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ab.volodin\Documents\"/>
    </mc:Choice>
  </mc:AlternateContent>
  <bookViews>
    <workbookView xWindow="0" yWindow="0" windowWidth="21390" windowHeight="8730" firstSheet="1" activeTab="1"/>
  </bookViews>
  <sheets>
    <sheet name="Инфо" sheetId="2" state="hidden" r:id="rId1"/>
    <sheet name="сводная" sheetId="1" r:id="rId2"/>
    <sheet name="кол-во ПП" sheetId="3" r:id="rId3"/>
  </sheets>
  <externalReferences>
    <externalReference r:id="rId4"/>
    <externalReference r:id="rId5"/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81" i="1" l="1"/>
  <c r="C381" i="1"/>
  <c r="D381" i="1"/>
  <c r="E381" i="1"/>
  <c r="F381" i="1"/>
  <c r="G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BN381" i="1" l="1"/>
  <c r="BG3" i="1"/>
  <c r="BH3" i="1"/>
  <c r="BI3" i="1"/>
  <c r="BJ3" i="1"/>
  <c r="BG4" i="1"/>
  <c r="BH4" i="1"/>
  <c r="BI4" i="1"/>
  <c r="BJ4" i="1"/>
  <c r="BG5" i="1"/>
  <c r="BH5" i="1"/>
  <c r="BI5" i="1"/>
  <c r="BJ5" i="1"/>
  <c r="BG6" i="1"/>
  <c r="BH6" i="1"/>
  <c r="BI6" i="1"/>
  <c r="BJ6" i="1"/>
  <c r="BG7" i="1"/>
  <c r="BH7" i="1"/>
  <c r="BI7" i="1"/>
  <c r="BJ7" i="1"/>
  <c r="BG8" i="1"/>
  <c r="BH8" i="1"/>
  <c r="BI8" i="1"/>
  <c r="BJ8" i="1"/>
  <c r="BG9" i="1"/>
  <c r="BH9" i="1"/>
  <c r="BI9" i="1"/>
  <c r="BJ9" i="1"/>
  <c r="BG10" i="1"/>
  <c r="BH10" i="1"/>
  <c r="BI10" i="1"/>
  <c r="BJ10" i="1"/>
  <c r="BG11" i="1"/>
  <c r="BH11" i="1"/>
  <c r="BI11" i="1"/>
  <c r="BJ11" i="1"/>
  <c r="BG12" i="1"/>
  <c r="BH12" i="1"/>
  <c r="BI12" i="1"/>
  <c r="BJ12" i="1"/>
  <c r="BG13" i="1"/>
  <c r="BH13" i="1"/>
  <c r="BI13" i="1"/>
  <c r="BJ13" i="1"/>
  <c r="BG14" i="1"/>
  <c r="BH14" i="1"/>
  <c r="BI14" i="1"/>
  <c r="BJ14" i="1"/>
  <c r="BG15" i="1"/>
  <c r="BH15" i="1"/>
  <c r="BI15" i="1"/>
  <c r="BJ15" i="1"/>
  <c r="BG16" i="1"/>
  <c r="BH16" i="1"/>
  <c r="BI16" i="1"/>
  <c r="BJ16" i="1"/>
  <c r="BG17" i="1"/>
  <c r="BH17" i="1"/>
  <c r="BI17" i="1"/>
  <c r="BJ17" i="1"/>
  <c r="BG18" i="1"/>
  <c r="BH18" i="1"/>
  <c r="BI18" i="1"/>
  <c r="BJ18" i="1"/>
  <c r="BG19" i="1"/>
  <c r="BH19" i="1"/>
  <c r="BI19" i="1"/>
  <c r="BJ19" i="1"/>
  <c r="BG20" i="1"/>
  <c r="BH20" i="1"/>
  <c r="BI20" i="1"/>
  <c r="BJ20" i="1"/>
  <c r="BG21" i="1"/>
  <c r="BH21" i="1"/>
  <c r="BI21" i="1"/>
  <c r="BJ21" i="1"/>
  <c r="BG22" i="1"/>
  <c r="BH22" i="1"/>
  <c r="BI22" i="1"/>
  <c r="BJ22" i="1"/>
  <c r="BG23" i="1"/>
  <c r="BH23" i="1"/>
  <c r="BI23" i="1"/>
  <c r="BJ23" i="1"/>
  <c r="BG24" i="1"/>
  <c r="BH24" i="1"/>
  <c r="BI24" i="1"/>
  <c r="BJ24" i="1"/>
  <c r="BG25" i="1"/>
  <c r="BH25" i="1"/>
  <c r="BI25" i="1"/>
  <c r="BJ25" i="1"/>
  <c r="BG26" i="1"/>
  <c r="BH26" i="1"/>
  <c r="BI26" i="1"/>
  <c r="BJ26" i="1"/>
  <c r="BG27" i="1"/>
  <c r="BH27" i="1"/>
  <c r="BI27" i="1"/>
  <c r="BJ27" i="1"/>
  <c r="BG28" i="1"/>
  <c r="BH28" i="1"/>
  <c r="BI28" i="1"/>
  <c r="BJ28" i="1"/>
  <c r="BG29" i="1"/>
  <c r="BH29" i="1"/>
  <c r="BI29" i="1"/>
  <c r="BJ29" i="1"/>
  <c r="BG30" i="1"/>
  <c r="BH30" i="1"/>
  <c r="BI30" i="1"/>
  <c r="BJ30" i="1"/>
  <c r="BG31" i="1"/>
  <c r="BH31" i="1"/>
  <c r="BI31" i="1"/>
  <c r="BJ31" i="1"/>
  <c r="BG32" i="1"/>
  <c r="BH32" i="1"/>
  <c r="BI32" i="1"/>
  <c r="BJ32" i="1"/>
  <c r="BG33" i="1"/>
  <c r="BH33" i="1"/>
  <c r="BI33" i="1"/>
  <c r="BJ33" i="1"/>
  <c r="BG34" i="1"/>
  <c r="BH34" i="1"/>
  <c r="BI34" i="1"/>
  <c r="BJ34" i="1"/>
  <c r="BG35" i="1"/>
  <c r="BH35" i="1"/>
  <c r="BI35" i="1"/>
  <c r="BJ35" i="1"/>
  <c r="BG36" i="1"/>
  <c r="BH36" i="1"/>
  <c r="BI36" i="1"/>
  <c r="BJ36" i="1"/>
  <c r="BG37" i="1"/>
  <c r="BH37" i="1"/>
  <c r="BI37" i="1"/>
  <c r="BJ37" i="1"/>
  <c r="BG38" i="1"/>
  <c r="BH38" i="1"/>
  <c r="BI38" i="1"/>
  <c r="BJ38" i="1"/>
  <c r="BG39" i="1"/>
  <c r="BH39" i="1"/>
  <c r="BI39" i="1"/>
  <c r="BJ39" i="1"/>
  <c r="BG40" i="1"/>
  <c r="BH40" i="1"/>
  <c r="BI40" i="1"/>
  <c r="BJ40" i="1"/>
  <c r="BG41" i="1"/>
  <c r="BH41" i="1"/>
  <c r="BI41" i="1"/>
  <c r="BJ41" i="1"/>
  <c r="BG42" i="1"/>
  <c r="BH42" i="1"/>
  <c r="BI42" i="1"/>
  <c r="BJ42" i="1"/>
  <c r="BG43" i="1"/>
  <c r="BH43" i="1"/>
  <c r="BI43" i="1"/>
  <c r="BJ43" i="1"/>
  <c r="BG44" i="1"/>
  <c r="BH44" i="1"/>
  <c r="BI44" i="1"/>
  <c r="BJ44" i="1"/>
  <c r="BG45" i="1"/>
  <c r="BH45" i="1"/>
  <c r="BI45" i="1"/>
  <c r="BJ45" i="1"/>
  <c r="BG46" i="1"/>
  <c r="BH46" i="1"/>
  <c r="BI46" i="1"/>
  <c r="BJ46" i="1"/>
  <c r="BG47" i="1"/>
  <c r="BH47" i="1"/>
  <c r="BI47" i="1"/>
  <c r="BJ47" i="1"/>
  <c r="BG48" i="1"/>
  <c r="BH48" i="1"/>
  <c r="BI48" i="1"/>
  <c r="BJ48" i="1"/>
  <c r="BG49" i="1"/>
  <c r="BH49" i="1"/>
  <c r="BI49" i="1"/>
  <c r="BJ49" i="1"/>
  <c r="BG50" i="1"/>
  <c r="BH50" i="1"/>
  <c r="BI50" i="1"/>
  <c r="BJ50" i="1"/>
  <c r="BG51" i="1"/>
  <c r="BH51" i="1"/>
  <c r="BI51" i="1"/>
  <c r="BJ51" i="1"/>
  <c r="BG52" i="1"/>
  <c r="BH52" i="1"/>
  <c r="BI52" i="1"/>
  <c r="BJ52" i="1"/>
  <c r="BG53" i="1"/>
  <c r="BH53" i="1"/>
  <c r="BI53" i="1"/>
  <c r="BJ53" i="1"/>
  <c r="BG54" i="1"/>
  <c r="BH54" i="1"/>
  <c r="BI54" i="1"/>
  <c r="BJ54" i="1"/>
  <c r="BG55" i="1"/>
  <c r="BH55" i="1"/>
  <c r="BI55" i="1"/>
  <c r="BJ55" i="1"/>
  <c r="BG56" i="1"/>
  <c r="BH56" i="1"/>
  <c r="BI56" i="1"/>
  <c r="BJ56" i="1"/>
  <c r="BG57" i="1"/>
  <c r="BH57" i="1"/>
  <c r="BI57" i="1"/>
  <c r="BJ57" i="1"/>
  <c r="BG58" i="1"/>
  <c r="BH58" i="1"/>
  <c r="BI58" i="1"/>
  <c r="BJ58" i="1"/>
  <c r="BG59" i="1"/>
  <c r="BH59" i="1"/>
  <c r="BI59" i="1"/>
  <c r="BJ59" i="1"/>
  <c r="BG60" i="1"/>
  <c r="BH60" i="1"/>
  <c r="BI60" i="1"/>
  <c r="BJ60" i="1"/>
  <c r="BG61" i="1"/>
  <c r="BH61" i="1"/>
  <c r="BI61" i="1"/>
  <c r="BJ61" i="1"/>
  <c r="BG62" i="1"/>
  <c r="BH62" i="1"/>
  <c r="BI62" i="1"/>
  <c r="BJ62" i="1"/>
  <c r="BG63" i="1"/>
  <c r="BH63" i="1"/>
  <c r="BI63" i="1"/>
  <c r="BJ63" i="1"/>
  <c r="BG64" i="1"/>
  <c r="BH64" i="1"/>
  <c r="BI64" i="1"/>
  <c r="BJ64" i="1"/>
  <c r="BG65" i="1"/>
  <c r="BH65" i="1"/>
  <c r="BI65" i="1"/>
  <c r="BJ65" i="1"/>
  <c r="BG66" i="1"/>
  <c r="BH66" i="1"/>
  <c r="BI66" i="1"/>
  <c r="BJ66" i="1"/>
  <c r="BG67" i="1"/>
  <c r="BH67" i="1"/>
  <c r="BI67" i="1"/>
  <c r="BJ67" i="1"/>
  <c r="BG68" i="1"/>
  <c r="BH68" i="1"/>
  <c r="BI68" i="1"/>
  <c r="BJ68" i="1"/>
  <c r="BG69" i="1"/>
  <c r="BH69" i="1"/>
  <c r="BI69" i="1"/>
  <c r="BJ69" i="1"/>
  <c r="BG70" i="1"/>
  <c r="BH70" i="1"/>
  <c r="BI70" i="1"/>
  <c r="BJ70" i="1"/>
  <c r="BG71" i="1"/>
  <c r="BH71" i="1"/>
  <c r="BI71" i="1"/>
  <c r="BJ71" i="1"/>
  <c r="BG72" i="1"/>
  <c r="BH72" i="1"/>
  <c r="BI72" i="1"/>
  <c r="BJ72" i="1"/>
  <c r="BG73" i="1"/>
  <c r="BH73" i="1"/>
  <c r="BI73" i="1"/>
  <c r="BJ73" i="1"/>
  <c r="BG74" i="1"/>
  <c r="BH74" i="1"/>
  <c r="BI74" i="1"/>
  <c r="BJ74" i="1"/>
  <c r="BG75" i="1"/>
  <c r="BH75" i="1"/>
  <c r="BI75" i="1"/>
  <c r="BJ75" i="1"/>
  <c r="BG76" i="1"/>
  <c r="BH76" i="1"/>
  <c r="BI76" i="1"/>
  <c r="BJ76" i="1"/>
  <c r="BG77" i="1"/>
  <c r="BH77" i="1"/>
  <c r="BI77" i="1"/>
  <c r="BJ77" i="1"/>
  <c r="BG78" i="1"/>
  <c r="BH78" i="1"/>
  <c r="BI78" i="1"/>
  <c r="BJ78" i="1"/>
  <c r="BG79" i="1"/>
  <c r="BH79" i="1"/>
  <c r="BI79" i="1"/>
  <c r="BJ79" i="1"/>
  <c r="BG80" i="1"/>
  <c r="BH80" i="1"/>
  <c r="BI80" i="1"/>
  <c r="BJ80" i="1"/>
  <c r="BG81" i="1"/>
  <c r="BH81" i="1"/>
  <c r="BI81" i="1"/>
  <c r="BJ81" i="1"/>
  <c r="BG82" i="1"/>
  <c r="BH82" i="1"/>
  <c r="BI82" i="1"/>
  <c r="BJ82" i="1"/>
  <c r="BG83" i="1"/>
  <c r="BH83" i="1"/>
  <c r="BI83" i="1"/>
  <c r="BJ83" i="1"/>
  <c r="BG84" i="1"/>
  <c r="BH84" i="1"/>
  <c r="BI84" i="1"/>
  <c r="BJ84" i="1"/>
  <c r="BG85" i="1"/>
  <c r="BH85" i="1"/>
  <c r="BI85" i="1"/>
  <c r="BJ85" i="1"/>
  <c r="BG86" i="1"/>
  <c r="BH86" i="1"/>
  <c r="BI86" i="1"/>
  <c r="BJ86" i="1"/>
  <c r="BG87" i="1"/>
  <c r="BH87" i="1"/>
  <c r="BI87" i="1"/>
  <c r="BJ87" i="1"/>
  <c r="BG88" i="1"/>
  <c r="BH88" i="1"/>
  <c r="BI88" i="1"/>
  <c r="BJ88" i="1"/>
  <c r="BG89" i="1"/>
  <c r="BH89" i="1"/>
  <c r="BI89" i="1"/>
  <c r="BJ89" i="1"/>
  <c r="BG90" i="1"/>
  <c r="BH90" i="1"/>
  <c r="BI90" i="1"/>
  <c r="BJ90" i="1"/>
  <c r="BG91" i="1"/>
  <c r="BH91" i="1"/>
  <c r="BI91" i="1"/>
  <c r="BJ91" i="1"/>
  <c r="BG92" i="1"/>
  <c r="BH92" i="1"/>
  <c r="BI92" i="1"/>
  <c r="BJ92" i="1"/>
  <c r="BG93" i="1"/>
  <c r="BH93" i="1"/>
  <c r="BI93" i="1"/>
  <c r="BJ93" i="1"/>
  <c r="BG94" i="1"/>
  <c r="BH94" i="1"/>
  <c r="BI94" i="1"/>
  <c r="BJ94" i="1"/>
  <c r="BG95" i="1"/>
  <c r="BH95" i="1"/>
  <c r="BI95" i="1"/>
  <c r="BJ95" i="1"/>
  <c r="BG96" i="1"/>
  <c r="BH96" i="1"/>
  <c r="BI96" i="1"/>
  <c r="BJ96" i="1"/>
  <c r="BG97" i="1"/>
  <c r="BH97" i="1"/>
  <c r="BI97" i="1"/>
  <c r="BJ97" i="1"/>
  <c r="BG98" i="1"/>
  <c r="BH98" i="1"/>
  <c r="BI98" i="1"/>
  <c r="BJ98" i="1"/>
  <c r="BG99" i="1"/>
  <c r="BH99" i="1"/>
  <c r="BI99" i="1"/>
  <c r="BJ99" i="1"/>
  <c r="BG100" i="1"/>
  <c r="BH100" i="1"/>
  <c r="BI100" i="1"/>
  <c r="BJ100" i="1"/>
  <c r="BG101" i="1"/>
  <c r="BH101" i="1"/>
  <c r="BI101" i="1"/>
  <c r="BJ101" i="1"/>
  <c r="BG102" i="1"/>
  <c r="BH102" i="1"/>
  <c r="BI102" i="1"/>
  <c r="BJ102" i="1"/>
  <c r="BG103" i="1"/>
  <c r="BH103" i="1"/>
  <c r="BI103" i="1"/>
  <c r="BJ103" i="1"/>
  <c r="BG104" i="1"/>
  <c r="BH104" i="1"/>
  <c r="BI104" i="1"/>
  <c r="BJ104" i="1"/>
  <c r="BG105" i="1"/>
  <c r="BH105" i="1"/>
  <c r="BI105" i="1"/>
  <c r="BJ105" i="1"/>
  <c r="BG106" i="1"/>
  <c r="BH106" i="1"/>
  <c r="BI106" i="1"/>
  <c r="BJ106" i="1"/>
  <c r="BG107" i="1"/>
  <c r="BH107" i="1"/>
  <c r="BI107" i="1"/>
  <c r="BJ107" i="1"/>
  <c r="BG108" i="1"/>
  <c r="BH108" i="1"/>
  <c r="BI108" i="1"/>
  <c r="BJ108" i="1"/>
  <c r="BG109" i="1"/>
  <c r="BH109" i="1"/>
  <c r="BI109" i="1"/>
  <c r="BJ109" i="1"/>
  <c r="BG110" i="1"/>
  <c r="BH110" i="1"/>
  <c r="BI110" i="1"/>
  <c r="BJ110" i="1"/>
  <c r="BG111" i="1"/>
  <c r="BH111" i="1"/>
  <c r="BI111" i="1"/>
  <c r="BJ111" i="1"/>
  <c r="BG112" i="1"/>
  <c r="BH112" i="1"/>
  <c r="BI112" i="1"/>
  <c r="BJ112" i="1"/>
  <c r="BG113" i="1"/>
  <c r="BH113" i="1"/>
  <c r="BI113" i="1"/>
  <c r="BJ113" i="1"/>
  <c r="BG114" i="1"/>
  <c r="BH114" i="1"/>
  <c r="BI114" i="1"/>
  <c r="BJ114" i="1"/>
  <c r="BG115" i="1"/>
  <c r="BH115" i="1"/>
  <c r="BI115" i="1"/>
  <c r="BJ115" i="1"/>
  <c r="BG116" i="1"/>
  <c r="BH116" i="1"/>
  <c r="BI116" i="1"/>
  <c r="BJ116" i="1"/>
  <c r="BG117" i="1"/>
  <c r="BH117" i="1"/>
  <c r="BI117" i="1"/>
  <c r="BJ117" i="1"/>
  <c r="BG118" i="1"/>
  <c r="BH118" i="1"/>
  <c r="BI118" i="1"/>
  <c r="BJ118" i="1"/>
  <c r="BG119" i="1"/>
  <c r="BH119" i="1"/>
  <c r="BI119" i="1"/>
  <c r="BJ119" i="1"/>
  <c r="BG120" i="1"/>
  <c r="BH120" i="1"/>
  <c r="BI120" i="1"/>
  <c r="BJ120" i="1"/>
  <c r="BG121" i="1"/>
  <c r="BH121" i="1"/>
  <c r="BI121" i="1"/>
  <c r="BJ121" i="1"/>
  <c r="BG122" i="1"/>
  <c r="BH122" i="1"/>
  <c r="BI122" i="1"/>
  <c r="BJ122" i="1"/>
  <c r="BG123" i="1"/>
  <c r="BH123" i="1"/>
  <c r="BI123" i="1"/>
  <c r="BJ123" i="1"/>
  <c r="BG124" i="1"/>
  <c r="BH124" i="1"/>
  <c r="BI124" i="1"/>
  <c r="BJ124" i="1"/>
  <c r="BG125" i="1"/>
  <c r="BH125" i="1"/>
  <c r="BI125" i="1"/>
  <c r="BJ125" i="1"/>
  <c r="BG126" i="1"/>
  <c r="BH126" i="1"/>
  <c r="BI126" i="1"/>
  <c r="BJ126" i="1"/>
  <c r="BG127" i="1"/>
  <c r="BH127" i="1"/>
  <c r="BI127" i="1"/>
  <c r="BJ127" i="1"/>
  <c r="BG128" i="1"/>
  <c r="BH128" i="1"/>
  <c r="BI128" i="1"/>
  <c r="BJ128" i="1"/>
  <c r="BG129" i="1"/>
  <c r="BH129" i="1"/>
  <c r="BI129" i="1"/>
  <c r="BJ129" i="1"/>
  <c r="BG130" i="1"/>
  <c r="BH130" i="1"/>
  <c r="BI130" i="1"/>
  <c r="BJ130" i="1"/>
  <c r="BG131" i="1"/>
  <c r="BH131" i="1"/>
  <c r="BI131" i="1"/>
  <c r="BJ131" i="1"/>
  <c r="BG132" i="1"/>
  <c r="BH132" i="1"/>
  <c r="BI132" i="1"/>
  <c r="BJ132" i="1"/>
  <c r="BG133" i="1"/>
  <c r="BH133" i="1"/>
  <c r="BI133" i="1"/>
  <c r="BJ133" i="1"/>
  <c r="BG134" i="1"/>
  <c r="BH134" i="1"/>
  <c r="BI134" i="1"/>
  <c r="BJ134" i="1"/>
  <c r="BG135" i="1"/>
  <c r="BH135" i="1"/>
  <c r="BI135" i="1"/>
  <c r="BJ135" i="1"/>
  <c r="BG136" i="1"/>
  <c r="BH136" i="1"/>
  <c r="BI136" i="1"/>
  <c r="BJ136" i="1"/>
  <c r="BG137" i="1"/>
  <c r="BH137" i="1"/>
  <c r="BI137" i="1"/>
  <c r="BJ137" i="1"/>
  <c r="BG138" i="1"/>
  <c r="BH138" i="1"/>
  <c r="BI138" i="1"/>
  <c r="BJ138" i="1"/>
  <c r="BG139" i="1"/>
  <c r="BH139" i="1"/>
  <c r="BI139" i="1"/>
  <c r="BJ139" i="1"/>
  <c r="BG140" i="1"/>
  <c r="BH140" i="1"/>
  <c r="BI140" i="1"/>
  <c r="BJ140" i="1"/>
  <c r="BG141" i="1"/>
  <c r="BH141" i="1"/>
  <c r="BI141" i="1"/>
  <c r="BJ141" i="1"/>
  <c r="BG142" i="1"/>
  <c r="BH142" i="1"/>
  <c r="BI142" i="1"/>
  <c r="BJ142" i="1"/>
  <c r="BG143" i="1"/>
  <c r="BH143" i="1"/>
  <c r="BI143" i="1"/>
  <c r="BJ143" i="1"/>
  <c r="BG144" i="1"/>
  <c r="BH144" i="1"/>
  <c r="BI144" i="1"/>
  <c r="BJ144" i="1"/>
  <c r="BG145" i="1"/>
  <c r="BH145" i="1"/>
  <c r="BI145" i="1"/>
  <c r="BJ145" i="1"/>
  <c r="BG146" i="1"/>
  <c r="BH146" i="1"/>
  <c r="BI146" i="1"/>
  <c r="BJ146" i="1"/>
  <c r="BG147" i="1"/>
  <c r="BH147" i="1"/>
  <c r="BI147" i="1"/>
  <c r="BJ147" i="1"/>
  <c r="BG148" i="1"/>
  <c r="BH148" i="1"/>
  <c r="BI148" i="1"/>
  <c r="BJ148" i="1"/>
  <c r="BG149" i="1"/>
  <c r="BH149" i="1"/>
  <c r="BI149" i="1"/>
  <c r="BJ149" i="1"/>
  <c r="BG150" i="1"/>
  <c r="BH150" i="1"/>
  <c r="BI150" i="1"/>
  <c r="BJ150" i="1"/>
  <c r="BG151" i="1"/>
  <c r="BH151" i="1"/>
  <c r="BI151" i="1"/>
  <c r="BJ151" i="1"/>
  <c r="BG152" i="1"/>
  <c r="BH152" i="1"/>
  <c r="BI152" i="1"/>
  <c r="BJ152" i="1"/>
  <c r="BG153" i="1"/>
  <c r="BH153" i="1"/>
  <c r="BI153" i="1"/>
  <c r="BJ153" i="1"/>
  <c r="BG154" i="1"/>
  <c r="BH154" i="1"/>
  <c r="BI154" i="1"/>
  <c r="BJ154" i="1"/>
  <c r="BG155" i="1"/>
  <c r="BH155" i="1"/>
  <c r="BI155" i="1"/>
  <c r="BJ155" i="1"/>
  <c r="BG156" i="1"/>
  <c r="BH156" i="1"/>
  <c r="BI156" i="1"/>
  <c r="BJ156" i="1"/>
  <c r="BG157" i="1"/>
  <c r="BH157" i="1"/>
  <c r="BI157" i="1"/>
  <c r="BJ157" i="1"/>
  <c r="BG158" i="1"/>
  <c r="BH158" i="1"/>
  <c r="BI158" i="1"/>
  <c r="BJ158" i="1"/>
  <c r="BG159" i="1"/>
  <c r="BH159" i="1"/>
  <c r="BI159" i="1"/>
  <c r="BJ159" i="1"/>
  <c r="BG160" i="1"/>
  <c r="BH160" i="1"/>
  <c r="BI160" i="1"/>
  <c r="BJ160" i="1"/>
  <c r="BG161" i="1"/>
  <c r="BH161" i="1"/>
  <c r="BI161" i="1"/>
  <c r="BJ161" i="1"/>
  <c r="BG162" i="1"/>
  <c r="BH162" i="1"/>
  <c r="BI162" i="1"/>
  <c r="BJ162" i="1"/>
  <c r="BG163" i="1"/>
  <c r="BH163" i="1"/>
  <c r="BI163" i="1"/>
  <c r="BJ163" i="1"/>
  <c r="BG164" i="1"/>
  <c r="BH164" i="1"/>
  <c r="BI164" i="1"/>
  <c r="BJ164" i="1"/>
  <c r="BG165" i="1"/>
  <c r="BH165" i="1"/>
  <c r="BI165" i="1"/>
  <c r="BJ165" i="1"/>
  <c r="BG166" i="1"/>
  <c r="BH166" i="1"/>
  <c r="BI166" i="1"/>
  <c r="BJ166" i="1"/>
  <c r="BG167" i="1"/>
  <c r="BH167" i="1"/>
  <c r="BI167" i="1"/>
  <c r="BJ167" i="1"/>
  <c r="BG168" i="1"/>
  <c r="BH168" i="1"/>
  <c r="BI168" i="1"/>
  <c r="BJ168" i="1"/>
  <c r="BG169" i="1"/>
  <c r="BH169" i="1"/>
  <c r="BI169" i="1"/>
  <c r="BJ169" i="1"/>
  <c r="BG170" i="1"/>
  <c r="BH170" i="1"/>
  <c r="BI170" i="1"/>
  <c r="BJ170" i="1"/>
  <c r="BG171" i="1"/>
  <c r="BH171" i="1"/>
  <c r="BI171" i="1"/>
  <c r="BJ171" i="1"/>
  <c r="BG172" i="1"/>
  <c r="BH172" i="1"/>
  <c r="BI172" i="1"/>
  <c r="BJ172" i="1"/>
  <c r="BG173" i="1"/>
  <c r="BH173" i="1"/>
  <c r="BI173" i="1"/>
  <c r="BJ173" i="1"/>
  <c r="BG174" i="1"/>
  <c r="BH174" i="1"/>
  <c r="BI174" i="1"/>
  <c r="BJ174" i="1"/>
  <c r="BG175" i="1"/>
  <c r="BH175" i="1"/>
  <c r="BI175" i="1"/>
  <c r="BJ175" i="1"/>
  <c r="BG176" i="1"/>
  <c r="BH176" i="1"/>
  <c r="BI176" i="1"/>
  <c r="BJ176" i="1"/>
  <c r="BG177" i="1"/>
  <c r="BH177" i="1"/>
  <c r="BI177" i="1"/>
  <c r="BJ177" i="1"/>
  <c r="BG178" i="1"/>
  <c r="BH178" i="1"/>
  <c r="BI178" i="1"/>
  <c r="BJ178" i="1"/>
  <c r="BG179" i="1"/>
  <c r="BH179" i="1"/>
  <c r="BI179" i="1"/>
  <c r="BJ179" i="1"/>
  <c r="BG180" i="1"/>
  <c r="BH180" i="1"/>
  <c r="BI180" i="1"/>
  <c r="BJ180" i="1"/>
  <c r="BG181" i="1"/>
  <c r="BH181" i="1"/>
  <c r="BI181" i="1"/>
  <c r="BJ181" i="1"/>
  <c r="BG182" i="1"/>
  <c r="BH182" i="1"/>
  <c r="BI182" i="1"/>
  <c r="BJ182" i="1"/>
  <c r="BG183" i="1"/>
  <c r="BH183" i="1"/>
  <c r="BI183" i="1"/>
  <c r="BJ183" i="1"/>
  <c r="BG184" i="1"/>
  <c r="BH184" i="1"/>
  <c r="BI184" i="1"/>
  <c r="BJ184" i="1"/>
  <c r="BG185" i="1"/>
  <c r="BH185" i="1"/>
  <c r="BI185" i="1"/>
  <c r="BJ185" i="1"/>
  <c r="BG186" i="1"/>
  <c r="BH186" i="1"/>
  <c r="BI186" i="1"/>
  <c r="BJ186" i="1"/>
  <c r="BG187" i="1"/>
  <c r="BH187" i="1"/>
  <c r="BI187" i="1"/>
  <c r="BJ187" i="1"/>
  <c r="BG188" i="1"/>
  <c r="BH188" i="1"/>
  <c r="BI188" i="1"/>
  <c r="BJ188" i="1"/>
  <c r="BG189" i="1"/>
  <c r="BH189" i="1"/>
  <c r="BI189" i="1"/>
  <c r="BJ189" i="1"/>
  <c r="BG190" i="1"/>
  <c r="BH190" i="1"/>
  <c r="BI190" i="1"/>
  <c r="BJ190" i="1"/>
  <c r="BG191" i="1"/>
  <c r="BH191" i="1"/>
  <c r="BI191" i="1"/>
  <c r="BJ191" i="1"/>
  <c r="BG192" i="1"/>
  <c r="BH192" i="1"/>
  <c r="BI192" i="1"/>
  <c r="BJ192" i="1"/>
  <c r="BG193" i="1"/>
  <c r="BH193" i="1"/>
  <c r="BI193" i="1"/>
  <c r="BJ193" i="1"/>
  <c r="BG194" i="1"/>
  <c r="BH194" i="1"/>
  <c r="BI194" i="1"/>
  <c r="BJ194" i="1"/>
  <c r="BG195" i="1"/>
  <c r="BH195" i="1"/>
  <c r="BI195" i="1"/>
  <c r="BJ195" i="1"/>
  <c r="BG196" i="1"/>
  <c r="BH196" i="1"/>
  <c r="BI196" i="1"/>
  <c r="BJ196" i="1"/>
  <c r="BG197" i="1"/>
  <c r="BH197" i="1"/>
  <c r="BI197" i="1"/>
  <c r="BJ197" i="1"/>
  <c r="BG198" i="1"/>
  <c r="BH198" i="1"/>
  <c r="BI198" i="1"/>
  <c r="BJ198" i="1"/>
  <c r="BG199" i="1"/>
  <c r="BH199" i="1"/>
  <c r="BI199" i="1"/>
  <c r="BJ199" i="1"/>
  <c r="BG200" i="1"/>
  <c r="BH200" i="1"/>
  <c r="BI200" i="1"/>
  <c r="BJ200" i="1"/>
  <c r="BG201" i="1"/>
  <c r="BH201" i="1"/>
  <c r="BI201" i="1"/>
  <c r="BJ201" i="1"/>
  <c r="BG202" i="1"/>
  <c r="BH202" i="1"/>
  <c r="BI202" i="1"/>
  <c r="BJ202" i="1"/>
  <c r="BG203" i="1"/>
  <c r="BH203" i="1"/>
  <c r="BI203" i="1"/>
  <c r="BJ203" i="1"/>
  <c r="BG204" i="1"/>
  <c r="BH204" i="1"/>
  <c r="BI204" i="1"/>
  <c r="BJ204" i="1"/>
  <c r="BG205" i="1"/>
  <c r="BH205" i="1"/>
  <c r="BI205" i="1"/>
  <c r="BJ205" i="1"/>
  <c r="BG206" i="1"/>
  <c r="BH206" i="1"/>
  <c r="BI206" i="1"/>
  <c r="BJ206" i="1"/>
  <c r="BG207" i="1"/>
  <c r="BH207" i="1"/>
  <c r="BI207" i="1"/>
  <c r="BJ207" i="1"/>
  <c r="BG208" i="1"/>
  <c r="BH208" i="1"/>
  <c r="BI208" i="1"/>
  <c r="BJ208" i="1"/>
  <c r="BG209" i="1"/>
  <c r="BH209" i="1"/>
  <c r="BI209" i="1"/>
  <c r="BJ209" i="1"/>
  <c r="BG210" i="1"/>
  <c r="BH210" i="1"/>
  <c r="BI210" i="1"/>
  <c r="BJ210" i="1"/>
  <c r="BG211" i="1"/>
  <c r="BH211" i="1"/>
  <c r="BI211" i="1"/>
  <c r="BJ211" i="1"/>
  <c r="BG212" i="1"/>
  <c r="BH212" i="1"/>
  <c r="BI212" i="1"/>
  <c r="BJ212" i="1"/>
  <c r="BG213" i="1"/>
  <c r="BH213" i="1"/>
  <c r="BI213" i="1"/>
  <c r="BJ213" i="1"/>
  <c r="BG214" i="1"/>
  <c r="BH214" i="1"/>
  <c r="BI214" i="1"/>
  <c r="BJ214" i="1"/>
  <c r="BG215" i="1"/>
  <c r="BH215" i="1"/>
  <c r="BI215" i="1"/>
  <c r="BJ215" i="1"/>
  <c r="BG216" i="1"/>
  <c r="BH216" i="1"/>
  <c r="BI216" i="1"/>
  <c r="BJ216" i="1"/>
  <c r="BG217" i="1"/>
  <c r="BH217" i="1"/>
  <c r="BI217" i="1"/>
  <c r="BJ217" i="1"/>
  <c r="BG218" i="1"/>
  <c r="BH218" i="1"/>
  <c r="BI218" i="1"/>
  <c r="BJ218" i="1"/>
  <c r="BG219" i="1"/>
  <c r="BH219" i="1"/>
  <c r="BI219" i="1"/>
  <c r="BJ219" i="1"/>
  <c r="BG220" i="1"/>
  <c r="BH220" i="1"/>
  <c r="BI220" i="1"/>
  <c r="BJ220" i="1"/>
  <c r="BG221" i="1"/>
  <c r="BH221" i="1"/>
  <c r="BI221" i="1"/>
  <c r="BJ221" i="1"/>
  <c r="BG222" i="1"/>
  <c r="BH222" i="1"/>
  <c r="BI222" i="1"/>
  <c r="BJ222" i="1"/>
  <c r="BG223" i="1"/>
  <c r="BH223" i="1"/>
  <c r="BI223" i="1"/>
  <c r="BJ223" i="1"/>
  <c r="BG224" i="1"/>
  <c r="BH224" i="1"/>
  <c r="BI224" i="1"/>
  <c r="BJ224" i="1"/>
  <c r="BG225" i="1"/>
  <c r="BH225" i="1"/>
  <c r="BI225" i="1"/>
  <c r="BJ225" i="1"/>
  <c r="BG226" i="1"/>
  <c r="BH226" i="1"/>
  <c r="BI226" i="1"/>
  <c r="BJ226" i="1"/>
  <c r="BG227" i="1"/>
  <c r="BH227" i="1"/>
  <c r="BI227" i="1"/>
  <c r="BJ227" i="1"/>
  <c r="BG228" i="1"/>
  <c r="BH228" i="1"/>
  <c r="BI228" i="1"/>
  <c r="BJ228" i="1"/>
  <c r="BG229" i="1"/>
  <c r="BH229" i="1"/>
  <c r="BI229" i="1"/>
  <c r="BJ229" i="1"/>
  <c r="BG230" i="1"/>
  <c r="BH230" i="1"/>
  <c r="BI230" i="1"/>
  <c r="BJ230" i="1"/>
  <c r="BG231" i="1"/>
  <c r="BH231" i="1"/>
  <c r="BI231" i="1"/>
  <c r="BJ231" i="1"/>
  <c r="BG232" i="1"/>
  <c r="BH232" i="1"/>
  <c r="BI232" i="1"/>
  <c r="BJ232" i="1"/>
  <c r="BG233" i="1"/>
  <c r="BH233" i="1"/>
  <c r="BI233" i="1"/>
  <c r="BJ233" i="1"/>
  <c r="BG234" i="1"/>
  <c r="BH234" i="1"/>
  <c r="BI234" i="1"/>
  <c r="BJ234" i="1"/>
  <c r="BG235" i="1"/>
  <c r="BH235" i="1"/>
  <c r="BI235" i="1"/>
  <c r="BJ235" i="1"/>
  <c r="BG236" i="1"/>
  <c r="BH236" i="1"/>
  <c r="BI236" i="1"/>
  <c r="BJ236" i="1"/>
  <c r="BG237" i="1"/>
  <c r="BH237" i="1"/>
  <c r="BI237" i="1"/>
  <c r="BJ237" i="1"/>
  <c r="BG238" i="1"/>
  <c r="BH238" i="1"/>
  <c r="BI238" i="1"/>
  <c r="BJ238" i="1"/>
  <c r="BG239" i="1"/>
  <c r="BH239" i="1"/>
  <c r="BI239" i="1"/>
  <c r="BJ239" i="1"/>
  <c r="BG240" i="1"/>
  <c r="BH240" i="1"/>
  <c r="BI240" i="1"/>
  <c r="BJ240" i="1"/>
  <c r="BG241" i="1"/>
  <c r="BH241" i="1"/>
  <c r="BI241" i="1"/>
  <c r="BJ241" i="1"/>
  <c r="BG242" i="1"/>
  <c r="BH242" i="1"/>
  <c r="BI242" i="1"/>
  <c r="BJ242" i="1"/>
  <c r="BG243" i="1"/>
  <c r="BH243" i="1"/>
  <c r="BI243" i="1"/>
  <c r="BJ243" i="1"/>
  <c r="BG244" i="1"/>
  <c r="BH244" i="1"/>
  <c r="BI244" i="1"/>
  <c r="BJ244" i="1"/>
  <c r="BG245" i="1"/>
  <c r="BH245" i="1"/>
  <c r="BI245" i="1"/>
  <c r="BJ245" i="1"/>
  <c r="BG246" i="1"/>
  <c r="BH246" i="1"/>
  <c r="BI246" i="1"/>
  <c r="BJ246" i="1"/>
  <c r="BG247" i="1"/>
  <c r="BH247" i="1"/>
  <c r="BI247" i="1"/>
  <c r="BJ247" i="1"/>
  <c r="BG248" i="1"/>
  <c r="BH248" i="1"/>
  <c r="BI248" i="1"/>
  <c r="BJ248" i="1"/>
  <c r="BG249" i="1"/>
  <c r="BH249" i="1"/>
  <c r="BI249" i="1"/>
  <c r="BJ249" i="1"/>
  <c r="BG250" i="1"/>
  <c r="BH250" i="1"/>
  <c r="BI250" i="1"/>
  <c r="BJ250" i="1"/>
  <c r="BG251" i="1"/>
  <c r="BH251" i="1"/>
  <c r="BI251" i="1"/>
  <c r="BJ251" i="1"/>
  <c r="BG252" i="1"/>
  <c r="BH252" i="1"/>
  <c r="BI252" i="1"/>
  <c r="BJ252" i="1"/>
  <c r="BG253" i="1"/>
  <c r="BH253" i="1"/>
  <c r="BI253" i="1"/>
  <c r="BJ253" i="1"/>
  <c r="BG254" i="1"/>
  <c r="BH254" i="1"/>
  <c r="BI254" i="1"/>
  <c r="BJ254" i="1"/>
  <c r="BG255" i="1"/>
  <c r="BH255" i="1"/>
  <c r="BI255" i="1"/>
  <c r="BJ255" i="1"/>
  <c r="BG256" i="1"/>
  <c r="BH256" i="1"/>
  <c r="BI256" i="1"/>
  <c r="BJ256" i="1"/>
  <c r="BG257" i="1"/>
  <c r="BH257" i="1"/>
  <c r="BI257" i="1"/>
  <c r="BJ257" i="1"/>
  <c r="BG258" i="1"/>
  <c r="BH258" i="1"/>
  <c r="BI258" i="1"/>
  <c r="BJ258" i="1"/>
  <c r="BG259" i="1"/>
  <c r="BH259" i="1"/>
  <c r="BI259" i="1"/>
  <c r="BJ259" i="1"/>
  <c r="BG260" i="1"/>
  <c r="BH260" i="1"/>
  <c r="BI260" i="1"/>
  <c r="BJ260" i="1"/>
  <c r="BG261" i="1"/>
  <c r="BH261" i="1"/>
  <c r="BI261" i="1"/>
  <c r="BJ261" i="1"/>
  <c r="BG262" i="1"/>
  <c r="BH262" i="1"/>
  <c r="BI262" i="1"/>
  <c r="BJ262" i="1"/>
  <c r="BG263" i="1"/>
  <c r="BH263" i="1"/>
  <c r="BI263" i="1"/>
  <c r="BJ263" i="1"/>
  <c r="BG264" i="1"/>
  <c r="BH264" i="1"/>
  <c r="BI264" i="1"/>
  <c r="BJ264" i="1"/>
  <c r="BG265" i="1"/>
  <c r="BH265" i="1"/>
  <c r="BI265" i="1"/>
  <c r="BJ265" i="1"/>
  <c r="BG266" i="1"/>
  <c r="BH266" i="1"/>
  <c r="BI266" i="1"/>
  <c r="BJ266" i="1"/>
  <c r="BG267" i="1"/>
  <c r="BH267" i="1"/>
  <c r="BI267" i="1"/>
  <c r="BJ267" i="1"/>
  <c r="BG268" i="1"/>
  <c r="BH268" i="1"/>
  <c r="BI268" i="1"/>
  <c r="BJ268" i="1"/>
  <c r="BG269" i="1"/>
  <c r="BH269" i="1"/>
  <c r="BI269" i="1"/>
  <c r="BJ269" i="1"/>
  <c r="BG270" i="1"/>
  <c r="BH270" i="1"/>
  <c r="BI270" i="1"/>
  <c r="BJ270" i="1"/>
  <c r="BG271" i="1"/>
  <c r="BH271" i="1"/>
  <c r="BI271" i="1"/>
  <c r="BJ271" i="1"/>
  <c r="BG272" i="1"/>
  <c r="BH272" i="1"/>
  <c r="BI272" i="1"/>
  <c r="BJ272" i="1"/>
  <c r="BG273" i="1"/>
  <c r="BH273" i="1"/>
  <c r="BI273" i="1"/>
  <c r="BJ273" i="1"/>
  <c r="BG274" i="1"/>
  <c r="BH274" i="1"/>
  <c r="BI274" i="1"/>
  <c r="BJ274" i="1"/>
  <c r="BG275" i="1"/>
  <c r="BH275" i="1"/>
  <c r="BI275" i="1"/>
  <c r="BJ275" i="1"/>
  <c r="BG276" i="1"/>
  <c r="BH276" i="1"/>
  <c r="BI276" i="1"/>
  <c r="BJ276" i="1"/>
  <c r="BG277" i="1"/>
  <c r="BH277" i="1"/>
  <c r="BI277" i="1"/>
  <c r="BJ277" i="1"/>
  <c r="BG278" i="1"/>
  <c r="BH278" i="1"/>
  <c r="BI278" i="1"/>
  <c r="BJ278" i="1"/>
  <c r="BG279" i="1"/>
  <c r="BH279" i="1"/>
  <c r="BI279" i="1"/>
  <c r="BJ279" i="1"/>
  <c r="BG280" i="1"/>
  <c r="BH280" i="1"/>
  <c r="BI280" i="1"/>
  <c r="BJ280" i="1"/>
  <c r="BG281" i="1"/>
  <c r="BH281" i="1"/>
  <c r="BI281" i="1"/>
  <c r="BJ281" i="1"/>
  <c r="BG282" i="1"/>
  <c r="BH282" i="1"/>
  <c r="BI282" i="1"/>
  <c r="BJ282" i="1"/>
  <c r="BG283" i="1"/>
  <c r="BH283" i="1"/>
  <c r="BI283" i="1"/>
  <c r="BJ283" i="1"/>
  <c r="BG284" i="1"/>
  <c r="BH284" i="1"/>
  <c r="BI284" i="1"/>
  <c r="BJ284" i="1"/>
  <c r="BG285" i="1"/>
  <c r="BH285" i="1"/>
  <c r="BI285" i="1"/>
  <c r="BJ285" i="1"/>
  <c r="BG286" i="1"/>
  <c r="BH286" i="1"/>
  <c r="BI286" i="1"/>
  <c r="BJ286" i="1"/>
  <c r="BG287" i="1"/>
  <c r="BH287" i="1"/>
  <c r="BI287" i="1"/>
  <c r="BJ287" i="1"/>
  <c r="BG288" i="1"/>
  <c r="BH288" i="1"/>
  <c r="BI288" i="1"/>
  <c r="BJ288" i="1"/>
  <c r="BG289" i="1"/>
  <c r="BH289" i="1"/>
  <c r="BI289" i="1"/>
  <c r="BJ289" i="1"/>
  <c r="BG290" i="1"/>
  <c r="BH290" i="1"/>
  <c r="BI290" i="1"/>
  <c r="BJ290" i="1"/>
  <c r="BG291" i="1"/>
  <c r="BH291" i="1"/>
  <c r="BI291" i="1"/>
  <c r="BJ291" i="1"/>
  <c r="BG292" i="1"/>
  <c r="BH292" i="1"/>
  <c r="BI292" i="1"/>
  <c r="BJ292" i="1"/>
  <c r="BG293" i="1"/>
  <c r="BH293" i="1"/>
  <c r="BI293" i="1"/>
  <c r="BJ293" i="1"/>
  <c r="BG294" i="1"/>
  <c r="BH294" i="1"/>
  <c r="BI294" i="1"/>
  <c r="BJ294" i="1"/>
  <c r="BG295" i="1"/>
  <c r="BH295" i="1"/>
  <c r="BI295" i="1"/>
  <c r="BJ295" i="1"/>
  <c r="BG296" i="1"/>
  <c r="BH296" i="1"/>
  <c r="BI296" i="1"/>
  <c r="BJ296" i="1"/>
  <c r="BG297" i="1"/>
  <c r="BH297" i="1"/>
  <c r="BI297" i="1"/>
  <c r="BJ297" i="1"/>
  <c r="BG298" i="1"/>
  <c r="BH298" i="1"/>
  <c r="BI298" i="1"/>
  <c r="BJ298" i="1"/>
  <c r="BG299" i="1"/>
  <c r="BH299" i="1"/>
  <c r="BI299" i="1"/>
  <c r="BJ299" i="1"/>
  <c r="BG300" i="1"/>
  <c r="BH300" i="1"/>
  <c r="BI300" i="1"/>
  <c r="BJ300" i="1"/>
  <c r="BG301" i="1"/>
  <c r="BH301" i="1"/>
  <c r="BI301" i="1"/>
  <c r="BJ301" i="1"/>
  <c r="BG302" i="1"/>
  <c r="BH302" i="1"/>
  <c r="BI302" i="1"/>
  <c r="BJ302" i="1"/>
  <c r="BG303" i="1"/>
  <c r="BH303" i="1"/>
  <c r="BI303" i="1"/>
  <c r="BJ303" i="1"/>
  <c r="BG304" i="1"/>
  <c r="BH304" i="1"/>
  <c r="BI304" i="1"/>
  <c r="BJ304" i="1"/>
  <c r="BG305" i="1"/>
  <c r="BH305" i="1"/>
  <c r="BI305" i="1"/>
  <c r="BJ305" i="1"/>
  <c r="BG306" i="1"/>
  <c r="BH306" i="1"/>
  <c r="BI306" i="1"/>
  <c r="BJ306" i="1"/>
  <c r="BG307" i="1"/>
  <c r="BH307" i="1"/>
  <c r="BI307" i="1"/>
  <c r="BJ307" i="1"/>
  <c r="BG308" i="1"/>
  <c r="BH308" i="1"/>
  <c r="BI308" i="1"/>
  <c r="BJ308" i="1"/>
  <c r="BG309" i="1"/>
  <c r="BH309" i="1"/>
  <c r="BI309" i="1"/>
  <c r="BJ309" i="1"/>
  <c r="BG310" i="1"/>
  <c r="BH310" i="1"/>
  <c r="BI310" i="1"/>
  <c r="BJ310" i="1"/>
  <c r="BG311" i="1"/>
  <c r="BH311" i="1"/>
  <c r="BI311" i="1"/>
  <c r="BJ311" i="1"/>
  <c r="BG312" i="1"/>
  <c r="BH312" i="1"/>
  <c r="BI312" i="1"/>
  <c r="BJ312" i="1"/>
  <c r="BG313" i="1"/>
  <c r="BH313" i="1"/>
  <c r="BI313" i="1"/>
  <c r="BJ313" i="1"/>
  <c r="BG314" i="1"/>
  <c r="BH314" i="1"/>
  <c r="BI314" i="1"/>
  <c r="BJ314" i="1"/>
  <c r="BG315" i="1"/>
  <c r="BH315" i="1"/>
  <c r="BI315" i="1"/>
  <c r="BJ315" i="1"/>
  <c r="BG316" i="1"/>
  <c r="BH316" i="1"/>
  <c r="BI316" i="1"/>
  <c r="BJ316" i="1"/>
  <c r="BG317" i="1"/>
  <c r="BH317" i="1"/>
  <c r="BI317" i="1"/>
  <c r="BJ317" i="1"/>
  <c r="BG318" i="1"/>
  <c r="BH318" i="1"/>
  <c r="BI318" i="1"/>
  <c r="BJ318" i="1"/>
  <c r="BG319" i="1"/>
  <c r="BH319" i="1"/>
  <c r="BI319" i="1"/>
  <c r="BJ319" i="1"/>
  <c r="BG320" i="1"/>
  <c r="BH320" i="1"/>
  <c r="BI320" i="1"/>
  <c r="BJ320" i="1"/>
  <c r="BG321" i="1"/>
  <c r="BH321" i="1"/>
  <c r="BI321" i="1"/>
  <c r="BJ321" i="1"/>
  <c r="BG322" i="1"/>
  <c r="BH322" i="1"/>
  <c r="BI322" i="1"/>
  <c r="BJ322" i="1"/>
  <c r="BG323" i="1"/>
  <c r="BH323" i="1"/>
  <c r="BI323" i="1"/>
  <c r="BJ323" i="1"/>
  <c r="BG324" i="1"/>
  <c r="BH324" i="1"/>
  <c r="BI324" i="1"/>
  <c r="BJ324" i="1"/>
  <c r="BG325" i="1"/>
  <c r="BH325" i="1"/>
  <c r="BI325" i="1"/>
  <c r="BJ325" i="1"/>
  <c r="BG326" i="1"/>
  <c r="BH326" i="1"/>
  <c r="BI326" i="1"/>
  <c r="BJ326" i="1"/>
  <c r="BG327" i="1"/>
  <c r="BH327" i="1"/>
  <c r="BI327" i="1"/>
  <c r="BJ327" i="1"/>
  <c r="BG328" i="1"/>
  <c r="BH328" i="1"/>
  <c r="BI328" i="1"/>
  <c r="BJ328" i="1"/>
  <c r="BG329" i="1"/>
  <c r="BH329" i="1"/>
  <c r="BI329" i="1"/>
  <c r="BJ329" i="1"/>
  <c r="BG330" i="1"/>
  <c r="BH330" i="1"/>
  <c r="BI330" i="1"/>
  <c r="BJ330" i="1"/>
  <c r="BG331" i="1"/>
  <c r="BH331" i="1"/>
  <c r="BI331" i="1"/>
  <c r="BJ331" i="1"/>
  <c r="BG332" i="1"/>
  <c r="BH332" i="1"/>
  <c r="BI332" i="1"/>
  <c r="BJ332" i="1"/>
  <c r="BG333" i="1"/>
  <c r="BH333" i="1"/>
  <c r="BI333" i="1"/>
  <c r="BJ333" i="1"/>
  <c r="BG334" i="1"/>
  <c r="BH334" i="1"/>
  <c r="BI334" i="1"/>
  <c r="BJ334" i="1"/>
  <c r="BG335" i="1"/>
  <c r="BH335" i="1"/>
  <c r="BI335" i="1"/>
  <c r="BJ335" i="1"/>
  <c r="BG336" i="1"/>
  <c r="BH336" i="1"/>
  <c r="BI336" i="1"/>
  <c r="BJ336" i="1"/>
  <c r="BG337" i="1"/>
  <c r="BH337" i="1"/>
  <c r="BI337" i="1"/>
  <c r="BJ337" i="1"/>
  <c r="BG338" i="1"/>
  <c r="BH338" i="1"/>
  <c r="BI338" i="1"/>
  <c r="BJ338" i="1"/>
  <c r="BG339" i="1"/>
  <c r="BH339" i="1"/>
  <c r="BI339" i="1"/>
  <c r="BJ339" i="1"/>
  <c r="BG340" i="1"/>
  <c r="BH340" i="1"/>
  <c r="BI340" i="1"/>
  <c r="BJ340" i="1"/>
  <c r="BG341" i="1"/>
  <c r="BH341" i="1"/>
  <c r="BI341" i="1"/>
  <c r="BJ341" i="1"/>
  <c r="BG342" i="1"/>
  <c r="BH342" i="1"/>
  <c r="BI342" i="1"/>
  <c r="BJ342" i="1"/>
  <c r="BG343" i="1"/>
  <c r="BH343" i="1"/>
  <c r="BI343" i="1"/>
  <c r="BJ343" i="1"/>
  <c r="BG344" i="1"/>
  <c r="BH344" i="1"/>
  <c r="BI344" i="1"/>
  <c r="BJ344" i="1"/>
  <c r="BG345" i="1"/>
  <c r="BH345" i="1"/>
  <c r="BI345" i="1"/>
  <c r="BJ345" i="1"/>
  <c r="BG346" i="1"/>
  <c r="BH346" i="1"/>
  <c r="BI346" i="1"/>
  <c r="BJ346" i="1"/>
  <c r="BG347" i="1"/>
  <c r="BH347" i="1"/>
  <c r="BI347" i="1"/>
  <c r="BJ347" i="1"/>
  <c r="BG348" i="1"/>
  <c r="BH348" i="1"/>
  <c r="BI348" i="1"/>
  <c r="BJ348" i="1"/>
  <c r="BG349" i="1"/>
  <c r="BH349" i="1"/>
  <c r="BI349" i="1"/>
  <c r="BJ349" i="1"/>
  <c r="BG350" i="1"/>
  <c r="BH350" i="1"/>
  <c r="BI350" i="1"/>
  <c r="BJ350" i="1"/>
  <c r="BG351" i="1"/>
  <c r="BH351" i="1"/>
  <c r="BI351" i="1"/>
  <c r="BJ351" i="1"/>
  <c r="BG352" i="1"/>
  <c r="BH352" i="1"/>
  <c r="BI352" i="1"/>
  <c r="BJ352" i="1"/>
  <c r="BG353" i="1"/>
  <c r="BH353" i="1"/>
  <c r="BI353" i="1"/>
  <c r="BJ353" i="1"/>
  <c r="BG354" i="1"/>
  <c r="BH354" i="1"/>
  <c r="BI354" i="1"/>
  <c r="BJ354" i="1"/>
  <c r="BG355" i="1"/>
  <c r="BH355" i="1"/>
  <c r="BI355" i="1"/>
  <c r="BJ355" i="1"/>
  <c r="BG356" i="1"/>
  <c r="BH356" i="1"/>
  <c r="BI356" i="1"/>
  <c r="BJ356" i="1"/>
  <c r="BG357" i="1"/>
  <c r="BH357" i="1"/>
  <c r="BI357" i="1"/>
  <c r="BJ357" i="1"/>
  <c r="BG358" i="1"/>
  <c r="BH358" i="1"/>
  <c r="BI358" i="1"/>
  <c r="BJ358" i="1"/>
  <c r="BG359" i="1"/>
  <c r="BH359" i="1"/>
  <c r="BI359" i="1"/>
  <c r="BJ359" i="1"/>
  <c r="BG360" i="1"/>
  <c r="BH360" i="1"/>
  <c r="BI360" i="1"/>
  <c r="BJ360" i="1"/>
  <c r="BG361" i="1"/>
  <c r="BH361" i="1"/>
  <c r="BI361" i="1"/>
  <c r="BJ361" i="1"/>
  <c r="BG362" i="1"/>
  <c r="BH362" i="1"/>
  <c r="BI362" i="1"/>
  <c r="BJ362" i="1"/>
  <c r="BG363" i="1"/>
  <c r="BH363" i="1"/>
  <c r="BI363" i="1"/>
  <c r="BJ363" i="1"/>
  <c r="BG364" i="1"/>
  <c r="BH364" i="1"/>
  <c r="BI364" i="1"/>
  <c r="BJ364" i="1"/>
  <c r="BG365" i="1"/>
  <c r="BH365" i="1"/>
  <c r="BI365" i="1"/>
  <c r="BJ365" i="1"/>
  <c r="BG366" i="1"/>
  <c r="BH366" i="1"/>
  <c r="BI366" i="1"/>
  <c r="BJ366" i="1"/>
  <c r="BG367" i="1"/>
  <c r="BH367" i="1"/>
  <c r="BI367" i="1"/>
  <c r="BJ367" i="1"/>
  <c r="BG368" i="1"/>
  <c r="BH368" i="1"/>
  <c r="BI368" i="1"/>
  <c r="BJ368" i="1"/>
  <c r="BG369" i="1"/>
  <c r="BH369" i="1"/>
  <c r="BI369" i="1"/>
  <c r="BJ369" i="1"/>
  <c r="BG370" i="1"/>
  <c r="BH370" i="1"/>
  <c r="BI370" i="1"/>
  <c r="BJ370" i="1"/>
  <c r="BG371" i="1"/>
  <c r="BH371" i="1"/>
  <c r="BI371" i="1"/>
  <c r="BJ371" i="1"/>
  <c r="BG372" i="1"/>
  <c r="BH372" i="1"/>
  <c r="BI372" i="1"/>
  <c r="BJ372" i="1"/>
  <c r="BG373" i="1"/>
  <c r="BH373" i="1"/>
  <c r="BI373" i="1"/>
  <c r="BJ373" i="1"/>
  <c r="BG374" i="1"/>
  <c r="BH374" i="1"/>
  <c r="BI374" i="1"/>
  <c r="BJ374" i="1"/>
  <c r="BG375" i="1"/>
  <c r="BH375" i="1"/>
  <c r="BI375" i="1"/>
  <c r="BJ375" i="1"/>
  <c r="BG376" i="1"/>
  <c r="BH376" i="1"/>
  <c r="BI376" i="1"/>
  <c r="BJ376" i="1"/>
  <c r="BG377" i="1"/>
  <c r="BH377" i="1"/>
  <c r="BI377" i="1"/>
  <c r="BJ377" i="1"/>
  <c r="BG378" i="1"/>
  <c r="BH378" i="1"/>
  <c r="BI378" i="1"/>
  <c r="BJ378" i="1"/>
  <c r="BG379" i="1"/>
  <c r="BH379" i="1"/>
  <c r="BI379" i="1"/>
  <c r="BJ379" i="1"/>
  <c r="BG380" i="1"/>
  <c r="BH380" i="1"/>
  <c r="BI380" i="1"/>
  <c r="BJ380" i="1"/>
  <c r="BJ2" i="1"/>
  <c r="BI2" i="1"/>
  <c r="BH2" i="1"/>
  <c r="BG2" i="1"/>
  <c r="BT380" i="1"/>
  <c r="BS380" i="1"/>
  <c r="BR380" i="1"/>
  <c r="BQ380" i="1"/>
  <c r="BP380" i="1"/>
  <c r="BO380" i="1"/>
  <c r="BT379" i="1"/>
  <c r="BS379" i="1"/>
  <c r="BR379" i="1"/>
  <c r="BQ379" i="1"/>
  <c r="BP379" i="1"/>
  <c r="BO379" i="1"/>
  <c r="BT378" i="1"/>
  <c r="BS378" i="1"/>
  <c r="BR378" i="1"/>
  <c r="BQ378" i="1"/>
  <c r="BP378" i="1"/>
  <c r="BO378" i="1"/>
  <c r="BT377" i="1"/>
  <c r="BS377" i="1"/>
  <c r="BR377" i="1"/>
  <c r="BQ377" i="1"/>
  <c r="BP377" i="1"/>
  <c r="BO377" i="1"/>
  <c r="BT376" i="1"/>
  <c r="BS376" i="1"/>
  <c r="BR376" i="1"/>
  <c r="BQ376" i="1"/>
  <c r="BP376" i="1"/>
  <c r="BO376" i="1"/>
  <c r="BT375" i="1"/>
  <c r="BS375" i="1"/>
  <c r="BR375" i="1"/>
  <c r="BQ375" i="1"/>
  <c r="BP375" i="1"/>
  <c r="BO375" i="1"/>
  <c r="BT374" i="1"/>
  <c r="BS374" i="1"/>
  <c r="BR374" i="1"/>
  <c r="BQ374" i="1"/>
  <c r="BP374" i="1"/>
  <c r="BO374" i="1"/>
  <c r="BT373" i="1"/>
  <c r="BS373" i="1"/>
  <c r="BR373" i="1"/>
  <c r="BQ373" i="1"/>
  <c r="BP373" i="1"/>
  <c r="BO373" i="1"/>
  <c r="BT372" i="1"/>
  <c r="BS372" i="1"/>
  <c r="BR372" i="1"/>
  <c r="BQ372" i="1"/>
  <c r="BP372" i="1"/>
  <c r="BO372" i="1"/>
  <c r="BT371" i="1"/>
  <c r="BS371" i="1"/>
  <c r="BR371" i="1"/>
  <c r="BQ371" i="1"/>
  <c r="BP371" i="1"/>
  <c r="BO371" i="1"/>
  <c r="BT370" i="1"/>
  <c r="BS370" i="1"/>
  <c r="BR370" i="1"/>
  <c r="BQ370" i="1"/>
  <c r="BP370" i="1"/>
  <c r="BO370" i="1"/>
  <c r="BT369" i="1"/>
  <c r="BS369" i="1"/>
  <c r="BR369" i="1"/>
  <c r="BQ369" i="1"/>
  <c r="BP369" i="1"/>
  <c r="BO369" i="1"/>
  <c r="BT368" i="1"/>
  <c r="BS368" i="1"/>
  <c r="BR368" i="1"/>
  <c r="BQ368" i="1"/>
  <c r="BP368" i="1"/>
  <c r="BO368" i="1"/>
  <c r="BT367" i="1"/>
  <c r="BS367" i="1"/>
  <c r="BR367" i="1"/>
  <c r="BQ367" i="1"/>
  <c r="BP367" i="1"/>
  <c r="BO367" i="1"/>
  <c r="BT366" i="1"/>
  <c r="BS366" i="1"/>
  <c r="BR366" i="1"/>
  <c r="BQ366" i="1"/>
  <c r="BP366" i="1"/>
  <c r="BO366" i="1"/>
  <c r="BT365" i="1"/>
  <c r="BS365" i="1"/>
  <c r="BR365" i="1"/>
  <c r="BQ365" i="1"/>
  <c r="BP365" i="1"/>
  <c r="BO365" i="1"/>
  <c r="BT364" i="1"/>
  <c r="BS364" i="1"/>
  <c r="BR364" i="1"/>
  <c r="BQ364" i="1"/>
  <c r="BP364" i="1"/>
  <c r="BO364" i="1"/>
  <c r="BT363" i="1"/>
  <c r="BS363" i="1"/>
  <c r="BR363" i="1"/>
  <c r="BQ363" i="1"/>
  <c r="BP363" i="1"/>
  <c r="BO363" i="1"/>
  <c r="BT362" i="1"/>
  <c r="BS362" i="1"/>
  <c r="BR362" i="1"/>
  <c r="BQ362" i="1"/>
  <c r="BP362" i="1"/>
  <c r="BO362" i="1"/>
  <c r="BT361" i="1"/>
  <c r="BS361" i="1"/>
  <c r="BR361" i="1"/>
  <c r="BQ361" i="1"/>
  <c r="BP361" i="1"/>
  <c r="BO361" i="1"/>
  <c r="BT360" i="1"/>
  <c r="BS360" i="1"/>
  <c r="BR360" i="1"/>
  <c r="BQ360" i="1"/>
  <c r="BP360" i="1"/>
  <c r="BO360" i="1"/>
  <c r="BT359" i="1"/>
  <c r="BS359" i="1"/>
  <c r="BR359" i="1"/>
  <c r="BQ359" i="1"/>
  <c r="BP359" i="1"/>
  <c r="BO359" i="1"/>
  <c r="BT358" i="1"/>
  <c r="BS358" i="1"/>
  <c r="BR358" i="1"/>
  <c r="BQ358" i="1"/>
  <c r="BP358" i="1"/>
  <c r="BO358" i="1"/>
  <c r="BT357" i="1"/>
  <c r="BS357" i="1"/>
  <c r="BR357" i="1"/>
  <c r="BQ357" i="1"/>
  <c r="BP357" i="1"/>
  <c r="BO357" i="1"/>
  <c r="BT356" i="1"/>
  <c r="BS356" i="1"/>
  <c r="BR356" i="1"/>
  <c r="BQ356" i="1"/>
  <c r="BP356" i="1"/>
  <c r="BO356" i="1"/>
  <c r="BT355" i="1"/>
  <c r="BS355" i="1"/>
  <c r="BR355" i="1"/>
  <c r="BQ355" i="1"/>
  <c r="BP355" i="1"/>
  <c r="BO355" i="1"/>
  <c r="BT354" i="1"/>
  <c r="BS354" i="1"/>
  <c r="BR354" i="1"/>
  <c r="BQ354" i="1"/>
  <c r="BP354" i="1"/>
  <c r="BO354" i="1"/>
  <c r="BT353" i="1"/>
  <c r="BS353" i="1"/>
  <c r="BR353" i="1"/>
  <c r="BQ353" i="1"/>
  <c r="BP353" i="1"/>
  <c r="BO353" i="1"/>
  <c r="BT352" i="1"/>
  <c r="BS352" i="1"/>
  <c r="BR352" i="1"/>
  <c r="BQ352" i="1"/>
  <c r="BP352" i="1"/>
  <c r="BO352" i="1"/>
  <c r="BT351" i="1"/>
  <c r="BS351" i="1"/>
  <c r="BR351" i="1"/>
  <c r="BQ351" i="1"/>
  <c r="BP351" i="1"/>
  <c r="BO351" i="1"/>
  <c r="BT350" i="1"/>
  <c r="BS350" i="1"/>
  <c r="BR350" i="1"/>
  <c r="BQ350" i="1"/>
  <c r="BP350" i="1"/>
  <c r="BO350" i="1"/>
  <c r="BT349" i="1"/>
  <c r="BS349" i="1"/>
  <c r="BR349" i="1"/>
  <c r="BQ349" i="1"/>
  <c r="BP349" i="1"/>
  <c r="BO349" i="1"/>
  <c r="BT348" i="1"/>
  <c r="BS348" i="1"/>
  <c r="BR348" i="1"/>
  <c r="BQ348" i="1"/>
  <c r="BP348" i="1"/>
  <c r="BO348" i="1"/>
  <c r="BT347" i="1"/>
  <c r="BS347" i="1"/>
  <c r="BR347" i="1"/>
  <c r="BQ347" i="1"/>
  <c r="BP347" i="1"/>
  <c r="BO347" i="1"/>
  <c r="BT346" i="1"/>
  <c r="BS346" i="1"/>
  <c r="BR346" i="1"/>
  <c r="BQ346" i="1"/>
  <c r="BP346" i="1"/>
  <c r="BO346" i="1"/>
  <c r="BT345" i="1"/>
  <c r="BS345" i="1"/>
  <c r="BR345" i="1"/>
  <c r="BQ345" i="1"/>
  <c r="BP345" i="1"/>
  <c r="BO345" i="1"/>
  <c r="BT344" i="1"/>
  <c r="BS344" i="1"/>
  <c r="BR344" i="1"/>
  <c r="BQ344" i="1"/>
  <c r="BP344" i="1"/>
  <c r="BO344" i="1"/>
  <c r="BT343" i="1"/>
  <c r="BS343" i="1"/>
  <c r="BR343" i="1"/>
  <c r="BQ343" i="1"/>
  <c r="BP343" i="1"/>
  <c r="BO343" i="1"/>
  <c r="BT342" i="1"/>
  <c r="BS342" i="1"/>
  <c r="BR342" i="1"/>
  <c r="BQ342" i="1"/>
  <c r="BP342" i="1"/>
  <c r="BO342" i="1"/>
  <c r="BT341" i="1"/>
  <c r="BS341" i="1"/>
  <c r="BR341" i="1"/>
  <c r="BQ341" i="1"/>
  <c r="BP341" i="1"/>
  <c r="BO341" i="1"/>
  <c r="BT340" i="1"/>
  <c r="BS340" i="1"/>
  <c r="BR340" i="1"/>
  <c r="BQ340" i="1"/>
  <c r="BP340" i="1"/>
  <c r="BO340" i="1"/>
  <c r="BT339" i="1"/>
  <c r="BS339" i="1"/>
  <c r="BR339" i="1"/>
  <c r="BQ339" i="1"/>
  <c r="BP339" i="1"/>
  <c r="BO339" i="1"/>
  <c r="BT338" i="1"/>
  <c r="BS338" i="1"/>
  <c r="BR338" i="1"/>
  <c r="BQ338" i="1"/>
  <c r="BP338" i="1"/>
  <c r="BO338" i="1"/>
  <c r="BT337" i="1"/>
  <c r="BS337" i="1"/>
  <c r="BR337" i="1"/>
  <c r="BQ337" i="1"/>
  <c r="BP337" i="1"/>
  <c r="BO337" i="1"/>
  <c r="BT336" i="1"/>
  <c r="BS336" i="1"/>
  <c r="BR336" i="1"/>
  <c r="BQ336" i="1"/>
  <c r="BP336" i="1"/>
  <c r="BO336" i="1"/>
  <c r="BT335" i="1"/>
  <c r="BS335" i="1"/>
  <c r="BR335" i="1"/>
  <c r="BQ335" i="1"/>
  <c r="BP335" i="1"/>
  <c r="BO335" i="1"/>
  <c r="BT334" i="1"/>
  <c r="BS334" i="1"/>
  <c r="BR334" i="1"/>
  <c r="BQ334" i="1"/>
  <c r="BP334" i="1"/>
  <c r="BO334" i="1"/>
  <c r="BT333" i="1"/>
  <c r="BS333" i="1"/>
  <c r="BR333" i="1"/>
  <c r="BQ333" i="1"/>
  <c r="BP333" i="1"/>
  <c r="BO333" i="1"/>
  <c r="BT332" i="1"/>
  <c r="BS332" i="1"/>
  <c r="BR332" i="1"/>
  <c r="BQ332" i="1"/>
  <c r="BP332" i="1"/>
  <c r="BO332" i="1"/>
  <c r="BT331" i="1"/>
  <c r="BS331" i="1"/>
  <c r="BR331" i="1"/>
  <c r="BQ331" i="1"/>
  <c r="BP331" i="1"/>
  <c r="BO331" i="1"/>
  <c r="BT330" i="1"/>
  <c r="BS330" i="1"/>
  <c r="BR330" i="1"/>
  <c r="BQ330" i="1"/>
  <c r="BP330" i="1"/>
  <c r="BO330" i="1"/>
  <c r="BT329" i="1"/>
  <c r="BS329" i="1"/>
  <c r="BR329" i="1"/>
  <c r="BQ329" i="1"/>
  <c r="BP329" i="1"/>
  <c r="BO329" i="1"/>
  <c r="BT328" i="1"/>
  <c r="BS328" i="1"/>
  <c r="BR328" i="1"/>
  <c r="BQ328" i="1"/>
  <c r="BP328" i="1"/>
  <c r="BO328" i="1"/>
  <c r="BT327" i="1"/>
  <c r="BS327" i="1"/>
  <c r="BR327" i="1"/>
  <c r="BQ327" i="1"/>
  <c r="BP327" i="1"/>
  <c r="BO327" i="1"/>
  <c r="BT326" i="1"/>
  <c r="BS326" i="1"/>
  <c r="BR326" i="1"/>
  <c r="BQ326" i="1"/>
  <c r="BP326" i="1"/>
  <c r="BO326" i="1"/>
  <c r="BT325" i="1"/>
  <c r="BS325" i="1"/>
  <c r="BR325" i="1"/>
  <c r="BQ325" i="1"/>
  <c r="BP325" i="1"/>
  <c r="BO325" i="1"/>
  <c r="BT324" i="1"/>
  <c r="BS324" i="1"/>
  <c r="BR324" i="1"/>
  <c r="BQ324" i="1"/>
  <c r="BP324" i="1"/>
  <c r="BO324" i="1"/>
  <c r="BT323" i="1"/>
  <c r="BS323" i="1"/>
  <c r="BR323" i="1"/>
  <c r="BQ323" i="1"/>
  <c r="BP323" i="1"/>
  <c r="BO323" i="1"/>
  <c r="BT322" i="1"/>
  <c r="BS322" i="1"/>
  <c r="BR322" i="1"/>
  <c r="BQ322" i="1"/>
  <c r="BP322" i="1"/>
  <c r="BO322" i="1"/>
  <c r="BT321" i="1"/>
  <c r="BS321" i="1"/>
  <c r="BR321" i="1"/>
  <c r="BQ321" i="1"/>
  <c r="BP321" i="1"/>
  <c r="BO321" i="1"/>
  <c r="BT320" i="1"/>
  <c r="BS320" i="1"/>
  <c r="BR320" i="1"/>
  <c r="BQ320" i="1"/>
  <c r="BP320" i="1"/>
  <c r="BO320" i="1"/>
  <c r="BT319" i="1"/>
  <c r="BS319" i="1"/>
  <c r="BR319" i="1"/>
  <c r="BQ319" i="1"/>
  <c r="BP319" i="1"/>
  <c r="BO319" i="1"/>
  <c r="BT318" i="1"/>
  <c r="BS318" i="1"/>
  <c r="BR318" i="1"/>
  <c r="BQ318" i="1"/>
  <c r="BP318" i="1"/>
  <c r="BO318" i="1"/>
  <c r="BT317" i="1"/>
  <c r="BS317" i="1"/>
  <c r="BR317" i="1"/>
  <c r="BQ317" i="1"/>
  <c r="BP317" i="1"/>
  <c r="BO317" i="1"/>
  <c r="BT316" i="1"/>
  <c r="BS316" i="1"/>
  <c r="BR316" i="1"/>
  <c r="BQ316" i="1"/>
  <c r="BP316" i="1"/>
  <c r="BO316" i="1"/>
  <c r="BT315" i="1"/>
  <c r="BS315" i="1"/>
  <c r="BR315" i="1"/>
  <c r="BQ315" i="1"/>
  <c r="BP315" i="1"/>
  <c r="BO315" i="1"/>
  <c r="BT314" i="1"/>
  <c r="BS314" i="1"/>
  <c r="BR314" i="1"/>
  <c r="BQ314" i="1"/>
  <c r="BP314" i="1"/>
  <c r="BO314" i="1"/>
  <c r="BT313" i="1"/>
  <c r="BS313" i="1"/>
  <c r="BR313" i="1"/>
  <c r="BQ313" i="1"/>
  <c r="BP313" i="1"/>
  <c r="BO313" i="1"/>
  <c r="BT312" i="1"/>
  <c r="BS312" i="1"/>
  <c r="BR312" i="1"/>
  <c r="BQ312" i="1"/>
  <c r="BP312" i="1"/>
  <c r="BO312" i="1"/>
  <c r="BT311" i="1"/>
  <c r="BS311" i="1"/>
  <c r="BR311" i="1"/>
  <c r="BQ311" i="1"/>
  <c r="BP311" i="1"/>
  <c r="BO311" i="1"/>
  <c r="BT310" i="1"/>
  <c r="BS310" i="1"/>
  <c r="BR310" i="1"/>
  <c r="BQ310" i="1"/>
  <c r="BP310" i="1"/>
  <c r="BO310" i="1"/>
  <c r="BT309" i="1"/>
  <c r="BS309" i="1"/>
  <c r="BR309" i="1"/>
  <c r="BQ309" i="1"/>
  <c r="BP309" i="1"/>
  <c r="BO309" i="1"/>
  <c r="BT308" i="1"/>
  <c r="BS308" i="1"/>
  <c r="BR308" i="1"/>
  <c r="BQ308" i="1"/>
  <c r="BP308" i="1"/>
  <c r="BO308" i="1"/>
  <c r="BT307" i="1"/>
  <c r="BS307" i="1"/>
  <c r="BR307" i="1"/>
  <c r="BQ307" i="1"/>
  <c r="BP307" i="1"/>
  <c r="BO307" i="1"/>
  <c r="BT306" i="1"/>
  <c r="BS306" i="1"/>
  <c r="BR306" i="1"/>
  <c r="BQ306" i="1"/>
  <c r="BP306" i="1"/>
  <c r="BO306" i="1"/>
  <c r="BT305" i="1"/>
  <c r="BS305" i="1"/>
  <c r="BR305" i="1"/>
  <c r="BQ305" i="1"/>
  <c r="BP305" i="1"/>
  <c r="BO305" i="1"/>
  <c r="BT304" i="1"/>
  <c r="BS304" i="1"/>
  <c r="BR304" i="1"/>
  <c r="BQ304" i="1"/>
  <c r="BP304" i="1"/>
  <c r="BO304" i="1"/>
  <c r="BT303" i="1"/>
  <c r="BS303" i="1"/>
  <c r="BR303" i="1"/>
  <c r="BQ303" i="1"/>
  <c r="BP303" i="1"/>
  <c r="BO303" i="1"/>
  <c r="BT302" i="1"/>
  <c r="BS302" i="1"/>
  <c r="BR302" i="1"/>
  <c r="BQ302" i="1"/>
  <c r="BP302" i="1"/>
  <c r="BO302" i="1"/>
  <c r="BT301" i="1"/>
  <c r="BS301" i="1"/>
  <c r="BR301" i="1"/>
  <c r="BQ301" i="1"/>
  <c r="BP301" i="1"/>
  <c r="BO301" i="1"/>
  <c r="BT300" i="1"/>
  <c r="BS300" i="1"/>
  <c r="BR300" i="1"/>
  <c r="BQ300" i="1"/>
  <c r="BP300" i="1"/>
  <c r="BO300" i="1"/>
  <c r="BT299" i="1"/>
  <c r="BS299" i="1"/>
  <c r="BR299" i="1"/>
  <c r="BQ299" i="1"/>
  <c r="BP299" i="1"/>
  <c r="BO299" i="1"/>
  <c r="BT298" i="1"/>
  <c r="BS298" i="1"/>
  <c r="BR298" i="1"/>
  <c r="BQ298" i="1"/>
  <c r="BP298" i="1"/>
  <c r="BO298" i="1"/>
  <c r="BT297" i="1"/>
  <c r="BS297" i="1"/>
  <c r="BR297" i="1"/>
  <c r="BQ297" i="1"/>
  <c r="BP297" i="1"/>
  <c r="BO297" i="1"/>
  <c r="BT296" i="1"/>
  <c r="BS296" i="1"/>
  <c r="BR296" i="1"/>
  <c r="BQ296" i="1"/>
  <c r="BP296" i="1"/>
  <c r="BO296" i="1"/>
  <c r="BT295" i="1"/>
  <c r="BS295" i="1"/>
  <c r="BR295" i="1"/>
  <c r="BQ295" i="1"/>
  <c r="BP295" i="1"/>
  <c r="BO295" i="1"/>
  <c r="BT294" i="1"/>
  <c r="BS294" i="1"/>
  <c r="BR294" i="1"/>
  <c r="BQ294" i="1"/>
  <c r="BP294" i="1"/>
  <c r="BO294" i="1"/>
  <c r="BT293" i="1"/>
  <c r="BS293" i="1"/>
  <c r="BR293" i="1"/>
  <c r="BQ293" i="1"/>
  <c r="BP293" i="1"/>
  <c r="BO293" i="1"/>
  <c r="BT292" i="1"/>
  <c r="BS292" i="1"/>
  <c r="BR292" i="1"/>
  <c r="BQ292" i="1"/>
  <c r="BP292" i="1"/>
  <c r="BO292" i="1"/>
  <c r="BT291" i="1"/>
  <c r="BS291" i="1"/>
  <c r="BR291" i="1"/>
  <c r="BQ291" i="1"/>
  <c r="BP291" i="1"/>
  <c r="BO291" i="1"/>
  <c r="BT290" i="1"/>
  <c r="BS290" i="1"/>
  <c r="BR290" i="1"/>
  <c r="BQ290" i="1"/>
  <c r="BP290" i="1"/>
  <c r="BO290" i="1"/>
  <c r="BT289" i="1"/>
  <c r="BS289" i="1"/>
  <c r="BR289" i="1"/>
  <c r="BQ289" i="1"/>
  <c r="BP289" i="1"/>
  <c r="BO289" i="1"/>
  <c r="BT288" i="1"/>
  <c r="BS288" i="1"/>
  <c r="BR288" i="1"/>
  <c r="BQ288" i="1"/>
  <c r="BP288" i="1"/>
  <c r="BO288" i="1"/>
  <c r="BT287" i="1"/>
  <c r="BS287" i="1"/>
  <c r="BR287" i="1"/>
  <c r="BQ287" i="1"/>
  <c r="BP287" i="1"/>
  <c r="BO287" i="1"/>
  <c r="BT286" i="1"/>
  <c r="BS286" i="1"/>
  <c r="BR286" i="1"/>
  <c r="BQ286" i="1"/>
  <c r="BP286" i="1"/>
  <c r="BO286" i="1"/>
  <c r="BT285" i="1"/>
  <c r="BS285" i="1"/>
  <c r="BR285" i="1"/>
  <c r="BQ285" i="1"/>
  <c r="BP285" i="1"/>
  <c r="BO285" i="1"/>
  <c r="BT284" i="1"/>
  <c r="BS284" i="1"/>
  <c r="BR284" i="1"/>
  <c r="BQ284" i="1"/>
  <c r="BP284" i="1"/>
  <c r="BO284" i="1"/>
  <c r="BT283" i="1"/>
  <c r="BS283" i="1"/>
  <c r="BR283" i="1"/>
  <c r="BQ283" i="1"/>
  <c r="BP283" i="1"/>
  <c r="BO283" i="1"/>
  <c r="BT282" i="1"/>
  <c r="BS282" i="1"/>
  <c r="BR282" i="1"/>
  <c r="BQ282" i="1"/>
  <c r="BP282" i="1"/>
  <c r="BO282" i="1"/>
  <c r="BT281" i="1"/>
  <c r="BS281" i="1"/>
  <c r="BR281" i="1"/>
  <c r="BQ281" i="1"/>
  <c r="BP281" i="1"/>
  <c r="BO281" i="1"/>
  <c r="BT280" i="1"/>
  <c r="BS280" i="1"/>
  <c r="BR280" i="1"/>
  <c r="BQ280" i="1"/>
  <c r="BP280" i="1"/>
  <c r="BO280" i="1"/>
  <c r="BT279" i="1"/>
  <c r="BS279" i="1"/>
  <c r="BR279" i="1"/>
  <c r="BQ279" i="1"/>
  <c r="BP279" i="1"/>
  <c r="BO279" i="1"/>
  <c r="BT278" i="1"/>
  <c r="BS278" i="1"/>
  <c r="BR278" i="1"/>
  <c r="BQ278" i="1"/>
  <c r="BP278" i="1"/>
  <c r="BO278" i="1"/>
  <c r="BT277" i="1"/>
  <c r="BS277" i="1"/>
  <c r="BR277" i="1"/>
  <c r="BQ277" i="1"/>
  <c r="BP277" i="1"/>
  <c r="BO277" i="1"/>
  <c r="BT276" i="1"/>
  <c r="BS276" i="1"/>
  <c r="BR276" i="1"/>
  <c r="BQ276" i="1"/>
  <c r="BP276" i="1"/>
  <c r="BO276" i="1"/>
  <c r="BT275" i="1"/>
  <c r="BS275" i="1"/>
  <c r="BR275" i="1"/>
  <c r="BQ275" i="1"/>
  <c r="BP275" i="1"/>
  <c r="BO275" i="1"/>
  <c r="BT274" i="1"/>
  <c r="BS274" i="1"/>
  <c r="BR274" i="1"/>
  <c r="BQ274" i="1"/>
  <c r="BP274" i="1"/>
  <c r="BO274" i="1"/>
  <c r="BT273" i="1"/>
  <c r="BS273" i="1"/>
  <c r="BR273" i="1"/>
  <c r="BQ273" i="1"/>
  <c r="BP273" i="1"/>
  <c r="BO273" i="1"/>
  <c r="BT272" i="1"/>
  <c r="BS272" i="1"/>
  <c r="BR272" i="1"/>
  <c r="BQ272" i="1"/>
  <c r="BP272" i="1"/>
  <c r="BO272" i="1"/>
  <c r="BT271" i="1"/>
  <c r="BS271" i="1"/>
  <c r="BR271" i="1"/>
  <c r="BQ271" i="1"/>
  <c r="BP271" i="1"/>
  <c r="BO271" i="1"/>
  <c r="BT270" i="1"/>
  <c r="BS270" i="1"/>
  <c r="BR270" i="1"/>
  <c r="BQ270" i="1"/>
  <c r="BP270" i="1"/>
  <c r="BO270" i="1"/>
  <c r="BT269" i="1"/>
  <c r="BS269" i="1"/>
  <c r="BR269" i="1"/>
  <c r="BQ269" i="1"/>
  <c r="BP269" i="1"/>
  <c r="BO269" i="1"/>
  <c r="BT268" i="1"/>
  <c r="BS268" i="1"/>
  <c r="BR268" i="1"/>
  <c r="BQ268" i="1"/>
  <c r="BP268" i="1"/>
  <c r="BO268" i="1"/>
  <c r="BT267" i="1"/>
  <c r="BS267" i="1"/>
  <c r="BR267" i="1"/>
  <c r="BQ267" i="1"/>
  <c r="BP267" i="1"/>
  <c r="BO267" i="1"/>
  <c r="BT266" i="1"/>
  <c r="BS266" i="1"/>
  <c r="BR266" i="1"/>
  <c r="BQ266" i="1"/>
  <c r="BP266" i="1"/>
  <c r="BO266" i="1"/>
  <c r="BT265" i="1"/>
  <c r="BS265" i="1"/>
  <c r="BR265" i="1"/>
  <c r="BQ265" i="1"/>
  <c r="BP265" i="1"/>
  <c r="BO265" i="1"/>
  <c r="BT264" i="1"/>
  <c r="BS264" i="1"/>
  <c r="BR264" i="1"/>
  <c r="BQ264" i="1"/>
  <c r="BP264" i="1"/>
  <c r="BO264" i="1"/>
  <c r="BT263" i="1"/>
  <c r="BS263" i="1"/>
  <c r="BR263" i="1"/>
  <c r="BQ263" i="1"/>
  <c r="BP263" i="1"/>
  <c r="BO263" i="1"/>
  <c r="BT262" i="1"/>
  <c r="BS262" i="1"/>
  <c r="BR262" i="1"/>
  <c r="BQ262" i="1"/>
  <c r="BP262" i="1"/>
  <c r="BO262" i="1"/>
  <c r="BT261" i="1"/>
  <c r="BS261" i="1"/>
  <c r="BR261" i="1"/>
  <c r="BQ261" i="1"/>
  <c r="BP261" i="1"/>
  <c r="BO261" i="1"/>
  <c r="BT260" i="1"/>
  <c r="BS260" i="1"/>
  <c r="BR260" i="1"/>
  <c r="BQ260" i="1"/>
  <c r="BP260" i="1"/>
  <c r="BO260" i="1"/>
  <c r="BT259" i="1"/>
  <c r="BS259" i="1"/>
  <c r="BR259" i="1"/>
  <c r="BQ259" i="1"/>
  <c r="BP259" i="1"/>
  <c r="BO259" i="1"/>
  <c r="BT258" i="1"/>
  <c r="BS258" i="1"/>
  <c r="BR258" i="1"/>
  <c r="BQ258" i="1"/>
  <c r="BP258" i="1"/>
  <c r="BO258" i="1"/>
  <c r="BT257" i="1"/>
  <c r="BS257" i="1"/>
  <c r="BR257" i="1"/>
  <c r="BQ257" i="1"/>
  <c r="BP257" i="1"/>
  <c r="BO257" i="1"/>
  <c r="BT256" i="1"/>
  <c r="BS256" i="1"/>
  <c r="BR256" i="1"/>
  <c r="BQ256" i="1"/>
  <c r="BP256" i="1"/>
  <c r="BO256" i="1"/>
  <c r="BT255" i="1"/>
  <c r="BS255" i="1"/>
  <c r="BR255" i="1"/>
  <c r="BQ255" i="1"/>
  <c r="BP255" i="1"/>
  <c r="BO255" i="1"/>
  <c r="BT254" i="1"/>
  <c r="BS254" i="1"/>
  <c r="BR254" i="1"/>
  <c r="BQ254" i="1"/>
  <c r="BP254" i="1"/>
  <c r="BO254" i="1"/>
  <c r="BT253" i="1"/>
  <c r="BS253" i="1"/>
  <c r="BR253" i="1"/>
  <c r="BQ253" i="1"/>
  <c r="BP253" i="1"/>
  <c r="BO253" i="1"/>
  <c r="BT252" i="1"/>
  <c r="BS252" i="1"/>
  <c r="BR252" i="1"/>
  <c r="BQ252" i="1"/>
  <c r="BP252" i="1"/>
  <c r="BO252" i="1"/>
  <c r="BT251" i="1"/>
  <c r="BS251" i="1"/>
  <c r="BR251" i="1"/>
  <c r="BQ251" i="1"/>
  <c r="BP251" i="1"/>
  <c r="BO251" i="1"/>
  <c r="BT250" i="1"/>
  <c r="BS250" i="1"/>
  <c r="BR250" i="1"/>
  <c r="BQ250" i="1"/>
  <c r="BP250" i="1"/>
  <c r="BO250" i="1"/>
  <c r="BT249" i="1"/>
  <c r="BS249" i="1"/>
  <c r="BR249" i="1"/>
  <c r="BQ249" i="1"/>
  <c r="BP249" i="1"/>
  <c r="BO249" i="1"/>
  <c r="BT248" i="1"/>
  <c r="BS248" i="1"/>
  <c r="BR248" i="1"/>
  <c r="BQ248" i="1"/>
  <c r="BP248" i="1"/>
  <c r="BO248" i="1"/>
  <c r="BT247" i="1"/>
  <c r="BS247" i="1"/>
  <c r="BR247" i="1"/>
  <c r="BQ247" i="1"/>
  <c r="BP247" i="1"/>
  <c r="BO247" i="1"/>
  <c r="BT246" i="1"/>
  <c r="BS246" i="1"/>
  <c r="BR246" i="1"/>
  <c r="BQ246" i="1"/>
  <c r="BP246" i="1"/>
  <c r="BO246" i="1"/>
  <c r="BT245" i="1"/>
  <c r="BS245" i="1"/>
  <c r="BR245" i="1"/>
  <c r="BQ245" i="1"/>
  <c r="BP245" i="1"/>
  <c r="BO245" i="1"/>
  <c r="BT244" i="1"/>
  <c r="BS244" i="1"/>
  <c r="BR244" i="1"/>
  <c r="BQ244" i="1"/>
  <c r="BP244" i="1"/>
  <c r="BO244" i="1"/>
  <c r="BT243" i="1"/>
  <c r="BS243" i="1"/>
  <c r="BR243" i="1"/>
  <c r="BQ243" i="1"/>
  <c r="BP243" i="1"/>
  <c r="BO243" i="1"/>
  <c r="BT242" i="1"/>
  <c r="BS242" i="1"/>
  <c r="BR242" i="1"/>
  <c r="BQ242" i="1"/>
  <c r="BP242" i="1"/>
  <c r="BO242" i="1"/>
  <c r="BT241" i="1"/>
  <c r="BS241" i="1"/>
  <c r="BR241" i="1"/>
  <c r="BQ241" i="1"/>
  <c r="BP241" i="1"/>
  <c r="BO241" i="1"/>
  <c r="BT240" i="1"/>
  <c r="BS240" i="1"/>
  <c r="BR240" i="1"/>
  <c r="BQ240" i="1"/>
  <c r="BP240" i="1"/>
  <c r="BO240" i="1"/>
  <c r="BT239" i="1"/>
  <c r="BS239" i="1"/>
  <c r="BR239" i="1"/>
  <c r="BQ239" i="1"/>
  <c r="BP239" i="1"/>
  <c r="BO239" i="1"/>
  <c r="BT238" i="1"/>
  <c r="BS238" i="1"/>
  <c r="BR238" i="1"/>
  <c r="BQ238" i="1"/>
  <c r="BP238" i="1"/>
  <c r="BO238" i="1"/>
  <c r="BT237" i="1"/>
  <c r="BS237" i="1"/>
  <c r="BR237" i="1"/>
  <c r="BQ237" i="1"/>
  <c r="BP237" i="1"/>
  <c r="BO237" i="1"/>
  <c r="BT236" i="1"/>
  <c r="BS236" i="1"/>
  <c r="BR236" i="1"/>
  <c r="BQ236" i="1"/>
  <c r="BP236" i="1"/>
  <c r="BO236" i="1"/>
  <c r="BT235" i="1"/>
  <c r="BS235" i="1"/>
  <c r="BR235" i="1"/>
  <c r="BQ235" i="1"/>
  <c r="BP235" i="1"/>
  <c r="BO235" i="1"/>
  <c r="BT234" i="1"/>
  <c r="BS234" i="1"/>
  <c r="BR234" i="1"/>
  <c r="BQ234" i="1"/>
  <c r="BP234" i="1"/>
  <c r="BO234" i="1"/>
  <c r="BT233" i="1"/>
  <c r="BS233" i="1"/>
  <c r="BR233" i="1"/>
  <c r="BQ233" i="1"/>
  <c r="BP233" i="1"/>
  <c r="BO233" i="1"/>
  <c r="BT232" i="1"/>
  <c r="BS232" i="1"/>
  <c r="BR232" i="1"/>
  <c r="BQ232" i="1"/>
  <c r="BP232" i="1"/>
  <c r="BO232" i="1"/>
  <c r="BT231" i="1"/>
  <c r="BS231" i="1"/>
  <c r="BR231" i="1"/>
  <c r="BQ231" i="1"/>
  <c r="BP231" i="1"/>
  <c r="BO231" i="1"/>
  <c r="BT230" i="1"/>
  <c r="BS230" i="1"/>
  <c r="BR230" i="1"/>
  <c r="BQ230" i="1"/>
  <c r="BP230" i="1"/>
  <c r="BO230" i="1"/>
  <c r="BT229" i="1"/>
  <c r="BS229" i="1"/>
  <c r="BR229" i="1"/>
  <c r="BQ229" i="1"/>
  <c r="BP229" i="1"/>
  <c r="BO229" i="1"/>
  <c r="BT228" i="1"/>
  <c r="BS228" i="1"/>
  <c r="BR228" i="1"/>
  <c r="BQ228" i="1"/>
  <c r="BP228" i="1"/>
  <c r="BO228" i="1"/>
  <c r="BT227" i="1"/>
  <c r="BS227" i="1"/>
  <c r="BR227" i="1"/>
  <c r="BQ227" i="1"/>
  <c r="BP227" i="1"/>
  <c r="BO227" i="1"/>
  <c r="BT226" i="1"/>
  <c r="BS226" i="1"/>
  <c r="BR226" i="1"/>
  <c r="BQ226" i="1"/>
  <c r="BP226" i="1"/>
  <c r="BO226" i="1"/>
  <c r="BT225" i="1"/>
  <c r="BS225" i="1"/>
  <c r="BR225" i="1"/>
  <c r="BQ225" i="1"/>
  <c r="BP225" i="1"/>
  <c r="BO225" i="1"/>
  <c r="BT224" i="1"/>
  <c r="BS224" i="1"/>
  <c r="BR224" i="1"/>
  <c r="BQ224" i="1"/>
  <c r="BP224" i="1"/>
  <c r="BO224" i="1"/>
  <c r="BT223" i="1"/>
  <c r="BS223" i="1"/>
  <c r="BR223" i="1"/>
  <c r="BQ223" i="1"/>
  <c r="BP223" i="1"/>
  <c r="BO223" i="1"/>
  <c r="BT222" i="1"/>
  <c r="BS222" i="1"/>
  <c r="BR222" i="1"/>
  <c r="BQ222" i="1"/>
  <c r="BP222" i="1"/>
  <c r="BO222" i="1"/>
  <c r="BT221" i="1"/>
  <c r="BS221" i="1"/>
  <c r="BR221" i="1"/>
  <c r="BQ221" i="1"/>
  <c r="BP221" i="1"/>
  <c r="BO221" i="1"/>
  <c r="BT220" i="1"/>
  <c r="BS220" i="1"/>
  <c r="BR220" i="1"/>
  <c r="BQ220" i="1"/>
  <c r="BP220" i="1"/>
  <c r="BO220" i="1"/>
  <c r="BT219" i="1"/>
  <c r="BS219" i="1"/>
  <c r="BR219" i="1"/>
  <c r="BQ219" i="1"/>
  <c r="BP219" i="1"/>
  <c r="BO219" i="1"/>
  <c r="BT218" i="1"/>
  <c r="BS218" i="1"/>
  <c r="BR218" i="1"/>
  <c r="BQ218" i="1"/>
  <c r="BP218" i="1"/>
  <c r="BO218" i="1"/>
  <c r="BT217" i="1"/>
  <c r="BS217" i="1"/>
  <c r="BR217" i="1"/>
  <c r="BQ217" i="1"/>
  <c r="BP217" i="1"/>
  <c r="BO217" i="1"/>
  <c r="BT216" i="1"/>
  <c r="BS216" i="1"/>
  <c r="BR216" i="1"/>
  <c r="BQ216" i="1"/>
  <c r="BP216" i="1"/>
  <c r="BO216" i="1"/>
  <c r="BT215" i="1"/>
  <c r="BS215" i="1"/>
  <c r="BR215" i="1"/>
  <c r="BQ215" i="1"/>
  <c r="BP215" i="1"/>
  <c r="BO215" i="1"/>
  <c r="BT214" i="1"/>
  <c r="BS214" i="1"/>
  <c r="BR214" i="1"/>
  <c r="BQ214" i="1"/>
  <c r="BP214" i="1"/>
  <c r="BO214" i="1"/>
  <c r="BT213" i="1"/>
  <c r="BS213" i="1"/>
  <c r="BR213" i="1"/>
  <c r="BQ213" i="1"/>
  <c r="BP213" i="1"/>
  <c r="BO213" i="1"/>
  <c r="BT212" i="1"/>
  <c r="BS212" i="1"/>
  <c r="BR212" i="1"/>
  <c r="BQ212" i="1"/>
  <c r="BP212" i="1"/>
  <c r="BO212" i="1"/>
  <c r="BT211" i="1"/>
  <c r="BS211" i="1"/>
  <c r="BR211" i="1"/>
  <c r="BQ211" i="1"/>
  <c r="BP211" i="1"/>
  <c r="BO211" i="1"/>
  <c r="BT210" i="1"/>
  <c r="BS210" i="1"/>
  <c r="BR210" i="1"/>
  <c r="BQ210" i="1"/>
  <c r="BP210" i="1"/>
  <c r="BO210" i="1"/>
  <c r="BT209" i="1"/>
  <c r="BS209" i="1"/>
  <c r="BR209" i="1"/>
  <c r="BQ209" i="1"/>
  <c r="BP209" i="1"/>
  <c r="BO209" i="1"/>
  <c r="BT208" i="1"/>
  <c r="BS208" i="1"/>
  <c r="BR208" i="1"/>
  <c r="BQ208" i="1"/>
  <c r="BP208" i="1"/>
  <c r="BO208" i="1"/>
  <c r="BT207" i="1"/>
  <c r="BS207" i="1"/>
  <c r="BR207" i="1"/>
  <c r="BQ207" i="1"/>
  <c r="BP207" i="1"/>
  <c r="BO207" i="1"/>
  <c r="BT206" i="1"/>
  <c r="BS206" i="1"/>
  <c r="BR206" i="1"/>
  <c r="BQ206" i="1"/>
  <c r="BP206" i="1"/>
  <c r="BO206" i="1"/>
  <c r="BT205" i="1"/>
  <c r="BS205" i="1"/>
  <c r="BR205" i="1"/>
  <c r="BQ205" i="1"/>
  <c r="BP205" i="1"/>
  <c r="BO205" i="1"/>
  <c r="BT204" i="1"/>
  <c r="BS204" i="1"/>
  <c r="BR204" i="1"/>
  <c r="BQ204" i="1"/>
  <c r="BP204" i="1"/>
  <c r="BO204" i="1"/>
  <c r="BT203" i="1"/>
  <c r="BS203" i="1"/>
  <c r="BR203" i="1"/>
  <c r="BQ203" i="1"/>
  <c r="BP203" i="1"/>
  <c r="BO203" i="1"/>
  <c r="BT202" i="1"/>
  <c r="BS202" i="1"/>
  <c r="BR202" i="1"/>
  <c r="BQ202" i="1"/>
  <c r="BP202" i="1"/>
  <c r="BO202" i="1"/>
  <c r="BT201" i="1"/>
  <c r="BS201" i="1"/>
  <c r="BR201" i="1"/>
  <c r="BQ201" i="1"/>
  <c r="BP201" i="1"/>
  <c r="BO201" i="1"/>
  <c r="BT200" i="1"/>
  <c r="BS200" i="1"/>
  <c r="BR200" i="1"/>
  <c r="BQ200" i="1"/>
  <c r="BP200" i="1"/>
  <c r="BO200" i="1"/>
  <c r="BT199" i="1"/>
  <c r="BS199" i="1"/>
  <c r="BR199" i="1"/>
  <c r="BQ199" i="1"/>
  <c r="BP199" i="1"/>
  <c r="BO199" i="1"/>
  <c r="BT198" i="1"/>
  <c r="BS198" i="1"/>
  <c r="BR198" i="1"/>
  <c r="BQ198" i="1"/>
  <c r="BP198" i="1"/>
  <c r="BO198" i="1"/>
  <c r="BT197" i="1"/>
  <c r="BS197" i="1"/>
  <c r="BR197" i="1"/>
  <c r="BQ197" i="1"/>
  <c r="BP197" i="1"/>
  <c r="BO197" i="1"/>
  <c r="BT196" i="1"/>
  <c r="BS196" i="1"/>
  <c r="BR196" i="1"/>
  <c r="BQ196" i="1"/>
  <c r="BP196" i="1"/>
  <c r="BO196" i="1"/>
  <c r="BT195" i="1"/>
  <c r="BS195" i="1"/>
  <c r="BR195" i="1"/>
  <c r="BQ195" i="1"/>
  <c r="BP195" i="1"/>
  <c r="BO195" i="1"/>
  <c r="BT194" i="1"/>
  <c r="BS194" i="1"/>
  <c r="BR194" i="1"/>
  <c r="BQ194" i="1"/>
  <c r="BP194" i="1"/>
  <c r="BO194" i="1"/>
  <c r="BT193" i="1"/>
  <c r="BS193" i="1"/>
  <c r="BR193" i="1"/>
  <c r="BQ193" i="1"/>
  <c r="BP193" i="1"/>
  <c r="BO193" i="1"/>
  <c r="BT192" i="1"/>
  <c r="BS192" i="1"/>
  <c r="BR192" i="1"/>
  <c r="BQ192" i="1"/>
  <c r="BP192" i="1"/>
  <c r="BO192" i="1"/>
  <c r="BT191" i="1"/>
  <c r="BS191" i="1"/>
  <c r="BR191" i="1"/>
  <c r="BQ191" i="1"/>
  <c r="BP191" i="1"/>
  <c r="BO191" i="1"/>
  <c r="BT190" i="1"/>
  <c r="BS190" i="1"/>
  <c r="BR190" i="1"/>
  <c r="BQ190" i="1"/>
  <c r="BP190" i="1"/>
  <c r="BO190" i="1"/>
  <c r="BT189" i="1"/>
  <c r="BS189" i="1"/>
  <c r="BR189" i="1"/>
  <c r="BQ189" i="1"/>
  <c r="BP189" i="1"/>
  <c r="BO189" i="1"/>
  <c r="BT188" i="1"/>
  <c r="BS188" i="1"/>
  <c r="BR188" i="1"/>
  <c r="BQ188" i="1"/>
  <c r="BP188" i="1"/>
  <c r="BO188" i="1"/>
  <c r="BT187" i="1"/>
  <c r="BS187" i="1"/>
  <c r="BR187" i="1"/>
  <c r="BQ187" i="1"/>
  <c r="BP187" i="1"/>
  <c r="BO187" i="1"/>
  <c r="BT186" i="1"/>
  <c r="BS186" i="1"/>
  <c r="BR186" i="1"/>
  <c r="BQ186" i="1"/>
  <c r="BP186" i="1"/>
  <c r="BO186" i="1"/>
  <c r="BT185" i="1"/>
  <c r="BS185" i="1"/>
  <c r="BR185" i="1"/>
  <c r="BQ185" i="1"/>
  <c r="BP185" i="1"/>
  <c r="BO185" i="1"/>
  <c r="BT184" i="1"/>
  <c r="BS184" i="1"/>
  <c r="BR184" i="1"/>
  <c r="BQ184" i="1"/>
  <c r="BP184" i="1"/>
  <c r="BO184" i="1"/>
  <c r="BT183" i="1"/>
  <c r="BS183" i="1"/>
  <c r="BR183" i="1"/>
  <c r="BQ183" i="1"/>
  <c r="BP183" i="1"/>
  <c r="BO183" i="1"/>
  <c r="BT182" i="1"/>
  <c r="BS182" i="1"/>
  <c r="BR182" i="1"/>
  <c r="BQ182" i="1"/>
  <c r="BP182" i="1"/>
  <c r="BO182" i="1"/>
  <c r="BT181" i="1"/>
  <c r="BS181" i="1"/>
  <c r="BR181" i="1"/>
  <c r="BQ181" i="1"/>
  <c r="BP181" i="1"/>
  <c r="BO181" i="1"/>
  <c r="BT180" i="1"/>
  <c r="BS180" i="1"/>
  <c r="BR180" i="1"/>
  <c r="BQ180" i="1"/>
  <c r="BP180" i="1"/>
  <c r="BO180" i="1"/>
  <c r="BT179" i="1"/>
  <c r="BS179" i="1"/>
  <c r="BR179" i="1"/>
  <c r="BQ179" i="1"/>
  <c r="BP179" i="1"/>
  <c r="BO179" i="1"/>
  <c r="BT178" i="1"/>
  <c r="BS178" i="1"/>
  <c r="BR178" i="1"/>
  <c r="BQ178" i="1"/>
  <c r="BP178" i="1"/>
  <c r="BO178" i="1"/>
  <c r="BT177" i="1"/>
  <c r="BS177" i="1"/>
  <c r="BR177" i="1"/>
  <c r="BQ177" i="1"/>
  <c r="BP177" i="1"/>
  <c r="BO177" i="1"/>
  <c r="BT176" i="1"/>
  <c r="BS176" i="1"/>
  <c r="BR176" i="1"/>
  <c r="BQ176" i="1"/>
  <c r="BP176" i="1"/>
  <c r="BO176" i="1"/>
  <c r="BT175" i="1"/>
  <c r="BS175" i="1"/>
  <c r="BR175" i="1"/>
  <c r="BQ175" i="1"/>
  <c r="BP175" i="1"/>
  <c r="BO175" i="1"/>
  <c r="BT174" i="1"/>
  <c r="BS174" i="1"/>
  <c r="BR174" i="1"/>
  <c r="BQ174" i="1"/>
  <c r="BP174" i="1"/>
  <c r="BO174" i="1"/>
  <c r="BT173" i="1"/>
  <c r="BS173" i="1"/>
  <c r="BR173" i="1"/>
  <c r="BQ173" i="1"/>
  <c r="BP173" i="1"/>
  <c r="BO173" i="1"/>
  <c r="BT172" i="1"/>
  <c r="BS172" i="1"/>
  <c r="BR172" i="1"/>
  <c r="BQ172" i="1"/>
  <c r="BP172" i="1"/>
  <c r="BO172" i="1"/>
  <c r="BT171" i="1"/>
  <c r="BS171" i="1"/>
  <c r="BR171" i="1"/>
  <c r="BQ171" i="1"/>
  <c r="BP171" i="1"/>
  <c r="BO171" i="1"/>
  <c r="BT170" i="1"/>
  <c r="BS170" i="1"/>
  <c r="BR170" i="1"/>
  <c r="BQ170" i="1"/>
  <c r="BP170" i="1"/>
  <c r="BO170" i="1"/>
  <c r="BT169" i="1"/>
  <c r="BS169" i="1"/>
  <c r="BR169" i="1"/>
  <c r="BQ169" i="1"/>
  <c r="BP169" i="1"/>
  <c r="BO169" i="1"/>
  <c r="BT168" i="1"/>
  <c r="BS168" i="1"/>
  <c r="BR168" i="1"/>
  <c r="BQ168" i="1"/>
  <c r="BP168" i="1"/>
  <c r="BO168" i="1"/>
  <c r="BT167" i="1"/>
  <c r="BS167" i="1"/>
  <c r="BR167" i="1"/>
  <c r="BQ167" i="1"/>
  <c r="BP167" i="1"/>
  <c r="BO167" i="1"/>
  <c r="BT166" i="1"/>
  <c r="BS166" i="1"/>
  <c r="BR166" i="1"/>
  <c r="BQ166" i="1"/>
  <c r="BP166" i="1"/>
  <c r="BO166" i="1"/>
  <c r="BT165" i="1"/>
  <c r="BS165" i="1"/>
  <c r="BR165" i="1"/>
  <c r="BQ165" i="1"/>
  <c r="BP165" i="1"/>
  <c r="BO165" i="1"/>
  <c r="BT164" i="1"/>
  <c r="BS164" i="1"/>
  <c r="BR164" i="1"/>
  <c r="BQ164" i="1"/>
  <c r="BP164" i="1"/>
  <c r="BO164" i="1"/>
  <c r="BT163" i="1"/>
  <c r="BS163" i="1"/>
  <c r="BR163" i="1"/>
  <c r="BQ163" i="1"/>
  <c r="BP163" i="1"/>
  <c r="BO163" i="1"/>
  <c r="BT162" i="1"/>
  <c r="BS162" i="1"/>
  <c r="BR162" i="1"/>
  <c r="BQ162" i="1"/>
  <c r="BP162" i="1"/>
  <c r="BO162" i="1"/>
  <c r="BT161" i="1"/>
  <c r="BS161" i="1"/>
  <c r="BR161" i="1"/>
  <c r="BQ161" i="1"/>
  <c r="BP161" i="1"/>
  <c r="BO161" i="1"/>
  <c r="BT160" i="1"/>
  <c r="BS160" i="1"/>
  <c r="BR160" i="1"/>
  <c r="BQ160" i="1"/>
  <c r="BP160" i="1"/>
  <c r="BO160" i="1"/>
  <c r="BT159" i="1"/>
  <c r="BS159" i="1"/>
  <c r="BR159" i="1"/>
  <c r="BQ159" i="1"/>
  <c r="BP159" i="1"/>
  <c r="BO159" i="1"/>
  <c r="BT158" i="1"/>
  <c r="BS158" i="1"/>
  <c r="BR158" i="1"/>
  <c r="BQ158" i="1"/>
  <c r="BP158" i="1"/>
  <c r="BO158" i="1"/>
  <c r="BT157" i="1"/>
  <c r="BS157" i="1"/>
  <c r="BR157" i="1"/>
  <c r="BQ157" i="1"/>
  <c r="BP157" i="1"/>
  <c r="BO157" i="1"/>
  <c r="BT156" i="1"/>
  <c r="BS156" i="1"/>
  <c r="BR156" i="1"/>
  <c r="BQ156" i="1"/>
  <c r="BP156" i="1"/>
  <c r="BO156" i="1"/>
  <c r="BT155" i="1"/>
  <c r="BS155" i="1"/>
  <c r="BR155" i="1"/>
  <c r="BQ155" i="1"/>
  <c r="BP155" i="1"/>
  <c r="BO155" i="1"/>
  <c r="BT154" i="1"/>
  <c r="BS154" i="1"/>
  <c r="BR154" i="1"/>
  <c r="BQ154" i="1"/>
  <c r="BP154" i="1"/>
  <c r="BO154" i="1"/>
  <c r="BT153" i="1"/>
  <c r="BS153" i="1"/>
  <c r="BR153" i="1"/>
  <c r="BQ153" i="1"/>
  <c r="BP153" i="1"/>
  <c r="BO153" i="1"/>
  <c r="BT152" i="1"/>
  <c r="BS152" i="1"/>
  <c r="BR152" i="1"/>
  <c r="BQ152" i="1"/>
  <c r="BP152" i="1"/>
  <c r="BO152" i="1"/>
  <c r="BT151" i="1"/>
  <c r="BS151" i="1"/>
  <c r="BR151" i="1"/>
  <c r="BQ151" i="1"/>
  <c r="BP151" i="1"/>
  <c r="BO151" i="1"/>
  <c r="BT150" i="1"/>
  <c r="BS150" i="1"/>
  <c r="BR150" i="1"/>
  <c r="BQ150" i="1"/>
  <c r="BP150" i="1"/>
  <c r="BO150" i="1"/>
  <c r="BT149" i="1"/>
  <c r="BS149" i="1"/>
  <c r="BR149" i="1"/>
  <c r="BQ149" i="1"/>
  <c r="BP149" i="1"/>
  <c r="BO149" i="1"/>
  <c r="BT148" i="1"/>
  <c r="BS148" i="1"/>
  <c r="BR148" i="1"/>
  <c r="BQ148" i="1"/>
  <c r="BP148" i="1"/>
  <c r="BO148" i="1"/>
  <c r="BT147" i="1"/>
  <c r="BS147" i="1"/>
  <c r="BR147" i="1"/>
  <c r="BQ147" i="1"/>
  <c r="BP147" i="1"/>
  <c r="BO147" i="1"/>
  <c r="BT146" i="1"/>
  <c r="BS146" i="1"/>
  <c r="BR146" i="1"/>
  <c r="BQ146" i="1"/>
  <c r="BP146" i="1"/>
  <c r="BO146" i="1"/>
  <c r="BT145" i="1"/>
  <c r="BS145" i="1"/>
  <c r="BR145" i="1"/>
  <c r="BQ145" i="1"/>
  <c r="BP145" i="1"/>
  <c r="BO145" i="1"/>
  <c r="BT144" i="1"/>
  <c r="BS144" i="1"/>
  <c r="BR144" i="1"/>
  <c r="BQ144" i="1"/>
  <c r="BP144" i="1"/>
  <c r="BO144" i="1"/>
  <c r="BT143" i="1"/>
  <c r="BS143" i="1"/>
  <c r="BR143" i="1"/>
  <c r="BQ143" i="1"/>
  <c r="BP143" i="1"/>
  <c r="BO143" i="1"/>
  <c r="BT142" i="1"/>
  <c r="BS142" i="1"/>
  <c r="BR142" i="1"/>
  <c r="BQ142" i="1"/>
  <c r="BP142" i="1"/>
  <c r="BO142" i="1"/>
  <c r="BT141" i="1"/>
  <c r="BS141" i="1"/>
  <c r="BR141" i="1"/>
  <c r="BQ141" i="1"/>
  <c r="BP141" i="1"/>
  <c r="BO141" i="1"/>
  <c r="BT140" i="1"/>
  <c r="BS140" i="1"/>
  <c r="BR140" i="1"/>
  <c r="BQ140" i="1"/>
  <c r="BP140" i="1"/>
  <c r="BO140" i="1"/>
  <c r="BT139" i="1"/>
  <c r="BS139" i="1"/>
  <c r="BR139" i="1"/>
  <c r="BQ139" i="1"/>
  <c r="BP139" i="1"/>
  <c r="BO139" i="1"/>
  <c r="BT138" i="1"/>
  <c r="BS138" i="1"/>
  <c r="BR138" i="1"/>
  <c r="BQ138" i="1"/>
  <c r="BP138" i="1"/>
  <c r="BO138" i="1"/>
  <c r="BT137" i="1"/>
  <c r="BS137" i="1"/>
  <c r="BR137" i="1"/>
  <c r="BQ137" i="1"/>
  <c r="BP137" i="1"/>
  <c r="BO137" i="1"/>
  <c r="BT136" i="1"/>
  <c r="BS136" i="1"/>
  <c r="BR136" i="1"/>
  <c r="BQ136" i="1"/>
  <c r="BP136" i="1"/>
  <c r="BO136" i="1"/>
  <c r="BT135" i="1"/>
  <c r="BS135" i="1"/>
  <c r="BR135" i="1"/>
  <c r="BQ135" i="1"/>
  <c r="BP135" i="1"/>
  <c r="BO135" i="1"/>
  <c r="BT134" i="1"/>
  <c r="BS134" i="1"/>
  <c r="BR134" i="1"/>
  <c r="BQ134" i="1"/>
  <c r="BP134" i="1"/>
  <c r="BO134" i="1"/>
  <c r="BT133" i="1"/>
  <c r="BS133" i="1"/>
  <c r="BR133" i="1"/>
  <c r="BQ133" i="1"/>
  <c r="BP133" i="1"/>
  <c r="BO133" i="1"/>
  <c r="BT132" i="1"/>
  <c r="BS132" i="1"/>
  <c r="BR132" i="1"/>
  <c r="BQ132" i="1"/>
  <c r="BP132" i="1"/>
  <c r="BO132" i="1"/>
  <c r="BT131" i="1"/>
  <c r="BS131" i="1"/>
  <c r="BR131" i="1"/>
  <c r="BQ131" i="1"/>
  <c r="BP131" i="1"/>
  <c r="BO131" i="1"/>
  <c r="BT130" i="1"/>
  <c r="BS130" i="1"/>
  <c r="BR130" i="1"/>
  <c r="BQ130" i="1"/>
  <c r="BP130" i="1"/>
  <c r="BO130" i="1"/>
  <c r="BT129" i="1"/>
  <c r="BS129" i="1"/>
  <c r="BR129" i="1"/>
  <c r="BQ129" i="1"/>
  <c r="BP129" i="1"/>
  <c r="BO129" i="1"/>
  <c r="BT128" i="1"/>
  <c r="BS128" i="1"/>
  <c r="BR128" i="1"/>
  <c r="BQ128" i="1"/>
  <c r="BP128" i="1"/>
  <c r="BO128" i="1"/>
  <c r="BT127" i="1"/>
  <c r="BS127" i="1"/>
  <c r="BR127" i="1"/>
  <c r="BQ127" i="1"/>
  <c r="BP127" i="1"/>
  <c r="BO127" i="1"/>
  <c r="BT126" i="1"/>
  <c r="BS126" i="1"/>
  <c r="BR126" i="1"/>
  <c r="BQ126" i="1"/>
  <c r="BP126" i="1"/>
  <c r="BO126" i="1"/>
  <c r="BT125" i="1"/>
  <c r="BS125" i="1"/>
  <c r="BR125" i="1"/>
  <c r="BQ125" i="1"/>
  <c r="BP125" i="1"/>
  <c r="BO125" i="1"/>
  <c r="BT124" i="1"/>
  <c r="BS124" i="1"/>
  <c r="BR124" i="1"/>
  <c r="BQ124" i="1"/>
  <c r="BP124" i="1"/>
  <c r="BO124" i="1"/>
  <c r="BT123" i="1"/>
  <c r="BS123" i="1"/>
  <c r="BR123" i="1"/>
  <c r="BQ123" i="1"/>
  <c r="BP123" i="1"/>
  <c r="BO123" i="1"/>
  <c r="BT122" i="1"/>
  <c r="BS122" i="1"/>
  <c r="BR122" i="1"/>
  <c r="BQ122" i="1"/>
  <c r="BP122" i="1"/>
  <c r="BO122" i="1"/>
  <c r="BT121" i="1"/>
  <c r="BS121" i="1"/>
  <c r="BR121" i="1"/>
  <c r="BQ121" i="1"/>
  <c r="BP121" i="1"/>
  <c r="BO121" i="1"/>
  <c r="BT120" i="1"/>
  <c r="BS120" i="1"/>
  <c r="BR120" i="1"/>
  <c r="BQ120" i="1"/>
  <c r="BP120" i="1"/>
  <c r="BO120" i="1"/>
  <c r="BT119" i="1"/>
  <c r="BS119" i="1"/>
  <c r="BR119" i="1"/>
  <c r="BQ119" i="1"/>
  <c r="BP119" i="1"/>
  <c r="BO119" i="1"/>
  <c r="BT118" i="1"/>
  <c r="BS118" i="1"/>
  <c r="BR118" i="1"/>
  <c r="BQ118" i="1"/>
  <c r="BP118" i="1"/>
  <c r="BO118" i="1"/>
  <c r="BT117" i="1"/>
  <c r="BS117" i="1"/>
  <c r="BR117" i="1"/>
  <c r="BQ117" i="1"/>
  <c r="BP117" i="1"/>
  <c r="BO117" i="1"/>
  <c r="BT116" i="1"/>
  <c r="BS116" i="1"/>
  <c r="BR116" i="1"/>
  <c r="BQ116" i="1"/>
  <c r="BP116" i="1"/>
  <c r="BO116" i="1"/>
  <c r="BT115" i="1"/>
  <c r="BS115" i="1"/>
  <c r="BR115" i="1"/>
  <c r="BQ115" i="1"/>
  <c r="BP115" i="1"/>
  <c r="BO115" i="1"/>
  <c r="BT114" i="1"/>
  <c r="BS114" i="1"/>
  <c r="BR114" i="1"/>
  <c r="BQ114" i="1"/>
  <c r="BP114" i="1"/>
  <c r="BO114" i="1"/>
  <c r="BT113" i="1"/>
  <c r="BS113" i="1"/>
  <c r="BR113" i="1"/>
  <c r="BQ113" i="1"/>
  <c r="BP113" i="1"/>
  <c r="BO113" i="1"/>
  <c r="BT112" i="1"/>
  <c r="BS112" i="1"/>
  <c r="BR112" i="1"/>
  <c r="BQ112" i="1"/>
  <c r="BP112" i="1"/>
  <c r="BO112" i="1"/>
  <c r="BT111" i="1"/>
  <c r="BS111" i="1"/>
  <c r="BR111" i="1"/>
  <c r="BQ111" i="1"/>
  <c r="BP111" i="1"/>
  <c r="BO111" i="1"/>
  <c r="BT110" i="1"/>
  <c r="BS110" i="1"/>
  <c r="BR110" i="1"/>
  <c r="BQ110" i="1"/>
  <c r="BP110" i="1"/>
  <c r="BO110" i="1"/>
  <c r="BT109" i="1"/>
  <c r="BS109" i="1"/>
  <c r="BR109" i="1"/>
  <c r="BQ109" i="1"/>
  <c r="BP109" i="1"/>
  <c r="BO109" i="1"/>
  <c r="BT108" i="1"/>
  <c r="BS108" i="1"/>
  <c r="BR108" i="1"/>
  <c r="BQ108" i="1"/>
  <c r="BP108" i="1"/>
  <c r="BO108" i="1"/>
  <c r="BT107" i="1"/>
  <c r="BS107" i="1"/>
  <c r="BR107" i="1"/>
  <c r="BQ107" i="1"/>
  <c r="BP107" i="1"/>
  <c r="BO107" i="1"/>
  <c r="BT106" i="1"/>
  <c r="BS106" i="1"/>
  <c r="BR106" i="1"/>
  <c r="BQ106" i="1"/>
  <c r="BP106" i="1"/>
  <c r="BO106" i="1"/>
  <c r="BT105" i="1"/>
  <c r="BS105" i="1"/>
  <c r="BR105" i="1"/>
  <c r="BQ105" i="1"/>
  <c r="BP105" i="1"/>
  <c r="BO105" i="1"/>
  <c r="BT104" i="1"/>
  <c r="BS104" i="1"/>
  <c r="BR104" i="1"/>
  <c r="BQ104" i="1"/>
  <c r="BP104" i="1"/>
  <c r="BO104" i="1"/>
  <c r="BT103" i="1"/>
  <c r="BS103" i="1"/>
  <c r="BR103" i="1"/>
  <c r="BQ103" i="1"/>
  <c r="BP103" i="1"/>
  <c r="BO103" i="1"/>
  <c r="BT102" i="1"/>
  <c r="BS102" i="1"/>
  <c r="BR102" i="1"/>
  <c r="BQ102" i="1"/>
  <c r="BP102" i="1"/>
  <c r="BO102" i="1"/>
  <c r="BT101" i="1"/>
  <c r="BS101" i="1"/>
  <c r="BR101" i="1"/>
  <c r="BQ101" i="1"/>
  <c r="BP101" i="1"/>
  <c r="BO101" i="1"/>
  <c r="BT100" i="1"/>
  <c r="BS100" i="1"/>
  <c r="BR100" i="1"/>
  <c r="BQ100" i="1"/>
  <c r="BP100" i="1"/>
  <c r="BO100" i="1"/>
  <c r="BT99" i="1"/>
  <c r="BS99" i="1"/>
  <c r="BR99" i="1"/>
  <c r="BQ99" i="1"/>
  <c r="BP99" i="1"/>
  <c r="BO99" i="1"/>
  <c r="BT98" i="1"/>
  <c r="BS98" i="1"/>
  <c r="BR98" i="1"/>
  <c r="BQ98" i="1"/>
  <c r="BP98" i="1"/>
  <c r="BO98" i="1"/>
  <c r="BT97" i="1"/>
  <c r="BS97" i="1"/>
  <c r="BR97" i="1"/>
  <c r="BQ97" i="1"/>
  <c r="BP97" i="1"/>
  <c r="BO97" i="1"/>
  <c r="BT96" i="1"/>
  <c r="BS96" i="1"/>
  <c r="BR96" i="1"/>
  <c r="BQ96" i="1"/>
  <c r="BP96" i="1"/>
  <c r="BO96" i="1"/>
  <c r="BT95" i="1"/>
  <c r="BS95" i="1"/>
  <c r="BR95" i="1"/>
  <c r="BQ95" i="1"/>
  <c r="BP95" i="1"/>
  <c r="BO95" i="1"/>
  <c r="BT94" i="1"/>
  <c r="BS94" i="1"/>
  <c r="BR94" i="1"/>
  <c r="BQ94" i="1"/>
  <c r="BP94" i="1"/>
  <c r="BO94" i="1"/>
  <c r="BT93" i="1"/>
  <c r="BS93" i="1"/>
  <c r="BR93" i="1"/>
  <c r="BQ93" i="1"/>
  <c r="BP93" i="1"/>
  <c r="BO93" i="1"/>
  <c r="BT92" i="1"/>
  <c r="BS92" i="1"/>
  <c r="BR92" i="1"/>
  <c r="BQ92" i="1"/>
  <c r="BP92" i="1"/>
  <c r="BO92" i="1"/>
  <c r="BT91" i="1"/>
  <c r="BS91" i="1"/>
  <c r="BR91" i="1"/>
  <c r="BQ91" i="1"/>
  <c r="BP91" i="1"/>
  <c r="BO91" i="1"/>
  <c r="BT90" i="1"/>
  <c r="BS90" i="1"/>
  <c r="BR90" i="1"/>
  <c r="BQ90" i="1"/>
  <c r="BP90" i="1"/>
  <c r="BO90" i="1"/>
  <c r="BT89" i="1"/>
  <c r="BS89" i="1"/>
  <c r="BR89" i="1"/>
  <c r="BQ89" i="1"/>
  <c r="BP89" i="1"/>
  <c r="BO89" i="1"/>
  <c r="BT88" i="1"/>
  <c r="BS88" i="1"/>
  <c r="BR88" i="1"/>
  <c r="BQ88" i="1"/>
  <c r="BP88" i="1"/>
  <c r="BO88" i="1"/>
  <c r="BT87" i="1"/>
  <c r="BS87" i="1"/>
  <c r="BR87" i="1"/>
  <c r="BQ87" i="1"/>
  <c r="BP87" i="1"/>
  <c r="BO87" i="1"/>
  <c r="BT86" i="1"/>
  <c r="BS86" i="1"/>
  <c r="BR86" i="1"/>
  <c r="BQ86" i="1"/>
  <c r="BP86" i="1"/>
  <c r="BO86" i="1"/>
  <c r="BT85" i="1"/>
  <c r="BS85" i="1"/>
  <c r="BR85" i="1"/>
  <c r="BQ85" i="1"/>
  <c r="BP85" i="1"/>
  <c r="BO85" i="1"/>
  <c r="BT84" i="1"/>
  <c r="BS84" i="1"/>
  <c r="BR84" i="1"/>
  <c r="BQ84" i="1"/>
  <c r="BP84" i="1"/>
  <c r="BO84" i="1"/>
  <c r="BT83" i="1"/>
  <c r="BS83" i="1"/>
  <c r="BR83" i="1"/>
  <c r="BQ83" i="1"/>
  <c r="BP83" i="1"/>
  <c r="BO83" i="1"/>
  <c r="BT82" i="1"/>
  <c r="BS82" i="1"/>
  <c r="BR82" i="1"/>
  <c r="BQ82" i="1"/>
  <c r="BP82" i="1"/>
  <c r="BO82" i="1"/>
  <c r="BT81" i="1"/>
  <c r="BS81" i="1"/>
  <c r="BR81" i="1"/>
  <c r="BQ81" i="1"/>
  <c r="BP81" i="1"/>
  <c r="BO81" i="1"/>
  <c r="BT80" i="1"/>
  <c r="BS80" i="1"/>
  <c r="BR80" i="1"/>
  <c r="BQ80" i="1"/>
  <c r="BP80" i="1"/>
  <c r="BO80" i="1"/>
  <c r="BT79" i="1"/>
  <c r="BS79" i="1"/>
  <c r="BR79" i="1"/>
  <c r="BQ79" i="1"/>
  <c r="BP79" i="1"/>
  <c r="BO79" i="1"/>
  <c r="BT78" i="1"/>
  <c r="BS78" i="1"/>
  <c r="BR78" i="1"/>
  <c r="BQ78" i="1"/>
  <c r="BP78" i="1"/>
  <c r="BO78" i="1"/>
  <c r="BT77" i="1"/>
  <c r="BS77" i="1"/>
  <c r="BR77" i="1"/>
  <c r="BQ77" i="1"/>
  <c r="BP77" i="1"/>
  <c r="BO77" i="1"/>
  <c r="BT76" i="1"/>
  <c r="BS76" i="1"/>
  <c r="BR76" i="1"/>
  <c r="BQ76" i="1"/>
  <c r="BP76" i="1"/>
  <c r="BO76" i="1"/>
  <c r="BT75" i="1"/>
  <c r="BS75" i="1"/>
  <c r="BR75" i="1"/>
  <c r="BQ75" i="1"/>
  <c r="BP75" i="1"/>
  <c r="BO75" i="1"/>
  <c r="BT74" i="1"/>
  <c r="BS74" i="1"/>
  <c r="BR74" i="1"/>
  <c r="BQ74" i="1"/>
  <c r="BP74" i="1"/>
  <c r="BO74" i="1"/>
  <c r="BT73" i="1"/>
  <c r="BS73" i="1"/>
  <c r="BR73" i="1"/>
  <c r="BQ73" i="1"/>
  <c r="BP73" i="1"/>
  <c r="BO73" i="1"/>
  <c r="BT72" i="1"/>
  <c r="BS72" i="1"/>
  <c r="BR72" i="1"/>
  <c r="BQ72" i="1"/>
  <c r="BP72" i="1"/>
  <c r="BO72" i="1"/>
  <c r="BT71" i="1"/>
  <c r="BS71" i="1"/>
  <c r="BR71" i="1"/>
  <c r="BQ71" i="1"/>
  <c r="BP71" i="1"/>
  <c r="BO71" i="1"/>
  <c r="BT70" i="1"/>
  <c r="BS70" i="1"/>
  <c r="BR70" i="1"/>
  <c r="BQ70" i="1"/>
  <c r="BP70" i="1"/>
  <c r="BO70" i="1"/>
  <c r="BT69" i="1"/>
  <c r="BS69" i="1"/>
  <c r="BR69" i="1"/>
  <c r="BQ69" i="1"/>
  <c r="BP69" i="1"/>
  <c r="BO69" i="1"/>
  <c r="BT68" i="1"/>
  <c r="BS68" i="1"/>
  <c r="BR68" i="1"/>
  <c r="BQ68" i="1"/>
  <c r="BP68" i="1"/>
  <c r="BO68" i="1"/>
  <c r="BT67" i="1"/>
  <c r="BS67" i="1"/>
  <c r="BR67" i="1"/>
  <c r="BQ67" i="1"/>
  <c r="BP67" i="1"/>
  <c r="BO67" i="1"/>
  <c r="BT66" i="1"/>
  <c r="BS66" i="1"/>
  <c r="BR66" i="1"/>
  <c r="BQ66" i="1"/>
  <c r="BP66" i="1"/>
  <c r="BO66" i="1"/>
  <c r="BT65" i="1"/>
  <c r="BS65" i="1"/>
  <c r="BR65" i="1"/>
  <c r="BQ65" i="1"/>
  <c r="BP65" i="1"/>
  <c r="BO65" i="1"/>
  <c r="BT64" i="1"/>
  <c r="BS64" i="1"/>
  <c r="BR64" i="1"/>
  <c r="BQ64" i="1"/>
  <c r="BP64" i="1"/>
  <c r="BO64" i="1"/>
  <c r="BT63" i="1"/>
  <c r="BS63" i="1"/>
  <c r="BR63" i="1"/>
  <c r="BQ63" i="1"/>
  <c r="BP63" i="1"/>
  <c r="BO63" i="1"/>
  <c r="BT62" i="1"/>
  <c r="BS62" i="1"/>
  <c r="BR62" i="1"/>
  <c r="BQ62" i="1"/>
  <c r="BP62" i="1"/>
  <c r="BO62" i="1"/>
  <c r="BT61" i="1"/>
  <c r="BS61" i="1"/>
  <c r="BR61" i="1"/>
  <c r="BQ61" i="1"/>
  <c r="BP61" i="1"/>
  <c r="BO61" i="1"/>
  <c r="BT60" i="1"/>
  <c r="BS60" i="1"/>
  <c r="BR60" i="1"/>
  <c r="BQ60" i="1"/>
  <c r="BP60" i="1"/>
  <c r="BO60" i="1"/>
  <c r="BT59" i="1"/>
  <c r="BS59" i="1"/>
  <c r="BR59" i="1"/>
  <c r="BQ59" i="1"/>
  <c r="BP59" i="1"/>
  <c r="BO59" i="1"/>
  <c r="BT58" i="1"/>
  <c r="BS58" i="1"/>
  <c r="BR58" i="1"/>
  <c r="BQ58" i="1"/>
  <c r="BP58" i="1"/>
  <c r="BO58" i="1"/>
  <c r="BT57" i="1"/>
  <c r="BS57" i="1"/>
  <c r="BR57" i="1"/>
  <c r="BQ57" i="1"/>
  <c r="BP57" i="1"/>
  <c r="BO57" i="1"/>
  <c r="BT56" i="1"/>
  <c r="BS56" i="1"/>
  <c r="BR56" i="1"/>
  <c r="BQ56" i="1"/>
  <c r="BP56" i="1"/>
  <c r="BO56" i="1"/>
  <c r="BT55" i="1"/>
  <c r="BS55" i="1"/>
  <c r="BR55" i="1"/>
  <c r="BQ55" i="1"/>
  <c r="BP55" i="1"/>
  <c r="BO55" i="1"/>
  <c r="BT54" i="1"/>
  <c r="BS54" i="1"/>
  <c r="BR54" i="1"/>
  <c r="BQ54" i="1"/>
  <c r="BP54" i="1"/>
  <c r="BO54" i="1"/>
  <c r="BT53" i="1"/>
  <c r="BS53" i="1"/>
  <c r="BR53" i="1"/>
  <c r="BQ53" i="1"/>
  <c r="BP53" i="1"/>
  <c r="BO53" i="1"/>
  <c r="BT52" i="1"/>
  <c r="BS52" i="1"/>
  <c r="BR52" i="1"/>
  <c r="BQ52" i="1"/>
  <c r="BP52" i="1"/>
  <c r="BO52" i="1"/>
  <c r="BT51" i="1"/>
  <c r="BS51" i="1"/>
  <c r="BR51" i="1"/>
  <c r="BQ51" i="1"/>
  <c r="BP51" i="1"/>
  <c r="BO51" i="1"/>
  <c r="BT50" i="1"/>
  <c r="BS50" i="1"/>
  <c r="BR50" i="1"/>
  <c r="BQ50" i="1"/>
  <c r="BP50" i="1"/>
  <c r="BO50" i="1"/>
  <c r="BT49" i="1"/>
  <c r="BS49" i="1"/>
  <c r="BR49" i="1"/>
  <c r="BQ49" i="1"/>
  <c r="BP49" i="1"/>
  <c r="BO49" i="1"/>
  <c r="BT48" i="1"/>
  <c r="BS48" i="1"/>
  <c r="BR48" i="1"/>
  <c r="BQ48" i="1"/>
  <c r="BP48" i="1"/>
  <c r="BO48" i="1"/>
  <c r="BT47" i="1"/>
  <c r="BS47" i="1"/>
  <c r="BR47" i="1"/>
  <c r="BQ47" i="1"/>
  <c r="BP47" i="1"/>
  <c r="BO47" i="1"/>
  <c r="BT46" i="1"/>
  <c r="BS46" i="1"/>
  <c r="BR46" i="1"/>
  <c r="BQ46" i="1"/>
  <c r="BP46" i="1"/>
  <c r="BO46" i="1"/>
  <c r="BT45" i="1"/>
  <c r="BS45" i="1"/>
  <c r="BR45" i="1"/>
  <c r="BQ45" i="1"/>
  <c r="BP45" i="1"/>
  <c r="BO45" i="1"/>
  <c r="BT44" i="1"/>
  <c r="BS44" i="1"/>
  <c r="BR44" i="1"/>
  <c r="BQ44" i="1"/>
  <c r="BP44" i="1"/>
  <c r="BO44" i="1"/>
  <c r="BT43" i="1"/>
  <c r="BS43" i="1"/>
  <c r="BR43" i="1"/>
  <c r="BQ43" i="1"/>
  <c r="BP43" i="1"/>
  <c r="BO43" i="1"/>
  <c r="BT42" i="1"/>
  <c r="BS42" i="1"/>
  <c r="BR42" i="1"/>
  <c r="BQ42" i="1"/>
  <c r="BP42" i="1"/>
  <c r="BO42" i="1"/>
  <c r="BT41" i="1"/>
  <c r="BS41" i="1"/>
  <c r="BR41" i="1"/>
  <c r="BQ41" i="1"/>
  <c r="BP41" i="1"/>
  <c r="BO41" i="1"/>
  <c r="BT40" i="1"/>
  <c r="BS40" i="1"/>
  <c r="BR40" i="1"/>
  <c r="BQ40" i="1"/>
  <c r="BP40" i="1"/>
  <c r="BO40" i="1"/>
  <c r="BT39" i="1"/>
  <c r="BS39" i="1"/>
  <c r="BR39" i="1"/>
  <c r="BQ39" i="1"/>
  <c r="BP39" i="1"/>
  <c r="BO39" i="1"/>
  <c r="BT38" i="1"/>
  <c r="BS38" i="1"/>
  <c r="BR38" i="1"/>
  <c r="BQ38" i="1"/>
  <c r="BP38" i="1"/>
  <c r="BO38" i="1"/>
  <c r="BT37" i="1"/>
  <c r="BS37" i="1"/>
  <c r="BR37" i="1"/>
  <c r="BQ37" i="1"/>
  <c r="BP37" i="1"/>
  <c r="BO37" i="1"/>
  <c r="BT36" i="1"/>
  <c r="BS36" i="1"/>
  <c r="BR36" i="1"/>
  <c r="BQ36" i="1"/>
  <c r="BP36" i="1"/>
  <c r="BO36" i="1"/>
  <c r="BT35" i="1"/>
  <c r="BS35" i="1"/>
  <c r="BR35" i="1"/>
  <c r="BQ35" i="1"/>
  <c r="BP35" i="1"/>
  <c r="BO35" i="1"/>
  <c r="BT34" i="1"/>
  <c r="BS34" i="1"/>
  <c r="BR34" i="1"/>
  <c r="BQ34" i="1"/>
  <c r="BP34" i="1"/>
  <c r="BO34" i="1"/>
  <c r="BT33" i="1"/>
  <c r="BS33" i="1"/>
  <c r="BR33" i="1"/>
  <c r="BQ33" i="1"/>
  <c r="BP33" i="1"/>
  <c r="BO33" i="1"/>
  <c r="BT32" i="1"/>
  <c r="BS32" i="1"/>
  <c r="BR32" i="1"/>
  <c r="BQ32" i="1"/>
  <c r="BP32" i="1"/>
  <c r="BO32" i="1"/>
  <c r="BT31" i="1"/>
  <c r="BS31" i="1"/>
  <c r="BR31" i="1"/>
  <c r="BQ31" i="1"/>
  <c r="BP31" i="1"/>
  <c r="BO31" i="1"/>
  <c r="BT30" i="1"/>
  <c r="BS30" i="1"/>
  <c r="BR30" i="1"/>
  <c r="BQ30" i="1"/>
  <c r="BP30" i="1"/>
  <c r="BO30" i="1"/>
  <c r="BT29" i="1"/>
  <c r="BS29" i="1"/>
  <c r="BR29" i="1"/>
  <c r="BQ29" i="1"/>
  <c r="BP29" i="1"/>
  <c r="BO29" i="1"/>
  <c r="BT28" i="1"/>
  <c r="BS28" i="1"/>
  <c r="BR28" i="1"/>
  <c r="BQ28" i="1"/>
  <c r="BP28" i="1"/>
  <c r="BO28" i="1"/>
  <c r="BT27" i="1"/>
  <c r="BS27" i="1"/>
  <c r="BR27" i="1"/>
  <c r="BQ27" i="1"/>
  <c r="BP27" i="1"/>
  <c r="BO27" i="1"/>
  <c r="BT26" i="1"/>
  <c r="BS26" i="1"/>
  <c r="BR26" i="1"/>
  <c r="BQ26" i="1"/>
  <c r="BP26" i="1"/>
  <c r="BO26" i="1"/>
  <c r="BT25" i="1"/>
  <c r="BS25" i="1"/>
  <c r="BR25" i="1"/>
  <c r="BQ25" i="1"/>
  <c r="BP25" i="1"/>
  <c r="BO25" i="1"/>
  <c r="BT24" i="1"/>
  <c r="BS24" i="1"/>
  <c r="BR24" i="1"/>
  <c r="BQ24" i="1"/>
  <c r="BP24" i="1"/>
  <c r="BO24" i="1"/>
  <c r="BT23" i="1"/>
  <c r="BS23" i="1"/>
  <c r="BR23" i="1"/>
  <c r="BQ23" i="1"/>
  <c r="BP23" i="1"/>
  <c r="BO23" i="1"/>
  <c r="BT22" i="1"/>
  <c r="BS22" i="1"/>
  <c r="BR22" i="1"/>
  <c r="BQ22" i="1"/>
  <c r="BP22" i="1"/>
  <c r="BO22" i="1"/>
  <c r="BT21" i="1"/>
  <c r="BS21" i="1"/>
  <c r="BR21" i="1"/>
  <c r="BQ21" i="1"/>
  <c r="BP21" i="1"/>
  <c r="BO21" i="1"/>
  <c r="BT20" i="1"/>
  <c r="BS20" i="1"/>
  <c r="BR20" i="1"/>
  <c r="BQ20" i="1"/>
  <c r="BP20" i="1"/>
  <c r="BO20" i="1"/>
  <c r="BT19" i="1"/>
  <c r="BS19" i="1"/>
  <c r="BR19" i="1"/>
  <c r="BQ19" i="1"/>
  <c r="BP19" i="1"/>
  <c r="BO19" i="1"/>
  <c r="BT18" i="1"/>
  <c r="BS18" i="1"/>
  <c r="BR18" i="1"/>
  <c r="BQ18" i="1"/>
  <c r="BP18" i="1"/>
  <c r="BO18" i="1"/>
  <c r="BT17" i="1"/>
  <c r="BS17" i="1"/>
  <c r="BR17" i="1"/>
  <c r="BQ17" i="1"/>
  <c r="BP17" i="1"/>
  <c r="BO17" i="1"/>
  <c r="BT16" i="1"/>
  <c r="BS16" i="1"/>
  <c r="BR16" i="1"/>
  <c r="BQ16" i="1"/>
  <c r="BP16" i="1"/>
  <c r="BO16" i="1"/>
  <c r="BT15" i="1"/>
  <c r="BS15" i="1"/>
  <c r="BR15" i="1"/>
  <c r="BQ15" i="1"/>
  <c r="BP15" i="1"/>
  <c r="BO15" i="1"/>
  <c r="BT14" i="1"/>
  <c r="BS14" i="1"/>
  <c r="BR14" i="1"/>
  <c r="BQ14" i="1"/>
  <c r="BP14" i="1"/>
  <c r="BO14" i="1"/>
  <c r="BT13" i="1"/>
  <c r="BS13" i="1"/>
  <c r="BR13" i="1"/>
  <c r="BQ13" i="1"/>
  <c r="BP13" i="1"/>
  <c r="BO13" i="1"/>
  <c r="BT12" i="1"/>
  <c r="BS12" i="1"/>
  <c r="BR12" i="1"/>
  <c r="BQ12" i="1"/>
  <c r="BP12" i="1"/>
  <c r="BO12" i="1"/>
  <c r="BT11" i="1"/>
  <c r="BS11" i="1"/>
  <c r="BR11" i="1"/>
  <c r="BQ11" i="1"/>
  <c r="BP11" i="1"/>
  <c r="BO11" i="1"/>
  <c r="BT10" i="1"/>
  <c r="BS10" i="1"/>
  <c r="BR10" i="1"/>
  <c r="BQ10" i="1"/>
  <c r="BP10" i="1"/>
  <c r="BO10" i="1"/>
  <c r="BT9" i="1"/>
  <c r="BS9" i="1"/>
  <c r="BR9" i="1"/>
  <c r="BQ9" i="1"/>
  <c r="BP9" i="1"/>
  <c r="BO9" i="1"/>
  <c r="BT8" i="1"/>
  <c r="BS8" i="1"/>
  <c r="BR8" i="1"/>
  <c r="BQ8" i="1"/>
  <c r="BP8" i="1"/>
  <c r="BO8" i="1"/>
  <c r="BT7" i="1"/>
  <c r="BS7" i="1"/>
  <c r="BR7" i="1"/>
  <c r="BQ7" i="1"/>
  <c r="BP7" i="1"/>
  <c r="BO7" i="1"/>
  <c r="BT6" i="1"/>
  <c r="BS6" i="1"/>
  <c r="BR6" i="1"/>
  <c r="BQ6" i="1"/>
  <c r="BP6" i="1"/>
  <c r="BO6" i="1"/>
  <c r="BT5" i="1"/>
  <c r="BS5" i="1"/>
  <c r="BR5" i="1"/>
  <c r="BQ5" i="1"/>
  <c r="BP5" i="1"/>
  <c r="BO5" i="1"/>
  <c r="BT4" i="1"/>
  <c r="BS4" i="1"/>
  <c r="BR4" i="1"/>
  <c r="BQ4" i="1"/>
  <c r="BP4" i="1"/>
  <c r="BO4" i="1"/>
  <c r="BT3" i="1"/>
  <c r="BS3" i="1"/>
  <c r="BR3" i="1"/>
  <c r="BQ3" i="1"/>
  <c r="BP3" i="1"/>
  <c r="BO3" i="1"/>
  <c r="BT2" i="1"/>
  <c r="BS2" i="1"/>
  <c r="BR2" i="1"/>
  <c r="BQ2" i="1"/>
  <c r="BP2" i="1"/>
  <c r="BO2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2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2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2" i="1"/>
  <c r="E380" i="1" l="1"/>
  <c r="CA380" i="1"/>
  <c r="CB380" i="1"/>
  <c r="CC380" i="1"/>
  <c r="CD380" i="1"/>
  <c r="CE380" i="1"/>
  <c r="CF380" i="1"/>
  <c r="E2" i="1" l="1"/>
  <c r="B380" i="1"/>
  <c r="C380" i="1"/>
  <c r="D380" i="1"/>
  <c r="F380" i="1"/>
  <c r="G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K380" i="1"/>
  <c r="BL380" i="1"/>
  <c r="BM380" i="1"/>
  <c r="BN380" i="1" l="1"/>
  <c r="J3" i="3"/>
  <c r="I3" i="3"/>
  <c r="H3" i="3"/>
  <c r="G3" i="3"/>
  <c r="F3" i="3"/>
  <c r="E3" i="3"/>
  <c r="D3" i="3"/>
  <c r="C3" i="3"/>
  <c r="B5" i="3"/>
  <c r="B4" i="3"/>
  <c r="B3" i="3" l="1"/>
  <c r="B225" i="1" l="1"/>
  <c r="B329" i="1"/>
  <c r="C225" i="1"/>
  <c r="C329" i="1"/>
  <c r="D225" i="1"/>
  <c r="D329" i="1"/>
  <c r="E225" i="1"/>
  <c r="E329" i="1"/>
  <c r="F225" i="1"/>
  <c r="F329" i="1"/>
  <c r="G225" i="1"/>
  <c r="G329" i="1"/>
  <c r="I225" i="1"/>
  <c r="I329" i="1"/>
  <c r="J225" i="1"/>
  <c r="J329" i="1"/>
  <c r="K225" i="1"/>
  <c r="K329" i="1"/>
  <c r="L225" i="1"/>
  <c r="L329" i="1"/>
  <c r="M225" i="1"/>
  <c r="M329" i="1"/>
  <c r="N225" i="1"/>
  <c r="N329" i="1"/>
  <c r="O225" i="1"/>
  <c r="O329" i="1"/>
  <c r="P225" i="1"/>
  <c r="P329" i="1"/>
  <c r="Q225" i="1"/>
  <c r="Q329" i="1"/>
  <c r="R225" i="1"/>
  <c r="R329" i="1"/>
  <c r="S225" i="1"/>
  <c r="S329" i="1"/>
  <c r="T225" i="1"/>
  <c r="T329" i="1"/>
  <c r="U225" i="1"/>
  <c r="U329" i="1"/>
  <c r="V225" i="1"/>
  <c r="V329" i="1"/>
  <c r="W225" i="1"/>
  <c r="W329" i="1"/>
  <c r="X225" i="1"/>
  <c r="X329" i="1"/>
  <c r="Y225" i="1"/>
  <c r="Y329" i="1"/>
  <c r="Z225" i="1"/>
  <c r="Z329" i="1"/>
  <c r="AA225" i="1"/>
  <c r="AA329" i="1"/>
  <c r="AB225" i="1"/>
  <c r="AB329" i="1"/>
  <c r="AE225" i="1"/>
  <c r="AE329" i="1"/>
  <c r="AF225" i="1"/>
  <c r="AF329" i="1"/>
  <c r="AG225" i="1"/>
  <c r="AG329" i="1"/>
  <c r="AH225" i="1"/>
  <c r="AH329" i="1"/>
  <c r="AI225" i="1"/>
  <c r="AI329" i="1"/>
  <c r="AJ225" i="1"/>
  <c r="AJ329" i="1"/>
  <c r="AK225" i="1"/>
  <c r="AK329" i="1"/>
  <c r="AL225" i="1"/>
  <c r="AL329" i="1"/>
  <c r="AM225" i="1"/>
  <c r="AM329" i="1"/>
  <c r="AN225" i="1"/>
  <c r="AN329" i="1"/>
  <c r="AO225" i="1"/>
  <c r="AO329" i="1"/>
  <c r="AP225" i="1"/>
  <c r="AP329" i="1"/>
  <c r="CA225" i="1"/>
  <c r="CA329" i="1"/>
  <c r="CB225" i="1"/>
  <c r="CB329" i="1"/>
  <c r="CC225" i="1"/>
  <c r="CC329" i="1"/>
  <c r="CD225" i="1"/>
  <c r="CD329" i="1"/>
  <c r="CE225" i="1"/>
  <c r="CE329" i="1"/>
  <c r="CF225" i="1"/>
  <c r="CF329" i="1"/>
  <c r="Y161" i="1" l="1"/>
  <c r="B161" i="1"/>
  <c r="C161" i="1"/>
  <c r="D161" i="1"/>
  <c r="E161" i="1"/>
  <c r="F161" i="1"/>
  <c r="G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Z161" i="1"/>
  <c r="AA161" i="1"/>
  <c r="AB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CA161" i="1"/>
  <c r="CB161" i="1"/>
  <c r="CC161" i="1"/>
  <c r="CD161" i="1"/>
  <c r="CE161" i="1"/>
  <c r="CF161" i="1"/>
  <c r="AI2" i="1" l="1"/>
  <c r="Z2" i="1" l="1"/>
  <c r="Z3" i="1"/>
  <c r="Z4" i="1"/>
  <c r="Z5" i="1"/>
  <c r="Z6" i="1"/>
  <c r="Z303" i="1"/>
  <c r="Z8" i="1"/>
  <c r="Z9" i="1"/>
  <c r="Z320" i="1"/>
  <c r="Z11" i="1"/>
  <c r="Z12" i="1"/>
  <c r="Z13" i="1"/>
  <c r="Z14" i="1"/>
  <c r="Z15" i="1"/>
  <c r="Z16" i="1"/>
  <c r="Z17" i="1"/>
  <c r="Z18" i="1"/>
  <c r="Z19" i="1"/>
  <c r="Z339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191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35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7" i="1"/>
  <c r="Z160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57" i="1"/>
  <c r="Z192" i="1"/>
  <c r="Z193" i="1"/>
  <c r="Z194" i="1"/>
  <c r="Z195" i="1"/>
  <c r="Z196" i="1"/>
  <c r="Z35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1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10" i="1"/>
  <c r="Z321" i="1"/>
  <c r="Z322" i="1"/>
  <c r="Z323" i="1"/>
  <c r="Z324" i="1"/>
  <c r="Z325" i="1"/>
  <c r="Z326" i="1"/>
  <c r="Z327" i="1"/>
  <c r="Z328" i="1"/>
  <c r="Z330" i="1"/>
  <c r="Z331" i="1"/>
  <c r="Z332" i="1"/>
  <c r="Z333" i="1"/>
  <c r="Z334" i="1"/>
  <c r="Z335" i="1"/>
  <c r="Z336" i="1"/>
  <c r="Z337" i="1"/>
  <c r="Z338" i="1"/>
  <c r="Z368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20" i="1"/>
  <c r="Z354" i="1"/>
  <c r="Z355" i="1"/>
  <c r="Z356" i="1"/>
  <c r="Z159" i="1"/>
  <c r="Z358" i="1"/>
  <c r="Z359" i="1"/>
  <c r="Z360" i="1"/>
  <c r="Z361" i="1"/>
  <c r="Z362" i="1"/>
  <c r="Z363" i="1"/>
  <c r="Z364" i="1"/>
  <c r="Z365" i="1"/>
  <c r="Z366" i="1"/>
  <c r="Z367" i="1"/>
  <c r="Z197" i="1"/>
  <c r="Z369" i="1"/>
  <c r="Z370" i="1"/>
  <c r="Z371" i="1"/>
  <c r="Z372" i="1"/>
  <c r="Z373" i="1"/>
  <c r="Z374" i="1"/>
  <c r="Z375" i="1"/>
  <c r="Z376" i="1"/>
  <c r="Z377" i="1"/>
  <c r="Z378" i="1"/>
  <c r="Z379" i="1"/>
  <c r="Y2" i="1"/>
  <c r="Y3" i="1"/>
  <c r="Y4" i="1"/>
  <c r="Y5" i="1"/>
  <c r="Y6" i="1"/>
  <c r="Y303" i="1"/>
  <c r="Y8" i="1"/>
  <c r="Y9" i="1"/>
  <c r="Y320" i="1"/>
  <c r="Y11" i="1"/>
  <c r="Y12" i="1"/>
  <c r="Y13" i="1"/>
  <c r="Y14" i="1"/>
  <c r="Y15" i="1"/>
  <c r="Y16" i="1"/>
  <c r="Y17" i="1"/>
  <c r="Y18" i="1"/>
  <c r="Y19" i="1"/>
  <c r="Y339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191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35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7" i="1"/>
  <c r="Y160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57" i="1"/>
  <c r="Y192" i="1"/>
  <c r="Y193" i="1"/>
  <c r="Y194" i="1"/>
  <c r="Y195" i="1"/>
  <c r="Y196" i="1"/>
  <c r="Y35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1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10" i="1"/>
  <c r="Y321" i="1"/>
  <c r="Y322" i="1"/>
  <c r="Y323" i="1"/>
  <c r="Y324" i="1"/>
  <c r="Y325" i="1"/>
  <c r="Y326" i="1"/>
  <c r="Y327" i="1"/>
  <c r="Y328" i="1"/>
  <c r="Y330" i="1"/>
  <c r="Y331" i="1"/>
  <c r="Y332" i="1"/>
  <c r="Y333" i="1"/>
  <c r="Y334" i="1"/>
  <c r="Y335" i="1"/>
  <c r="Y336" i="1"/>
  <c r="Y337" i="1"/>
  <c r="Y338" i="1"/>
  <c r="Y368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20" i="1"/>
  <c r="Y354" i="1"/>
  <c r="Y355" i="1"/>
  <c r="Y356" i="1"/>
  <c r="Y159" i="1"/>
  <c r="Y358" i="1"/>
  <c r="Y359" i="1"/>
  <c r="Y360" i="1"/>
  <c r="Y361" i="1"/>
  <c r="Y362" i="1"/>
  <c r="Y363" i="1"/>
  <c r="Y364" i="1"/>
  <c r="Y365" i="1"/>
  <c r="Y366" i="1"/>
  <c r="Y367" i="1"/>
  <c r="Y197" i="1"/>
  <c r="Y369" i="1"/>
  <c r="Y370" i="1"/>
  <c r="Y371" i="1"/>
  <c r="Y372" i="1"/>
  <c r="Y373" i="1"/>
  <c r="Y374" i="1"/>
  <c r="Y375" i="1"/>
  <c r="Y376" i="1"/>
  <c r="Y377" i="1"/>
  <c r="Y378" i="1"/>
  <c r="Y379" i="1"/>
  <c r="AE2" i="1"/>
  <c r="AB2" i="1" l="1"/>
  <c r="AB3" i="1"/>
  <c r="AB4" i="1"/>
  <c r="AB5" i="1"/>
  <c r="AB6" i="1"/>
  <c r="AB303" i="1"/>
  <c r="AB8" i="1"/>
  <c r="AB9" i="1"/>
  <c r="AB320" i="1"/>
  <c r="AB11" i="1"/>
  <c r="AB12" i="1"/>
  <c r="AB13" i="1"/>
  <c r="AB14" i="1"/>
  <c r="AB15" i="1"/>
  <c r="AB16" i="1"/>
  <c r="AB17" i="1"/>
  <c r="AB18" i="1"/>
  <c r="AB19" i="1"/>
  <c r="AB339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191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35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7" i="1"/>
  <c r="AB160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57" i="1"/>
  <c r="AB192" i="1"/>
  <c r="AB193" i="1"/>
  <c r="AB194" i="1"/>
  <c r="AB195" i="1"/>
  <c r="AB196" i="1"/>
  <c r="AB35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1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10" i="1"/>
  <c r="AB321" i="1"/>
  <c r="AB322" i="1"/>
  <c r="AB323" i="1"/>
  <c r="AB324" i="1"/>
  <c r="AB325" i="1"/>
  <c r="AB326" i="1"/>
  <c r="AB327" i="1"/>
  <c r="AB328" i="1"/>
  <c r="AB330" i="1"/>
  <c r="AB331" i="1"/>
  <c r="AB332" i="1"/>
  <c r="AB333" i="1"/>
  <c r="AB334" i="1"/>
  <c r="AB335" i="1"/>
  <c r="AB336" i="1"/>
  <c r="AB337" i="1"/>
  <c r="AB338" i="1"/>
  <c r="AB368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20" i="1"/>
  <c r="AB354" i="1"/>
  <c r="AB355" i="1"/>
  <c r="AB356" i="1"/>
  <c r="AB159" i="1"/>
  <c r="AB358" i="1"/>
  <c r="AB359" i="1"/>
  <c r="AB360" i="1"/>
  <c r="AB361" i="1"/>
  <c r="AB362" i="1"/>
  <c r="AB363" i="1"/>
  <c r="AB364" i="1"/>
  <c r="AB365" i="1"/>
  <c r="AB366" i="1"/>
  <c r="AB367" i="1"/>
  <c r="AB197" i="1"/>
  <c r="AB369" i="1"/>
  <c r="AB370" i="1"/>
  <c r="AB371" i="1"/>
  <c r="AB372" i="1"/>
  <c r="AB373" i="1"/>
  <c r="AB374" i="1"/>
  <c r="AB375" i="1"/>
  <c r="AB376" i="1"/>
  <c r="AB377" i="1"/>
  <c r="AB378" i="1"/>
  <c r="AB379" i="1"/>
  <c r="AA3" i="1"/>
  <c r="AA2" i="1"/>
  <c r="AA4" i="1"/>
  <c r="AA5" i="1"/>
  <c r="AA6" i="1"/>
  <c r="AA303" i="1"/>
  <c r="AA8" i="1"/>
  <c r="AA9" i="1"/>
  <c r="AA320" i="1"/>
  <c r="AA11" i="1"/>
  <c r="AA12" i="1"/>
  <c r="AA13" i="1"/>
  <c r="AA14" i="1"/>
  <c r="AA15" i="1"/>
  <c r="AA16" i="1"/>
  <c r="AA17" i="1"/>
  <c r="AA18" i="1"/>
  <c r="AA19" i="1"/>
  <c r="AA339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191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35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7" i="1"/>
  <c r="AA160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57" i="1"/>
  <c r="AA192" i="1"/>
  <c r="AA193" i="1"/>
  <c r="AA194" i="1"/>
  <c r="AA195" i="1"/>
  <c r="AA196" i="1"/>
  <c r="AA35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1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10" i="1"/>
  <c r="AA321" i="1"/>
  <c r="AA322" i="1"/>
  <c r="AA323" i="1"/>
  <c r="AA324" i="1"/>
  <c r="AA325" i="1"/>
  <c r="AA326" i="1"/>
  <c r="AA327" i="1"/>
  <c r="AA328" i="1"/>
  <c r="AA330" i="1"/>
  <c r="AA331" i="1"/>
  <c r="AA332" i="1"/>
  <c r="AA333" i="1"/>
  <c r="AA334" i="1"/>
  <c r="AA335" i="1"/>
  <c r="AA336" i="1"/>
  <c r="AA337" i="1"/>
  <c r="AA338" i="1"/>
  <c r="AA368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20" i="1"/>
  <c r="AA354" i="1"/>
  <c r="AA355" i="1"/>
  <c r="AA356" i="1"/>
  <c r="AA159" i="1"/>
  <c r="AA358" i="1"/>
  <c r="AA359" i="1"/>
  <c r="AA360" i="1"/>
  <c r="AA361" i="1"/>
  <c r="AA362" i="1"/>
  <c r="AA363" i="1"/>
  <c r="AA364" i="1"/>
  <c r="AA365" i="1"/>
  <c r="AA366" i="1"/>
  <c r="AA367" i="1"/>
  <c r="AA197" i="1"/>
  <c r="AA369" i="1"/>
  <c r="AA370" i="1"/>
  <c r="AA371" i="1"/>
  <c r="AA372" i="1"/>
  <c r="AA373" i="1"/>
  <c r="AA374" i="1"/>
  <c r="AA375" i="1"/>
  <c r="AA376" i="1"/>
  <c r="AA377" i="1"/>
  <c r="AA378" i="1"/>
  <c r="AA379" i="1"/>
  <c r="CF2" i="1" l="1"/>
  <c r="CF3" i="1"/>
  <c r="CF4" i="1"/>
  <c r="CF5" i="1"/>
  <c r="CF6" i="1"/>
  <c r="CF303" i="1"/>
  <c r="CF8" i="1"/>
  <c r="CF9" i="1"/>
  <c r="CF320" i="1"/>
  <c r="CF11" i="1"/>
  <c r="CF12" i="1"/>
  <c r="CF13" i="1"/>
  <c r="CF14" i="1"/>
  <c r="CF15" i="1"/>
  <c r="CF16" i="1"/>
  <c r="CF17" i="1"/>
  <c r="CF18" i="1"/>
  <c r="CF19" i="1"/>
  <c r="CF339" i="1"/>
  <c r="CF21" i="1"/>
  <c r="CF22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F41" i="1"/>
  <c r="CF42" i="1"/>
  <c r="CF43" i="1"/>
  <c r="CF44" i="1"/>
  <c r="CF45" i="1"/>
  <c r="CF46" i="1"/>
  <c r="CF47" i="1"/>
  <c r="CF48" i="1"/>
  <c r="CF49" i="1"/>
  <c r="CF50" i="1"/>
  <c r="CF51" i="1"/>
  <c r="CF52" i="1"/>
  <c r="CF53" i="1"/>
  <c r="CF54" i="1"/>
  <c r="CF55" i="1"/>
  <c r="CF56" i="1"/>
  <c r="CF191" i="1"/>
  <c r="CF58" i="1"/>
  <c r="CF59" i="1"/>
  <c r="CF60" i="1"/>
  <c r="CF61" i="1"/>
  <c r="CF62" i="1"/>
  <c r="CF63" i="1"/>
  <c r="CF64" i="1"/>
  <c r="CF65" i="1"/>
  <c r="CF66" i="1"/>
  <c r="CF67" i="1"/>
  <c r="CF68" i="1"/>
  <c r="CF69" i="1"/>
  <c r="CF70" i="1"/>
  <c r="CF71" i="1"/>
  <c r="CF72" i="1"/>
  <c r="CF73" i="1"/>
  <c r="CF74" i="1"/>
  <c r="CF75" i="1"/>
  <c r="CF76" i="1"/>
  <c r="CF77" i="1"/>
  <c r="CF78" i="1"/>
  <c r="CF79" i="1"/>
  <c r="CF80" i="1"/>
  <c r="CF81" i="1"/>
  <c r="CF82" i="1"/>
  <c r="CF83" i="1"/>
  <c r="CF84" i="1"/>
  <c r="CF85" i="1"/>
  <c r="CF86" i="1"/>
  <c r="CF87" i="1"/>
  <c r="CF88" i="1"/>
  <c r="CF89" i="1"/>
  <c r="CF90" i="1"/>
  <c r="CF91" i="1"/>
  <c r="CF92" i="1"/>
  <c r="CF93" i="1"/>
  <c r="CF94" i="1"/>
  <c r="CF95" i="1"/>
  <c r="CF96" i="1"/>
  <c r="CF97" i="1"/>
  <c r="CF98" i="1"/>
  <c r="CF99" i="1"/>
  <c r="CF100" i="1"/>
  <c r="CF101" i="1"/>
  <c r="CF102" i="1"/>
  <c r="CF353" i="1"/>
  <c r="CF104" i="1"/>
  <c r="CF105" i="1"/>
  <c r="CF106" i="1"/>
  <c r="CF107" i="1"/>
  <c r="CF108" i="1"/>
  <c r="CF109" i="1"/>
  <c r="CF110" i="1"/>
  <c r="CF111" i="1"/>
  <c r="CF112" i="1"/>
  <c r="CF113" i="1"/>
  <c r="CF114" i="1"/>
  <c r="CF115" i="1"/>
  <c r="CF116" i="1"/>
  <c r="CF117" i="1"/>
  <c r="CF118" i="1"/>
  <c r="CF119" i="1"/>
  <c r="CF120" i="1"/>
  <c r="CF121" i="1"/>
  <c r="CF122" i="1"/>
  <c r="CF123" i="1"/>
  <c r="CF124" i="1"/>
  <c r="CF125" i="1"/>
  <c r="CF126" i="1"/>
  <c r="CF127" i="1"/>
  <c r="CF128" i="1"/>
  <c r="CF129" i="1"/>
  <c r="CF130" i="1"/>
  <c r="CF131" i="1"/>
  <c r="CF132" i="1"/>
  <c r="CF133" i="1"/>
  <c r="CF134" i="1"/>
  <c r="CF135" i="1"/>
  <c r="CF136" i="1"/>
  <c r="CF137" i="1"/>
  <c r="CF138" i="1"/>
  <c r="CF139" i="1"/>
  <c r="CF140" i="1"/>
  <c r="CF141" i="1"/>
  <c r="CF142" i="1"/>
  <c r="CF143" i="1"/>
  <c r="CF144" i="1"/>
  <c r="CF145" i="1"/>
  <c r="CF146" i="1"/>
  <c r="CF147" i="1"/>
  <c r="CF148" i="1"/>
  <c r="CF149" i="1"/>
  <c r="CF150" i="1"/>
  <c r="CF151" i="1"/>
  <c r="CF152" i="1"/>
  <c r="CF153" i="1"/>
  <c r="CF154" i="1"/>
  <c r="CF155" i="1"/>
  <c r="CF156" i="1"/>
  <c r="CF157" i="1"/>
  <c r="CF158" i="1"/>
  <c r="CF7" i="1"/>
  <c r="CF160" i="1"/>
  <c r="CF162" i="1"/>
  <c r="CF163" i="1"/>
  <c r="CF164" i="1"/>
  <c r="CF165" i="1"/>
  <c r="CF166" i="1"/>
  <c r="CF167" i="1"/>
  <c r="CF168" i="1"/>
  <c r="CF169" i="1"/>
  <c r="CF170" i="1"/>
  <c r="CF171" i="1"/>
  <c r="CF172" i="1"/>
  <c r="CF173" i="1"/>
  <c r="CF174" i="1"/>
  <c r="CF175" i="1"/>
  <c r="CF176" i="1"/>
  <c r="CF177" i="1"/>
  <c r="CF178" i="1"/>
  <c r="CF179" i="1"/>
  <c r="CF180" i="1"/>
  <c r="CF181" i="1"/>
  <c r="CF182" i="1"/>
  <c r="CF183" i="1"/>
  <c r="CF184" i="1"/>
  <c r="CF185" i="1"/>
  <c r="CF186" i="1"/>
  <c r="CF187" i="1"/>
  <c r="CF188" i="1"/>
  <c r="CF189" i="1"/>
  <c r="CF190" i="1"/>
  <c r="CF57" i="1"/>
  <c r="CF192" i="1"/>
  <c r="CF193" i="1"/>
  <c r="CF194" i="1"/>
  <c r="CF195" i="1"/>
  <c r="CF196" i="1"/>
  <c r="CF357" i="1"/>
  <c r="CF198" i="1"/>
  <c r="CF199" i="1"/>
  <c r="CF200" i="1"/>
  <c r="CF201" i="1"/>
  <c r="CF202" i="1"/>
  <c r="CF203" i="1"/>
  <c r="CF204" i="1"/>
  <c r="CF205" i="1"/>
  <c r="CF206" i="1"/>
  <c r="CF207" i="1"/>
  <c r="CF208" i="1"/>
  <c r="CF209" i="1"/>
  <c r="CF210" i="1"/>
  <c r="CF211" i="1"/>
  <c r="CF212" i="1"/>
  <c r="CF213" i="1"/>
  <c r="CF214" i="1"/>
  <c r="CF215" i="1"/>
  <c r="CF216" i="1"/>
  <c r="CF217" i="1"/>
  <c r="CF218" i="1"/>
  <c r="CF219" i="1"/>
  <c r="CF220" i="1"/>
  <c r="CF221" i="1"/>
  <c r="CF222" i="1"/>
  <c r="CF223" i="1"/>
  <c r="CF224" i="1"/>
  <c r="CF226" i="1"/>
  <c r="CF227" i="1"/>
  <c r="CF228" i="1"/>
  <c r="CF229" i="1"/>
  <c r="CF230" i="1"/>
  <c r="CF231" i="1"/>
  <c r="CF232" i="1"/>
  <c r="CF233" i="1"/>
  <c r="CF234" i="1"/>
  <c r="CF235" i="1"/>
  <c r="CF236" i="1"/>
  <c r="CF237" i="1"/>
  <c r="CF238" i="1"/>
  <c r="CF239" i="1"/>
  <c r="CF240" i="1"/>
  <c r="CF241" i="1"/>
  <c r="CF242" i="1"/>
  <c r="CF243" i="1"/>
  <c r="CF244" i="1"/>
  <c r="CF245" i="1"/>
  <c r="CF246" i="1"/>
  <c r="CF247" i="1"/>
  <c r="CF248" i="1"/>
  <c r="CF249" i="1"/>
  <c r="CF250" i="1"/>
  <c r="CF251" i="1"/>
  <c r="CF252" i="1"/>
  <c r="CF253" i="1"/>
  <c r="CF254" i="1"/>
  <c r="CF255" i="1"/>
  <c r="CF256" i="1"/>
  <c r="CF257" i="1"/>
  <c r="CF258" i="1"/>
  <c r="CF259" i="1"/>
  <c r="CF260" i="1"/>
  <c r="CF261" i="1"/>
  <c r="CF262" i="1"/>
  <c r="CF263" i="1"/>
  <c r="CF264" i="1"/>
  <c r="CF265" i="1"/>
  <c r="CF266" i="1"/>
  <c r="CF267" i="1"/>
  <c r="CF268" i="1"/>
  <c r="CF269" i="1"/>
  <c r="CF270" i="1"/>
  <c r="CF271" i="1"/>
  <c r="CF272" i="1"/>
  <c r="CF273" i="1"/>
  <c r="CF274" i="1"/>
  <c r="CF275" i="1"/>
  <c r="CF276" i="1"/>
  <c r="CF277" i="1"/>
  <c r="CF278" i="1"/>
  <c r="CF279" i="1"/>
  <c r="CF280" i="1"/>
  <c r="CF281" i="1"/>
  <c r="CF282" i="1"/>
  <c r="CF283" i="1"/>
  <c r="CF284" i="1"/>
  <c r="CF285" i="1"/>
  <c r="CF286" i="1"/>
  <c r="CF287" i="1"/>
  <c r="CF288" i="1"/>
  <c r="CF289" i="1"/>
  <c r="CF290" i="1"/>
  <c r="CF291" i="1"/>
  <c r="CF292" i="1"/>
  <c r="CF293" i="1"/>
  <c r="CF294" i="1"/>
  <c r="CF295" i="1"/>
  <c r="CF296" i="1"/>
  <c r="CF297" i="1"/>
  <c r="CF298" i="1"/>
  <c r="CF299" i="1"/>
  <c r="CF300" i="1"/>
  <c r="CF301" i="1"/>
  <c r="CF302" i="1"/>
  <c r="CF103" i="1"/>
  <c r="CF304" i="1"/>
  <c r="CF305" i="1"/>
  <c r="CF306" i="1"/>
  <c r="CF307" i="1"/>
  <c r="CF308" i="1"/>
  <c r="CF309" i="1"/>
  <c r="CF310" i="1"/>
  <c r="CF311" i="1"/>
  <c r="CF312" i="1"/>
  <c r="CF313" i="1"/>
  <c r="CF314" i="1"/>
  <c r="CF315" i="1"/>
  <c r="CF316" i="1"/>
  <c r="CF317" i="1"/>
  <c r="CF318" i="1"/>
  <c r="CF319" i="1"/>
  <c r="CF10" i="1"/>
  <c r="CF321" i="1"/>
  <c r="CF322" i="1"/>
  <c r="CF323" i="1"/>
  <c r="CF324" i="1"/>
  <c r="CF325" i="1"/>
  <c r="CF326" i="1"/>
  <c r="CF327" i="1"/>
  <c r="CF328" i="1"/>
  <c r="CF330" i="1"/>
  <c r="CF331" i="1"/>
  <c r="CF332" i="1"/>
  <c r="CF333" i="1"/>
  <c r="CF334" i="1"/>
  <c r="CF335" i="1"/>
  <c r="CF336" i="1"/>
  <c r="CF337" i="1"/>
  <c r="CF338" i="1"/>
  <c r="CF368" i="1"/>
  <c r="CF340" i="1"/>
  <c r="CF341" i="1"/>
  <c r="CF342" i="1"/>
  <c r="CF343" i="1"/>
  <c r="CF344" i="1"/>
  <c r="CF345" i="1"/>
  <c r="CF346" i="1"/>
  <c r="CF347" i="1"/>
  <c r="CF348" i="1"/>
  <c r="CF349" i="1"/>
  <c r="CF350" i="1"/>
  <c r="CF351" i="1"/>
  <c r="CF352" i="1"/>
  <c r="CF20" i="1"/>
  <c r="CF354" i="1"/>
  <c r="CF355" i="1"/>
  <c r="CF356" i="1"/>
  <c r="CF159" i="1"/>
  <c r="CF358" i="1"/>
  <c r="CF359" i="1"/>
  <c r="CF360" i="1"/>
  <c r="CF361" i="1"/>
  <c r="CF362" i="1"/>
  <c r="CF363" i="1"/>
  <c r="CF364" i="1"/>
  <c r="CF365" i="1"/>
  <c r="CF366" i="1"/>
  <c r="CF367" i="1"/>
  <c r="CF197" i="1"/>
  <c r="CF369" i="1"/>
  <c r="CF370" i="1"/>
  <c r="CF371" i="1"/>
  <c r="CF372" i="1"/>
  <c r="CF373" i="1"/>
  <c r="CF374" i="1"/>
  <c r="CF375" i="1"/>
  <c r="CF376" i="1"/>
  <c r="CF377" i="1"/>
  <c r="CF378" i="1"/>
  <c r="CF379" i="1"/>
  <c r="CE2" i="1"/>
  <c r="CE3" i="1"/>
  <c r="CE4" i="1"/>
  <c r="CE5" i="1"/>
  <c r="CE6" i="1"/>
  <c r="CE303" i="1"/>
  <c r="CE8" i="1"/>
  <c r="CE9" i="1"/>
  <c r="CE320" i="1"/>
  <c r="CE11" i="1"/>
  <c r="CE12" i="1"/>
  <c r="CE13" i="1"/>
  <c r="CE14" i="1"/>
  <c r="CE15" i="1"/>
  <c r="CE16" i="1"/>
  <c r="CE17" i="1"/>
  <c r="CE18" i="1"/>
  <c r="CE19" i="1"/>
  <c r="CE339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191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35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7" i="1"/>
  <c r="CE160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57" i="1"/>
  <c r="CE192" i="1"/>
  <c r="CE193" i="1"/>
  <c r="CE194" i="1"/>
  <c r="CE195" i="1"/>
  <c r="CE196" i="1"/>
  <c r="CE35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1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10" i="1"/>
  <c r="CE321" i="1"/>
  <c r="CE322" i="1"/>
  <c r="CE323" i="1"/>
  <c r="CE324" i="1"/>
  <c r="CE325" i="1"/>
  <c r="CE326" i="1"/>
  <c r="CE327" i="1"/>
  <c r="CE328" i="1"/>
  <c r="CE330" i="1"/>
  <c r="CE331" i="1"/>
  <c r="CE332" i="1"/>
  <c r="CE333" i="1"/>
  <c r="CE334" i="1"/>
  <c r="CE335" i="1"/>
  <c r="CE336" i="1"/>
  <c r="CE337" i="1"/>
  <c r="CE338" i="1"/>
  <c r="CE368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20" i="1"/>
  <c r="CE354" i="1"/>
  <c r="CE355" i="1"/>
  <c r="CE356" i="1"/>
  <c r="CE159" i="1"/>
  <c r="CE358" i="1"/>
  <c r="CE359" i="1"/>
  <c r="CE360" i="1"/>
  <c r="CE361" i="1"/>
  <c r="CE362" i="1"/>
  <c r="CE363" i="1"/>
  <c r="CE364" i="1"/>
  <c r="CE365" i="1"/>
  <c r="CE366" i="1"/>
  <c r="CE367" i="1"/>
  <c r="CE197" i="1"/>
  <c r="CE369" i="1"/>
  <c r="CE370" i="1"/>
  <c r="CE371" i="1"/>
  <c r="CE372" i="1"/>
  <c r="CE373" i="1"/>
  <c r="CE374" i="1"/>
  <c r="CE375" i="1"/>
  <c r="CE376" i="1"/>
  <c r="CE377" i="1"/>
  <c r="CE378" i="1"/>
  <c r="CE379" i="1"/>
  <c r="CD2" i="1"/>
  <c r="CD3" i="1"/>
  <c r="CD4" i="1"/>
  <c r="CD5" i="1"/>
  <c r="CD6" i="1"/>
  <c r="CD303" i="1"/>
  <c r="CD8" i="1"/>
  <c r="CD9" i="1"/>
  <c r="CD320" i="1"/>
  <c r="CD11" i="1"/>
  <c r="CD12" i="1"/>
  <c r="CD13" i="1"/>
  <c r="CD14" i="1"/>
  <c r="CD15" i="1"/>
  <c r="CD16" i="1"/>
  <c r="CD17" i="1"/>
  <c r="CD18" i="1"/>
  <c r="CD19" i="1"/>
  <c r="CD339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191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35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7" i="1"/>
  <c r="CD160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57" i="1"/>
  <c r="CD192" i="1"/>
  <c r="CD193" i="1"/>
  <c r="CD194" i="1"/>
  <c r="CD195" i="1"/>
  <c r="CD196" i="1"/>
  <c r="CD35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1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10" i="1"/>
  <c r="CD321" i="1"/>
  <c r="CD322" i="1"/>
  <c r="CD323" i="1"/>
  <c r="CD324" i="1"/>
  <c r="CD325" i="1"/>
  <c r="CD326" i="1"/>
  <c r="CD327" i="1"/>
  <c r="CD328" i="1"/>
  <c r="CD330" i="1"/>
  <c r="CD331" i="1"/>
  <c r="CD332" i="1"/>
  <c r="CD333" i="1"/>
  <c r="CD334" i="1"/>
  <c r="CD335" i="1"/>
  <c r="CD336" i="1"/>
  <c r="CD337" i="1"/>
  <c r="CD338" i="1"/>
  <c r="CD368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20" i="1"/>
  <c r="CD354" i="1"/>
  <c r="CD355" i="1"/>
  <c r="CD356" i="1"/>
  <c r="CD159" i="1"/>
  <c r="CD358" i="1"/>
  <c r="CD359" i="1"/>
  <c r="CD360" i="1"/>
  <c r="CD361" i="1"/>
  <c r="CD362" i="1"/>
  <c r="CD363" i="1"/>
  <c r="CD364" i="1"/>
  <c r="CD365" i="1"/>
  <c r="CD366" i="1"/>
  <c r="CD367" i="1"/>
  <c r="CD197" i="1"/>
  <c r="CD369" i="1"/>
  <c r="CD370" i="1"/>
  <c r="CD371" i="1"/>
  <c r="CD372" i="1"/>
  <c r="CD373" i="1"/>
  <c r="CD374" i="1"/>
  <c r="CD375" i="1"/>
  <c r="CD376" i="1"/>
  <c r="CD377" i="1"/>
  <c r="CD378" i="1"/>
  <c r="CD379" i="1"/>
  <c r="CC2" i="1"/>
  <c r="CC3" i="1"/>
  <c r="CC4" i="1"/>
  <c r="CC5" i="1"/>
  <c r="CC6" i="1"/>
  <c r="CC303" i="1"/>
  <c r="CC8" i="1"/>
  <c r="CC9" i="1"/>
  <c r="CC320" i="1"/>
  <c r="CC11" i="1"/>
  <c r="CC12" i="1"/>
  <c r="CC13" i="1"/>
  <c r="CC14" i="1"/>
  <c r="CC15" i="1"/>
  <c r="CC16" i="1"/>
  <c r="CC17" i="1"/>
  <c r="CC18" i="1"/>
  <c r="CC19" i="1"/>
  <c r="CC339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191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35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7" i="1"/>
  <c r="CC160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57" i="1"/>
  <c r="CC192" i="1"/>
  <c r="CC193" i="1"/>
  <c r="CC194" i="1"/>
  <c r="CC195" i="1"/>
  <c r="CC196" i="1"/>
  <c r="CC35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1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10" i="1"/>
  <c r="CC321" i="1"/>
  <c r="CC322" i="1"/>
  <c r="CC323" i="1"/>
  <c r="CC324" i="1"/>
  <c r="CC325" i="1"/>
  <c r="CC326" i="1"/>
  <c r="CC327" i="1"/>
  <c r="CC328" i="1"/>
  <c r="CC330" i="1"/>
  <c r="CC331" i="1"/>
  <c r="CC332" i="1"/>
  <c r="CC333" i="1"/>
  <c r="CC334" i="1"/>
  <c r="CC335" i="1"/>
  <c r="CC336" i="1"/>
  <c r="CC337" i="1"/>
  <c r="CC338" i="1"/>
  <c r="CC368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20" i="1"/>
  <c r="CC354" i="1"/>
  <c r="CC355" i="1"/>
  <c r="CC356" i="1"/>
  <c r="CC159" i="1"/>
  <c r="CC358" i="1"/>
  <c r="CC359" i="1"/>
  <c r="CC360" i="1"/>
  <c r="CC361" i="1"/>
  <c r="CC362" i="1"/>
  <c r="CC363" i="1"/>
  <c r="CC364" i="1"/>
  <c r="CC365" i="1"/>
  <c r="CC366" i="1"/>
  <c r="CC367" i="1"/>
  <c r="CC197" i="1"/>
  <c r="CC369" i="1"/>
  <c r="CC370" i="1"/>
  <c r="CC371" i="1"/>
  <c r="CC372" i="1"/>
  <c r="CC373" i="1"/>
  <c r="CC374" i="1"/>
  <c r="CC375" i="1"/>
  <c r="CC376" i="1"/>
  <c r="CC377" i="1"/>
  <c r="CC378" i="1"/>
  <c r="CC379" i="1"/>
  <c r="CB2" i="1"/>
  <c r="CB3" i="1"/>
  <c r="CB4" i="1"/>
  <c r="CB5" i="1"/>
  <c r="CB6" i="1"/>
  <c r="CB303" i="1"/>
  <c r="CB8" i="1"/>
  <c r="CB9" i="1"/>
  <c r="CB320" i="1"/>
  <c r="CB11" i="1"/>
  <c r="CB12" i="1"/>
  <c r="CB13" i="1"/>
  <c r="CB14" i="1"/>
  <c r="CB15" i="1"/>
  <c r="CB16" i="1"/>
  <c r="CB17" i="1"/>
  <c r="CB18" i="1"/>
  <c r="CB19" i="1"/>
  <c r="CB339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191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77" i="1"/>
  <c r="CB78" i="1"/>
  <c r="CB79" i="1"/>
  <c r="CB80" i="1"/>
  <c r="CB81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0" i="1"/>
  <c r="CB101" i="1"/>
  <c r="CB102" i="1"/>
  <c r="CB353" i="1"/>
  <c r="CB104" i="1"/>
  <c r="CB105" i="1"/>
  <c r="CB106" i="1"/>
  <c r="CB107" i="1"/>
  <c r="CB108" i="1"/>
  <c r="CB109" i="1"/>
  <c r="CB110" i="1"/>
  <c r="CB111" i="1"/>
  <c r="CB112" i="1"/>
  <c r="CB113" i="1"/>
  <c r="CB114" i="1"/>
  <c r="CB115" i="1"/>
  <c r="CB116" i="1"/>
  <c r="CB117" i="1"/>
  <c r="CB118" i="1"/>
  <c r="CB119" i="1"/>
  <c r="CB120" i="1"/>
  <c r="CB121" i="1"/>
  <c r="CB122" i="1"/>
  <c r="CB123" i="1"/>
  <c r="CB124" i="1"/>
  <c r="CB125" i="1"/>
  <c r="CB126" i="1"/>
  <c r="CB127" i="1"/>
  <c r="CB128" i="1"/>
  <c r="CB129" i="1"/>
  <c r="CB130" i="1"/>
  <c r="CB131" i="1"/>
  <c r="CB132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4" i="1"/>
  <c r="CB155" i="1"/>
  <c r="CB156" i="1"/>
  <c r="CB157" i="1"/>
  <c r="CB158" i="1"/>
  <c r="CB7" i="1"/>
  <c r="CB160" i="1"/>
  <c r="CB162" i="1"/>
  <c r="CB163" i="1"/>
  <c r="CB164" i="1"/>
  <c r="CB165" i="1"/>
  <c r="CB166" i="1"/>
  <c r="CB167" i="1"/>
  <c r="CB168" i="1"/>
  <c r="CB169" i="1"/>
  <c r="CB170" i="1"/>
  <c r="CB171" i="1"/>
  <c r="CB172" i="1"/>
  <c r="CB173" i="1"/>
  <c r="CB174" i="1"/>
  <c r="CB175" i="1"/>
  <c r="CB176" i="1"/>
  <c r="CB177" i="1"/>
  <c r="CB178" i="1"/>
  <c r="CB179" i="1"/>
  <c r="CB180" i="1"/>
  <c r="CB181" i="1"/>
  <c r="CB182" i="1"/>
  <c r="CB183" i="1"/>
  <c r="CB184" i="1"/>
  <c r="CB185" i="1"/>
  <c r="CB186" i="1"/>
  <c r="CB187" i="1"/>
  <c r="CB188" i="1"/>
  <c r="CB189" i="1"/>
  <c r="CB190" i="1"/>
  <c r="CB57" i="1"/>
  <c r="CB192" i="1"/>
  <c r="CB193" i="1"/>
  <c r="CB194" i="1"/>
  <c r="CB195" i="1"/>
  <c r="CB196" i="1"/>
  <c r="CB357" i="1"/>
  <c r="CB198" i="1"/>
  <c r="CB199" i="1"/>
  <c r="CB200" i="1"/>
  <c r="CB201" i="1"/>
  <c r="CB202" i="1"/>
  <c r="CB203" i="1"/>
  <c r="CB204" i="1"/>
  <c r="CB205" i="1"/>
  <c r="CB206" i="1"/>
  <c r="CB207" i="1"/>
  <c r="CB208" i="1"/>
  <c r="CB209" i="1"/>
  <c r="CB210" i="1"/>
  <c r="CB211" i="1"/>
  <c r="CB212" i="1"/>
  <c r="CB213" i="1"/>
  <c r="CB214" i="1"/>
  <c r="CB215" i="1"/>
  <c r="CB216" i="1"/>
  <c r="CB217" i="1"/>
  <c r="CB218" i="1"/>
  <c r="CB219" i="1"/>
  <c r="CB220" i="1"/>
  <c r="CB221" i="1"/>
  <c r="CB222" i="1"/>
  <c r="CB223" i="1"/>
  <c r="CB224" i="1"/>
  <c r="CB226" i="1"/>
  <c r="CB227" i="1"/>
  <c r="CB228" i="1"/>
  <c r="CB229" i="1"/>
  <c r="CB230" i="1"/>
  <c r="CB231" i="1"/>
  <c r="CB232" i="1"/>
  <c r="CB233" i="1"/>
  <c r="CB234" i="1"/>
  <c r="CB235" i="1"/>
  <c r="CB236" i="1"/>
  <c r="CB237" i="1"/>
  <c r="CB238" i="1"/>
  <c r="CB239" i="1"/>
  <c r="CB240" i="1"/>
  <c r="CB241" i="1"/>
  <c r="CB242" i="1"/>
  <c r="CB243" i="1"/>
  <c r="CB244" i="1"/>
  <c r="CB245" i="1"/>
  <c r="CB246" i="1"/>
  <c r="CB247" i="1"/>
  <c r="CB248" i="1"/>
  <c r="CB249" i="1"/>
  <c r="CB250" i="1"/>
  <c r="CB251" i="1"/>
  <c r="CB252" i="1"/>
  <c r="CB253" i="1"/>
  <c r="CB254" i="1"/>
  <c r="CB255" i="1"/>
  <c r="CB256" i="1"/>
  <c r="CB257" i="1"/>
  <c r="CB258" i="1"/>
  <c r="CB259" i="1"/>
  <c r="CB260" i="1"/>
  <c r="CB261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103" i="1"/>
  <c r="CB304" i="1"/>
  <c r="CB305" i="1"/>
  <c r="CB306" i="1"/>
  <c r="CB307" i="1"/>
  <c r="CB308" i="1"/>
  <c r="CB309" i="1"/>
  <c r="CB310" i="1"/>
  <c r="CB311" i="1"/>
  <c r="CB312" i="1"/>
  <c r="CB313" i="1"/>
  <c r="CB314" i="1"/>
  <c r="CB315" i="1"/>
  <c r="CB316" i="1"/>
  <c r="CB317" i="1"/>
  <c r="CB318" i="1"/>
  <c r="CB319" i="1"/>
  <c r="CB10" i="1"/>
  <c r="CB321" i="1"/>
  <c r="CB322" i="1"/>
  <c r="CB323" i="1"/>
  <c r="CB324" i="1"/>
  <c r="CB325" i="1"/>
  <c r="CB326" i="1"/>
  <c r="CB327" i="1"/>
  <c r="CB328" i="1"/>
  <c r="CB330" i="1"/>
  <c r="CB331" i="1"/>
  <c r="CB332" i="1"/>
  <c r="CB333" i="1"/>
  <c r="CB334" i="1"/>
  <c r="CB335" i="1"/>
  <c r="CB336" i="1"/>
  <c r="CB337" i="1"/>
  <c r="CB338" i="1"/>
  <c r="CB368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20" i="1"/>
  <c r="CB354" i="1"/>
  <c r="CB355" i="1"/>
  <c r="CB356" i="1"/>
  <c r="CB159" i="1"/>
  <c r="CB358" i="1"/>
  <c r="CB359" i="1"/>
  <c r="CB360" i="1"/>
  <c r="CB361" i="1"/>
  <c r="CB362" i="1"/>
  <c r="CB363" i="1"/>
  <c r="CB364" i="1"/>
  <c r="CB365" i="1"/>
  <c r="CB366" i="1"/>
  <c r="CB367" i="1"/>
  <c r="CB197" i="1"/>
  <c r="CB369" i="1"/>
  <c r="CB370" i="1"/>
  <c r="CB371" i="1"/>
  <c r="CB372" i="1"/>
  <c r="CB373" i="1"/>
  <c r="CB374" i="1"/>
  <c r="CB375" i="1"/>
  <c r="CB376" i="1"/>
  <c r="CB377" i="1"/>
  <c r="CB378" i="1"/>
  <c r="CB379" i="1"/>
  <c r="CA2" i="1"/>
  <c r="CA3" i="1"/>
  <c r="CA4" i="1"/>
  <c r="CA5" i="1"/>
  <c r="CA6" i="1"/>
  <c r="CA303" i="1"/>
  <c r="CA8" i="1"/>
  <c r="CA9" i="1"/>
  <c r="CA320" i="1"/>
  <c r="CA11" i="1"/>
  <c r="CA12" i="1"/>
  <c r="CA13" i="1"/>
  <c r="CA14" i="1"/>
  <c r="CA15" i="1"/>
  <c r="CA16" i="1"/>
  <c r="CA17" i="1"/>
  <c r="CA18" i="1"/>
  <c r="CA19" i="1"/>
  <c r="CA339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191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35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7" i="1"/>
  <c r="CA160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57" i="1"/>
  <c r="CA192" i="1"/>
  <c r="CA193" i="1"/>
  <c r="CA194" i="1"/>
  <c r="CA195" i="1"/>
  <c r="CA196" i="1"/>
  <c r="CA35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1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10" i="1"/>
  <c r="CA321" i="1"/>
  <c r="CA322" i="1"/>
  <c r="CA323" i="1"/>
  <c r="CA324" i="1"/>
  <c r="CA325" i="1"/>
  <c r="CA326" i="1"/>
  <c r="CA327" i="1"/>
  <c r="CA328" i="1"/>
  <c r="CA330" i="1"/>
  <c r="CA331" i="1"/>
  <c r="CA332" i="1"/>
  <c r="CA333" i="1"/>
  <c r="CA334" i="1"/>
  <c r="CA335" i="1"/>
  <c r="CA336" i="1"/>
  <c r="CA337" i="1"/>
  <c r="CA338" i="1"/>
  <c r="CA368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20" i="1"/>
  <c r="CA354" i="1"/>
  <c r="CA355" i="1"/>
  <c r="CA356" i="1"/>
  <c r="CA159" i="1"/>
  <c r="CA358" i="1"/>
  <c r="CA359" i="1"/>
  <c r="CA360" i="1"/>
  <c r="CA361" i="1"/>
  <c r="CA362" i="1"/>
  <c r="CA363" i="1"/>
  <c r="CA364" i="1"/>
  <c r="CA365" i="1"/>
  <c r="CA366" i="1"/>
  <c r="CA367" i="1"/>
  <c r="CA197" i="1"/>
  <c r="CA369" i="1"/>
  <c r="CA370" i="1"/>
  <c r="CA371" i="1"/>
  <c r="CA372" i="1"/>
  <c r="CA373" i="1"/>
  <c r="CA374" i="1"/>
  <c r="CA375" i="1"/>
  <c r="CA376" i="1"/>
  <c r="CA377" i="1"/>
  <c r="CA378" i="1"/>
  <c r="CA379" i="1"/>
  <c r="AP2" i="1"/>
  <c r="AP3" i="1"/>
  <c r="AP4" i="1"/>
  <c r="AP5" i="1"/>
  <c r="AP6" i="1"/>
  <c r="AP303" i="1"/>
  <c r="AP8" i="1"/>
  <c r="AP9" i="1"/>
  <c r="AP320" i="1"/>
  <c r="AP11" i="1"/>
  <c r="AP12" i="1"/>
  <c r="AP13" i="1"/>
  <c r="AP14" i="1"/>
  <c r="AP15" i="1"/>
  <c r="AP16" i="1"/>
  <c r="AP17" i="1"/>
  <c r="AP18" i="1"/>
  <c r="AP19" i="1"/>
  <c r="AP339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191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35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7" i="1"/>
  <c r="AP160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57" i="1"/>
  <c r="AP192" i="1"/>
  <c r="AP193" i="1"/>
  <c r="AP194" i="1"/>
  <c r="AP195" i="1"/>
  <c r="AP196" i="1"/>
  <c r="AP35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1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10" i="1"/>
  <c r="AP321" i="1"/>
  <c r="AP322" i="1"/>
  <c r="AP323" i="1"/>
  <c r="AP324" i="1"/>
  <c r="AP325" i="1"/>
  <c r="AP326" i="1"/>
  <c r="AP327" i="1"/>
  <c r="AP328" i="1"/>
  <c r="AP330" i="1"/>
  <c r="AP331" i="1"/>
  <c r="AP332" i="1"/>
  <c r="AP333" i="1"/>
  <c r="AP334" i="1"/>
  <c r="AP335" i="1"/>
  <c r="AP336" i="1"/>
  <c r="AP337" i="1"/>
  <c r="AP338" i="1"/>
  <c r="AP368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20" i="1"/>
  <c r="AP354" i="1"/>
  <c r="AP355" i="1"/>
  <c r="AP356" i="1"/>
  <c r="AP159" i="1"/>
  <c r="AP358" i="1"/>
  <c r="AP359" i="1"/>
  <c r="AP360" i="1"/>
  <c r="AP361" i="1"/>
  <c r="AP362" i="1"/>
  <c r="AP363" i="1"/>
  <c r="AP364" i="1"/>
  <c r="AP365" i="1"/>
  <c r="AP366" i="1"/>
  <c r="AP367" i="1"/>
  <c r="AP197" i="1"/>
  <c r="AP369" i="1"/>
  <c r="AP370" i="1"/>
  <c r="AP371" i="1"/>
  <c r="AP372" i="1"/>
  <c r="AP373" i="1"/>
  <c r="AP374" i="1"/>
  <c r="AP375" i="1"/>
  <c r="AP376" i="1"/>
  <c r="AP377" i="1"/>
  <c r="AP378" i="1"/>
  <c r="AP379" i="1"/>
  <c r="AO2" i="1"/>
  <c r="AO3" i="1"/>
  <c r="AO4" i="1"/>
  <c r="AO5" i="1"/>
  <c r="AO6" i="1"/>
  <c r="AO303" i="1"/>
  <c r="AO8" i="1"/>
  <c r="AO9" i="1"/>
  <c r="AO320" i="1"/>
  <c r="AO11" i="1"/>
  <c r="AO12" i="1"/>
  <c r="AO13" i="1"/>
  <c r="AO14" i="1"/>
  <c r="AO15" i="1"/>
  <c r="AO16" i="1"/>
  <c r="AO17" i="1"/>
  <c r="AO18" i="1"/>
  <c r="AO19" i="1"/>
  <c r="AO339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191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35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7" i="1"/>
  <c r="AO160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57" i="1"/>
  <c r="AO192" i="1"/>
  <c r="AO193" i="1"/>
  <c r="AO194" i="1"/>
  <c r="AO195" i="1"/>
  <c r="AO196" i="1"/>
  <c r="AO35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1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10" i="1"/>
  <c r="AO321" i="1"/>
  <c r="AO322" i="1"/>
  <c r="AO323" i="1"/>
  <c r="AO324" i="1"/>
  <c r="AO325" i="1"/>
  <c r="AO326" i="1"/>
  <c r="AO327" i="1"/>
  <c r="AO328" i="1"/>
  <c r="AO330" i="1"/>
  <c r="AO331" i="1"/>
  <c r="AO332" i="1"/>
  <c r="AO333" i="1"/>
  <c r="AO334" i="1"/>
  <c r="AO335" i="1"/>
  <c r="AO336" i="1"/>
  <c r="AO337" i="1"/>
  <c r="AO338" i="1"/>
  <c r="AO368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20" i="1"/>
  <c r="AO354" i="1"/>
  <c r="AO355" i="1"/>
  <c r="AO356" i="1"/>
  <c r="AO159" i="1"/>
  <c r="AO358" i="1"/>
  <c r="AO359" i="1"/>
  <c r="AO360" i="1"/>
  <c r="AO361" i="1"/>
  <c r="AO362" i="1"/>
  <c r="AO363" i="1"/>
  <c r="AO364" i="1"/>
  <c r="AO365" i="1"/>
  <c r="AO366" i="1"/>
  <c r="AO367" i="1"/>
  <c r="AO197" i="1"/>
  <c r="AO369" i="1"/>
  <c r="AO370" i="1"/>
  <c r="AO371" i="1"/>
  <c r="AO372" i="1"/>
  <c r="AO373" i="1"/>
  <c r="AO374" i="1"/>
  <c r="AO375" i="1"/>
  <c r="AO376" i="1"/>
  <c r="AO377" i="1"/>
  <c r="AO378" i="1"/>
  <c r="AO379" i="1"/>
  <c r="AN2" i="1"/>
  <c r="AN3" i="1"/>
  <c r="AN4" i="1"/>
  <c r="AN5" i="1"/>
  <c r="AN6" i="1"/>
  <c r="AN303" i="1"/>
  <c r="AN8" i="1"/>
  <c r="AN9" i="1"/>
  <c r="AN320" i="1"/>
  <c r="AN11" i="1"/>
  <c r="AN12" i="1"/>
  <c r="AN13" i="1"/>
  <c r="AN14" i="1"/>
  <c r="AN15" i="1"/>
  <c r="AN16" i="1"/>
  <c r="AN17" i="1"/>
  <c r="AN18" i="1"/>
  <c r="AN19" i="1"/>
  <c r="AN339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191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35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7" i="1"/>
  <c r="AN160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57" i="1"/>
  <c r="AN192" i="1"/>
  <c r="AN193" i="1"/>
  <c r="AN194" i="1"/>
  <c r="AN195" i="1"/>
  <c r="AN196" i="1"/>
  <c r="AN35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1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10" i="1"/>
  <c r="AN321" i="1"/>
  <c r="AN322" i="1"/>
  <c r="AN323" i="1"/>
  <c r="AN324" i="1"/>
  <c r="AN325" i="1"/>
  <c r="AN326" i="1"/>
  <c r="AN327" i="1"/>
  <c r="AN328" i="1"/>
  <c r="AN330" i="1"/>
  <c r="AN331" i="1"/>
  <c r="AN332" i="1"/>
  <c r="AN333" i="1"/>
  <c r="AN334" i="1"/>
  <c r="AN335" i="1"/>
  <c r="AN336" i="1"/>
  <c r="AN337" i="1"/>
  <c r="AN338" i="1"/>
  <c r="AN368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20" i="1"/>
  <c r="AN354" i="1"/>
  <c r="AN355" i="1"/>
  <c r="AN356" i="1"/>
  <c r="AN159" i="1"/>
  <c r="AN358" i="1"/>
  <c r="AN359" i="1"/>
  <c r="AN360" i="1"/>
  <c r="AN361" i="1"/>
  <c r="AN362" i="1"/>
  <c r="AN363" i="1"/>
  <c r="AN364" i="1"/>
  <c r="AN365" i="1"/>
  <c r="AN366" i="1"/>
  <c r="AN367" i="1"/>
  <c r="AN197" i="1"/>
  <c r="AN369" i="1"/>
  <c r="AN370" i="1"/>
  <c r="AN371" i="1"/>
  <c r="AN372" i="1"/>
  <c r="AN373" i="1"/>
  <c r="AN374" i="1"/>
  <c r="AN375" i="1"/>
  <c r="AN376" i="1"/>
  <c r="AN377" i="1"/>
  <c r="AN378" i="1"/>
  <c r="AN379" i="1"/>
  <c r="AM2" i="1"/>
  <c r="AM3" i="1"/>
  <c r="AM4" i="1"/>
  <c r="AM5" i="1"/>
  <c r="AM6" i="1"/>
  <c r="AM303" i="1"/>
  <c r="AM8" i="1"/>
  <c r="AM9" i="1"/>
  <c r="AM320" i="1"/>
  <c r="AM11" i="1"/>
  <c r="AM12" i="1"/>
  <c r="AM13" i="1"/>
  <c r="AM14" i="1"/>
  <c r="AM15" i="1"/>
  <c r="AM16" i="1"/>
  <c r="AM17" i="1"/>
  <c r="AM18" i="1"/>
  <c r="AM19" i="1"/>
  <c r="AM339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191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35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7" i="1"/>
  <c r="AM160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57" i="1"/>
  <c r="AM192" i="1"/>
  <c r="AM193" i="1"/>
  <c r="AM194" i="1"/>
  <c r="AM195" i="1"/>
  <c r="AM196" i="1"/>
  <c r="AM35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1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10" i="1"/>
  <c r="AM321" i="1"/>
  <c r="AM322" i="1"/>
  <c r="AM323" i="1"/>
  <c r="AM324" i="1"/>
  <c r="AM325" i="1"/>
  <c r="AM326" i="1"/>
  <c r="AM327" i="1"/>
  <c r="AM328" i="1"/>
  <c r="AM330" i="1"/>
  <c r="AM331" i="1"/>
  <c r="AM332" i="1"/>
  <c r="AM333" i="1"/>
  <c r="AM334" i="1"/>
  <c r="AM335" i="1"/>
  <c r="AM336" i="1"/>
  <c r="AM337" i="1"/>
  <c r="AM338" i="1"/>
  <c r="AM368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20" i="1"/>
  <c r="AM354" i="1"/>
  <c r="AM355" i="1"/>
  <c r="AM356" i="1"/>
  <c r="AM159" i="1"/>
  <c r="AM358" i="1"/>
  <c r="AM359" i="1"/>
  <c r="AM360" i="1"/>
  <c r="AM361" i="1"/>
  <c r="AM362" i="1"/>
  <c r="AM363" i="1"/>
  <c r="AM364" i="1"/>
  <c r="AM365" i="1"/>
  <c r="AM366" i="1"/>
  <c r="AM367" i="1"/>
  <c r="AM197" i="1"/>
  <c r="AM369" i="1"/>
  <c r="AM370" i="1"/>
  <c r="AM371" i="1"/>
  <c r="AM372" i="1"/>
  <c r="AM373" i="1"/>
  <c r="AM374" i="1"/>
  <c r="AM375" i="1"/>
  <c r="AM376" i="1"/>
  <c r="AM377" i="1"/>
  <c r="AM378" i="1"/>
  <c r="AM379" i="1"/>
  <c r="AL2" i="1"/>
  <c r="AL3" i="1"/>
  <c r="AL4" i="1"/>
  <c r="AL5" i="1"/>
  <c r="AL6" i="1"/>
  <c r="AL303" i="1"/>
  <c r="AL8" i="1"/>
  <c r="AL9" i="1"/>
  <c r="AL320" i="1"/>
  <c r="AL11" i="1"/>
  <c r="AL12" i="1"/>
  <c r="AL13" i="1"/>
  <c r="AL14" i="1"/>
  <c r="AL15" i="1"/>
  <c r="AL16" i="1"/>
  <c r="AL17" i="1"/>
  <c r="AL18" i="1"/>
  <c r="AL19" i="1"/>
  <c r="AL339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191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35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7" i="1"/>
  <c r="AL160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57" i="1"/>
  <c r="AL192" i="1"/>
  <c r="AL193" i="1"/>
  <c r="AL194" i="1"/>
  <c r="AL195" i="1"/>
  <c r="AL196" i="1"/>
  <c r="AL35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1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10" i="1"/>
  <c r="AL321" i="1"/>
  <c r="AL322" i="1"/>
  <c r="AL323" i="1"/>
  <c r="AL324" i="1"/>
  <c r="AL325" i="1"/>
  <c r="AL326" i="1"/>
  <c r="AL327" i="1"/>
  <c r="AL328" i="1"/>
  <c r="AL330" i="1"/>
  <c r="AL331" i="1"/>
  <c r="AL332" i="1"/>
  <c r="AL333" i="1"/>
  <c r="AL334" i="1"/>
  <c r="AL335" i="1"/>
  <c r="AL336" i="1"/>
  <c r="AL337" i="1"/>
  <c r="AL338" i="1"/>
  <c r="AL368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20" i="1"/>
  <c r="AL354" i="1"/>
  <c r="AL355" i="1"/>
  <c r="AL356" i="1"/>
  <c r="AL159" i="1"/>
  <c r="AL358" i="1"/>
  <c r="AL359" i="1"/>
  <c r="AL360" i="1"/>
  <c r="AL361" i="1"/>
  <c r="AL362" i="1"/>
  <c r="AL363" i="1"/>
  <c r="AL364" i="1"/>
  <c r="AL365" i="1"/>
  <c r="AL366" i="1"/>
  <c r="AL367" i="1"/>
  <c r="AL197" i="1"/>
  <c r="AL369" i="1"/>
  <c r="AL370" i="1"/>
  <c r="AL371" i="1"/>
  <c r="AL372" i="1"/>
  <c r="AL373" i="1"/>
  <c r="AL374" i="1"/>
  <c r="AL375" i="1"/>
  <c r="AL376" i="1"/>
  <c r="AL377" i="1"/>
  <c r="AL378" i="1"/>
  <c r="AL379" i="1"/>
  <c r="AK2" i="1"/>
  <c r="AK3" i="1"/>
  <c r="AK4" i="1"/>
  <c r="AK5" i="1"/>
  <c r="AK6" i="1"/>
  <c r="AK303" i="1"/>
  <c r="AK8" i="1"/>
  <c r="AK9" i="1"/>
  <c r="AK320" i="1"/>
  <c r="AK11" i="1"/>
  <c r="AK12" i="1"/>
  <c r="AK13" i="1"/>
  <c r="AK14" i="1"/>
  <c r="AK15" i="1"/>
  <c r="AK16" i="1"/>
  <c r="AK17" i="1"/>
  <c r="AK18" i="1"/>
  <c r="AK19" i="1"/>
  <c r="AK339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191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35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7" i="1"/>
  <c r="AK160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57" i="1"/>
  <c r="AK192" i="1"/>
  <c r="AK193" i="1"/>
  <c r="AK194" i="1"/>
  <c r="AK195" i="1"/>
  <c r="AK196" i="1"/>
  <c r="AK35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1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10" i="1"/>
  <c r="AK321" i="1"/>
  <c r="AK322" i="1"/>
  <c r="AK323" i="1"/>
  <c r="AK324" i="1"/>
  <c r="AK325" i="1"/>
  <c r="AK326" i="1"/>
  <c r="AK327" i="1"/>
  <c r="AK328" i="1"/>
  <c r="AK330" i="1"/>
  <c r="AK331" i="1"/>
  <c r="AK332" i="1"/>
  <c r="AK333" i="1"/>
  <c r="AK334" i="1"/>
  <c r="AK335" i="1"/>
  <c r="AK336" i="1"/>
  <c r="AK337" i="1"/>
  <c r="AK338" i="1"/>
  <c r="AK368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20" i="1"/>
  <c r="AK354" i="1"/>
  <c r="AK355" i="1"/>
  <c r="AK356" i="1"/>
  <c r="AK159" i="1"/>
  <c r="AK358" i="1"/>
  <c r="AK359" i="1"/>
  <c r="AK360" i="1"/>
  <c r="AK361" i="1"/>
  <c r="AK362" i="1"/>
  <c r="AK363" i="1"/>
  <c r="AK364" i="1"/>
  <c r="AK365" i="1"/>
  <c r="AK366" i="1"/>
  <c r="AK367" i="1"/>
  <c r="AK197" i="1"/>
  <c r="AK369" i="1"/>
  <c r="AK370" i="1"/>
  <c r="AK371" i="1"/>
  <c r="AK372" i="1"/>
  <c r="AK373" i="1"/>
  <c r="AK374" i="1"/>
  <c r="AK375" i="1"/>
  <c r="AK376" i="1"/>
  <c r="AK377" i="1"/>
  <c r="AK378" i="1"/>
  <c r="AK379" i="1"/>
  <c r="AJ2" i="1"/>
  <c r="AJ3" i="1"/>
  <c r="AJ4" i="1"/>
  <c r="AJ5" i="1"/>
  <c r="AJ6" i="1"/>
  <c r="AJ303" i="1"/>
  <c r="AJ8" i="1"/>
  <c r="AJ9" i="1"/>
  <c r="AJ320" i="1"/>
  <c r="AJ11" i="1"/>
  <c r="AJ12" i="1"/>
  <c r="AJ13" i="1"/>
  <c r="AJ14" i="1"/>
  <c r="AJ15" i="1"/>
  <c r="AJ16" i="1"/>
  <c r="AJ17" i="1"/>
  <c r="AJ18" i="1"/>
  <c r="AJ19" i="1"/>
  <c r="AJ339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191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35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7" i="1"/>
  <c r="AJ160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57" i="1"/>
  <c r="AJ192" i="1"/>
  <c r="AJ193" i="1"/>
  <c r="AJ194" i="1"/>
  <c r="AJ195" i="1"/>
  <c r="AJ196" i="1"/>
  <c r="AJ35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1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10" i="1"/>
  <c r="AJ321" i="1"/>
  <c r="AJ322" i="1"/>
  <c r="AJ323" i="1"/>
  <c r="AJ324" i="1"/>
  <c r="AJ325" i="1"/>
  <c r="AJ326" i="1"/>
  <c r="AJ327" i="1"/>
  <c r="AJ328" i="1"/>
  <c r="AJ330" i="1"/>
  <c r="AJ331" i="1"/>
  <c r="AJ332" i="1"/>
  <c r="AJ333" i="1"/>
  <c r="AJ334" i="1"/>
  <c r="AJ335" i="1"/>
  <c r="AJ336" i="1"/>
  <c r="AJ337" i="1"/>
  <c r="AJ338" i="1"/>
  <c r="AJ368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20" i="1"/>
  <c r="AJ354" i="1"/>
  <c r="AJ355" i="1"/>
  <c r="AJ356" i="1"/>
  <c r="AJ159" i="1"/>
  <c r="AJ358" i="1"/>
  <c r="AJ359" i="1"/>
  <c r="AJ360" i="1"/>
  <c r="AJ361" i="1"/>
  <c r="AJ362" i="1"/>
  <c r="AJ363" i="1"/>
  <c r="AJ364" i="1"/>
  <c r="AJ365" i="1"/>
  <c r="AJ366" i="1"/>
  <c r="AJ367" i="1"/>
  <c r="AJ197" i="1"/>
  <c r="AJ369" i="1"/>
  <c r="AJ370" i="1"/>
  <c r="AJ371" i="1"/>
  <c r="AJ372" i="1"/>
  <c r="AJ373" i="1"/>
  <c r="AJ374" i="1"/>
  <c r="AJ375" i="1"/>
  <c r="AJ376" i="1"/>
  <c r="AJ377" i="1"/>
  <c r="AJ378" i="1"/>
  <c r="AJ379" i="1"/>
  <c r="AI3" i="1"/>
  <c r="AI4" i="1"/>
  <c r="AI5" i="1"/>
  <c r="AI6" i="1"/>
  <c r="AI303" i="1"/>
  <c r="AI8" i="1"/>
  <c r="AI9" i="1"/>
  <c r="AI320" i="1"/>
  <c r="AI11" i="1"/>
  <c r="AI12" i="1"/>
  <c r="AI13" i="1"/>
  <c r="AI14" i="1"/>
  <c r="AI15" i="1"/>
  <c r="AI16" i="1"/>
  <c r="AI17" i="1"/>
  <c r="AI18" i="1"/>
  <c r="AI19" i="1"/>
  <c r="AI339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191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35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7" i="1"/>
  <c r="AI160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57" i="1"/>
  <c r="AI192" i="1"/>
  <c r="AI193" i="1"/>
  <c r="AI194" i="1"/>
  <c r="AI195" i="1"/>
  <c r="AI196" i="1"/>
  <c r="AI35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1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10" i="1"/>
  <c r="AI321" i="1"/>
  <c r="AI322" i="1"/>
  <c r="AI323" i="1"/>
  <c r="AI324" i="1"/>
  <c r="AI325" i="1"/>
  <c r="AI326" i="1"/>
  <c r="AI327" i="1"/>
  <c r="AI328" i="1"/>
  <c r="AI330" i="1"/>
  <c r="AI331" i="1"/>
  <c r="AI332" i="1"/>
  <c r="AI333" i="1"/>
  <c r="AI334" i="1"/>
  <c r="AI335" i="1"/>
  <c r="AI336" i="1"/>
  <c r="AI337" i="1"/>
  <c r="AI338" i="1"/>
  <c r="AI368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20" i="1"/>
  <c r="AI354" i="1"/>
  <c r="AI355" i="1"/>
  <c r="AI356" i="1"/>
  <c r="AI159" i="1"/>
  <c r="AI358" i="1"/>
  <c r="AI359" i="1"/>
  <c r="AI360" i="1"/>
  <c r="AI361" i="1"/>
  <c r="AI362" i="1"/>
  <c r="AI363" i="1"/>
  <c r="AI364" i="1"/>
  <c r="AI365" i="1"/>
  <c r="AI366" i="1"/>
  <c r="AI367" i="1"/>
  <c r="AI197" i="1"/>
  <c r="AI369" i="1"/>
  <c r="AI370" i="1"/>
  <c r="AI371" i="1"/>
  <c r="AI372" i="1"/>
  <c r="AI373" i="1"/>
  <c r="AI374" i="1"/>
  <c r="AI375" i="1"/>
  <c r="AI376" i="1"/>
  <c r="AI377" i="1"/>
  <c r="AI378" i="1"/>
  <c r="AI379" i="1"/>
  <c r="AH2" i="1"/>
  <c r="AH3" i="1"/>
  <c r="AH4" i="1"/>
  <c r="AH5" i="1"/>
  <c r="AH6" i="1"/>
  <c r="AH303" i="1"/>
  <c r="AH8" i="1"/>
  <c r="AH9" i="1"/>
  <c r="AH320" i="1"/>
  <c r="AH11" i="1"/>
  <c r="AH12" i="1"/>
  <c r="AH13" i="1"/>
  <c r="AH14" i="1"/>
  <c r="AH15" i="1"/>
  <c r="AH16" i="1"/>
  <c r="AH17" i="1"/>
  <c r="AH18" i="1"/>
  <c r="AH19" i="1"/>
  <c r="AH339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191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35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7" i="1"/>
  <c r="AH160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57" i="1"/>
  <c r="AH192" i="1"/>
  <c r="AH193" i="1"/>
  <c r="AH194" i="1"/>
  <c r="AH195" i="1"/>
  <c r="AH196" i="1"/>
  <c r="AH35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1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10" i="1"/>
  <c r="AH321" i="1"/>
  <c r="AH322" i="1"/>
  <c r="AH323" i="1"/>
  <c r="AH324" i="1"/>
  <c r="AH325" i="1"/>
  <c r="AH326" i="1"/>
  <c r="AH327" i="1"/>
  <c r="AH328" i="1"/>
  <c r="AH330" i="1"/>
  <c r="AH331" i="1"/>
  <c r="AH332" i="1"/>
  <c r="AH333" i="1"/>
  <c r="AH334" i="1"/>
  <c r="AH335" i="1"/>
  <c r="AH336" i="1"/>
  <c r="AH337" i="1"/>
  <c r="AH338" i="1"/>
  <c r="AH368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20" i="1"/>
  <c r="AH354" i="1"/>
  <c r="AH355" i="1"/>
  <c r="AH356" i="1"/>
  <c r="AH159" i="1"/>
  <c r="AH358" i="1"/>
  <c r="AH359" i="1"/>
  <c r="AH360" i="1"/>
  <c r="AH361" i="1"/>
  <c r="AH362" i="1"/>
  <c r="AH363" i="1"/>
  <c r="AH364" i="1"/>
  <c r="AH365" i="1"/>
  <c r="AH366" i="1"/>
  <c r="AH367" i="1"/>
  <c r="AH197" i="1"/>
  <c r="AH369" i="1"/>
  <c r="AH370" i="1"/>
  <c r="AH371" i="1"/>
  <c r="AH372" i="1"/>
  <c r="AH373" i="1"/>
  <c r="AH374" i="1"/>
  <c r="AH375" i="1"/>
  <c r="AH376" i="1"/>
  <c r="AH377" i="1"/>
  <c r="AH378" i="1"/>
  <c r="AH379" i="1"/>
  <c r="AG2" i="1"/>
  <c r="AG3" i="1"/>
  <c r="AG4" i="1"/>
  <c r="AG5" i="1"/>
  <c r="AG6" i="1"/>
  <c r="AG303" i="1"/>
  <c r="AG8" i="1"/>
  <c r="AG9" i="1"/>
  <c r="AG320" i="1"/>
  <c r="AG11" i="1"/>
  <c r="AG12" i="1"/>
  <c r="AG13" i="1"/>
  <c r="AG14" i="1"/>
  <c r="AG15" i="1"/>
  <c r="AG16" i="1"/>
  <c r="AG17" i="1"/>
  <c r="AG18" i="1"/>
  <c r="AG19" i="1"/>
  <c r="AG339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191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35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7" i="1"/>
  <c r="AG160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57" i="1"/>
  <c r="AG192" i="1"/>
  <c r="AG193" i="1"/>
  <c r="AG194" i="1"/>
  <c r="AG195" i="1"/>
  <c r="AG196" i="1"/>
  <c r="AG35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1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10" i="1"/>
  <c r="AG321" i="1"/>
  <c r="AG322" i="1"/>
  <c r="AG323" i="1"/>
  <c r="AG324" i="1"/>
  <c r="AG325" i="1"/>
  <c r="AG326" i="1"/>
  <c r="AG327" i="1"/>
  <c r="AG328" i="1"/>
  <c r="AG330" i="1"/>
  <c r="AG331" i="1"/>
  <c r="AG332" i="1"/>
  <c r="AG333" i="1"/>
  <c r="AG334" i="1"/>
  <c r="AG335" i="1"/>
  <c r="AG336" i="1"/>
  <c r="AG337" i="1"/>
  <c r="AG338" i="1"/>
  <c r="AG368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20" i="1"/>
  <c r="AG354" i="1"/>
  <c r="AG355" i="1"/>
  <c r="AG356" i="1"/>
  <c r="AG159" i="1"/>
  <c r="AG358" i="1"/>
  <c r="AG359" i="1"/>
  <c r="AG360" i="1"/>
  <c r="AG361" i="1"/>
  <c r="AG362" i="1"/>
  <c r="AG363" i="1"/>
  <c r="AG364" i="1"/>
  <c r="AG365" i="1"/>
  <c r="AG366" i="1"/>
  <c r="AG367" i="1"/>
  <c r="AG197" i="1"/>
  <c r="AG369" i="1"/>
  <c r="AG370" i="1"/>
  <c r="AG371" i="1"/>
  <c r="AG372" i="1"/>
  <c r="AG373" i="1"/>
  <c r="AG374" i="1"/>
  <c r="AG375" i="1"/>
  <c r="AG376" i="1"/>
  <c r="AG377" i="1"/>
  <c r="AG378" i="1"/>
  <c r="AG379" i="1"/>
  <c r="AF2" i="1"/>
  <c r="AF3" i="1"/>
  <c r="AF4" i="1"/>
  <c r="AF5" i="1"/>
  <c r="AF6" i="1"/>
  <c r="AF303" i="1"/>
  <c r="AF8" i="1"/>
  <c r="AF9" i="1"/>
  <c r="AF320" i="1"/>
  <c r="AF11" i="1"/>
  <c r="AF12" i="1"/>
  <c r="AF13" i="1"/>
  <c r="AF14" i="1"/>
  <c r="AF15" i="1"/>
  <c r="AF16" i="1"/>
  <c r="AF17" i="1"/>
  <c r="AF18" i="1"/>
  <c r="AF19" i="1"/>
  <c r="AF339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191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35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7" i="1"/>
  <c r="AF160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57" i="1"/>
  <c r="AF192" i="1"/>
  <c r="AF193" i="1"/>
  <c r="AF194" i="1"/>
  <c r="AF195" i="1"/>
  <c r="AF196" i="1"/>
  <c r="AF35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1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10" i="1"/>
  <c r="AF321" i="1"/>
  <c r="AF322" i="1"/>
  <c r="AF323" i="1"/>
  <c r="AF324" i="1"/>
  <c r="AF325" i="1"/>
  <c r="AF326" i="1"/>
  <c r="AF327" i="1"/>
  <c r="AF328" i="1"/>
  <c r="AF330" i="1"/>
  <c r="AF331" i="1"/>
  <c r="AF332" i="1"/>
  <c r="AF333" i="1"/>
  <c r="AF334" i="1"/>
  <c r="AF335" i="1"/>
  <c r="AF336" i="1"/>
  <c r="AF337" i="1"/>
  <c r="AF338" i="1"/>
  <c r="AF368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20" i="1"/>
  <c r="AF354" i="1"/>
  <c r="AF355" i="1"/>
  <c r="AF356" i="1"/>
  <c r="AF159" i="1"/>
  <c r="AF358" i="1"/>
  <c r="AF359" i="1"/>
  <c r="AF360" i="1"/>
  <c r="AF361" i="1"/>
  <c r="AF362" i="1"/>
  <c r="AF363" i="1"/>
  <c r="AF364" i="1"/>
  <c r="AF365" i="1"/>
  <c r="AF366" i="1"/>
  <c r="AF367" i="1"/>
  <c r="AF197" i="1"/>
  <c r="AF369" i="1"/>
  <c r="AF370" i="1"/>
  <c r="AF371" i="1"/>
  <c r="AF372" i="1"/>
  <c r="AF373" i="1"/>
  <c r="AF374" i="1"/>
  <c r="AF375" i="1"/>
  <c r="AF376" i="1"/>
  <c r="AF377" i="1"/>
  <c r="AF378" i="1"/>
  <c r="AF379" i="1"/>
  <c r="AE3" i="1"/>
  <c r="AE4" i="1"/>
  <c r="AE5" i="1"/>
  <c r="AE303" i="1"/>
  <c r="AE8" i="1"/>
  <c r="AE9" i="1"/>
  <c r="AE320" i="1"/>
  <c r="AE11" i="1"/>
  <c r="AE12" i="1"/>
  <c r="AE13" i="1"/>
  <c r="AE14" i="1"/>
  <c r="AE15" i="1"/>
  <c r="AE16" i="1"/>
  <c r="AE17" i="1"/>
  <c r="AE18" i="1"/>
  <c r="AE19" i="1"/>
  <c r="AE339" i="1"/>
  <c r="AE21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191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35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7" i="1"/>
  <c r="AE160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57" i="1"/>
  <c r="AE192" i="1"/>
  <c r="AE193" i="1"/>
  <c r="AE194" i="1"/>
  <c r="AE195" i="1"/>
  <c r="AE196" i="1"/>
  <c r="AE35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103" i="1"/>
  <c r="AE304" i="1"/>
  <c r="AE305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10" i="1"/>
  <c r="AE321" i="1"/>
  <c r="AE322" i="1"/>
  <c r="AE323" i="1"/>
  <c r="AE324" i="1"/>
  <c r="AE325" i="1"/>
  <c r="AE326" i="1"/>
  <c r="AE327" i="1"/>
  <c r="AE328" i="1"/>
  <c r="AE330" i="1"/>
  <c r="AE331" i="1"/>
  <c r="AE332" i="1"/>
  <c r="AE333" i="1"/>
  <c r="AE334" i="1"/>
  <c r="AE335" i="1"/>
  <c r="AE336" i="1"/>
  <c r="AE337" i="1"/>
  <c r="AE338" i="1"/>
  <c r="AE368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20" i="1"/>
  <c r="AE354" i="1"/>
  <c r="AE355" i="1"/>
  <c r="AE356" i="1"/>
  <c r="AE159" i="1"/>
  <c r="AE358" i="1"/>
  <c r="AE359" i="1"/>
  <c r="AE360" i="1"/>
  <c r="AE361" i="1"/>
  <c r="AE362" i="1"/>
  <c r="AE363" i="1"/>
  <c r="AE364" i="1"/>
  <c r="AE365" i="1"/>
  <c r="AE366" i="1"/>
  <c r="AE367" i="1"/>
  <c r="AE197" i="1"/>
  <c r="AE369" i="1"/>
  <c r="AE370" i="1"/>
  <c r="AE371" i="1"/>
  <c r="AE373" i="1"/>
  <c r="AE374" i="1"/>
  <c r="AE375" i="1"/>
  <c r="AE376" i="1"/>
  <c r="AE377" i="1"/>
  <c r="AE378" i="1"/>
  <c r="AE379" i="1"/>
  <c r="J3" i="1" l="1"/>
  <c r="J4" i="1"/>
  <c r="J5" i="1"/>
  <c r="J6" i="1"/>
  <c r="J303" i="1"/>
  <c r="J8" i="1"/>
  <c r="J9" i="1"/>
  <c r="J320" i="1"/>
  <c r="J11" i="1"/>
  <c r="J12" i="1"/>
  <c r="J13" i="1"/>
  <c r="J14" i="1"/>
  <c r="J15" i="1"/>
  <c r="J16" i="1"/>
  <c r="J17" i="1"/>
  <c r="J18" i="1"/>
  <c r="J19" i="1"/>
  <c r="J339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191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35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7" i="1"/>
  <c r="J160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57" i="1"/>
  <c r="J192" i="1"/>
  <c r="J193" i="1"/>
  <c r="J194" i="1"/>
  <c r="J195" i="1"/>
  <c r="J196" i="1"/>
  <c r="J35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1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10" i="1"/>
  <c r="J321" i="1"/>
  <c r="J322" i="1"/>
  <c r="J323" i="1"/>
  <c r="J324" i="1"/>
  <c r="J325" i="1"/>
  <c r="J326" i="1"/>
  <c r="J327" i="1"/>
  <c r="J328" i="1"/>
  <c r="J330" i="1"/>
  <c r="J331" i="1"/>
  <c r="J332" i="1"/>
  <c r="J333" i="1"/>
  <c r="J334" i="1"/>
  <c r="J335" i="1"/>
  <c r="J336" i="1"/>
  <c r="J337" i="1"/>
  <c r="J338" i="1"/>
  <c r="J368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20" i="1"/>
  <c r="J354" i="1"/>
  <c r="J355" i="1"/>
  <c r="J356" i="1"/>
  <c r="J159" i="1"/>
  <c r="J358" i="1"/>
  <c r="J359" i="1"/>
  <c r="J360" i="1"/>
  <c r="J361" i="1"/>
  <c r="J362" i="1"/>
  <c r="J363" i="1"/>
  <c r="J364" i="1"/>
  <c r="J365" i="1"/>
  <c r="J366" i="1"/>
  <c r="J367" i="1"/>
  <c r="J197" i="1"/>
  <c r="J369" i="1"/>
  <c r="J370" i="1"/>
  <c r="J371" i="1"/>
  <c r="J372" i="1"/>
  <c r="J373" i="1"/>
  <c r="J374" i="1"/>
  <c r="J375" i="1"/>
  <c r="J376" i="1"/>
  <c r="J377" i="1"/>
  <c r="J378" i="1"/>
  <c r="J379" i="1"/>
  <c r="J2" i="1"/>
  <c r="B173" i="1" l="1"/>
  <c r="C173" i="1"/>
  <c r="D173" i="1"/>
  <c r="E173" i="1"/>
  <c r="F173" i="1"/>
  <c r="G173" i="1"/>
  <c r="I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F2" i="1" l="1"/>
  <c r="F3" i="1"/>
  <c r="F4" i="1"/>
  <c r="F5" i="1"/>
  <c r="F6" i="1"/>
  <c r="F303" i="1"/>
  <c r="F8" i="1"/>
  <c r="F9" i="1"/>
  <c r="F320" i="1"/>
  <c r="F11" i="1"/>
  <c r="F12" i="1"/>
  <c r="F13" i="1"/>
  <c r="F14" i="1"/>
  <c r="F15" i="1"/>
  <c r="F16" i="1"/>
  <c r="F17" i="1"/>
  <c r="F18" i="1"/>
  <c r="F19" i="1"/>
  <c r="F339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191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35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7" i="1"/>
  <c r="F160" i="1"/>
  <c r="F162" i="1"/>
  <c r="F163" i="1"/>
  <c r="F164" i="1"/>
  <c r="F165" i="1"/>
  <c r="F166" i="1"/>
  <c r="F167" i="1"/>
  <c r="F168" i="1"/>
  <c r="F169" i="1"/>
  <c r="F170" i="1"/>
  <c r="F171" i="1"/>
  <c r="F172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57" i="1"/>
  <c r="F192" i="1"/>
  <c r="F193" i="1"/>
  <c r="F194" i="1"/>
  <c r="F195" i="1"/>
  <c r="F196" i="1"/>
  <c r="F35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1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10" i="1"/>
  <c r="F321" i="1"/>
  <c r="F322" i="1"/>
  <c r="F323" i="1"/>
  <c r="F324" i="1"/>
  <c r="F325" i="1"/>
  <c r="F326" i="1"/>
  <c r="F327" i="1"/>
  <c r="F328" i="1"/>
  <c r="F330" i="1"/>
  <c r="F331" i="1"/>
  <c r="F332" i="1"/>
  <c r="F333" i="1"/>
  <c r="F334" i="1"/>
  <c r="F335" i="1"/>
  <c r="F336" i="1"/>
  <c r="F337" i="1"/>
  <c r="F338" i="1"/>
  <c r="F368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20" i="1"/>
  <c r="F354" i="1"/>
  <c r="F355" i="1"/>
  <c r="F356" i="1"/>
  <c r="F159" i="1"/>
  <c r="F358" i="1"/>
  <c r="F359" i="1"/>
  <c r="F360" i="1"/>
  <c r="F361" i="1"/>
  <c r="F362" i="1"/>
  <c r="F363" i="1"/>
  <c r="F364" i="1"/>
  <c r="F365" i="1"/>
  <c r="F366" i="1"/>
  <c r="F367" i="1"/>
  <c r="F197" i="1"/>
  <c r="F369" i="1"/>
  <c r="F370" i="1"/>
  <c r="F371" i="1"/>
  <c r="F372" i="1"/>
  <c r="F373" i="1"/>
  <c r="F374" i="1"/>
  <c r="F375" i="1"/>
  <c r="F376" i="1"/>
  <c r="F377" i="1"/>
  <c r="F378" i="1"/>
  <c r="F379" i="1"/>
  <c r="G2" i="1"/>
  <c r="M21" i="1" l="1"/>
  <c r="S26" i="1" l="1"/>
  <c r="S44" i="1"/>
  <c r="S49" i="1"/>
  <c r="S53" i="1"/>
  <c r="S54" i="1"/>
  <c r="S79" i="1"/>
  <c r="S82" i="1"/>
  <c r="S138" i="1"/>
  <c r="S139" i="1"/>
  <c r="S163" i="1"/>
  <c r="S209" i="1"/>
  <c r="S218" i="1"/>
  <c r="S276" i="1"/>
  <c r="S328" i="1"/>
  <c r="S370" i="1"/>
  <c r="S28" i="1"/>
  <c r="S50" i="1"/>
  <c r="S75" i="1"/>
  <c r="S80" i="1"/>
  <c r="S93" i="1"/>
  <c r="S116" i="1"/>
  <c r="S207" i="1"/>
  <c r="S274" i="1"/>
  <c r="S29" i="1"/>
  <c r="S66" i="1"/>
  <c r="S162" i="1"/>
  <c r="S27" i="1"/>
  <c r="S110" i="1"/>
  <c r="S147" i="1"/>
  <c r="S166" i="1"/>
  <c r="S224" i="1"/>
  <c r="S255" i="1"/>
  <c r="S310" i="1"/>
  <c r="S325" i="1"/>
  <c r="S326" i="1"/>
  <c r="S334" i="1"/>
  <c r="S42" i="1"/>
  <c r="S43" i="1"/>
  <c r="S78" i="1"/>
  <c r="S164" i="1"/>
  <c r="S311" i="1"/>
  <c r="S324" i="1"/>
  <c r="S41" i="1"/>
  <c r="S129" i="1"/>
  <c r="S157" i="1"/>
  <c r="S144" i="1"/>
  <c r="S181" i="1"/>
  <c r="S256" i="1"/>
  <c r="S261" i="1"/>
  <c r="S337" i="1"/>
  <c r="S184" i="1"/>
  <c r="S257" i="1"/>
  <c r="S355" i="1"/>
  <c r="S13" i="1"/>
  <c r="S62" i="1"/>
  <c r="S172" i="1"/>
  <c r="S251" i="1"/>
  <c r="S270" i="1"/>
  <c r="S375" i="1"/>
  <c r="S9" i="1"/>
  <c r="S12" i="1"/>
  <c r="S30" i="1"/>
  <c r="S61" i="1"/>
  <c r="S68" i="1"/>
  <c r="S107" i="1"/>
  <c r="S142" i="1"/>
  <c r="S143" i="1"/>
  <c r="S160" i="1"/>
  <c r="S171" i="1"/>
  <c r="S193" i="1"/>
  <c r="S203" i="1"/>
  <c r="S204" i="1"/>
  <c r="S230" i="1"/>
  <c r="S246" i="1"/>
  <c r="S250" i="1"/>
  <c r="S263" i="1"/>
  <c r="S265" i="1"/>
  <c r="S267" i="1"/>
  <c r="S269" i="1"/>
  <c r="S341" i="1"/>
  <c r="S349" i="1"/>
  <c r="S356" i="1"/>
  <c r="S369" i="1"/>
  <c r="S60" i="1"/>
  <c r="S133" i="1"/>
  <c r="S227" i="1"/>
  <c r="S262" i="1"/>
  <c r="S8" i="1"/>
  <c r="S55" i="1"/>
  <c r="S126" i="1"/>
  <c r="S228" i="1"/>
  <c r="S373" i="1"/>
  <c r="S22" i="1"/>
  <c r="S64" i="1"/>
  <c r="S125" i="1"/>
  <c r="S211" i="1"/>
  <c r="S215" i="1"/>
  <c r="S285" i="1"/>
  <c r="S288" i="1"/>
  <c r="S289" i="1"/>
  <c r="S343" i="1"/>
  <c r="S344" i="1"/>
  <c r="S358" i="1"/>
  <c r="S372" i="1"/>
  <c r="S21" i="1"/>
  <c r="S232" i="1"/>
  <c r="S23" i="1"/>
  <c r="S86" i="1"/>
  <c r="S96" i="1"/>
  <c r="S101" i="1"/>
  <c r="S149" i="1"/>
  <c r="S178" i="1"/>
  <c r="S179" i="1"/>
  <c r="S192" i="1"/>
  <c r="S258" i="1"/>
  <c r="S299" i="1"/>
  <c r="S362" i="1"/>
  <c r="S24" i="1"/>
  <c r="S102" i="1"/>
  <c r="S177" i="1"/>
  <c r="S208" i="1"/>
  <c r="S300" i="1"/>
  <c r="S363" i="1"/>
  <c r="S128" i="1"/>
  <c r="S127" i="1"/>
  <c r="S280" i="1"/>
  <c r="S301" i="1"/>
  <c r="S16" i="1"/>
  <c r="S90" i="1"/>
  <c r="S247" i="1"/>
  <c r="S17" i="1"/>
  <c r="S91" i="1"/>
  <c r="S295" i="1"/>
  <c r="S296" i="1"/>
  <c r="S98" i="1"/>
  <c r="S137" i="1"/>
  <c r="S294" i="1"/>
  <c r="S350" i="1"/>
  <c r="S377" i="1"/>
  <c r="S36" i="1"/>
  <c r="S167" i="1"/>
  <c r="S284" i="1"/>
  <c r="S19" i="1"/>
  <c r="S198" i="1"/>
  <c r="S281" i="1"/>
  <c r="S314" i="1"/>
  <c r="S18" i="1"/>
  <c r="S52" i="1"/>
  <c r="S97" i="1"/>
  <c r="S92" i="1"/>
  <c r="S130" i="1"/>
  <c r="S199" i="1"/>
  <c r="S201" i="1"/>
  <c r="S234" i="1"/>
  <c r="S282" i="1"/>
  <c r="S339" i="1"/>
  <c r="S59" i="1"/>
  <c r="S81" i="1"/>
  <c r="S121" i="1"/>
  <c r="S154" i="1"/>
  <c r="S176" i="1"/>
  <c r="S189" i="1"/>
  <c r="S357" i="1"/>
  <c r="S206" i="1"/>
  <c r="S226" i="1"/>
  <c r="S231" i="1"/>
  <c r="S243" i="1"/>
  <c r="S242" i="1"/>
  <c r="S10" i="1"/>
  <c r="S331" i="1"/>
  <c r="S20" i="1"/>
  <c r="S159" i="1"/>
  <c r="S197" i="1"/>
  <c r="S120" i="1"/>
  <c r="S122" i="1"/>
  <c r="S132" i="1"/>
  <c r="S153" i="1"/>
  <c r="S165" i="1"/>
  <c r="S205" i="1"/>
  <c r="S333" i="1"/>
  <c r="S3" i="1"/>
  <c r="S25" i="1"/>
  <c r="S136" i="1"/>
  <c r="S146" i="1"/>
  <c r="S158" i="1"/>
  <c r="S219" i="1"/>
  <c r="S221" i="1"/>
  <c r="S233" i="1"/>
  <c r="S330" i="1"/>
  <c r="S361" i="1"/>
  <c r="S38" i="1"/>
  <c r="S46" i="1"/>
  <c r="S148" i="1"/>
  <c r="S155" i="1"/>
  <c r="S168" i="1"/>
  <c r="S340" i="1"/>
  <c r="S371" i="1"/>
  <c r="S254" i="1"/>
  <c r="S264" i="1"/>
  <c r="S273" i="1"/>
  <c r="S293" i="1"/>
  <c r="S297" i="1"/>
  <c r="S272" i="1"/>
  <c r="S271" i="1"/>
  <c r="S309" i="1"/>
  <c r="S58" i="1"/>
  <c r="S65" i="1"/>
  <c r="S84" i="1"/>
  <c r="S94" i="1"/>
  <c r="S95" i="1"/>
  <c r="S151" i="1"/>
  <c r="S152" i="1"/>
  <c r="S183" i="1"/>
  <c r="S190" i="1"/>
  <c r="S223" i="1"/>
  <c r="S327" i="1"/>
  <c r="S364" i="1"/>
  <c r="S85" i="1"/>
  <c r="S182" i="1"/>
  <c r="S275" i="1"/>
  <c r="S345" i="1"/>
  <c r="S365" i="1"/>
  <c r="S188" i="1"/>
  <c r="S277" i="1"/>
  <c r="S279" i="1"/>
  <c r="S307" i="1"/>
  <c r="S317" i="1"/>
  <c r="S6" i="1"/>
  <c r="S99" i="1"/>
  <c r="S278" i="1"/>
  <c r="S316" i="1"/>
  <c r="S39" i="1"/>
  <c r="S72" i="1"/>
  <c r="S111" i="1"/>
  <c r="S118" i="1"/>
  <c r="S169" i="1"/>
  <c r="S291" i="1"/>
  <c r="S312" i="1"/>
  <c r="S315" i="1"/>
  <c r="S332" i="1"/>
  <c r="S48" i="1"/>
  <c r="S69" i="1"/>
  <c r="S73" i="1"/>
  <c r="S112" i="1"/>
  <c r="S170" i="1"/>
  <c r="S287" i="1"/>
  <c r="S292" i="1"/>
  <c r="S249" i="1"/>
  <c r="S286" i="1"/>
  <c r="S360" i="1"/>
  <c r="S34" i="1"/>
  <c r="S40" i="1"/>
  <c r="S70" i="1"/>
  <c r="S71" i="1"/>
  <c r="S244" i="1"/>
  <c r="S268" i="1"/>
  <c r="S346" i="1"/>
  <c r="S113" i="1"/>
  <c r="S56" i="1"/>
  <c r="S74" i="1"/>
  <c r="S214" i="1"/>
  <c r="S222" i="1"/>
  <c r="S318" i="1"/>
  <c r="S378" i="1"/>
  <c r="S88" i="1"/>
  <c r="S63" i="1"/>
  <c r="S83" i="1"/>
  <c r="S186" i="1"/>
  <c r="S200" i="1"/>
  <c r="S185" i="1"/>
  <c r="S4" i="1"/>
  <c r="S5" i="1"/>
  <c r="S15" i="1"/>
  <c r="S76" i="1"/>
  <c r="S145" i="1"/>
  <c r="S305" i="1"/>
  <c r="S14" i="1"/>
  <c r="S77" i="1"/>
  <c r="S123" i="1"/>
  <c r="S220" i="1"/>
  <c r="S306" i="1"/>
  <c r="S319" i="1"/>
  <c r="S322" i="1"/>
  <c r="S336" i="1"/>
  <c r="S374" i="1"/>
  <c r="S45" i="1"/>
  <c r="S67" i="1"/>
  <c r="S109" i="1"/>
  <c r="S115" i="1"/>
  <c r="S124" i="1"/>
  <c r="S140" i="1"/>
  <c r="S180" i="1"/>
  <c r="S187" i="1"/>
  <c r="S216" i="1"/>
  <c r="S237" i="1"/>
  <c r="S252" i="1"/>
  <c r="S283" i="1"/>
  <c r="S290" i="1"/>
  <c r="S323" i="1"/>
  <c r="S47" i="1"/>
  <c r="S108" i="1"/>
  <c r="S117" i="1"/>
  <c r="S134" i="1"/>
  <c r="S135" i="1"/>
  <c r="S175" i="1"/>
  <c r="S238" i="1"/>
  <c r="S253" i="1"/>
  <c r="S335" i="1"/>
  <c r="S100" i="1"/>
  <c r="S156" i="1"/>
  <c r="S174" i="1"/>
  <c r="S210" i="1"/>
  <c r="S235" i="1"/>
  <c r="S236" i="1"/>
  <c r="S239" i="1"/>
  <c r="S248" i="1"/>
  <c r="S313" i="1"/>
  <c r="S338" i="1"/>
  <c r="S347" i="1"/>
  <c r="S354" i="1"/>
  <c r="S359" i="1"/>
  <c r="S35" i="1"/>
  <c r="S131" i="1"/>
  <c r="S212" i="1"/>
  <c r="S31" i="1"/>
  <c r="S352" i="1"/>
  <c r="S376" i="1"/>
  <c r="S51" i="1"/>
  <c r="S87" i="1"/>
  <c r="S217" i="1"/>
  <c r="S241" i="1"/>
  <c r="S302" i="1"/>
  <c r="S351" i="1"/>
  <c r="S11" i="1"/>
  <c r="S32" i="1"/>
  <c r="S89" i="1"/>
  <c r="S141" i="1"/>
  <c r="S213" i="1"/>
  <c r="S245" i="1"/>
  <c r="S259" i="1"/>
  <c r="S266" i="1"/>
  <c r="S298" i="1"/>
  <c r="S348" i="1"/>
  <c r="S33" i="1"/>
  <c r="S104" i="1"/>
  <c r="S114" i="1"/>
  <c r="S150" i="1"/>
  <c r="S194" i="1"/>
  <c r="S195" i="1"/>
  <c r="S196" i="1"/>
  <c r="S240" i="1"/>
  <c r="S321" i="1"/>
  <c r="S367" i="1"/>
  <c r="S379" i="1"/>
  <c r="S2" i="1"/>
  <c r="S303" i="1"/>
  <c r="S320" i="1"/>
  <c r="S191" i="1"/>
  <c r="S353" i="1"/>
  <c r="S105" i="1"/>
  <c r="S7" i="1"/>
  <c r="S57" i="1"/>
  <c r="S229" i="1"/>
  <c r="S260" i="1"/>
  <c r="S103" i="1"/>
  <c r="S308" i="1"/>
  <c r="S368" i="1"/>
  <c r="S106" i="1"/>
  <c r="S202" i="1"/>
  <c r="S304" i="1"/>
  <c r="S37" i="1"/>
  <c r="S119" i="1"/>
  <c r="S342" i="1"/>
  <c r="S366" i="1"/>
  <c r="R26" i="1"/>
  <c r="R44" i="1"/>
  <c r="R49" i="1"/>
  <c r="R53" i="1"/>
  <c r="R54" i="1"/>
  <c r="R79" i="1"/>
  <c r="R82" i="1"/>
  <c r="R138" i="1"/>
  <c r="R139" i="1"/>
  <c r="R163" i="1"/>
  <c r="R209" i="1"/>
  <c r="R218" i="1"/>
  <c r="R276" i="1"/>
  <c r="R328" i="1"/>
  <c r="R370" i="1"/>
  <c r="R28" i="1"/>
  <c r="R50" i="1"/>
  <c r="R75" i="1"/>
  <c r="R80" i="1"/>
  <c r="R93" i="1"/>
  <c r="R116" i="1"/>
  <c r="R207" i="1"/>
  <c r="R274" i="1"/>
  <c r="R29" i="1"/>
  <c r="R66" i="1"/>
  <c r="R162" i="1"/>
  <c r="R27" i="1"/>
  <c r="R110" i="1"/>
  <c r="R147" i="1"/>
  <c r="R166" i="1"/>
  <c r="R224" i="1"/>
  <c r="R255" i="1"/>
  <c r="R310" i="1"/>
  <c r="R325" i="1"/>
  <c r="R326" i="1"/>
  <c r="R334" i="1"/>
  <c r="R42" i="1"/>
  <c r="R43" i="1"/>
  <c r="R78" i="1"/>
  <c r="R164" i="1"/>
  <c r="R311" i="1"/>
  <c r="R324" i="1"/>
  <c r="R41" i="1"/>
  <c r="R129" i="1"/>
  <c r="R157" i="1"/>
  <c r="R144" i="1"/>
  <c r="R181" i="1"/>
  <c r="R256" i="1"/>
  <c r="R261" i="1"/>
  <c r="R337" i="1"/>
  <c r="R184" i="1"/>
  <c r="R257" i="1"/>
  <c r="R355" i="1"/>
  <c r="R13" i="1"/>
  <c r="R62" i="1"/>
  <c r="R172" i="1"/>
  <c r="R251" i="1"/>
  <c r="R270" i="1"/>
  <c r="R375" i="1"/>
  <c r="R9" i="1"/>
  <c r="R12" i="1"/>
  <c r="R30" i="1"/>
  <c r="R61" i="1"/>
  <c r="R68" i="1"/>
  <c r="R107" i="1"/>
  <c r="R142" i="1"/>
  <c r="R143" i="1"/>
  <c r="R160" i="1"/>
  <c r="R171" i="1"/>
  <c r="R193" i="1"/>
  <c r="R203" i="1"/>
  <c r="R204" i="1"/>
  <c r="R230" i="1"/>
  <c r="R246" i="1"/>
  <c r="R250" i="1"/>
  <c r="R263" i="1"/>
  <c r="R265" i="1"/>
  <c r="R267" i="1"/>
  <c r="R269" i="1"/>
  <c r="R341" i="1"/>
  <c r="R349" i="1"/>
  <c r="R356" i="1"/>
  <c r="R369" i="1"/>
  <c r="R60" i="1"/>
  <c r="R133" i="1"/>
  <c r="R227" i="1"/>
  <c r="R262" i="1"/>
  <c r="R8" i="1"/>
  <c r="R55" i="1"/>
  <c r="R126" i="1"/>
  <c r="R228" i="1"/>
  <c r="R373" i="1"/>
  <c r="R22" i="1"/>
  <c r="R64" i="1"/>
  <c r="R125" i="1"/>
  <c r="R211" i="1"/>
  <c r="R215" i="1"/>
  <c r="R285" i="1"/>
  <c r="R288" i="1"/>
  <c r="R289" i="1"/>
  <c r="R343" i="1"/>
  <c r="R344" i="1"/>
  <c r="R358" i="1"/>
  <c r="R372" i="1"/>
  <c r="R21" i="1"/>
  <c r="R232" i="1"/>
  <c r="R23" i="1"/>
  <c r="R86" i="1"/>
  <c r="R96" i="1"/>
  <c r="R101" i="1"/>
  <c r="R149" i="1"/>
  <c r="R178" i="1"/>
  <c r="R179" i="1"/>
  <c r="R192" i="1"/>
  <c r="R258" i="1"/>
  <c r="R299" i="1"/>
  <c r="R362" i="1"/>
  <c r="R24" i="1"/>
  <c r="R102" i="1"/>
  <c r="R177" i="1"/>
  <c r="R208" i="1"/>
  <c r="R300" i="1"/>
  <c r="R363" i="1"/>
  <c r="R128" i="1"/>
  <c r="R127" i="1"/>
  <c r="R280" i="1"/>
  <c r="R301" i="1"/>
  <c r="R16" i="1"/>
  <c r="R90" i="1"/>
  <c r="R247" i="1"/>
  <c r="R17" i="1"/>
  <c r="R91" i="1"/>
  <c r="R295" i="1"/>
  <c r="R296" i="1"/>
  <c r="R98" i="1"/>
  <c r="R137" i="1"/>
  <c r="R294" i="1"/>
  <c r="R350" i="1"/>
  <c r="R377" i="1"/>
  <c r="R36" i="1"/>
  <c r="R167" i="1"/>
  <c r="R284" i="1"/>
  <c r="R19" i="1"/>
  <c r="R198" i="1"/>
  <c r="R281" i="1"/>
  <c r="R314" i="1"/>
  <c r="R18" i="1"/>
  <c r="R52" i="1"/>
  <c r="R97" i="1"/>
  <c r="R92" i="1"/>
  <c r="R130" i="1"/>
  <c r="R199" i="1"/>
  <c r="R201" i="1"/>
  <c r="R234" i="1"/>
  <c r="R282" i="1"/>
  <c r="R339" i="1"/>
  <c r="R59" i="1"/>
  <c r="R81" i="1"/>
  <c r="R121" i="1"/>
  <c r="R154" i="1"/>
  <c r="R176" i="1"/>
  <c r="R189" i="1"/>
  <c r="R357" i="1"/>
  <c r="R206" i="1"/>
  <c r="R226" i="1"/>
  <c r="R231" i="1"/>
  <c r="R243" i="1"/>
  <c r="R242" i="1"/>
  <c r="R10" i="1"/>
  <c r="R331" i="1"/>
  <c r="R20" i="1"/>
  <c r="R159" i="1"/>
  <c r="R197" i="1"/>
  <c r="R120" i="1"/>
  <c r="R122" i="1"/>
  <c r="R132" i="1"/>
  <c r="R153" i="1"/>
  <c r="R165" i="1"/>
  <c r="R205" i="1"/>
  <c r="R333" i="1"/>
  <c r="R3" i="1"/>
  <c r="R25" i="1"/>
  <c r="R136" i="1"/>
  <c r="R146" i="1"/>
  <c r="R158" i="1"/>
  <c r="R219" i="1"/>
  <c r="R221" i="1"/>
  <c r="R233" i="1"/>
  <c r="R330" i="1"/>
  <c r="R361" i="1"/>
  <c r="R38" i="1"/>
  <c r="R46" i="1"/>
  <c r="R148" i="1"/>
  <c r="R155" i="1"/>
  <c r="R168" i="1"/>
  <c r="R340" i="1"/>
  <c r="R371" i="1"/>
  <c r="R254" i="1"/>
  <c r="R264" i="1"/>
  <c r="R273" i="1"/>
  <c r="R293" i="1"/>
  <c r="R297" i="1"/>
  <c r="R272" i="1"/>
  <c r="R271" i="1"/>
  <c r="R309" i="1"/>
  <c r="R58" i="1"/>
  <c r="R65" i="1"/>
  <c r="R84" i="1"/>
  <c r="R94" i="1"/>
  <c r="R95" i="1"/>
  <c r="R151" i="1"/>
  <c r="R152" i="1"/>
  <c r="R183" i="1"/>
  <c r="R190" i="1"/>
  <c r="R223" i="1"/>
  <c r="R327" i="1"/>
  <c r="R364" i="1"/>
  <c r="R85" i="1"/>
  <c r="R182" i="1"/>
  <c r="R275" i="1"/>
  <c r="R345" i="1"/>
  <c r="R365" i="1"/>
  <c r="R188" i="1"/>
  <c r="R277" i="1"/>
  <c r="R279" i="1"/>
  <c r="R307" i="1"/>
  <c r="R317" i="1"/>
  <c r="R6" i="1"/>
  <c r="R99" i="1"/>
  <c r="R278" i="1"/>
  <c r="R316" i="1"/>
  <c r="R39" i="1"/>
  <c r="R72" i="1"/>
  <c r="R111" i="1"/>
  <c r="R118" i="1"/>
  <c r="R169" i="1"/>
  <c r="R291" i="1"/>
  <c r="R312" i="1"/>
  <c r="R315" i="1"/>
  <c r="R332" i="1"/>
  <c r="R48" i="1"/>
  <c r="R69" i="1"/>
  <c r="R73" i="1"/>
  <c r="R112" i="1"/>
  <c r="R170" i="1"/>
  <c r="R287" i="1"/>
  <c r="R292" i="1"/>
  <c r="R249" i="1"/>
  <c r="R286" i="1"/>
  <c r="R360" i="1"/>
  <c r="R34" i="1"/>
  <c r="R40" i="1"/>
  <c r="R70" i="1"/>
  <c r="R71" i="1"/>
  <c r="R244" i="1"/>
  <c r="R268" i="1"/>
  <c r="R346" i="1"/>
  <c r="R113" i="1"/>
  <c r="R56" i="1"/>
  <c r="R74" i="1"/>
  <c r="R214" i="1"/>
  <c r="R222" i="1"/>
  <c r="R318" i="1"/>
  <c r="R378" i="1"/>
  <c r="R88" i="1"/>
  <c r="R63" i="1"/>
  <c r="R83" i="1"/>
  <c r="R186" i="1"/>
  <c r="R200" i="1"/>
  <c r="R185" i="1"/>
  <c r="R4" i="1"/>
  <c r="R5" i="1"/>
  <c r="R15" i="1"/>
  <c r="R76" i="1"/>
  <c r="R145" i="1"/>
  <c r="R305" i="1"/>
  <c r="R14" i="1"/>
  <c r="R77" i="1"/>
  <c r="R123" i="1"/>
  <c r="R220" i="1"/>
  <c r="R306" i="1"/>
  <c r="R319" i="1"/>
  <c r="R322" i="1"/>
  <c r="R336" i="1"/>
  <c r="R374" i="1"/>
  <c r="R45" i="1"/>
  <c r="R67" i="1"/>
  <c r="R109" i="1"/>
  <c r="R115" i="1"/>
  <c r="R124" i="1"/>
  <c r="R140" i="1"/>
  <c r="R180" i="1"/>
  <c r="R187" i="1"/>
  <c r="R216" i="1"/>
  <c r="R237" i="1"/>
  <c r="R252" i="1"/>
  <c r="R283" i="1"/>
  <c r="R290" i="1"/>
  <c r="R323" i="1"/>
  <c r="R47" i="1"/>
  <c r="R108" i="1"/>
  <c r="R117" i="1"/>
  <c r="R134" i="1"/>
  <c r="R135" i="1"/>
  <c r="R175" i="1"/>
  <c r="R238" i="1"/>
  <c r="R253" i="1"/>
  <c r="R335" i="1"/>
  <c r="R100" i="1"/>
  <c r="R156" i="1"/>
  <c r="R174" i="1"/>
  <c r="R210" i="1"/>
  <c r="R235" i="1"/>
  <c r="R236" i="1"/>
  <c r="R239" i="1"/>
  <c r="R248" i="1"/>
  <c r="R313" i="1"/>
  <c r="R338" i="1"/>
  <c r="R347" i="1"/>
  <c r="R354" i="1"/>
  <c r="R359" i="1"/>
  <c r="R35" i="1"/>
  <c r="R131" i="1"/>
  <c r="R212" i="1"/>
  <c r="R31" i="1"/>
  <c r="R352" i="1"/>
  <c r="R376" i="1"/>
  <c r="R51" i="1"/>
  <c r="R87" i="1"/>
  <c r="R217" i="1"/>
  <c r="R241" i="1"/>
  <c r="R302" i="1"/>
  <c r="R351" i="1"/>
  <c r="R11" i="1"/>
  <c r="R32" i="1"/>
  <c r="R89" i="1"/>
  <c r="R141" i="1"/>
  <c r="R213" i="1"/>
  <c r="R245" i="1"/>
  <c r="R259" i="1"/>
  <c r="R266" i="1"/>
  <c r="R298" i="1"/>
  <c r="R348" i="1"/>
  <c r="R33" i="1"/>
  <c r="R104" i="1"/>
  <c r="R114" i="1"/>
  <c r="R150" i="1"/>
  <c r="R194" i="1"/>
  <c r="R195" i="1"/>
  <c r="R196" i="1"/>
  <c r="R240" i="1"/>
  <c r="R321" i="1"/>
  <c r="R367" i="1"/>
  <c r="R379" i="1"/>
  <c r="R2" i="1"/>
  <c r="R303" i="1"/>
  <c r="R320" i="1"/>
  <c r="R191" i="1"/>
  <c r="R353" i="1"/>
  <c r="R105" i="1"/>
  <c r="R7" i="1"/>
  <c r="R57" i="1"/>
  <c r="R229" i="1"/>
  <c r="R260" i="1"/>
  <c r="R103" i="1"/>
  <c r="R308" i="1"/>
  <c r="R368" i="1"/>
  <c r="R106" i="1"/>
  <c r="R202" i="1"/>
  <c r="R304" i="1"/>
  <c r="R37" i="1"/>
  <c r="R119" i="1"/>
  <c r="R342" i="1"/>
  <c r="R366" i="1"/>
  <c r="Q26" i="1"/>
  <c r="Q44" i="1"/>
  <c r="Q49" i="1"/>
  <c r="Q53" i="1"/>
  <c r="Q54" i="1"/>
  <c r="Q79" i="1"/>
  <c r="Q82" i="1"/>
  <c r="Q138" i="1"/>
  <c r="Q139" i="1"/>
  <c r="Q163" i="1"/>
  <c r="Q209" i="1"/>
  <c r="Q218" i="1"/>
  <c r="Q276" i="1"/>
  <c r="Q328" i="1"/>
  <c r="Q370" i="1"/>
  <c r="Q28" i="1"/>
  <c r="Q50" i="1"/>
  <c r="Q75" i="1"/>
  <c r="Q80" i="1"/>
  <c r="Q93" i="1"/>
  <c r="Q116" i="1"/>
  <c r="Q207" i="1"/>
  <c r="Q274" i="1"/>
  <c r="Q29" i="1"/>
  <c r="Q66" i="1"/>
  <c r="Q162" i="1"/>
  <c r="Q27" i="1"/>
  <c r="Q110" i="1"/>
  <c r="Q147" i="1"/>
  <c r="Q166" i="1"/>
  <c r="Q224" i="1"/>
  <c r="Q255" i="1"/>
  <c r="Q310" i="1"/>
  <c r="Q325" i="1"/>
  <c r="Q326" i="1"/>
  <c r="Q334" i="1"/>
  <c r="Q42" i="1"/>
  <c r="Q43" i="1"/>
  <c r="Q78" i="1"/>
  <c r="Q164" i="1"/>
  <c r="Q311" i="1"/>
  <c r="Q324" i="1"/>
  <c r="Q41" i="1"/>
  <c r="Q129" i="1"/>
  <c r="Q157" i="1"/>
  <c r="Q144" i="1"/>
  <c r="Q181" i="1"/>
  <c r="Q256" i="1"/>
  <c r="Q261" i="1"/>
  <c r="Q337" i="1"/>
  <c r="Q184" i="1"/>
  <c r="Q257" i="1"/>
  <c r="Q355" i="1"/>
  <c r="Q13" i="1"/>
  <c r="Q62" i="1"/>
  <c r="Q172" i="1"/>
  <c r="Q251" i="1"/>
  <c r="Q270" i="1"/>
  <c r="Q375" i="1"/>
  <c r="Q9" i="1"/>
  <c r="Q12" i="1"/>
  <c r="Q30" i="1"/>
  <c r="Q61" i="1"/>
  <c r="Q68" i="1"/>
  <c r="Q107" i="1"/>
  <c r="Q142" i="1"/>
  <c r="Q143" i="1"/>
  <c r="Q160" i="1"/>
  <c r="Q171" i="1"/>
  <c r="Q193" i="1"/>
  <c r="Q203" i="1"/>
  <c r="Q204" i="1"/>
  <c r="Q230" i="1"/>
  <c r="Q246" i="1"/>
  <c r="Q250" i="1"/>
  <c r="Q263" i="1"/>
  <c r="Q265" i="1"/>
  <c r="Q267" i="1"/>
  <c r="Q269" i="1"/>
  <c r="Q341" i="1"/>
  <c r="Q349" i="1"/>
  <c r="Q356" i="1"/>
  <c r="Q369" i="1"/>
  <c r="Q60" i="1"/>
  <c r="Q133" i="1"/>
  <c r="Q227" i="1"/>
  <c r="Q262" i="1"/>
  <c r="Q8" i="1"/>
  <c r="Q55" i="1"/>
  <c r="Q126" i="1"/>
  <c r="Q228" i="1"/>
  <c r="Q373" i="1"/>
  <c r="Q22" i="1"/>
  <c r="Q64" i="1"/>
  <c r="Q125" i="1"/>
  <c r="Q211" i="1"/>
  <c r="Q215" i="1"/>
  <c r="Q285" i="1"/>
  <c r="Q288" i="1"/>
  <c r="Q289" i="1"/>
  <c r="Q343" i="1"/>
  <c r="Q344" i="1"/>
  <c r="Q358" i="1"/>
  <c r="Q372" i="1"/>
  <c r="Q21" i="1"/>
  <c r="Q232" i="1"/>
  <c r="Q23" i="1"/>
  <c r="Q86" i="1"/>
  <c r="Q96" i="1"/>
  <c r="Q101" i="1"/>
  <c r="Q149" i="1"/>
  <c r="Q178" i="1"/>
  <c r="Q179" i="1"/>
  <c r="Q192" i="1"/>
  <c r="Q258" i="1"/>
  <c r="Q299" i="1"/>
  <c r="Q362" i="1"/>
  <c r="Q24" i="1"/>
  <c r="Q102" i="1"/>
  <c r="Q177" i="1"/>
  <c r="Q208" i="1"/>
  <c r="Q300" i="1"/>
  <c r="Q363" i="1"/>
  <c r="Q128" i="1"/>
  <c r="Q127" i="1"/>
  <c r="Q280" i="1"/>
  <c r="Q301" i="1"/>
  <c r="Q16" i="1"/>
  <c r="Q90" i="1"/>
  <c r="Q247" i="1"/>
  <c r="Q17" i="1"/>
  <c r="Q91" i="1"/>
  <c r="Q295" i="1"/>
  <c r="Q296" i="1"/>
  <c r="Q98" i="1"/>
  <c r="Q137" i="1"/>
  <c r="Q294" i="1"/>
  <c r="Q350" i="1"/>
  <c r="Q377" i="1"/>
  <c r="Q36" i="1"/>
  <c r="Q167" i="1"/>
  <c r="Q284" i="1"/>
  <c r="Q19" i="1"/>
  <c r="Q198" i="1"/>
  <c r="Q281" i="1"/>
  <c r="Q314" i="1"/>
  <c r="Q18" i="1"/>
  <c r="Q52" i="1"/>
  <c r="Q97" i="1"/>
  <c r="Q92" i="1"/>
  <c r="Q130" i="1"/>
  <c r="Q199" i="1"/>
  <c r="Q201" i="1"/>
  <c r="Q234" i="1"/>
  <c r="Q282" i="1"/>
  <c r="Q339" i="1"/>
  <c r="Q59" i="1"/>
  <c r="Q81" i="1"/>
  <c r="Q121" i="1"/>
  <c r="Q154" i="1"/>
  <c r="Q176" i="1"/>
  <c r="Q189" i="1"/>
  <c r="Q357" i="1"/>
  <c r="Q206" i="1"/>
  <c r="Q226" i="1"/>
  <c r="Q231" i="1"/>
  <c r="Q243" i="1"/>
  <c r="Q242" i="1"/>
  <c r="Q10" i="1"/>
  <c r="Q331" i="1"/>
  <c r="Q20" i="1"/>
  <c r="Q159" i="1"/>
  <c r="Q197" i="1"/>
  <c r="Q120" i="1"/>
  <c r="Q122" i="1"/>
  <c r="Q132" i="1"/>
  <c r="Q153" i="1"/>
  <c r="Q165" i="1"/>
  <c r="Q205" i="1"/>
  <c r="Q333" i="1"/>
  <c r="Q3" i="1"/>
  <c r="Q25" i="1"/>
  <c r="Q136" i="1"/>
  <c r="Q146" i="1"/>
  <c r="Q158" i="1"/>
  <c r="Q219" i="1"/>
  <c r="Q221" i="1"/>
  <c r="Q233" i="1"/>
  <c r="Q330" i="1"/>
  <c r="Q361" i="1"/>
  <c r="Q38" i="1"/>
  <c r="Q46" i="1"/>
  <c r="Q148" i="1"/>
  <c r="Q155" i="1"/>
  <c r="Q168" i="1"/>
  <c r="Q340" i="1"/>
  <c r="Q371" i="1"/>
  <c r="Q254" i="1"/>
  <c r="Q264" i="1"/>
  <c r="Q273" i="1"/>
  <c r="Q293" i="1"/>
  <c r="Q297" i="1"/>
  <c r="Q272" i="1"/>
  <c r="Q271" i="1"/>
  <c r="Q309" i="1"/>
  <c r="Q58" i="1"/>
  <c r="Q65" i="1"/>
  <c r="Q84" i="1"/>
  <c r="Q94" i="1"/>
  <c r="Q95" i="1"/>
  <c r="Q151" i="1"/>
  <c r="Q152" i="1"/>
  <c r="Q183" i="1"/>
  <c r="Q190" i="1"/>
  <c r="Q223" i="1"/>
  <c r="Q327" i="1"/>
  <c r="Q364" i="1"/>
  <c r="Q85" i="1"/>
  <c r="Q182" i="1"/>
  <c r="Q275" i="1"/>
  <c r="Q345" i="1"/>
  <c r="Q365" i="1"/>
  <c r="Q188" i="1"/>
  <c r="Q277" i="1"/>
  <c r="Q279" i="1"/>
  <c r="Q307" i="1"/>
  <c r="Q317" i="1"/>
  <c r="Q6" i="1"/>
  <c r="Q99" i="1"/>
  <c r="Q278" i="1"/>
  <c r="Q316" i="1"/>
  <c r="Q39" i="1"/>
  <c r="Q72" i="1"/>
  <c r="Q111" i="1"/>
  <c r="Q118" i="1"/>
  <c r="Q169" i="1"/>
  <c r="Q291" i="1"/>
  <c r="Q312" i="1"/>
  <c r="Q315" i="1"/>
  <c r="Q332" i="1"/>
  <c r="Q48" i="1"/>
  <c r="Q69" i="1"/>
  <c r="Q73" i="1"/>
  <c r="Q112" i="1"/>
  <c r="Q170" i="1"/>
  <c r="Q287" i="1"/>
  <c r="Q292" i="1"/>
  <c r="Q249" i="1"/>
  <c r="Q286" i="1"/>
  <c r="Q360" i="1"/>
  <c r="Q34" i="1"/>
  <c r="Q40" i="1"/>
  <c r="Q70" i="1"/>
  <c r="Q71" i="1"/>
  <c r="Q244" i="1"/>
  <c r="Q268" i="1"/>
  <c r="Q346" i="1"/>
  <c r="Q113" i="1"/>
  <c r="Q56" i="1"/>
  <c r="Q74" i="1"/>
  <c r="Q214" i="1"/>
  <c r="Q222" i="1"/>
  <c r="Q318" i="1"/>
  <c r="Q378" i="1"/>
  <c r="Q88" i="1"/>
  <c r="Q63" i="1"/>
  <c r="Q83" i="1"/>
  <c r="Q186" i="1"/>
  <c r="Q200" i="1"/>
  <c r="Q185" i="1"/>
  <c r="Q4" i="1"/>
  <c r="Q5" i="1"/>
  <c r="Q15" i="1"/>
  <c r="Q76" i="1"/>
  <c r="Q145" i="1"/>
  <c r="Q305" i="1"/>
  <c r="Q14" i="1"/>
  <c r="Q77" i="1"/>
  <c r="Q123" i="1"/>
  <c r="Q220" i="1"/>
  <c r="Q306" i="1"/>
  <c r="Q319" i="1"/>
  <c r="Q322" i="1"/>
  <c r="Q336" i="1"/>
  <c r="Q374" i="1"/>
  <c r="Q45" i="1"/>
  <c r="Q67" i="1"/>
  <c r="Q109" i="1"/>
  <c r="Q115" i="1"/>
  <c r="Q124" i="1"/>
  <c r="Q140" i="1"/>
  <c r="Q180" i="1"/>
  <c r="Q187" i="1"/>
  <c r="Q216" i="1"/>
  <c r="Q237" i="1"/>
  <c r="Q252" i="1"/>
  <c r="Q283" i="1"/>
  <c r="Q290" i="1"/>
  <c r="Q323" i="1"/>
  <c r="Q47" i="1"/>
  <c r="Q108" i="1"/>
  <c r="Q117" i="1"/>
  <c r="Q134" i="1"/>
  <c r="Q135" i="1"/>
  <c r="Q175" i="1"/>
  <c r="Q238" i="1"/>
  <c r="Q253" i="1"/>
  <c r="Q335" i="1"/>
  <c r="Q100" i="1"/>
  <c r="Q156" i="1"/>
  <c r="Q174" i="1"/>
  <c r="Q210" i="1"/>
  <c r="Q235" i="1"/>
  <c r="Q236" i="1"/>
  <c r="Q239" i="1"/>
  <c r="Q248" i="1"/>
  <c r="Q313" i="1"/>
  <c r="Q338" i="1"/>
  <c r="Q347" i="1"/>
  <c r="Q354" i="1"/>
  <c r="Q359" i="1"/>
  <c r="Q35" i="1"/>
  <c r="Q131" i="1"/>
  <c r="Q212" i="1"/>
  <c r="Q31" i="1"/>
  <c r="Q352" i="1"/>
  <c r="Q376" i="1"/>
  <c r="Q51" i="1"/>
  <c r="Q87" i="1"/>
  <c r="Q217" i="1"/>
  <c r="Q241" i="1"/>
  <c r="Q302" i="1"/>
  <c r="Q351" i="1"/>
  <c r="Q11" i="1"/>
  <c r="Q32" i="1"/>
  <c r="Q89" i="1"/>
  <c r="Q141" i="1"/>
  <c r="Q213" i="1"/>
  <c r="Q245" i="1"/>
  <c r="Q259" i="1"/>
  <c r="Q266" i="1"/>
  <c r="Q298" i="1"/>
  <c r="Q348" i="1"/>
  <c r="Q33" i="1"/>
  <c r="Q104" i="1"/>
  <c r="Q114" i="1"/>
  <c r="Q150" i="1"/>
  <c r="Q194" i="1"/>
  <c r="Q195" i="1"/>
  <c r="Q196" i="1"/>
  <c r="Q240" i="1"/>
  <c r="Q321" i="1"/>
  <c r="Q367" i="1"/>
  <c r="Q379" i="1"/>
  <c r="Q2" i="1"/>
  <c r="Q303" i="1"/>
  <c r="Q320" i="1"/>
  <c r="Q191" i="1"/>
  <c r="Q353" i="1"/>
  <c r="Q105" i="1"/>
  <c r="Q7" i="1"/>
  <c r="Q57" i="1"/>
  <c r="Q229" i="1"/>
  <c r="Q260" i="1"/>
  <c r="Q103" i="1"/>
  <c r="Q308" i="1"/>
  <c r="Q368" i="1"/>
  <c r="Q106" i="1"/>
  <c r="Q202" i="1"/>
  <c r="Q304" i="1"/>
  <c r="Q37" i="1"/>
  <c r="Q119" i="1"/>
  <c r="Q342" i="1"/>
  <c r="Q366" i="1"/>
  <c r="P26" i="1"/>
  <c r="P44" i="1"/>
  <c r="P49" i="1"/>
  <c r="P53" i="1"/>
  <c r="P54" i="1"/>
  <c r="P79" i="1"/>
  <c r="P82" i="1"/>
  <c r="P138" i="1"/>
  <c r="P139" i="1"/>
  <c r="P163" i="1"/>
  <c r="P209" i="1"/>
  <c r="P218" i="1"/>
  <c r="P276" i="1"/>
  <c r="P328" i="1"/>
  <c r="P370" i="1"/>
  <c r="P28" i="1"/>
  <c r="P50" i="1"/>
  <c r="P75" i="1"/>
  <c r="P80" i="1"/>
  <c r="P93" i="1"/>
  <c r="P116" i="1"/>
  <c r="P207" i="1"/>
  <c r="P274" i="1"/>
  <c r="P29" i="1"/>
  <c r="P66" i="1"/>
  <c r="P162" i="1"/>
  <c r="P27" i="1"/>
  <c r="P110" i="1"/>
  <c r="P147" i="1"/>
  <c r="P166" i="1"/>
  <c r="P224" i="1"/>
  <c r="P255" i="1"/>
  <c r="P310" i="1"/>
  <c r="P325" i="1"/>
  <c r="P326" i="1"/>
  <c r="P334" i="1"/>
  <c r="P42" i="1"/>
  <c r="P43" i="1"/>
  <c r="P78" i="1"/>
  <c r="P164" i="1"/>
  <c r="P311" i="1"/>
  <c r="P324" i="1"/>
  <c r="P41" i="1"/>
  <c r="P129" i="1"/>
  <c r="P157" i="1"/>
  <c r="P144" i="1"/>
  <c r="P181" i="1"/>
  <c r="P256" i="1"/>
  <c r="P261" i="1"/>
  <c r="P337" i="1"/>
  <c r="P184" i="1"/>
  <c r="P257" i="1"/>
  <c r="P355" i="1"/>
  <c r="P13" i="1"/>
  <c r="P62" i="1"/>
  <c r="P172" i="1"/>
  <c r="P251" i="1"/>
  <c r="P270" i="1"/>
  <c r="P375" i="1"/>
  <c r="P9" i="1"/>
  <c r="P12" i="1"/>
  <c r="P30" i="1"/>
  <c r="P61" i="1"/>
  <c r="P68" i="1"/>
  <c r="P107" i="1"/>
  <c r="P142" i="1"/>
  <c r="P143" i="1"/>
  <c r="P160" i="1"/>
  <c r="P171" i="1"/>
  <c r="P193" i="1"/>
  <c r="P203" i="1"/>
  <c r="P204" i="1"/>
  <c r="P230" i="1"/>
  <c r="P246" i="1"/>
  <c r="P250" i="1"/>
  <c r="P263" i="1"/>
  <c r="P265" i="1"/>
  <c r="P267" i="1"/>
  <c r="P269" i="1"/>
  <c r="P341" i="1"/>
  <c r="P349" i="1"/>
  <c r="P356" i="1"/>
  <c r="P369" i="1"/>
  <c r="P60" i="1"/>
  <c r="P133" i="1"/>
  <c r="P227" i="1"/>
  <c r="P262" i="1"/>
  <c r="P8" i="1"/>
  <c r="P55" i="1"/>
  <c r="P126" i="1"/>
  <c r="P228" i="1"/>
  <c r="P373" i="1"/>
  <c r="P22" i="1"/>
  <c r="P64" i="1"/>
  <c r="P125" i="1"/>
  <c r="P211" i="1"/>
  <c r="P215" i="1"/>
  <c r="P285" i="1"/>
  <c r="P288" i="1"/>
  <c r="P289" i="1"/>
  <c r="P343" i="1"/>
  <c r="P344" i="1"/>
  <c r="P358" i="1"/>
  <c r="P372" i="1"/>
  <c r="P21" i="1"/>
  <c r="P232" i="1"/>
  <c r="P23" i="1"/>
  <c r="P86" i="1"/>
  <c r="P96" i="1"/>
  <c r="P101" i="1"/>
  <c r="P149" i="1"/>
  <c r="P178" i="1"/>
  <c r="P179" i="1"/>
  <c r="P192" i="1"/>
  <c r="P258" i="1"/>
  <c r="P299" i="1"/>
  <c r="P362" i="1"/>
  <c r="P24" i="1"/>
  <c r="P102" i="1"/>
  <c r="P177" i="1"/>
  <c r="P208" i="1"/>
  <c r="P300" i="1"/>
  <c r="P363" i="1"/>
  <c r="P128" i="1"/>
  <c r="P127" i="1"/>
  <c r="P280" i="1"/>
  <c r="P301" i="1"/>
  <c r="P16" i="1"/>
  <c r="P90" i="1"/>
  <c r="P247" i="1"/>
  <c r="P17" i="1"/>
  <c r="P91" i="1"/>
  <c r="P295" i="1"/>
  <c r="P296" i="1"/>
  <c r="P98" i="1"/>
  <c r="P137" i="1"/>
  <c r="P294" i="1"/>
  <c r="P350" i="1"/>
  <c r="P377" i="1"/>
  <c r="P36" i="1"/>
  <c r="P167" i="1"/>
  <c r="P284" i="1"/>
  <c r="P19" i="1"/>
  <c r="P198" i="1"/>
  <c r="P281" i="1"/>
  <c r="P314" i="1"/>
  <c r="P18" i="1"/>
  <c r="P52" i="1"/>
  <c r="P97" i="1"/>
  <c r="P92" i="1"/>
  <c r="P130" i="1"/>
  <c r="P199" i="1"/>
  <c r="P201" i="1"/>
  <c r="P234" i="1"/>
  <c r="P282" i="1"/>
  <c r="P339" i="1"/>
  <c r="P59" i="1"/>
  <c r="P81" i="1"/>
  <c r="P121" i="1"/>
  <c r="P154" i="1"/>
  <c r="P176" i="1"/>
  <c r="P189" i="1"/>
  <c r="P357" i="1"/>
  <c r="P206" i="1"/>
  <c r="P226" i="1"/>
  <c r="P231" i="1"/>
  <c r="P243" i="1"/>
  <c r="P242" i="1"/>
  <c r="P10" i="1"/>
  <c r="P331" i="1"/>
  <c r="P20" i="1"/>
  <c r="P159" i="1"/>
  <c r="P197" i="1"/>
  <c r="P120" i="1"/>
  <c r="P122" i="1"/>
  <c r="P132" i="1"/>
  <c r="P153" i="1"/>
  <c r="P165" i="1"/>
  <c r="P205" i="1"/>
  <c r="P333" i="1"/>
  <c r="P3" i="1"/>
  <c r="P25" i="1"/>
  <c r="P136" i="1"/>
  <c r="P146" i="1"/>
  <c r="P158" i="1"/>
  <c r="P219" i="1"/>
  <c r="P221" i="1"/>
  <c r="P233" i="1"/>
  <c r="P330" i="1"/>
  <c r="P361" i="1"/>
  <c r="P38" i="1"/>
  <c r="P46" i="1"/>
  <c r="P148" i="1"/>
  <c r="P155" i="1"/>
  <c r="P168" i="1"/>
  <c r="P340" i="1"/>
  <c r="P371" i="1"/>
  <c r="P254" i="1"/>
  <c r="P264" i="1"/>
  <c r="P273" i="1"/>
  <c r="P293" i="1"/>
  <c r="P297" i="1"/>
  <c r="P272" i="1"/>
  <c r="P271" i="1"/>
  <c r="P309" i="1"/>
  <c r="P58" i="1"/>
  <c r="P65" i="1"/>
  <c r="P84" i="1"/>
  <c r="P94" i="1"/>
  <c r="P95" i="1"/>
  <c r="P151" i="1"/>
  <c r="P152" i="1"/>
  <c r="P183" i="1"/>
  <c r="P190" i="1"/>
  <c r="P223" i="1"/>
  <c r="P327" i="1"/>
  <c r="P364" i="1"/>
  <c r="P85" i="1"/>
  <c r="P182" i="1"/>
  <c r="P275" i="1"/>
  <c r="P345" i="1"/>
  <c r="P365" i="1"/>
  <c r="P188" i="1"/>
  <c r="P277" i="1"/>
  <c r="P279" i="1"/>
  <c r="P307" i="1"/>
  <c r="P317" i="1"/>
  <c r="P6" i="1"/>
  <c r="P99" i="1"/>
  <c r="P278" i="1"/>
  <c r="P316" i="1"/>
  <c r="P39" i="1"/>
  <c r="P72" i="1"/>
  <c r="P111" i="1"/>
  <c r="P118" i="1"/>
  <c r="P169" i="1"/>
  <c r="P291" i="1"/>
  <c r="P312" i="1"/>
  <c r="P315" i="1"/>
  <c r="P332" i="1"/>
  <c r="P48" i="1"/>
  <c r="P69" i="1"/>
  <c r="P73" i="1"/>
  <c r="P112" i="1"/>
  <c r="P170" i="1"/>
  <c r="P287" i="1"/>
  <c r="P292" i="1"/>
  <c r="P249" i="1"/>
  <c r="P286" i="1"/>
  <c r="P360" i="1"/>
  <c r="P34" i="1"/>
  <c r="P40" i="1"/>
  <c r="P70" i="1"/>
  <c r="P71" i="1"/>
  <c r="P244" i="1"/>
  <c r="P268" i="1"/>
  <c r="P346" i="1"/>
  <c r="P113" i="1"/>
  <c r="P56" i="1"/>
  <c r="P74" i="1"/>
  <c r="P214" i="1"/>
  <c r="P222" i="1"/>
  <c r="P318" i="1"/>
  <c r="P378" i="1"/>
  <c r="P88" i="1"/>
  <c r="P63" i="1"/>
  <c r="P83" i="1"/>
  <c r="P186" i="1"/>
  <c r="P200" i="1"/>
  <c r="P185" i="1"/>
  <c r="P4" i="1"/>
  <c r="P5" i="1"/>
  <c r="P15" i="1"/>
  <c r="P76" i="1"/>
  <c r="P145" i="1"/>
  <c r="P305" i="1"/>
  <c r="P14" i="1"/>
  <c r="P77" i="1"/>
  <c r="P123" i="1"/>
  <c r="P220" i="1"/>
  <c r="P306" i="1"/>
  <c r="P319" i="1"/>
  <c r="P322" i="1"/>
  <c r="P336" i="1"/>
  <c r="P374" i="1"/>
  <c r="P45" i="1"/>
  <c r="P67" i="1"/>
  <c r="P109" i="1"/>
  <c r="P115" i="1"/>
  <c r="P124" i="1"/>
  <c r="P140" i="1"/>
  <c r="P180" i="1"/>
  <c r="P187" i="1"/>
  <c r="P216" i="1"/>
  <c r="P237" i="1"/>
  <c r="P252" i="1"/>
  <c r="P283" i="1"/>
  <c r="P290" i="1"/>
  <c r="P323" i="1"/>
  <c r="P47" i="1"/>
  <c r="P108" i="1"/>
  <c r="P117" i="1"/>
  <c r="P134" i="1"/>
  <c r="P135" i="1"/>
  <c r="P175" i="1"/>
  <c r="P238" i="1"/>
  <c r="P253" i="1"/>
  <c r="P335" i="1"/>
  <c r="P100" i="1"/>
  <c r="P156" i="1"/>
  <c r="P174" i="1"/>
  <c r="P210" i="1"/>
  <c r="P235" i="1"/>
  <c r="P236" i="1"/>
  <c r="P239" i="1"/>
  <c r="P248" i="1"/>
  <c r="P313" i="1"/>
  <c r="P338" i="1"/>
  <c r="P347" i="1"/>
  <c r="P354" i="1"/>
  <c r="P359" i="1"/>
  <c r="P35" i="1"/>
  <c r="P131" i="1"/>
  <c r="P212" i="1"/>
  <c r="P31" i="1"/>
  <c r="P352" i="1"/>
  <c r="P376" i="1"/>
  <c r="P51" i="1"/>
  <c r="P87" i="1"/>
  <c r="P217" i="1"/>
  <c r="P241" i="1"/>
  <c r="P302" i="1"/>
  <c r="P351" i="1"/>
  <c r="P11" i="1"/>
  <c r="P32" i="1"/>
  <c r="P89" i="1"/>
  <c r="P141" i="1"/>
  <c r="P213" i="1"/>
  <c r="P245" i="1"/>
  <c r="P259" i="1"/>
  <c r="P266" i="1"/>
  <c r="P298" i="1"/>
  <c r="P348" i="1"/>
  <c r="P33" i="1"/>
  <c r="P104" i="1"/>
  <c r="P114" i="1"/>
  <c r="P150" i="1"/>
  <c r="P194" i="1"/>
  <c r="P195" i="1"/>
  <c r="P196" i="1"/>
  <c r="P240" i="1"/>
  <c r="P321" i="1"/>
  <c r="P367" i="1"/>
  <c r="P379" i="1"/>
  <c r="P2" i="1"/>
  <c r="P303" i="1"/>
  <c r="P320" i="1"/>
  <c r="P191" i="1"/>
  <c r="P353" i="1"/>
  <c r="P105" i="1"/>
  <c r="P7" i="1"/>
  <c r="P57" i="1"/>
  <c r="P229" i="1"/>
  <c r="P260" i="1"/>
  <c r="P103" i="1"/>
  <c r="P308" i="1"/>
  <c r="P368" i="1"/>
  <c r="P106" i="1"/>
  <c r="P202" i="1"/>
  <c r="P304" i="1"/>
  <c r="P37" i="1"/>
  <c r="P119" i="1"/>
  <c r="P342" i="1"/>
  <c r="P366" i="1"/>
  <c r="O26" i="1"/>
  <c r="O44" i="1"/>
  <c r="O49" i="1"/>
  <c r="O53" i="1"/>
  <c r="O54" i="1"/>
  <c r="O79" i="1"/>
  <c r="O82" i="1"/>
  <c r="O138" i="1"/>
  <c r="O139" i="1"/>
  <c r="O163" i="1"/>
  <c r="O209" i="1"/>
  <c r="O218" i="1"/>
  <c r="O276" i="1"/>
  <c r="O328" i="1"/>
  <c r="O370" i="1"/>
  <c r="O28" i="1"/>
  <c r="O50" i="1"/>
  <c r="O75" i="1"/>
  <c r="O80" i="1"/>
  <c r="O93" i="1"/>
  <c r="O116" i="1"/>
  <c r="O207" i="1"/>
  <c r="O274" i="1"/>
  <c r="O29" i="1"/>
  <c r="O66" i="1"/>
  <c r="O162" i="1"/>
  <c r="O27" i="1"/>
  <c r="O110" i="1"/>
  <c r="O147" i="1"/>
  <c r="O166" i="1"/>
  <c r="O224" i="1"/>
  <c r="O255" i="1"/>
  <c r="O310" i="1"/>
  <c r="O325" i="1"/>
  <c r="O326" i="1"/>
  <c r="O334" i="1"/>
  <c r="O42" i="1"/>
  <c r="O43" i="1"/>
  <c r="O78" i="1"/>
  <c r="O164" i="1"/>
  <c r="O311" i="1"/>
  <c r="O324" i="1"/>
  <c r="O41" i="1"/>
  <c r="O129" i="1"/>
  <c r="O157" i="1"/>
  <c r="O144" i="1"/>
  <c r="O181" i="1"/>
  <c r="O256" i="1"/>
  <c r="O261" i="1"/>
  <c r="O337" i="1"/>
  <c r="O184" i="1"/>
  <c r="O257" i="1"/>
  <c r="O355" i="1"/>
  <c r="O13" i="1"/>
  <c r="O62" i="1"/>
  <c r="O172" i="1"/>
  <c r="O251" i="1"/>
  <c r="O270" i="1"/>
  <c r="O375" i="1"/>
  <c r="O9" i="1"/>
  <c r="O12" i="1"/>
  <c r="O30" i="1"/>
  <c r="O61" i="1"/>
  <c r="O68" i="1"/>
  <c r="O107" i="1"/>
  <c r="O142" i="1"/>
  <c r="O143" i="1"/>
  <c r="O160" i="1"/>
  <c r="O171" i="1"/>
  <c r="O193" i="1"/>
  <c r="O203" i="1"/>
  <c r="O204" i="1"/>
  <c r="O230" i="1"/>
  <c r="O246" i="1"/>
  <c r="O250" i="1"/>
  <c r="O263" i="1"/>
  <c r="O265" i="1"/>
  <c r="O267" i="1"/>
  <c r="O269" i="1"/>
  <c r="O341" i="1"/>
  <c r="O349" i="1"/>
  <c r="O356" i="1"/>
  <c r="O369" i="1"/>
  <c r="O60" i="1"/>
  <c r="O133" i="1"/>
  <c r="O227" i="1"/>
  <c r="O262" i="1"/>
  <c r="O8" i="1"/>
  <c r="O55" i="1"/>
  <c r="O126" i="1"/>
  <c r="O228" i="1"/>
  <c r="O373" i="1"/>
  <c r="O22" i="1"/>
  <c r="O64" i="1"/>
  <c r="O125" i="1"/>
  <c r="O211" i="1"/>
  <c r="O215" i="1"/>
  <c r="O285" i="1"/>
  <c r="O288" i="1"/>
  <c r="O289" i="1"/>
  <c r="O343" i="1"/>
  <c r="O344" i="1"/>
  <c r="O358" i="1"/>
  <c r="O372" i="1"/>
  <c r="O21" i="1"/>
  <c r="O232" i="1"/>
  <c r="O23" i="1"/>
  <c r="O86" i="1"/>
  <c r="O96" i="1"/>
  <c r="O101" i="1"/>
  <c r="O149" i="1"/>
  <c r="O178" i="1"/>
  <c r="O179" i="1"/>
  <c r="O192" i="1"/>
  <c r="O258" i="1"/>
  <c r="O299" i="1"/>
  <c r="O362" i="1"/>
  <c r="O24" i="1"/>
  <c r="O102" i="1"/>
  <c r="O177" i="1"/>
  <c r="O208" i="1"/>
  <c r="O300" i="1"/>
  <c r="O363" i="1"/>
  <c r="O128" i="1"/>
  <c r="O127" i="1"/>
  <c r="O280" i="1"/>
  <c r="O301" i="1"/>
  <c r="O16" i="1"/>
  <c r="O90" i="1"/>
  <c r="O247" i="1"/>
  <c r="O17" i="1"/>
  <c r="O91" i="1"/>
  <c r="O295" i="1"/>
  <c r="O296" i="1"/>
  <c r="O98" i="1"/>
  <c r="O137" i="1"/>
  <c r="O294" i="1"/>
  <c r="O350" i="1"/>
  <c r="O377" i="1"/>
  <c r="O36" i="1"/>
  <c r="O167" i="1"/>
  <c r="O284" i="1"/>
  <c r="O19" i="1"/>
  <c r="O198" i="1"/>
  <c r="O281" i="1"/>
  <c r="O314" i="1"/>
  <c r="O18" i="1"/>
  <c r="O52" i="1"/>
  <c r="O97" i="1"/>
  <c r="O92" i="1"/>
  <c r="O130" i="1"/>
  <c r="O199" i="1"/>
  <c r="O201" i="1"/>
  <c r="O234" i="1"/>
  <c r="O282" i="1"/>
  <c r="O339" i="1"/>
  <c r="O59" i="1"/>
  <c r="O81" i="1"/>
  <c r="O121" i="1"/>
  <c r="O154" i="1"/>
  <c r="O176" i="1"/>
  <c r="O189" i="1"/>
  <c r="O357" i="1"/>
  <c r="O206" i="1"/>
  <c r="O226" i="1"/>
  <c r="O231" i="1"/>
  <c r="O243" i="1"/>
  <c r="O242" i="1"/>
  <c r="O10" i="1"/>
  <c r="O331" i="1"/>
  <c r="O20" i="1"/>
  <c r="O159" i="1"/>
  <c r="O197" i="1"/>
  <c r="O120" i="1"/>
  <c r="O122" i="1"/>
  <c r="O132" i="1"/>
  <c r="O153" i="1"/>
  <c r="O165" i="1"/>
  <c r="O205" i="1"/>
  <c r="O333" i="1"/>
  <c r="O3" i="1"/>
  <c r="O25" i="1"/>
  <c r="O136" i="1"/>
  <c r="O146" i="1"/>
  <c r="O158" i="1"/>
  <c r="O219" i="1"/>
  <c r="O221" i="1"/>
  <c r="O233" i="1"/>
  <c r="O330" i="1"/>
  <c r="O361" i="1"/>
  <c r="O38" i="1"/>
  <c r="O46" i="1"/>
  <c r="O148" i="1"/>
  <c r="O155" i="1"/>
  <c r="O168" i="1"/>
  <c r="O340" i="1"/>
  <c r="O371" i="1"/>
  <c r="O254" i="1"/>
  <c r="O264" i="1"/>
  <c r="O273" i="1"/>
  <c r="O293" i="1"/>
  <c r="O297" i="1"/>
  <c r="O272" i="1"/>
  <c r="O271" i="1"/>
  <c r="O309" i="1"/>
  <c r="O58" i="1"/>
  <c r="O65" i="1"/>
  <c r="O84" i="1"/>
  <c r="O94" i="1"/>
  <c r="O95" i="1"/>
  <c r="O151" i="1"/>
  <c r="O152" i="1"/>
  <c r="O183" i="1"/>
  <c r="O190" i="1"/>
  <c r="O223" i="1"/>
  <c r="O327" i="1"/>
  <c r="O364" i="1"/>
  <c r="O85" i="1"/>
  <c r="O182" i="1"/>
  <c r="O275" i="1"/>
  <c r="O345" i="1"/>
  <c r="O365" i="1"/>
  <c r="O188" i="1"/>
  <c r="O277" i="1"/>
  <c r="O279" i="1"/>
  <c r="O307" i="1"/>
  <c r="O317" i="1"/>
  <c r="O6" i="1"/>
  <c r="O99" i="1"/>
  <c r="O278" i="1"/>
  <c r="O316" i="1"/>
  <c r="O39" i="1"/>
  <c r="O72" i="1"/>
  <c r="O111" i="1"/>
  <c r="O118" i="1"/>
  <c r="O169" i="1"/>
  <c r="O291" i="1"/>
  <c r="O312" i="1"/>
  <c r="O315" i="1"/>
  <c r="O332" i="1"/>
  <c r="O48" i="1"/>
  <c r="O69" i="1"/>
  <c r="O73" i="1"/>
  <c r="O112" i="1"/>
  <c r="O170" i="1"/>
  <c r="O287" i="1"/>
  <c r="O292" i="1"/>
  <c r="O249" i="1"/>
  <c r="O286" i="1"/>
  <c r="O360" i="1"/>
  <c r="O34" i="1"/>
  <c r="O40" i="1"/>
  <c r="O70" i="1"/>
  <c r="O71" i="1"/>
  <c r="O244" i="1"/>
  <c r="O268" i="1"/>
  <c r="O346" i="1"/>
  <c r="O113" i="1"/>
  <c r="O56" i="1"/>
  <c r="O74" i="1"/>
  <c r="O214" i="1"/>
  <c r="O222" i="1"/>
  <c r="O318" i="1"/>
  <c r="O378" i="1"/>
  <c r="O88" i="1"/>
  <c r="O63" i="1"/>
  <c r="O83" i="1"/>
  <c r="O186" i="1"/>
  <c r="O200" i="1"/>
  <c r="O185" i="1"/>
  <c r="O4" i="1"/>
  <c r="O5" i="1"/>
  <c r="O15" i="1"/>
  <c r="O76" i="1"/>
  <c r="O145" i="1"/>
  <c r="O305" i="1"/>
  <c r="O14" i="1"/>
  <c r="O77" i="1"/>
  <c r="O123" i="1"/>
  <c r="O220" i="1"/>
  <c r="O306" i="1"/>
  <c r="O319" i="1"/>
  <c r="O322" i="1"/>
  <c r="O336" i="1"/>
  <c r="O374" i="1"/>
  <c r="O45" i="1"/>
  <c r="O67" i="1"/>
  <c r="O109" i="1"/>
  <c r="O115" i="1"/>
  <c r="O124" i="1"/>
  <c r="O140" i="1"/>
  <c r="O180" i="1"/>
  <c r="O187" i="1"/>
  <c r="O216" i="1"/>
  <c r="O237" i="1"/>
  <c r="O252" i="1"/>
  <c r="O283" i="1"/>
  <c r="O290" i="1"/>
  <c r="O323" i="1"/>
  <c r="O47" i="1"/>
  <c r="O108" i="1"/>
  <c r="O117" i="1"/>
  <c r="O134" i="1"/>
  <c r="O135" i="1"/>
  <c r="O175" i="1"/>
  <c r="O238" i="1"/>
  <c r="O253" i="1"/>
  <c r="O335" i="1"/>
  <c r="O100" i="1"/>
  <c r="O156" i="1"/>
  <c r="O174" i="1"/>
  <c r="O210" i="1"/>
  <c r="O235" i="1"/>
  <c r="O236" i="1"/>
  <c r="O239" i="1"/>
  <c r="O248" i="1"/>
  <c r="O313" i="1"/>
  <c r="O338" i="1"/>
  <c r="O347" i="1"/>
  <c r="O354" i="1"/>
  <c r="O359" i="1"/>
  <c r="O35" i="1"/>
  <c r="O131" i="1"/>
  <c r="O212" i="1"/>
  <c r="O31" i="1"/>
  <c r="O352" i="1"/>
  <c r="O376" i="1"/>
  <c r="O51" i="1"/>
  <c r="O87" i="1"/>
  <c r="O217" i="1"/>
  <c r="O241" i="1"/>
  <c r="O302" i="1"/>
  <c r="O351" i="1"/>
  <c r="O11" i="1"/>
  <c r="O32" i="1"/>
  <c r="O89" i="1"/>
  <c r="O141" i="1"/>
  <c r="O213" i="1"/>
  <c r="O245" i="1"/>
  <c r="O259" i="1"/>
  <c r="O266" i="1"/>
  <c r="O298" i="1"/>
  <c r="O348" i="1"/>
  <c r="O33" i="1"/>
  <c r="O104" i="1"/>
  <c r="O114" i="1"/>
  <c r="O150" i="1"/>
  <c r="O194" i="1"/>
  <c r="O195" i="1"/>
  <c r="O196" i="1"/>
  <c r="O240" i="1"/>
  <c r="O321" i="1"/>
  <c r="O367" i="1"/>
  <c r="O379" i="1"/>
  <c r="O2" i="1"/>
  <c r="O303" i="1"/>
  <c r="O320" i="1"/>
  <c r="O191" i="1"/>
  <c r="O353" i="1"/>
  <c r="O105" i="1"/>
  <c r="O7" i="1"/>
  <c r="O57" i="1"/>
  <c r="O229" i="1"/>
  <c r="O260" i="1"/>
  <c r="O103" i="1"/>
  <c r="O308" i="1"/>
  <c r="O368" i="1"/>
  <c r="O106" i="1"/>
  <c r="O202" i="1"/>
  <c r="O304" i="1"/>
  <c r="O37" i="1"/>
  <c r="O119" i="1"/>
  <c r="O342" i="1"/>
  <c r="O366" i="1"/>
  <c r="N26" i="1"/>
  <c r="N44" i="1"/>
  <c r="N49" i="1"/>
  <c r="N53" i="1"/>
  <c r="N54" i="1"/>
  <c r="N79" i="1"/>
  <c r="N82" i="1"/>
  <c r="N138" i="1"/>
  <c r="N139" i="1"/>
  <c r="N163" i="1"/>
  <c r="N209" i="1"/>
  <c r="N218" i="1"/>
  <c r="N276" i="1"/>
  <c r="N328" i="1"/>
  <c r="N370" i="1"/>
  <c r="N28" i="1"/>
  <c r="N50" i="1"/>
  <c r="N75" i="1"/>
  <c r="N80" i="1"/>
  <c r="N93" i="1"/>
  <c r="N116" i="1"/>
  <c r="N207" i="1"/>
  <c r="N274" i="1"/>
  <c r="N29" i="1"/>
  <c r="N66" i="1"/>
  <c r="N162" i="1"/>
  <c r="N27" i="1"/>
  <c r="N110" i="1"/>
  <c r="N147" i="1"/>
  <c r="N166" i="1"/>
  <c r="N224" i="1"/>
  <c r="N255" i="1"/>
  <c r="N310" i="1"/>
  <c r="N325" i="1"/>
  <c r="N326" i="1"/>
  <c r="N334" i="1"/>
  <c r="N42" i="1"/>
  <c r="N43" i="1"/>
  <c r="N78" i="1"/>
  <c r="N164" i="1"/>
  <c r="N311" i="1"/>
  <c r="N324" i="1"/>
  <c r="N41" i="1"/>
  <c r="N129" i="1"/>
  <c r="N157" i="1"/>
  <c r="N144" i="1"/>
  <c r="N181" i="1"/>
  <c r="N256" i="1"/>
  <c r="N261" i="1"/>
  <c r="N337" i="1"/>
  <c r="N184" i="1"/>
  <c r="N257" i="1"/>
  <c r="N355" i="1"/>
  <c r="N13" i="1"/>
  <c r="N62" i="1"/>
  <c r="N172" i="1"/>
  <c r="N251" i="1"/>
  <c r="N270" i="1"/>
  <c r="N375" i="1"/>
  <c r="N9" i="1"/>
  <c r="N12" i="1"/>
  <c r="N30" i="1"/>
  <c r="N61" i="1"/>
  <c r="N68" i="1"/>
  <c r="N107" i="1"/>
  <c r="N142" i="1"/>
  <c r="N143" i="1"/>
  <c r="N160" i="1"/>
  <c r="N171" i="1"/>
  <c r="N193" i="1"/>
  <c r="N203" i="1"/>
  <c r="N204" i="1"/>
  <c r="N230" i="1"/>
  <c r="N246" i="1"/>
  <c r="N250" i="1"/>
  <c r="N263" i="1"/>
  <c r="N265" i="1"/>
  <c r="N267" i="1"/>
  <c r="N269" i="1"/>
  <c r="N341" i="1"/>
  <c r="N349" i="1"/>
  <c r="N356" i="1"/>
  <c r="N369" i="1"/>
  <c r="N60" i="1"/>
  <c r="N133" i="1"/>
  <c r="N227" i="1"/>
  <c r="N262" i="1"/>
  <c r="N8" i="1"/>
  <c r="N55" i="1"/>
  <c r="N126" i="1"/>
  <c r="N228" i="1"/>
  <c r="N373" i="1"/>
  <c r="N22" i="1"/>
  <c r="N64" i="1"/>
  <c r="N125" i="1"/>
  <c r="N211" i="1"/>
  <c r="N215" i="1"/>
  <c r="N285" i="1"/>
  <c r="N288" i="1"/>
  <c r="N289" i="1"/>
  <c r="N343" i="1"/>
  <c r="N344" i="1"/>
  <c r="N358" i="1"/>
  <c r="N372" i="1"/>
  <c r="N21" i="1"/>
  <c r="N232" i="1"/>
  <c r="N23" i="1"/>
  <c r="N86" i="1"/>
  <c r="N96" i="1"/>
  <c r="N101" i="1"/>
  <c r="N149" i="1"/>
  <c r="N178" i="1"/>
  <c r="N179" i="1"/>
  <c r="N192" i="1"/>
  <c r="N258" i="1"/>
  <c r="N299" i="1"/>
  <c r="N362" i="1"/>
  <c r="N24" i="1"/>
  <c r="N102" i="1"/>
  <c r="N177" i="1"/>
  <c r="N208" i="1"/>
  <c r="N300" i="1"/>
  <c r="N363" i="1"/>
  <c r="N128" i="1"/>
  <c r="N127" i="1"/>
  <c r="N280" i="1"/>
  <c r="N301" i="1"/>
  <c r="N16" i="1"/>
  <c r="N90" i="1"/>
  <c r="N247" i="1"/>
  <c r="N17" i="1"/>
  <c r="N91" i="1"/>
  <c r="N295" i="1"/>
  <c r="N296" i="1"/>
  <c r="N98" i="1"/>
  <c r="N137" i="1"/>
  <c r="N294" i="1"/>
  <c r="N350" i="1"/>
  <c r="N377" i="1"/>
  <c r="N36" i="1"/>
  <c r="N167" i="1"/>
  <c r="N284" i="1"/>
  <c r="N19" i="1"/>
  <c r="N198" i="1"/>
  <c r="N281" i="1"/>
  <c r="N314" i="1"/>
  <c r="N18" i="1"/>
  <c r="N52" i="1"/>
  <c r="N97" i="1"/>
  <c r="N92" i="1"/>
  <c r="N130" i="1"/>
  <c r="N199" i="1"/>
  <c r="N201" i="1"/>
  <c r="N234" i="1"/>
  <c r="N282" i="1"/>
  <c r="N339" i="1"/>
  <c r="N59" i="1"/>
  <c r="N81" i="1"/>
  <c r="N121" i="1"/>
  <c r="N154" i="1"/>
  <c r="N176" i="1"/>
  <c r="N189" i="1"/>
  <c r="N357" i="1"/>
  <c r="N206" i="1"/>
  <c r="N226" i="1"/>
  <c r="N231" i="1"/>
  <c r="N243" i="1"/>
  <c r="N242" i="1"/>
  <c r="N10" i="1"/>
  <c r="N331" i="1"/>
  <c r="N20" i="1"/>
  <c r="N159" i="1"/>
  <c r="N197" i="1"/>
  <c r="N120" i="1"/>
  <c r="N122" i="1"/>
  <c r="N132" i="1"/>
  <c r="N153" i="1"/>
  <c r="N165" i="1"/>
  <c r="N205" i="1"/>
  <c r="N333" i="1"/>
  <c r="N3" i="1"/>
  <c r="N25" i="1"/>
  <c r="N136" i="1"/>
  <c r="N146" i="1"/>
  <c r="N158" i="1"/>
  <c r="N219" i="1"/>
  <c r="N221" i="1"/>
  <c r="N233" i="1"/>
  <c r="N330" i="1"/>
  <c r="N361" i="1"/>
  <c r="N38" i="1"/>
  <c r="N46" i="1"/>
  <c r="N148" i="1"/>
  <c r="N155" i="1"/>
  <c r="N168" i="1"/>
  <c r="N340" i="1"/>
  <c r="N371" i="1"/>
  <c r="N254" i="1"/>
  <c r="N264" i="1"/>
  <c r="N273" i="1"/>
  <c r="N293" i="1"/>
  <c r="N297" i="1"/>
  <c r="N272" i="1"/>
  <c r="N271" i="1"/>
  <c r="N309" i="1"/>
  <c r="N58" i="1"/>
  <c r="N65" i="1"/>
  <c r="N84" i="1"/>
  <c r="N94" i="1"/>
  <c r="N95" i="1"/>
  <c r="N151" i="1"/>
  <c r="N152" i="1"/>
  <c r="N183" i="1"/>
  <c r="N190" i="1"/>
  <c r="N223" i="1"/>
  <c r="N327" i="1"/>
  <c r="N364" i="1"/>
  <c r="N85" i="1"/>
  <c r="N182" i="1"/>
  <c r="N275" i="1"/>
  <c r="N345" i="1"/>
  <c r="N365" i="1"/>
  <c r="N188" i="1"/>
  <c r="N277" i="1"/>
  <c r="N279" i="1"/>
  <c r="N307" i="1"/>
  <c r="N317" i="1"/>
  <c r="N6" i="1"/>
  <c r="N99" i="1"/>
  <c r="N278" i="1"/>
  <c r="N316" i="1"/>
  <c r="N39" i="1"/>
  <c r="N72" i="1"/>
  <c r="N111" i="1"/>
  <c r="N118" i="1"/>
  <c r="N169" i="1"/>
  <c r="N291" i="1"/>
  <c r="N312" i="1"/>
  <c r="N315" i="1"/>
  <c r="N332" i="1"/>
  <c r="N48" i="1"/>
  <c r="N69" i="1"/>
  <c r="N73" i="1"/>
  <c r="N112" i="1"/>
  <c r="N170" i="1"/>
  <c r="N287" i="1"/>
  <c r="N292" i="1"/>
  <c r="N249" i="1"/>
  <c r="N286" i="1"/>
  <c r="N360" i="1"/>
  <c r="N34" i="1"/>
  <c r="N40" i="1"/>
  <c r="N70" i="1"/>
  <c r="N71" i="1"/>
  <c r="N244" i="1"/>
  <c r="N268" i="1"/>
  <c r="N346" i="1"/>
  <c r="N113" i="1"/>
  <c r="N56" i="1"/>
  <c r="N74" i="1"/>
  <c r="N214" i="1"/>
  <c r="N222" i="1"/>
  <c r="N318" i="1"/>
  <c r="N378" i="1"/>
  <c r="N88" i="1"/>
  <c r="N63" i="1"/>
  <c r="N83" i="1"/>
  <c r="N186" i="1"/>
  <c r="N200" i="1"/>
  <c r="N185" i="1"/>
  <c r="N4" i="1"/>
  <c r="N5" i="1"/>
  <c r="N15" i="1"/>
  <c r="N76" i="1"/>
  <c r="N145" i="1"/>
  <c r="N305" i="1"/>
  <c r="N14" i="1"/>
  <c r="N77" i="1"/>
  <c r="N123" i="1"/>
  <c r="N220" i="1"/>
  <c r="N306" i="1"/>
  <c r="N319" i="1"/>
  <c r="N322" i="1"/>
  <c r="N336" i="1"/>
  <c r="N374" i="1"/>
  <c r="N45" i="1"/>
  <c r="N67" i="1"/>
  <c r="N109" i="1"/>
  <c r="N115" i="1"/>
  <c r="N124" i="1"/>
  <c r="N140" i="1"/>
  <c r="N180" i="1"/>
  <c r="N187" i="1"/>
  <c r="N216" i="1"/>
  <c r="N237" i="1"/>
  <c r="N252" i="1"/>
  <c r="N283" i="1"/>
  <c r="N290" i="1"/>
  <c r="N323" i="1"/>
  <c r="N47" i="1"/>
  <c r="N108" i="1"/>
  <c r="N117" i="1"/>
  <c r="N134" i="1"/>
  <c r="N135" i="1"/>
  <c r="N175" i="1"/>
  <c r="N238" i="1"/>
  <c r="N253" i="1"/>
  <c r="N335" i="1"/>
  <c r="N100" i="1"/>
  <c r="N156" i="1"/>
  <c r="N174" i="1"/>
  <c r="N210" i="1"/>
  <c r="N235" i="1"/>
  <c r="N236" i="1"/>
  <c r="N239" i="1"/>
  <c r="N248" i="1"/>
  <c r="N313" i="1"/>
  <c r="N338" i="1"/>
  <c r="N347" i="1"/>
  <c r="N354" i="1"/>
  <c r="N359" i="1"/>
  <c r="N35" i="1"/>
  <c r="N131" i="1"/>
  <c r="N212" i="1"/>
  <c r="N31" i="1"/>
  <c r="N352" i="1"/>
  <c r="N376" i="1"/>
  <c r="N51" i="1"/>
  <c r="N87" i="1"/>
  <c r="N217" i="1"/>
  <c r="N241" i="1"/>
  <c r="N302" i="1"/>
  <c r="N351" i="1"/>
  <c r="N11" i="1"/>
  <c r="N32" i="1"/>
  <c r="N89" i="1"/>
  <c r="N141" i="1"/>
  <c r="N213" i="1"/>
  <c r="N245" i="1"/>
  <c r="N259" i="1"/>
  <c r="N266" i="1"/>
  <c r="N298" i="1"/>
  <c r="N348" i="1"/>
  <c r="N33" i="1"/>
  <c r="N104" i="1"/>
  <c r="N114" i="1"/>
  <c r="N150" i="1"/>
  <c r="N194" i="1"/>
  <c r="N195" i="1"/>
  <c r="N196" i="1"/>
  <c r="N240" i="1"/>
  <c r="N321" i="1"/>
  <c r="N367" i="1"/>
  <c r="N379" i="1"/>
  <c r="N2" i="1"/>
  <c r="N303" i="1"/>
  <c r="N320" i="1"/>
  <c r="N191" i="1"/>
  <c r="N353" i="1"/>
  <c r="N105" i="1"/>
  <c r="N7" i="1"/>
  <c r="N57" i="1"/>
  <c r="N229" i="1"/>
  <c r="N260" i="1"/>
  <c r="N103" i="1"/>
  <c r="N308" i="1"/>
  <c r="N368" i="1"/>
  <c r="N106" i="1"/>
  <c r="N202" i="1"/>
  <c r="N304" i="1"/>
  <c r="N37" i="1"/>
  <c r="N119" i="1"/>
  <c r="N342" i="1"/>
  <c r="N366" i="1"/>
  <c r="M26" i="1"/>
  <c r="M44" i="1"/>
  <c r="M49" i="1"/>
  <c r="M53" i="1"/>
  <c r="M54" i="1"/>
  <c r="M79" i="1"/>
  <c r="M82" i="1"/>
  <c r="M138" i="1"/>
  <c r="M139" i="1"/>
  <c r="M163" i="1"/>
  <c r="M209" i="1"/>
  <c r="M218" i="1"/>
  <c r="M276" i="1"/>
  <c r="M328" i="1"/>
  <c r="M370" i="1"/>
  <c r="M28" i="1"/>
  <c r="M50" i="1"/>
  <c r="M75" i="1"/>
  <c r="M80" i="1"/>
  <c r="M93" i="1"/>
  <c r="M116" i="1"/>
  <c r="M207" i="1"/>
  <c r="M274" i="1"/>
  <c r="M29" i="1"/>
  <c r="M66" i="1"/>
  <c r="M162" i="1"/>
  <c r="M27" i="1"/>
  <c r="M110" i="1"/>
  <c r="M147" i="1"/>
  <c r="M166" i="1"/>
  <c r="M224" i="1"/>
  <c r="M255" i="1"/>
  <c r="M310" i="1"/>
  <c r="M325" i="1"/>
  <c r="M326" i="1"/>
  <c r="M334" i="1"/>
  <c r="M42" i="1"/>
  <c r="M43" i="1"/>
  <c r="M78" i="1"/>
  <c r="M164" i="1"/>
  <c r="M311" i="1"/>
  <c r="M324" i="1"/>
  <c r="M41" i="1"/>
  <c r="M129" i="1"/>
  <c r="M157" i="1"/>
  <c r="M144" i="1"/>
  <c r="M181" i="1"/>
  <c r="M256" i="1"/>
  <c r="M261" i="1"/>
  <c r="M337" i="1"/>
  <c r="M184" i="1"/>
  <c r="M257" i="1"/>
  <c r="M355" i="1"/>
  <c r="M13" i="1"/>
  <c r="M62" i="1"/>
  <c r="M172" i="1"/>
  <c r="M251" i="1"/>
  <c r="M270" i="1"/>
  <c r="M375" i="1"/>
  <c r="M9" i="1"/>
  <c r="M12" i="1"/>
  <c r="M30" i="1"/>
  <c r="M61" i="1"/>
  <c r="M68" i="1"/>
  <c r="M107" i="1"/>
  <c r="M142" i="1"/>
  <c r="M143" i="1"/>
  <c r="M160" i="1"/>
  <c r="M171" i="1"/>
  <c r="M193" i="1"/>
  <c r="M203" i="1"/>
  <c r="M204" i="1"/>
  <c r="M230" i="1"/>
  <c r="M246" i="1"/>
  <c r="M250" i="1"/>
  <c r="M263" i="1"/>
  <c r="M265" i="1"/>
  <c r="M267" i="1"/>
  <c r="M269" i="1"/>
  <c r="M341" i="1"/>
  <c r="M349" i="1"/>
  <c r="M356" i="1"/>
  <c r="M369" i="1"/>
  <c r="M60" i="1"/>
  <c r="M133" i="1"/>
  <c r="M227" i="1"/>
  <c r="M262" i="1"/>
  <c r="M8" i="1"/>
  <c r="M55" i="1"/>
  <c r="M126" i="1"/>
  <c r="M228" i="1"/>
  <c r="M373" i="1"/>
  <c r="M22" i="1"/>
  <c r="M64" i="1"/>
  <c r="M125" i="1"/>
  <c r="M211" i="1"/>
  <c r="M215" i="1"/>
  <c r="M285" i="1"/>
  <c r="M288" i="1"/>
  <c r="M289" i="1"/>
  <c r="M343" i="1"/>
  <c r="M344" i="1"/>
  <c r="M358" i="1"/>
  <c r="M372" i="1"/>
  <c r="M232" i="1"/>
  <c r="M23" i="1"/>
  <c r="M86" i="1"/>
  <c r="M96" i="1"/>
  <c r="M101" i="1"/>
  <c r="M149" i="1"/>
  <c r="M178" i="1"/>
  <c r="M179" i="1"/>
  <c r="M192" i="1"/>
  <c r="M258" i="1"/>
  <c r="M299" i="1"/>
  <c r="M362" i="1"/>
  <c r="M24" i="1"/>
  <c r="M102" i="1"/>
  <c r="M177" i="1"/>
  <c r="M208" i="1"/>
  <c r="M300" i="1"/>
  <c r="M363" i="1"/>
  <c r="M128" i="1"/>
  <c r="M127" i="1"/>
  <c r="M280" i="1"/>
  <c r="M301" i="1"/>
  <c r="M16" i="1"/>
  <c r="M90" i="1"/>
  <c r="M247" i="1"/>
  <c r="M17" i="1"/>
  <c r="M91" i="1"/>
  <c r="M295" i="1"/>
  <c r="M296" i="1"/>
  <c r="M98" i="1"/>
  <c r="M137" i="1"/>
  <c r="M294" i="1"/>
  <c r="M350" i="1"/>
  <c r="M377" i="1"/>
  <c r="M36" i="1"/>
  <c r="M167" i="1"/>
  <c r="M284" i="1"/>
  <c r="M19" i="1"/>
  <c r="M198" i="1"/>
  <c r="M281" i="1"/>
  <c r="M314" i="1"/>
  <c r="M18" i="1"/>
  <c r="M52" i="1"/>
  <c r="M97" i="1"/>
  <c r="M92" i="1"/>
  <c r="M130" i="1"/>
  <c r="M199" i="1"/>
  <c r="M201" i="1"/>
  <c r="M234" i="1"/>
  <c r="M282" i="1"/>
  <c r="M339" i="1"/>
  <c r="M59" i="1"/>
  <c r="M81" i="1"/>
  <c r="M121" i="1"/>
  <c r="M154" i="1"/>
  <c r="M176" i="1"/>
  <c r="M189" i="1"/>
  <c r="M357" i="1"/>
  <c r="M206" i="1"/>
  <c r="M226" i="1"/>
  <c r="M231" i="1"/>
  <c r="M243" i="1"/>
  <c r="M242" i="1"/>
  <c r="M10" i="1"/>
  <c r="M331" i="1"/>
  <c r="M20" i="1"/>
  <c r="M159" i="1"/>
  <c r="M197" i="1"/>
  <c r="M120" i="1"/>
  <c r="M122" i="1"/>
  <c r="M132" i="1"/>
  <c r="M153" i="1"/>
  <c r="M165" i="1"/>
  <c r="M205" i="1"/>
  <c r="M333" i="1"/>
  <c r="M3" i="1"/>
  <c r="M25" i="1"/>
  <c r="M136" i="1"/>
  <c r="M146" i="1"/>
  <c r="M158" i="1"/>
  <c r="M219" i="1"/>
  <c r="M221" i="1"/>
  <c r="M233" i="1"/>
  <c r="M330" i="1"/>
  <c r="M361" i="1"/>
  <c r="M38" i="1"/>
  <c r="M46" i="1"/>
  <c r="M148" i="1"/>
  <c r="M155" i="1"/>
  <c r="M168" i="1"/>
  <c r="M340" i="1"/>
  <c r="M371" i="1"/>
  <c r="M254" i="1"/>
  <c r="M264" i="1"/>
  <c r="M273" i="1"/>
  <c r="M293" i="1"/>
  <c r="M297" i="1"/>
  <c r="M272" i="1"/>
  <c r="M271" i="1"/>
  <c r="M309" i="1"/>
  <c r="M58" i="1"/>
  <c r="M65" i="1"/>
  <c r="M84" i="1"/>
  <c r="M94" i="1"/>
  <c r="M95" i="1"/>
  <c r="M151" i="1"/>
  <c r="M152" i="1"/>
  <c r="M183" i="1"/>
  <c r="M190" i="1"/>
  <c r="M223" i="1"/>
  <c r="M327" i="1"/>
  <c r="M364" i="1"/>
  <c r="M85" i="1"/>
  <c r="M182" i="1"/>
  <c r="M275" i="1"/>
  <c r="M345" i="1"/>
  <c r="M365" i="1"/>
  <c r="M188" i="1"/>
  <c r="M277" i="1"/>
  <c r="M279" i="1"/>
  <c r="M307" i="1"/>
  <c r="M317" i="1"/>
  <c r="M6" i="1"/>
  <c r="M99" i="1"/>
  <c r="M278" i="1"/>
  <c r="M316" i="1"/>
  <c r="M39" i="1"/>
  <c r="M72" i="1"/>
  <c r="M111" i="1"/>
  <c r="M118" i="1"/>
  <c r="M169" i="1"/>
  <c r="M291" i="1"/>
  <c r="M312" i="1"/>
  <c r="M315" i="1"/>
  <c r="M332" i="1"/>
  <c r="M48" i="1"/>
  <c r="M69" i="1"/>
  <c r="M73" i="1"/>
  <c r="M112" i="1"/>
  <c r="M170" i="1"/>
  <c r="M287" i="1"/>
  <c r="M292" i="1"/>
  <c r="M249" i="1"/>
  <c r="M286" i="1"/>
  <c r="M360" i="1"/>
  <c r="M34" i="1"/>
  <c r="M40" i="1"/>
  <c r="M70" i="1"/>
  <c r="M71" i="1"/>
  <c r="M244" i="1"/>
  <c r="M268" i="1"/>
  <c r="M346" i="1"/>
  <c r="M113" i="1"/>
  <c r="M56" i="1"/>
  <c r="M74" i="1"/>
  <c r="M214" i="1"/>
  <c r="M222" i="1"/>
  <c r="M318" i="1"/>
  <c r="M378" i="1"/>
  <c r="M88" i="1"/>
  <c r="M63" i="1"/>
  <c r="M83" i="1"/>
  <c r="M186" i="1"/>
  <c r="M200" i="1"/>
  <c r="M185" i="1"/>
  <c r="M4" i="1"/>
  <c r="M5" i="1"/>
  <c r="M15" i="1"/>
  <c r="M76" i="1"/>
  <c r="M145" i="1"/>
  <c r="M305" i="1"/>
  <c r="M14" i="1"/>
  <c r="M77" i="1"/>
  <c r="M123" i="1"/>
  <c r="M220" i="1"/>
  <c r="M306" i="1"/>
  <c r="M319" i="1"/>
  <c r="M322" i="1"/>
  <c r="M336" i="1"/>
  <c r="M374" i="1"/>
  <c r="M45" i="1"/>
  <c r="M67" i="1"/>
  <c r="M109" i="1"/>
  <c r="M115" i="1"/>
  <c r="M124" i="1"/>
  <c r="M140" i="1"/>
  <c r="M180" i="1"/>
  <c r="M187" i="1"/>
  <c r="M216" i="1"/>
  <c r="M237" i="1"/>
  <c r="M252" i="1"/>
  <c r="M283" i="1"/>
  <c r="M290" i="1"/>
  <c r="M323" i="1"/>
  <c r="M47" i="1"/>
  <c r="M108" i="1"/>
  <c r="M117" i="1"/>
  <c r="M134" i="1"/>
  <c r="M135" i="1"/>
  <c r="M175" i="1"/>
  <c r="M238" i="1"/>
  <c r="M253" i="1"/>
  <c r="M335" i="1"/>
  <c r="M100" i="1"/>
  <c r="M156" i="1"/>
  <c r="M174" i="1"/>
  <c r="M210" i="1"/>
  <c r="M235" i="1"/>
  <c r="M236" i="1"/>
  <c r="M239" i="1"/>
  <c r="M248" i="1"/>
  <c r="M313" i="1"/>
  <c r="M338" i="1"/>
  <c r="M347" i="1"/>
  <c r="M354" i="1"/>
  <c r="M359" i="1"/>
  <c r="M35" i="1"/>
  <c r="M131" i="1"/>
  <c r="M212" i="1"/>
  <c r="M31" i="1"/>
  <c r="M352" i="1"/>
  <c r="M376" i="1"/>
  <c r="M51" i="1"/>
  <c r="M87" i="1"/>
  <c r="M217" i="1"/>
  <c r="M241" i="1"/>
  <c r="M302" i="1"/>
  <c r="M351" i="1"/>
  <c r="M11" i="1"/>
  <c r="M32" i="1"/>
  <c r="M89" i="1"/>
  <c r="M141" i="1"/>
  <c r="M213" i="1"/>
  <c r="M245" i="1"/>
  <c r="M259" i="1"/>
  <c r="M266" i="1"/>
  <c r="M298" i="1"/>
  <c r="M348" i="1"/>
  <c r="M33" i="1"/>
  <c r="M104" i="1"/>
  <c r="M114" i="1"/>
  <c r="M150" i="1"/>
  <c r="M194" i="1"/>
  <c r="M195" i="1"/>
  <c r="M196" i="1"/>
  <c r="M240" i="1"/>
  <c r="M321" i="1"/>
  <c r="M367" i="1"/>
  <c r="M379" i="1"/>
  <c r="M2" i="1"/>
  <c r="M303" i="1"/>
  <c r="M320" i="1"/>
  <c r="M191" i="1"/>
  <c r="M353" i="1"/>
  <c r="M105" i="1"/>
  <c r="M7" i="1"/>
  <c r="M57" i="1"/>
  <c r="M229" i="1"/>
  <c r="M260" i="1"/>
  <c r="M103" i="1"/>
  <c r="M308" i="1"/>
  <c r="M368" i="1"/>
  <c r="M106" i="1"/>
  <c r="M202" i="1"/>
  <c r="M304" i="1"/>
  <c r="M37" i="1"/>
  <c r="M119" i="1"/>
  <c r="M342" i="1"/>
  <c r="M366" i="1"/>
  <c r="L26" i="1"/>
  <c r="L44" i="1"/>
  <c r="L49" i="1"/>
  <c r="L53" i="1"/>
  <c r="L54" i="1"/>
  <c r="L79" i="1"/>
  <c r="L82" i="1"/>
  <c r="L138" i="1"/>
  <c r="L139" i="1"/>
  <c r="L163" i="1"/>
  <c r="L209" i="1"/>
  <c r="L218" i="1"/>
  <c r="L276" i="1"/>
  <c r="L328" i="1"/>
  <c r="L370" i="1"/>
  <c r="L28" i="1"/>
  <c r="L50" i="1"/>
  <c r="L75" i="1"/>
  <c r="L80" i="1"/>
  <c r="L93" i="1"/>
  <c r="L116" i="1"/>
  <c r="L207" i="1"/>
  <c r="L274" i="1"/>
  <c r="L29" i="1"/>
  <c r="L66" i="1"/>
  <c r="L162" i="1"/>
  <c r="L27" i="1"/>
  <c r="L110" i="1"/>
  <c r="L147" i="1"/>
  <c r="L166" i="1"/>
  <c r="L224" i="1"/>
  <c r="L255" i="1"/>
  <c r="L310" i="1"/>
  <c r="L325" i="1"/>
  <c r="L326" i="1"/>
  <c r="L334" i="1"/>
  <c r="L42" i="1"/>
  <c r="L43" i="1"/>
  <c r="L78" i="1"/>
  <c r="L164" i="1"/>
  <c r="L311" i="1"/>
  <c r="L324" i="1"/>
  <c r="L41" i="1"/>
  <c r="L129" i="1"/>
  <c r="L157" i="1"/>
  <c r="L144" i="1"/>
  <c r="L181" i="1"/>
  <c r="L256" i="1"/>
  <c r="L261" i="1"/>
  <c r="L337" i="1"/>
  <c r="L184" i="1"/>
  <c r="L257" i="1"/>
  <c r="L355" i="1"/>
  <c r="L13" i="1"/>
  <c r="L62" i="1"/>
  <c r="L172" i="1"/>
  <c r="L251" i="1"/>
  <c r="L270" i="1"/>
  <c r="L375" i="1"/>
  <c r="L9" i="1"/>
  <c r="L12" i="1"/>
  <c r="L30" i="1"/>
  <c r="L61" i="1"/>
  <c r="L68" i="1"/>
  <c r="L107" i="1"/>
  <c r="L142" i="1"/>
  <c r="L143" i="1"/>
  <c r="L160" i="1"/>
  <c r="L171" i="1"/>
  <c r="L193" i="1"/>
  <c r="L203" i="1"/>
  <c r="L204" i="1"/>
  <c r="L230" i="1"/>
  <c r="L246" i="1"/>
  <c r="L250" i="1"/>
  <c r="L263" i="1"/>
  <c r="L265" i="1"/>
  <c r="L267" i="1"/>
  <c r="L269" i="1"/>
  <c r="L341" i="1"/>
  <c r="L349" i="1"/>
  <c r="L356" i="1"/>
  <c r="L369" i="1"/>
  <c r="L60" i="1"/>
  <c r="L133" i="1"/>
  <c r="L227" i="1"/>
  <c r="L262" i="1"/>
  <c r="L8" i="1"/>
  <c r="L55" i="1"/>
  <c r="L126" i="1"/>
  <c r="L228" i="1"/>
  <c r="L373" i="1"/>
  <c r="L22" i="1"/>
  <c r="L64" i="1"/>
  <c r="L125" i="1"/>
  <c r="L211" i="1"/>
  <c r="L215" i="1"/>
  <c r="L285" i="1"/>
  <c r="L288" i="1"/>
  <c r="L289" i="1"/>
  <c r="L343" i="1"/>
  <c r="L344" i="1"/>
  <c r="L358" i="1"/>
  <c r="L372" i="1"/>
  <c r="L21" i="1"/>
  <c r="L232" i="1"/>
  <c r="L23" i="1"/>
  <c r="L86" i="1"/>
  <c r="L96" i="1"/>
  <c r="L101" i="1"/>
  <c r="L149" i="1"/>
  <c r="L178" i="1"/>
  <c r="L179" i="1"/>
  <c r="L192" i="1"/>
  <c r="L258" i="1"/>
  <c r="L299" i="1"/>
  <c r="L362" i="1"/>
  <c r="L24" i="1"/>
  <c r="L102" i="1"/>
  <c r="L177" i="1"/>
  <c r="L208" i="1"/>
  <c r="L300" i="1"/>
  <c r="L363" i="1"/>
  <c r="L128" i="1"/>
  <c r="L127" i="1"/>
  <c r="L280" i="1"/>
  <c r="L301" i="1"/>
  <c r="L16" i="1"/>
  <c r="L90" i="1"/>
  <c r="L247" i="1"/>
  <c r="L17" i="1"/>
  <c r="L91" i="1"/>
  <c r="L295" i="1"/>
  <c r="L296" i="1"/>
  <c r="L98" i="1"/>
  <c r="L137" i="1"/>
  <c r="L294" i="1"/>
  <c r="L350" i="1"/>
  <c r="L377" i="1"/>
  <c r="L36" i="1"/>
  <c r="L167" i="1"/>
  <c r="L284" i="1"/>
  <c r="L19" i="1"/>
  <c r="L198" i="1"/>
  <c r="L281" i="1"/>
  <c r="L314" i="1"/>
  <c r="L18" i="1"/>
  <c r="L52" i="1"/>
  <c r="L97" i="1"/>
  <c r="L92" i="1"/>
  <c r="L130" i="1"/>
  <c r="L199" i="1"/>
  <c r="L201" i="1"/>
  <c r="L234" i="1"/>
  <c r="L282" i="1"/>
  <c r="L339" i="1"/>
  <c r="L59" i="1"/>
  <c r="L81" i="1"/>
  <c r="L121" i="1"/>
  <c r="L154" i="1"/>
  <c r="L176" i="1"/>
  <c r="L189" i="1"/>
  <c r="L357" i="1"/>
  <c r="L206" i="1"/>
  <c r="L226" i="1"/>
  <c r="L231" i="1"/>
  <c r="L243" i="1"/>
  <c r="L242" i="1"/>
  <c r="L10" i="1"/>
  <c r="L331" i="1"/>
  <c r="L20" i="1"/>
  <c r="L159" i="1"/>
  <c r="L197" i="1"/>
  <c r="L120" i="1"/>
  <c r="L122" i="1"/>
  <c r="L132" i="1"/>
  <c r="L153" i="1"/>
  <c r="L165" i="1"/>
  <c r="L205" i="1"/>
  <c r="L333" i="1"/>
  <c r="L3" i="1"/>
  <c r="L25" i="1"/>
  <c r="L136" i="1"/>
  <c r="L146" i="1"/>
  <c r="L158" i="1"/>
  <c r="L219" i="1"/>
  <c r="L221" i="1"/>
  <c r="L233" i="1"/>
  <c r="L330" i="1"/>
  <c r="L361" i="1"/>
  <c r="L38" i="1"/>
  <c r="L46" i="1"/>
  <c r="L148" i="1"/>
  <c r="L155" i="1"/>
  <c r="L168" i="1"/>
  <c r="L340" i="1"/>
  <c r="L371" i="1"/>
  <c r="L254" i="1"/>
  <c r="L264" i="1"/>
  <c r="L273" i="1"/>
  <c r="L293" i="1"/>
  <c r="L297" i="1"/>
  <c r="L272" i="1"/>
  <c r="L271" i="1"/>
  <c r="L309" i="1"/>
  <c r="L58" i="1"/>
  <c r="L65" i="1"/>
  <c r="L84" i="1"/>
  <c r="L94" i="1"/>
  <c r="L95" i="1"/>
  <c r="L151" i="1"/>
  <c r="L152" i="1"/>
  <c r="L183" i="1"/>
  <c r="L190" i="1"/>
  <c r="L223" i="1"/>
  <c r="L327" i="1"/>
  <c r="L364" i="1"/>
  <c r="L85" i="1"/>
  <c r="L182" i="1"/>
  <c r="L275" i="1"/>
  <c r="L345" i="1"/>
  <c r="L365" i="1"/>
  <c r="L188" i="1"/>
  <c r="L277" i="1"/>
  <c r="L279" i="1"/>
  <c r="L307" i="1"/>
  <c r="L317" i="1"/>
  <c r="L6" i="1"/>
  <c r="L99" i="1"/>
  <c r="L278" i="1"/>
  <c r="L316" i="1"/>
  <c r="L39" i="1"/>
  <c r="L72" i="1"/>
  <c r="L111" i="1"/>
  <c r="L118" i="1"/>
  <c r="L169" i="1"/>
  <c r="L291" i="1"/>
  <c r="L312" i="1"/>
  <c r="L315" i="1"/>
  <c r="L332" i="1"/>
  <c r="L48" i="1"/>
  <c r="L69" i="1"/>
  <c r="L73" i="1"/>
  <c r="L112" i="1"/>
  <c r="L170" i="1"/>
  <c r="L287" i="1"/>
  <c r="L292" i="1"/>
  <c r="L249" i="1"/>
  <c r="L286" i="1"/>
  <c r="L360" i="1"/>
  <c r="L34" i="1"/>
  <c r="L40" i="1"/>
  <c r="L70" i="1"/>
  <c r="L71" i="1"/>
  <c r="L244" i="1"/>
  <c r="L268" i="1"/>
  <c r="L346" i="1"/>
  <c r="L113" i="1"/>
  <c r="L56" i="1"/>
  <c r="L74" i="1"/>
  <c r="L214" i="1"/>
  <c r="L222" i="1"/>
  <c r="L318" i="1"/>
  <c r="L378" i="1"/>
  <c r="L88" i="1"/>
  <c r="L63" i="1"/>
  <c r="L83" i="1"/>
  <c r="L186" i="1"/>
  <c r="L200" i="1"/>
  <c r="L185" i="1"/>
  <c r="L4" i="1"/>
  <c r="L5" i="1"/>
  <c r="L15" i="1"/>
  <c r="L76" i="1"/>
  <c r="L145" i="1"/>
  <c r="L305" i="1"/>
  <c r="L14" i="1"/>
  <c r="L77" i="1"/>
  <c r="L123" i="1"/>
  <c r="L220" i="1"/>
  <c r="L306" i="1"/>
  <c r="L319" i="1"/>
  <c r="L322" i="1"/>
  <c r="L336" i="1"/>
  <c r="L374" i="1"/>
  <c r="L45" i="1"/>
  <c r="L67" i="1"/>
  <c r="L109" i="1"/>
  <c r="L115" i="1"/>
  <c r="L124" i="1"/>
  <c r="L140" i="1"/>
  <c r="L180" i="1"/>
  <c r="L187" i="1"/>
  <c r="L216" i="1"/>
  <c r="L237" i="1"/>
  <c r="L252" i="1"/>
  <c r="L283" i="1"/>
  <c r="L290" i="1"/>
  <c r="L323" i="1"/>
  <c r="L47" i="1"/>
  <c r="L108" i="1"/>
  <c r="L117" i="1"/>
  <c r="L134" i="1"/>
  <c r="L135" i="1"/>
  <c r="L175" i="1"/>
  <c r="L238" i="1"/>
  <c r="L253" i="1"/>
  <c r="L335" i="1"/>
  <c r="L100" i="1"/>
  <c r="L156" i="1"/>
  <c r="L174" i="1"/>
  <c r="L210" i="1"/>
  <c r="L235" i="1"/>
  <c r="L236" i="1"/>
  <c r="L239" i="1"/>
  <c r="L248" i="1"/>
  <c r="L313" i="1"/>
  <c r="L338" i="1"/>
  <c r="L347" i="1"/>
  <c r="L354" i="1"/>
  <c r="L359" i="1"/>
  <c r="L35" i="1"/>
  <c r="L131" i="1"/>
  <c r="L212" i="1"/>
  <c r="L31" i="1"/>
  <c r="L352" i="1"/>
  <c r="L376" i="1"/>
  <c r="L51" i="1"/>
  <c r="L87" i="1"/>
  <c r="L217" i="1"/>
  <c r="L241" i="1"/>
  <c r="L302" i="1"/>
  <c r="L351" i="1"/>
  <c r="L11" i="1"/>
  <c r="L32" i="1"/>
  <c r="L89" i="1"/>
  <c r="L141" i="1"/>
  <c r="L213" i="1"/>
  <c r="L245" i="1"/>
  <c r="L259" i="1"/>
  <c r="L266" i="1"/>
  <c r="L298" i="1"/>
  <c r="L348" i="1"/>
  <c r="L33" i="1"/>
  <c r="L104" i="1"/>
  <c r="L114" i="1"/>
  <c r="L150" i="1"/>
  <c r="L194" i="1"/>
  <c r="L195" i="1"/>
  <c r="L196" i="1"/>
  <c r="L240" i="1"/>
  <c r="L321" i="1"/>
  <c r="L367" i="1"/>
  <c r="L379" i="1"/>
  <c r="L2" i="1"/>
  <c r="L303" i="1"/>
  <c r="L320" i="1"/>
  <c r="L191" i="1"/>
  <c r="L353" i="1"/>
  <c r="L105" i="1"/>
  <c r="L7" i="1"/>
  <c r="L57" i="1"/>
  <c r="L229" i="1"/>
  <c r="L260" i="1"/>
  <c r="L103" i="1"/>
  <c r="L308" i="1"/>
  <c r="L368" i="1"/>
  <c r="L106" i="1"/>
  <c r="L202" i="1"/>
  <c r="L304" i="1"/>
  <c r="L37" i="1"/>
  <c r="L119" i="1"/>
  <c r="L342" i="1"/>
  <c r="L366" i="1"/>
  <c r="K26" i="1"/>
  <c r="K44" i="1"/>
  <c r="K49" i="1"/>
  <c r="K53" i="1"/>
  <c r="K54" i="1"/>
  <c r="K79" i="1"/>
  <c r="K82" i="1"/>
  <c r="K138" i="1"/>
  <c r="K139" i="1"/>
  <c r="K163" i="1"/>
  <c r="K209" i="1"/>
  <c r="K218" i="1"/>
  <c r="K276" i="1"/>
  <c r="K328" i="1"/>
  <c r="K370" i="1"/>
  <c r="K28" i="1"/>
  <c r="K50" i="1"/>
  <c r="K75" i="1"/>
  <c r="K80" i="1"/>
  <c r="K93" i="1"/>
  <c r="K116" i="1"/>
  <c r="K207" i="1"/>
  <c r="K274" i="1"/>
  <c r="K29" i="1"/>
  <c r="K66" i="1"/>
  <c r="K162" i="1"/>
  <c r="K27" i="1"/>
  <c r="K110" i="1"/>
  <c r="K147" i="1"/>
  <c r="K166" i="1"/>
  <c r="K224" i="1"/>
  <c r="K255" i="1"/>
  <c r="K310" i="1"/>
  <c r="K325" i="1"/>
  <c r="K326" i="1"/>
  <c r="K334" i="1"/>
  <c r="K42" i="1"/>
  <c r="K43" i="1"/>
  <c r="K78" i="1"/>
  <c r="K164" i="1"/>
  <c r="K311" i="1"/>
  <c r="K324" i="1"/>
  <c r="K41" i="1"/>
  <c r="K129" i="1"/>
  <c r="K157" i="1"/>
  <c r="K144" i="1"/>
  <c r="K181" i="1"/>
  <c r="K256" i="1"/>
  <c r="K261" i="1"/>
  <c r="K337" i="1"/>
  <c r="K184" i="1"/>
  <c r="K257" i="1"/>
  <c r="K355" i="1"/>
  <c r="K13" i="1"/>
  <c r="K62" i="1"/>
  <c r="K172" i="1"/>
  <c r="K251" i="1"/>
  <c r="K270" i="1"/>
  <c r="K375" i="1"/>
  <c r="K9" i="1"/>
  <c r="K12" i="1"/>
  <c r="K30" i="1"/>
  <c r="K61" i="1"/>
  <c r="K68" i="1"/>
  <c r="K107" i="1"/>
  <c r="K142" i="1"/>
  <c r="K143" i="1"/>
  <c r="K160" i="1"/>
  <c r="K171" i="1"/>
  <c r="K193" i="1"/>
  <c r="K203" i="1"/>
  <c r="K204" i="1"/>
  <c r="K230" i="1"/>
  <c r="K246" i="1"/>
  <c r="K250" i="1"/>
  <c r="K263" i="1"/>
  <c r="K265" i="1"/>
  <c r="K267" i="1"/>
  <c r="K269" i="1"/>
  <c r="K341" i="1"/>
  <c r="K349" i="1"/>
  <c r="K356" i="1"/>
  <c r="K369" i="1"/>
  <c r="K60" i="1"/>
  <c r="K133" i="1"/>
  <c r="K227" i="1"/>
  <c r="K262" i="1"/>
  <c r="K8" i="1"/>
  <c r="K55" i="1"/>
  <c r="K126" i="1"/>
  <c r="K228" i="1"/>
  <c r="K373" i="1"/>
  <c r="K22" i="1"/>
  <c r="K64" i="1"/>
  <c r="K125" i="1"/>
  <c r="K211" i="1"/>
  <c r="K215" i="1"/>
  <c r="K285" i="1"/>
  <c r="K288" i="1"/>
  <c r="K289" i="1"/>
  <c r="K343" i="1"/>
  <c r="K344" i="1"/>
  <c r="K358" i="1"/>
  <c r="K372" i="1"/>
  <c r="K21" i="1"/>
  <c r="K232" i="1"/>
  <c r="K23" i="1"/>
  <c r="K86" i="1"/>
  <c r="K96" i="1"/>
  <c r="K101" i="1"/>
  <c r="K149" i="1"/>
  <c r="K178" i="1"/>
  <c r="K179" i="1"/>
  <c r="K192" i="1"/>
  <c r="K258" i="1"/>
  <c r="K299" i="1"/>
  <c r="K362" i="1"/>
  <c r="K24" i="1"/>
  <c r="K102" i="1"/>
  <c r="K177" i="1"/>
  <c r="K208" i="1"/>
  <c r="K300" i="1"/>
  <c r="K363" i="1"/>
  <c r="K128" i="1"/>
  <c r="K127" i="1"/>
  <c r="K280" i="1"/>
  <c r="K301" i="1"/>
  <c r="K16" i="1"/>
  <c r="K90" i="1"/>
  <c r="K247" i="1"/>
  <c r="K17" i="1"/>
  <c r="K91" i="1"/>
  <c r="K295" i="1"/>
  <c r="K296" i="1"/>
  <c r="K98" i="1"/>
  <c r="K137" i="1"/>
  <c r="K294" i="1"/>
  <c r="K350" i="1"/>
  <c r="K377" i="1"/>
  <c r="K36" i="1"/>
  <c r="K167" i="1"/>
  <c r="K284" i="1"/>
  <c r="K19" i="1"/>
  <c r="K198" i="1"/>
  <c r="K281" i="1"/>
  <c r="K314" i="1"/>
  <c r="K18" i="1"/>
  <c r="K52" i="1"/>
  <c r="K97" i="1"/>
  <c r="K92" i="1"/>
  <c r="K130" i="1"/>
  <c r="K199" i="1"/>
  <c r="K201" i="1"/>
  <c r="K234" i="1"/>
  <c r="K282" i="1"/>
  <c r="K339" i="1"/>
  <c r="K59" i="1"/>
  <c r="K81" i="1"/>
  <c r="K121" i="1"/>
  <c r="K154" i="1"/>
  <c r="K176" i="1"/>
  <c r="K189" i="1"/>
  <c r="K357" i="1"/>
  <c r="K206" i="1"/>
  <c r="K226" i="1"/>
  <c r="K231" i="1"/>
  <c r="K243" i="1"/>
  <c r="K242" i="1"/>
  <c r="K10" i="1"/>
  <c r="K331" i="1"/>
  <c r="K20" i="1"/>
  <c r="K159" i="1"/>
  <c r="K197" i="1"/>
  <c r="K120" i="1"/>
  <c r="K122" i="1"/>
  <c r="K132" i="1"/>
  <c r="K153" i="1"/>
  <c r="K165" i="1"/>
  <c r="K205" i="1"/>
  <c r="K333" i="1"/>
  <c r="K3" i="1"/>
  <c r="K25" i="1"/>
  <c r="K136" i="1"/>
  <c r="K146" i="1"/>
  <c r="K158" i="1"/>
  <c r="K219" i="1"/>
  <c r="K221" i="1"/>
  <c r="K233" i="1"/>
  <c r="K330" i="1"/>
  <c r="K361" i="1"/>
  <c r="K38" i="1"/>
  <c r="K46" i="1"/>
  <c r="K148" i="1"/>
  <c r="K155" i="1"/>
  <c r="K168" i="1"/>
  <c r="K340" i="1"/>
  <c r="K371" i="1"/>
  <c r="K254" i="1"/>
  <c r="K264" i="1"/>
  <c r="K273" i="1"/>
  <c r="K293" i="1"/>
  <c r="K297" i="1"/>
  <c r="K272" i="1"/>
  <c r="K271" i="1"/>
  <c r="K309" i="1"/>
  <c r="K58" i="1"/>
  <c r="K65" i="1"/>
  <c r="K84" i="1"/>
  <c r="K94" i="1"/>
  <c r="K95" i="1"/>
  <c r="K151" i="1"/>
  <c r="K152" i="1"/>
  <c r="K183" i="1"/>
  <c r="K190" i="1"/>
  <c r="K223" i="1"/>
  <c r="K327" i="1"/>
  <c r="K364" i="1"/>
  <c r="K85" i="1"/>
  <c r="K182" i="1"/>
  <c r="K275" i="1"/>
  <c r="K345" i="1"/>
  <c r="K365" i="1"/>
  <c r="K188" i="1"/>
  <c r="K277" i="1"/>
  <c r="K279" i="1"/>
  <c r="K307" i="1"/>
  <c r="K317" i="1"/>
  <c r="K6" i="1"/>
  <c r="K99" i="1"/>
  <c r="K278" i="1"/>
  <c r="K316" i="1"/>
  <c r="K39" i="1"/>
  <c r="K72" i="1"/>
  <c r="K111" i="1"/>
  <c r="K118" i="1"/>
  <c r="K169" i="1"/>
  <c r="K291" i="1"/>
  <c r="K312" i="1"/>
  <c r="K315" i="1"/>
  <c r="K332" i="1"/>
  <c r="K48" i="1"/>
  <c r="K69" i="1"/>
  <c r="K73" i="1"/>
  <c r="K112" i="1"/>
  <c r="K170" i="1"/>
  <c r="K287" i="1"/>
  <c r="K292" i="1"/>
  <c r="K249" i="1"/>
  <c r="K286" i="1"/>
  <c r="K360" i="1"/>
  <c r="K34" i="1"/>
  <c r="K40" i="1"/>
  <c r="K70" i="1"/>
  <c r="K71" i="1"/>
  <c r="K244" i="1"/>
  <c r="K268" i="1"/>
  <c r="K346" i="1"/>
  <c r="K113" i="1"/>
  <c r="K56" i="1"/>
  <c r="K74" i="1"/>
  <c r="K214" i="1"/>
  <c r="K222" i="1"/>
  <c r="K318" i="1"/>
  <c r="K378" i="1"/>
  <c r="K88" i="1"/>
  <c r="K63" i="1"/>
  <c r="K83" i="1"/>
  <c r="K186" i="1"/>
  <c r="K200" i="1"/>
  <c r="K185" i="1"/>
  <c r="K4" i="1"/>
  <c r="K5" i="1"/>
  <c r="K15" i="1"/>
  <c r="K76" i="1"/>
  <c r="K145" i="1"/>
  <c r="K305" i="1"/>
  <c r="K14" i="1"/>
  <c r="K77" i="1"/>
  <c r="K123" i="1"/>
  <c r="K220" i="1"/>
  <c r="K306" i="1"/>
  <c r="K319" i="1"/>
  <c r="K322" i="1"/>
  <c r="K336" i="1"/>
  <c r="K374" i="1"/>
  <c r="K45" i="1"/>
  <c r="K67" i="1"/>
  <c r="K109" i="1"/>
  <c r="K115" i="1"/>
  <c r="K124" i="1"/>
  <c r="K140" i="1"/>
  <c r="K180" i="1"/>
  <c r="K187" i="1"/>
  <c r="K216" i="1"/>
  <c r="K237" i="1"/>
  <c r="K252" i="1"/>
  <c r="K283" i="1"/>
  <c r="K290" i="1"/>
  <c r="K323" i="1"/>
  <c r="K47" i="1"/>
  <c r="K108" i="1"/>
  <c r="K117" i="1"/>
  <c r="K134" i="1"/>
  <c r="K135" i="1"/>
  <c r="K175" i="1"/>
  <c r="K238" i="1"/>
  <c r="K253" i="1"/>
  <c r="K335" i="1"/>
  <c r="K100" i="1"/>
  <c r="K156" i="1"/>
  <c r="K174" i="1"/>
  <c r="K210" i="1"/>
  <c r="K235" i="1"/>
  <c r="K236" i="1"/>
  <c r="K239" i="1"/>
  <c r="K248" i="1"/>
  <c r="K313" i="1"/>
  <c r="K338" i="1"/>
  <c r="K347" i="1"/>
  <c r="K354" i="1"/>
  <c r="K359" i="1"/>
  <c r="K35" i="1"/>
  <c r="K131" i="1"/>
  <c r="K212" i="1"/>
  <c r="K31" i="1"/>
  <c r="K352" i="1"/>
  <c r="K376" i="1"/>
  <c r="K51" i="1"/>
  <c r="K87" i="1"/>
  <c r="K217" i="1"/>
  <c r="K241" i="1"/>
  <c r="K302" i="1"/>
  <c r="K351" i="1"/>
  <c r="K11" i="1"/>
  <c r="K32" i="1"/>
  <c r="K89" i="1"/>
  <c r="K141" i="1"/>
  <c r="K213" i="1"/>
  <c r="K245" i="1"/>
  <c r="K259" i="1"/>
  <c r="K266" i="1"/>
  <c r="K298" i="1"/>
  <c r="K348" i="1"/>
  <c r="K33" i="1"/>
  <c r="K104" i="1"/>
  <c r="K114" i="1"/>
  <c r="K150" i="1"/>
  <c r="K194" i="1"/>
  <c r="K195" i="1"/>
  <c r="K196" i="1"/>
  <c r="K240" i="1"/>
  <c r="K321" i="1"/>
  <c r="K367" i="1"/>
  <c r="K379" i="1"/>
  <c r="K2" i="1"/>
  <c r="K303" i="1"/>
  <c r="K320" i="1"/>
  <c r="K191" i="1"/>
  <c r="K353" i="1"/>
  <c r="K105" i="1"/>
  <c r="K7" i="1"/>
  <c r="K57" i="1"/>
  <c r="K229" i="1"/>
  <c r="K260" i="1"/>
  <c r="K103" i="1"/>
  <c r="K308" i="1"/>
  <c r="K368" i="1"/>
  <c r="K106" i="1"/>
  <c r="K202" i="1"/>
  <c r="K304" i="1"/>
  <c r="K37" i="1"/>
  <c r="K119" i="1"/>
  <c r="K342" i="1"/>
  <c r="K366" i="1"/>
  <c r="T110" i="1"/>
  <c r="I366" i="1" l="1"/>
  <c r="X366" i="1"/>
  <c r="W366" i="1"/>
  <c r="V366" i="1"/>
  <c r="U366" i="1"/>
  <c r="T366" i="1"/>
  <c r="G366" i="1"/>
  <c r="E366" i="1"/>
  <c r="D366" i="1"/>
  <c r="C366" i="1"/>
  <c r="B366" i="1"/>
  <c r="I342" i="1"/>
  <c r="X342" i="1"/>
  <c r="W342" i="1"/>
  <c r="V342" i="1"/>
  <c r="U342" i="1"/>
  <c r="T342" i="1"/>
  <c r="G342" i="1"/>
  <c r="E342" i="1"/>
  <c r="D342" i="1"/>
  <c r="C342" i="1"/>
  <c r="B342" i="1"/>
  <c r="I119" i="1"/>
  <c r="X119" i="1"/>
  <c r="W119" i="1"/>
  <c r="V119" i="1"/>
  <c r="U119" i="1"/>
  <c r="T119" i="1"/>
  <c r="G119" i="1"/>
  <c r="E119" i="1"/>
  <c r="D119" i="1"/>
  <c r="C119" i="1"/>
  <c r="B119" i="1"/>
  <c r="I37" i="1"/>
  <c r="X37" i="1"/>
  <c r="W37" i="1"/>
  <c r="V37" i="1"/>
  <c r="U37" i="1"/>
  <c r="T37" i="1"/>
  <c r="G37" i="1"/>
  <c r="E37" i="1"/>
  <c r="D37" i="1"/>
  <c r="C37" i="1"/>
  <c r="B37" i="1"/>
  <c r="I304" i="1"/>
  <c r="X304" i="1"/>
  <c r="W304" i="1"/>
  <c r="V304" i="1"/>
  <c r="U304" i="1"/>
  <c r="T304" i="1"/>
  <c r="G304" i="1"/>
  <c r="E304" i="1"/>
  <c r="D304" i="1"/>
  <c r="C304" i="1"/>
  <c r="B304" i="1"/>
  <c r="I202" i="1"/>
  <c r="X202" i="1"/>
  <c r="W202" i="1"/>
  <c r="V202" i="1"/>
  <c r="U202" i="1"/>
  <c r="T202" i="1"/>
  <c r="G202" i="1"/>
  <c r="E202" i="1"/>
  <c r="D202" i="1"/>
  <c r="C202" i="1"/>
  <c r="B202" i="1"/>
  <c r="I106" i="1"/>
  <c r="X106" i="1"/>
  <c r="W106" i="1"/>
  <c r="V106" i="1"/>
  <c r="U106" i="1"/>
  <c r="T106" i="1"/>
  <c r="G106" i="1"/>
  <c r="E106" i="1"/>
  <c r="D106" i="1"/>
  <c r="C106" i="1"/>
  <c r="B106" i="1"/>
  <c r="I368" i="1"/>
  <c r="X368" i="1"/>
  <c r="W368" i="1"/>
  <c r="V368" i="1"/>
  <c r="U368" i="1"/>
  <c r="T368" i="1"/>
  <c r="G368" i="1"/>
  <c r="E368" i="1"/>
  <c r="D368" i="1"/>
  <c r="C368" i="1"/>
  <c r="B368" i="1"/>
  <c r="I308" i="1"/>
  <c r="X308" i="1"/>
  <c r="W308" i="1"/>
  <c r="V308" i="1"/>
  <c r="U308" i="1"/>
  <c r="T308" i="1"/>
  <c r="G308" i="1"/>
  <c r="E308" i="1"/>
  <c r="D308" i="1"/>
  <c r="C308" i="1"/>
  <c r="B308" i="1"/>
  <c r="I103" i="1"/>
  <c r="X103" i="1"/>
  <c r="W103" i="1"/>
  <c r="V103" i="1"/>
  <c r="U103" i="1"/>
  <c r="T103" i="1"/>
  <c r="G103" i="1"/>
  <c r="E103" i="1"/>
  <c r="D103" i="1"/>
  <c r="C103" i="1"/>
  <c r="B103" i="1"/>
  <c r="I260" i="1"/>
  <c r="X260" i="1"/>
  <c r="W260" i="1"/>
  <c r="V260" i="1"/>
  <c r="U260" i="1"/>
  <c r="T260" i="1"/>
  <c r="G260" i="1"/>
  <c r="E260" i="1"/>
  <c r="D260" i="1"/>
  <c r="C260" i="1"/>
  <c r="B260" i="1"/>
  <c r="I229" i="1"/>
  <c r="X229" i="1"/>
  <c r="W229" i="1"/>
  <c r="V229" i="1"/>
  <c r="U229" i="1"/>
  <c r="T229" i="1"/>
  <c r="G229" i="1"/>
  <c r="E229" i="1"/>
  <c r="D229" i="1"/>
  <c r="C229" i="1"/>
  <c r="B229" i="1"/>
  <c r="I57" i="1"/>
  <c r="X57" i="1"/>
  <c r="W57" i="1"/>
  <c r="V57" i="1"/>
  <c r="U57" i="1"/>
  <c r="T57" i="1"/>
  <c r="G57" i="1"/>
  <c r="E57" i="1"/>
  <c r="D57" i="1"/>
  <c r="C57" i="1"/>
  <c r="B57" i="1"/>
  <c r="I7" i="1"/>
  <c r="X7" i="1"/>
  <c r="W7" i="1"/>
  <c r="V7" i="1"/>
  <c r="U7" i="1"/>
  <c r="T7" i="1"/>
  <c r="G7" i="1"/>
  <c r="E7" i="1"/>
  <c r="D7" i="1"/>
  <c r="C7" i="1"/>
  <c r="B7" i="1"/>
  <c r="I105" i="1"/>
  <c r="X105" i="1"/>
  <c r="W105" i="1"/>
  <c r="V105" i="1"/>
  <c r="U105" i="1"/>
  <c r="T105" i="1"/>
  <c r="G105" i="1"/>
  <c r="E105" i="1"/>
  <c r="D105" i="1"/>
  <c r="C105" i="1"/>
  <c r="B105" i="1"/>
  <c r="I353" i="1"/>
  <c r="X353" i="1"/>
  <c r="W353" i="1"/>
  <c r="V353" i="1"/>
  <c r="U353" i="1"/>
  <c r="T353" i="1"/>
  <c r="G353" i="1"/>
  <c r="E353" i="1"/>
  <c r="D353" i="1"/>
  <c r="C353" i="1"/>
  <c r="B353" i="1"/>
  <c r="I191" i="1"/>
  <c r="X191" i="1"/>
  <c r="W191" i="1"/>
  <c r="V191" i="1"/>
  <c r="U191" i="1"/>
  <c r="T191" i="1"/>
  <c r="G191" i="1"/>
  <c r="E191" i="1"/>
  <c r="D191" i="1"/>
  <c r="C191" i="1"/>
  <c r="B191" i="1"/>
  <c r="I320" i="1"/>
  <c r="X320" i="1"/>
  <c r="W320" i="1"/>
  <c r="V320" i="1"/>
  <c r="U320" i="1"/>
  <c r="T320" i="1"/>
  <c r="G320" i="1"/>
  <c r="E320" i="1"/>
  <c r="D320" i="1"/>
  <c r="C320" i="1"/>
  <c r="B320" i="1"/>
  <c r="I303" i="1"/>
  <c r="X303" i="1"/>
  <c r="W303" i="1"/>
  <c r="V303" i="1"/>
  <c r="U303" i="1"/>
  <c r="T303" i="1"/>
  <c r="G303" i="1"/>
  <c r="E303" i="1"/>
  <c r="D303" i="1"/>
  <c r="C303" i="1"/>
  <c r="B303" i="1"/>
  <c r="I2" i="1"/>
  <c r="X2" i="1"/>
  <c r="W2" i="1"/>
  <c r="V2" i="1"/>
  <c r="U2" i="1"/>
  <c r="T2" i="1"/>
  <c r="D2" i="1"/>
  <c r="C2" i="1"/>
  <c r="B2" i="1"/>
  <c r="I379" i="1"/>
  <c r="X379" i="1"/>
  <c r="W379" i="1"/>
  <c r="V379" i="1"/>
  <c r="U379" i="1"/>
  <c r="T379" i="1"/>
  <c r="G379" i="1"/>
  <c r="E379" i="1"/>
  <c r="D379" i="1"/>
  <c r="C379" i="1"/>
  <c r="B379" i="1"/>
  <c r="I367" i="1"/>
  <c r="X367" i="1"/>
  <c r="W367" i="1"/>
  <c r="V367" i="1"/>
  <c r="U367" i="1"/>
  <c r="T367" i="1"/>
  <c r="G367" i="1"/>
  <c r="E367" i="1"/>
  <c r="D367" i="1"/>
  <c r="C367" i="1"/>
  <c r="B367" i="1"/>
  <c r="I321" i="1"/>
  <c r="X321" i="1"/>
  <c r="W321" i="1"/>
  <c r="V321" i="1"/>
  <c r="U321" i="1"/>
  <c r="T321" i="1"/>
  <c r="G321" i="1"/>
  <c r="E321" i="1"/>
  <c r="D321" i="1"/>
  <c r="C321" i="1"/>
  <c r="B321" i="1"/>
  <c r="I240" i="1"/>
  <c r="X240" i="1"/>
  <c r="W240" i="1"/>
  <c r="V240" i="1"/>
  <c r="U240" i="1"/>
  <c r="T240" i="1"/>
  <c r="G240" i="1"/>
  <c r="E240" i="1"/>
  <c r="D240" i="1"/>
  <c r="C240" i="1"/>
  <c r="B240" i="1"/>
  <c r="I196" i="1"/>
  <c r="X196" i="1"/>
  <c r="W196" i="1"/>
  <c r="V196" i="1"/>
  <c r="U196" i="1"/>
  <c r="T196" i="1"/>
  <c r="G196" i="1"/>
  <c r="E196" i="1"/>
  <c r="D196" i="1"/>
  <c r="C196" i="1"/>
  <c r="B196" i="1"/>
  <c r="I195" i="1"/>
  <c r="X195" i="1"/>
  <c r="W195" i="1"/>
  <c r="V195" i="1"/>
  <c r="U195" i="1"/>
  <c r="T195" i="1"/>
  <c r="G195" i="1"/>
  <c r="E195" i="1"/>
  <c r="D195" i="1"/>
  <c r="C195" i="1"/>
  <c r="B195" i="1"/>
  <c r="I194" i="1"/>
  <c r="X194" i="1"/>
  <c r="W194" i="1"/>
  <c r="V194" i="1"/>
  <c r="U194" i="1"/>
  <c r="T194" i="1"/>
  <c r="G194" i="1"/>
  <c r="E194" i="1"/>
  <c r="D194" i="1"/>
  <c r="C194" i="1"/>
  <c r="B194" i="1"/>
  <c r="I150" i="1"/>
  <c r="X150" i="1"/>
  <c r="W150" i="1"/>
  <c r="V150" i="1"/>
  <c r="U150" i="1"/>
  <c r="T150" i="1"/>
  <c r="G150" i="1"/>
  <c r="E150" i="1"/>
  <c r="D150" i="1"/>
  <c r="C150" i="1"/>
  <c r="B150" i="1"/>
  <c r="I114" i="1"/>
  <c r="X114" i="1"/>
  <c r="W114" i="1"/>
  <c r="V114" i="1"/>
  <c r="U114" i="1"/>
  <c r="T114" i="1"/>
  <c r="G114" i="1"/>
  <c r="E114" i="1"/>
  <c r="D114" i="1"/>
  <c r="C114" i="1"/>
  <c r="B114" i="1"/>
  <c r="I104" i="1"/>
  <c r="X104" i="1"/>
  <c r="W104" i="1"/>
  <c r="V104" i="1"/>
  <c r="U104" i="1"/>
  <c r="T104" i="1"/>
  <c r="G104" i="1"/>
  <c r="E104" i="1"/>
  <c r="D104" i="1"/>
  <c r="C104" i="1"/>
  <c r="B104" i="1"/>
  <c r="I33" i="1"/>
  <c r="X33" i="1"/>
  <c r="W33" i="1"/>
  <c r="V33" i="1"/>
  <c r="U33" i="1"/>
  <c r="T33" i="1"/>
  <c r="G33" i="1"/>
  <c r="E33" i="1"/>
  <c r="D33" i="1"/>
  <c r="C33" i="1"/>
  <c r="B33" i="1"/>
  <c r="I348" i="1"/>
  <c r="X348" i="1"/>
  <c r="W348" i="1"/>
  <c r="V348" i="1"/>
  <c r="U348" i="1"/>
  <c r="T348" i="1"/>
  <c r="G348" i="1"/>
  <c r="E348" i="1"/>
  <c r="D348" i="1"/>
  <c r="C348" i="1"/>
  <c r="B348" i="1"/>
  <c r="I298" i="1"/>
  <c r="X298" i="1"/>
  <c r="W298" i="1"/>
  <c r="V298" i="1"/>
  <c r="U298" i="1"/>
  <c r="T298" i="1"/>
  <c r="G298" i="1"/>
  <c r="E298" i="1"/>
  <c r="D298" i="1"/>
  <c r="C298" i="1"/>
  <c r="B298" i="1"/>
  <c r="I266" i="1"/>
  <c r="X266" i="1"/>
  <c r="W266" i="1"/>
  <c r="V266" i="1"/>
  <c r="U266" i="1"/>
  <c r="T266" i="1"/>
  <c r="G266" i="1"/>
  <c r="E266" i="1"/>
  <c r="D266" i="1"/>
  <c r="C266" i="1"/>
  <c r="B266" i="1"/>
  <c r="I259" i="1"/>
  <c r="X259" i="1"/>
  <c r="W259" i="1"/>
  <c r="V259" i="1"/>
  <c r="U259" i="1"/>
  <c r="T259" i="1"/>
  <c r="G259" i="1"/>
  <c r="E259" i="1"/>
  <c r="D259" i="1"/>
  <c r="C259" i="1"/>
  <c r="B259" i="1"/>
  <c r="I245" i="1"/>
  <c r="X245" i="1"/>
  <c r="W245" i="1"/>
  <c r="V245" i="1"/>
  <c r="U245" i="1"/>
  <c r="T245" i="1"/>
  <c r="G245" i="1"/>
  <c r="E245" i="1"/>
  <c r="D245" i="1"/>
  <c r="C245" i="1"/>
  <c r="B245" i="1"/>
  <c r="I213" i="1"/>
  <c r="X213" i="1"/>
  <c r="W213" i="1"/>
  <c r="V213" i="1"/>
  <c r="U213" i="1"/>
  <c r="T213" i="1"/>
  <c r="G213" i="1"/>
  <c r="E213" i="1"/>
  <c r="D213" i="1"/>
  <c r="C213" i="1"/>
  <c r="B213" i="1"/>
  <c r="I141" i="1"/>
  <c r="X141" i="1"/>
  <c r="W141" i="1"/>
  <c r="V141" i="1"/>
  <c r="U141" i="1"/>
  <c r="T141" i="1"/>
  <c r="G141" i="1"/>
  <c r="E141" i="1"/>
  <c r="D141" i="1"/>
  <c r="C141" i="1"/>
  <c r="B141" i="1"/>
  <c r="I89" i="1"/>
  <c r="X89" i="1"/>
  <c r="W89" i="1"/>
  <c r="V89" i="1"/>
  <c r="U89" i="1"/>
  <c r="T89" i="1"/>
  <c r="G89" i="1"/>
  <c r="E89" i="1"/>
  <c r="D89" i="1"/>
  <c r="C89" i="1"/>
  <c r="B89" i="1"/>
  <c r="I32" i="1"/>
  <c r="X32" i="1"/>
  <c r="W32" i="1"/>
  <c r="V32" i="1"/>
  <c r="U32" i="1"/>
  <c r="T32" i="1"/>
  <c r="G32" i="1"/>
  <c r="E32" i="1"/>
  <c r="D32" i="1"/>
  <c r="C32" i="1"/>
  <c r="B32" i="1"/>
  <c r="I11" i="1"/>
  <c r="X11" i="1"/>
  <c r="W11" i="1"/>
  <c r="V11" i="1"/>
  <c r="U11" i="1"/>
  <c r="T11" i="1"/>
  <c r="G11" i="1"/>
  <c r="E11" i="1"/>
  <c r="D11" i="1"/>
  <c r="C11" i="1"/>
  <c r="B11" i="1"/>
  <c r="I351" i="1"/>
  <c r="X351" i="1"/>
  <c r="W351" i="1"/>
  <c r="V351" i="1"/>
  <c r="U351" i="1"/>
  <c r="T351" i="1"/>
  <c r="G351" i="1"/>
  <c r="E351" i="1"/>
  <c r="D351" i="1"/>
  <c r="C351" i="1"/>
  <c r="B351" i="1"/>
  <c r="I302" i="1"/>
  <c r="X302" i="1"/>
  <c r="W302" i="1"/>
  <c r="V302" i="1"/>
  <c r="U302" i="1"/>
  <c r="T302" i="1"/>
  <c r="G302" i="1"/>
  <c r="E302" i="1"/>
  <c r="D302" i="1"/>
  <c r="C302" i="1"/>
  <c r="B302" i="1"/>
  <c r="I241" i="1"/>
  <c r="X241" i="1"/>
  <c r="W241" i="1"/>
  <c r="V241" i="1"/>
  <c r="U241" i="1"/>
  <c r="T241" i="1"/>
  <c r="G241" i="1"/>
  <c r="E241" i="1"/>
  <c r="D241" i="1"/>
  <c r="C241" i="1"/>
  <c r="B241" i="1"/>
  <c r="I217" i="1"/>
  <c r="X217" i="1"/>
  <c r="W217" i="1"/>
  <c r="V217" i="1"/>
  <c r="U217" i="1"/>
  <c r="T217" i="1"/>
  <c r="G217" i="1"/>
  <c r="E217" i="1"/>
  <c r="D217" i="1"/>
  <c r="C217" i="1"/>
  <c r="B217" i="1"/>
  <c r="I87" i="1"/>
  <c r="X87" i="1"/>
  <c r="W87" i="1"/>
  <c r="V87" i="1"/>
  <c r="U87" i="1"/>
  <c r="T87" i="1"/>
  <c r="G87" i="1"/>
  <c r="E87" i="1"/>
  <c r="D87" i="1"/>
  <c r="C87" i="1"/>
  <c r="B87" i="1"/>
  <c r="I51" i="1"/>
  <c r="X51" i="1"/>
  <c r="W51" i="1"/>
  <c r="V51" i="1"/>
  <c r="U51" i="1"/>
  <c r="T51" i="1"/>
  <c r="G51" i="1"/>
  <c r="E51" i="1"/>
  <c r="D51" i="1"/>
  <c r="C51" i="1"/>
  <c r="B51" i="1"/>
  <c r="I376" i="1"/>
  <c r="X376" i="1"/>
  <c r="W376" i="1"/>
  <c r="V376" i="1"/>
  <c r="U376" i="1"/>
  <c r="T376" i="1"/>
  <c r="G376" i="1"/>
  <c r="E376" i="1"/>
  <c r="D376" i="1"/>
  <c r="C376" i="1"/>
  <c r="B376" i="1"/>
  <c r="I352" i="1"/>
  <c r="X352" i="1"/>
  <c r="W352" i="1"/>
  <c r="V352" i="1"/>
  <c r="U352" i="1"/>
  <c r="T352" i="1"/>
  <c r="G352" i="1"/>
  <c r="E352" i="1"/>
  <c r="D352" i="1"/>
  <c r="C352" i="1"/>
  <c r="B352" i="1"/>
  <c r="I31" i="1"/>
  <c r="X31" i="1"/>
  <c r="W31" i="1"/>
  <c r="V31" i="1"/>
  <c r="U31" i="1"/>
  <c r="T31" i="1"/>
  <c r="G31" i="1"/>
  <c r="E31" i="1"/>
  <c r="D31" i="1"/>
  <c r="C31" i="1"/>
  <c r="B31" i="1"/>
  <c r="I212" i="1"/>
  <c r="X212" i="1"/>
  <c r="W212" i="1"/>
  <c r="V212" i="1"/>
  <c r="U212" i="1"/>
  <c r="T212" i="1"/>
  <c r="G212" i="1"/>
  <c r="E212" i="1"/>
  <c r="D212" i="1"/>
  <c r="C212" i="1"/>
  <c r="B212" i="1"/>
  <c r="I131" i="1"/>
  <c r="X131" i="1"/>
  <c r="W131" i="1"/>
  <c r="V131" i="1"/>
  <c r="U131" i="1"/>
  <c r="T131" i="1"/>
  <c r="G131" i="1"/>
  <c r="E131" i="1"/>
  <c r="D131" i="1"/>
  <c r="C131" i="1"/>
  <c r="B131" i="1"/>
  <c r="I35" i="1"/>
  <c r="X35" i="1"/>
  <c r="W35" i="1"/>
  <c r="V35" i="1"/>
  <c r="U35" i="1"/>
  <c r="T35" i="1"/>
  <c r="G35" i="1"/>
  <c r="E35" i="1"/>
  <c r="D35" i="1"/>
  <c r="C35" i="1"/>
  <c r="B35" i="1"/>
  <c r="I359" i="1"/>
  <c r="X359" i="1"/>
  <c r="W359" i="1"/>
  <c r="V359" i="1"/>
  <c r="U359" i="1"/>
  <c r="T359" i="1"/>
  <c r="G359" i="1"/>
  <c r="E359" i="1"/>
  <c r="D359" i="1"/>
  <c r="C359" i="1"/>
  <c r="B359" i="1"/>
  <c r="I354" i="1"/>
  <c r="X354" i="1"/>
  <c r="W354" i="1"/>
  <c r="V354" i="1"/>
  <c r="U354" i="1"/>
  <c r="T354" i="1"/>
  <c r="G354" i="1"/>
  <c r="E354" i="1"/>
  <c r="D354" i="1"/>
  <c r="C354" i="1"/>
  <c r="B354" i="1"/>
  <c r="I347" i="1"/>
  <c r="X347" i="1"/>
  <c r="W347" i="1"/>
  <c r="V347" i="1"/>
  <c r="U347" i="1"/>
  <c r="T347" i="1"/>
  <c r="G347" i="1"/>
  <c r="E347" i="1"/>
  <c r="D347" i="1"/>
  <c r="C347" i="1"/>
  <c r="B347" i="1"/>
  <c r="I338" i="1"/>
  <c r="X338" i="1"/>
  <c r="W338" i="1"/>
  <c r="V338" i="1"/>
  <c r="U338" i="1"/>
  <c r="T338" i="1"/>
  <c r="G338" i="1"/>
  <c r="E338" i="1"/>
  <c r="D338" i="1"/>
  <c r="C338" i="1"/>
  <c r="B338" i="1"/>
  <c r="I313" i="1"/>
  <c r="X313" i="1"/>
  <c r="W313" i="1"/>
  <c r="V313" i="1"/>
  <c r="U313" i="1"/>
  <c r="T313" i="1"/>
  <c r="G313" i="1"/>
  <c r="E313" i="1"/>
  <c r="D313" i="1"/>
  <c r="C313" i="1"/>
  <c r="B313" i="1"/>
  <c r="I248" i="1"/>
  <c r="X248" i="1"/>
  <c r="W248" i="1"/>
  <c r="V248" i="1"/>
  <c r="U248" i="1"/>
  <c r="T248" i="1"/>
  <c r="G248" i="1"/>
  <c r="E248" i="1"/>
  <c r="D248" i="1"/>
  <c r="C248" i="1"/>
  <c r="B248" i="1"/>
  <c r="I239" i="1"/>
  <c r="X239" i="1"/>
  <c r="W239" i="1"/>
  <c r="V239" i="1"/>
  <c r="U239" i="1"/>
  <c r="T239" i="1"/>
  <c r="G239" i="1"/>
  <c r="E239" i="1"/>
  <c r="D239" i="1"/>
  <c r="C239" i="1"/>
  <c r="B239" i="1"/>
  <c r="I236" i="1"/>
  <c r="X236" i="1"/>
  <c r="W236" i="1"/>
  <c r="V236" i="1"/>
  <c r="U236" i="1"/>
  <c r="T236" i="1"/>
  <c r="G236" i="1"/>
  <c r="E236" i="1"/>
  <c r="D236" i="1"/>
  <c r="C236" i="1"/>
  <c r="B236" i="1"/>
  <c r="I235" i="1"/>
  <c r="X235" i="1"/>
  <c r="W235" i="1"/>
  <c r="V235" i="1"/>
  <c r="U235" i="1"/>
  <c r="T235" i="1"/>
  <c r="G235" i="1"/>
  <c r="E235" i="1"/>
  <c r="D235" i="1"/>
  <c r="C235" i="1"/>
  <c r="B235" i="1"/>
  <c r="I210" i="1"/>
  <c r="X210" i="1"/>
  <c r="W210" i="1"/>
  <c r="V210" i="1"/>
  <c r="U210" i="1"/>
  <c r="T210" i="1"/>
  <c r="G210" i="1"/>
  <c r="E210" i="1"/>
  <c r="D210" i="1"/>
  <c r="C210" i="1"/>
  <c r="B210" i="1"/>
  <c r="I174" i="1"/>
  <c r="X174" i="1"/>
  <c r="W174" i="1"/>
  <c r="V174" i="1"/>
  <c r="U174" i="1"/>
  <c r="T174" i="1"/>
  <c r="G174" i="1"/>
  <c r="E174" i="1"/>
  <c r="D174" i="1"/>
  <c r="C174" i="1"/>
  <c r="B174" i="1"/>
  <c r="I156" i="1"/>
  <c r="X156" i="1"/>
  <c r="W156" i="1"/>
  <c r="V156" i="1"/>
  <c r="U156" i="1"/>
  <c r="T156" i="1"/>
  <c r="G156" i="1"/>
  <c r="E156" i="1"/>
  <c r="D156" i="1"/>
  <c r="C156" i="1"/>
  <c r="B156" i="1"/>
  <c r="I100" i="1"/>
  <c r="X100" i="1"/>
  <c r="W100" i="1"/>
  <c r="V100" i="1"/>
  <c r="U100" i="1"/>
  <c r="T100" i="1"/>
  <c r="G100" i="1"/>
  <c r="E100" i="1"/>
  <c r="D100" i="1"/>
  <c r="C100" i="1"/>
  <c r="B100" i="1"/>
  <c r="I335" i="1"/>
  <c r="X335" i="1"/>
  <c r="W335" i="1"/>
  <c r="V335" i="1"/>
  <c r="U335" i="1"/>
  <c r="T335" i="1"/>
  <c r="G335" i="1"/>
  <c r="E335" i="1"/>
  <c r="D335" i="1"/>
  <c r="C335" i="1"/>
  <c r="B335" i="1"/>
  <c r="I253" i="1"/>
  <c r="X253" i="1"/>
  <c r="W253" i="1"/>
  <c r="V253" i="1"/>
  <c r="U253" i="1"/>
  <c r="T253" i="1"/>
  <c r="G253" i="1"/>
  <c r="E253" i="1"/>
  <c r="D253" i="1"/>
  <c r="C253" i="1"/>
  <c r="B253" i="1"/>
  <c r="I238" i="1"/>
  <c r="X238" i="1"/>
  <c r="W238" i="1"/>
  <c r="V238" i="1"/>
  <c r="U238" i="1"/>
  <c r="T238" i="1"/>
  <c r="G238" i="1"/>
  <c r="E238" i="1"/>
  <c r="D238" i="1"/>
  <c r="C238" i="1"/>
  <c r="B238" i="1"/>
  <c r="I175" i="1"/>
  <c r="X175" i="1"/>
  <c r="W175" i="1"/>
  <c r="V175" i="1"/>
  <c r="U175" i="1"/>
  <c r="T175" i="1"/>
  <c r="G175" i="1"/>
  <c r="E175" i="1"/>
  <c r="D175" i="1"/>
  <c r="C175" i="1"/>
  <c r="B175" i="1"/>
  <c r="I135" i="1"/>
  <c r="X135" i="1"/>
  <c r="W135" i="1"/>
  <c r="V135" i="1"/>
  <c r="U135" i="1"/>
  <c r="T135" i="1"/>
  <c r="G135" i="1"/>
  <c r="E135" i="1"/>
  <c r="D135" i="1"/>
  <c r="C135" i="1"/>
  <c r="B135" i="1"/>
  <c r="I134" i="1"/>
  <c r="X134" i="1"/>
  <c r="W134" i="1"/>
  <c r="V134" i="1"/>
  <c r="U134" i="1"/>
  <c r="T134" i="1"/>
  <c r="G134" i="1"/>
  <c r="E134" i="1"/>
  <c r="D134" i="1"/>
  <c r="C134" i="1"/>
  <c r="B134" i="1"/>
  <c r="I117" i="1"/>
  <c r="X117" i="1"/>
  <c r="W117" i="1"/>
  <c r="V117" i="1"/>
  <c r="U117" i="1"/>
  <c r="T117" i="1"/>
  <c r="G117" i="1"/>
  <c r="E117" i="1"/>
  <c r="D117" i="1"/>
  <c r="C117" i="1"/>
  <c r="B117" i="1"/>
  <c r="I108" i="1"/>
  <c r="X108" i="1"/>
  <c r="W108" i="1"/>
  <c r="V108" i="1"/>
  <c r="U108" i="1"/>
  <c r="T108" i="1"/>
  <c r="G108" i="1"/>
  <c r="E108" i="1"/>
  <c r="D108" i="1"/>
  <c r="C108" i="1"/>
  <c r="B108" i="1"/>
  <c r="I47" i="1"/>
  <c r="X47" i="1"/>
  <c r="W47" i="1"/>
  <c r="V47" i="1"/>
  <c r="U47" i="1"/>
  <c r="T47" i="1"/>
  <c r="G47" i="1"/>
  <c r="E47" i="1"/>
  <c r="D47" i="1"/>
  <c r="C47" i="1"/>
  <c r="B47" i="1"/>
  <c r="I323" i="1"/>
  <c r="X323" i="1"/>
  <c r="W323" i="1"/>
  <c r="V323" i="1"/>
  <c r="U323" i="1"/>
  <c r="T323" i="1"/>
  <c r="G323" i="1"/>
  <c r="E323" i="1"/>
  <c r="D323" i="1"/>
  <c r="C323" i="1"/>
  <c r="B323" i="1"/>
  <c r="I290" i="1"/>
  <c r="X290" i="1"/>
  <c r="W290" i="1"/>
  <c r="V290" i="1"/>
  <c r="U290" i="1"/>
  <c r="T290" i="1"/>
  <c r="G290" i="1"/>
  <c r="E290" i="1"/>
  <c r="D290" i="1"/>
  <c r="C290" i="1"/>
  <c r="B290" i="1"/>
  <c r="I283" i="1"/>
  <c r="X283" i="1"/>
  <c r="W283" i="1"/>
  <c r="V283" i="1"/>
  <c r="U283" i="1"/>
  <c r="T283" i="1"/>
  <c r="G283" i="1"/>
  <c r="E283" i="1"/>
  <c r="D283" i="1"/>
  <c r="C283" i="1"/>
  <c r="B283" i="1"/>
  <c r="I252" i="1"/>
  <c r="X252" i="1"/>
  <c r="W252" i="1"/>
  <c r="V252" i="1"/>
  <c r="U252" i="1"/>
  <c r="T252" i="1"/>
  <c r="G252" i="1"/>
  <c r="E252" i="1"/>
  <c r="D252" i="1"/>
  <c r="C252" i="1"/>
  <c r="B252" i="1"/>
  <c r="I237" i="1"/>
  <c r="X237" i="1"/>
  <c r="W237" i="1"/>
  <c r="V237" i="1"/>
  <c r="U237" i="1"/>
  <c r="T237" i="1"/>
  <c r="G237" i="1"/>
  <c r="E237" i="1"/>
  <c r="D237" i="1"/>
  <c r="C237" i="1"/>
  <c r="B237" i="1"/>
  <c r="I216" i="1"/>
  <c r="X216" i="1"/>
  <c r="W216" i="1"/>
  <c r="V216" i="1"/>
  <c r="U216" i="1"/>
  <c r="T216" i="1"/>
  <c r="G216" i="1"/>
  <c r="E216" i="1"/>
  <c r="D216" i="1"/>
  <c r="C216" i="1"/>
  <c r="B216" i="1"/>
  <c r="I187" i="1"/>
  <c r="X187" i="1"/>
  <c r="W187" i="1"/>
  <c r="V187" i="1"/>
  <c r="U187" i="1"/>
  <c r="T187" i="1"/>
  <c r="G187" i="1"/>
  <c r="E187" i="1"/>
  <c r="D187" i="1"/>
  <c r="C187" i="1"/>
  <c r="B187" i="1"/>
  <c r="I180" i="1"/>
  <c r="X180" i="1"/>
  <c r="W180" i="1"/>
  <c r="V180" i="1"/>
  <c r="U180" i="1"/>
  <c r="T180" i="1"/>
  <c r="G180" i="1"/>
  <c r="E180" i="1"/>
  <c r="D180" i="1"/>
  <c r="C180" i="1"/>
  <c r="B180" i="1"/>
  <c r="I140" i="1"/>
  <c r="X140" i="1"/>
  <c r="W140" i="1"/>
  <c r="V140" i="1"/>
  <c r="U140" i="1"/>
  <c r="T140" i="1"/>
  <c r="G140" i="1"/>
  <c r="E140" i="1"/>
  <c r="D140" i="1"/>
  <c r="C140" i="1"/>
  <c r="B140" i="1"/>
  <c r="I124" i="1"/>
  <c r="X124" i="1"/>
  <c r="W124" i="1"/>
  <c r="V124" i="1"/>
  <c r="U124" i="1"/>
  <c r="T124" i="1"/>
  <c r="G124" i="1"/>
  <c r="E124" i="1"/>
  <c r="D124" i="1"/>
  <c r="C124" i="1"/>
  <c r="B124" i="1"/>
  <c r="I115" i="1"/>
  <c r="X115" i="1"/>
  <c r="W115" i="1"/>
  <c r="V115" i="1"/>
  <c r="U115" i="1"/>
  <c r="T115" i="1"/>
  <c r="G115" i="1"/>
  <c r="E115" i="1"/>
  <c r="D115" i="1"/>
  <c r="C115" i="1"/>
  <c r="B115" i="1"/>
  <c r="I109" i="1"/>
  <c r="X109" i="1"/>
  <c r="W109" i="1"/>
  <c r="V109" i="1"/>
  <c r="U109" i="1"/>
  <c r="T109" i="1"/>
  <c r="G109" i="1"/>
  <c r="E109" i="1"/>
  <c r="D109" i="1"/>
  <c r="C109" i="1"/>
  <c r="B109" i="1"/>
  <c r="I67" i="1"/>
  <c r="X67" i="1"/>
  <c r="W67" i="1"/>
  <c r="V67" i="1"/>
  <c r="U67" i="1"/>
  <c r="T67" i="1"/>
  <c r="G67" i="1"/>
  <c r="E67" i="1"/>
  <c r="D67" i="1"/>
  <c r="C67" i="1"/>
  <c r="B67" i="1"/>
  <c r="I45" i="1"/>
  <c r="X45" i="1"/>
  <c r="W45" i="1"/>
  <c r="V45" i="1"/>
  <c r="U45" i="1"/>
  <c r="T45" i="1"/>
  <c r="G45" i="1"/>
  <c r="E45" i="1"/>
  <c r="D45" i="1"/>
  <c r="C45" i="1"/>
  <c r="B45" i="1"/>
  <c r="I374" i="1"/>
  <c r="X374" i="1"/>
  <c r="W374" i="1"/>
  <c r="V374" i="1"/>
  <c r="U374" i="1"/>
  <c r="T374" i="1"/>
  <c r="G374" i="1"/>
  <c r="E374" i="1"/>
  <c r="D374" i="1"/>
  <c r="C374" i="1"/>
  <c r="B374" i="1"/>
  <c r="I336" i="1"/>
  <c r="X336" i="1"/>
  <c r="W336" i="1"/>
  <c r="V336" i="1"/>
  <c r="U336" i="1"/>
  <c r="T336" i="1"/>
  <c r="G336" i="1"/>
  <c r="E336" i="1"/>
  <c r="D336" i="1"/>
  <c r="C336" i="1"/>
  <c r="B336" i="1"/>
  <c r="I322" i="1"/>
  <c r="X322" i="1"/>
  <c r="W322" i="1"/>
  <c r="V322" i="1"/>
  <c r="U322" i="1"/>
  <c r="T322" i="1"/>
  <c r="G322" i="1"/>
  <c r="E322" i="1"/>
  <c r="D322" i="1"/>
  <c r="C322" i="1"/>
  <c r="B322" i="1"/>
  <c r="I319" i="1"/>
  <c r="X319" i="1"/>
  <c r="W319" i="1"/>
  <c r="V319" i="1"/>
  <c r="U319" i="1"/>
  <c r="T319" i="1"/>
  <c r="G319" i="1"/>
  <c r="E319" i="1"/>
  <c r="D319" i="1"/>
  <c r="C319" i="1"/>
  <c r="B319" i="1"/>
  <c r="I306" i="1"/>
  <c r="X306" i="1"/>
  <c r="W306" i="1"/>
  <c r="V306" i="1"/>
  <c r="U306" i="1"/>
  <c r="T306" i="1"/>
  <c r="G306" i="1"/>
  <c r="E306" i="1"/>
  <c r="D306" i="1"/>
  <c r="C306" i="1"/>
  <c r="B306" i="1"/>
  <c r="I220" i="1"/>
  <c r="X220" i="1"/>
  <c r="W220" i="1"/>
  <c r="V220" i="1"/>
  <c r="U220" i="1"/>
  <c r="T220" i="1"/>
  <c r="G220" i="1"/>
  <c r="E220" i="1"/>
  <c r="D220" i="1"/>
  <c r="C220" i="1"/>
  <c r="B220" i="1"/>
  <c r="I123" i="1"/>
  <c r="X123" i="1"/>
  <c r="W123" i="1"/>
  <c r="V123" i="1"/>
  <c r="U123" i="1"/>
  <c r="T123" i="1"/>
  <c r="G123" i="1"/>
  <c r="E123" i="1"/>
  <c r="D123" i="1"/>
  <c r="C123" i="1"/>
  <c r="B123" i="1"/>
  <c r="I77" i="1"/>
  <c r="X77" i="1"/>
  <c r="W77" i="1"/>
  <c r="V77" i="1"/>
  <c r="U77" i="1"/>
  <c r="T77" i="1"/>
  <c r="G77" i="1"/>
  <c r="E77" i="1"/>
  <c r="D77" i="1"/>
  <c r="C77" i="1"/>
  <c r="B77" i="1"/>
  <c r="I14" i="1"/>
  <c r="X14" i="1"/>
  <c r="W14" i="1"/>
  <c r="V14" i="1"/>
  <c r="U14" i="1"/>
  <c r="T14" i="1"/>
  <c r="G14" i="1"/>
  <c r="E14" i="1"/>
  <c r="D14" i="1"/>
  <c r="C14" i="1"/>
  <c r="B14" i="1"/>
  <c r="I305" i="1"/>
  <c r="X305" i="1"/>
  <c r="W305" i="1"/>
  <c r="V305" i="1"/>
  <c r="U305" i="1"/>
  <c r="T305" i="1"/>
  <c r="G305" i="1"/>
  <c r="E305" i="1"/>
  <c r="D305" i="1"/>
  <c r="C305" i="1"/>
  <c r="B305" i="1"/>
  <c r="I145" i="1"/>
  <c r="X145" i="1"/>
  <c r="W145" i="1"/>
  <c r="V145" i="1"/>
  <c r="U145" i="1"/>
  <c r="T145" i="1"/>
  <c r="G145" i="1"/>
  <c r="E145" i="1"/>
  <c r="D145" i="1"/>
  <c r="C145" i="1"/>
  <c r="B145" i="1"/>
  <c r="I76" i="1"/>
  <c r="X76" i="1"/>
  <c r="W76" i="1"/>
  <c r="V76" i="1"/>
  <c r="U76" i="1"/>
  <c r="T76" i="1"/>
  <c r="G76" i="1"/>
  <c r="E76" i="1"/>
  <c r="D76" i="1"/>
  <c r="C76" i="1"/>
  <c r="B76" i="1"/>
  <c r="I15" i="1"/>
  <c r="X15" i="1"/>
  <c r="W15" i="1"/>
  <c r="V15" i="1"/>
  <c r="U15" i="1"/>
  <c r="T15" i="1"/>
  <c r="G15" i="1"/>
  <c r="E15" i="1"/>
  <c r="D15" i="1"/>
  <c r="C15" i="1"/>
  <c r="B15" i="1"/>
  <c r="I5" i="1"/>
  <c r="X5" i="1"/>
  <c r="W5" i="1"/>
  <c r="V5" i="1"/>
  <c r="U5" i="1"/>
  <c r="T5" i="1"/>
  <c r="G5" i="1"/>
  <c r="E5" i="1"/>
  <c r="D5" i="1"/>
  <c r="C5" i="1"/>
  <c r="B5" i="1"/>
  <c r="I4" i="1"/>
  <c r="X4" i="1"/>
  <c r="W4" i="1"/>
  <c r="V4" i="1"/>
  <c r="U4" i="1"/>
  <c r="T4" i="1"/>
  <c r="G4" i="1"/>
  <c r="E4" i="1"/>
  <c r="D4" i="1"/>
  <c r="C4" i="1"/>
  <c r="B4" i="1"/>
  <c r="I185" i="1"/>
  <c r="X185" i="1"/>
  <c r="W185" i="1"/>
  <c r="V185" i="1"/>
  <c r="U185" i="1"/>
  <c r="T185" i="1"/>
  <c r="G185" i="1"/>
  <c r="E185" i="1"/>
  <c r="D185" i="1"/>
  <c r="C185" i="1"/>
  <c r="B185" i="1"/>
  <c r="I200" i="1"/>
  <c r="X200" i="1"/>
  <c r="W200" i="1"/>
  <c r="V200" i="1"/>
  <c r="U200" i="1"/>
  <c r="T200" i="1"/>
  <c r="G200" i="1"/>
  <c r="E200" i="1"/>
  <c r="D200" i="1"/>
  <c r="C200" i="1"/>
  <c r="B200" i="1"/>
  <c r="I186" i="1"/>
  <c r="X186" i="1"/>
  <c r="W186" i="1"/>
  <c r="V186" i="1"/>
  <c r="U186" i="1"/>
  <c r="T186" i="1"/>
  <c r="G186" i="1"/>
  <c r="E186" i="1"/>
  <c r="D186" i="1"/>
  <c r="C186" i="1"/>
  <c r="B186" i="1"/>
  <c r="I83" i="1"/>
  <c r="X83" i="1"/>
  <c r="W83" i="1"/>
  <c r="V83" i="1"/>
  <c r="U83" i="1"/>
  <c r="T83" i="1"/>
  <c r="G83" i="1"/>
  <c r="E83" i="1"/>
  <c r="D83" i="1"/>
  <c r="C83" i="1"/>
  <c r="B83" i="1"/>
  <c r="I63" i="1"/>
  <c r="X63" i="1"/>
  <c r="W63" i="1"/>
  <c r="V63" i="1"/>
  <c r="U63" i="1"/>
  <c r="T63" i="1"/>
  <c r="G63" i="1"/>
  <c r="E63" i="1"/>
  <c r="D63" i="1"/>
  <c r="C63" i="1"/>
  <c r="B63" i="1"/>
  <c r="I88" i="1"/>
  <c r="X88" i="1"/>
  <c r="W88" i="1"/>
  <c r="V88" i="1"/>
  <c r="U88" i="1"/>
  <c r="T88" i="1"/>
  <c r="G88" i="1"/>
  <c r="E88" i="1"/>
  <c r="D88" i="1"/>
  <c r="C88" i="1"/>
  <c r="B88" i="1"/>
  <c r="I378" i="1"/>
  <c r="X378" i="1"/>
  <c r="W378" i="1"/>
  <c r="V378" i="1"/>
  <c r="U378" i="1"/>
  <c r="T378" i="1"/>
  <c r="G378" i="1"/>
  <c r="E378" i="1"/>
  <c r="D378" i="1"/>
  <c r="C378" i="1"/>
  <c r="B378" i="1"/>
  <c r="I318" i="1"/>
  <c r="X318" i="1"/>
  <c r="W318" i="1"/>
  <c r="V318" i="1"/>
  <c r="U318" i="1"/>
  <c r="T318" i="1"/>
  <c r="G318" i="1"/>
  <c r="E318" i="1"/>
  <c r="D318" i="1"/>
  <c r="C318" i="1"/>
  <c r="B318" i="1"/>
  <c r="I222" i="1"/>
  <c r="X222" i="1"/>
  <c r="W222" i="1"/>
  <c r="V222" i="1"/>
  <c r="U222" i="1"/>
  <c r="T222" i="1"/>
  <c r="G222" i="1"/>
  <c r="E222" i="1"/>
  <c r="D222" i="1"/>
  <c r="C222" i="1"/>
  <c r="B222" i="1"/>
  <c r="I214" i="1"/>
  <c r="X214" i="1"/>
  <c r="W214" i="1"/>
  <c r="V214" i="1"/>
  <c r="U214" i="1"/>
  <c r="T214" i="1"/>
  <c r="G214" i="1"/>
  <c r="E214" i="1"/>
  <c r="D214" i="1"/>
  <c r="C214" i="1"/>
  <c r="B214" i="1"/>
  <c r="I74" i="1"/>
  <c r="X74" i="1"/>
  <c r="W74" i="1"/>
  <c r="V74" i="1"/>
  <c r="U74" i="1"/>
  <c r="T74" i="1"/>
  <c r="G74" i="1"/>
  <c r="E74" i="1"/>
  <c r="D74" i="1"/>
  <c r="C74" i="1"/>
  <c r="B74" i="1"/>
  <c r="I56" i="1"/>
  <c r="X56" i="1"/>
  <c r="W56" i="1"/>
  <c r="V56" i="1"/>
  <c r="U56" i="1"/>
  <c r="T56" i="1"/>
  <c r="G56" i="1"/>
  <c r="E56" i="1"/>
  <c r="D56" i="1"/>
  <c r="C56" i="1"/>
  <c r="B56" i="1"/>
  <c r="I113" i="1"/>
  <c r="X113" i="1"/>
  <c r="W113" i="1"/>
  <c r="V113" i="1"/>
  <c r="U113" i="1"/>
  <c r="T113" i="1"/>
  <c r="G113" i="1"/>
  <c r="E113" i="1"/>
  <c r="D113" i="1"/>
  <c r="C113" i="1"/>
  <c r="B113" i="1"/>
  <c r="I346" i="1"/>
  <c r="X346" i="1"/>
  <c r="W346" i="1"/>
  <c r="V346" i="1"/>
  <c r="U346" i="1"/>
  <c r="T346" i="1"/>
  <c r="G346" i="1"/>
  <c r="E346" i="1"/>
  <c r="D346" i="1"/>
  <c r="C346" i="1"/>
  <c r="B346" i="1"/>
  <c r="I268" i="1"/>
  <c r="X268" i="1"/>
  <c r="W268" i="1"/>
  <c r="V268" i="1"/>
  <c r="U268" i="1"/>
  <c r="T268" i="1"/>
  <c r="G268" i="1"/>
  <c r="E268" i="1"/>
  <c r="D268" i="1"/>
  <c r="C268" i="1"/>
  <c r="B268" i="1"/>
  <c r="I244" i="1"/>
  <c r="X244" i="1"/>
  <c r="W244" i="1"/>
  <c r="V244" i="1"/>
  <c r="U244" i="1"/>
  <c r="T244" i="1"/>
  <c r="G244" i="1"/>
  <c r="E244" i="1"/>
  <c r="D244" i="1"/>
  <c r="C244" i="1"/>
  <c r="B244" i="1"/>
  <c r="I71" i="1"/>
  <c r="X71" i="1"/>
  <c r="W71" i="1"/>
  <c r="V71" i="1"/>
  <c r="U71" i="1"/>
  <c r="T71" i="1"/>
  <c r="G71" i="1"/>
  <c r="E71" i="1"/>
  <c r="D71" i="1"/>
  <c r="C71" i="1"/>
  <c r="B71" i="1"/>
  <c r="I70" i="1"/>
  <c r="X70" i="1"/>
  <c r="W70" i="1"/>
  <c r="V70" i="1"/>
  <c r="U70" i="1"/>
  <c r="T70" i="1"/>
  <c r="G70" i="1"/>
  <c r="E70" i="1"/>
  <c r="D70" i="1"/>
  <c r="C70" i="1"/>
  <c r="B70" i="1"/>
  <c r="I40" i="1"/>
  <c r="X40" i="1"/>
  <c r="W40" i="1"/>
  <c r="V40" i="1"/>
  <c r="U40" i="1"/>
  <c r="T40" i="1"/>
  <c r="G40" i="1"/>
  <c r="E40" i="1"/>
  <c r="D40" i="1"/>
  <c r="C40" i="1"/>
  <c r="B40" i="1"/>
  <c r="I34" i="1"/>
  <c r="X34" i="1"/>
  <c r="W34" i="1"/>
  <c r="V34" i="1"/>
  <c r="U34" i="1"/>
  <c r="T34" i="1"/>
  <c r="G34" i="1"/>
  <c r="E34" i="1"/>
  <c r="D34" i="1"/>
  <c r="C34" i="1"/>
  <c r="B34" i="1"/>
  <c r="I360" i="1"/>
  <c r="X360" i="1"/>
  <c r="W360" i="1"/>
  <c r="V360" i="1"/>
  <c r="U360" i="1"/>
  <c r="T360" i="1"/>
  <c r="G360" i="1"/>
  <c r="E360" i="1"/>
  <c r="D360" i="1"/>
  <c r="C360" i="1"/>
  <c r="B360" i="1"/>
  <c r="I286" i="1"/>
  <c r="X286" i="1"/>
  <c r="W286" i="1"/>
  <c r="V286" i="1"/>
  <c r="U286" i="1"/>
  <c r="T286" i="1"/>
  <c r="G286" i="1"/>
  <c r="E286" i="1"/>
  <c r="D286" i="1"/>
  <c r="C286" i="1"/>
  <c r="B286" i="1"/>
  <c r="I249" i="1"/>
  <c r="X249" i="1"/>
  <c r="W249" i="1"/>
  <c r="V249" i="1"/>
  <c r="U249" i="1"/>
  <c r="T249" i="1"/>
  <c r="G249" i="1"/>
  <c r="E249" i="1"/>
  <c r="D249" i="1"/>
  <c r="C249" i="1"/>
  <c r="B249" i="1"/>
  <c r="I292" i="1"/>
  <c r="X292" i="1"/>
  <c r="W292" i="1"/>
  <c r="V292" i="1"/>
  <c r="U292" i="1"/>
  <c r="T292" i="1"/>
  <c r="G292" i="1"/>
  <c r="E292" i="1"/>
  <c r="D292" i="1"/>
  <c r="C292" i="1"/>
  <c r="B292" i="1"/>
  <c r="I287" i="1"/>
  <c r="X287" i="1"/>
  <c r="W287" i="1"/>
  <c r="V287" i="1"/>
  <c r="U287" i="1"/>
  <c r="T287" i="1"/>
  <c r="G287" i="1"/>
  <c r="E287" i="1"/>
  <c r="D287" i="1"/>
  <c r="C287" i="1"/>
  <c r="B287" i="1"/>
  <c r="I170" i="1"/>
  <c r="X170" i="1"/>
  <c r="W170" i="1"/>
  <c r="V170" i="1"/>
  <c r="U170" i="1"/>
  <c r="T170" i="1"/>
  <c r="G170" i="1"/>
  <c r="E170" i="1"/>
  <c r="D170" i="1"/>
  <c r="C170" i="1"/>
  <c r="B170" i="1"/>
  <c r="I112" i="1"/>
  <c r="X112" i="1"/>
  <c r="W112" i="1"/>
  <c r="V112" i="1"/>
  <c r="U112" i="1"/>
  <c r="T112" i="1"/>
  <c r="G112" i="1"/>
  <c r="E112" i="1"/>
  <c r="D112" i="1"/>
  <c r="C112" i="1"/>
  <c r="B112" i="1"/>
  <c r="I73" i="1"/>
  <c r="X73" i="1"/>
  <c r="W73" i="1"/>
  <c r="V73" i="1"/>
  <c r="U73" i="1"/>
  <c r="T73" i="1"/>
  <c r="G73" i="1"/>
  <c r="E73" i="1"/>
  <c r="D73" i="1"/>
  <c r="C73" i="1"/>
  <c r="B73" i="1"/>
  <c r="I69" i="1"/>
  <c r="X69" i="1"/>
  <c r="W69" i="1"/>
  <c r="V69" i="1"/>
  <c r="U69" i="1"/>
  <c r="T69" i="1"/>
  <c r="G69" i="1"/>
  <c r="E69" i="1"/>
  <c r="D69" i="1"/>
  <c r="C69" i="1"/>
  <c r="B69" i="1"/>
  <c r="I48" i="1"/>
  <c r="X48" i="1"/>
  <c r="W48" i="1"/>
  <c r="V48" i="1"/>
  <c r="U48" i="1"/>
  <c r="T48" i="1"/>
  <c r="G48" i="1"/>
  <c r="E48" i="1"/>
  <c r="D48" i="1"/>
  <c r="C48" i="1"/>
  <c r="B48" i="1"/>
  <c r="I332" i="1"/>
  <c r="X332" i="1"/>
  <c r="W332" i="1"/>
  <c r="V332" i="1"/>
  <c r="U332" i="1"/>
  <c r="T332" i="1"/>
  <c r="G332" i="1"/>
  <c r="E332" i="1"/>
  <c r="D332" i="1"/>
  <c r="C332" i="1"/>
  <c r="B332" i="1"/>
  <c r="I315" i="1"/>
  <c r="X315" i="1"/>
  <c r="W315" i="1"/>
  <c r="V315" i="1"/>
  <c r="U315" i="1"/>
  <c r="T315" i="1"/>
  <c r="G315" i="1"/>
  <c r="E315" i="1"/>
  <c r="D315" i="1"/>
  <c r="C315" i="1"/>
  <c r="B315" i="1"/>
  <c r="I312" i="1"/>
  <c r="X312" i="1"/>
  <c r="W312" i="1"/>
  <c r="V312" i="1"/>
  <c r="U312" i="1"/>
  <c r="T312" i="1"/>
  <c r="G312" i="1"/>
  <c r="E312" i="1"/>
  <c r="D312" i="1"/>
  <c r="C312" i="1"/>
  <c r="B312" i="1"/>
  <c r="I291" i="1"/>
  <c r="X291" i="1"/>
  <c r="W291" i="1"/>
  <c r="V291" i="1"/>
  <c r="U291" i="1"/>
  <c r="T291" i="1"/>
  <c r="G291" i="1"/>
  <c r="E291" i="1"/>
  <c r="D291" i="1"/>
  <c r="C291" i="1"/>
  <c r="B291" i="1"/>
  <c r="I169" i="1"/>
  <c r="X169" i="1"/>
  <c r="W169" i="1"/>
  <c r="V169" i="1"/>
  <c r="U169" i="1"/>
  <c r="T169" i="1"/>
  <c r="G169" i="1"/>
  <c r="E169" i="1"/>
  <c r="D169" i="1"/>
  <c r="C169" i="1"/>
  <c r="B169" i="1"/>
  <c r="I118" i="1"/>
  <c r="X118" i="1"/>
  <c r="W118" i="1"/>
  <c r="V118" i="1"/>
  <c r="U118" i="1"/>
  <c r="T118" i="1"/>
  <c r="G118" i="1"/>
  <c r="E118" i="1"/>
  <c r="D118" i="1"/>
  <c r="C118" i="1"/>
  <c r="B118" i="1"/>
  <c r="I111" i="1"/>
  <c r="X111" i="1"/>
  <c r="W111" i="1"/>
  <c r="V111" i="1"/>
  <c r="U111" i="1"/>
  <c r="T111" i="1"/>
  <c r="G111" i="1"/>
  <c r="E111" i="1"/>
  <c r="D111" i="1"/>
  <c r="C111" i="1"/>
  <c r="B111" i="1"/>
  <c r="I72" i="1"/>
  <c r="X72" i="1"/>
  <c r="W72" i="1"/>
  <c r="V72" i="1"/>
  <c r="U72" i="1"/>
  <c r="T72" i="1"/>
  <c r="G72" i="1"/>
  <c r="E72" i="1"/>
  <c r="D72" i="1"/>
  <c r="C72" i="1"/>
  <c r="B72" i="1"/>
  <c r="I39" i="1"/>
  <c r="X39" i="1"/>
  <c r="W39" i="1"/>
  <c r="V39" i="1"/>
  <c r="U39" i="1"/>
  <c r="T39" i="1"/>
  <c r="G39" i="1"/>
  <c r="E39" i="1"/>
  <c r="D39" i="1"/>
  <c r="C39" i="1"/>
  <c r="B39" i="1"/>
  <c r="I316" i="1"/>
  <c r="X316" i="1"/>
  <c r="W316" i="1"/>
  <c r="V316" i="1"/>
  <c r="U316" i="1"/>
  <c r="T316" i="1"/>
  <c r="G316" i="1"/>
  <c r="E316" i="1"/>
  <c r="D316" i="1"/>
  <c r="C316" i="1"/>
  <c r="B316" i="1"/>
  <c r="I278" i="1"/>
  <c r="X278" i="1"/>
  <c r="W278" i="1"/>
  <c r="V278" i="1"/>
  <c r="U278" i="1"/>
  <c r="T278" i="1"/>
  <c r="G278" i="1"/>
  <c r="E278" i="1"/>
  <c r="D278" i="1"/>
  <c r="C278" i="1"/>
  <c r="B278" i="1"/>
  <c r="I99" i="1"/>
  <c r="X99" i="1"/>
  <c r="W99" i="1"/>
  <c r="V99" i="1"/>
  <c r="U99" i="1"/>
  <c r="T99" i="1"/>
  <c r="G99" i="1"/>
  <c r="E99" i="1"/>
  <c r="D99" i="1"/>
  <c r="C99" i="1"/>
  <c r="B99" i="1"/>
  <c r="I6" i="1"/>
  <c r="X6" i="1"/>
  <c r="W6" i="1"/>
  <c r="V6" i="1"/>
  <c r="U6" i="1"/>
  <c r="T6" i="1"/>
  <c r="G6" i="1"/>
  <c r="E6" i="1"/>
  <c r="D6" i="1"/>
  <c r="C6" i="1"/>
  <c r="B6" i="1"/>
  <c r="I317" i="1"/>
  <c r="X317" i="1"/>
  <c r="W317" i="1"/>
  <c r="V317" i="1"/>
  <c r="U317" i="1"/>
  <c r="T317" i="1"/>
  <c r="G317" i="1"/>
  <c r="E317" i="1"/>
  <c r="D317" i="1"/>
  <c r="C317" i="1"/>
  <c r="B317" i="1"/>
  <c r="I307" i="1"/>
  <c r="X307" i="1"/>
  <c r="W307" i="1"/>
  <c r="V307" i="1"/>
  <c r="U307" i="1"/>
  <c r="T307" i="1"/>
  <c r="G307" i="1"/>
  <c r="E307" i="1"/>
  <c r="D307" i="1"/>
  <c r="C307" i="1"/>
  <c r="B307" i="1"/>
  <c r="I279" i="1"/>
  <c r="X279" i="1"/>
  <c r="W279" i="1"/>
  <c r="V279" i="1"/>
  <c r="U279" i="1"/>
  <c r="T279" i="1"/>
  <c r="G279" i="1"/>
  <c r="E279" i="1"/>
  <c r="D279" i="1"/>
  <c r="C279" i="1"/>
  <c r="B279" i="1"/>
  <c r="I277" i="1"/>
  <c r="X277" i="1"/>
  <c r="W277" i="1"/>
  <c r="V277" i="1"/>
  <c r="U277" i="1"/>
  <c r="T277" i="1"/>
  <c r="G277" i="1"/>
  <c r="E277" i="1"/>
  <c r="D277" i="1"/>
  <c r="C277" i="1"/>
  <c r="B277" i="1"/>
  <c r="I188" i="1"/>
  <c r="X188" i="1"/>
  <c r="W188" i="1"/>
  <c r="V188" i="1"/>
  <c r="U188" i="1"/>
  <c r="T188" i="1"/>
  <c r="G188" i="1"/>
  <c r="E188" i="1"/>
  <c r="D188" i="1"/>
  <c r="C188" i="1"/>
  <c r="B188" i="1"/>
  <c r="I365" i="1"/>
  <c r="X365" i="1"/>
  <c r="W365" i="1"/>
  <c r="V365" i="1"/>
  <c r="U365" i="1"/>
  <c r="T365" i="1"/>
  <c r="G365" i="1"/>
  <c r="E365" i="1"/>
  <c r="D365" i="1"/>
  <c r="C365" i="1"/>
  <c r="B365" i="1"/>
  <c r="I345" i="1"/>
  <c r="X345" i="1"/>
  <c r="W345" i="1"/>
  <c r="V345" i="1"/>
  <c r="U345" i="1"/>
  <c r="T345" i="1"/>
  <c r="G345" i="1"/>
  <c r="E345" i="1"/>
  <c r="D345" i="1"/>
  <c r="C345" i="1"/>
  <c r="B345" i="1"/>
  <c r="I275" i="1"/>
  <c r="X275" i="1"/>
  <c r="W275" i="1"/>
  <c r="V275" i="1"/>
  <c r="U275" i="1"/>
  <c r="T275" i="1"/>
  <c r="G275" i="1"/>
  <c r="E275" i="1"/>
  <c r="D275" i="1"/>
  <c r="C275" i="1"/>
  <c r="B275" i="1"/>
  <c r="I182" i="1"/>
  <c r="X182" i="1"/>
  <c r="W182" i="1"/>
  <c r="V182" i="1"/>
  <c r="U182" i="1"/>
  <c r="T182" i="1"/>
  <c r="G182" i="1"/>
  <c r="E182" i="1"/>
  <c r="D182" i="1"/>
  <c r="C182" i="1"/>
  <c r="B182" i="1"/>
  <c r="I85" i="1"/>
  <c r="X85" i="1"/>
  <c r="W85" i="1"/>
  <c r="V85" i="1"/>
  <c r="U85" i="1"/>
  <c r="T85" i="1"/>
  <c r="G85" i="1"/>
  <c r="E85" i="1"/>
  <c r="D85" i="1"/>
  <c r="C85" i="1"/>
  <c r="B85" i="1"/>
  <c r="I364" i="1"/>
  <c r="X364" i="1"/>
  <c r="W364" i="1"/>
  <c r="V364" i="1"/>
  <c r="U364" i="1"/>
  <c r="T364" i="1"/>
  <c r="G364" i="1"/>
  <c r="E364" i="1"/>
  <c r="D364" i="1"/>
  <c r="C364" i="1"/>
  <c r="B364" i="1"/>
  <c r="I327" i="1"/>
  <c r="X327" i="1"/>
  <c r="W327" i="1"/>
  <c r="V327" i="1"/>
  <c r="U327" i="1"/>
  <c r="T327" i="1"/>
  <c r="G327" i="1"/>
  <c r="E327" i="1"/>
  <c r="D327" i="1"/>
  <c r="C327" i="1"/>
  <c r="B327" i="1"/>
  <c r="I223" i="1"/>
  <c r="X223" i="1"/>
  <c r="W223" i="1"/>
  <c r="V223" i="1"/>
  <c r="U223" i="1"/>
  <c r="T223" i="1"/>
  <c r="G223" i="1"/>
  <c r="E223" i="1"/>
  <c r="D223" i="1"/>
  <c r="C223" i="1"/>
  <c r="B223" i="1"/>
  <c r="I190" i="1"/>
  <c r="X190" i="1"/>
  <c r="W190" i="1"/>
  <c r="V190" i="1"/>
  <c r="U190" i="1"/>
  <c r="T190" i="1"/>
  <c r="G190" i="1"/>
  <c r="E190" i="1"/>
  <c r="D190" i="1"/>
  <c r="C190" i="1"/>
  <c r="B190" i="1"/>
  <c r="I183" i="1"/>
  <c r="X183" i="1"/>
  <c r="W183" i="1"/>
  <c r="V183" i="1"/>
  <c r="U183" i="1"/>
  <c r="T183" i="1"/>
  <c r="G183" i="1"/>
  <c r="E183" i="1"/>
  <c r="D183" i="1"/>
  <c r="C183" i="1"/>
  <c r="B183" i="1"/>
  <c r="I152" i="1"/>
  <c r="X152" i="1"/>
  <c r="W152" i="1"/>
  <c r="V152" i="1"/>
  <c r="U152" i="1"/>
  <c r="T152" i="1"/>
  <c r="G152" i="1"/>
  <c r="E152" i="1"/>
  <c r="D152" i="1"/>
  <c r="C152" i="1"/>
  <c r="B152" i="1"/>
  <c r="I151" i="1"/>
  <c r="X151" i="1"/>
  <c r="W151" i="1"/>
  <c r="V151" i="1"/>
  <c r="U151" i="1"/>
  <c r="T151" i="1"/>
  <c r="G151" i="1"/>
  <c r="E151" i="1"/>
  <c r="D151" i="1"/>
  <c r="C151" i="1"/>
  <c r="B151" i="1"/>
  <c r="I95" i="1"/>
  <c r="X95" i="1"/>
  <c r="W95" i="1"/>
  <c r="V95" i="1"/>
  <c r="U95" i="1"/>
  <c r="T95" i="1"/>
  <c r="G95" i="1"/>
  <c r="E95" i="1"/>
  <c r="D95" i="1"/>
  <c r="C95" i="1"/>
  <c r="B95" i="1"/>
  <c r="I94" i="1"/>
  <c r="X94" i="1"/>
  <c r="W94" i="1"/>
  <c r="V94" i="1"/>
  <c r="U94" i="1"/>
  <c r="T94" i="1"/>
  <c r="G94" i="1"/>
  <c r="E94" i="1"/>
  <c r="D94" i="1"/>
  <c r="C94" i="1"/>
  <c r="B94" i="1"/>
  <c r="I84" i="1"/>
  <c r="X84" i="1"/>
  <c r="W84" i="1"/>
  <c r="V84" i="1"/>
  <c r="U84" i="1"/>
  <c r="T84" i="1"/>
  <c r="G84" i="1"/>
  <c r="E84" i="1"/>
  <c r="D84" i="1"/>
  <c r="C84" i="1"/>
  <c r="B84" i="1"/>
  <c r="I65" i="1"/>
  <c r="X65" i="1"/>
  <c r="W65" i="1"/>
  <c r="V65" i="1"/>
  <c r="U65" i="1"/>
  <c r="T65" i="1"/>
  <c r="G65" i="1"/>
  <c r="E65" i="1"/>
  <c r="D65" i="1"/>
  <c r="C65" i="1"/>
  <c r="B65" i="1"/>
  <c r="I58" i="1"/>
  <c r="X58" i="1"/>
  <c r="W58" i="1"/>
  <c r="V58" i="1"/>
  <c r="U58" i="1"/>
  <c r="T58" i="1"/>
  <c r="G58" i="1"/>
  <c r="E58" i="1"/>
  <c r="D58" i="1"/>
  <c r="C58" i="1"/>
  <c r="B58" i="1"/>
  <c r="I309" i="1"/>
  <c r="X309" i="1"/>
  <c r="W309" i="1"/>
  <c r="V309" i="1"/>
  <c r="U309" i="1"/>
  <c r="T309" i="1"/>
  <c r="G309" i="1"/>
  <c r="E309" i="1"/>
  <c r="D309" i="1"/>
  <c r="C309" i="1"/>
  <c r="B309" i="1"/>
  <c r="I271" i="1"/>
  <c r="X271" i="1"/>
  <c r="W271" i="1"/>
  <c r="V271" i="1"/>
  <c r="U271" i="1"/>
  <c r="T271" i="1"/>
  <c r="G271" i="1"/>
  <c r="E271" i="1"/>
  <c r="D271" i="1"/>
  <c r="C271" i="1"/>
  <c r="B271" i="1"/>
  <c r="I272" i="1"/>
  <c r="X272" i="1"/>
  <c r="W272" i="1"/>
  <c r="V272" i="1"/>
  <c r="U272" i="1"/>
  <c r="T272" i="1"/>
  <c r="G272" i="1"/>
  <c r="E272" i="1"/>
  <c r="D272" i="1"/>
  <c r="C272" i="1"/>
  <c r="B272" i="1"/>
  <c r="I297" i="1"/>
  <c r="X297" i="1"/>
  <c r="W297" i="1"/>
  <c r="V297" i="1"/>
  <c r="U297" i="1"/>
  <c r="T297" i="1"/>
  <c r="G297" i="1"/>
  <c r="E297" i="1"/>
  <c r="D297" i="1"/>
  <c r="C297" i="1"/>
  <c r="B297" i="1"/>
  <c r="I293" i="1"/>
  <c r="X293" i="1"/>
  <c r="W293" i="1"/>
  <c r="V293" i="1"/>
  <c r="U293" i="1"/>
  <c r="T293" i="1"/>
  <c r="G293" i="1"/>
  <c r="E293" i="1"/>
  <c r="D293" i="1"/>
  <c r="C293" i="1"/>
  <c r="B293" i="1"/>
  <c r="I273" i="1"/>
  <c r="X273" i="1"/>
  <c r="W273" i="1"/>
  <c r="V273" i="1"/>
  <c r="U273" i="1"/>
  <c r="T273" i="1"/>
  <c r="G273" i="1"/>
  <c r="E273" i="1"/>
  <c r="D273" i="1"/>
  <c r="C273" i="1"/>
  <c r="B273" i="1"/>
  <c r="I264" i="1"/>
  <c r="X264" i="1"/>
  <c r="W264" i="1"/>
  <c r="V264" i="1"/>
  <c r="U264" i="1"/>
  <c r="T264" i="1"/>
  <c r="G264" i="1"/>
  <c r="E264" i="1"/>
  <c r="D264" i="1"/>
  <c r="C264" i="1"/>
  <c r="B264" i="1"/>
  <c r="I254" i="1"/>
  <c r="X254" i="1"/>
  <c r="W254" i="1"/>
  <c r="V254" i="1"/>
  <c r="U254" i="1"/>
  <c r="T254" i="1"/>
  <c r="G254" i="1"/>
  <c r="E254" i="1"/>
  <c r="D254" i="1"/>
  <c r="C254" i="1"/>
  <c r="B254" i="1"/>
  <c r="I371" i="1"/>
  <c r="X371" i="1"/>
  <c r="W371" i="1"/>
  <c r="V371" i="1"/>
  <c r="U371" i="1"/>
  <c r="T371" i="1"/>
  <c r="G371" i="1"/>
  <c r="E371" i="1"/>
  <c r="D371" i="1"/>
  <c r="C371" i="1"/>
  <c r="B371" i="1"/>
  <c r="I340" i="1"/>
  <c r="X340" i="1"/>
  <c r="W340" i="1"/>
  <c r="V340" i="1"/>
  <c r="U340" i="1"/>
  <c r="T340" i="1"/>
  <c r="G340" i="1"/>
  <c r="E340" i="1"/>
  <c r="D340" i="1"/>
  <c r="C340" i="1"/>
  <c r="B340" i="1"/>
  <c r="I168" i="1"/>
  <c r="X168" i="1"/>
  <c r="W168" i="1"/>
  <c r="V168" i="1"/>
  <c r="U168" i="1"/>
  <c r="T168" i="1"/>
  <c r="G168" i="1"/>
  <c r="E168" i="1"/>
  <c r="D168" i="1"/>
  <c r="C168" i="1"/>
  <c r="B168" i="1"/>
  <c r="I155" i="1"/>
  <c r="X155" i="1"/>
  <c r="W155" i="1"/>
  <c r="V155" i="1"/>
  <c r="U155" i="1"/>
  <c r="T155" i="1"/>
  <c r="G155" i="1"/>
  <c r="E155" i="1"/>
  <c r="D155" i="1"/>
  <c r="C155" i="1"/>
  <c r="B155" i="1"/>
  <c r="I148" i="1"/>
  <c r="X148" i="1"/>
  <c r="W148" i="1"/>
  <c r="V148" i="1"/>
  <c r="U148" i="1"/>
  <c r="T148" i="1"/>
  <c r="G148" i="1"/>
  <c r="E148" i="1"/>
  <c r="D148" i="1"/>
  <c r="C148" i="1"/>
  <c r="B148" i="1"/>
  <c r="I46" i="1"/>
  <c r="X46" i="1"/>
  <c r="W46" i="1"/>
  <c r="V46" i="1"/>
  <c r="U46" i="1"/>
  <c r="T46" i="1"/>
  <c r="G46" i="1"/>
  <c r="E46" i="1"/>
  <c r="D46" i="1"/>
  <c r="C46" i="1"/>
  <c r="B46" i="1"/>
  <c r="I38" i="1"/>
  <c r="X38" i="1"/>
  <c r="W38" i="1"/>
  <c r="V38" i="1"/>
  <c r="U38" i="1"/>
  <c r="T38" i="1"/>
  <c r="G38" i="1"/>
  <c r="E38" i="1"/>
  <c r="D38" i="1"/>
  <c r="C38" i="1"/>
  <c r="B38" i="1"/>
  <c r="I361" i="1"/>
  <c r="X361" i="1"/>
  <c r="W361" i="1"/>
  <c r="V361" i="1"/>
  <c r="U361" i="1"/>
  <c r="T361" i="1"/>
  <c r="G361" i="1"/>
  <c r="E361" i="1"/>
  <c r="D361" i="1"/>
  <c r="C361" i="1"/>
  <c r="B361" i="1"/>
  <c r="I330" i="1"/>
  <c r="X330" i="1"/>
  <c r="W330" i="1"/>
  <c r="V330" i="1"/>
  <c r="U330" i="1"/>
  <c r="T330" i="1"/>
  <c r="G330" i="1"/>
  <c r="E330" i="1"/>
  <c r="D330" i="1"/>
  <c r="C330" i="1"/>
  <c r="B330" i="1"/>
  <c r="I233" i="1"/>
  <c r="X233" i="1"/>
  <c r="W233" i="1"/>
  <c r="V233" i="1"/>
  <c r="U233" i="1"/>
  <c r="T233" i="1"/>
  <c r="G233" i="1"/>
  <c r="E233" i="1"/>
  <c r="D233" i="1"/>
  <c r="C233" i="1"/>
  <c r="B233" i="1"/>
  <c r="I221" i="1"/>
  <c r="X221" i="1"/>
  <c r="W221" i="1"/>
  <c r="V221" i="1"/>
  <c r="U221" i="1"/>
  <c r="T221" i="1"/>
  <c r="G221" i="1"/>
  <c r="E221" i="1"/>
  <c r="D221" i="1"/>
  <c r="C221" i="1"/>
  <c r="B221" i="1"/>
  <c r="I219" i="1"/>
  <c r="X219" i="1"/>
  <c r="W219" i="1"/>
  <c r="V219" i="1"/>
  <c r="U219" i="1"/>
  <c r="T219" i="1"/>
  <c r="G219" i="1"/>
  <c r="E219" i="1"/>
  <c r="D219" i="1"/>
  <c r="C219" i="1"/>
  <c r="B219" i="1"/>
  <c r="I158" i="1"/>
  <c r="X158" i="1"/>
  <c r="W158" i="1"/>
  <c r="V158" i="1"/>
  <c r="U158" i="1"/>
  <c r="T158" i="1"/>
  <c r="G158" i="1"/>
  <c r="E158" i="1"/>
  <c r="D158" i="1"/>
  <c r="C158" i="1"/>
  <c r="B158" i="1"/>
  <c r="I146" i="1"/>
  <c r="X146" i="1"/>
  <c r="W146" i="1"/>
  <c r="V146" i="1"/>
  <c r="U146" i="1"/>
  <c r="T146" i="1"/>
  <c r="G146" i="1"/>
  <c r="E146" i="1"/>
  <c r="D146" i="1"/>
  <c r="C146" i="1"/>
  <c r="B146" i="1"/>
  <c r="I136" i="1"/>
  <c r="X136" i="1"/>
  <c r="W136" i="1"/>
  <c r="V136" i="1"/>
  <c r="U136" i="1"/>
  <c r="T136" i="1"/>
  <c r="G136" i="1"/>
  <c r="E136" i="1"/>
  <c r="D136" i="1"/>
  <c r="C136" i="1"/>
  <c r="B136" i="1"/>
  <c r="I25" i="1"/>
  <c r="X25" i="1"/>
  <c r="W25" i="1"/>
  <c r="V25" i="1"/>
  <c r="U25" i="1"/>
  <c r="T25" i="1"/>
  <c r="G25" i="1"/>
  <c r="E25" i="1"/>
  <c r="D25" i="1"/>
  <c r="C25" i="1"/>
  <c r="B25" i="1"/>
  <c r="I3" i="1"/>
  <c r="X3" i="1"/>
  <c r="W3" i="1"/>
  <c r="V3" i="1"/>
  <c r="U3" i="1"/>
  <c r="T3" i="1"/>
  <c r="G3" i="1"/>
  <c r="E3" i="1"/>
  <c r="D3" i="1"/>
  <c r="C3" i="1"/>
  <c r="B3" i="1"/>
  <c r="I333" i="1"/>
  <c r="X333" i="1"/>
  <c r="W333" i="1"/>
  <c r="V333" i="1"/>
  <c r="U333" i="1"/>
  <c r="T333" i="1"/>
  <c r="G333" i="1"/>
  <c r="E333" i="1"/>
  <c r="D333" i="1"/>
  <c r="C333" i="1"/>
  <c r="B333" i="1"/>
  <c r="I205" i="1"/>
  <c r="X205" i="1"/>
  <c r="W205" i="1"/>
  <c r="V205" i="1"/>
  <c r="U205" i="1"/>
  <c r="T205" i="1"/>
  <c r="G205" i="1"/>
  <c r="E205" i="1"/>
  <c r="D205" i="1"/>
  <c r="C205" i="1"/>
  <c r="B205" i="1"/>
  <c r="I165" i="1"/>
  <c r="X165" i="1"/>
  <c r="W165" i="1"/>
  <c r="V165" i="1"/>
  <c r="U165" i="1"/>
  <c r="T165" i="1"/>
  <c r="G165" i="1"/>
  <c r="E165" i="1"/>
  <c r="D165" i="1"/>
  <c r="C165" i="1"/>
  <c r="B165" i="1"/>
  <c r="I153" i="1"/>
  <c r="X153" i="1"/>
  <c r="W153" i="1"/>
  <c r="V153" i="1"/>
  <c r="U153" i="1"/>
  <c r="T153" i="1"/>
  <c r="G153" i="1"/>
  <c r="E153" i="1"/>
  <c r="D153" i="1"/>
  <c r="C153" i="1"/>
  <c r="B153" i="1"/>
  <c r="I132" i="1"/>
  <c r="X132" i="1"/>
  <c r="W132" i="1"/>
  <c r="V132" i="1"/>
  <c r="U132" i="1"/>
  <c r="T132" i="1"/>
  <c r="G132" i="1"/>
  <c r="E132" i="1"/>
  <c r="D132" i="1"/>
  <c r="C132" i="1"/>
  <c r="B132" i="1"/>
  <c r="I122" i="1"/>
  <c r="X122" i="1"/>
  <c r="W122" i="1"/>
  <c r="V122" i="1"/>
  <c r="U122" i="1"/>
  <c r="T122" i="1"/>
  <c r="G122" i="1"/>
  <c r="E122" i="1"/>
  <c r="D122" i="1"/>
  <c r="C122" i="1"/>
  <c r="B122" i="1"/>
  <c r="I120" i="1"/>
  <c r="X120" i="1"/>
  <c r="W120" i="1"/>
  <c r="V120" i="1"/>
  <c r="U120" i="1"/>
  <c r="T120" i="1"/>
  <c r="G120" i="1"/>
  <c r="E120" i="1"/>
  <c r="D120" i="1"/>
  <c r="C120" i="1"/>
  <c r="B120" i="1"/>
  <c r="I197" i="1"/>
  <c r="X197" i="1"/>
  <c r="W197" i="1"/>
  <c r="V197" i="1"/>
  <c r="U197" i="1"/>
  <c r="T197" i="1"/>
  <c r="G197" i="1"/>
  <c r="E197" i="1"/>
  <c r="D197" i="1"/>
  <c r="C197" i="1"/>
  <c r="B197" i="1"/>
  <c r="I159" i="1"/>
  <c r="X159" i="1"/>
  <c r="W159" i="1"/>
  <c r="V159" i="1"/>
  <c r="U159" i="1"/>
  <c r="T159" i="1"/>
  <c r="G159" i="1"/>
  <c r="E159" i="1"/>
  <c r="D159" i="1"/>
  <c r="C159" i="1"/>
  <c r="B159" i="1"/>
  <c r="I20" i="1"/>
  <c r="X20" i="1"/>
  <c r="W20" i="1"/>
  <c r="V20" i="1"/>
  <c r="U20" i="1"/>
  <c r="T20" i="1"/>
  <c r="G20" i="1"/>
  <c r="E20" i="1"/>
  <c r="D20" i="1"/>
  <c r="C20" i="1"/>
  <c r="B20" i="1"/>
  <c r="I331" i="1"/>
  <c r="X331" i="1"/>
  <c r="W331" i="1"/>
  <c r="V331" i="1"/>
  <c r="U331" i="1"/>
  <c r="T331" i="1"/>
  <c r="G331" i="1"/>
  <c r="E331" i="1"/>
  <c r="D331" i="1"/>
  <c r="C331" i="1"/>
  <c r="B331" i="1"/>
  <c r="I10" i="1"/>
  <c r="X10" i="1"/>
  <c r="W10" i="1"/>
  <c r="V10" i="1"/>
  <c r="U10" i="1"/>
  <c r="T10" i="1"/>
  <c r="G10" i="1"/>
  <c r="E10" i="1"/>
  <c r="D10" i="1"/>
  <c r="C10" i="1"/>
  <c r="B10" i="1"/>
  <c r="I242" i="1"/>
  <c r="X242" i="1"/>
  <c r="W242" i="1"/>
  <c r="V242" i="1"/>
  <c r="U242" i="1"/>
  <c r="T242" i="1"/>
  <c r="G242" i="1"/>
  <c r="E242" i="1"/>
  <c r="D242" i="1"/>
  <c r="C242" i="1"/>
  <c r="B242" i="1"/>
  <c r="I243" i="1"/>
  <c r="X243" i="1"/>
  <c r="W243" i="1"/>
  <c r="V243" i="1"/>
  <c r="U243" i="1"/>
  <c r="T243" i="1"/>
  <c r="G243" i="1"/>
  <c r="E243" i="1"/>
  <c r="D243" i="1"/>
  <c r="C243" i="1"/>
  <c r="B243" i="1"/>
  <c r="I231" i="1"/>
  <c r="X231" i="1"/>
  <c r="W231" i="1"/>
  <c r="V231" i="1"/>
  <c r="U231" i="1"/>
  <c r="T231" i="1"/>
  <c r="G231" i="1"/>
  <c r="E231" i="1"/>
  <c r="D231" i="1"/>
  <c r="C231" i="1"/>
  <c r="B231" i="1"/>
  <c r="I226" i="1"/>
  <c r="X226" i="1"/>
  <c r="W226" i="1"/>
  <c r="V226" i="1"/>
  <c r="U226" i="1"/>
  <c r="T226" i="1"/>
  <c r="G226" i="1"/>
  <c r="E226" i="1"/>
  <c r="D226" i="1"/>
  <c r="C226" i="1"/>
  <c r="B226" i="1"/>
  <c r="I206" i="1"/>
  <c r="X206" i="1"/>
  <c r="W206" i="1"/>
  <c r="V206" i="1"/>
  <c r="U206" i="1"/>
  <c r="T206" i="1"/>
  <c r="G206" i="1"/>
  <c r="E206" i="1"/>
  <c r="D206" i="1"/>
  <c r="C206" i="1"/>
  <c r="B206" i="1"/>
  <c r="I357" i="1"/>
  <c r="X357" i="1"/>
  <c r="W357" i="1"/>
  <c r="V357" i="1"/>
  <c r="U357" i="1"/>
  <c r="T357" i="1"/>
  <c r="G357" i="1"/>
  <c r="E357" i="1"/>
  <c r="D357" i="1"/>
  <c r="C357" i="1"/>
  <c r="B357" i="1"/>
  <c r="I189" i="1"/>
  <c r="X189" i="1"/>
  <c r="W189" i="1"/>
  <c r="V189" i="1"/>
  <c r="U189" i="1"/>
  <c r="T189" i="1"/>
  <c r="G189" i="1"/>
  <c r="E189" i="1"/>
  <c r="D189" i="1"/>
  <c r="C189" i="1"/>
  <c r="B189" i="1"/>
  <c r="I176" i="1"/>
  <c r="X176" i="1"/>
  <c r="W176" i="1"/>
  <c r="V176" i="1"/>
  <c r="U176" i="1"/>
  <c r="T176" i="1"/>
  <c r="G176" i="1"/>
  <c r="E176" i="1"/>
  <c r="D176" i="1"/>
  <c r="C176" i="1"/>
  <c r="B176" i="1"/>
  <c r="I154" i="1"/>
  <c r="X154" i="1"/>
  <c r="W154" i="1"/>
  <c r="V154" i="1"/>
  <c r="U154" i="1"/>
  <c r="T154" i="1"/>
  <c r="G154" i="1"/>
  <c r="E154" i="1"/>
  <c r="D154" i="1"/>
  <c r="C154" i="1"/>
  <c r="B154" i="1"/>
  <c r="I121" i="1"/>
  <c r="X121" i="1"/>
  <c r="W121" i="1"/>
  <c r="V121" i="1"/>
  <c r="U121" i="1"/>
  <c r="T121" i="1"/>
  <c r="G121" i="1"/>
  <c r="E121" i="1"/>
  <c r="D121" i="1"/>
  <c r="C121" i="1"/>
  <c r="B121" i="1"/>
  <c r="I81" i="1"/>
  <c r="X81" i="1"/>
  <c r="W81" i="1"/>
  <c r="V81" i="1"/>
  <c r="U81" i="1"/>
  <c r="T81" i="1"/>
  <c r="G81" i="1"/>
  <c r="E81" i="1"/>
  <c r="D81" i="1"/>
  <c r="C81" i="1"/>
  <c r="B81" i="1"/>
  <c r="I59" i="1"/>
  <c r="X59" i="1"/>
  <c r="W59" i="1"/>
  <c r="V59" i="1"/>
  <c r="U59" i="1"/>
  <c r="T59" i="1"/>
  <c r="G59" i="1"/>
  <c r="E59" i="1"/>
  <c r="D59" i="1"/>
  <c r="C59" i="1"/>
  <c r="B59" i="1"/>
  <c r="I339" i="1"/>
  <c r="X339" i="1"/>
  <c r="W339" i="1"/>
  <c r="V339" i="1"/>
  <c r="U339" i="1"/>
  <c r="T339" i="1"/>
  <c r="G339" i="1"/>
  <c r="E339" i="1"/>
  <c r="D339" i="1"/>
  <c r="C339" i="1"/>
  <c r="B339" i="1"/>
  <c r="I282" i="1"/>
  <c r="X282" i="1"/>
  <c r="W282" i="1"/>
  <c r="V282" i="1"/>
  <c r="U282" i="1"/>
  <c r="T282" i="1"/>
  <c r="G282" i="1"/>
  <c r="E282" i="1"/>
  <c r="D282" i="1"/>
  <c r="C282" i="1"/>
  <c r="B282" i="1"/>
  <c r="I234" i="1"/>
  <c r="X234" i="1"/>
  <c r="W234" i="1"/>
  <c r="V234" i="1"/>
  <c r="U234" i="1"/>
  <c r="T234" i="1"/>
  <c r="G234" i="1"/>
  <c r="E234" i="1"/>
  <c r="D234" i="1"/>
  <c r="C234" i="1"/>
  <c r="B234" i="1"/>
  <c r="I201" i="1"/>
  <c r="X201" i="1"/>
  <c r="W201" i="1"/>
  <c r="V201" i="1"/>
  <c r="U201" i="1"/>
  <c r="T201" i="1"/>
  <c r="G201" i="1"/>
  <c r="E201" i="1"/>
  <c r="D201" i="1"/>
  <c r="C201" i="1"/>
  <c r="B201" i="1"/>
  <c r="I199" i="1"/>
  <c r="X199" i="1"/>
  <c r="W199" i="1"/>
  <c r="V199" i="1"/>
  <c r="U199" i="1"/>
  <c r="T199" i="1"/>
  <c r="G199" i="1"/>
  <c r="E199" i="1"/>
  <c r="D199" i="1"/>
  <c r="C199" i="1"/>
  <c r="B199" i="1"/>
  <c r="I130" i="1"/>
  <c r="X130" i="1"/>
  <c r="W130" i="1"/>
  <c r="V130" i="1"/>
  <c r="U130" i="1"/>
  <c r="T130" i="1"/>
  <c r="G130" i="1"/>
  <c r="E130" i="1"/>
  <c r="D130" i="1"/>
  <c r="C130" i="1"/>
  <c r="B130" i="1"/>
  <c r="I92" i="1"/>
  <c r="X92" i="1"/>
  <c r="W92" i="1"/>
  <c r="V92" i="1"/>
  <c r="U92" i="1"/>
  <c r="T92" i="1"/>
  <c r="G92" i="1"/>
  <c r="E92" i="1"/>
  <c r="D92" i="1"/>
  <c r="C92" i="1"/>
  <c r="B92" i="1"/>
  <c r="I97" i="1"/>
  <c r="X97" i="1"/>
  <c r="W97" i="1"/>
  <c r="V97" i="1"/>
  <c r="U97" i="1"/>
  <c r="T97" i="1"/>
  <c r="G97" i="1"/>
  <c r="E97" i="1"/>
  <c r="D97" i="1"/>
  <c r="C97" i="1"/>
  <c r="B97" i="1"/>
  <c r="I52" i="1"/>
  <c r="X52" i="1"/>
  <c r="W52" i="1"/>
  <c r="V52" i="1"/>
  <c r="U52" i="1"/>
  <c r="T52" i="1"/>
  <c r="G52" i="1"/>
  <c r="E52" i="1"/>
  <c r="D52" i="1"/>
  <c r="C52" i="1"/>
  <c r="B52" i="1"/>
  <c r="I18" i="1"/>
  <c r="X18" i="1"/>
  <c r="W18" i="1"/>
  <c r="V18" i="1"/>
  <c r="U18" i="1"/>
  <c r="T18" i="1"/>
  <c r="G18" i="1"/>
  <c r="E18" i="1"/>
  <c r="D18" i="1"/>
  <c r="C18" i="1"/>
  <c r="B18" i="1"/>
  <c r="I314" i="1"/>
  <c r="X314" i="1"/>
  <c r="W314" i="1"/>
  <c r="V314" i="1"/>
  <c r="U314" i="1"/>
  <c r="T314" i="1"/>
  <c r="G314" i="1"/>
  <c r="E314" i="1"/>
  <c r="D314" i="1"/>
  <c r="C314" i="1"/>
  <c r="B314" i="1"/>
  <c r="I281" i="1"/>
  <c r="X281" i="1"/>
  <c r="W281" i="1"/>
  <c r="V281" i="1"/>
  <c r="U281" i="1"/>
  <c r="T281" i="1"/>
  <c r="G281" i="1"/>
  <c r="E281" i="1"/>
  <c r="D281" i="1"/>
  <c r="C281" i="1"/>
  <c r="B281" i="1"/>
  <c r="I198" i="1"/>
  <c r="X198" i="1"/>
  <c r="W198" i="1"/>
  <c r="V198" i="1"/>
  <c r="U198" i="1"/>
  <c r="T198" i="1"/>
  <c r="G198" i="1"/>
  <c r="E198" i="1"/>
  <c r="D198" i="1"/>
  <c r="C198" i="1"/>
  <c r="B198" i="1"/>
  <c r="I19" i="1"/>
  <c r="X19" i="1"/>
  <c r="W19" i="1"/>
  <c r="V19" i="1"/>
  <c r="U19" i="1"/>
  <c r="T19" i="1"/>
  <c r="G19" i="1"/>
  <c r="E19" i="1"/>
  <c r="D19" i="1"/>
  <c r="C19" i="1"/>
  <c r="B19" i="1"/>
  <c r="I284" i="1"/>
  <c r="X284" i="1"/>
  <c r="W284" i="1"/>
  <c r="V284" i="1"/>
  <c r="U284" i="1"/>
  <c r="T284" i="1"/>
  <c r="G284" i="1"/>
  <c r="E284" i="1"/>
  <c r="D284" i="1"/>
  <c r="C284" i="1"/>
  <c r="B284" i="1"/>
  <c r="I167" i="1"/>
  <c r="X167" i="1"/>
  <c r="W167" i="1"/>
  <c r="V167" i="1"/>
  <c r="U167" i="1"/>
  <c r="T167" i="1"/>
  <c r="G167" i="1"/>
  <c r="E167" i="1"/>
  <c r="D167" i="1"/>
  <c r="C167" i="1"/>
  <c r="B167" i="1"/>
  <c r="I36" i="1"/>
  <c r="X36" i="1"/>
  <c r="W36" i="1"/>
  <c r="V36" i="1"/>
  <c r="U36" i="1"/>
  <c r="T36" i="1"/>
  <c r="G36" i="1"/>
  <c r="E36" i="1"/>
  <c r="D36" i="1"/>
  <c r="C36" i="1"/>
  <c r="B36" i="1"/>
  <c r="I377" i="1"/>
  <c r="X377" i="1"/>
  <c r="W377" i="1"/>
  <c r="V377" i="1"/>
  <c r="U377" i="1"/>
  <c r="T377" i="1"/>
  <c r="G377" i="1"/>
  <c r="E377" i="1"/>
  <c r="D377" i="1"/>
  <c r="C377" i="1"/>
  <c r="B377" i="1"/>
  <c r="I350" i="1"/>
  <c r="X350" i="1"/>
  <c r="W350" i="1"/>
  <c r="V350" i="1"/>
  <c r="U350" i="1"/>
  <c r="T350" i="1"/>
  <c r="G350" i="1"/>
  <c r="E350" i="1"/>
  <c r="D350" i="1"/>
  <c r="C350" i="1"/>
  <c r="B350" i="1"/>
  <c r="I294" i="1"/>
  <c r="X294" i="1"/>
  <c r="W294" i="1"/>
  <c r="V294" i="1"/>
  <c r="U294" i="1"/>
  <c r="T294" i="1"/>
  <c r="G294" i="1"/>
  <c r="E294" i="1"/>
  <c r="D294" i="1"/>
  <c r="C294" i="1"/>
  <c r="B294" i="1"/>
  <c r="I137" i="1"/>
  <c r="X137" i="1"/>
  <c r="W137" i="1"/>
  <c r="V137" i="1"/>
  <c r="U137" i="1"/>
  <c r="T137" i="1"/>
  <c r="G137" i="1"/>
  <c r="E137" i="1"/>
  <c r="D137" i="1"/>
  <c r="C137" i="1"/>
  <c r="B137" i="1"/>
  <c r="I98" i="1"/>
  <c r="X98" i="1"/>
  <c r="W98" i="1"/>
  <c r="V98" i="1"/>
  <c r="U98" i="1"/>
  <c r="T98" i="1"/>
  <c r="G98" i="1"/>
  <c r="E98" i="1"/>
  <c r="D98" i="1"/>
  <c r="C98" i="1"/>
  <c r="B98" i="1"/>
  <c r="I296" i="1"/>
  <c r="X296" i="1"/>
  <c r="W296" i="1"/>
  <c r="V296" i="1"/>
  <c r="U296" i="1"/>
  <c r="T296" i="1"/>
  <c r="G296" i="1"/>
  <c r="E296" i="1"/>
  <c r="D296" i="1"/>
  <c r="C296" i="1"/>
  <c r="B296" i="1"/>
  <c r="I295" i="1"/>
  <c r="X295" i="1"/>
  <c r="W295" i="1"/>
  <c r="V295" i="1"/>
  <c r="U295" i="1"/>
  <c r="T295" i="1"/>
  <c r="G295" i="1"/>
  <c r="E295" i="1"/>
  <c r="D295" i="1"/>
  <c r="C295" i="1"/>
  <c r="B295" i="1"/>
  <c r="I91" i="1"/>
  <c r="X91" i="1"/>
  <c r="W91" i="1"/>
  <c r="V91" i="1"/>
  <c r="U91" i="1"/>
  <c r="T91" i="1"/>
  <c r="G91" i="1"/>
  <c r="E91" i="1"/>
  <c r="D91" i="1"/>
  <c r="C91" i="1"/>
  <c r="B91" i="1"/>
  <c r="I17" i="1"/>
  <c r="X17" i="1"/>
  <c r="W17" i="1"/>
  <c r="V17" i="1"/>
  <c r="U17" i="1"/>
  <c r="T17" i="1"/>
  <c r="G17" i="1"/>
  <c r="E17" i="1"/>
  <c r="D17" i="1"/>
  <c r="C17" i="1"/>
  <c r="B17" i="1"/>
  <c r="I247" i="1"/>
  <c r="X247" i="1"/>
  <c r="W247" i="1"/>
  <c r="V247" i="1"/>
  <c r="U247" i="1"/>
  <c r="T247" i="1"/>
  <c r="G247" i="1"/>
  <c r="E247" i="1"/>
  <c r="D247" i="1"/>
  <c r="C247" i="1"/>
  <c r="B247" i="1"/>
  <c r="I90" i="1"/>
  <c r="X90" i="1"/>
  <c r="W90" i="1"/>
  <c r="V90" i="1"/>
  <c r="U90" i="1"/>
  <c r="T90" i="1"/>
  <c r="G90" i="1"/>
  <c r="E90" i="1"/>
  <c r="D90" i="1"/>
  <c r="C90" i="1"/>
  <c r="B90" i="1"/>
  <c r="I16" i="1"/>
  <c r="X16" i="1"/>
  <c r="W16" i="1"/>
  <c r="V16" i="1"/>
  <c r="U16" i="1"/>
  <c r="T16" i="1"/>
  <c r="G16" i="1"/>
  <c r="E16" i="1"/>
  <c r="D16" i="1"/>
  <c r="C16" i="1"/>
  <c r="B16" i="1"/>
  <c r="I301" i="1"/>
  <c r="X301" i="1"/>
  <c r="W301" i="1"/>
  <c r="V301" i="1"/>
  <c r="U301" i="1"/>
  <c r="T301" i="1"/>
  <c r="G301" i="1"/>
  <c r="E301" i="1"/>
  <c r="D301" i="1"/>
  <c r="C301" i="1"/>
  <c r="B301" i="1"/>
  <c r="I280" i="1"/>
  <c r="X280" i="1"/>
  <c r="W280" i="1"/>
  <c r="V280" i="1"/>
  <c r="U280" i="1"/>
  <c r="T280" i="1"/>
  <c r="G280" i="1"/>
  <c r="E280" i="1"/>
  <c r="D280" i="1"/>
  <c r="C280" i="1"/>
  <c r="B280" i="1"/>
  <c r="I127" i="1"/>
  <c r="X127" i="1"/>
  <c r="W127" i="1"/>
  <c r="V127" i="1"/>
  <c r="U127" i="1"/>
  <c r="T127" i="1"/>
  <c r="G127" i="1"/>
  <c r="E127" i="1"/>
  <c r="D127" i="1"/>
  <c r="C127" i="1"/>
  <c r="B127" i="1"/>
  <c r="I128" i="1"/>
  <c r="X128" i="1"/>
  <c r="W128" i="1"/>
  <c r="V128" i="1"/>
  <c r="U128" i="1"/>
  <c r="T128" i="1"/>
  <c r="G128" i="1"/>
  <c r="E128" i="1"/>
  <c r="D128" i="1"/>
  <c r="C128" i="1"/>
  <c r="B128" i="1"/>
  <c r="I363" i="1"/>
  <c r="X363" i="1"/>
  <c r="W363" i="1"/>
  <c r="V363" i="1"/>
  <c r="U363" i="1"/>
  <c r="T363" i="1"/>
  <c r="G363" i="1"/>
  <c r="E363" i="1"/>
  <c r="D363" i="1"/>
  <c r="C363" i="1"/>
  <c r="B363" i="1"/>
  <c r="I300" i="1"/>
  <c r="X300" i="1"/>
  <c r="W300" i="1"/>
  <c r="V300" i="1"/>
  <c r="U300" i="1"/>
  <c r="T300" i="1"/>
  <c r="G300" i="1"/>
  <c r="E300" i="1"/>
  <c r="D300" i="1"/>
  <c r="C300" i="1"/>
  <c r="B300" i="1"/>
  <c r="I208" i="1"/>
  <c r="X208" i="1"/>
  <c r="W208" i="1"/>
  <c r="V208" i="1"/>
  <c r="U208" i="1"/>
  <c r="T208" i="1"/>
  <c r="G208" i="1"/>
  <c r="E208" i="1"/>
  <c r="D208" i="1"/>
  <c r="C208" i="1"/>
  <c r="B208" i="1"/>
  <c r="I177" i="1"/>
  <c r="X177" i="1"/>
  <c r="W177" i="1"/>
  <c r="V177" i="1"/>
  <c r="U177" i="1"/>
  <c r="T177" i="1"/>
  <c r="G177" i="1"/>
  <c r="E177" i="1"/>
  <c r="D177" i="1"/>
  <c r="C177" i="1"/>
  <c r="B177" i="1"/>
  <c r="I102" i="1"/>
  <c r="X102" i="1"/>
  <c r="W102" i="1"/>
  <c r="V102" i="1"/>
  <c r="U102" i="1"/>
  <c r="T102" i="1"/>
  <c r="G102" i="1"/>
  <c r="E102" i="1"/>
  <c r="D102" i="1"/>
  <c r="C102" i="1"/>
  <c r="B102" i="1"/>
  <c r="I24" i="1"/>
  <c r="X24" i="1"/>
  <c r="W24" i="1"/>
  <c r="V24" i="1"/>
  <c r="U24" i="1"/>
  <c r="T24" i="1"/>
  <c r="G24" i="1"/>
  <c r="E24" i="1"/>
  <c r="D24" i="1"/>
  <c r="C24" i="1"/>
  <c r="B24" i="1"/>
  <c r="I362" i="1"/>
  <c r="X362" i="1"/>
  <c r="W362" i="1"/>
  <c r="V362" i="1"/>
  <c r="U362" i="1"/>
  <c r="T362" i="1"/>
  <c r="G362" i="1"/>
  <c r="E362" i="1"/>
  <c r="D362" i="1"/>
  <c r="C362" i="1"/>
  <c r="B362" i="1"/>
  <c r="I299" i="1"/>
  <c r="X299" i="1"/>
  <c r="W299" i="1"/>
  <c r="V299" i="1"/>
  <c r="U299" i="1"/>
  <c r="T299" i="1"/>
  <c r="G299" i="1"/>
  <c r="E299" i="1"/>
  <c r="D299" i="1"/>
  <c r="C299" i="1"/>
  <c r="B299" i="1"/>
  <c r="I258" i="1"/>
  <c r="X258" i="1"/>
  <c r="W258" i="1"/>
  <c r="V258" i="1"/>
  <c r="U258" i="1"/>
  <c r="T258" i="1"/>
  <c r="G258" i="1"/>
  <c r="E258" i="1"/>
  <c r="D258" i="1"/>
  <c r="C258" i="1"/>
  <c r="B258" i="1"/>
  <c r="I192" i="1"/>
  <c r="X192" i="1"/>
  <c r="W192" i="1"/>
  <c r="V192" i="1"/>
  <c r="U192" i="1"/>
  <c r="T192" i="1"/>
  <c r="G192" i="1"/>
  <c r="E192" i="1"/>
  <c r="D192" i="1"/>
  <c r="C192" i="1"/>
  <c r="B192" i="1"/>
  <c r="I179" i="1"/>
  <c r="X179" i="1"/>
  <c r="W179" i="1"/>
  <c r="V179" i="1"/>
  <c r="U179" i="1"/>
  <c r="T179" i="1"/>
  <c r="G179" i="1"/>
  <c r="E179" i="1"/>
  <c r="D179" i="1"/>
  <c r="C179" i="1"/>
  <c r="B179" i="1"/>
  <c r="I178" i="1"/>
  <c r="X178" i="1"/>
  <c r="W178" i="1"/>
  <c r="V178" i="1"/>
  <c r="U178" i="1"/>
  <c r="T178" i="1"/>
  <c r="G178" i="1"/>
  <c r="E178" i="1"/>
  <c r="D178" i="1"/>
  <c r="C178" i="1"/>
  <c r="B178" i="1"/>
  <c r="I149" i="1"/>
  <c r="X149" i="1"/>
  <c r="W149" i="1"/>
  <c r="V149" i="1"/>
  <c r="U149" i="1"/>
  <c r="T149" i="1"/>
  <c r="G149" i="1"/>
  <c r="E149" i="1"/>
  <c r="D149" i="1"/>
  <c r="C149" i="1"/>
  <c r="B149" i="1"/>
  <c r="I101" i="1"/>
  <c r="X101" i="1"/>
  <c r="W101" i="1"/>
  <c r="V101" i="1"/>
  <c r="U101" i="1"/>
  <c r="T101" i="1"/>
  <c r="G101" i="1"/>
  <c r="E101" i="1"/>
  <c r="D101" i="1"/>
  <c r="C101" i="1"/>
  <c r="B101" i="1"/>
  <c r="I96" i="1"/>
  <c r="X96" i="1"/>
  <c r="W96" i="1"/>
  <c r="V96" i="1"/>
  <c r="U96" i="1"/>
  <c r="T96" i="1"/>
  <c r="G96" i="1"/>
  <c r="E96" i="1"/>
  <c r="D96" i="1"/>
  <c r="C96" i="1"/>
  <c r="B96" i="1"/>
  <c r="I86" i="1"/>
  <c r="X86" i="1"/>
  <c r="W86" i="1"/>
  <c r="V86" i="1"/>
  <c r="U86" i="1"/>
  <c r="T86" i="1"/>
  <c r="G86" i="1"/>
  <c r="E86" i="1"/>
  <c r="D86" i="1"/>
  <c r="C86" i="1"/>
  <c r="B86" i="1"/>
  <c r="I23" i="1"/>
  <c r="X23" i="1"/>
  <c r="W23" i="1"/>
  <c r="V23" i="1"/>
  <c r="U23" i="1"/>
  <c r="T23" i="1"/>
  <c r="G23" i="1"/>
  <c r="E23" i="1"/>
  <c r="D23" i="1"/>
  <c r="C23" i="1"/>
  <c r="B23" i="1"/>
  <c r="I232" i="1"/>
  <c r="X232" i="1"/>
  <c r="W232" i="1"/>
  <c r="V232" i="1"/>
  <c r="U232" i="1"/>
  <c r="T232" i="1"/>
  <c r="G232" i="1"/>
  <c r="E232" i="1"/>
  <c r="D232" i="1"/>
  <c r="C232" i="1"/>
  <c r="B232" i="1"/>
  <c r="I21" i="1"/>
  <c r="X21" i="1"/>
  <c r="W21" i="1"/>
  <c r="V21" i="1"/>
  <c r="U21" i="1"/>
  <c r="T21" i="1"/>
  <c r="G21" i="1"/>
  <c r="E21" i="1"/>
  <c r="D21" i="1"/>
  <c r="C21" i="1"/>
  <c r="B21" i="1"/>
  <c r="I372" i="1"/>
  <c r="X372" i="1"/>
  <c r="W372" i="1"/>
  <c r="V372" i="1"/>
  <c r="U372" i="1"/>
  <c r="T372" i="1"/>
  <c r="G372" i="1"/>
  <c r="E372" i="1"/>
  <c r="D372" i="1"/>
  <c r="C372" i="1"/>
  <c r="B372" i="1"/>
  <c r="I358" i="1"/>
  <c r="X358" i="1"/>
  <c r="W358" i="1"/>
  <c r="V358" i="1"/>
  <c r="U358" i="1"/>
  <c r="T358" i="1"/>
  <c r="G358" i="1"/>
  <c r="E358" i="1"/>
  <c r="D358" i="1"/>
  <c r="C358" i="1"/>
  <c r="B358" i="1"/>
  <c r="I344" i="1"/>
  <c r="X344" i="1"/>
  <c r="W344" i="1"/>
  <c r="V344" i="1"/>
  <c r="U344" i="1"/>
  <c r="T344" i="1"/>
  <c r="G344" i="1"/>
  <c r="E344" i="1"/>
  <c r="D344" i="1"/>
  <c r="C344" i="1"/>
  <c r="B344" i="1"/>
  <c r="I343" i="1"/>
  <c r="X343" i="1"/>
  <c r="W343" i="1"/>
  <c r="V343" i="1"/>
  <c r="U343" i="1"/>
  <c r="T343" i="1"/>
  <c r="G343" i="1"/>
  <c r="E343" i="1"/>
  <c r="D343" i="1"/>
  <c r="C343" i="1"/>
  <c r="B343" i="1"/>
  <c r="I289" i="1"/>
  <c r="X289" i="1"/>
  <c r="W289" i="1"/>
  <c r="V289" i="1"/>
  <c r="U289" i="1"/>
  <c r="T289" i="1"/>
  <c r="G289" i="1"/>
  <c r="E289" i="1"/>
  <c r="D289" i="1"/>
  <c r="C289" i="1"/>
  <c r="B289" i="1"/>
  <c r="I288" i="1"/>
  <c r="X288" i="1"/>
  <c r="W288" i="1"/>
  <c r="V288" i="1"/>
  <c r="U288" i="1"/>
  <c r="T288" i="1"/>
  <c r="G288" i="1"/>
  <c r="E288" i="1"/>
  <c r="D288" i="1"/>
  <c r="C288" i="1"/>
  <c r="B288" i="1"/>
  <c r="I285" i="1"/>
  <c r="X285" i="1"/>
  <c r="W285" i="1"/>
  <c r="V285" i="1"/>
  <c r="U285" i="1"/>
  <c r="T285" i="1"/>
  <c r="G285" i="1"/>
  <c r="E285" i="1"/>
  <c r="D285" i="1"/>
  <c r="C285" i="1"/>
  <c r="B285" i="1"/>
  <c r="I215" i="1"/>
  <c r="X215" i="1"/>
  <c r="W215" i="1"/>
  <c r="V215" i="1"/>
  <c r="U215" i="1"/>
  <c r="T215" i="1"/>
  <c r="G215" i="1"/>
  <c r="E215" i="1"/>
  <c r="D215" i="1"/>
  <c r="C215" i="1"/>
  <c r="B215" i="1"/>
  <c r="I211" i="1"/>
  <c r="X211" i="1"/>
  <c r="W211" i="1"/>
  <c r="V211" i="1"/>
  <c r="U211" i="1"/>
  <c r="T211" i="1"/>
  <c r="G211" i="1"/>
  <c r="E211" i="1"/>
  <c r="D211" i="1"/>
  <c r="C211" i="1"/>
  <c r="B211" i="1"/>
  <c r="I125" i="1"/>
  <c r="X125" i="1"/>
  <c r="W125" i="1"/>
  <c r="V125" i="1"/>
  <c r="U125" i="1"/>
  <c r="T125" i="1"/>
  <c r="G125" i="1"/>
  <c r="E125" i="1"/>
  <c r="D125" i="1"/>
  <c r="C125" i="1"/>
  <c r="B125" i="1"/>
  <c r="I64" i="1"/>
  <c r="X64" i="1"/>
  <c r="W64" i="1"/>
  <c r="V64" i="1"/>
  <c r="U64" i="1"/>
  <c r="T64" i="1"/>
  <c r="G64" i="1"/>
  <c r="E64" i="1"/>
  <c r="D64" i="1"/>
  <c r="C64" i="1"/>
  <c r="B64" i="1"/>
  <c r="I22" i="1"/>
  <c r="X22" i="1"/>
  <c r="W22" i="1"/>
  <c r="V22" i="1"/>
  <c r="U22" i="1"/>
  <c r="T22" i="1"/>
  <c r="G22" i="1"/>
  <c r="E22" i="1"/>
  <c r="D22" i="1"/>
  <c r="C22" i="1"/>
  <c r="B22" i="1"/>
  <c r="I373" i="1"/>
  <c r="X373" i="1"/>
  <c r="W373" i="1"/>
  <c r="V373" i="1"/>
  <c r="U373" i="1"/>
  <c r="T373" i="1"/>
  <c r="G373" i="1"/>
  <c r="E373" i="1"/>
  <c r="D373" i="1"/>
  <c r="C373" i="1"/>
  <c r="B373" i="1"/>
  <c r="I228" i="1"/>
  <c r="X228" i="1"/>
  <c r="W228" i="1"/>
  <c r="V228" i="1"/>
  <c r="U228" i="1"/>
  <c r="T228" i="1"/>
  <c r="G228" i="1"/>
  <c r="E228" i="1"/>
  <c r="D228" i="1"/>
  <c r="C228" i="1"/>
  <c r="B228" i="1"/>
  <c r="I126" i="1"/>
  <c r="X126" i="1"/>
  <c r="W126" i="1"/>
  <c r="V126" i="1"/>
  <c r="U126" i="1"/>
  <c r="T126" i="1"/>
  <c r="G126" i="1"/>
  <c r="E126" i="1"/>
  <c r="D126" i="1"/>
  <c r="C126" i="1"/>
  <c r="B126" i="1"/>
  <c r="I55" i="1"/>
  <c r="X55" i="1"/>
  <c r="W55" i="1"/>
  <c r="V55" i="1"/>
  <c r="U55" i="1"/>
  <c r="T55" i="1"/>
  <c r="G55" i="1"/>
  <c r="E55" i="1"/>
  <c r="D55" i="1"/>
  <c r="C55" i="1"/>
  <c r="B55" i="1"/>
  <c r="I8" i="1"/>
  <c r="X8" i="1"/>
  <c r="W8" i="1"/>
  <c r="V8" i="1"/>
  <c r="U8" i="1"/>
  <c r="T8" i="1"/>
  <c r="G8" i="1"/>
  <c r="E8" i="1"/>
  <c r="D8" i="1"/>
  <c r="C8" i="1"/>
  <c r="B8" i="1"/>
  <c r="I262" i="1"/>
  <c r="X262" i="1"/>
  <c r="W262" i="1"/>
  <c r="V262" i="1"/>
  <c r="U262" i="1"/>
  <c r="T262" i="1"/>
  <c r="G262" i="1"/>
  <c r="E262" i="1"/>
  <c r="D262" i="1"/>
  <c r="C262" i="1"/>
  <c r="B262" i="1"/>
  <c r="I227" i="1"/>
  <c r="X227" i="1"/>
  <c r="W227" i="1"/>
  <c r="V227" i="1"/>
  <c r="U227" i="1"/>
  <c r="T227" i="1"/>
  <c r="G227" i="1"/>
  <c r="E227" i="1"/>
  <c r="D227" i="1"/>
  <c r="C227" i="1"/>
  <c r="B227" i="1"/>
  <c r="I133" i="1"/>
  <c r="X133" i="1"/>
  <c r="W133" i="1"/>
  <c r="V133" i="1"/>
  <c r="U133" i="1"/>
  <c r="T133" i="1"/>
  <c r="G133" i="1"/>
  <c r="E133" i="1"/>
  <c r="D133" i="1"/>
  <c r="C133" i="1"/>
  <c r="B133" i="1"/>
  <c r="I60" i="1"/>
  <c r="X60" i="1"/>
  <c r="W60" i="1"/>
  <c r="V60" i="1"/>
  <c r="U60" i="1"/>
  <c r="T60" i="1"/>
  <c r="G60" i="1"/>
  <c r="E60" i="1"/>
  <c r="D60" i="1"/>
  <c r="C60" i="1"/>
  <c r="B60" i="1"/>
  <c r="I369" i="1"/>
  <c r="X369" i="1"/>
  <c r="W369" i="1"/>
  <c r="V369" i="1"/>
  <c r="U369" i="1"/>
  <c r="T369" i="1"/>
  <c r="G369" i="1"/>
  <c r="E369" i="1"/>
  <c r="D369" i="1"/>
  <c r="C369" i="1"/>
  <c r="B369" i="1"/>
  <c r="I356" i="1"/>
  <c r="X356" i="1"/>
  <c r="W356" i="1"/>
  <c r="V356" i="1"/>
  <c r="U356" i="1"/>
  <c r="T356" i="1"/>
  <c r="G356" i="1"/>
  <c r="E356" i="1"/>
  <c r="D356" i="1"/>
  <c r="C356" i="1"/>
  <c r="B356" i="1"/>
  <c r="I349" i="1"/>
  <c r="X349" i="1"/>
  <c r="W349" i="1"/>
  <c r="V349" i="1"/>
  <c r="U349" i="1"/>
  <c r="T349" i="1"/>
  <c r="G349" i="1"/>
  <c r="E349" i="1"/>
  <c r="D349" i="1"/>
  <c r="C349" i="1"/>
  <c r="B349" i="1"/>
  <c r="I341" i="1"/>
  <c r="X341" i="1"/>
  <c r="W341" i="1"/>
  <c r="V341" i="1"/>
  <c r="U341" i="1"/>
  <c r="T341" i="1"/>
  <c r="G341" i="1"/>
  <c r="E341" i="1"/>
  <c r="D341" i="1"/>
  <c r="C341" i="1"/>
  <c r="B341" i="1"/>
  <c r="I269" i="1"/>
  <c r="X269" i="1"/>
  <c r="W269" i="1"/>
  <c r="V269" i="1"/>
  <c r="U269" i="1"/>
  <c r="T269" i="1"/>
  <c r="G269" i="1"/>
  <c r="E269" i="1"/>
  <c r="D269" i="1"/>
  <c r="C269" i="1"/>
  <c r="B269" i="1"/>
  <c r="I267" i="1"/>
  <c r="X267" i="1"/>
  <c r="W267" i="1"/>
  <c r="V267" i="1"/>
  <c r="U267" i="1"/>
  <c r="T267" i="1"/>
  <c r="G267" i="1"/>
  <c r="E267" i="1"/>
  <c r="D267" i="1"/>
  <c r="C267" i="1"/>
  <c r="B267" i="1"/>
  <c r="I265" i="1"/>
  <c r="X265" i="1"/>
  <c r="W265" i="1"/>
  <c r="V265" i="1"/>
  <c r="U265" i="1"/>
  <c r="T265" i="1"/>
  <c r="G265" i="1"/>
  <c r="E265" i="1"/>
  <c r="D265" i="1"/>
  <c r="C265" i="1"/>
  <c r="B265" i="1"/>
  <c r="I263" i="1"/>
  <c r="X263" i="1"/>
  <c r="W263" i="1"/>
  <c r="V263" i="1"/>
  <c r="U263" i="1"/>
  <c r="T263" i="1"/>
  <c r="G263" i="1"/>
  <c r="E263" i="1"/>
  <c r="D263" i="1"/>
  <c r="C263" i="1"/>
  <c r="B263" i="1"/>
  <c r="I250" i="1"/>
  <c r="X250" i="1"/>
  <c r="W250" i="1"/>
  <c r="V250" i="1"/>
  <c r="U250" i="1"/>
  <c r="T250" i="1"/>
  <c r="G250" i="1"/>
  <c r="E250" i="1"/>
  <c r="D250" i="1"/>
  <c r="C250" i="1"/>
  <c r="B250" i="1"/>
  <c r="I246" i="1"/>
  <c r="X246" i="1"/>
  <c r="W246" i="1"/>
  <c r="V246" i="1"/>
  <c r="U246" i="1"/>
  <c r="T246" i="1"/>
  <c r="G246" i="1"/>
  <c r="E246" i="1"/>
  <c r="D246" i="1"/>
  <c r="C246" i="1"/>
  <c r="B246" i="1"/>
  <c r="I230" i="1"/>
  <c r="X230" i="1"/>
  <c r="W230" i="1"/>
  <c r="V230" i="1"/>
  <c r="U230" i="1"/>
  <c r="T230" i="1"/>
  <c r="G230" i="1"/>
  <c r="E230" i="1"/>
  <c r="D230" i="1"/>
  <c r="C230" i="1"/>
  <c r="B230" i="1"/>
  <c r="I204" i="1"/>
  <c r="X204" i="1"/>
  <c r="W204" i="1"/>
  <c r="V204" i="1"/>
  <c r="U204" i="1"/>
  <c r="T204" i="1"/>
  <c r="G204" i="1"/>
  <c r="E204" i="1"/>
  <c r="D204" i="1"/>
  <c r="C204" i="1"/>
  <c r="B204" i="1"/>
  <c r="I203" i="1"/>
  <c r="X203" i="1"/>
  <c r="W203" i="1"/>
  <c r="V203" i="1"/>
  <c r="U203" i="1"/>
  <c r="T203" i="1"/>
  <c r="G203" i="1"/>
  <c r="E203" i="1"/>
  <c r="D203" i="1"/>
  <c r="C203" i="1"/>
  <c r="B203" i="1"/>
  <c r="I193" i="1"/>
  <c r="X193" i="1"/>
  <c r="W193" i="1"/>
  <c r="V193" i="1"/>
  <c r="U193" i="1"/>
  <c r="T193" i="1"/>
  <c r="G193" i="1"/>
  <c r="E193" i="1"/>
  <c r="D193" i="1"/>
  <c r="C193" i="1"/>
  <c r="B193" i="1"/>
  <c r="I171" i="1"/>
  <c r="X171" i="1"/>
  <c r="W171" i="1"/>
  <c r="V171" i="1"/>
  <c r="U171" i="1"/>
  <c r="T171" i="1"/>
  <c r="G171" i="1"/>
  <c r="E171" i="1"/>
  <c r="D171" i="1"/>
  <c r="C171" i="1"/>
  <c r="B171" i="1"/>
  <c r="I160" i="1"/>
  <c r="X160" i="1"/>
  <c r="W160" i="1"/>
  <c r="V160" i="1"/>
  <c r="U160" i="1"/>
  <c r="T160" i="1"/>
  <c r="G160" i="1"/>
  <c r="E160" i="1"/>
  <c r="D160" i="1"/>
  <c r="C160" i="1"/>
  <c r="B160" i="1"/>
  <c r="I143" i="1"/>
  <c r="X143" i="1"/>
  <c r="W143" i="1"/>
  <c r="V143" i="1"/>
  <c r="U143" i="1"/>
  <c r="T143" i="1"/>
  <c r="G143" i="1"/>
  <c r="E143" i="1"/>
  <c r="D143" i="1"/>
  <c r="C143" i="1"/>
  <c r="B143" i="1"/>
  <c r="I142" i="1"/>
  <c r="X142" i="1"/>
  <c r="W142" i="1"/>
  <c r="V142" i="1"/>
  <c r="U142" i="1"/>
  <c r="T142" i="1"/>
  <c r="G142" i="1"/>
  <c r="E142" i="1"/>
  <c r="D142" i="1"/>
  <c r="C142" i="1"/>
  <c r="B142" i="1"/>
  <c r="I107" i="1"/>
  <c r="X107" i="1"/>
  <c r="W107" i="1"/>
  <c r="V107" i="1"/>
  <c r="U107" i="1"/>
  <c r="T107" i="1"/>
  <c r="G107" i="1"/>
  <c r="E107" i="1"/>
  <c r="D107" i="1"/>
  <c r="C107" i="1"/>
  <c r="B107" i="1"/>
  <c r="I68" i="1"/>
  <c r="X68" i="1"/>
  <c r="W68" i="1"/>
  <c r="V68" i="1"/>
  <c r="U68" i="1"/>
  <c r="T68" i="1"/>
  <c r="G68" i="1"/>
  <c r="E68" i="1"/>
  <c r="D68" i="1"/>
  <c r="C68" i="1"/>
  <c r="B68" i="1"/>
  <c r="I61" i="1"/>
  <c r="X61" i="1"/>
  <c r="W61" i="1"/>
  <c r="V61" i="1"/>
  <c r="U61" i="1"/>
  <c r="T61" i="1"/>
  <c r="G61" i="1"/>
  <c r="E61" i="1"/>
  <c r="D61" i="1"/>
  <c r="C61" i="1"/>
  <c r="B61" i="1"/>
  <c r="I30" i="1"/>
  <c r="X30" i="1"/>
  <c r="W30" i="1"/>
  <c r="V30" i="1"/>
  <c r="U30" i="1"/>
  <c r="T30" i="1"/>
  <c r="G30" i="1"/>
  <c r="E30" i="1"/>
  <c r="D30" i="1"/>
  <c r="C30" i="1"/>
  <c r="B30" i="1"/>
  <c r="I12" i="1"/>
  <c r="X12" i="1"/>
  <c r="W12" i="1"/>
  <c r="V12" i="1"/>
  <c r="U12" i="1"/>
  <c r="T12" i="1"/>
  <c r="G12" i="1"/>
  <c r="E12" i="1"/>
  <c r="D12" i="1"/>
  <c r="C12" i="1"/>
  <c r="B12" i="1"/>
  <c r="I9" i="1"/>
  <c r="X9" i="1"/>
  <c r="W9" i="1"/>
  <c r="V9" i="1"/>
  <c r="U9" i="1"/>
  <c r="T9" i="1"/>
  <c r="G9" i="1"/>
  <c r="E9" i="1"/>
  <c r="D9" i="1"/>
  <c r="C9" i="1"/>
  <c r="B9" i="1"/>
  <c r="I375" i="1"/>
  <c r="X375" i="1"/>
  <c r="W375" i="1"/>
  <c r="V375" i="1"/>
  <c r="U375" i="1"/>
  <c r="T375" i="1"/>
  <c r="G375" i="1"/>
  <c r="E375" i="1"/>
  <c r="D375" i="1"/>
  <c r="C375" i="1"/>
  <c r="B375" i="1"/>
  <c r="I270" i="1"/>
  <c r="X270" i="1"/>
  <c r="W270" i="1"/>
  <c r="V270" i="1"/>
  <c r="U270" i="1"/>
  <c r="T270" i="1"/>
  <c r="G270" i="1"/>
  <c r="E270" i="1"/>
  <c r="D270" i="1"/>
  <c r="C270" i="1"/>
  <c r="B270" i="1"/>
  <c r="I251" i="1"/>
  <c r="X251" i="1"/>
  <c r="W251" i="1"/>
  <c r="V251" i="1"/>
  <c r="U251" i="1"/>
  <c r="T251" i="1"/>
  <c r="G251" i="1"/>
  <c r="E251" i="1"/>
  <c r="D251" i="1"/>
  <c r="C251" i="1"/>
  <c r="B251" i="1"/>
  <c r="I172" i="1"/>
  <c r="X172" i="1"/>
  <c r="W172" i="1"/>
  <c r="V172" i="1"/>
  <c r="U172" i="1"/>
  <c r="T172" i="1"/>
  <c r="G172" i="1"/>
  <c r="E172" i="1"/>
  <c r="D172" i="1"/>
  <c r="C172" i="1"/>
  <c r="B172" i="1"/>
  <c r="I62" i="1"/>
  <c r="X62" i="1"/>
  <c r="W62" i="1"/>
  <c r="V62" i="1"/>
  <c r="U62" i="1"/>
  <c r="T62" i="1"/>
  <c r="G62" i="1"/>
  <c r="E62" i="1"/>
  <c r="D62" i="1"/>
  <c r="C62" i="1"/>
  <c r="B62" i="1"/>
  <c r="I13" i="1"/>
  <c r="X13" i="1"/>
  <c r="W13" i="1"/>
  <c r="V13" i="1"/>
  <c r="U13" i="1"/>
  <c r="T13" i="1"/>
  <c r="G13" i="1"/>
  <c r="E13" i="1"/>
  <c r="D13" i="1"/>
  <c r="C13" i="1"/>
  <c r="B13" i="1"/>
  <c r="I355" i="1"/>
  <c r="X355" i="1"/>
  <c r="W355" i="1"/>
  <c r="V355" i="1"/>
  <c r="U355" i="1"/>
  <c r="T355" i="1"/>
  <c r="G355" i="1"/>
  <c r="E355" i="1"/>
  <c r="D355" i="1"/>
  <c r="C355" i="1"/>
  <c r="B355" i="1"/>
  <c r="I257" i="1"/>
  <c r="X257" i="1"/>
  <c r="W257" i="1"/>
  <c r="V257" i="1"/>
  <c r="U257" i="1"/>
  <c r="T257" i="1"/>
  <c r="G257" i="1"/>
  <c r="E257" i="1"/>
  <c r="D257" i="1"/>
  <c r="C257" i="1"/>
  <c r="B257" i="1"/>
  <c r="I184" i="1"/>
  <c r="X184" i="1"/>
  <c r="W184" i="1"/>
  <c r="V184" i="1"/>
  <c r="U184" i="1"/>
  <c r="T184" i="1"/>
  <c r="G184" i="1"/>
  <c r="E184" i="1"/>
  <c r="D184" i="1"/>
  <c r="C184" i="1"/>
  <c r="B184" i="1"/>
  <c r="I337" i="1"/>
  <c r="X337" i="1"/>
  <c r="W337" i="1"/>
  <c r="V337" i="1"/>
  <c r="U337" i="1"/>
  <c r="T337" i="1"/>
  <c r="G337" i="1"/>
  <c r="E337" i="1"/>
  <c r="D337" i="1"/>
  <c r="C337" i="1"/>
  <c r="B337" i="1"/>
  <c r="I261" i="1"/>
  <c r="X261" i="1"/>
  <c r="W261" i="1"/>
  <c r="V261" i="1"/>
  <c r="U261" i="1"/>
  <c r="T261" i="1"/>
  <c r="G261" i="1"/>
  <c r="E261" i="1"/>
  <c r="D261" i="1"/>
  <c r="C261" i="1"/>
  <c r="B261" i="1"/>
  <c r="I256" i="1"/>
  <c r="X256" i="1"/>
  <c r="W256" i="1"/>
  <c r="V256" i="1"/>
  <c r="U256" i="1"/>
  <c r="T256" i="1"/>
  <c r="G256" i="1"/>
  <c r="E256" i="1"/>
  <c r="D256" i="1"/>
  <c r="C256" i="1"/>
  <c r="B256" i="1"/>
  <c r="I181" i="1"/>
  <c r="X181" i="1"/>
  <c r="W181" i="1"/>
  <c r="V181" i="1"/>
  <c r="U181" i="1"/>
  <c r="T181" i="1"/>
  <c r="G181" i="1"/>
  <c r="E181" i="1"/>
  <c r="D181" i="1"/>
  <c r="C181" i="1"/>
  <c r="B181" i="1"/>
  <c r="I144" i="1"/>
  <c r="X144" i="1"/>
  <c r="W144" i="1"/>
  <c r="V144" i="1"/>
  <c r="U144" i="1"/>
  <c r="T144" i="1"/>
  <c r="G144" i="1"/>
  <c r="E144" i="1"/>
  <c r="D144" i="1"/>
  <c r="C144" i="1"/>
  <c r="B144" i="1"/>
  <c r="I157" i="1"/>
  <c r="X157" i="1"/>
  <c r="W157" i="1"/>
  <c r="V157" i="1"/>
  <c r="U157" i="1"/>
  <c r="T157" i="1"/>
  <c r="G157" i="1"/>
  <c r="E157" i="1"/>
  <c r="D157" i="1"/>
  <c r="C157" i="1"/>
  <c r="B157" i="1"/>
  <c r="I129" i="1"/>
  <c r="X129" i="1"/>
  <c r="W129" i="1"/>
  <c r="V129" i="1"/>
  <c r="U129" i="1"/>
  <c r="T129" i="1"/>
  <c r="G129" i="1"/>
  <c r="E129" i="1"/>
  <c r="D129" i="1"/>
  <c r="C129" i="1"/>
  <c r="B129" i="1"/>
  <c r="I41" i="1"/>
  <c r="X41" i="1"/>
  <c r="W41" i="1"/>
  <c r="V41" i="1"/>
  <c r="U41" i="1"/>
  <c r="T41" i="1"/>
  <c r="G41" i="1"/>
  <c r="E41" i="1"/>
  <c r="D41" i="1"/>
  <c r="C41" i="1"/>
  <c r="B41" i="1"/>
  <c r="I324" i="1"/>
  <c r="X324" i="1"/>
  <c r="W324" i="1"/>
  <c r="V324" i="1"/>
  <c r="U324" i="1"/>
  <c r="T324" i="1"/>
  <c r="G324" i="1"/>
  <c r="E324" i="1"/>
  <c r="D324" i="1"/>
  <c r="C324" i="1"/>
  <c r="B324" i="1"/>
  <c r="I311" i="1"/>
  <c r="X311" i="1"/>
  <c r="W311" i="1"/>
  <c r="V311" i="1"/>
  <c r="U311" i="1"/>
  <c r="T311" i="1"/>
  <c r="G311" i="1"/>
  <c r="E311" i="1"/>
  <c r="D311" i="1"/>
  <c r="C311" i="1"/>
  <c r="B311" i="1"/>
  <c r="I164" i="1"/>
  <c r="X164" i="1"/>
  <c r="W164" i="1"/>
  <c r="V164" i="1"/>
  <c r="U164" i="1"/>
  <c r="T164" i="1"/>
  <c r="G164" i="1"/>
  <c r="E164" i="1"/>
  <c r="D164" i="1"/>
  <c r="C164" i="1"/>
  <c r="B164" i="1"/>
  <c r="I78" i="1"/>
  <c r="X78" i="1"/>
  <c r="W78" i="1"/>
  <c r="V78" i="1"/>
  <c r="U78" i="1"/>
  <c r="T78" i="1"/>
  <c r="G78" i="1"/>
  <c r="E78" i="1"/>
  <c r="D78" i="1"/>
  <c r="C78" i="1"/>
  <c r="B78" i="1"/>
  <c r="I43" i="1"/>
  <c r="X43" i="1"/>
  <c r="W43" i="1"/>
  <c r="V43" i="1"/>
  <c r="U43" i="1"/>
  <c r="T43" i="1"/>
  <c r="G43" i="1"/>
  <c r="E43" i="1"/>
  <c r="D43" i="1"/>
  <c r="C43" i="1"/>
  <c r="B43" i="1"/>
  <c r="I42" i="1"/>
  <c r="X42" i="1"/>
  <c r="W42" i="1"/>
  <c r="V42" i="1"/>
  <c r="U42" i="1"/>
  <c r="T42" i="1"/>
  <c r="G42" i="1"/>
  <c r="E42" i="1"/>
  <c r="D42" i="1"/>
  <c r="C42" i="1"/>
  <c r="B42" i="1"/>
  <c r="I334" i="1"/>
  <c r="X334" i="1"/>
  <c r="W334" i="1"/>
  <c r="V334" i="1"/>
  <c r="U334" i="1"/>
  <c r="T334" i="1"/>
  <c r="G334" i="1"/>
  <c r="E334" i="1"/>
  <c r="D334" i="1"/>
  <c r="C334" i="1"/>
  <c r="B334" i="1"/>
  <c r="I326" i="1"/>
  <c r="X326" i="1"/>
  <c r="W326" i="1"/>
  <c r="V326" i="1"/>
  <c r="U326" i="1"/>
  <c r="T326" i="1"/>
  <c r="G326" i="1"/>
  <c r="E326" i="1"/>
  <c r="D326" i="1"/>
  <c r="C326" i="1"/>
  <c r="B326" i="1"/>
  <c r="I325" i="1"/>
  <c r="X325" i="1"/>
  <c r="W325" i="1"/>
  <c r="V325" i="1"/>
  <c r="U325" i="1"/>
  <c r="T325" i="1"/>
  <c r="G325" i="1"/>
  <c r="E325" i="1"/>
  <c r="D325" i="1"/>
  <c r="C325" i="1"/>
  <c r="B325" i="1"/>
  <c r="I310" i="1"/>
  <c r="X310" i="1"/>
  <c r="W310" i="1"/>
  <c r="V310" i="1"/>
  <c r="U310" i="1"/>
  <c r="T310" i="1"/>
  <c r="G310" i="1"/>
  <c r="E310" i="1"/>
  <c r="D310" i="1"/>
  <c r="C310" i="1"/>
  <c r="B310" i="1"/>
  <c r="I255" i="1"/>
  <c r="X255" i="1"/>
  <c r="W255" i="1"/>
  <c r="V255" i="1"/>
  <c r="U255" i="1"/>
  <c r="T255" i="1"/>
  <c r="G255" i="1"/>
  <c r="E255" i="1"/>
  <c r="D255" i="1"/>
  <c r="C255" i="1"/>
  <c r="B255" i="1"/>
  <c r="I224" i="1"/>
  <c r="X224" i="1"/>
  <c r="W224" i="1"/>
  <c r="V224" i="1"/>
  <c r="U224" i="1"/>
  <c r="T224" i="1"/>
  <c r="G224" i="1"/>
  <c r="E224" i="1"/>
  <c r="D224" i="1"/>
  <c r="C224" i="1"/>
  <c r="B224" i="1"/>
  <c r="I166" i="1"/>
  <c r="X166" i="1"/>
  <c r="W166" i="1"/>
  <c r="V166" i="1"/>
  <c r="U166" i="1"/>
  <c r="T166" i="1"/>
  <c r="G166" i="1"/>
  <c r="E166" i="1"/>
  <c r="D166" i="1"/>
  <c r="C166" i="1"/>
  <c r="B166" i="1"/>
  <c r="I147" i="1"/>
  <c r="X147" i="1"/>
  <c r="W147" i="1"/>
  <c r="V147" i="1"/>
  <c r="U147" i="1"/>
  <c r="T147" i="1"/>
  <c r="G147" i="1"/>
  <c r="E147" i="1"/>
  <c r="D147" i="1"/>
  <c r="C147" i="1"/>
  <c r="B147" i="1"/>
  <c r="I110" i="1"/>
  <c r="X110" i="1"/>
  <c r="W110" i="1"/>
  <c r="V110" i="1"/>
  <c r="U110" i="1"/>
  <c r="G110" i="1"/>
  <c r="E110" i="1"/>
  <c r="D110" i="1"/>
  <c r="C110" i="1"/>
  <c r="B110" i="1"/>
  <c r="I27" i="1"/>
  <c r="X27" i="1"/>
  <c r="W27" i="1"/>
  <c r="V27" i="1"/>
  <c r="U27" i="1"/>
  <c r="T27" i="1"/>
  <c r="G27" i="1"/>
  <c r="E27" i="1"/>
  <c r="D27" i="1"/>
  <c r="C27" i="1"/>
  <c r="B27" i="1"/>
  <c r="I162" i="1"/>
  <c r="X162" i="1"/>
  <c r="W162" i="1"/>
  <c r="V162" i="1"/>
  <c r="U162" i="1"/>
  <c r="T162" i="1"/>
  <c r="G162" i="1"/>
  <c r="E162" i="1"/>
  <c r="D162" i="1"/>
  <c r="C162" i="1"/>
  <c r="B162" i="1"/>
  <c r="I66" i="1"/>
  <c r="X66" i="1"/>
  <c r="W66" i="1"/>
  <c r="V66" i="1"/>
  <c r="U66" i="1"/>
  <c r="T66" i="1"/>
  <c r="G66" i="1"/>
  <c r="E66" i="1"/>
  <c r="D66" i="1"/>
  <c r="C66" i="1"/>
  <c r="B66" i="1"/>
  <c r="I29" i="1"/>
  <c r="X29" i="1"/>
  <c r="W29" i="1"/>
  <c r="V29" i="1"/>
  <c r="U29" i="1"/>
  <c r="T29" i="1"/>
  <c r="G29" i="1"/>
  <c r="E29" i="1"/>
  <c r="D29" i="1"/>
  <c r="C29" i="1"/>
  <c r="B29" i="1"/>
  <c r="I274" i="1"/>
  <c r="X274" i="1"/>
  <c r="W274" i="1"/>
  <c r="V274" i="1"/>
  <c r="U274" i="1"/>
  <c r="T274" i="1"/>
  <c r="G274" i="1"/>
  <c r="E274" i="1"/>
  <c r="D274" i="1"/>
  <c r="C274" i="1"/>
  <c r="B274" i="1"/>
  <c r="I207" i="1"/>
  <c r="X207" i="1"/>
  <c r="W207" i="1"/>
  <c r="V207" i="1"/>
  <c r="U207" i="1"/>
  <c r="T207" i="1"/>
  <c r="G207" i="1"/>
  <c r="E207" i="1"/>
  <c r="D207" i="1"/>
  <c r="C207" i="1"/>
  <c r="B207" i="1"/>
  <c r="I116" i="1"/>
  <c r="X116" i="1"/>
  <c r="W116" i="1"/>
  <c r="V116" i="1"/>
  <c r="U116" i="1"/>
  <c r="T116" i="1"/>
  <c r="G116" i="1"/>
  <c r="E116" i="1"/>
  <c r="D116" i="1"/>
  <c r="C116" i="1"/>
  <c r="B116" i="1"/>
  <c r="I93" i="1"/>
  <c r="X93" i="1"/>
  <c r="W93" i="1"/>
  <c r="V93" i="1"/>
  <c r="U93" i="1"/>
  <c r="T93" i="1"/>
  <c r="G93" i="1"/>
  <c r="E93" i="1"/>
  <c r="D93" i="1"/>
  <c r="C93" i="1"/>
  <c r="B93" i="1"/>
  <c r="I80" i="1"/>
  <c r="X80" i="1"/>
  <c r="W80" i="1"/>
  <c r="V80" i="1"/>
  <c r="U80" i="1"/>
  <c r="T80" i="1"/>
  <c r="G80" i="1"/>
  <c r="E80" i="1"/>
  <c r="D80" i="1"/>
  <c r="C80" i="1"/>
  <c r="B80" i="1"/>
  <c r="I75" i="1"/>
  <c r="X75" i="1"/>
  <c r="W75" i="1"/>
  <c r="V75" i="1"/>
  <c r="U75" i="1"/>
  <c r="T75" i="1"/>
  <c r="G75" i="1"/>
  <c r="E75" i="1"/>
  <c r="D75" i="1"/>
  <c r="C75" i="1"/>
  <c r="B75" i="1"/>
  <c r="I50" i="1"/>
  <c r="X50" i="1"/>
  <c r="W50" i="1"/>
  <c r="V50" i="1"/>
  <c r="U50" i="1"/>
  <c r="T50" i="1"/>
  <c r="G50" i="1"/>
  <c r="E50" i="1"/>
  <c r="D50" i="1"/>
  <c r="C50" i="1"/>
  <c r="B50" i="1"/>
  <c r="I28" i="1"/>
  <c r="X28" i="1"/>
  <c r="W28" i="1"/>
  <c r="V28" i="1"/>
  <c r="U28" i="1"/>
  <c r="T28" i="1"/>
  <c r="G28" i="1"/>
  <c r="E28" i="1"/>
  <c r="D28" i="1"/>
  <c r="C28" i="1"/>
  <c r="B28" i="1"/>
  <c r="I370" i="1"/>
  <c r="X370" i="1"/>
  <c r="W370" i="1"/>
  <c r="V370" i="1"/>
  <c r="U370" i="1"/>
  <c r="T370" i="1"/>
  <c r="G370" i="1"/>
  <c r="E370" i="1"/>
  <c r="D370" i="1"/>
  <c r="C370" i="1"/>
  <c r="B370" i="1"/>
  <c r="I328" i="1"/>
  <c r="X328" i="1"/>
  <c r="W328" i="1"/>
  <c r="V328" i="1"/>
  <c r="U328" i="1"/>
  <c r="T328" i="1"/>
  <c r="G328" i="1"/>
  <c r="E328" i="1"/>
  <c r="D328" i="1"/>
  <c r="C328" i="1"/>
  <c r="B328" i="1"/>
  <c r="I276" i="1"/>
  <c r="X276" i="1"/>
  <c r="W276" i="1"/>
  <c r="V276" i="1"/>
  <c r="U276" i="1"/>
  <c r="T276" i="1"/>
  <c r="G276" i="1"/>
  <c r="E276" i="1"/>
  <c r="D276" i="1"/>
  <c r="C276" i="1"/>
  <c r="B276" i="1"/>
  <c r="I218" i="1"/>
  <c r="X218" i="1"/>
  <c r="W218" i="1"/>
  <c r="V218" i="1"/>
  <c r="U218" i="1"/>
  <c r="T218" i="1"/>
  <c r="G218" i="1"/>
  <c r="E218" i="1"/>
  <c r="D218" i="1"/>
  <c r="C218" i="1"/>
  <c r="B218" i="1"/>
  <c r="I209" i="1"/>
  <c r="X209" i="1"/>
  <c r="W209" i="1"/>
  <c r="V209" i="1"/>
  <c r="U209" i="1"/>
  <c r="T209" i="1"/>
  <c r="G209" i="1"/>
  <c r="E209" i="1"/>
  <c r="D209" i="1"/>
  <c r="C209" i="1"/>
  <c r="B209" i="1"/>
  <c r="I163" i="1"/>
  <c r="X163" i="1"/>
  <c r="W163" i="1"/>
  <c r="V163" i="1"/>
  <c r="U163" i="1"/>
  <c r="T163" i="1"/>
  <c r="G163" i="1"/>
  <c r="E163" i="1"/>
  <c r="D163" i="1"/>
  <c r="C163" i="1"/>
  <c r="B163" i="1"/>
  <c r="I139" i="1"/>
  <c r="X139" i="1"/>
  <c r="W139" i="1"/>
  <c r="V139" i="1"/>
  <c r="U139" i="1"/>
  <c r="T139" i="1"/>
  <c r="G139" i="1"/>
  <c r="E139" i="1"/>
  <c r="D139" i="1"/>
  <c r="C139" i="1"/>
  <c r="B139" i="1"/>
  <c r="I138" i="1"/>
  <c r="X138" i="1"/>
  <c r="W138" i="1"/>
  <c r="V138" i="1"/>
  <c r="U138" i="1"/>
  <c r="T138" i="1"/>
  <c r="G138" i="1"/>
  <c r="E138" i="1"/>
  <c r="D138" i="1"/>
  <c r="C138" i="1"/>
  <c r="B138" i="1"/>
  <c r="I82" i="1"/>
  <c r="X82" i="1"/>
  <c r="W82" i="1"/>
  <c r="V82" i="1"/>
  <c r="U82" i="1"/>
  <c r="T82" i="1"/>
  <c r="G82" i="1"/>
  <c r="E82" i="1"/>
  <c r="D82" i="1"/>
  <c r="C82" i="1"/>
  <c r="B82" i="1"/>
  <c r="I79" i="1"/>
  <c r="X79" i="1"/>
  <c r="W79" i="1"/>
  <c r="V79" i="1"/>
  <c r="U79" i="1"/>
  <c r="T79" i="1"/>
  <c r="G79" i="1"/>
  <c r="E79" i="1"/>
  <c r="D79" i="1"/>
  <c r="C79" i="1"/>
  <c r="B79" i="1"/>
  <c r="I54" i="1"/>
  <c r="X54" i="1"/>
  <c r="W54" i="1"/>
  <c r="V54" i="1"/>
  <c r="U54" i="1"/>
  <c r="T54" i="1"/>
  <c r="G54" i="1"/>
  <c r="E54" i="1"/>
  <c r="D54" i="1"/>
  <c r="C54" i="1"/>
  <c r="B54" i="1"/>
  <c r="I53" i="1"/>
  <c r="X53" i="1"/>
  <c r="W53" i="1"/>
  <c r="V53" i="1"/>
  <c r="U53" i="1"/>
  <c r="T53" i="1"/>
  <c r="G53" i="1"/>
  <c r="E53" i="1"/>
  <c r="D53" i="1"/>
  <c r="C53" i="1"/>
  <c r="B53" i="1"/>
  <c r="I49" i="1"/>
  <c r="X49" i="1"/>
  <c r="W49" i="1"/>
  <c r="V49" i="1"/>
  <c r="U49" i="1"/>
  <c r="T49" i="1"/>
  <c r="G49" i="1"/>
  <c r="E49" i="1"/>
  <c r="D49" i="1"/>
  <c r="C49" i="1"/>
  <c r="B49" i="1"/>
  <c r="I44" i="1"/>
  <c r="X44" i="1"/>
  <c r="W44" i="1"/>
  <c r="V44" i="1"/>
  <c r="U44" i="1"/>
  <c r="T44" i="1"/>
  <c r="G44" i="1"/>
  <c r="E44" i="1"/>
  <c r="D44" i="1"/>
  <c r="C44" i="1"/>
  <c r="B44" i="1"/>
  <c r="I26" i="1"/>
  <c r="X26" i="1"/>
  <c r="W26" i="1"/>
  <c r="V26" i="1"/>
  <c r="U26" i="1"/>
  <c r="T26" i="1"/>
  <c r="G26" i="1"/>
  <c r="E26" i="1"/>
  <c r="D26" i="1"/>
  <c r="C26" i="1"/>
  <c r="B26" i="1"/>
  <c r="D15" i="2" l="1"/>
  <c r="AE6" i="1" l="1"/>
  <c r="AE306" i="1"/>
  <c r="AE372" i="1"/>
  <c r="AE22" i="1"/>
  <c r="AC329" i="1" l="1"/>
  <c r="AC225" i="1"/>
  <c r="AC379" i="1"/>
  <c r="AC378" i="1"/>
  <c r="AC377" i="1"/>
  <c r="AC376" i="1"/>
  <c r="AC375" i="1"/>
  <c r="AC374" i="1"/>
  <c r="AC373" i="1"/>
  <c r="AC372" i="1"/>
  <c r="AC371" i="1"/>
  <c r="AC370" i="1"/>
  <c r="AC369" i="1"/>
  <c r="AC304" i="1"/>
  <c r="AC367" i="1"/>
  <c r="AC366" i="1"/>
  <c r="AC365" i="1"/>
  <c r="AC364" i="1"/>
  <c r="AC363" i="1"/>
  <c r="AC362" i="1"/>
  <c r="AC361" i="1"/>
  <c r="AC360" i="1"/>
  <c r="AC359" i="1"/>
  <c r="AC358" i="1"/>
  <c r="AC202" i="1"/>
  <c r="AC356" i="1"/>
  <c r="AC355" i="1"/>
  <c r="AC354" i="1"/>
  <c r="AC197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68" i="1"/>
  <c r="AC338" i="1"/>
  <c r="AC337" i="1"/>
  <c r="AC336" i="1"/>
  <c r="AC335" i="1"/>
  <c r="AC334" i="1"/>
  <c r="AC333" i="1"/>
  <c r="AC332" i="1"/>
  <c r="AC331" i="1"/>
  <c r="AC330" i="1"/>
  <c r="AC328" i="1"/>
  <c r="AC327" i="1"/>
  <c r="AC326" i="1"/>
  <c r="AC325" i="1"/>
  <c r="AC324" i="1"/>
  <c r="AC323" i="1"/>
  <c r="AC322" i="1"/>
  <c r="AC321" i="1"/>
  <c r="AC159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20" i="1"/>
  <c r="AC10" i="1"/>
  <c r="AC302" i="1"/>
  <c r="AC301" i="1"/>
  <c r="AC300" i="1"/>
  <c r="AC299" i="1"/>
  <c r="AC298" i="1"/>
  <c r="AC297" i="1"/>
  <c r="AC295" i="1"/>
  <c r="AC296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59" i="1"/>
  <c r="AC260" i="1"/>
  <c r="AC257" i="1"/>
  <c r="AC256" i="1"/>
  <c r="AC258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8" i="1"/>
  <c r="AC239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103" i="1"/>
  <c r="AC201" i="1"/>
  <c r="AC200" i="1"/>
  <c r="AC199" i="1"/>
  <c r="AC198" i="1"/>
  <c r="AC357" i="1"/>
  <c r="AC196" i="1"/>
  <c r="AC195" i="1"/>
  <c r="AC194" i="1"/>
  <c r="AC193" i="1"/>
  <c r="AC192" i="1"/>
  <c r="AC57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7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35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191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8" i="1"/>
  <c r="AC29" i="1"/>
  <c r="AC27" i="1"/>
  <c r="AC26" i="1"/>
  <c r="AC25" i="1"/>
  <c r="AC24" i="1"/>
  <c r="AC23" i="1"/>
  <c r="AC22" i="1"/>
  <c r="AC21" i="1"/>
  <c r="AC339" i="1"/>
  <c r="AC19" i="1"/>
  <c r="AC18" i="1"/>
  <c r="AC17" i="1"/>
  <c r="AC16" i="1"/>
  <c r="AC15" i="1"/>
  <c r="AC14" i="1"/>
  <c r="AC13" i="1"/>
  <c r="AC12" i="1"/>
  <c r="AC11" i="1"/>
  <c r="AC320" i="1"/>
  <c r="AC9" i="1"/>
  <c r="AC8" i="1"/>
  <c r="AC303" i="1"/>
  <c r="AC6" i="1"/>
  <c r="AC5" i="1"/>
  <c r="AC4" i="1"/>
  <c r="AC3" i="1"/>
  <c r="AC2" i="1"/>
  <c r="AD3" i="1"/>
  <c r="AD4" i="1"/>
  <c r="AD5" i="1"/>
  <c r="AD6" i="1"/>
  <c r="AD303" i="1"/>
  <c r="AD8" i="1"/>
  <c r="AD9" i="1"/>
  <c r="AD320" i="1"/>
  <c r="AD11" i="1"/>
  <c r="AD12" i="1"/>
  <c r="AD13" i="1"/>
  <c r="AD14" i="1"/>
  <c r="AD15" i="1"/>
  <c r="AD16" i="1"/>
  <c r="AD17" i="1"/>
  <c r="AD18" i="1"/>
  <c r="AD19" i="1"/>
  <c r="AD339" i="1"/>
  <c r="AD21" i="1"/>
  <c r="AD22" i="1"/>
  <c r="AD23" i="1"/>
  <c r="AD24" i="1"/>
  <c r="AD25" i="1"/>
  <c r="AD26" i="1"/>
  <c r="AD27" i="1"/>
  <c r="AD29" i="1"/>
  <c r="AD28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191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35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7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57" i="1"/>
  <c r="AD192" i="1"/>
  <c r="AD193" i="1"/>
  <c r="AD194" i="1"/>
  <c r="AD195" i="1"/>
  <c r="AD196" i="1"/>
  <c r="AD357" i="1"/>
  <c r="AD198" i="1"/>
  <c r="AD199" i="1"/>
  <c r="AD200" i="1"/>
  <c r="AD201" i="1"/>
  <c r="AD103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9" i="1"/>
  <c r="AD238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8" i="1"/>
  <c r="AD256" i="1"/>
  <c r="AD257" i="1"/>
  <c r="AD260" i="1"/>
  <c r="AD259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6" i="1"/>
  <c r="AD295" i="1"/>
  <c r="AD297" i="1"/>
  <c r="AD298" i="1"/>
  <c r="AD299" i="1"/>
  <c r="AD300" i="1"/>
  <c r="AD301" i="1"/>
  <c r="AD302" i="1"/>
  <c r="AD10" i="1"/>
  <c r="AD20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159" i="1"/>
  <c r="AD321" i="1"/>
  <c r="AD322" i="1"/>
  <c r="AD323" i="1"/>
  <c r="AD324" i="1"/>
  <c r="AD325" i="1"/>
  <c r="AD326" i="1"/>
  <c r="AD327" i="1"/>
  <c r="AD328" i="1"/>
  <c r="AD330" i="1"/>
  <c r="AD331" i="1"/>
  <c r="AD332" i="1"/>
  <c r="AD333" i="1"/>
  <c r="AD334" i="1"/>
  <c r="AD335" i="1"/>
  <c r="AD336" i="1"/>
  <c r="AD337" i="1"/>
  <c r="AD338" i="1"/>
  <c r="AD368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197" i="1"/>
  <c r="AD354" i="1"/>
  <c r="AD355" i="1"/>
  <c r="AD356" i="1"/>
  <c r="AD202" i="1"/>
  <c r="AD358" i="1"/>
  <c r="AD359" i="1"/>
  <c r="AD360" i="1"/>
  <c r="AD361" i="1"/>
  <c r="AD362" i="1"/>
  <c r="AD363" i="1"/>
  <c r="AD364" i="1"/>
  <c r="AD365" i="1"/>
  <c r="AD366" i="1"/>
  <c r="AD367" i="1"/>
  <c r="AD304" i="1"/>
  <c r="AD369" i="1"/>
  <c r="AD370" i="1"/>
  <c r="AD371" i="1"/>
  <c r="AD372" i="1"/>
  <c r="AD373" i="1"/>
  <c r="AD374" i="1"/>
  <c r="AD375" i="1"/>
  <c r="AD376" i="1"/>
  <c r="AD377" i="1"/>
  <c r="AD378" i="1"/>
  <c r="AD379" i="1"/>
  <c r="AD225" i="1"/>
  <c r="AD329" i="1"/>
  <c r="AD2" i="1"/>
  <c r="BE225" i="1" l="1"/>
  <c r="BA225" i="1"/>
  <c r="AW329" i="1"/>
  <c r="AW225" i="1"/>
  <c r="BA329" i="1"/>
  <c r="BE329" i="1"/>
  <c r="AV329" i="1" l="1"/>
  <c r="AV225" i="1"/>
  <c r="AQ329" i="1"/>
  <c r="AZ329" i="1"/>
  <c r="BD329" i="1"/>
  <c r="AS329" i="1"/>
  <c r="AR329" i="1"/>
  <c r="AY329" i="1"/>
  <c r="AU329" i="1"/>
  <c r="AR225" i="1"/>
  <c r="AU225" i="1"/>
  <c r="AY225" i="1"/>
  <c r="BM329" i="1"/>
  <c r="AZ225" i="1"/>
  <c r="BD225" i="1"/>
  <c r="AQ225" i="1"/>
  <c r="AS225" i="1"/>
  <c r="BB225" i="1" l="1"/>
  <c r="BC329" i="1"/>
  <c r="BB329" i="1"/>
  <c r="BK329" i="1"/>
  <c r="BL225" i="1"/>
  <c r="AX329" i="1"/>
  <c r="BM225" i="1"/>
  <c r="AT329" i="1"/>
  <c r="BL329" i="1"/>
  <c r="AX225" i="1"/>
  <c r="BK225" i="1"/>
  <c r="BC225" i="1"/>
  <c r="AT225" i="1"/>
  <c r="BN225" i="1" l="1"/>
  <c r="BN329" i="1"/>
  <c r="BF225" i="1"/>
  <c r="BF329" i="1"/>
  <c r="BA161" i="1" l="1"/>
  <c r="BE161" i="1"/>
  <c r="AW161" i="1"/>
  <c r="AV161" i="1" l="1"/>
  <c r="AU161" i="1"/>
  <c r="AZ161" i="1"/>
  <c r="BD161" i="1"/>
  <c r="AQ161" i="1"/>
  <c r="AS161" i="1"/>
  <c r="AR161" i="1"/>
  <c r="AY161" i="1"/>
  <c r="BL161" i="1" l="1"/>
  <c r="BM161" i="1"/>
  <c r="BK161" i="1"/>
  <c r="BC161" i="1"/>
  <c r="AX161" i="1"/>
  <c r="BB161" i="1"/>
  <c r="AT161" i="1"/>
  <c r="BN161" i="1" l="1"/>
  <c r="BF161" i="1"/>
  <c r="BE45" i="1" l="1"/>
  <c r="BE173" i="1" l="1"/>
  <c r="AW173" i="1"/>
  <c r="BA173" i="1"/>
  <c r="AV173" i="1" l="1"/>
  <c r="AR173" i="1"/>
  <c r="AY173" i="1"/>
  <c r="BD173" i="1"/>
  <c r="AQ173" i="1"/>
  <c r="AS173" i="1"/>
  <c r="AZ173" i="1"/>
  <c r="AU173" i="1"/>
  <c r="BL173" i="1" l="1"/>
  <c r="BK173" i="1"/>
  <c r="BM173" i="1"/>
  <c r="BC173" i="1"/>
  <c r="AT173" i="1"/>
  <c r="AX173" i="1"/>
  <c r="BB173" i="1"/>
  <c r="BN173" i="1" l="1"/>
  <c r="BF173" i="1"/>
  <c r="BE44" i="1" l="1"/>
  <c r="BE9" i="1"/>
  <c r="BE229" i="1"/>
  <c r="BE16" i="1"/>
  <c r="BE319" i="1"/>
  <c r="BE286" i="1"/>
  <c r="BE251" i="1"/>
  <c r="BE216" i="1"/>
  <c r="BE181" i="1"/>
  <c r="BE73" i="1"/>
  <c r="BE2" i="1"/>
  <c r="BE34" i="1"/>
  <c r="BE320" i="1"/>
  <c r="BE4" i="1"/>
  <c r="BE280" i="1"/>
  <c r="BE31" i="1"/>
  <c r="BE333" i="1"/>
  <c r="BE313" i="1"/>
  <c r="BE244" i="1"/>
  <c r="BE209" i="1"/>
  <c r="BE174" i="1"/>
  <c r="BE102" i="1"/>
  <c r="BE66" i="1"/>
  <c r="BE374" i="1"/>
  <c r="BE197" i="1"/>
  <c r="BE362" i="1"/>
  <c r="BE159" i="1"/>
  <c r="BE352" i="1"/>
  <c r="BE347" i="1"/>
  <c r="BE341" i="1"/>
  <c r="BE335" i="1"/>
  <c r="BE330" i="1"/>
  <c r="BE323" i="1"/>
  <c r="BE318" i="1"/>
  <c r="BE312" i="1"/>
  <c r="BE306" i="1"/>
  <c r="BE300" i="1"/>
  <c r="BE294" i="1"/>
  <c r="BE285" i="1"/>
  <c r="BE279" i="1"/>
  <c r="BE273" i="1"/>
  <c r="BE267" i="1"/>
  <c r="BE261" i="1"/>
  <c r="BE255" i="1"/>
  <c r="BE249" i="1"/>
  <c r="BE243" i="1"/>
  <c r="BE237" i="1"/>
  <c r="BE231" i="1"/>
  <c r="BE226" i="1"/>
  <c r="BE220" i="1"/>
  <c r="BE214" i="1"/>
  <c r="BE208" i="1"/>
  <c r="BE202" i="1"/>
  <c r="BE357" i="1"/>
  <c r="BE57" i="1"/>
  <c r="BE185" i="1"/>
  <c r="BE179" i="1"/>
  <c r="BE172" i="1"/>
  <c r="BE166" i="1"/>
  <c r="BE7" i="1"/>
  <c r="BE154" i="1"/>
  <c r="BE148" i="1"/>
  <c r="BE142" i="1"/>
  <c r="BE137" i="1"/>
  <c r="BE131" i="1"/>
  <c r="BE125" i="1"/>
  <c r="BE119" i="1"/>
  <c r="BE113" i="1"/>
  <c r="BE107" i="1"/>
  <c r="BE101" i="1"/>
  <c r="BE95" i="1"/>
  <c r="BE89" i="1"/>
  <c r="BE316" i="1"/>
  <c r="BE310" i="1"/>
  <c r="BE304" i="1"/>
  <c r="BE298" i="1"/>
  <c r="BE292" i="1"/>
  <c r="BE288" i="1"/>
  <c r="BE283" i="1"/>
  <c r="BE277" i="1"/>
  <c r="BE271" i="1"/>
  <c r="BE265" i="1"/>
  <c r="BE259" i="1"/>
  <c r="BE253" i="1"/>
  <c r="BE247" i="1"/>
  <c r="BE241" i="1"/>
  <c r="BE235" i="1"/>
  <c r="BE224" i="1"/>
  <c r="BE218" i="1"/>
  <c r="BE212" i="1"/>
  <c r="BE206" i="1"/>
  <c r="BE201" i="1"/>
  <c r="BE195" i="1"/>
  <c r="BE189" i="1"/>
  <c r="BE183" i="1"/>
  <c r="BE177" i="1"/>
  <c r="BE170" i="1"/>
  <c r="BE164" i="1"/>
  <c r="BE158" i="1"/>
  <c r="BE152" i="1"/>
  <c r="BE146" i="1"/>
  <c r="BE140" i="1"/>
  <c r="BE135" i="1"/>
  <c r="BE129" i="1"/>
  <c r="BE123" i="1"/>
  <c r="BE117" i="1"/>
  <c r="BE111" i="1"/>
  <c r="BE105" i="1"/>
  <c r="BE99" i="1"/>
  <c r="BE93" i="1"/>
  <c r="BE87" i="1"/>
  <c r="BE81" i="1"/>
  <c r="BE75" i="1"/>
  <c r="BE69" i="1"/>
  <c r="BE63" i="1"/>
  <c r="BE51" i="1"/>
  <c r="BE39" i="1"/>
  <c r="BE144" i="1"/>
  <c r="BE109" i="1"/>
  <c r="BE37" i="1"/>
  <c r="BE83" i="1"/>
  <c r="BE77" i="1"/>
  <c r="BE71" i="1"/>
  <c r="BE65" i="1"/>
  <c r="BE59" i="1"/>
  <c r="BE53" i="1"/>
  <c r="BE47" i="1"/>
  <c r="BE41" i="1"/>
  <c r="BE36" i="1"/>
  <c r="BE30" i="1"/>
  <c r="BE24" i="1"/>
  <c r="BE18" i="1"/>
  <c r="BE12" i="1"/>
  <c r="BE6" i="1"/>
  <c r="BE356" i="1"/>
  <c r="BE340" i="1"/>
  <c r="BE305" i="1"/>
  <c r="BE272" i="1"/>
  <c r="BE236" i="1"/>
  <c r="BE165" i="1"/>
  <c r="BE136" i="1"/>
  <c r="BE130" i="1"/>
  <c r="BE106" i="1"/>
  <c r="BE100" i="1"/>
  <c r="BE94" i="1"/>
  <c r="BE70" i="1"/>
  <c r="BE64" i="1"/>
  <c r="BE58" i="1"/>
  <c r="BE52" i="1"/>
  <c r="BE40" i="1"/>
  <c r="BE35" i="1"/>
  <c r="BE29" i="1"/>
  <c r="BE23" i="1"/>
  <c r="BE17" i="1"/>
  <c r="BE5" i="1"/>
  <c r="BE365" i="1"/>
  <c r="BE359" i="1"/>
  <c r="BE354" i="1"/>
  <c r="BE349" i="1"/>
  <c r="BE344" i="1"/>
  <c r="BE338" i="1"/>
  <c r="BE332" i="1"/>
  <c r="BE326" i="1"/>
  <c r="BE10" i="1"/>
  <c r="BE315" i="1"/>
  <c r="BE309" i="1"/>
  <c r="BE103" i="1"/>
  <c r="BE297" i="1"/>
  <c r="BE291" i="1"/>
  <c r="BE287" i="1"/>
  <c r="BE282" i="1"/>
  <c r="BE276" i="1"/>
  <c r="BE270" i="1"/>
  <c r="BE264" i="1"/>
  <c r="BE258" i="1"/>
  <c r="BE252" i="1"/>
  <c r="BE246" i="1"/>
  <c r="BE240" i="1"/>
  <c r="BE234" i="1"/>
  <c r="BE223" i="1"/>
  <c r="BE217" i="1"/>
  <c r="BE211" i="1"/>
  <c r="BE205" i="1"/>
  <c r="BE200" i="1"/>
  <c r="BE194" i="1"/>
  <c r="BE188" i="1"/>
  <c r="BE182" i="1"/>
  <c r="BE176" i="1"/>
  <c r="BE169" i="1"/>
  <c r="BE163" i="1"/>
  <c r="BE157" i="1"/>
  <c r="BE151" i="1"/>
  <c r="BE145" i="1"/>
  <c r="BE139" i="1"/>
  <c r="BE134" i="1"/>
  <c r="BE128" i="1"/>
  <c r="BE122" i="1"/>
  <c r="BE116" i="1"/>
  <c r="BE110" i="1"/>
  <c r="BE104" i="1"/>
  <c r="BE98" i="1"/>
  <c r="BE92" i="1"/>
  <c r="BE86" i="1"/>
  <c r="BE80" i="1"/>
  <c r="BE74" i="1"/>
  <c r="BE68" i="1"/>
  <c r="BE62" i="1"/>
  <c r="BE56" i="1"/>
  <c r="BE50" i="1"/>
  <c r="BE38" i="1"/>
  <c r="BE33" i="1"/>
  <c r="BE27" i="1"/>
  <c r="BE21" i="1"/>
  <c r="BE15" i="1"/>
  <c r="BE3" i="1"/>
  <c r="BE191" i="1"/>
  <c r="BE28" i="1"/>
  <c r="BE22" i="1"/>
  <c r="BE199" i="1"/>
  <c r="BE193" i="1"/>
  <c r="BE187" i="1"/>
  <c r="BE175" i="1"/>
  <c r="BE168" i="1"/>
  <c r="BE162" i="1"/>
  <c r="BE156" i="1"/>
  <c r="BE150" i="1"/>
  <c r="BE138" i="1"/>
  <c r="BE133" i="1"/>
  <c r="BE127" i="1"/>
  <c r="BE121" i="1"/>
  <c r="BE115" i="1"/>
  <c r="BE353" i="1"/>
  <c r="BE97" i="1"/>
  <c r="BE91" i="1"/>
  <c r="BE85" i="1"/>
  <c r="BE79" i="1"/>
  <c r="BE67" i="1"/>
  <c r="BE61" i="1"/>
  <c r="BE55" i="1"/>
  <c r="BE49" i="1"/>
  <c r="BE43" i="1"/>
  <c r="BE32" i="1"/>
  <c r="BE26" i="1"/>
  <c r="BE339" i="1"/>
  <c r="BE14" i="1"/>
  <c r="BE8" i="1"/>
  <c r="BE351" i="1"/>
  <c r="BE346" i="1"/>
  <c r="BE334" i="1"/>
  <c r="BE328" i="1"/>
  <c r="BE322" i="1"/>
  <c r="BE317" i="1"/>
  <c r="BE311" i="1"/>
  <c r="BE299" i="1"/>
  <c r="BE293" i="1"/>
  <c r="BE289" i="1"/>
  <c r="BE284" i="1"/>
  <c r="BE278" i="1"/>
  <c r="BE266" i="1"/>
  <c r="BE260" i="1"/>
  <c r="BE254" i="1"/>
  <c r="BE248" i="1"/>
  <c r="BE242" i="1"/>
  <c r="BE230" i="1"/>
  <c r="BE219" i="1"/>
  <c r="BE213" i="1"/>
  <c r="BE207" i="1"/>
  <c r="BE196" i="1"/>
  <c r="BE190" i="1"/>
  <c r="BE184" i="1"/>
  <c r="BE178" i="1"/>
  <c r="BE171" i="1"/>
  <c r="BE153" i="1"/>
  <c r="BE147" i="1"/>
  <c r="BE141" i="1"/>
  <c r="BE124" i="1"/>
  <c r="BE118" i="1"/>
  <c r="BE112" i="1"/>
  <c r="BE88" i="1"/>
  <c r="BE82" i="1"/>
  <c r="BE76" i="1"/>
  <c r="BE46" i="1"/>
  <c r="BE11" i="1"/>
  <c r="BE368" i="1"/>
  <c r="BE327" i="1"/>
  <c r="BE321" i="1"/>
  <c r="BE376" i="1"/>
  <c r="BE370" i="1"/>
  <c r="BE364" i="1"/>
  <c r="BE358" i="1"/>
  <c r="BE343" i="1"/>
  <c r="BE337" i="1"/>
  <c r="BE325" i="1"/>
  <c r="BE314" i="1"/>
  <c r="BE308" i="1"/>
  <c r="BE302" i="1"/>
  <c r="BE296" i="1"/>
  <c r="BE290" i="1"/>
  <c r="BE281" i="1"/>
  <c r="BE275" i="1"/>
  <c r="BE269" i="1"/>
  <c r="BE263" i="1"/>
  <c r="BE257" i="1"/>
  <c r="BE245" i="1"/>
  <c r="BE239" i="1"/>
  <c r="BE233" i="1"/>
  <c r="BE228" i="1"/>
  <c r="BE222" i="1"/>
  <c r="BE210" i="1"/>
  <c r="BE204" i="1"/>
  <c r="BE375" i="1"/>
  <c r="BE369" i="1"/>
  <c r="BE363" i="1"/>
  <c r="BE20" i="1"/>
  <c r="BE348" i="1"/>
  <c r="BE342" i="1"/>
  <c r="BE336" i="1"/>
  <c r="BE331" i="1"/>
  <c r="BE324" i="1"/>
  <c r="BE307" i="1"/>
  <c r="BE301" i="1"/>
  <c r="BE295" i="1"/>
  <c r="BE274" i="1"/>
  <c r="BE268" i="1"/>
  <c r="BE262" i="1"/>
  <c r="BE256" i="1"/>
  <c r="BE250" i="1"/>
  <c r="BE238" i="1"/>
  <c r="BE232" i="1"/>
  <c r="BE227" i="1"/>
  <c r="BE221" i="1"/>
  <c r="BE215" i="1"/>
  <c r="BE203" i="1"/>
  <c r="BE198" i="1"/>
  <c r="BE192" i="1"/>
  <c r="BE186" i="1"/>
  <c r="BE180" i="1"/>
  <c r="BE167" i="1"/>
  <c r="BE160" i="1"/>
  <c r="BE155" i="1"/>
  <c r="BE149" i="1"/>
  <c r="BE143" i="1"/>
  <c r="BE132" i="1"/>
  <c r="BE126" i="1"/>
  <c r="BE120" i="1"/>
  <c r="BE114" i="1"/>
  <c r="BE108" i="1"/>
  <c r="BE96" i="1"/>
  <c r="BE90" i="1"/>
  <c r="BE84" i="1"/>
  <c r="BE78" i="1"/>
  <c r="BE72" i="1"/>
  <c r="BE60" i="1"/>
  <c r="BE54" i="1"/>
  <c r="BE48" i="1"/>
  <c r="BE42" i="1"/>
  <c r="BE25" i="1"/>
  <c r="BE19" i="1"/>
  <c r="BE13" i="1"/>
  <c r="BE303" i="1"/>
  <c r="BE379" i="1"/>
  <c r="BE373" i="1"/>
  <c r="BE367" i="1"/>
  <c r="BE361" i="1"/>
  <c r="BE378" i="1"/>
  <c r="BE372" i="1"/>
  <c r="BE366" i="1"/>
  <c r="BE360" i="1"/>
  <c r="BE355" i="1"/>
  <c r="BE350" i="1"/>
  <c r="BE345" i="1"/>
  <c r="BE377" i="1"/>
  <c r="BE371" i="1"/>
  <c r="BA135" i="1" l="1"/>
  <c r="AW135" i="1"/>
  <c r="BA92" i="1"/>
  <c r="AW92" i="1"/>
  <c r="BA47" i="1"/>
  <c r="AW47" i="1"/>
  <c r="AV24" i="1" l="1"/>
  <c r="AV28" i="1"/>
  <c r="AV43" i="1"/>
  <c r="AV47" i="1"/>
  <c r="AV69" i="1"/>
  <c r="AV73" i="1"/>
  <c r="AV85" i="1"/>
  <c r="AV135" i="1"/>
  <c r="AV164" i="1"/>
  <c r="AV177" i="1"/>
  <c r="AV208" i="1"/>
  <c r="AV212" i="1"/>
  <c r="AV228" i="1"/>
  <c r="AV275" i="1"/>
  <c r="AV292" i="1"/>
  <c r="AV300" i="1"/>
  <c r="AV304" i="1"/>
  <c r="AV335" i="1"/>
  <c r="AV8" i="1"/>
  <c r="AV50" i="1"/>
  <c r="AV78" i="1"/>
  <c r="AV108" i="1"/>
  <c r="AV112" i="1"/>
  <c r="AV116" i="1"/>
  <c r="AV120" i="1"/>
  <c r="AV132" i="1"/>
  <c r="AV153" i="1"/>
  <c r="AV165" i="1"/>
  <c r="AV182" i="1"/>
  <c r="AV205" i="1"/>
  <c r="AV264" i="1"/>
  <c r="AV287" i="1"/>
  <c r="AV293" i="1"/>
  <c r="AV297" i="1"/>
  <c r="AV324" i="1"/>
  <c r="AV365" i="1"/>
  <c r="AV373" i="1"/>
  <c r="AV17" i="1"/>
  <c r="AV55" i="1"/>
  <c r="AV75" i="1"/>
  <c r="AV91" i="1"/>
  <c r="AV93" i="1"/>
  <c r="AV117" i="1"/>
  <c r="AV170" i="1"/>
  <c r="AV175" i="1"/>
  <c r="AV202" i="1"/>
  <c r="AV253" i="1"/>
  <c r="AV257" i="1"/>
  <c r="AV273" i="1"/>
  <c r="AV333" i="1"/>
  <c r="AV345" i="1"/>
  <c r="AV355" i="1"/>
  <c r="AV5" i="1"/>
  <c r="AV42" i="1"/>
  <c r="AV48" i="1"/>
  <c r="AV80" i="1"/>
  <c r="AV88" i="1"/>
  <c r="AV102" i="1"/>
  <c r="AV106" i="1"/>
  <c r="AV122" i="1"/>
  <c r="AV126" i="1"/>
  <c r="AV134" i="1"/>
  <c r="AV184" i="1"/>
  <c r="AV207" i="1"/>
  <c r="AV238" i="1"/>
  <c r="AV254" i="1"/>
  <c r="AV274" i="1"/>
  <c r="AV295" i="1"/>
  <c r="AV311" i="1"/>
  <c r="AV363" i="1"/>
  <c r="AR8" i="1"/>
  <c r="AR24" i="1"/>
  <c r="AR28" i="1"/>
  <c r="AR43" i="1"/>
  <c r="AR47" i="1"/>
  <c r="AR69" i="1"/>
  <c r="AR73" i="1"/>
  <c r="AR85" i="1"/>
  <c r="AR135" i="1"/>
  <c r="AR164" i="1"/>
  <c r="AR177" i="1"/>
  <c r="AR208" i="1"/>
  <c r="AR212" i="1"/>
  <c r="AR228" i="1"/>
  <c r="AR275" i="1"/>
  <c r="AR292" i="1"/>
  <c r="AR300" i="1"/>
  <c r="AR304" i="1"/>
  <c r="AR335" i="1"/>
  <c r="AR5" i="1"/>
  <c r="AR17" i="1"/>
  <c r="AR50" i="1"/>
  <c r="AR78" i="1"/>
  <c r="AR108" i="1"/>
  <c r="AR112" i="1"/>
  <c r="AR116" i="1"/>
  <c r="AR120" i="1"/>
  <c r="AR132" i="1"/>
  <c r="AR153" i="1"/>
  <c r="AR165" i="1"/>
  <c r="AR182" i="1"/>
  <c r="AR205" i="1"/>
  <c r="AR264" i="1"/>
  <c r="AR287" i="1"/>
  <c r="AR293" i="1"/>
  <c r="AR297" i="1"/>
  <c r="AR324" i="1"/>
  <c r="AR365" i="1"/>
  <c r="AR373" i="1"/>
  <c r="AR55" i="1"/>
  <c r="AR75" i="1"/>
  <c r="AR91" i="1"/>
  <c r="AR93" i="1"/>
  <c r="AR117" i="1"/>
  <c r="AR170" i="1"/>
  <c r="AR175" i="1"/>
  <c r="AR202" i="1"/>
  <c r="AR253" i="1"/>
  <c r="AR257" i="1"/>
  <c r="AR273" i="1"/>
  <c r="AR333" i="1"/>
  <c r="AR345" i="1"/>
  <c r="AR355" i="1"/>
  <c r="AR42" i="1"/>
  <c r="AR48" i="1"/>
  <c r="AR80" i="1"/>
  <c r="AR88" i="1"/>
  <c r="AR102" i="1"/>
  <c r="AR106" i="1"/>
  <c r="AR122" i="1"/>
  <c r="AR126" i="1"/>
  <c r="AR134" i="1"/>
  <c r="AR184" i="1"/>
  <c r="AR207" i="1"/>
  <c r="AR238" i="1"/>
  <c r="AR254" i="1"/>
  <c r="AR274" i="1"/>
  <c r="AR295" i="1"/>
  <c r="AR311" i="1"/>
  <c r="AR363" i="1"/>
  <c r="AZ239" i="1"/>
  <c r="AZ251" i="1"/>
  <c r="AZ308" i="1"/>
  <c r="AQ17" i="1"/>
  <c r="AY55" i="1"/>
  <c r="AY17" i="1"/>
  <c r="AY35" i="1"/>
  <c r="AY254" i="1"/>
  <c r="AY42" i="1"/>
  <c r="AZ42" i="1"/>
  <c r="AZ52" i="1"/>
  <c r="AZ58" i="1"/>
  <c r="AY88" i="1"/>
  <c r="AZ88" i="1"/>
  <c r="AY143" i="1"/>
  <c r="AZ256" i="1"/>
  <c r="AZ262" i="1"/>
  <c r="AZ43" i="1"/>
  <c r="AZ138" i="1"/>
  <c r="AZ150" i="1"/>
  <c r="AZ156" i="1"/>
  <c r="AZ162" i="1"/>
  <c r="AZ168" i="1"/>
  <c r="AZ175" i="1"/>
  <c r="AZ181" i="1"/>
  <c r="AZ187" i="1"/>
  <c r="AZ199" i="1"/>
  <c r="AZ204" i="1"/>
  <c r="AZ210" i="1"/>
  <c r="AZ257" i="1"/>
  <c r="AZ48" i="1"/>
  <c r="AZ66" i="1"/>
  <c r="AZ72" i="1"/>
  <c r="AZ205" i="1"/>
  <c r="AZ223" i="1"/>
  <c r="AZ240" i="1"/>
  <c r="AZ246" i="1"/>
  <c r="AZ276" i="1"/>
  <c r="AZ282" i="1"/>
  <c r="AZ291" i="1"/>
  <c r="AZ315" i="1"/>
  <c r="AZ344" i="1"/>
  <c r="AZ349" i="1"/>
  <c r="AZ147" i="1"/>
  <c r="AZ56" i="1"/>
  <c r="AZ347" i="1"/>
  <c r="AZ23" i="1"/>
  <c r="AZ40" i="1"/>
  <c r="AZ46" i="1"/>
  <c r="AZ353" i="1"/>
  <c r="AZ127" i="1"/>
  <c r="AZ191" i="1"/>
  <c r="AZ164" i="1"/>
  <c r="AZ189" i="1"/>
  <c r="AZ229" i="1"/>
  <c r="AZ18" i="1"/>
  <c r="AQ43" i="1"/>
  <c r="AU43" i="1"/>
  <c r="AS43" i="1"/>
  <c r="AQ55" i="1"/>
  <c r="AU55" i="1"/>
  <c r="AS55" i="1"/>
  <c r="AQ73" i="1"/>
  <c r="AU73" i="1"/>
  <c r="AS73" i="1"/>
  <c r="AQ85" i="1"/>
  <c r="AU85" i="1"/>
  <c r="AS85" i="1"/>
  <c r="AQ91" i="1"/>
  <c r="AU91" i="1"/>
  <c r="AS91" i="1"/>
  <c r="AQ175" i="1"/>
  <c r="AU175" i="1"/>
  <c r="AS175" i="1"/>
  <c r="AQ228" i="1"/>
  <c r="AU228" i="1"/>
  <c r="AS228" i="1"/>
  <c r="AQ257" i="1"/>
  <c r="AU257" i="1"/>
  <c r="AS257" i="1"/>
  <c r="AQ275" i="1"/>
  <c r="AU275" i="1"/>
  <c r="AS275" i="1"/>
  <c r="AQ8" i="1"/>
  <c r="AU8" i="1"/>
  <c r="AS8" i="1"/>
  <c r="AQ42" i="1"/>
  <c r="AU42" i="1"/>
  <c r="AS42" i="1"/>
  <c r="AQ48" i="1"/>
  <c r="AU48" i="1"/>
  <c r="AS48" i="1"/>
  <c r="AQ78" i="1"/>
  <c r="AU78" i="1"/>
  <c r="AS78" i="1"/>
  <c r="AQ102" i="1"/>
  <c r="AU102" i="1"/>
  <c r="AS102" i="1"/>
  <c r="AQ108" i="1"/>
  <c r="AU108" i="1"/>
  <c r="AS108" i="1"/>
  <c r="AQ120" i="1"/>
  <c r="AU120" i="1"/>
  <c r="AS120" i="1"/>
  <c r="AQ126" i="1"/>
  <c r="AU126" i="1"/>
  <c r="AS126" i="1"/>
  <c r="AQ132" i="1"/>
  <c r="AU132" i="1"/>
  <c r="AS132" i="1"/>
  <c r="AQ238" i="1"/>
  <c r="AU238" i="1"/>
  <c r="AS238" i="1"/>
  <c r="AQ274" i="1"/>
  <c r="AU274" i="1"/>
  <c r="AS274" i="1"/>
  <c r="AQ295" i="1"/>
  <c r="AU295" i="1"/>
  <c r="AS295" i="1"/>
  <c r="AQ324" i="1"/>
  <c r="AU324" i="1"/>
  <c r="AS324" i="1"/>
  <c r="AQ363" i="1"/>
  <c r="AU363" i="1"/>
  <c r="AS363" i="1"/>
  <c r="AQ24" i="1"/>
  <c r="AU24" i="1"/>
  <c r="AS24" i="1"/>
  <c r="AQ47" i="1"/>
  <c r="AU47" i="1"/>
  <c r="AS47" i="1"/>
  <c r="AQ202" i="1"/>
  <c r="AU202" i="1"/>
  <c r="AS202" i="1"/>
  <c r="AQ208" i="1"/>
  <c r="AU208" i="1"/>
  <c r="AS208" i="1"/>
  <c r="AQ273" i="1"/>
  <c r="AU273" i="1"/>
  <c r="AS273" i="1"/>
  <c r="AQ300" i="1"/>
  <c r="AU300" i="1"/>
  <c r="AS300" i="1"/>
  <c r="AQ335" i="1"/>
  <c r="AU335" i="1"/>
  <c r="AS335" i="1"/>
  <c r="AQ5" i="1"/>
  <c r="AU5" i="1"/>
  <c r="AS5" i="1"/>
  <c r="AU17" i="1"/>
  <c r="AS17" i="1"/>
  <c r="AQ88" i="1"/>
  <c r="AU88" i="1"/>
  <c r="AS88" i="1"/>
  <c r="AQ106" i="1"/>
  <c r="AU106" i="1"/>
  <c r="AS106" i="1"/>
  <c r="AQ112" i="1"/>
  <c r="AU112" i="1"/>
  <c r="AS112" i="1"/>
  <c r="AQ153" i="1"/>
  <c r="AU153" i="1"/>
  <c r="AS153" i="1"/>
  <c r="AQ165" i="1"/>
  <c r="AU165" i="1"/>
  <c r="AS165" i="1"/>
  <c r="AQ184" i="1"/>
  <c r="AU184" i="1"/>
  <c r="AS184" i="1"/>
  <c r="AQ207" i="1"/>
  <c r="AU207" i="1"/>
  <c r="AS207" i="1"/>
  <c r="AQ254" i="1"/>
  <c r="AU254" i="1"/>
  <c r="AS254" i="1"/>
  <c r="AQ293" i="1"/>
  <c r="AU293" i="1"/>
  <c r="AS293" i="1"/>
  <c r="AQ311" i="1"/>
  <c r="AU311" i="1"/>
  <c r="AS311" i="1"/>
  <c r="AQ373" i="1"/>
  <c r="AU373" i="1"/>
  <c r="AS373" i="1"/>
  <c r="AQ28" i="1"/>
  <c r="AU28" i="1"/>
  <c r="AS28" i="1"/>
  <c r="AQ69" i="1"/>
  <c r="AU69" i="1"/>
  <c r="AS69" i="1"/>
  <c r="AQ75" i="1"/>
  <c r="AU75" i="1"/>
  <c r="AS75" i="1"/>
  <c r="AQ93" i="1"/>
  <c r="AU93" i="1"/>
  <c r="AS93" i="1"/>
  <c r="AQ117" i="1"/>
  <c r="AU117" i="1"/>
  <c r="AS117" i="1"/>
  <c r="AQ135" i="1"/>
  <c r="AU135" i="1"/>
  <c r="AS135" i="1"/>
  <c r="AQ164" i="1"/>
  <c r="AU164" i="1"/>
  <c r="AS164" i="1"/>
  <c r="AQ170" i="1"/>
  <c r="AU170" i="1"/>
  <c r="AS170" i="1"/>
  <c r="AQ177" i="1"/>
  <c r="AU177" i="1"/>
  <c r="AS177" i="1"/>
  <c r="AQ212" i="1"/>
  <c r="AU212" i="1"/>
  <c r="AS212" i="1"/>
  <c r="AQ253" i="1"/>
  <c r="AU253" i="1"/>
  <c r="AS253" i="1"/>
  <c r="AQ292" i="1"/>
  <c r="AU292" i="1"/>
  <c r="AS292" i="1"/>
  <c r="AQ304" i="1"/>
  <c r="AU304" i="1"/>
  <c r="AS304" i="1"/>
  <c r="AQ333" i="1"/>
  <c r="AU333" i="1"/>
  <c r="AS333" i="1"/>
  <c r="AQ345" i="1"/>
  <c r="AU345" i="1"/>
  <c r="AS345" i="1"/>
  <c r="AQ355" i="1"/>
  <c r="AU355" i="1"/>
  <c r="AS355" i="1"/>
  <c r="AQ50" i="1"/>
  <c r="AU50" i="1"/>
  <c r="AS50" i="1"/>
  <c r="AQ80" i="1"/>
  <c r="AU80" i="1"/>
  <c r="AS80" i="1"/>
  <c r="AQ116" i="1"/>
  <c r="AU116" i="1"/>
  <c r="AS116" i="1"/>
  <c r="AQ122" i="1"/>
  <c r="AU122" i="1"/>
  <c r="AS122" i="1"/>
  <c r="AQ134" i="1"/>
  <c r="AU134" i="1"/>
  <c r="AS134" i="1"/>
  <c r="AQ182" i="1"/>
  <c r="AU182" i="1"/>
  <c r="AS182" i="1"/>
  <c r="AQ205" i="1"/>
  <c r="AU205" i="1"/>
  <c r="AS205" i="1"/>
  <c r="AQ264" i="1"/>
  <c r="AU264" i="1"/>
  <c r="AS264" i="1"/>
  <c r="AQ287" i="1"/>
  <c r="AU287" i="1"/>
  <c r="AS287" i="1"/>
  <c r="AQ297" i="1"/>
  <c r="AU297" i="1"/>
  <c r="AS297" i="1"/>
  <c r="AQ365" i="1"/>
  <c r="AU365" i="1"/>
  <c r="AS365" i="1"/>
  <c r="AW258" i="1"/>
  <c r="BA258" i="1"/>
  <c r="AW165" i="1"/>
  <c r="BA165" i="1"/>
  <c r="AZ165" i="1"/>
  <c r="BA195" i="1"/>
  <c r="AZ166" i="1"/>
  <c r="AW64" i="1"/>
  <c r="AW170" i="1"/>
  <c r="BA170" i="1"/>
  <c r="AZ303" i="1"/>
  <c r="AW29" i="1"/>
  <c r="AW151" i="1"/>
  <c r="AY95" i="1"/>
  <c r="AW177" i="1"/>
  <c r="BA177" i="1"/>
  <c r="BA183" i="1"/>
  <c r="AW102" i="1"/>
  <c r="BA102" i="1"/>
  <c r="AW111" i="1"/>
  <c r="BA111" i="1"/>
  <c r="AW40" i="1"/>
  <c r="AZ115" i="1"/>
  <c r="BA117" i="1"/>
  <c r="AW123" i="1"/>
  <c r="BA123" i="1"/>
  <c r="BA126" i="1"/>
  <c r="BA242" i="1"/>
  <c r="AW272" i="1"/>
  <c r="BA272" i="1"/>
  <c r="AW285" i="1"/>
  <c r="BA285" i="1"/>
  <c r="AZ333" i="1"/>
  <c r="AW361" i="1"/>
  <c r="AW79" i="1"/>
  <c r="BA79" i="1"/>
  <c r="AZ81" i="1"/>
  <c r="BA18" i="1"/>
  <c r="BA23" i="1"/>
  <c r="AY31" i="1"/>
  <c r="AW35" i="1"/>
  <c r="AZ97" i="1"/>
  <c r="BA85" i="1"/>
  <c r="AW131" i="1"/>
  <c r="BA131" i="1"/>
  <c r="AW150" i="1"/>
  <c r="BA150" i="1"/>
  <c r="AY158" i="1"/>
  <c r="AW169" i="1"/>
  <c r="BA169" i="1"/>
  <c r="BA122" i="1"/>
  <c r="BA189" i="1"/>
  <c r="AW212" i="1"/>
  <c r="BA212" i="1"/>
  <c r="AY220" i="1"/>
  <c r="BA232" i="1"/>
  <c r="BA252" i="1"/>
  <c r="BA112" i="1"/>
  <c r="AW182" i="1"/>
  <c r="AW218" i="1"/>
  <c r="AW238" i="1"/>
  <c r="AZ109" i="1"/>
  <c r="AZ137" i="1"/>
  <c r="BA164" i="1"/>
  <c r="BA166" i="1"/>
  <c r="AY171" i="1"/>
  <c r="AZ184" i="1"/>
  <c r="AZ231" i="1"/>
  <c r="BA156" i="1"/>
  <c r="AZ177" i="1"/>
  <c r="AW186" i="1"/>
  <c r="BA186" i="1"/>
  <c r="AW203" i="1"/>
  <c r="BA203" i="1"/>
  <c r="AW209" i="1"/>
  <c r="BA209" i="1"/>
  <c r="BA224" i="1"/>
  <c r="AY227" i="1"/>
  <c r="AW246" i="1"/>
  <c r="BA246" i="1"/>
  <c r="AW247" i="1"/>
  <c r="BA247" i="1"/>
  <c r="AW269" i="1"/>
  <c r="AW299" i="1"/>
  <c r="BA299" i="1"/>
  <c r="AW318" i="1"/>
  <c r="BA331" i="1"/>
  <c r="AW346" i="1"/>
  <c r="BA346" i="1"/>
  <c r="BA267" i="1"/>
  <c r="AW292" i="1"/>
  <c r="BA292" i="1"/>
  <c r="AW301" i="1"/>
  <c r="BA301" i="1"/>
  <c r="BA321" i="1"/>
  <c r="AW352" i="1"/>
  <c r="AW265" i="1"/>
  <c r="BA265" i="1"/>
  <c r="BA291" i="1"/>
  <c r="BA294" i="1"/>
  <c r="AW261" i="1"/>
  <c r="AW302" i="1"/>
  <c r="AZ312" i="1"/>
  <c r="BA318" i="1"/>
  <c r="AZ379" i="1"/>
  <c r="BA352" i="1"/>
  <c r="AW359" i="1"/>
  <c r="BA359" i="1"/>
  <c r="AZ367" i="1"/>
  <c r="BA378" i="1"/>
  <c r="BA9" i="1"/>
  <c r="AW339" i="1"/>
  <c r="AW31" i="1"/>
  <c r="AZ41" i="1"/>
  <c r="AW43" i="1"/>
  <c r="BA43" i="1"/>
  <c r="AW6" i="1"/>
  <c r="BA6" i="1"/>
  <c r="AW303" i="1"/>
  <c r="BA303" i="1"/>
  <c r="BA13" i="1"/>
  <c r="BA29" i="1"/>
  <c r="BA40" i="1"/>
  <c r="AW42" i="1"/>
  <c r="AW45" i="1"/>
  <c r="BA45" i="1"/>
  <c r="AW46" i="1"/>
  <c r="BA48" i="1"/>
  <c r="AW52" i="1"/>
  <c r="BA36" i="1"/>
  <c r="BA46" i="1"/>
  <c r="BA3" i="1"/>
  <c r="AW11" i="1"/>
  <c r="BA11" i="1"/>
  <c r="BA24" i="1"/>
  <c r="AW23" i="1"/>
  <c r="AZ24" i="1"/>
  <c r="BA30" i="1"/>
  <c r="BA35" i="1"/>
  <c r="AZ36" i="1"/>
  <c r="AZ50" i="1"/>
  <c r="BA52" i="1"/>
  <c r="AW60" i="1"/>
  <c r="BA66" i="1"/>
  <c r="AW70" i="1"/>
  <c r="BA70" i="1"/>
  <c r="AW73" i="1"/>
  <c r="BA73" i="1"/>
  <c r="AZ86" i="1"/>
  <c r="BA104" i="1"/>
  <c r="AZ113" i="1"/>
  <c r="AZ117" i="1"/>
  <c r="AW80" i="1"/>
  <c r="BA80" i="1"/>
  <c r="AZ114" i="1"/>
  <c r="AW117" i="1"/>
  <c r="AZ121" i="1"/>
  <c r="AW126" i="1"/>
  <c r="AZ68" i="1"/>
  <c r="BA74" i="1"/>
  <c r="AW78" i="1"/>
  <c r="BA78" i="1"/>
  <c r="BA81" i="1"/>
  <c r="AW83" i="1"/>
  <c r="BA83" i="1"/>
  <c r="AW85" i="1"/>
  <c r="BA94" i="1"/>
  <c r="AW112" i="1"/>
  <c r="AW119" i="1"/>
  <c r="BA119" i="1"/>
  <c r="AW58" i="1"/>
  <c r="BA58" i="1"/>
  <c r="AW53" i="1"/>
  <c r="AW59" i="1"/>
  <c r="AW62" i="1"/>
  <c r="BA62" i="1"/>
  <c r="BA64" i="1"/>
  <c r="AY74" i="1"/>
  <c r="AW181" i="1"/>
  <c r="BA181" i="1"/>
  <c r="AZ183" i="1"/>
  <c r="BA184" i="1"/>
  <c r="AZ196" i="1"/>
  <c r="AZ201" i="1"/>
  <c r="AW236" i="1"/>
  <c r="BA236" i="1"/>
  <c r="AW248" i="1"/>
  <c r="BA248" i="1"/>
  <c r="AW251" i="1"/>
  <c r="BA251" i="1"/>
  <c r="AW263" i="1"/>
  <c r="BA263" i="1"/>
  <c r="BA268" i="1"/>
  <c r="AZ140" i="1"/>
  <c r="AW138" i="1"/>
  <c r="BA138" i="1"/>
  <c r="AW139" i="1"/>
  <c r="BA139" i="1"/>
  <c r="AZ146" i="1"/>
  <c r="AW147" i="1"/>
  <c r="AW149" i="1"/>
  <c r="BA149" i="1"/>
  <c r="AW155" i="1"/>
  <c r="BA155" i="1"/>
  <c r="AW156" i="1"/>
  <c r="AW189" i="1"/>
  <c r="BA207" i="1"/>
  <c r="BA218" i="1"/>
  <c r="AW226" i="1"/>
  <c r="AW267" i="1"/>
  <c r="AW276" i="1"/>
  <c r="BA282" i="1"/>
  <c r="BA286" i="1"/>
  <c r="AW136" i="1"/>
  <c r="BA136" i="1"/>
  <c r="AW141" i="1"/>
  <c r="AZ142" i="1"/>
  <c r="AW146" i="1"/>
  <c r="BA146" i="1"/>
  <c r="AZ7" i="1"/>
  <c r="AW160" i="1"/>
  <c r="BA160" i="1"/>
  <c r="AW183" i="1"/>
  <c r="BA196" i="1"/>
  <c r="BA200" i="1"/>
  <c r="AW202" i="1"/>
  <c r="BA202" i="1"/>
  <c r="BA214" i="1"/>
  <c r="AZ219" i="1"/>
  <c r="AW220" i="1"/>
  <c r="AW231" i="1"/>
  <c r="AZ259" i="1"/>
  <c r="BA261" i="1"/>
  <c r="AW270" i="1"/>
  <c r="BA270" i="1"/>
  <c r="AW287" i="1"/>
  <c r="BA287" i="1"/>
  <c r="AW167" i="1"/>
  <c r="BA167" i="1"/>
  <c r="AW188" i="1"/>
  <c r="BA188" i="1"/>
  <c r="AZ190" i="1"/>
  <c r="AW57" i="1"/>
  <c r="BA57" i="1"/>
  <c r="AW357" i="1"/>
  <c r="AW204" i="1"/>
  <c r="BA204" i="1"/>
  <c r="AZ207" i="1"/>
  <c r="BA273" i="1"/>
  <c r="AZ294" i="1"/>
  <c r="AW140" i="1"/>
  <c r="BA140" i="1"/>
  <c r="BA152" i="1"/>
  <c r="AW154" i="1"/>
  <c r="BA154" i="1"/>
  <c r="AW163" i="1"/>
  <c r="BA163" i="1"/>
  <c r="AW172" i="1"/>
  <c r="AW176" i="1"/>
  <c r="BA176" i="1"/>
  <c r="BA182" i="1"/>
  <c r="AW195" i="1"/>
  <c r="AW200" i="1"/>
  <c r="AW210" i="1"/>
  <c r="BA210" i="1"/>
  <c r="AZ242" i="1"/>
  <c r="AW255" i="1"/>
  <c r="BA255" i="1"/>
  <c r="AW279" i="1"/>
  <c r="BA279" i="1"/>
  <c r="AW281" i="1"/>
  <c r="AW294" i="1"/>
  <c r="AW295" i="1"/>
  <c r="BA312" i="1"/>
  <c r="AW10" i="1"/>
  <c r="AW331" i="1"/>
  <c r="BA333" i="1"/>
  <c r="AY334" i="1"/>
  <c r="AW348" i="1"/>
  <c r="AW20" i="1"/>
  <c r="BA20" i="1"/>
  <c r="AZ366" i="1"/>
  <c r="AW332" i="1"/>
  <c r="BA342" i="1"/>
  <c r="AW350" i="1"/>
  <c r="BA350" i="1"/>
  <c r="AW354" i="1"/>
  <c r="BA354" i="1"/>
  <c r="AW312" i="1"/>
  <c r="AW324" i="1"/>
  <c r="AW290" i="1"/>
  <c r="AW326" i="1"/>
  <c r="AW355" i="1"/>
  <c r="BA355" i="1"/>
  <c r="AW159" i="1"/>
  <c r="BA159" i="1"/>
  <c r="AW374" i="1"/>
  <c r="AW378" i="1"/>
  <c r="BA365" i="1"/>
  <c r="BA197" i="1"/>
  <c r="AW375" i="1"/>
  <c r="BA375" i="1"/>
  <c r="AW379" i="1"/>
  <c r="BA379" i="1"/>
  <c r="BA2" i="1"/>
  <c r="AW3" i="1"/>
  <c r="AW4" i="1"/>
  <c r="BA4" i="1"/>
  <c r="AZ6" i="1"/>
  <c r="AW9" i="1"/>
  <c r="AW320" i="1"/>
  <c r="BA320" i="1"/>
  <c r="AZ11" i="1"/>
  <c r="BA12" i="1"/>
  <c r="AW13" i="1"/>
  <c r="AZ17" i="1"/>
  <c r="AW24" i="1"/>
  <c r="BA25" i="1"/>
  <c r="AW26" i="1"/>
  <c r="BA26" i="1"/>
  <c r="AW28" i="1"/>
  <c r="BA28" i="1"/>
  <c r="AW30" i="1"/>
  <c r="AW33" i="1"/>
  <c r="BA33" i="1"/>
  <c r="AW48" i="1"/>
  <c r="AW49" i="1"/>
  <c r="BA49" i="1"/>
  <c r="BA53" i="1"/>
  <c r="AW56" i="1"/>
  <c r="BA56" i="1"/>
  <c r="AW191" i="1"/>
  <c r="BA191" i="1"/>
  <c r="AW69" i="1"/>
  <c r="BA69" i="1"/>
  <c r="AW71" i="1"/>
  <c r="AW72" i="1"/>
  <c r="BA72" i="1"/>
  <c r="AZ80" i="1"/>
  <c r="AZ29" i="1"/>
  <c r="AW8" i="1"/>
  <c r="AZ320" i="1"/>
  <c r="AW15" i="1"/>
  <c r="BA15" i="1"/>
  <c r="AW16" i="1"/>
  <c r="BA16" i="1"/>
  <c r="BA19" i="1"/>
  <c r="AZ25" i="1"/>
  <c r="BA31" i="1"/>
  <c r="AZ34" i="1"/>
  <c r="AW39" i="1"/>
  <c r="BA39" i="1"/>
  <c r="AY40" i="1"/>
  <c r="BA42" i="1"/>
  <c r="AY51" i="1"/>
  <c r="AW54" i="1"/>
  <c r="AW55" i="1"/>
  <c r="BA55" i="1"/>
  <c r="BA59" i="1"/>
  <c r="BA60" i="1"/>
  <c r="AW61" i="1"/>
  <c r="BA61" i="1"/>
  <c r="AW63" i="1"/>
  <c r="BA63" i="1"/>
  <c r="AW65" i="1"/>
  <c r="AW68" i="1"/>
  <c r="BA68" i="1"/>
  <c r="AW75" i="1"/>
  <c r="AY79" i="1"/>
  <c r="AW86" i="1"/>
  <c r="AZ22" i="1"/>
  <c r="AW27" i="1"/>
  <c r="BA27" i="1"/>
  <c r="AW32" i="1"/>
  <c r="BA32" i="1"/>
  <c r="AW34" i="1"/>
  <c r="BA34" i="1"/>
  <c r="AW38" i="1"/>
  <c r="BA38" i="1"/>
  <c r="AW41" i="1"/>
  <c r="AZ45" i="1"/>
  <c r="AW51" i="1"/>
  <c r="BA51" i="1"/>
  <c r="BA54" i="1"/>
  <c r="AZ61" i="1"/>
  <c r="BA65" i="1"/>
  <c r="BA75" i="1"/>
  <c r="AW76" i="1"/>
  <c r="BA76" i="1"/>
  <c r="AW81" i="1"/>
  <c r="AW82" i="1"/>
  <c r="AW84" i="1"/>
  <c r="BA84" i="1"/>
  <c r="AZ87" i="1"/>
  <c r="AW5" i="1"/>
  <c r="BA5" i="1"/>
  <c r="BA8" i="1"/>
  <c r="AW14" i="1"/>
  <c r="AZ16" i="1"/>
  <c r="AW22" i="1"/>
  <c r="BA22" i="1"/>
  <c r="AW36" i="1"/>
  <c r="BA41" i="1"/>
  <c r="AW44" i="1"/>
  <c r="BA44" i="1"/>
  <c r="AW50" i="1"/>
  <c r="BA50" i="1"/>
  <c r="AY56" i="1"/>
  <c r="AZ62" i="1"/>
  <c r="AW66" i="1"/>
  <c r="AW67" i="1"/>
  <c r="BA67" i="1"/>
  <c r="AZ70" i="1"/>
  <c r="AW74" i="1"/>
  <c r="AZ76" i="1"/>
  <c r="AW77" i="1"/>
  <c r="BA77" i="1"/>
  <c r="BA82" i="1"/>
  <c r="AW2" i="1"/>
  <c r="AW12" i="1"/>
  <c r="BA14" i="1"/>
  <c r="AW17" i="1"/>
  <c r="BA17" i="1"/>
  <c r="AW25" i="1"/>
  <c r="AZ28" i="1"/>
  <c r="AW37" i="1"/>
  <c r="BA37" i="1"/>
  <c r="AZ39" i="1"/>
  <c r="AZ51" i="1"/>
  <c r="AW101" i="1"/>
  <c r="BA101" i="1"/>
  <c r="AW104" i="1"/>
  <c r="AZ105" i="1"/>
  <c r="AW106" i="1"/>
  <c r="BA106" i="1"/>
  <c r="AW107" i="1"/>
  <c r="BA107" i="1"/>
  <c r="AW152" i="1"/>
  <c r="AZ153" i="1"/>
  <c r="BA7" i="1"/>
  <c r="AY189" i="1"/>
  <c r="AW108" i="1"/>
  <c r="BA108" i="1"/>
  <c r="AW127" i="1"/>
  <c r="AW133" i="1"/>
  <c r="BA133" i="1"/>
  <c r="AW145" i="1"/>
  <c r="BA145" i="1"/>
  <c r="BA147" i="1"/>
  <c r="BA174" i="1"/>
  <c r="BA178" i="1"/>
  <c r="AW185" i="1"/>
  <c r="AW187" i="1"/>
  <c r="BA187" i="1"/>
  <c r="AW190" i="1"/>
  <c r="AW87" i="1"/>
  <c r="AW99" i="1"/>
  <c r="AZ101" i="1"/>
  <c r="AW353" i="1"/>
  <c r="AZ107" i="1"/>
  <c r="AZ108" i="1"/>
  <c r="AW109" i="1"/>
  <c r="BA109" i="1"/>
  <c r="AW121" i="1"/>
  <c r="AW124" i="1"/>
  <c r="BA124" i="1"/>
  <c r="AW125" i="1"/>
  <c r="BA125" i="1"/>
  <c r="BA127" i="1"/>
  <c r="AW129" i="1"/>
  <c r="AW130" i="1"/>
  <c r="BA130" i="1"/>
  <c r="AZ133" i="1"/>
  <c r="BA141" i="1"/>
  <c r="AW143" i="1"/>
  <c r="BA143" i="1"/>
  <c r="AW144" i="1"/>
  <c r="BA144" i="1"/>
  <c r="AZ148" i="1"/>
  <c r="BA151" i="1"/>
  <c r="AW158" i="1"/>
  <c r="AW162" i="1"/>
  <c r="BA162" i="1"/>
  <c r="AZ167" i="1"/>
  <c r="AZ170" i="1"/>
  <c r="BA175" i="1"/>
  <c r="AW179" i="1"/>
  <c r="BA185" i="1"/>
  <c r="AZ57" i="1"/>
  <c r="AW89" i="1"/>
  <c r="BA89" i="1"/>
  <c r="AW95" i="1"/>
  <c r="BA95" i="1"/>
  <c r="BA97" i="1"/>
  <c r="AW98" i="1"/>
  <c r="BA99" i="1"/>
  <c r="AZ102" i="1"/>
  <c r="BA353" i="1"/>
  <c r="AW110" i="1"/>
  <c r="BA110" i="1"/>
  <c r="AW113" i="1"/>
  <c r="AW115" i="1"/>
  <c r="BA115" i="1"/>
  <c r="AW116" i="1"/>
  <c r="BA116" i="1"/>
  <c r="AW118" i="1"/>
  <c r="AZ119" i="1"/>
  <c r="BA121" i="1"/>
  <c r="AY127" i="1"/>
  <c r="AW128" i="1"/>
  <c r="BA129" i="1"/>
  <c r="AZ131" i="1"/>
  <c r="AW137" i="1"/>
  <c r="AZ152" i="1"/>
  <c r="AZ154" i="1"/>
  <c r="AW157" i="1"/>
  <c r="BA158" i="1"/>
  <c r="AW171" i="1"/>
  <c r="BA179" i="1"/>
  <c r="BA190" i="1"/>
  <c r="BA86" i="1"/>
  <c r="BA87" i="1"/>
  <c r="AW88" i="1"/>
  <c r="BA88" i="1"/>
  <c r="AW90" i="1"/>
  <c r="BA90" i="1"/>
  <c r="AW96" i="1"/>
  <c r="BA96" i="1"/>
  <c r="AW97" i="1"/>
  <c r="AW105" i="1"/>
  <c r="BA105" i="1"/>
  <c r="BA113" i="1"/>
  <c r="BA118" i="1"/>
  <c r="AW120" i="1"/>
  <c r="BA120" i="1"/>
  <c r="AW122" i="1"/>
  <c r="AZ125" i="1"/>
  <c r="AW132" i="1"/>
  <c r="BA132" i="1"/>
  <c r="AW134" i="1"/>
  <c r="BA137" i="1"/>
  <c r="AW142" i="1"/>
  <c r="BA157" i="1"/>
  <c r="AW164" i="1"/>
  <c r="AW166" i="1"/>
  <c r="AW168" i="1"/>
  <c r="BA168" i="1"/>
  <c r="BA171" i="1"/>
  <c r="BA172" i="1"/>
  <c r="AW180" i="1"/>
  <c r="BA180" i="1"/>
  <c r="AW184" i="1"/>
  <c r="AZ185" i="1"/>
  <c r="AW192" i="1"/>
  <c r="BA192" i="1"/>
  <c r="AW91" i="1"/>
  <c r="BA91" i="1"/>
  <c r="AW93" i="1"/>
  <c r="BA93" i="1"/>
  <c r="AZ95" i="1"/>
  <c r="AZ96" i="1"/>
  <c r="BA98" i="1"/>
  <c r="AW100" i="1"/>
  <c r="BA100" i="1"/>
  <c r="AZ104" i="1"/>
  <c r="AW114" i="1"/>
  <c r="BA114" i="1"/>
  <c r="AZ120" i="1"/>
  <c r="BA128" i="1"/>
  <c r="AZ129" i="1"/>
  <c r="AZ132" i="1"/>
  <c r="BA134" i="1"/>
  <c r="AY140" i="1"/>
  <c r="BA142" i="1"/>
  <c r="AZ144" i="1"/>
  <c r="AW148" i="1"/>
  <c r="BA148" i="1"/>
  <c r="AW153" i="1"/>
  <c r="BA153" i="1"/>
  <c r="AZ158" i="1"/>
  <c r="AW7" i="1"/>
  <c r="AW178" i="1"/>
  <c r="AZ179" i="1"/>
  <c r="AW193" i="1"/>
  <c r="BA193" i="1"/>
  <c r="AW223" i="1"/>
  <c r="BA223" i="1"/>
  <c r="AW224" i="1"/>
  <c r="AW232" i="1"/>
  <c r="AW239" i="1"/>
  <c r="BA239" i="1"/>
  <c r="AW241" i="1"/>
  <c r="AZ241" i="1"/>
  <c r="BA241" i="1"/>
  <c r="AW242" i="1"/>
  <c r="BA244" i="1"/>
  <c r="AW245" i="1"/>
  <c r="BA245" i="1"/>
  <c r="AW252" i="1"/>
  <c r="AZ266" i="1"/>
  <c r="BA269" i="1"/>
  <c r="AZ272" i="1"/>
  <c r="BA274" i="1"/>
  <c r="AW277" i="1"/>
  <c r="BA277" i="1"/>
  <c r="AW278" i="1"/>
  <c r="BA278" i="1"/>
  <c r="BA281" i="1"/>
  <c r="AY288" i="1"/>
  <c r="AW291" i="1"/>
  <c r="AW297" i="1"/>
  <c r="BA297" i="1"/>
  <c r="BA357" i="1"/>
  <c r="AW205" i="1"/>
  <c r="BA205" i="1"/>
  <c r="AW206" i="1"/>
  <c r="BA206" i="1"/>
  <c r="AZ208" i="1"/>
  <c r="AW214" i="1"/>
  <c r="AZ218" i="1"/>
  <c r="AW222" i="1"/>
  <c r="BA222" i="1"/>
  <c r="AW228" i="1"/>
  <c r="BA228" i="1"/>
  <c r="BA290" i="1"/>
  <c r="AW194" i="1"/>
  <c r="BA194" i="1"/>
  <c r="AW198" i="1"/>
  <c r="BA198" i="1"/>
  <c r="AW201" i="1"/>
  <c r="AW229" i="1"/>
  <c r="BA229" i="1"/>
  <c r="BA231" i="1"/>
  <c r="AW233" i="1"/>
  <c r="BA233" i="1"/>
  <c r="AW234" i="1"/>
  <c r="BA234" i="1"/>
  <c r="AW237" i="1"/>
  <c r="AZ253" i="1"/>
  <c r="AW262" i="1"/>
  <c r="BA276" i="1"/>
  <c r="AZ277" i="1"/>
  <c r="AW282" i="1"/>
  <c r="AW283" i="1"/>
  <c r="BA283" i="1"/>
  <c r="AZ292" i="1"/>
  <c r="AW293" i="1"/>
  <c r="BA293" i="1"/>
  <c r="AZ357" i="1"/>
  <c r="AW199" i="1"/>
  <c r="BA199" i="1"/>
  <c r="AZ203" i="1"/>
  <c r="AW208" i="1"/>
  <c r="AW211" i="1"/>
  <c r="BA211" i="1"/>
  <c r="AW213" i="1"/>
  <c r="AW215" i="1"/>
  <c r="BA215" i="1"/>
  <c r="AW219" i="1"/>
  <c r="BA220" i="1"/>
  <c r="AZ226" i="1"/>
  <c r="AW230" i="1"/>
  <c r="BA230" i="1"/>
  <c r="BA237" i="1"/>
  <c r="BA238" i="1"/>
  <c r="AW243" i="1"/>
  <c r="BA249" i="1"/>
  <c r="AW253" i="1"/>
  <c r="BA262" i="1"/>
  <c r="AW266" i="1"/>
  <c r="BA266" i="1"/>
  <c r="AW275" i="1"/>
  <c r="AZ278" i="1"/>
  <c r="AW280" i="1"/>
  <c r="AZ283" i="1"/>
  <c r="AW288" i="1"/>
  <c r="BA288" i="1"/>
  <c r="AW289" i="1"/>
  <c r="BA289" i="1"/>
  <c r="BA295" i="1"/>
  <c r="AW296" i="1"/>
  <c r="BA296" i="1"/>
  <c r="AZ195" i="1"/>
  <c r="BA201" i="1"/>
  <c r="AZ202" i="1"/>
  <c r="AY206" i="1"/>
  <c r="BA208" i="1"/>
  <c r="BA213" i="1"/>
  <c r="AW217" i="1"/>
  <c r="BA217" i="1"/>
  <c r="BA219" i="1"/>
  <c r="AW221" i="1"/>
  <c r="BA221" i="1"/>
  <c r="AY224" i="1"/>
  <c r="AW227" i="1"/>
  <c r="AZ230" i="1"/>
  <c r="AW235" i="1"/>
  <c r="BA235" i="1"/>
  <c r="AW240" i="1"/>
  <c r="BA240" i="1"/>
  <c r="BA253" i="1"/>
  <c r="AW257" i="1"/>
  <c r="BA257" i="1"/>
  <c r="AW259" i="1"/>
  <c r="AW260" i="1"/>
  <c r="BA260" i="1"/>
  <c r="AW264" i="1"/>
  <c r="BA264" i="1"/>
  <c r="AW268" i="1"/>
  <c r="AW271" i="1"/>
  <c r="BA271" i="1"/>
  <c r="BA275" i="1"/>
  <c r="BA280" i="1"/>
  <c r="AW284" i="1"/>
  <c r="BA284" i="1"/>
  <c r="AW286" i="1"/>
  <c r="AW196" i="1"/>
  <c r="AW207" i="1"/>
  <c r="AZ214" i="1"/>
  <c r="AW216" i="1"/>
  <c r="BA216" i="1"/>
  <c r="BA227" i="1"/>
  <c r="BA243" i="1"/>
  <c r="AW244" i="1"/>
  <c r="AZ249" i="1"/>
  <c r="AW250" i="1"/>
  <c r="AW254" i="1"/>
  <c r="BA254" i="1"/>
  <c r="AW256" i="1"/>
  <c r="BA256" i="1"/>
  <c r="AZ265" i="1"/>
  <c r="AZ267" i="1"/>
  <c r="AW273" i="1"/>
  <c r="AW274" i="1"/>
  <c r="AY278" i="1"/>
  <c r="AW300" i="1"/>
  <c r="BA300" i="1"/>
  <c r="AZ310" i="1"/>
  <c r="AW313" i="1"/>
  <c r="AW314" i="1"/>
  <c r="AW315" i="1"/>
  <c r="BA315" i="1"/>
  <c r="BA319" i="1"/>
  <c r="BA10" i="1"/>
  <c r="BA324" i="1"/>
  <c r="BA326" i="1"/>
  <c r="AW334" i="1"/>
  <c r="AW340" i="1"/>
  <c r="BA340" i="1"/>
  <c r="AZ352" i="1"/>
  <c r="AW373" i="1"/>
  <c r="AW304" i="1"/>
  <c r="AW305" i="1"/>
  <c r="BA305" i="1"/>
  <c r="AW311" i="1"/>
  <c r="BA313" i="1"/>
  <c r="BA314" i="1"/>
  <c r="AY317" i="1"/>
  <c r="BA332" i="1"/>
  <c r="BA334" i="1"/>
  <c r="AW337" i="1"/>
  <c r="AW338" i="1"/>
  <c r="AW368" i="1"/>
  <c r="BA368" i="1"/>
  <c r="AW341" i="1"/>
  <c r="AW347" i="1"/>
  <c r="BA348" i="1"/>
  <c r="AZ350" i="1"/>
  <c r="BA361" i="1"/>
  <c r="AW364" i="1"/>
  <c r="AZ197" i="1"/>
  <c r="AW369" i="1"/>
  <c r="BA369" i="1"/>
  <c r="AW372" i="1"/>
  <c r="BA372" i="1"/>
  <c r="AW376" i="1"/>
  <c r="BA376" i="1"/>
  <c r="AW298" i="1"/>
  <c r="BA298" i="1"/>
  <c r="AW103" i="1"/>
  <c r="BA304" i="1"/>
  <c r="AW306" i="1"/>
  <c r="BA306" i="1"/>
  <c r="AW308" i="1"/>
  <c r="AW317" i="1"/>
  <c r="BA317" i="1"/>
  <c r="AW323" i="1"/>
  <c r="BA323" i="1"/>
  <c r="AW330" i="1"/>
  <c r="BA330" i="1"/>
  <c r="AW336" i="1"/>
  <c r="BA336" i="1"/>
  <c r="BA337" i="1"/>
  <c r="BA338" i="1"/>
  <c r="BA341" i="1"/>
  <c r="AW343" i="1"/>
  <c r="BA343" i="1"/>
  <c r="BA347" i="1"/>
  <c r="AW351" i="1"/>
  <c r="BA351" i="1"/>
  <c r="AZ355" i="1"/>
  <c r="AW356" i="1"/>
  <c r="BA356" i="1"/>
  <c r="AW360" i="1"/>
  <c r="BA364" i="1"/>
  <c r="AW371" i="1"/>
  <c r="BA371" i="1"/>
  <c r="BA373" i="1"/>
  <c r="BA374" i="1"/>
  <c r="AW377" i="1"/>
  <c r="BA377" i="1"/>
  <c r="BA103" i="1"/>
  <c r="AW310" i="1"/>
  <c r="BA310" i="1"/>
  <c r="AW325" i="1"/>
  <c r="AW327" i="1"/>
  <c r="BA327" i="1"/>
  <c r="AW328" i="1"/>
  <c r="BA328" i="1"/>
  <c r="AZ334" i="1"/>
  <c r="AW335" i="1"/>
  <c r="BA335" i="1"/>
  <c r="AW342" i="1"/>
  <c r="AZ346" i="1"/>
  <c r="AW349" i="1"/>
  <c r="BA349" i="1"/>
  <c r="BA360" i="1"/>
  <c r="AW362" i="1"/>
  <c r="BA362" i="1"/>
  <c r="AW363" i="1"/>
  <c r="AW366" i="1"/>
  <c r="BA366" i="1"/>
  <c r="AZ298" i="1"/>
  <c r="BA302" i="1"/>
  <c r="AZ304" i="1"/>
  <c r="BA311" i="1"/>
  <c r="AW316" i="1"/>
  <c r="BA316" i="1"/>
  <c r="AW321" i="1"/>
  <c r="AW322" i="1"/>
  <c r="BA322" i="1"/>
  <c r="BA325" i="1"/>
  <c r="AZ327" i="1"/>
  <c r="AW333" i="1"/>
  <c r="AY351" i="1"/>
  <c r="AW358" i="1"/>
  <c r="BA358" i="1"/>
  <c r="AZ361" i="1"/>
  <c r="BA363" i="1"/>
  <c r="AW365" i="1"/>
  <c r="AW370" i="1"/>
  <c r="BA370" i="1"/>
  <c r="AZ372" i="1"/>
  <c r="AW18" i="1"/>
  <c r="AW21" i="1"/>
  <c r="BA21" i="1"/>
  <c r="AW19" i="1"/>
  <c r="BA339" i="1"/>
  <c r="BA71" i="1"/>
  <c r="AW94" i="1"/>
  <c r="AZ172" i="1"/>
  <c r="AW174" i="1"/>
  <c r="AW175" i="1"/>
  <c r="BA226" i="1"/>
  <c r="AZ224" i="1"/>
  <c r="BA250" i="1"/>
  <c r="AW249" i="1"/>
  <c r="BA259" i="1"/>
  <c r="BA309" i="1"/>
  <c r="BA307" i="1"/>
  <c r="BA308" i="1"/>
  <c r="AW307" i="1"/>
  <c r="AW309" i="1"/>
  <c r="AW319" i="1"/>
  <c r="BA344" i="1"/>
  <c r="AW345" i="1"/>
  <c r="BA345" i="1"/>
  <c r="AW344" i="1"/>
  <c r="AW197" i="1"/>
  <c r="BA367" i="1"/>
  <c r="AW367" i="1"/>
  <c r="AY247" i="1" l="1"/>
  <c r="AY160" i="1"/>
  <c r="AY147" i="1"/>
  <c r="AY75" i="1"/>
  <c r="AY71" i="1"/>
  <c r="AV371" i="1"/>
  <c r="AV258" i="1"/>
  <c r="AV234" i="1"/>
  <c r="AV211" i="1"/>
  <c r="AV321" i="1"/>
  <c r="AV206" i="1"/>
  <c r="AV183" i="1"/>
  <c r="AV63" i="1"/>
  <c r="AV284" i="1"/>
  <c r="AV260" i="1"/>
  <c r="AV46" i="1"/>
  <c r="AV23" i="1"/>
  <c r="AV249" i="1"/>
  <c r="AV226" i="1"/>
  <c r="AV246" i="1"/>
  <c r="AV223" i="1"/>
  <c r="AV310" i="1"/>
  <c r="AV195" i="1"/>
  <c r="AV123" i="1"/>
  <c r="AV272" i="1"/>
  <c r="AV178" i="1"/>
  <c r="AV82" i="1"/>
  <c r="AV58" i="1"/>
  <c r="AV261" i="1"/>
  <c r="AV237" i="1"/>
  <c r="AV71" i="1"/>
  <c r="AV307" i="1"/>
  <c r="AV96" i="1"/>
  <c r="AV59" i="1"/>
  <c r="AV36" i="1"/>
  <c r="AV12" i="1"/>
  <c r="AV84" i="1"/>
  <c r="AV37" i="1"/>
  <c r="AY237" i="1"/>
  <c r="AY46" i="1"/>
  <c r="AY113" i="1"/>
  <c r="AY367" i="1"/>
  <c r="AY260" i="1"/>
  <c r="AY213" i="1"/>
  <c r="AZ2" i="1"/>
  <c r="BL259" i="1"/>
  <c r="AV270" i="1"/>
  <c r="AV128" i="1"/>
  <c r="AV33" i="1"/>
  <c r="AV9" i="1"/>
  <c r="AV241" i="1"/>
  <c r="AV218" i="1"/>
  <c r="AV146" i="1"/>
  <c r="AV285" i="1"/>
  <c r="AV166" i="1"/>
  <c r="AV142" i="1"/>
  <c r="AV95" i="1"/>
  <c r="AV2" i="1"/>
  <c r="AV344" i="1"/>
  <c r="AV10" i="1"/>
  <c r="AV291" i="1"/>
  <c r="AV176" i="1"/>
  <c r="AV151" i="1"/>
  <c r="AV110" i="1"/>
  <c r="AV86" i="1"/>
  <c r="AV56" i="1"/>
  <c r="AV27" i="1"/>
  <c r="AV3" i="1"/>
  <c r="AV316" i="1"/>
  <c r="AV288" i="1"/>
  <c r="AV271" i="1"/>
  <c r="AV265" i="1"/>
  <c r="AV235" i="1"/>
  <c r="AV140" i="1"/>
  <c r="AV105" i="1"/>
  <c r="AV39" i="1"/>
  <c r="AV320" i="1"/>
  <c r="AV361" i="1"/>
  <c r="AV340" i="1"/>
  <c r="AV317" i="1"/>
  <c r="AV230" i="1"/>
  <c r="AV196" i="1"/>
  <c r="AV171" i="1"/>
  <c r="AV136" i="1"/>
  <c r="AV100" i="1"/>
  <c r="AV11" i="1"/>
  <c r="AV159" i="1"/>
  <c r="AV330" i="1"/>
  <c r="AV306" i="1"/>
  <c r="AV279" i="1"/>
  <c r="AV267" i="1"/>
  <c r="AV57" i="1"/>
  <c r="AV7" i="1"/>
  <c r="AV119" i="1"/>
  <c r="AV89" i="1"/>
  <c r="AV41" i="1"/>
  <c r="AV6" i="1"/>
  <c r="AV375" i="1"/>
  <c r="AV348" i="1"/>
  <c r="AV262" i="1"/>
  <c r="AV232" i="1"/>
  <c r="AV209" i="1"/>
  <c r="AV186" i="1"/>
  <c r="AV160" i="1"/>
  <c r="AV54" i="1"/>
  <c r="AV19" i="1"/>
  <c r="AV370" i="1"/>
  <c r="AV325" i="1"/>
  <c r="AV302" i="1"/>
  <c r="AV281" i="1"/>
  <c r="AV245" i="1"/>
  <c r="AV216" i="1"/>
  <c r="AV193" i="1"/>
  <c r="AV162" i="1"/>
  <c r="AV138" i="1"/>
  <c r="AV115" i="1"/>
  <c r="AV79" i="1"/>
  <c r="AV359" i="1"/>
  <c r="AV338" i="1"/>
  <c r="AV315" i="1"/>
  <c r="AV200" i="1"/>
  <c r="AV104" i="1"/>
  <c r="AV378" i="1"/>
  <c r="AV99" i="1"/>
  <c r="AV248" i="1"/>
  <c r="AV130" i="1"/>
  <c r="AV35" i="1"/>
  <c r="AV374" i="1"/>
  <c r="AV352" i="1"/>
  <c r="AV214" i="1"/>
  <c r="AV72" i="1"/>
  <c r="AV239" i="1"/>
  <c r="AY378" i="1"/>
  <c r="AV282" i="1"/>
  <c r="AV252" i="1"/>
  <c r="AV169" i="1"/>
  <c r="AV145" i="1"/>
  <c r="AV74" i="1"/>
  <c r="AV44" i="1"/>
  <c r="AV21" i="1"/>
  <c r="AV350" i="1"/>
  <c r="AV283" i="1"/>
  <c r="AV259" i="1"/>
  <c r="AV229" i="1"/>
  <c r="AV201" i="1"/>
  <c r="AV158" i="1"/>
  <c r="AV129" i="1"/>
  <c r="AV191" i="1"/>
  <c r="AV34" i="1"/>
  <c r="AV4" i="1"/>
  <c r="AV356" i="1"/>
  <c r="AV334" i="1"/>
  <c r="AV305" i="1"/>
  <c r="AV278" i="1"/>
  <c r="AV213" i="1"/>
  <c r="AV141" i="1"/>
  <c r="AV124" i="1"/>
  <c r="AV94" i="1"/>
  <c r="AV64" i="1"/>
  <c r="AV40" i="1"/>
  <c r="AV323" i="1"/>
  <c r="AV294" i="1"/>
  <c r="AV243" i="1"/>
  <c r="AV220" i="1"/>
  <c r="AV185" i="1"/>
  <c r="AV179" i="1"/>
  <c r="AV137" i="1"/>
  <c r="AV131" i="1"/>
  <c r="AV113" i="1"/>
  <c r="AV107" i="1"/>
  <c r="AV65" i="1"/>
  <c r="AV369" i="1"/>
  <c r="AV342" i="1"/>
  <c r="AV313" i="1"/>
  <c r="AV256" i="1"/>
  <c r="AV227" i="1"/>
  <c r="AV203" i="1"/>
  <c r="AV180" i="1"/>
  <c r="AV155" i="1"/>
  <c r="AV114" i="1"/>
  <c r="AV13" i="1"/>
  <c r="AV364" i="1"/>
  <c r="AV343" i="1"/>
  <c r="AV319" i="1"/>
  <c r="AV296" i="1"/>
  <c r="AV269" i="1"/>
  <c r="AV210" i="1"/>
  <c r="AV187" i="1"/>
  <c r="AV156" i="1"/>
  <c r="AV133" i="1"/>
  <c r="AV109" i="1"/>
  <c r="AV67" i="1"/>
  <c r="AV32" i="1"/>
  <c r="AV354" i="1"/>
  <c r="AV332" i="1"/>
  <c r="AV309" i="1"/>
  <c r="AV276" i="1"/>
  <c r="AV194" i="1"/>
  <c r="AV163" i="1"/>
  <c r="AV139" i="1"/>
  <c r="AV98" i="1"/>
  <c r="AV68" i="1"/>
  <c r="AV38" i="1"/>
  <c r="AV15" i="1"/>
  <c r="AV372" i="1"/>
  <c r="AV368" i="1"/>
  <c r="AV277" i="1"/>
  <c r="AV247" i="1"/>
  <c r="AV224" i="1"/>
  <c r="AV152" i="1"/>
  <c r="AV87" i="1"/>
  <c r="AV51" i="1"/>
  <c r="AV22" i="1"/>
  <c r="AV379" i="1"/>
  <c r="AV351" i="1"/>
  <c r="AV328" i="1"/>
  <c r="AV299" i="1"/>
  <c r="AV242" i="1"/>
  <c r="AV219" i="1"/>
  <c r="AV190" i="1"/>
  <c r="AV147" i="1"/>
  <c r="AV70" i="1"/>
  <c r="AV52" i="1"/>
  <c r="AV197" i="1"/>
  <c r="AV347" i="1"/>
  <c r="AV318" i="1"/>
  <c r="AV357" i="1"/>
  <c r="AV154" i="1"/>
  <c r="AV125" i="1"/>
  <c r="AV83" i="1"/>
  <c r="AV53" i="1"/>
  <c r="AV30" i="1"/>
  <c r="AV18" i="1"/>
  <c r="AV339" i="1"/>
  <c r="AV336" i="1"/>
  <c r="AV280" i="1"/>
  <c r="AV250" i="1"/>
  <c r="AV221" i="1"/>
  <c r="AV198" i="1"/>
  <c r="AV174" i="1"/>
  <c r="AV149" i="1"/>
  <c r="AV66" i="1"/>
  <c r="AV31" i="1"/>
  <c r="AV303" i="1"/>
  <c r="AV358" i="1"/>
  <c r="AV337" i="1"/>
  <c r="AV314" i="1"/>
  <c r="AV290" i="1"/>
  <c r="AV263" i="1"/>
  <c r="AV233" i="1"/>
  <c r="AV204" i="1"/>
  <c r="AV181" i="1"/>
  <c r="AV150" i="1"/>
  <c r="AV127" i="1"/>
  <c r="AV353" i="1"/>
  <c r="AV61" i="1"/>
  <c r="AV26" i="1"/>
  <c r="AV377" i="1"/>
  <c r="AV349" i="1"/>
  <c r="AV326" i="1"/>
  <c r="AV103" i="1"/>
  <c r="AV240" i="1"/>
  <c r="AV217" i="1"/>
  <c r="AV188" i="1"/>
  <c r="AV157" i="1"/>
  <c r="AV92" i="1"/>
  <c r="AV62" i="1"/>
  <c r="AV366" i="1"/>
  <c r="AV360" i="1"/>
  <c r="AV327" i="1"/>
  <c r="AV298" i="1"/>
  <c r="AV189" i="1"/>
  <c r="AV111" i="1"/>
  <c r="AV81" i="1"/>
  <c r="AV45" i="1"/>
  <c r="AV16" i="1"/>
  <c r="AV367" i="1"/>
  <c r="AV346" i="1"/>
  <c r="AV322" i="1"/>
  <c r="AV289" i="1"/>
  <c r="AV266" i="1"/>
  <c r="AV236" i="1"/>
  <c r="AV118" i="1"/>
  <c r="AV76" i="1"/>
  <c r="AV29" i="1"/>
  <c r="AV362" i="1"/>
  <c r="AV341" i="1"/>
  <c r="AV312" i="1"/>
  <c r="AV255" i="1"/>
  <c r="AV231" i="1"/>
  <c r="AV172" i="1"/>
  <c r="AV148" i="1"/>
  <c r="AV101" i="1"/>
  <c r="AV77" i="1"/>
  <c r="AV20" i="1"/>
  <c r="AV331" i="1"/>
  <c r="AV301" i="1"/>
  <c r="AV268" i="1"/>
  <c r="AV244" i="1"/>
  <c r="AV215" i="1"/>
  <c r="AV192" i="1"/>
  <c r="AV167" i="1"/>
  <c r="AV143" i="1"/>
  <c r="AV90" i="1"/>
  <c r="AV60" i="1"/>
  <c r="AV25" i="1"/>
  <c r="AV376" i="1"/>
  <c r="AV308" i="1"/>
  <c r="AV286" i="1"/>
  <c r="AV251" i="1"/>
  <c r="AV222" i="1"/>
  <c r="AV199" i="1"/>
  <c r="AV168" i="1"/>
  <c r="AV144" i="1"/>
  <c r="AV121" i="1"/>
  <c r="AV97" i="1"/>
  <c r="AV49" i="1"/>
  <c r="AV14" i="1"/>
  <c r="BL269" i="1"/>
  <c r="AY374" i="1"/>
  <c r="AY236" i="1"/>
  <c r="BL251" i="1"/>
  <c r="BL2" i="1"/>
  <c r="AY255" i="1"/>
  <c r="AY164" i="1"/>
  <c r="BL266" i="1"/>
  <c r="BL335" i="1"/>
  <c r="BL73" i="1"/>
  <c r="BL28" i="1"/>
  <c r="BL304" i="1"/>
  <c r="BL228" i="1"/>
  <c r="BL164" i="1"/>
  <c r="BL135" i="1"/>
  <c r="BL69" i="1"/>
  <c r="BL24" i="1"/>
  <c r="BL363" i="1"/>
  <c r="BL254" i="1"/>
  <c r="BL42" i="1"/>
  <c r="BL333" i="1"/>
  <c r="BL253" i="1"/>
  <c r="BL293" i="1"/>
  <c r="BL120" i="1"/>
  <c r="BL112" i="1"/>
  <c r="BL238" i="1"/>
  <c r="BL184" i="1"/>
  <c r="BL93" i="1"/>
  <c r="BL324" i="1"/>
  <c r="BL264" i="1"/>
  <c r="BL78" i="1"/>
  <c r="BL50" i="1"/>
  <c r="BK47" i="1"/>
  <c r="BL207" i="1"/>
  <c r="BL302" i="1"/>
  <c r="BL273" i="1"/>
  <c r="BL129" i="1"/>
  <c r="BL121" i="1"/>
  <c r="BL91" i="1"/>
  <c r="BL365" i="1"/>
  <c r="BL297" i="1"/>
  <c r="BL205" i="1"/>
  <c r="BL165" i="1"/>
  <c r="BL149" i="1"/>
  <c r="BL132" i="1"/>
  <c r="BL116" i="1"/>
  <c r="BL108" i="1"/>
  <c r="BL300" i="1"/>
  <c r="BL208" i="1"/>
  <c r="BL177" i="1"/>
  <c r="BL122" i="1"/>
  <c r="BL170" i="1"/>
  <c r="BL182" i="1"/>
  <c r="BL153" i="1"/>
  <c r="BL275" i="1"/>
  <c r="BL47" i="1"/>
  <c r="BK274" i="1"/>
  <c r="BL257" i="1"/>
  <c r="BL202" i="1"/>
  <c r="BL175" i="1"/>
  <c r="BL117" i="1"/>
  <c r="BL55" i="1"/>
  <c r="BL287" i="1"/>
  <c r="BL17" i="1"/>
  <c r="BL5" i="1"/>
  <c r="BL8" i="1"/>
  <c r="BL292" i="1"/>
  <c r="BL212" i="1"/>
  <c r="BL85" i="1"/>
  <c r="BL43" i="1"/>
  <c r="BK102" i="1"/>
  <c r="BK42" i="1"/>
  <c r="BL379" i="1"/>
  <c r="BL334" i="1"/>
  <c r="BL311" i="1"/>
  <c r="BL295" i="1"/>
  <c r="BL274" i="1"/>
  <c r="BL196" i="1"/>
  <c r="BL155" i="1"/>
  <c r="BL134" i="1"/>
  <c r="BL126" i="1"/>
  <c r="BL102" i="1"/>
  <c r="BL88" i="1"/>
  <c r="BL80" i="1"/>
  <c r="BL48" i="1"/>
  <c r="BL345" i="1"/>
  <c r="BL21" i="1"/>
  <c r="BL77" i="1"/>
  <c r="BL106" i="1"/>
  <c r="BL355" i="1"/>
  <c r="BL75" i="1"/>
  <c r="BL373" i="1"/>
  <c r="BK80" i="1"/>
  <c r="BK345" i="1"/>
  <c r="BK177" i="1"/>
  <c r="BK135" i="1"/>
  <c r="BK73" i="1"/>
  <c r="BK202" i="1"/>
  <c r="BK78" i="1"/>
  <c r="AY261" i="1"/>
  <c r="BL280" i="1"/>
  <c r="BL310" i="1"/>
  <c r="BK273" i="1"/>
  <c r="BK55" i="1"/>
  <c r="BK208" i="1"/>
  <c r="BK48" i="1"/>
  <c r="BK175" i="1"/>
  <c r="BK132" i="1"/>
  <c r="BK228" i="1"/>
  <c r="BK28" i="1"/>
  <c r="BK184" i="1"/>
  <c r="BK122" i="1"/>
  <c r="BK373" i="1"/>
  <c r="BK264" i="1"/>
  <c r="BK8" i="1"/>
  <c r="BK292" i="1"/>
  <c r="BK112" i="1"/>
  <c r="BK50" i="1"/>
  <c r="BK17" i="1"/>
  <c r="BK207" i="1"/>
  <c r="BK333" i="1"/>
  <c r="BK75" i="1"/>
  <c r="BK295" i="1"/>
  <c r="BK355" i="1"/>
  <c r="BK170" i="1"/>
  <c r="BK287" i="1"/>
  <c r="BK182" i="1"/>
  <c r="BK153" i="1"/>
  <c r="BK304" i="1"/>
  <c r="BK69" i="1"/>
  <c r="BK363" i="1"/>
  <c r="BK238" i="1"/>
  <c r="BK134" i="1"/>
  <c r="BK257" i="1"/>
  <c r="BK93" i="1"/>
  <c r="BK335" i="1"/>
  <c r="BK164" i="1"/>
  <c r="BK24" i="1"/>
  <c r="BK297" i="1"/>
  <c r="BK205" i="1"/>
  <c r="BK120" i="1"/>
  <c r="BK85" i="1"/>
  <c r="BK43" i="1"/>
  <c r="BK88" i="1"/>
  <c r="BK117" i="1"/>
  <c r="BK365" i="1"/>
  <c r="BK108" i="1"/>
  <c r="BK212" i="1"/>
  <c r="BK106" i="1"/>
  <c r="BK5" i="1"/>
  <c r="BK300" i="1"/>
  <c r="BK311" i="1"/>
  <c r="BK254" i="1"/>
  <c r="BK126" i="1"/>
  <c r="BK253" i="1"/>
  <c r="BK91" i="1"/>
  <c r="BK324" i="1"/>
  <c r="BK275" i="1"/>
  <c r="BK293" i="1"/>
  <c r="BK165" i="1"/>
  <c r="BK116" i="1"/>
  <c r="BL45" i="1"/>
  <c r="BL256" i="1"/>
  <c r="BL128" i="1"/>
  <c r="BL114" i="1"/>
  <c r="BL312" i="1"/>
  <c r="BL250" i="1"/>
  <c r="BL145" i="1"/>
  <c r="BL86" i="1"/>
  <c r="AY172" i="1"/>
  <c r="AY346" i="1"/>
  <c r="AY294" i="1"/>
  <c r="AY18" i="1"/>
  <c r="AY373" i="1"/>
  <c r="AY340" i="1"/>
  <c r="BD5" i="1"/>
  <c r="AR29" i="1"/>
  <c r="AR374" i="1"/>
  <c r="AR237" i="1"/>
  <c r="AR377" i="1"/>
  <c r="AR103" i="1"/>
  <c r="AR270" i="1"/>
  <c r="AR258" i="1"/>
  <c r="AR240" i="1"/>
  <c r="AR217" i="1"/>
  <c r="AR211" i="1"/>
  <c r="AR176" i="1"/>
  <c r="AR110" i="1"/>
  <c r="AR86" i="1"/>
  <c r="AR56" i="1"/>
  <c r="AR27" i="1"/>
  <c r="AR3" i="1"/>
  <c r="AR368" i="1"/>
  <c r="AR298" i="1"/>
  <c r="AR271" i="1"/>
  <c r="AR265" i="1"/>
  <c r="AR241" i="1"/>
  <c r="AR218" i="1"/>
  <c r="AR146" i="1"/>
  <c r="AR111" i="1"/>
  <c r="AR63" i="1"/>
  <c r="AR320" i="1"/>
  <c r="AR367" i="1"/>
  <c r="AR346" i="1"/>
  <c r="AR322" i="1"/>
  <c r="AR289" i="1"/>
  <c r="AR266" i="1"/>
  <c r="AR236" i="1"/>
  <c r="AR213" i="1"/>
  <c r="AR178" i="1"/>
  <c r="AR141" i="1"/>
  <c r="AR118" i="1"/>
  <c r="AR76" i="1"/>
  <c r="AR52" i="1"/>
  <c r="AR197" i="1"/>
  <c r="AR347" i="1"/>
  <c r="AR261" i="1"/>
  <c r="AR220" i="1"/>
  <c r="AR214" i="1"/>
  <c r="AR185" i="1"/>
  <c r="AR154" i="1"/>
  <c r="AR107" i="1"/>
  <c r="AR83" i="1"/>
  <c r="AR30" i="1"/>
  <c r="AR339" i="1"/>
  <c r="AR336" i="1"/>
  <c r="AR280" i="1"/>
  <c r="AR256" i="1"/>
  <c r="AR250" i="1"/>
  <c r="AR203" i="1"/>
  <c r="AR198" i="1"/>
  <c r="AR174" i="1"/>
  <c r="AR114" i="1"/>
  <c r="AR66" i="1"/>
  <c r="AR31" i="1"/>
  <c r="AR13" i="1"/>
  <c r="AR303" i="1"/>
  <c r="AR376" i="1"/>
  <c r="AR314" i="1"/>
  <c r="AR308" i="1"/>
  <c r="AR286" i="1"/>
  <c r="AR263" i="1"/>
  <c r="AR251" i="1"/>
  <c r="AR222" i="1"/>
  <c r="AR199" i="1"/>
  <c r="AR168" i="1"/>
  <c r="AR144" i="1"/>
  <c r="AR121" i="1"/>
  <c r="AR353" i="1"/>
  <c r="AR97" i="1"/>
  <c r="AR14" i="1"/>
  <c r="AR67" i="1"/>
  <c r="AR354" i="1"/>
  <c r="AR349" i="1"/>
  <c r="AR326" i="1"/>
  <c r="AR309" i="1"/>
  <c r="AR223" i="1"/>
  <c r="AR188" i="1"/>
  <c r="AR163" i="1"/>
  <c r="AR157" i="1"/>
  <c r="AR128" i="1"/>
  <c r="AR92" i="1"/>
  <c r="AR62" i="1"/>
  <c r="AR33" i="1"/>
  <c r="AR9" i="1"/>
  <c r="AR372" i="1"/>
  <c r="AR366" i="1"/>
  <c r="AR327" i="1"/>
  <c r="AR189" i="1"/>
  <c r="AR81" i="1"/>
  <c r="AR45" i="1"/>
  <c r="AR16" i="1"/>
  <c r="AR379" i="1"/>
  <c r="AR351" i="1"/>
  <c r="AR328" i="1"/>
  <c r="AR299" i="1"/>
  <c r="AR272" i="1"/>
  <c r="AR242" i="1"/>
  <c r="AR219" i="1"/>
  <c r="AR190" i="1"/>
  <c r="AR147" i="1"/>
  <c r="AR124" i="1"/>
  <c r="AR82" i="1"/>
  <c r="AR58" i="1"/>
  <c r="AR35" i="1"/>
  <c r="AR352" i="1"/>
  <c r="AR306" i="1"/>
  <c r="AR294" i="1"/>
  <c r="AR267" i="1"/>
  <c r="AR243" i="1"/>
  <c r="AR166" i="1"/>
  <c r="AR371" i="1"/>
  <c r="AR359" i="1"/>
  <c r="AR344" i="1"/>
  <c r="AR10" i="1"/>
  <c r="AR315" i="1"/>
  <c r="AR291" i="1"/>
  <c r="AR282" i="1"/>
  <c r="AR234" i="1"/>
  <c r="AR151" i="1"/>
  <c r="AR145" i="1"/>
  <c r="AR104" i="1"/>
  <c r="AR74" i="1"/>
  <c r="AR44" i="1"/>
  <c r="AR21" i="1"/>
  <c r="AR378" i="1"/>
  <c r="AR360" i="1"/>
  <c r="AR350" i="1"/>
  <c r="AR321" i="1"/>
  <c r="AR316" i="1"/>
  <c r="AR283" i="1"/>
  <c r="AR259" i="1"/>
  <c r="AR235" i="1"/>
  <c r="AR229" i="1"/>
  <c r="AR206" i="1"/>
  <c r="AR158" i="1"/>
  <c r="AR140" i="1"/>
  <c r="AR105" i="1"/>
  <c r="AR99" i="1"/>
  <c r="AR191" i="1"/>
  <c r="AR34" i="1"/>
  <c r="AR4" i="1"/>
  <c r="AR361" i="1"/>
  <c r="AR340" i="1"/>
  <c r="AR317" i="1"/>
  <c r="AR284" i="1"/>
  <c r="AR260" i="1"/>
  <c r="AR230" i="1"/>
  <c r="AR171" i="1"/>
  <c r="AR136" i="1"/>
  <c r="AR100" i="1"/>
  <c r="AR70" i="1"/>
  <c r="AR46" i="1"/>
  <c r="AR23" i="1"/>
  <c r="AR11" i="1"/>
  <c r="AR362" i="1"/>
  <c r="AR323" i="1"/>
  <c r="AR318" i="1"/>
  <c r="AR312" i="1"/>
  <c r="AR285" i="1"/>
  <c r="AR255" i="1"/>
  <c r="AR231" i="1"/>
  <c r="AR357" i="1"/>
  <c r="AR338" i="1"/>
  <c r="AR332" i="1"/>
  <c r="AR276" i="1"/>
  <c r="AR252" i="1"/>
  <c r="AR246" i="1"/>
  <c r="AR200" i="1"/>
  <c r="AR194" i="1"/>
  <c r="AR169" i="1"/>
  <c r="AR139" i="1"/>
  <c r="AR98" i="1"/>
  <c r="AR68" i="1"/>
  <c r="AR38" i="1"/>
  <c r="AR15" i="1"/>
  <c r="AR310" i="1"/>
  <c r="AR288" i="1"/>
  <c r="AR277" i="1"/>
  <c r="AR247" i="1"/>
  <c r="AR224" i="1"/>
  <c r="AR201" i="1"/>
  <c r="AR195" i="1"/>
  <c r="AR183" i="1"/>
  <c r="AR152" i="1"/>
  <c r="AR129" i="1"/>
  <c r="AR123" i="1"/>
  <c r="AR87" i="1"/>
  <c r="AR51" i="1"/>
  <c r="AR39" i="1"/>
  <c r="AR22" i="1"/>
  <c r="AR356" i="1"/>
  <c r="AR334" i="1"/>
  <c r="AR305" i="1"/>
  <c r="AR278" i="1"/>
  <c r="AR248" i="1"/>
  <c r="AR196" i="1"/>
  <c r="AR130" i="1"/>
  <c r="AR94" i="1"/>
  <c r="AR64" i="1"/>
  <c r="AR40" i="1"/>
  <c r="AR159" i="1"/>
  <c r="AR341" i="1"/>
  <c r="AR330" i="1"/>
  <c r="AR279" i="1"/>
  <c r="AR249" i="1"/>
  <c r="AR226" i="1"/>
  <c r="AR7" i="1"/>
  <c r="AR137" i="1"/>
  <c r="AR89" i="1"/>
  <c r="AR65" i="1"/>
  <c r="AR41" i="1"/>
  <c r="AR36" i="1"/>
  <c r="AR6" i="1"/>
  <c r="AR375" i="1"/>
  <c r="AR369" i="1"/>
  <c r="AR313" i="1"/>
  <c r="AR227" i="1"/>
  <c r="AR180" i="1"/>
  <c r="AR155" i="1"/>
  <c r="AR72" i="1"/>
  <c r="AR364" i="1"/>
  <c r="AR358" i="1"/>
  <c r="AR337" i="1"/>
  <c r="AR296" i="1"/>
  <c r="AR290" i="1"/>
  <c r="AR233" i="1"/>
  <c r="AR210" i="1"/>
  <c r="AR204" i="1"/>
  <c r="AR181" i="1"/>
  <c r="AR156" i="1"/>
  <c r="AR150" i="1"/>
  <c r="AR127" i="1"/>
  <c r="AR61" i="1"/>
  <c r="AR32" i="1"/>
  <c r="AR26" i="1"/>
  <c r="AR186" i="1"/>
  <c r="AR179" i="1"/>
  <c r="AR172" i="1"/>
  <c r="AR148" i="1"/>
  <c r="AR125" i="1"/>
  <c r="AR113" i="1"/>
  <c r="AR101" i="1"/>
  <c r="AR59" i="1"/>
  <c r="AR53" i="1"/>
  <c r="AR2" i="1"/>
  <c r="AR20" i="1"/>
  <c r="AR342" i="1"/>
  <c r="AR331" i="1"/>
  <c r="AR307" i="1"/>
  <c r="AR301" i="1"/>
  <c r="AR268" i="1"/>
  <c r="AR244" i="1"/>
  <c r="AR221" i="1"/>
  <c r="AR215" i="1"/>
  <c r="AR192" i="1"/>
  <c r="AR149" i="1"/>
  <c r="AR143" i="1"/>
  <c r="AR96" i="1"/>
  <c r="AR90" i="1"/>
  <c r="AR370" i="1"/>
  <c r="AR325" i="1"/>
  <c r="AR302" i="1"/>
  <c r="AR281" i="1"/>
  <c r="AR216" i="1"/>
  <c r="AR162" i="1"/>
  <c r="AR115" i="1"/>
  <c r="AR79" i="1"/>
  <c r="AR49" i="1"/>
  <c r="AR37" i="1"/>
  <c r="AR57" i="1"/>
  <c r="AR142" i="1"/>
  <c r="AR131" i="1"/>
  <c r="AR119" i="1"/>
  <c r="AR95" i="1"/>
  <c r="AR77" i="1"/>
  <c r="AR71" i="1"/>
  <c r="AR18" i="1"/>
  <c r="AR12" i="1"/>
  <c r="AR348" i="1"/>
  <c r="AR262" i="1"/>
  <c r="AR232" i="1"/>
  <c r="AR209" i="1"/>
  <c r="AR167" i="1"/>
  <c r="AR160" i="1"/>
  <c r="AR84" i="1"/>
  <c r="AR60" i="1"/>
  <c r="AR54" i="1"/>
  <c r="AR25" i="1"/>
  <c r="AR19" i="1"/>
  <c r="AR343" i="1"/>
  <c r="AR319" i="1"/>
  <c r="AR269" i="1"/>
  <c r="AR245" i="1"/>
  <c r="AR239" i="1"/>
  <c r="AR193" i="1"/>
  <c r="AR187" i="1"/>
  <c r="AR138" i="1"/>
  <c r="AR133" i="1"/>
  <c r="AR109" i="1"/>
  <c r="AY2" i="1"/>
  <c r="AZ193" i="1"/>
  <c r="AZ288" i="1"/>
  <c r="AY279" i="1"/>
  <c r="AZ275" i="1"/>
  <c r="AZ271" i="1"/>
  <c r="AZ269" i="1"/>
  <c r="AZ255" i="1"/>
  <c r="AZ247" i="1"/>
  <c r="AZ245" i="1"/>
  <c r="AZ233" i="1"/>
  <c r="AZ228" i="1"/>
  <c r="AZ222" i="1"/>
  <c r="AZ206" i="1"/>
  <c r="AY57" i="1"/>
  <c r="AY126" i="1"/>
  <c r="AZ378" i="1"/>
  <c r="AZ360" i="1"/>
  <c r="AY159" i="1"/>
  <c r="AY341" i="1"/>
  <c r="AZ316" i="1"/>
  <c r="AY120" i="1"/>
  <c r="AZ124" i="1"/>
  <c r="AY116" i="1"/>
  <c r="AZ126" i="1"/>
  <c r="AY114" i="1"/>
  <c r="AZ74" i="1"/>
  <c r="AZ374" i="1"/>
  <c r="AY268" i="1"/>
  <c r="BD4" i="1"/>
  <c r="AZ64" i="1"/>
  <c r="AY194" i="1"/>
  <c r="AY144" i="1"/>
  <c r="AY281" i="1"/>
  <c r="AY37" i="1"/>
  <c r="AY14" i="1"/>
  <c r="AY78" i="1"/>
  <c r="AY233" i="1"/>
  <c r="AY168" i="1"/>
  <c r="AY100" i="1"/>
  <c r="AY53" i="1"/>
  <c r="AY251" i="1"/>
  <c r="AY313" i="1"/>
  <c r="AZ118" i="1"/>
  <c r="AZ82" i="1"/>
  <c r="AY59" i="1"/>
  <c r="AY33" i="1"/>
  <c r="AY9" i="1"/>
  <c r="AZ358" i="1"/>
  <c r="AY319" i="1"/>
  <c r="AZ83" i="1"/>
  <c r="AZ77" i="1"/>
  <c r="AZ71" i="1"/>
  <c r="AZ32" i="1"/>
  <c r="AZ26" i="1"/>
  <c r="AZ14" i="1"/>
  <c r="AY375" i="1"/>
  <c r="AY20" i="1"/>
  <c r="AZ301" i="1"/>
  <c r="AZ209" i="1"/>
  <c r="AZ180" i="1"/>
  <c r="AY122" i="1"/>
  <c r="AY98" i="1"/>
  <c r="AY82" i="1"/>
  <c r="AY76" i="1"/>
  <c r="AY64" i="1"/>
  <c r="AY52" i="1"/>
  <c r="AZ30" i="1"/>
  <c r="AZ12" i="1"/>
  <c r="AZ362" i="1"/>
  <c r="AZ159" i="1"/>
  <c r="AZ261" i="1"/>
  <c r="AZ220" i="1"/>
  <c r="AY10" i="1"/>
  <c r="AZ112" i="1"/>
  <c r="AZ94" i="1"/>
  <c r="AZ90" i="1"/>
  <c r="AY72" i="1"/>
  <c r="AZ60" i="1"/>
  <c r="AZ123" i="1"/>
  <c r="AZ99" i="1"/>
  <c r="AZ93" i="1"/>
  <c r="AY83" i="1"/>
  <c r="AY77" i="1"/>
  <c r="AY339" i="1"/>
  <c r="AZ342" i="1"/>
  <c r="AY336" i="1"/>
  <c r="AY244" i="1"/>
  <c r="AZ238" i="1"/>
  <c r="AZ21" i="1"/>
  <c r="AY186" i="1"/>
  <c r="AY175" i="1"/>
  <c r="AZ100" i="1"/>
  <c r="AY54" i="1"/>
  <c r="AY257" i="1"/>
  <c r="AY216" i="1"/>
  <c r="AY123" i="1"/>
  <c r="AZ27" i="1"/>
  <c r="AY337" i="1"/>
  <c r="AZ8" i="1"/>
  <c r="AZ375" i="1"/>
  <c r="AY193" i="1"/>
  <c r="AY370" i="1"/>
  <c r="AY296" i="1"/>
  <c r="AZ111" i="1"/>
  <c r="AZ376" i="1"/>
  <c r="AZ211" i="1"/>
  <c r="AZ151" i="1"/>
  <c r="AY117" i="1"/>
  <c r="AY151" i="1"/>
  <c r="AZ89" i="1"/>
  <c r="AZ252" i="1"/>
  <c r="AZ281" i="1"/>
  <c r="AZ59" i="1"/>
  <c r="AZ339" i="1"/>
  <c r="AZ268" i="1"/>
  <c r="AZ160" i="1"/>
  <c r="AZ143" i="1"/>
  <c r="AZ122" i="1"/>
  <c r="AZ19" i="1"/>
  <c r="AZ237" i="1"/>
  <c r="AZ370" i="1"/>
  <c r="AY234" i="1"/>
  <c r="AY217" i="1"/>
  <c r="AZ194" i="1"/>
  <c r="AY169" i="1"/>
  <c r="AZ157" i="1"/>
  <c r="AY112" i="1"/>
  <c r="AZ84" i="1"/>
  <c r="AZ78" i="1"/>
  <c r="AZ54" i="1"/>
  <c r="AZ44" i="1"/>
  <c r="AZ337" i="1"/>
  <c r="AZ319" i="1"/>
  <c r="AZ216" i="1"/>
  <c r="AZ37" i="1"/>
  <c r="AZ363" i="1"/>
  <c r="AZ227" i="1"/>
  <c r="AZ98" i="1"/>
  <c r="AZ341" i="1"/>
  <c r="AZ279" i="1"/>
  <c r="AX135" i="1"/>
  <c r="AY377" i="1"/>
  <c r="AY354" i="1"/>
  <c r="AY103" i="1"/>
  <c r="AY297" i="1"/>
  <c r="AZ297" i="1"/>
  <c r="AZ287" i="1"/>
  <c r="AY252" i="1"/>
  <c r="AZ10" i="1"/>
  <c r="AZ33" i="1"/>
  <c r="AX47" i="1"/>
  <c r="AY3" i="1"/>
  <c r="AY345" i="1"/>
  <c r="AZ336" i="1"/>
  <c r="AY301" i="1"/>
  <c r="AZ103" i="1"/>
  <c r="AZ340" i="1"/>
  <c r="AZ79" i="1"/>
  <c r="AZ212" i="1"/>
  <c r="AZ130" i="1"/>
  <c r="AZ243" i="1"/>
  <c r="AT165" i="1"/>
  <c r="AY119" i="1"/>
  <c r="AY81" i="1"/>
  <c r="AY282" i="1"/>
  <c r="AY258" i="1"/>
  <c r="AY243" i="1"/>
  <c r="AY240" i="1"/>
  <c r="AY223" i="1"/>
  <c r="AY357" i="1"/>
  <c r="AY176" i="1"/>
  <c r="AY157" i="1"/>
  <c r="AY154" i="1"/>
  <c r="AY139" i="1"/>
  <c r="AY137" i="1"/>
  <c r="AY80" i="1"/>
  <c r="AY65" i="1"/>
  <c r="AY4" i="1"/>
  <c r="AY132" i="1"/>
  <c r="AY129" i="1"/>
  <c r="AY99" i="1"/>
  <c r="AY96" i="1"/>
  <c r="AY93" i="1"/>
  <c r="AY376" i="1"/>
  <c r="AY356" i="1"/>
  <c r="AY322" i="1"/>
  <c r="AY305" i="1"/>
  <c r="AY302" i="1"/>
  <c r="AY299" i="1"/>
  <c r="AY284" i="1"/>
  <c r="AY266" i="1"/>
  <c r="AY263" i="1"/>
  <c r="AY239" i="1"/>
  <c r="AY219" i="1"/>
  <c r="AY199" i="1"/>
  <c r="AY196" i="1"/>
  <c r="AY178" i="1"/>
  <c r="AY153" i="1"/>
  <c r="AY150" i="1"/>
  <c r="AY91" i="1"/>
  <c r="AY85" i="1"/>
  <c r="AY61" i="1"/>
  <c r="AY58" i="1"/>
  <c r="AY125" i="1"/>
  <c r="AY15" i="1"/>
  <c r="AY12" i="1"/>
  <c r="AY19" i="1"/>
  <c r="AY363" i="1"/>
  <c r="AY360" i="1"/>
  <c r="AY368" i="1"/>
  <c r="AY316" i="1"/>
  <c r="AY295" i="1"/>
  <c r="AY292" i="1"/>
  <c r="AY274" i="1"/>
  <c r="AY271" i="1"/>
  <c r="AY253" i="1"/>
  <c r="AY250" i="1"/>
  <c r="AY229" i="1"/>
  <c r="AY212" i="1"/>
  <c r="AY209" i="1"/>
  <c r="AY192" i="1"/>
  <c r="AY170" i="1"/>
  <c r="AY167" i="1"/>
  <c r="AY146" i="1"/>
  <c r="AY87" i="1"/>
  <c r="AY84" i="1"/>
  <c r="AY130" i="1"/>
  <c r="AY109" i="1"/>
  <c r="AY106" i="1"/>
  <c r="AY43" i="1"/>
  <c r="AY29" i="1"/>
  <c r="AY303" i="1"/>
  <c r="AY359" i="1"/>
  <c r="AY344" i="1"/>
  <c r="AY330" i="1"/>
  <c r="AY323" i="1"/>
  <c r="AY306" i="1"/>
  <c r="AZ371" i="1"/>
  <c r="AZ369" i="1"/>
  <c r="AZ354" i="1"/>
  <c r="AZ20" i="1"/>
  <c r="AZ351" i="1"/>
  <c r="AZ348" i="1"/>
  <c r="AZ338" i="1"/>
  <c r="AZ332" i="1"/>
  <c r="AZ331" i="1"/>
  <c r="AZ328" i="1"/>
  <c r="AZ326" i="1"/>
  <c r="AZ324" i="1"/>
  <c r="AZ317" i="1"/>
  <c r="AZ311" i="1"/>
  <c r="AZ309" i="1"/>
  <c r="AZ293" i="1"/>
  <c r="AZ270" i="1"/>
  <c r="AZ254" i="1"/>
  <c r="AZ248" i="1"/>
  <c r="AZ234" i="1"/>
  <c r="AZ213" i="1"/>
  <c r="AZ141" i="1"/>
  <c r="AZ136" i="1"/>
  <c r="AY30" i="1"/>
  <c r="AY355" i="1"/>
  <c r="AY333" i="1"/>
  <c r="AY331" i="1"/>
  <c r="AY310" i="1"/>
  <c r="AY265" i="1"/>
  <c r="AY203" i="1"/>
  <c r="AY183" i="1"/>
  <c r="AY191" i="1"/>
  <c r="AY124" i="1"/>
  <c r="AY23" i="1"/>
  <c r="AY347" i="1"/>
  <c r="AY338" i="1"/>
  <c r="AY318" i="1"/>
  <c r="AY300" i="1"/>
  <c r="AY276" i="1"/>
  <c r="AY134" i="1"/>
  <c r="AY131" i="1"/>
  <c r="AY128" i="1"/>
  <c r="AY110" i="1"/>
  <c r="AY107" i="1"/>
  <c r="AY104" i="1"/>
  <c r="AY101" i="1"/>
  <c r="AY44" i="1"/>
  <c r="AY41" i="1"/>
  <c r="AY38" i="1"/>
  <c r="AY36" i="1"/>
  <c r="AY27" i="1"/>
  <c r="AY24" i="1"/>
  <c r="AY21" i="1"/>
  <c r="AY6" i="1"/>
  <c r="AY372" i="1"/>
  <c r="AY369" i="1"/>
  <c r="AY366" i="1"/>
  <c r="AY350" i="1"/>
  <c r="AY348" i="1"/>
  <c r="AY342" i="1"/>
  <c r="AY327" i="1"/>
  <c r="AY324" i="1"/>
  <c r="AY321" i="1"/>
  <c r="AZ313" i="1"/>
  <c r="AY307" i="1"/>
  <c r="AY304" i="1"/>
  <c r="AY298" i="1"/>
  <c r="AY283" i="1"/>
  <c r="AY280" i="1"/>
  <c r="AY277" i="1"/>
  <c r="AY262" i="1"/>
  <c r="AY259" i="1"/>
  <c r="AY256" i="1"/>
  <c r="AY241" i="1"/>
  <c r="AY238" i="1"/>
  <c r="AY235" i="1"/>
  <c r="AY232" i="1"/>
  <c r="AY221" i="1"/>
  <c r="AY218" i="1"/>
  <c r="AY215" i="1"/>
  <c r="AY201" i="1"/>
  <c r="AY198" i="1"/>
  <c r="AY195" i="1"/>
  <c r="AY180" i="1"/>
  <c r="AY177" i="1"/>
  <c r="AY174" i="1"/>
  <c r="AY155" i="1"/>
  <c r="AY152" i="1"/>
  <c r="AY149" i="1"/>
  <c r="AY90" i="1"/>
  <c r="AY69" i="1"/>
  <c r="AY66" i="1"/>
  <c r="AY63" i="1"/>
  <c r="AY60" i="1"/>
  <c r="AY48" i="1"/>
  <c r="AY39" i="1"/>
  <c r="AY16" i="1"/>
  <c r="AY133" i="1"/>
  <c r="AY121" i="1"/>
  <c r="AY118" i="1"/>
  <c r="AY115" i="1"/>
  <c r="AY97" i="1"/>
  <c r="AY94" i="1"/>
  <c r="AY32" i="1"/>
  <c r="AY26" i="1"/>
  <c r="AY11" i="1"/>
  <c r="AY8" i="1"/>
  <c r="AY5" i="1"/>
  <c r="AY28" i="1"/>
  <c r="AY22" i="1"/>
  <c r="AY13" i="1"/>
  <c r="AZ377" i="1"/>
  <c r="AY371" i="1"/>
  <c r="AY197" i="1"/>
  <c r="AY365" i="1"/>
  <c r="AY362" i="1"/>
  <c r="AY352" i="1"/>
  <c r="AY349" i="1"/>
  <c r="AY335" i="1"/>
  <c r="AY332" i="1"/>
  <c r="AY326" i="1"/>
  <c r="AY315" i="1"/>
  <c r="AY312" i="1"/>
  <c r="AY309" i="1"/>
  <c r="AY291" i="1"/>
  <c r="AY287" i="1"/>
  <c r="AY285" i="1"/>
  <c r="AY273" i="1"/>
  <c r="AY270" i="1"/>
  <c r="AY267" i="1"/>
  <c r="AY264" i="1"/>
  <c r="AY249" i="1"/>
  <c r="AY246" i="1"/>
  <c r="AY231" i="1"/>
  <c r="AY226" i="1"/>
  <c r="AY214" i="1"/>
  <c r="AY211" i="1"/>
  <c r="AY208" i="1"/>
  <c r="AY205" i="1"/>
  <c r="AY202" i="1"/>
  <c r="AY200" i="1"/>
  <c r="AY188" i="1"/>
  <c r="AY185" i="1"/>
  <c r="AY182" i="1"/>
  <c r="AY179" i="1"/>
  <c r="AY166" i="1"/>
  <c r="AY163" i="1"/>
  <c r="AY7" i="1"/>
  <c r="AY148" i="1"/>
  <c r="AY145" i="1"/>
  <c r="AY142" i="1"/>
  <c r="AY89" i="1"/>
  <c r="AY86" i="1"/>
  <c r="AY68" i="1"/>
  <c r="AY62" i="1"/>
  <c r="AY50" i="1"/>
  <c r="AY45" i="1"/>
  <c r="AY34" i="1"/>
  <c r="AY111" i="1"/>
  <c r="AY108" i="1"/>
  <c r="AY105" i="1"/>
  <c r="AY102" i="1"/>
  <c r="AY25" i="1"/>
  <c r="AY320" i="1"/>
  <c r="AY379" i="1"/>
  <c r="AZ373" i="1"/>
  <c r="AY364" i="1"/>
  <c r="AY361" i="1"/>
  <c r="AY358" i="1"/>
  <c r="AY343" i="1"/>
  <c r="AY328" i="1"/>
  <c r="AY325" i="1"/>
  <c r="AY314" i="1"/>
  <c r="AY311" i="1"/>
  <c r="AY308" i="1"/>
  <c r="AY293" i="1"/>
  <c r="AY290" i="1"/>
  <c r="AY289" i="1"/>
  <c r="AY286" i="1"/>
  <c r="AY275" i="1"/>
  <c r="AY272" i="1"/>
  <c r="AY269" i="1"/>
  <c r="AZ260" i="1"/>
  <c r="AY248" i="1"/>
  <c r="AY245" i="1"/>
  <c r="AY242" i="1"/>
  <c r="AZ236" i="1"/>
  <c r="AY230" i="1"/>
  <c r="AY228" i="1"/>
  <c r="AY222" i="1"/>
  <c r="AY210" i="1"/>
  <c r="AY207" i="1"/>
  <c r="AY204" i="1"/>
  <c r="AY190" i="1"/>
  <c r="AY187" i="1"/>
  <c r="AY184" i="1"/>
  <c r="AY181" i="1"/>
  <c r="AZ171" i="1"/>
  <c r="AY165" i="1"/>
  <c r="AY162" i="1"/>
  <c r="AY156" i="1"/>
  <c r="AY141" i="1"/>
  <c r="AY138" i="1"/>
  <c r="AY136" i="1"/>
  <c r="AY73" i="1"/>
  <c r="AY70" i="1"/>
  <c r="AY67" i="1"/>
  <c r="AZ92" i="1"/>
  <c r="AY49" i="1"/>
  <c r="AZ359" i="1"/>
  <c r="AZ356" i="1"/>
  <c r="AZ322" i="1"/>
  <c r="AZ307" i="1"/>
  <c r="AZ305" i="1"/>
  <c r="AZ299" i="1"/>
  <c r="AZ295" i="1"/>
  <c r="AZ289" i="1"/>
  <c r="AZ284" i="1"/>
  <c r="AZ280" i="1"/>
  <c r="AZ274" i="1"/>
  <c r="AZ264" i="1"/>
  <c r="AZ258" i="1"/>
  <c r="AZ250" i="1"/>
  <c r="AZ244" i="1"/>
  <c r="AZ232" i="1"/>
  <c r="AZ221" i="1"/>
  <c r="AZ217" i="1"/>
  <c r="AZ215" i="1"/>
  <c r="AZ200" i="1"/>
  <c r="AZ198" i="1"/>
  <c r="AZ192" i="1"/>
  <c r="AZ188" i="1"/>
  <c r="AZ186" i="1"/>
  <c r="AZ182" i="1"/>
  <c r="AZ178" i="1"/>
  <c r="AZ176" i="1"/>
  <c r="AZ174" i="1"/>
  <c r="AZ169" i="1"/>
  <c r="AZ163" i="1"/>
  <c r="AZ155" i="1"/>
  <c r="AZ149" i="1"/>
  <c r="AZ145" i="1"/>
  <c r="AZ139" i="1"/>
  <c r="AZ38" i="1"/>
  <c r="AZ35" i="1"/>
  <c r="AZ31" i="1"/>
  <c r="AZ15" i="1"/>
  <c r="AZ13" i="1"/>
  <c r="AZ9" i="1"/>
  <c r="AZ5" i="1"/>
  <c r="AZ3" i="1"/>
  <c r="AZ91" i="1"/>
  <c r="AZ85" i="1"/>
  <c r="AZ75" i="1"/>
  <c r="AZ73" i="1"/>
  <c r="AZ69" i="1"/>
  <c r="AZ67" i="1"/>
  <c r="AZ65" i="1"/>
  <c r="AZ63" i="1"/>
  <c r="AZ55" i="1"/>
  <c r="AZ53" i="1"/>
  <c r="AZ49" i="1"/>
  <c r="AZ134" i="1"/>
  <c r="AZ128" i="1"/>
  <c r="AZ116" i="1"/>
  <c r="AZ110" i="1"/>
  <c r="AZ106" i="1"/>
  <c r="AZ4" i="1"/>
  <c r="AZ364" i="1"/>
  <c r="AZ345" i="1"/>
  <c r="AZ343" i="1"/>
  <c r="AZ368" i="1"/>
  <c r="AZ335" i="1"/>
  <c r="AZ330" i="1"/>
  <c r="AZ325" i="1"/>
  <c r="AZ323" i="1"/>
  <c r="AZ321" i="1"/>
  <c r="AZ318" i="1"/>
  <c r="AZ314" i="1"/>
  <c r="AZ306" i="1"/>
  <c r="AZ302" i="1"/>
  <c r="AZ300" i="1"/>
  <c r="AZ296" i="1"/>
  <c r="AZ290" i="1"/>
  <c r="AZ286" i="1"/>
  <c r="AZ285" i="1"/>
  <c r="AZ273" i="1"/>
  <c r="AZ263" i="1"/>
  <c r="AZ235" i="1"/>
  <c r="AZ365" i="1"/>
  <c r="AZ47" i="1"/>
  <c r="AZ135" i="1"/>
  <c r="BD50" i="1"/>
  <c r="BD82" i="1"/>
  <c r="BD217" i="1"/>
  <c r="BD198" i="1"/>
  <c r="BD23" i="1"/>
  <c r="BD160" i="1"/>
  <c r="BD83" i="1"/>
  <c r="BD305" i="1"/>
  <c r="BD266" i="1"/>
  <c r="BD174" i="1"/>
  <c r="BD251" i="1"/>
  <c r="BD320" i="1"/>
  <c r="BD186" i="1"/>
  <c r="BD9" i="1"/>
  <c r="BD325" i="1"/>
  <c r="BD263" i="1"/>
  <c r="BD84" i="1"/>
  <c r="BD371" i="1"/>
  <c r="BD365" i="1"/>
  <c r="BD332" i="1"/>
  <c r="BD250" i="1"/>
  <c r="BD29" i="1"/>
  <c r="BD69" i="1"/>
  <c r="BD118" i="1"/>
  <c r="BD286" i="1"/>
  <c r="BD269" i="1"/>
  <c r="BD34" i="1"/>
  <c r="BD324" i="1"/>
  <c r="BD309" i="1"/>
  <c r="BD301" i="1"/>
  <c r="BD280" i="1"/>
  <c r="BD361" i="1"/>
  <c r="BD328" i="1"/>
  <c r="BD349" i="1"/>
  <c r="BD336" i="1"/>
  <c r="BD268" i="1"/>
  <c r="BD369" i="1"/>
  <c r="BD284" i="1"/>
  <c r="BD276" i="1"/>
  <c r="BD272" i="1"/>
  <c r="BD256" i="1"/>
  <c r="BD246" i="1"/>
  <c r="BD232" i="1"/>
  <c r="BD151" i="1"/>
  <c r="BD149" i="1"/>
  <c r="BD303" i="1"/>
  <c r="BD191" i="1"/>
  <c r="BD116" i="1"/>
  <c r="BD100" i="1"/>
  <c r="BD372" i="1"/>
  <c r="BD244" i="1"/>
  <c r="BD236" i="1"/>
  <c r="BD341" i="1"/>
  <c r="BD230" i="1"/>
  <c r="BD71" i="1"/>
  <c r="BD366" i="1"/>
  <c r="BD167" i="1"/>
  <c r="BD53" i="1"/>
  <c r="BD104" i="1"/>
  <c r="BD355" i="1"/>
  <c r="BD221" i="1"/>
  <c r="BD209" i="1"/>
  <c r="BD145" i="1"/>
  <c r="BD40" i="1"/>
  <c r="BD2" i="1"/>
  <c r="BD376" i="1"/>
  <c r="BD364" i="1"/>
  <c r="BD237" i="1"/>
  <c r="BD57" i="1"/>
  <c r="BD142" i="1"/>
  <c r="BD45" i="1"/>
  <c r="BD36" i="1"/>
  <c r="BD62" i="1"/>
  <c r="BD345" i="1"/>
  <c r="BD308" i="1"/>
  <c r="BD239" i="1"/>
  <c r="BD226" i="1"/>
  <c r="BD170" i="1"/>
  <c r="BD32" i="1"/>
  <c r="BD321" i="1"/>
  <c r="BD265" i="1"/>
  <c r="BD206" i="1"/>
  <c r="BD202" i="1"/>
  <c r="BD166" i="1"/>
  <c r="BD368" i="1"/>
  <c r="BD300" i="1"/>
  <c r="BD8" i="1"/>
  <c r="BD60" i="1"/>
  <c r="BD379" i="1"/>
  <c r="BD346" i="1"/>
  <c r="BD338" i="1"/>
  <c r="BD103" i="1"/>
  <c r="BD287" i="1"/>
  <c r="BD27" i="1"/>
  <c r="BD15" i="1"/>
  <c r="BD81" i="1"/>
  <c r="BD59" i="1"/>
  <c r="BD134" i="1"/>
  <c r="BD122" i="1"/>
  <c r="BD112" i="1"/>
  <c r="BD98" i="1"/>
  <c r="BD378" i="1"/>
  <c r="BD333" i="1"/>
  <c r="BD275" i="1"/>
  <c r="BD204" i="1"/>
  <c r="BD195" i="1"/>
  <c r="BD158" i="1"/>
  <c r="BD156" i="1"/>
  <c r="BD47" i="1"/>
  <c r="BD24" i="1"/>
  <c r="BD12" i="1"/>
  <c r="BD68" i="1"/>
  <c r="BD127" i="1"/>
  <c r="BD115" i="1"/>
  <c r="BD101" i="1"/>
  <c r="BD348" i="1"/>
  <c r="BD313" i="1"/>
  <c r="BD252" i="1"/>
  <c r="BD6" i="1"/>
  <c r="BD352" i="1"/>
  <c r="BD343" i="1"/>
  <c r="BD330" i="1"/>
  <c r="BD319" i="1"/>
  <c r="BD306" i="1"/>
  <c r="BD296" i="1"/>
  <c r="BD294" i="1"/>
  <c r="BD288" i="1"/>
  <c r="BD261" i="1"/>
  <c r="BD229" i="1"/>
  <c r="BD228" i="1"/>
  <c r="BD193" i="1"/>
  <c r="BD144" i="1"/>
  <c r="BD22" i="1"/>
  <c r="BD92" i="1"/>
  <c r="BD72" i="1"/>
  <c r="BD70" i="1"/>
  <c r="BD56" i="1"/>
  <c r="BD48" i="1"/>
  <c r="BD135" i="1"/>
  <c r="BD123" i="1"/>
  <c r="BD113" i="1"/>
  <c r="BD111" i="1"/>
  <c r="BD377" i="1"/>
  <c r="BD356" i="1"/>
  <c r="BD354" i="1"/>
  <c r="BD344" i="1"/>
  <c r="BD10" i="1"/>
  <c r="BD311" i="1"/>
  <c r="BD299" i="1"/>
  <c r="BD297" i="1"/>
  <c r="BD289" i="1"/>
  <c r="BD278" i="1"/>
  <c r="BD264" i="1"/>
  <c r="BD254" i="1"/>
  <c r="BD242" i="1"/>
  <c r="BD240" i="1"/>
  <c r="BD223" i="1"/>
  <c r="BD219" i="1"/>
  <c r="BD207" i="1"/>
  <c r="BD205" i="1"/>
  <c r="BD196" i="1"/>
  <c r="BD194" i="1"/>
  <c r="BD184" i="1"/>
  <c r="BD182" i="1"/>
  <c r="BD171" i="1"/>
  <c r="BD169" i="1"/>
  <c r="BD157" i="1"/>
  <c r="BD147" i="1"/>
  <c r="BD136" i="1"/>
  <c r="BD46" i="1"/>
  <c r="BD44" i="1"/>
  <c r="BD33" i="1"/>
  <c r="BD25" i="1"/>
  <c r="BD13" i="1"/>
  <c r="BD11" i="1"/>
  <c r="BD91" i="1"/>
  <c r="BD79" i="1"/>
  <c r="BD67" i="1"/>
  <c r="BD55" i="1"/>
  <c r="BD132" i="1"/>
  <c r="BD130" i="1"/>
  <c r="BD120" i="1"/>
  <c r="BD108" i="1"/>
  <c r="BD96" i="1"/>
  <c r="BD94" i="1"/>
  <c r="BD374" i="1"/>
  <c r="BD362" i="1"/>
  <c r="BD327" i="1"/>
  <c r="BD318" i="1"/>
  <c r="BD316" i="1"/>
  <c r="BD285" i="1"/>
  <c r="BD283" i="1"/>
  <c r="BD273" i="1"/>
  <c r="BD249" i="1"/>
  <c r="BD214" i="1"/>
  <c r="BD179" i="1"/>
  <c r="BD154" i="1"/>
  <c r="BD43" i="1"/>
  <c r="BD339" i="1"/>
  <c r="BD99" i="1"/>
  <c r="BD97" i="1"/>
  <c r="BD373" i="1"/>
  <c r="BD317" i="1"/>
  <c r="BD211" i="1"/>
  <c r="BD200" i="1"/>
  <c r="BD188" i="1"/>
  <c r="BD176" i="1"/>
  <c r="BD35" i="1"/>
  <c r="BD21" i="1"/>
  <c r="BD89" i="1"/>
  <c r="BD77" i="1"/>
  <c r="BD73" i="1"/>
  <c r="BD65" i="1"/>
  <c r="BD128" i="1"/>
  <c r="BD106" i="1"/>
  <c r="BD370" i="1"/>
  <c r="BD360" i="1"/>
  <c r="BD350" i="1"/>
  <c r="BD304" i="1"/>
  <c r="BD292" i="1"/>
  <c r="BD281" i="1"/>
  <c r="BD271" i="1"/>
  <c r="BD259" i="1"/>
  <c r="BD247" i="1"/>
  <c r="BD235" i="1"/>
  <c r="BD224" i="1"/>
  <c r="BD212" i="1"/>
  <c r="BD201" i="1"/>
  <c r="BD189" i="1"/>
  <c r="BD177" i="1"/>
  <c r="BD164" i="1"/>
  <c r="BD152" i="1"/>
  <c r="BD140" i="1"/>
  <c r="BD41" i="1"/>
  <c r="BD39" i="1"/>
  <c r="BD26" i="1"/>
  <c r="BD18" i="1"/>
  <c r="BD121" i="1"/>
  <c r="BD109" i="1"/>
  <c r="BD375" i="1"/>
  <c r="BD363" i="1"/>
  <c r="BD20" i="1"/>
  <c r="BD342" i="1"/>
  <c r="BD340" i="1"/>
  <c r="BD331" i="1"/>
  <c r="BD307" i="1"/>
  <c r="BD295" i="1"/>
  <c r="BD293" i="1"/>
  <c r="BD274" i="1"/>
  <c r="BD270" i="1"/>
  <c r="BD262" i="1"/>
  <c r="BD260" i="1"/>
  <c r="BD258" i="1"/>
  <c r="BD238" i="1"/>
  <c r="BD227" i="1"/>
  <c r="BD215" i="1"/>
  <c r="BD203" i="1"/>
  <c r="BD192" i="1"/>
  <c r="BD190" i="1"/>
  <c r="BD180" i="1"/>
  <c r="BD178" i="1"/>
  <c r="BD165" i="1"/>
  <c r="BD163" i="1"/>
  <c r="BD155" i="1"/>
  <c r="BD143" i="1"/>
  <c r="BD139" i="1"/>
  <c r="BD38" i="1"/>
  <c r="BD87" i="1"/>
  <c r="BD75" i="1"/>
  <c r="BD63" i="1"/>
  <c r="BD61" i="1"/>
  <c r="BD51" i="1"/>
  <c r="BD49" i="1"/>
  <c r="BD358" i="1"/>
  <c r="BD337" i="1"/>
  <c r="BD314" i="1"/>
  <c r="BD302" i="1"/>
  <c r="BD290" i="1"/>
  <c r="BD277" i="1"/>
  <c r="BD257" i="1"/>
  <c r="BD245" i="1"/>
  <c r="BD243" i="1"/>
  <c r="BD233" i="1"/>
  <c r="BD222" i="1"/>
  <c r="BD210" i="1"/>
  <c r="BD199" i="1"/>
  <c r="BD187" i="1"/>
  <c r="BD181" i="1"/>
  <c r="BD175" i="1"/>
  <c r="BD162" i="1"/>
  <c r="BD150" i="1"/>
  <c r="BD138" i="1"/>
  <c r="BD137" i="1"/>
  <c r="BD37" i="1"/>
  <c r="BD30" i="1"/>
  <c r="BD28" i="1"/>
  <c r="BD16" i="1"/>
  <c r="BD90" i="1"/>
  <c r="BD80" i="1"/>
  <c r="BD78" i="1"/>
  <c r="BD66" i="1"/>
  <c r="BD58" i="1"/>
  <c r="BD54" i="1"/>
  <c r="BD131" i="1"/>
  <c r="BD119" i="1"/>
  <c r="BD107" i="1"/>
  <c r="BD95" i="1"/>
  <c r="BD367" i="1"/>
  <c r="BD359" i="1"/>
  <c r="BD351" i="1"/>
  <c r="BD334" i="1"/>
  <c r="BD326" i="1"/>
  <c r="BD322" i="1"/>
  <c r="BD315" i="1"/>
  <c r="BD291" i="1"/>
  <c r="BD282" i="1"/>
  <c r="BD248" i="1"/>
  <c r="BD234" i="1"/>
  <c r="BD213" i="1"/>
  <c r="BD153" i="1"/>
  <c r="BD141" i="1"/>
  <c r="BD42" i="1"/>
  <c r="BD31" i="1"/>
  <c r="BD19" i="1"/>
  <c r="BD17" i="1"/>
  <c r="BD3" i="1"/>
  <c r="BD85" i="1"/>
  <c r="BD126" i="1"/>
  <c r="BD124" i="1"/>
  <c r="BD114" i="1"/>
  <c r="BD110" i="1"/>
  <c r="BD102" i="1"/>
  <c r="BD197" i="1"/>
  <c r="BD159" i="1"/>
  <c r="BD347" i="1"/>
  <c r="BD335" i="1"/>
  <c r="BD323" i="1"/>
  <c r="BD312" i="1"/>
  <c r="BD310" i="1"/>
  <c r="BD298" i="1"/>
  <c r="BD279" i="1"/>
  <c r="BD267" i="1"/>
  <c r="BD255" i="1"/>
  <c r="BD253" i="1"/>
  <c r="BD241" i="1"/>
  <c r="BD231" i="1"/>
  <c r="BD220" i="1"/>
  <c r="BD218" i="1"/>
  <c r="BD216" i="1"/>
  <c r="BD208" i="1"/>
  <c r="BD357" i="1"/>
  <c r="BD185" i="1"/>
  <c r="BD183" i="1"/>
  <c r="BD172" i="1"/>
  <c r="BD168" i="1"/>
  <c r="BD7" i="1"/>
  <c r="BD148" i="1"/>
  <c r="BD146" i="1"/>
  <c r="BD14" i="1"/>
  <c r="BD88" i="1"/>
  <c r="BD86" i="1"/>
  <c r="BD76" i="1"/>
  <c r="BD74" i="1"/>
  <c r="BD64" i="1"/>
  <c r="BD52" i="1"/>
  <c r="BD133" i="1"/>
  <c r="BD129" i="1"/>
  <c r="BD125" i="1"/>
  <c r="BD117" i="1"/>
  <c r="BD105" i="1"/>
  <c r="BD353" i="1"/>
  <c r="BD93" i="1"/>
  <c r="AX165" i="1"/>
  <c r="AY47" i="1"/>
  <c r="AY92" i="1"/>
  <c r="AY135" i="1"/>
  <c r="AS87" i="1"/>
  <c r="AS230" i="1"/>
  <c r="AU133" i="1"/>
  <c r="AU105" i="1"/>
  <c r="AU20" i="1"/>
  <c r="AS66" i="1"/>
  <c r="AS251" i="1"/>
  <c r="AU46" i="1"/>
  <c r="AU279" i="1"/>
  <c r="AU155" i="1"/>
  <c r="AS27" i="1"/>
  <c r="AS246" i="1"/>
  <c r="AU240" i="1"/>
  <c r="AU194" i="1"/>
  <c r="AU39" i="1"/>
  <c r="AS346" i="1"/>
  <c r="AS299" i="1"/>
  <c r="AS284" i="1"/>
  <c r="AS46" i="1"/>
  <c r="AT135" i="1"/>
  <c r="AU223" i="1"/>
  <c r="AU33" i="1"/>
  <c r="AU283" i="1"/>
  <c r="AU241" i="1"/>
  <c r="AU87" i="1"/>
  <c r="AU63" i="1"/>
  <c r="AU243" i="1"/>
  <c r="AU185" i="1"/>
  <c r="AU148" i="1"/>
  <c r="AU12" i="1"/>
  <c r="AS2" i="1"/>
  <c r="AU369" i="1"/>
  <c r="AU215" i="1"/>
  <c r="AS169" i="1"/>
  <c r="AS366" i="1"/>
  <c r="AS310" i="1"/>
  <c r="AU189" i="1"/>
  <c r="AU130" i="1"/>
  <c r="AU94" i="1"/>
  <c r="AS64" i="1"/>
  <c r="AS58" i="1"/>
  <c r="AS40" i="1"/>
  <c r="AU330" i="1"/>
  <c r="AU278" i="1"/>
  <c r="AS248" i="1"/>
  <c r="AU230" i="1"/>
  <c r="AS213" i="1"/>
  <c r="AU178" i="1"/>
  <c r="AS124" i="1"/>
  <c r="AS256" i="1"/>
  <c r="AS174" i="1"/>
  <c r="AS370" i="1"/>
  <c r="AU364" i="1"/>
  <c r="AU358" i="1"/>
  <c r="AU233" i="1"/>
  <c r="AU67" i="1"/>
  <c r="AU14" i="1"/>
  <c r="AS282" i="1"/>
  <c r="AU276" i="1"/>
  <c r="AS145" i="1"/>
  <c r="AU366" i="1"/>
  <c r="AU140" i="1"/>
  <c r="AS45" i="1"/>
  <c r="AU34" i="1"/>
  <c r="AS379" i="1"/>
  <c r="AS301" i="1"/>
  <c r="AS167" i="1"/>
  <c r="AU359" i="1"/>
  <c r="AU188" i="1"/>
  <c r="AU139" i="1"/>
  <c r="AS128" i="1"/>
  <c r="AS44" i="1"/>
  <c r="AU38" i="1"/>
  <c r="AU3" i="1"/>
  <c r="AU378" i="1"/>
  <c r="AU224" i="1"/>
  <c r="AS206" i="1"/>
  <c r="AS137" i="1"/>
  <c r="AU119" i="1"/>
  <c r="AU2" i="1"/>
  <c r="AS375" i="1"/>
  <c r="AS354" i="1"/>
  <c r="AU349" i="1"/>
  <c r="AU344" i="1"/>
  <c r="AU309" i="1"/>
  <c r="AS258" i="1"/>
  <c r="AU163" i="1"/>
  <c r="AS110" i="1"/>
  <c r="AS74" i="1"/>
  <c r="AS62" i="1"/>
  <c r="AU62" i="1"/>
  <c r="AU56" i="1"/>
  <c r="AU288" i="1"/>
  <c r="AS81" i="1"/>
  <c r="AS320" i="1"/>
  <c r="AU379" i="1"/>
  <c r="AS351" i="1"/>
  <c r="AS141" i="1"/>
  <c r="AU124" i="1"/>
  <c r="AU11" i="1"/>
  <c r="AS159" i="1"/>
  <c r="AU352" i="1"/>
  <c r="AU347" i="1"/>
  <c r="AS231" i="1"/>
  <c r="AU220" i="1"/>
  <c r="AS119" i="1"/>
  <c r="AS107" i="1"/>
  <c r="AS101" i="1"/>
  <c r="AU301" i="1"/>
  <c r="AU250" i="1"/>
  <c r="AU244" i="1"/>
  <c r="AU232" i="1"/>
  <c r="AS209" i="1"/>
  <c r="AS84" i="1"/>
  <c r="AS72" i="1"/>
  <c r="AS25" i="1"/>
  <c r="AS319" i="1"/>
  <c r="AU308" i="1"/>
  <c r="AU263" i="1"/>
  <c r="AU127" i="1"/>
  <c r="AS97" i="1"/>
  <c r="AU97" i="1"/>
  <c r="AU49" i="1"/>
  <c r="AS37" i="1"/>
  <c r="AU27" i="1"/>
  <c r="AU218" i="1"/>
  <c r="AU338" i="1"/>
  <c r="AU103" i="1"/>
  <c r="AU282" i="1"/>
  <c r="AU15" i="1"/>
  <c r="AU9" i="1"/>
  <c r="AS372" i="1"/>
  <c r="AS368" i="1"/>
  <c r="AU298" i="1"/>
  <c r="AS235" i="1"/>
  <c r="AS51" i="1"/>
  <c r="AS305" i="1"/>
  <c r="AS130" i="1"/>
  <c r="AU374" i="1"/>
  <c r="AS255" i="1"/>
  <c r="AU255" i="1"/>
  <c r="AU7" i="1"/>
  <c r="AS142" i="1"/>
  <c r="AS96" i="1"/>
  <c r="AS308" i="1"/>
  <c r="AU296" i="1"/>
  <c r="AU245" i="1"/>
  <c r="AU199" i="1"/>
  <c r="AU150" i="1"/>
  <c r="AS32" i="1"/>
  <c r="AU26" i="1"/>
  <c r="AU270" i="1"/>
  <c r="AS151" i="1"/>
  <c r="AU92" i="1"/>
  <c r="AS86" i="1"/>
  <c r="AU235" i="1"/>
  <c r="AS129" i="1"/>
  <c r="AS367" i="1"/>
  <c r="AS361" i="1"/>
  <c r="AS340" i="1"/>
  <c r="AU328" i="1"/>
  <c r="AU322" i="1"/>
  <c r="AS196" i="1"/>
  <c r="AS190" i="1"/>
  <c r="AS171" i="1"/>
  <c r="AS82" i="1"/>
  <c r="AU70" i="1"/>
  <c r="AS11" i="1"/>
  <c r="AS347" i="1"/>
  <c r="AS323" i="1"/>
  <c r="AS294" i="1"/>
  <c r="AS357" i="1"/>
  <c r="AS154" i="1"/>
  <c r="AS65" i="1"/>
  <c r="AS12" i="1"/>
  <c r="AS331" i="1"/>
  <c r="AU313" i="1"/>
  <c r="AS227" i="1"/>
  <c r="AS192" i="1"/>
  <c r="AS160" i="1"/>
  <c r="AU90" i="1"/>
  <c r="AS245" i="1"/>
  <c r="AU204" i="1"/>
  <c r="AU193" i="1"/>
  <c r="AU10" i="1"/>
  <c r="AS9" i="1"/>
  <c r="AU183" i="1"/>
  <c r="AU158" i="1"/>
  <c r="AU81" i="1"/>
  <c r="AS34" i="1"/>
  <c r="AU320" i="1"/>
  <c r="AU248" i="1"/>
  <c r="AU147" i="1"/>
  <c r="AU136" i="1"/>
  <c r="AU82" i="1"/>
  <c r="AU64" i="1"/>
  <c r="AU261" i="1"/>
  <c r="AU142" i="1"/>
  <c r="AS95" i="1"/>
  <c r="AS30" i="1"/>
  <c r="AU307" i="1"/>
  <c r="AS280" i="1"/>
  <c r="AU256" i="1"/>
  <c r="AS250" i="1"/>
  <c r="AS155" i="1"/>
  <c r="AU143" i="1"/>
  <c r="AU114" i="1"/>
  <c r="AU269" i="1"/>
  <c r="AS233" i="1"/>
  <c r="AU168" i="1"/>
  <c r="AS67" i="1"/>
  <c r="AS14" i="1"/>
  <c r="AS326" i="1"/>
  <c r="AU326" i="1"/>
  <c r="AS276" i="1"/>
  <c r="AU252" i="1"/>
  <c r="AU128" i="1"/>
  <c r="AU44" i="1"/>
  <c r="AU316" i="1"/>
  <c r="AS288" i="1"/>
  <c r="AS271" i="1"/>
  <c r="AS218" i="1"/>
  <c r="AS195" i="1"/>
  <c r="AS146" i="1"/>
  <c r="AU129" i="1"/>
  <c r="AS99" i="1"/>
  <c r="AU51" i="1"/>
  <c r="AS22" i="1"/>
  <c r="AU16" i="1"/>
  <c r="AU346" i="1"/>
  <c r="AU340" i="1"/>
  <c r="AU305" i="1"/>
  <c r="AU299" i="1"/>
  <c r="AU284" i="1"/>
  <c r="AU260" i="1"/>
  <c r="AU213" i="1"/>
  <c r="AU196" i="1"/>
  <c r="AU190" i="1"/>
  <c r="AU306" i="1"/>
  <c r="AS267" i="1"/>
  <c r="AU226" i="1"/>
  <c r="AS57" i="1"/>
  <c r="AU95" i="1"/>
  <c r="AU59" i="1"/>
  <c r="AS53" i="1"/>
  <c r="AS36" i="1"/>
  <c r="AS180" i="1"/>
  <c r="AU174" i="1"/>
  <c r="AU66" i="1"/>
  <c r="AS222" i="1"/>
  <c r="AU138" i="1"/>
  <c r="AS26" i="1"/>
  <c r="AS377" i="1"/>
  <c r="AS371" i="1"/>
  <c r="AS359" i="1"/>
  <c r="AS338" i="1"/>
  <c r="AS270" i="1"/>
  <c r="AS194" i="1"/>
  <c r="AQ197" i="1"/>
  <c r="AQ336" i="1"/>
  <c r="AQ232" i="1"/>
  <c r="AQ325" i="1"/>
  <c r="AQ150" i="1"/>
  <c r="AU354" i="1"/>
  <c r="AS332" i="1"/>
  <c r="AS315" i="1"/>
  <c r="AS309" i="1"/>
  <c r="AS234" i="1"/>
  <c r="AS176" i="1"/>
  <c r="AU157" i="1"/>
  <c r="AS139" i="1"/>
  <c r="AU377" i="1"/>
  <c r="AS349" i="1"/>
  <c r="AS103" i="1"/>
  <c r="AS291" i="1"/>
  <c r="AU291" i="1"/>
  <c r="AS252" i="1"/>
  <c r="AU246" i="1"/>
  <c r="AS223" i="1"/>
  <c r="AU211" i="1"/>
  <c r="AS188" i="1"/>
  <c r="AU176" i="1"/>
  <c r="AU169" i="1"/>
  <c r="AS157" i="1"/>
  <c r="AU110" i="1"/>
  <c r="AU86" i="1"/>
  <c r="AU371" i="1"/>
  <c r="AS344" i="1"/>
  <c r="AS10" i="1"/>
  <c r="AU315" i="1"/>
  <c r="AS217" i="1"/>
  <c r="AU217" i="1"/>
  <c r="AS211" i="1"/>
  <c r="AU200" i="1"/>
  <c r="AS104" i="1"/>
  <c r="AU332" i="1"/>
  <c r="AU258" i="1"/>
  <c r="AS240" i="1"/>
  <c r="AU234" i="1"/>
  <c r="AS200" i="1"/>
  <c r="AU104" i="1"/>
  <c r="AU68" i="1"/>
  <c r="AS38" i="1"/>
  <c r="AU21" i="1"/>
  <c r="AS360" i="1"/>
  <c r="AS327" i="1"/>
  <c r="AU277" i="1"/>
  <c r="AS265" i="1"/>
  <c r="AS201" i="1"/>
  <c r="AS152" i="1"/>
  <c r="AS111" i="1"/>
  <c r="AU361" i="1"/>
  <c r="AU356" i="1"/>
  <c r="AS328" i="1"/>
  <c r="AU317" i="1"/>
  <c r="AS260" i="1"/>
  <c r="AU242" i="1"/>
  <c r="AS219" i="1"/>
  <c r="AS100" i="1"/>
  <c r="AS70" i="1"/>
  <c r="AU40" i="1"/>
  <c r="AU362" i="1"/>
  <c r="AS352" i="1"/>
  <c r="AS341" i="1"/>
  <c r="AU98" i="1"/>
  <c r="AS33" i="1"/>
  <c r="AS21" i="1"/>
  <c r="AS3" i="1"/>
  <c r="AS378" i="1"/>
  <c r="AU372" i="1"/>
  <c r="AS350" i="1"/>
  <c r="AS321" i="1"/>
  <c r="AU310" i="1"/>
  <c r="AU265" i="1"/>
  <c r="AS247" i="1"/>
  <c r="AS229" i="1"/>
  <c r="AU195" i="1"/>
  <c r="AS183" i="1"/>
  <c r="AS123" i="1"/>
  <c r="AU123" i="1"/>
  <c r="AU111" i="1"/>
  <c r="AU22" i="1"/>
  <c r="AS4" i="1"/>
  <c r="AS356" i="1"/>
  <c r="AU334" i="1"/>
  <c r="AS322" i="1"/>
  <c r="AS289" i="1"/>
  <c r="AU272" i="1"/>
  <c r="AU266" i="1"/>
  <c r="AS178" i="1"/>
  <c r="AS118" i="1"/>
  <c r="AU58" i="1"/>
  <c r="AU35" i="1"/>
  <c r="AS29" i="1"/>
  <c r="AU29" i="1"/>
  <c r="AU341" i="1"/>
  <c r="AU151" i="1"/>
  <c r="AS98" i="1"/>
  <c r="AU74" i="1"/>
  <c r="AS15" i="1"/>
  <c r="AS283" i="1"/>
  <c r="AU271" i="1"/>
  <c r="AS259" i="1"/>
  <c r="AS241" i="1"/>
  <c r="AS224" i="1"/>
  <c r="AS105" i="1"/>
  <c r="AU99" i="1"/>
  <c r="AU191" i="1"/>
  <c r="AU45" i="1"/>
  <c r="AU4" i="1"/>
  <c r="AU367" i="1"/>
  <c r="AU351" i="1"/>
  <c r="AS317" i="1"/>
  <c r="AS278" i="1"/>
  <c r="AS266" i="1"/>
  <c r="AS242" i="1"/>
  <c r="AU236" i="1"/>
  <c r="AU219" i="1"/>
  <c r="AU171" i="1"/>
  <c r="AS136" i="1"/>
  <c r="AS94" i="1"/>
  <c r="AU76" i="1"/>
  <c r="AU52" i="1"/>
  <c r="AS197" i="1"/>
  <c r="AU197" i="1"/>
  <c r="AU159" i="1"/>
  <c r="AS163" i="1"/>
  <c r="AU145" i="1"/>
  <c r="AS92" i="1"/>
  <c r="AS56" i="1"/>
  <c r="AU360" i="1"/>
  <c r="AU350" i="1"/>
  <c r="AU368" i="1"/>
  <c r="AU327" i="1"/>
  <c r="AU321" i="1"/>
  <c r="AS316" i="1"/>
  <c r="AS298" i="1"/>
  <c r="AS277" i="1"/>
  <c r="AU259" i="1"/>
  <c r="AU247" i="1"/>
  <c r="AU229" i="1"/>
  <c r="AU206" i="1"/>
  <c r="AU201" i="1"/>
  <c r="AS189" i="1"/>
  <c r="AS158" i="1"/>
  <c r="AU152" i="1"/>
  <c r="AS140" i="1"/>
  <c r="AS63" i="1"/>
  <c r="AS39" i="1"/>
  <c r="AS16" i="1"/>
  <c r="AS334" i="1"/>
  <c r="AU289" i="1"/>
  <c r="AS272" i="1"/>
  <c r="AU141" i="1"/>
  <c r="AU118" i="1"/>
  <c r="AU100" i="1"/>
  <c r="AS76" i="1"/>
  <c r="AS35" i="1"/>
  <c r="AU23" i="1"/>
  <c r="AS362" i="1"/>
  <c r="AS68" i="1"/>
  <c r="AU146" i="1"/>
  <c r="AS191" i="1"/>
  <c r="AS236" i="1"/>
  <c r="AS147" i="1"/>
  <c r="AS52" i="1"/>
  <c r="AS23" i="1"/>
  <c r="AS374" i="1"/>
  <c r="AS330" i="1"/>
  <c r="AU318" i="1"/>
  <c r="AS306" i="1"/>
  <c r="AS285" i="1"/>
  <c r="AU285" i="1"/>
  <c r="AS261" i="1"/>
  <c r="AS249" i="1"/>
  <c r="AU237" i="1"/>
  <c r="AU231" i="1"/>
  <c r="AS220" i="1"/>
  <c r="AU214" i="1"/>
  <c r="AU357" i="1"/>
  <c r="AU154" i="1"/>
  <c r="AS131" i="1"/>
  <c r="AU131" i="1"/>
  <c r="AU107" i="1"/>
  <c r="AU65" i="1"/>
  <c r="AS59" i="1"/>
  <c r="AS339" i="1"/>
  <c r="AU339" i="1"/>
  <c r="AS336" i="1"/>
  <c r="AS262" i="1"/>
  <c r="AU221" i="1"/>
  <c r="AU198" i="1"/>
  <c r="AU60" i="1"/>
  <c r="AU19" i="1"/>
  <c r="AS364" i="1"/>
  <c r="AS337" i="1"/>
  <c r="AU337" i="1"/>
  <c r="AU325" i="1"/>
  <c r="AU319" i="1"/>
  <c r="AU302" i="1"/>
  <c r="AU290" i="1"/>
  <c r="AU286" i="1"/>
  <c r="AS216" i="1"/>
  <c r="AU210" i="1"/>
  <c r="AS193" i="1"/>
  <c r="AS187" i="1"/>
  <c r="AS156" i="1"/>
  <c r="AS150" i="1"/>
  <c r="AS127" i="1"/>
  <c r="AS79" i="1"/>
  <c r="AS61" i="1"/>
  <c r="AS113" i="1"/>
  <c r="AS203" i="1"/>
  <c r="AS198" i="1"/>
  <c r="AU192" i="1"/>
  <c r="AU167" i="1"/>
  <c r="AU160" i="1"/>
  <c r="AS149" i="1"/>
  <c r="AS143" i="1"/>
  <c r="AS296" i="1"/>
  <c r="AU181" i="1"/>
  <c r="AS168" i="1"/>
  <c r="AU144" i="1"/>
  <c r="AU121" i="1"/>
  <c r="AU109" i="1"/>
  <c r="AS353" i="1"/>
  <c r="AU61" i="1"/>
  <c r="AU312" i="1"/>
  <c r="AU294" i="1"/>
  <c r="AU267" i="1"/>
  <c r="AS7" i="1"/>
  <c r="AS83" i="1"/>
  <c r="AS77" i="1"/>
  <c r="AS71" i="1"/>
  <c r="AS41" i="1"/>
  <c r="AU41" i="1"/>
  <c r="AU375" i="1"/>
  <c r="AS20" i="1"/>
  <c r="AU331" i="1"/>
  <c r="AS307" i="1"/>
  <c r="AS268" i="1"/>
  <c r="AS221" i="1"/>
  <c r="AS215" i="1"/>
  <c r="AS186" i="1"/>
  <c r="AS114" i="1"/>
  <c r="AU84" i="1"/>
  <c r="AU54" i="1"/>
  <c r="AU31" i="1"/>
  <c r="AS19" i="1"/>
  <c r="AU13" i="1"/>
  <c r="AU303" i="1"/>
  <c r="AU376" i="1"/>
  <c r="AS358" i="1"/>
  <c r="AU343" i="1"/>
  <c r="AS325" i="1"/>
  <c r="AU314" i="1"/>
  <c r="AS302" i="1"/>
  <c r="AS290" i="1"/>
  <c r="AU281" i="1"/>
  <c r="AS263" i="1"/>
  <c r="AU239" i="1"/>
  <c r="AS204" i="1"/>
  <c r="AS181" i="1"/>
  <c r="AU162" i="1"/>
  <c r="AS144" i="1"/>
  <c r="AS121" i="1"/>
  <c r="AS115" i="1"/>
  <c r="AU115" i="1"/>
  <c r="AS49" i="1"/>
  <c r="AS318" i="1"/>
  <c r="AS312" i="1"/>
  <c r="AS279" i="1"/>
  <c r="AS237" i="1"/>
  <c r="AU172" i="1"/>
  <c r="AS166" i="1"/>
  <c r="AU125" i="1"/>
  <c r="AU113" i="1"/>
  <c r="AU83" i="1"/>
  <c r="AU71" i="1"/>
  <c r="AU36" i="1"/>
  <c r="AU30" i="1"/>
  <c r="AS18" i="1"/>
  <c r="AU6" i="1"/>
  <c r="AS348" i="1"/>
  <c r="AS342" i="1"/>
  <c r="AU342" i="1"/>
  <c r="AS313" i="1"/>
  <c r="AU280" i="1"/>
  <c r="AU268" i="1"/>
  <c r="AS244" i="1"/>
  <c r="AS232" i="1"/>
  <c r="AU209" i="1"/>
  <c r="AU186" i="1"/>
  <c r="AS90" i="1"/>
  <c r="AU72" i="1"/>
  <c r="AS60" i="1"/>
  <c r="AS54" i="1"/>
  <c r="AS31" i="1"/>
  <c r="AS303" i="1"/>
  <c r="AU370" i="1"/>
  <c r="AS314" i="1"/>
  <c r="AS286" i="1"/>
  <c r="AS239" i="1"/>
  <c r="AS210" i="1"/>
  <c r="AS199" i="1"/>
  <c r="AS162" i="1"/>
  <c r="AS109" i="1"/>
  <c r="AU37" i="1"/>
  <c r="AU323" i="1"/>
  <c r="AU249" i="1"/>
  <c r="AS214" i="1"/>
  <c r="AU179" i="1"/>
  <c r="AU166" i="1"/>
  <c r="AU137" i="1"/>
  <c r="AS125" i="1"/>
  <c r="AU89" i="1"/>
  <c r="AU77" i="1"/>
  <c r="AU53" i="1"/>
  <c r="AS369" i="1"/>
  <c r="AU348" i="1"/>
  <c r="AU262" i="1"/>
  <c r="AU227" i="1"/>
  <c r="AU203" i="1"/>
  <c r="AU180" i="1"/>
  <c r="AU149" i="1"/>
  <c r="AU25" i="1"/>
  <c r="AS13" i="1"/>
  <c r="AS281" i="1"/>
  <c r="AS269" i="1"/>
  <c r="AS138" i="1"/>
  <c r="AS133" i="1"/>
  <c r="AU353" i="1"/>
  <c r="AU32" i="1"/>
  <c r="AS243" i="1"/>
  <c r="AS226" i="1"/>
  <c r="AU57" i="1"/>
  <c r="AS185" i="1"/>
  <c r="AS179" i="1"/>
  <c r="AS172" i="1"/>
  <c r="AS148" i="1"/>
  <c r="AU101" i="1"/>
  <c r="AS89" i="1"/>
  <c r="AU18" i="1"/>
  <c r="AS6" i="1"/>
  <c r="AU336" i="1"/>
  <c r="AU96" i="1"/>
  <c r="AS376" i="1"/>
  <c r="AS343" i="1"/>
  <c r="AU251" i="1"/>
  <c r="AU222" i="1"/>
  <c r="AU216" i="1"/>
  <c r="AU187" i="1"/>
  <c r="AU156" i="1"/>
  <c r="AU79" i="1"/>
  <c r="AQ37" i="1"/>
  <c r="AQ339" i="1"/>
  <c r="AQ279" i="1"/>
  <c r="AQ142" i="1"/>
  <c r="AQ137" i="1"/>
  <c r="AQ107" i="1"/>
  <c r="AQ89" i="1"/>
  <c r="AQ71" i="1"/>
  <c r="AQ53" i="1"/>
  <c r="AQ36" i="1"/>
  <c r="AQ18" i="1"/>
  <c r="AQ303" i="1"/>
  <c r="AQ348" i="1"/>
  <c r="AQ313" i="1"/>
  <c r="AQ280" i="1"/>
  <c r="AQ209" i="1"/>
  <c r="AQ370" i="1"/>
  <c r="AQ337" i="1"/>
  <c r="AQ233" i="1"/>
  <c r="AQ199" i="1"/>
  <c r="AQ26" i="1"/>
  <c r="AQ371" i="1"/>
  <c r="AQ354" i="1"/>
  <c r="AQ338" i="1"/>
  <c r="AQ10" i="1"/>
  <c r="AQ103" i="1"/>
  <c r="AQ270" i="1"/>
  <c r="AQ252" i="1"/>
  <c r="AQ234" i="1"/>
  <c r="AQ217" i="1"/>
  <c r="AQ200" i="1"/>
  <c r="AQ163" i="1"/>
  <c r="AQ145" i="1"/>
  <c r="AQ128" i="1"/>
  <c r="AQ110" i="1"/>
  <c r="AQ92" i="1"/>
  <c r="AQ74" i="1"/>
  <c r="AQ56" i="1"/>
  <c r="AQ38" i="1"/>
  <c r="AQ21" i="1"/>
  <c r="AQ3" i="1"/>
  <c r="AQ4" i="1"/>
  <c r="AQ366" i="1"/>
  <c r="AQ350" i="1"/>
  <c r="AQ316" i="1"/>
  <c r="AQ298" i="1"/>
  <c r="AQ283" i="1"/>
  <c r="AQ265" i="1"/>
  <c r="AQ247" i="1"/>
  <c r="AQ229" i="1"/>
  <c r="AQ195" i="1"/>
  <c r="AQ158" i="1"/>
  <c r="AQ140" i="1"/>
  <c r="AQ123" i="1"/>
  <c r="AQ105" i="1"/>
  <c r="AQ87" i="1"/>
  <c r="AQ51" i="1"/>
  <c r="AQ34" i="1"/>
  <c r="AQ351" i="1"/>
  <c r="AQ334" i="1"/>
  <c r="AQ317" i="1"/>
  <c r="AQ299" i="1"/>
  <c r="AQ284" i="1"/>
  <c r="AQ266" i="1"/>
  <c r="AQ248" i="1"/>
  <c r="AQ230" i="1"/>
  <c r="AQ213" i="1"/>
  <c r="AQ196" i="1"/>
  <c r="AQ178" i="1"/>
  <c r="AQ141" i="1"/>
  <c r="AQ124" i="1"/>
  <c r="AQ70" i="1"/>
  <c r="AQ52" i="1"/>
  <c r="AQ35" i="1"/>
  <c r="AQ159" i="1"/>
  <c r="AQ341" i="1"/>
  <c r="AQ323" i="1"/>
  <c r="AQ306" i="1"/>
  <c r="AQ237" i="1"/>
  <c r="AQ220" i="1"/>
  <c r="AQ166" i="1"/>
  <c r="AQ148" i="1"/>
  <c r="AQ113" i="1"/>
  <c r="AQ95" i="1"/>
  <c r="AQ77" i="1"/>
  <c r="AQ59" i="1"/>
  <c r="AQ41" i="1"/>
  <c r="AQ6" i="1"/>
  <c r="AQ342" i="1"/>
  <c r="AQ307" i="1"/>
  <c r="AQ221" i="1"/>
  <c r="AQ203" i="1"/>
  <c r="AQ167" i="1"/>
  <c r="AQ114" i="1"/>
  <c r="AQ96" i="1"/>
  <c r="AQ60" i="1"/>
  <c r="AQ25" i="1"/>
  <c r="AQ22" i="1"/>
  <c r="AQ364" i="1"/>
  <c r="AQ296" i="1"/>
  <c r="AQ245" i="1"/>
  <c r="AQ210" i="1"/>
  <c r="AQ193" i="1"/>
  <c r="AQ156" i="1"/>
  <c r="AQ353" i="1"/>
  <c r="AQ349" i="1"/>
  <c r="AQ49" i="1"/>
  <c r="AQ32" i="1"/>
  <c r="AQ14" i="1"/>
  <c r="AQ367" i="1"/>
  <c r="AQ374" i="1"/>
  <c r="AQ255" i="1"/>
  <c r="AQ185" i="1"/>
  <c r="AQ131" i="1"/>
  <c r="AQ375" i="1"/>
  <c r="AQ149" i="1"/>
  <c r="AQ263" i="1"/>
  <c r="AQ138" i="1"/>
  <c r="AQ121" i="1"/>
  <c r="AQ67" i="1"/>
  <c r="AQ377" i="1"/>
  <c r="AQ359" i="1"/>
  <c r="AQ344" i="1"/>
  <c r="AQ326" i="1"/>
  <c r="AQ309" i="1"/>
  <c r="AQ291" i="1"/>
  <c r="AQ276" i="1"/>
  <c r="AQ258" i="1"/>
  <c r="AQ240" i="1"/>
  <c r="AQ223" i="1"/>
  <c r="AQ188" i="1"/>
  <c r="AQ169" i="1"/>
  <c r="AQ151" i="1"/>
  <c r="AQ98" i="1"/>
  <c r="AQ62" i="1"/>
  <c r="AQ44" i="1"/>
  <c r="AQ27" i="1"/>
  <c r="AQ9" i="1"/>
  <c r="AQ320" i="1"/>
  <c r="AQ372" i="1"/>
  <c r="AQ368" i="1"/>
  <c r="AQ321" i="1"/>
  <c r="AQ288" i="1"/>
  <c r="AQ271" i="1"/>
  <c r="AQ235" i="1"/>
  <c r="AQ218" i="1"/>
  <c r="AQ201" i="1"/>
  <c r="AQ183" i="1"/>
  <c r="AQ146" i="1"/>
  <c r="AQ129" i="1"/>
  <c r="AQ111" i="1"/>
  <c r="AQ191" i="1"/>
  <c r="AQ39" i="1"/>
  <c r="AQ356" i="1"/>
  <c r="AQ340" i="1"/>
  <c r="AQ322" i="1"/>
  <c r="AQ305" i="1"/>
  <c r="AQ289" i="1"/>
  <c r="AQ272" i="1"/>
  <c r="AQ236" i="1"/>
  <c r="AQ219" i="1"/>
  <c r="AQ147" i="1"/>
  <c r="AQ130" i="1"/>
  <c r="AQ94" i="1"/>
  <c r="AQ76" i="1"/>
  <c r="AQ58" i="1"/>
  <c r="AQ40" i="1"/>
  <c r="AQ23" i="1"/>
  <c r="AQ330" i="1"/>
  <c r="AQ312" i="1"/>
  <c r="AQ294" i="1"/>
  <c r="AQ261" i="1"/>
  <c r="AQ243" i="1"/>
  <c r="AQ226" i="1"/>
  <c r="AQ57" i="1"/>
  <c r="AQ172" i="1"/>
  <c r="AQ154" i="1"/>
  <c r="AQ119" i="1"/>
  <c r="AQ101" i="1"/>
  <c r="AQ83" i="1"/>
  <c r="AQ30" i="1"/>
  <c r="AQ12" i="1"/>
  <c r="AQ16" i="1"/>
  <c r="AQ331" i="1"/>
  <c r="AQ262" i="1"/>
  <c r="AQ256" i="1"/>
  <c r="AQ244" i="1"/>
  <c r="AQ227" i="1"/>
  <c r="AQ192" i="1"/>
  <c r="AQ186" i="1"/>
  <c r="AQ174" i="1"/>
  <c r="AQ155" i="1"/>
  <c r="AQ84" i="1"/>
  <c r="AQ31" i="1"/>
  <c r="AQ13" i="1"/>
  <c r="AQ319" i="1"/>
  <c r="AQ314" i="1"/>
  <c r="AQ281" i="1"/>
  <c r="AQ251" i="1"/>
  <c r="AQ216" i="1"/>
  <c r="AQ181" i="1"/>
  <c r="AQ162" i="1"/>
  <c r="AQ127" i="1"/>
  <c r="AQ2" i="1"/>
  <c r="AQ362" i="1"/>
  <c r="AQ65" i="1"/>
  <c r="AQ66" i="1"/>
  <c r="AQ302" i="1"/>
  <c r="AQ286" i="1"/>
  <c r="AQ269" i="1"/>
  <c r="AQ144" i="1"/>
  <c r="AQ109" i="1"/>
  <c r="AQ332" i="1"/>
  <c r="AQ315" i="1"/>
  <c r="AQ282" i="1"/>
  <c r="AQ246" i="1"/>
  <c r="AQ211" i="1"/>
  <c r="AQ194" i="1"/>
  <c r="AQ176" i="1"/>
  <c r="AQ157" i="1"/>
  <c r="AQ139" i="1"/>
  <c r="AQ104" i="1"/>
  <c r="AQ86" i="1"/>
  <c r="AQ68" i="1"/>
  <c r="AQ33" i="1"/>
  <c r="AQ15" i="1"/>
  <c r="AQ378" i="1"/>
  <c r="AQ360" i="1"/>
  <c r="AQ327" i="1"/>
  <c r="AQ310" i="1"/>
  <c r="AQ277" i="1"/>
  <c r="AQ259" i="1"/>
  <c r="AQ241" i="1"/>
  <c r="AQ224" i="1"/>
  <c r="AQ206" i="1"/>
  <c r="AQ189" i="1"/>
  <c r="AQ152" i="1"/>
  <c r="AQ99" i="1"/>
  <c r="AQ81" i="1"/>
  <c r="AQ63" i="1"/>
  <c r="AQ45" i="1"/>
  <c r="AQ361" i="1"/>
  <c r="AQ346" i="1"/>
  <c r="AQ328" i="1"/>
  <c r="AQ278" i="1"/>
  <c r="AQ260" i="1"/>
  <c r="AQ242" i="1"/>
  <c r="AQ190" i="1"/>
  <c r="AQ171" i="1"/>
  <c r="AQ136" i="1"/>
  <c r="AQ118" i="1"/>
  <c r="AQ100" i="1"/>
  <c r="AQ82" i="1"/>
  <c r="AQ64" i="1"/>
  <c r="AQ46" i="1"/>
  <c r="AQ29" i="1"/>
  <c r="AQ11" i="1"/>
  <c r="AQ318" i="1"/>
  <c r="AQ285" i="1"/>
  <c r="AQ249" i="1"/>
  <c r="AQ214" i="1"/>
  <c r="AQ357" i="1"/>
  <c r="AQ179" i="1"/>
  <c r="AQ250" i="1"/>
  <c r="AQ215" i="1"/>
  <c r="AQ198" i="1"/>
  <c r="AQ180" i="1"/>
  <c r="AQ143" i="1"/>
  <c r="AQ90" i="1"/>
  <c r="AQ72" i="1"/>
  <c r="AQ54" i="1"/>
  <c r="AQ19" i="1"/>
  <c r="AQ376" i="1"/>
  <c r="AQ343" i="1"/>
  <c r="AQ308" i="1"/>
  <c r="AQ290" i="1"/>
  <c r="AQ239" i="1"/>
  <c r="AQ204" i="1"/>
  <c r="AQ187" i="1"/>
  <c r="AQ168" i="1"/>
  <c r="AQ133" i="1"/>
  <c r="AQ115" i="1"/>
  <c r="AQ97" i="1"/>
  <c r="AQ79" i="1"/>
  <c r="AQ61" i="1"/>
  <c r="AQ379" i="1"/>
  <c r="AQ352" i="1"/>
  <c r="AQ347" i="1"/>
  <c r="AQ267" i="1"/>
  <c r="AQ231" i="1"/>
  <c r="AQ7" i="1"/>
  <c r="AQ125" i="1"/>
  <c r="AQ369" i="1"/>
  <c r="AQ20" i="1"/>
  <c r="AQ301" i="1"/>
  <c r="AQ268" i="1"/>
  <c r="AQ160" i="1"/>
  <c r="AQ358" i="1"/>
  <c r="AQ222" i="1"/>
  <c r="AT311" i="1"/>
  <c r="BB113" i="1"/>
  <c r="AT116" i="1"/>
  <c r="AX345" i="1"/>
  <c r="AX311" i="1"/>
  <c r="AT93" i="1"/>
  <c r="AT102" i="1"/>
  <c r="AT257" i="1"/>
  <c r="AX117" i="1"/>
  <c r="BB51" i="1"/>
  <c r="AX365" i="1"/>
  <c r="BC293" i="1"/>
  <c r="AX170" i="1"/>
  <c r="AT17" i="1"/>
  <c r="AX304" i="1"/>
  <c r="AX24" i="1"/>
  <c r="AT177" i="1"/>
  <c r="BB278" i="1"/>
  <c r="AX297" i="1"/>
  <c r="AT91" i="1"/>
  <c r="BB127" i="1"/>
  <c r="AT80" i="1"/>
  <c r="AX48" i="1"/>
  <c r="AT42" i="1"/>
  <c r="AT28" i="1"/>
  <c r="AT264" i="1"/>
  <c r="BC164" i="1"/>
  <c r="BB46" i="1"/>
  <c r="AX295" i="1"/>
  <c r="AT112" i="1"/>
  <c r="BC93" i="1"/>
  <c r="AT24" i="1"/>
  <c r="AX205" i="1"/>
  <c r="AT292" i="1"/>
  <c r="BC324" i="1"/>
  <c r="AT182" i="1"/>
  <c r="BC48" i="1"/>
  <c r="AX207" i="1"/>
  <c r="BC184" i="1"/>
  <c r="BC287" i="1"/>
  <c r="AX182" i="1"/>
  <c r="BC112" i="1"/>
  <c r="AT122" i="1"/>
  <c r="AX73" i="1"/>
  <c r="AT324" i="1"/>
  <c r="BB367" i="1"/>
  <c r="BC73" i="1"/>
  <c r="AX333" i="1"/>
  <c r="AX363" i="1"/>
  <c r="AX80" i="1"/>
  <c r="BC108" i="1"/>
  <c r="AT297" i="1"/>
  <c r="AX274" i="1"/>
  <c r="AX17" i="1"/>
  <c r="BC80" i="1"/>
  <c r="AT363" i="1"/>
  <c r="AX335" i="1"/>
  <c r="AT274" i="1"/>
  <c r="AX208" i="1"/>
  <c r="AT275" i="1"/>
  <c r="BC132" i="1"/>
  <c r="BC106" i="1"/>
  <c r="BB56" i="1"/>
  <c r="AX355" i="1"/>
  <c r="BC311" i="1"/>
  <c r="AT164" i="1"/>
  <c r="BC120" i="1"/>
  <c r="AX75" i="1"/>
  <c r="AT207" i="1"/>
  <c r="BC205" i="1"/>
  <c r="AT117" i="1"/>
  <c r="AX108" i="1"/>
  <c r="AX50" i="1"/>
  <c r="BC295" i="1"/>
  <c r="BC24" i="1"/>
  <c r="BB189" i="1"/>
  <c r="AT69" i="1"/>
  <c r="BC88" i="1"/>
  <c r="AX228" i="1"/>
  <c r="AT295" i="1"/>
  <c r="BC297" i="1"/>
  <c r="AT345" i="1"/>
  <c r="AT175" i="1"/>
  <c r="BC202" i="1"/>
  <c r="BC333" i="1"/>
  <c r="BC42" i="1"/>
  <c r="AT184" i="1"/>
  <c r="AX300" i="1"/>
  <c r="AT365" i="1"/>
  <c r="AX324" i="1"/>
  <c r="AT333" i="1"/>
  <c r="AT300" i="1"/>
  <c r="BC363" i="1"/>
  <c r="AT304" i="1"/>
  <c r="AT212" i="1"/>
  <c r="BC207" i="1"/>
  <c r="AX275" i="1"/>
  <c r="BC208" i="1"/>
  <c r="AX293" i="1"/>
  <c r="AX134" i="1"/>
  <c r="BC116" i="1"/>
  <c r="BB88" i="1"/>
  <c r="AX116" i="1"/>
  <c r="AX153" i="1"/>
  <c r="AX42" i="1"/>
  <c r="BC75" i="1"/>
  <c r="AT85" i="1"/>
  <c r="BC28" i="1"/>
  <c r="BC182" i="1"/>
  <c r="BC177" i="1"/>
  <c r="BC165" i="1"/>
  <c r="AT55" i="1"/>
  <c r="AT287" i="1"/>
  <c r="BC126" i="1"/>
  <c r="AT88" i="1"/>
  <c r="BC8" i="1"/>
  <c r="AT48" i="1"/>
  <c r="BB40" i="1"/>
  <c r="AX43" i="1"/>
  <c r="BC253" i="1"/>
  <c r="AT73" i="1"/>
  <c r="BC365" i="1"/>
  <c r="BC78" i="1"/>
  <c r="BC257" i="1"/>
  <c r="AT134" i="1"/>
  <c r="BC122" i="1"/>
  <c r="AX126" i="1"/>
  <c r="AT170" i="1"/>
  <c r="AX28" i="1"/>
  <c r="AT355" i="1"/>
  <c r="BC335" i="1"/>
  <c r="BC264" i="1"/>
  <c r="BC273" i="1"/>
  <c r="AX132" i="1"/>
  <c r="AT43" i="1"/>
  <c r="BC300" i="1"/>
  <c r="BC275" i="1"/>
  <c r="BC43" i="1"/>
  <c r="BC69" i="1"/>
  <c r="BB224" i="1"/>
  <c r="BC345" i="1"/>
  <c r="AX88" i="1"/>
  <c r="AX264" i="1"/>
  <c r="AT373" i="1"/>
  <c r="BC373" i="1"/>
  <c r="BC355" i="1"/>
  <c r="BC238" i="1"/>
  <c r="AX85" i="1"/>
  <c r="BC175" i="1"/>
  <c r="BC5" i="1"/>
  <c r="BB147" i="1"/>
  <c r="AT106" i="1"/>
  <c r="AX122" i="1"/>
  <c r="BC134" i="1"/>
  <c r="AX102" i="1"/>
  <c r="BC212" i="1"/>
  <c r="AX8" i="1"/>
  <c r="AX273" i="1"/>
  <c r="AX184" i="1"/>
  <c r="AX112" i="1"/>
  <c r="AX164" i="1"/>
  <c r="BC117" i="1"/>
  <c r="BC85" i="1"/>
  <c r="BC274" i="1"/>
  <c r="BC47" i="1"/>
  <c r="BB140" i="1"/>
  <c r="AX177" i="1"/>
  <c r="AX287" i="1"/>
  <c r="BC17" i="1"/>
  <c r="BC170" i="1"/>
  <c r="BC135" i="1"/>
  <c r="AT254" i="1"/>
  <c r="AX254" i="1"/>
  <c r="AX93" i="1"/>
  <c r="BC228" i="1"/>
  <c r="AT273" i="1"/>
  <c r="AX238" i="1"/>
  <c r="BC153" i="1"/>
  <c r="BC254" i="1"/>
  <c r="BC102" i="1"/>
  <c r="BC304" i="1"/>
  <c r="AX202" i="1"/>
  <c r="AT108" i="1"/>
  <c r="AT202" i="1"/>
  <c r="BB17" i="1"/>
  <c r="BC292" i="1"/>
  <c r="BC55" i="1"/>
  <c r="AX253" i="1"/>
  <c r="AX91" i="1"/>
  <c r="AT8" i="1"/>
  <c r="AX175" i="1"/>
  <c r="AT5" i="1"/>
  <c r="BC50" i="1"/>
  <c r="AX5" i="1"/>
  <c r="AX78" i="1"/>
  <c r="AT78" i="1"/>
  <c r="AT126" i="1"/>
  <c r="BC91" i="1"/>
  <c r="AX292" i="1"/>
  <c r="AT238" i="1"/>
  <c r="AX212" i="1"/>
  <c r="BB334" i="1"/>
  <c r="AX257" i="1"/>
  <c r="AT293" i="1"/>
  <c r="AT153" i="1"/>
  <c r="AX106" i="1"/>
  <c r="AX55" i="1"/>
  <c r="AX69" i="1"/>
  <c r="AT253" i="1"/>
  <c r="AT50" i="1"/>
  <c r="AT208" i="1"/>
  <c r="AT228" i="1"/>
  <c r="AX120" i="1"/>
  <c r="AT120" i="1"/>
  <c r="AT335" i="1"/>
  <c r="AX373" i="1"/>
  <c r="AT205" i="1"/>
  <c r="BB158" i="1"/>
  <c r="BB42" i="1"/>
  <c r="AT132" i="1"/>
  <c r="BB95" i="1"/>
  <c r="AT75" i="1"/>
  <c r="BB353" i="1" l="1"/>
  <c r="AY353" i="1"/>
  <c r="BM258" i="1"/>
  <c r="BL71" i="1"/>
  <c r="BL137" i="1"/>
  <c r="BL249" i="1"/>
  <c r="BL194" i="1"/>
  <c r="BL83" i="1"/>
  <c r="BL189" i="1"/>
  <c r="BL40" i="1"/>
  <c r="BL9" i="1"/>
  <c r="BL320" i="1"/>
  <c r="BL10" i="1"/>
  <c r="BL199" i="1"/>
  <c r="BL25" i="1"/>
  <c r="BL32" i="1"/>
  <c r="BL201" i="1"/>
  <c r="BL98" i="1"/>
  <c r="BM183" i="1"/>
  <c r="BL57" i="1"/>
  <c r="BL229" i="1"/>
  <c r="BL13" i="1"/>
  <c r="BL123" i="1"/>
  <c r="BL7" i="1"/>
  <c r="BL70" i="1"/>
  <c r="BL160" i="1"/>
  <c r="BL309" i="1"/>
  <c r="BL298" i="1"/>
  <c r="BM282" i="1"/>
  <c r="BL52" i="1"/>
  <c r="BL11" i="1"/>
  <c r="BL376" i="1"/>
  <c r="BL87" i="1"/>
  <c r="BM321" i="1"/>
  <c r="BM14" i="1"/>
  <c r="BL33" i="1"/>
  <c r="BL346" i="1"/>
  <c r="BL127" i="1"/>
  <c r="BL232" i="1"/>
  <c r="BL263" i="1"/>
  <c r="BM133" i="1"/>
  <c r="BL285" i="1"/>
  <c r="BL51" i="1"/>
  <c r="BL267" i="1"/>
  <c r="BL322" i="1"/>
  <c r="BL181" i="1"/>
  <c r="BL343" i="1"/>
  <c r="BL107" i="1"/>
  <c r="BL268" i="1"/>
  <c r="BL12" i="1"/>
  <c r="BL97" i="1"/>
  <c r="BL294" i="1"/>
  <c r="BL350" i="1"/>
  <c r="BL234" i="1"/>
  <c r="BB114" i="1"/>
  <c r="BB247" i="1"/>
  <c r="BM188" i="1"/>
  <c r="BB160" i="1"/>
  <c r="BB374" i="1"/>
  <c r="BB255" i="1"/>
  <c r="BB294" i="1"/>
  <c r="BB164" i="1"/>
  <c r="BB346" i="1"/>
  <c r="BB172" i="1"/>
  <c r="BL68" i="1"/>
  <c r="BL99" i="1"/>
  <c r="BL319" i="1"/>
  <c r="BL30" i="1"/>
  <c r="BL245" i="1"/>
  <c r="BL218" i="1"/>
  <c r="BL244" i="1"/>
  <c r="BL351" i="1"/>
  <c r="BL34" i="1"/>
  <c r="BL217" i="1"/>
  <c r="BM87" i="1"/>
  <c r="BL193" i="1"/>
  <c r="BL61" i="1"/>
  <c r="BL213" i="1"/>
  <c r="BL348" i="1"/>
  <c r="BM103" i="1"/>
  <c r="BM94" i="1"/>
  <c r="BM163" i="1"/>
  <c r="BM349" i="1"/>
  <c r="BM158" i="1"/>
  <c r="BM109" i="1"/>
  <c r="BM298" i="1"/>
  <c r="BM72" i="1"/>
  <c r="BL41" i="1"/>
  <c r="BL233" i="1"/>
  <c r="BL22" i="1"/>
  <c r="BL159" i="1"/>
  <c r="BL328" i="1"/>
  <c r="BL31" i="1"/>
  <c r="BL231" i="1"/>
  <c r="BL222" i="1"/>
  <c r="BL157" i="1"/>
  <c r="BL138" i="1"/>
  <c r="BL330" i="1"/>
  <c r="BL237" i="1"/>
  <c r="BL4" i="1"/>
  <c r="BL180" i="1"/>
  <c r="BL49" i="1"/>
  <c r="BL235" i="1"/>
  <c r="BL154" i="1"/>
  <c r="BL281" i="1"/>
  <c r="BL158" i="1"/>
  <c r="BL19" i="1"/>
  <c r="BL366" i="1"/>
  <c r="BL271" i="1"/>
  <c r="BL89" i="1"/>
  <c r="BL101" i="1"/>
  <c r="BL191" i="1"/>
  <c r="BL344" i="1"/>
  <c r="BL289" i="1"/>
  <c r="BL163" i="1"/>
  <c r="BL361" i="1"/>
  <c r="BL356" i="1"/>
  <c r="BL53" i="1"/>
  <c r="BL111" i="1"/>
  <c r="BL190" i="1"/>
  <c r="BL192" i="1"/>
  <c r="BL20" i="1"/>
  <c r="BL211" i="1"/>
  <c r="BL347" i="1"/>
  <c r="BL314" i="1"/>
  <c r="BL156" i="1"/>
  <c r="BL357" i="1"/>
  <c r="BL187" i="1"/>
  <c r="BL325" i="1"/>
  <c r="BL27" i="1"/>
  <c r="BL110" i="1"/>
  <c r="BL242" i="1"/>
  <c r="BL272" i="1"/>
  <c r="BL56" i="1"/>
  <c r="BL3" i="1"/>
  <c r="BL332" i="1"/>
  <c r="BL109" i="1"/>
  <c r="BL167" i="1"/>
  <c r="BL239" i="1"/>
  <c r="BL279" i="1"/>
  <c r="BL54" i="1"/>
  <c r="BL354" i="1"/>
  <c r="BL303" i="1"/>
  <c r="BL215" i="1"/>
  <c r="BL37" i="1"/>
  <c r="BL150" i="1"/>
  <c r="BL76" i="1"/>
  <c r="BL262" i="1"/>
  <c r="BL352" i="1"/>
  <c r="BL291" i="1"/>
  <c r="BL96" i="1"/>
  <c r="BL144" i="1"/>
  <c r="BL323" i="1"/>
  <c r="BL353" i="1"/>
  <c r="BL179" i="1"/>
  <c r="BL66" i="1"/>
  <c r="BL169" i="1"/>
  <c r="BL318" i="1"/>
  <c r="BL260" i="1"/>
  <c r="BL105" i="1"/>
  <c r="BL316" i="1"/>
  <c r="BL203" i="1"/>
  <c r="BL282" i="1"/>
  <c r="BL148" i="1"/>
  <c r="BL103" i="1"/>
  <c r="BL313" i="1"/>
  <c r="BL74" i="1"/>
  <c r="BL64" i="1"/>
  <c r="BL342" i="1"/>
  <c r="BM2" i="1"/>
  <c r="BL286" i="1"/>
  <c r="BL186" i="1"/>
  <c r="BL166" i="1"/>
  <c r="BL140" i="1"/>
  <c r="BL100" i="1"/>
  <c r="BL221" i="1"/>
  <c r="BL162" i="1"/>
  <c r="BL288" i="1"/>
  <c r="BL296" i="1"/>
  <c r="BL276" i="1"/>
  <c r="BL59" i="1"/>
  <c r="BL44" i="1"/>
  <c r="BL240" i="1"/>
  <c r="BL95" i="1"/>
  <c r="BL35" i="1"/>
  <c r="BL223" i="1"/>
  <c r="BL197" i="1"/>
  <c r="BL62" i="1"/>
  <c r="BL270" i="1"/>
  <c r="BL206" i="1"/>
  <c r="BL115" i="1"/>
  <c r="BL152" i="1"/>
  <c r="BL133" i="1"/>
  <c r="BL378" i="1"/>
  <c r="BL174" i="1"/>
  <c r="BL243" i="1"/>
  <c r="BL305" i="1"/>
  <c r="BL370" i="1"/>
  <c r="BL151" i="1"/>
  <c r="BL331" i="1"/>
  <c r="BL321" i="1"/>
  <c r="BL339" i="1"/>
  <c r="BL82" i="1"/>
  <c r="BL65" i="1"/>
  <c r="BL136" i="1"/>
  <c r="BL367" i="1"/>
  <c r="BL104" i="1"/>
  <c r="BL209" i="1"/>
  <c r="BL46" i="1"/>
  <c r="BL277" i="1"/>
  <c r="BL29" i="1"/>
  <c r="BL219" i="1"/>
  <c r="BL63" i="1"/>
  <c r="BL299" i="1"/>
  <c r="BL171" i="1"/>
  <c r="BM366" i="1"/>
  <c r="BL94" i="1"/>
  <c r="BM229" i="1"/>
  <c r="BM37" i="1"/>
  <c r="BM277" i="1"/>
  <c r="BM371" i="1"/>
  <c r="BM139" i="1"/>
  <c r="BL81" i="1"/>
  <c r="BL131" i="1"/>
  <c r="BL168" i="1"/>
  <c r="BL216" i="1"/>
  <c r="BL247" i="1"/>
  <c r="BL261" i="1"/>
  <c r="BL183" i="1"/>
  <c r="BL16" i="1"/>
  <c r="BL124" i="1"/>
  <c r="BL236" i="1"/>
  <c r="BL39" i="1"/>
  <c r="BL283" i="1"/>
  <c r="BL36" i="1"/>
  <c r="BL336" i="1"/>
  <c r="BL23" i="1"/>
  <c r="BL188" i="1"/>
  <c r="BL258" i="1"/>
  <c r="BL307" i="1"/>
  <c r="BL79" i="1"/>
  <c r="BL227" i="1"/>
  <c r="BL214" i="1"/>
  <c r="BL147" i="1"/>
  <c r="BL374" i="1"/>
  <c r="BL341" i="1"/>
  <c r="BL185" i="1"/>
  <c r="BL224" i="1"/>
  <c r="BL255" i="1"/>
  <c r="BL360" i="1"/>
  <c r="BL248" i="1"/>
  <c r="BL340" i="1"/>
  <c r="BL369" i="1"/>
  <c r="BL195" i="1"/>
  <c r="BL172" i="1"/>
  <c r="BL204" i="1"/>
  <c r="BL327" i="1"/>
  <c r="BL364" i="1"/>
  <c r="BL58" i="1"/>
  <c r="BL90" i="1"/>
  <c r="BL198" i="1"/>
  <c r="BL252" i="1"/>
  <c r="BL18" i="1"/>
  <c r="BL146" i="1"/>
  <c r="BL92" i="1"/>
  <c r="BL139" i="1"/>
  <c r="BL315" i="1"/>
  <c r="BL371" i="1"/>
  <c r="BL301" i="1"/>
  <c r="BL142" i="1"/>
  <c r="BL60" i="1"/>
  <c r="BL143" i="1"/>
  <c r="BL326" i="1"/>
  <c r="BL125" i="1"/>
  <c r="BL6" i="1"/>
  <c r="BL308" i="1"/>
  <c r="BL368" i="1"/>
  <c r="BL377" i="1"/>
  <c r="BL290" i="1"/>
  <c r="BL284" i="1"/>
  <c r="BL210" i="1"/>
  <c r="BL246" i="1"/>
  <c r="BL359" i="1"/>
  <c r="BL119" i="1"/>
  <c r="BL220" i="1"/>
  <c r="BL372" i="1"/>
  <c r="BL141" i="1"/>
  <c r="BL26" i="1"/>
  <c r="BL67" i="1"/>
  <c r="BL113" i="1"/>
  <c r="BL265" i="1"/>
  <c r="BL230" i="1"/>
  <c r="BL349" i="1"/>
  <c r="BL375" i="1"/>
  <c r="BL178" i="1"/>
  <c r="BL317" i="1"/>
  <c r="BL278" i="1"/>
  <c r="BL72" i="1"/>
  <c r="BL241" i="1"/>
  <c r="BL306" i="1"/>
  <c r="BL14" i="1"/>
  <c r="BL118" i="1"/>
  <c r="BL15" i="1"/>
  <c r="BL200" i="1"/>
  <c r="BL226" i="1"/>
  <c r="BL38" i="1"/>
  <c r="BL338" i="1"/>
  <c r="BL362" i="1"/>
  <c r="BL337" i="1"/>
  <c r="BL84" i="1"/>
  <c r="BL130" i="1"/>
  <c r="BK2" i="1"/>
  <c r="BL358" i="1"/>
  <c r="BL176" i="1"/>
  <c r="BK68" i="1"/>
  <c r="BK118" i="1"/>
  <c r="BK309" i="1"/>
  <c r="BK32" i="1"/>
  <c r="BB126" i="1"/>
  <c r="BK346" i="1"/>
  <c r="BK198" i="1"/>
  <c r="BK308" i="1"/>
  <c r="BK217" i="1"/>
  <c r="BK94" i="1"/>
  <c r="BK243" i="1"/>
  <c r="BK303" i="1"/>
  <c r="BK159" i="1"/>
  <c r="BK211" i="1"/>
  <c r="BK142" i="1"/>
  <c r="BK376" i="1"/>
  <c r="BK18" i="1"/>
  <c r="BK258" i="1"/>
  <c r="BK65" i="1"/>
  <c r="BK181" i="1"/>
  <c r="BK14" i="1"/>
  <c r="BK312" i="1"/>
  <c r="BK240" i="1"/>
  <c r="BK215" i="1"/>
  <c r="BK234" i="1"/>
  <c r="BK155" i="1"/>
  <c r="BK341" i="1"/>
  <c r="BK149" i="1"/>
  <c r="BK313" i="1"/>
  <c r="BK138" i="1"/>
  <c r="BK282" i="1"/>
  <c r="BK307" i="1"/>
  <c r="BK166" i="1"/>
  <c r="BK12" i="1"/>
  <c r="BK332" i="1"/>
  <c r="BK362" i="1"/>
  <c r="BK267" i="1"/>
  <c r="BK174" i="1"/>
  <c r="BK194" i="1"/>
  <c r="BK27" i="1"/>
  <c r="BK374" i="1"/>
  <c r="BK98" i="1"/>
  <c r="BB120" i="1"/>
  <c r="BK36" i="1"/>
  <c r="BK286" i="1"/>
  <c r="BK156" i="1"/>
  <c r="BK41" i="1"/>
  <c r="BK162" i="1"/>
  <c r="BK103" i="1"/>
  <c r="BK107" i="1"/>
  <c r="BM330" i="1"/>
  <c r="BM81" i="1"/>
  <c r="BM239" i="1"/>
  <c r="BM347" i="1"/>
  <c r="BM96" i="1"/>
  <c r="BM317" i="1"/>
  <c r="BM119" i="1"/>
  <c r="BM373" i="1"/>
  <c r="BN373" i="1" s="1"/>
  <c r="BM370" i="1"/>
  <c r="BM143" i="1"/>
  <c r="BM234" i="1"/>
  <c r="BM254" i="1"/>
  <c r="BN254" i="1" s="1"/>
  <c r="BM4" i="1"/>
  <c r="BM157" i="1"/>
  <c r="BM284" i="1"/>
  <c r="BM303" i="1"/>
  <c r="BM357" i="1"/>
  <c r="BM294" i="1"/>
  <c r="BK111" i="1"/>
  <c r="BK305" i="1"/>
  <c r="BK222" i="1"/>
  <c r="BM227" i="1"/>
  <c r="BK23" i="1"/>
  <c r="BK204" i="1"/>
  <c r="BK242" i="1"/>
  <c r="BM219" i="1"/>
  <c r="BK251" i="1"/>
  <c r="BK101" i="1"/>
  <c r="BK246" i="1"/>
  <c r="BK347" i="1"/>
  <c r="BK180" i="1"/>
  <c r="BM345" i="1"/>
  <c r="BN345" i="1" s="1"/>
  <c r="BK216" i="1"/>
  <c r="BK20" i="1"/>
  <c r="BK201" i="1"/>
  <c r="BK214" i="1"/>
  <c r="BM27" i="1"/>
  <c r="BM89" i="1"/>
  <c r="BM360" i="1"/>
  <c r="BM104" i="1"/>
  <c r="BM217" i="1"/>
  <c r="BM135" i="1"/>
  <c r="BN135" i="1" s="1"/>
  <c r="BM33" i="1"/>
  <c r="BM320" i="1"/>
  <c r="BM121" i="1"/>
  <c r="BM233" i="1"/>
  <c r="BM23" i="1"/>
  <c r="BM151" i="1"/>
  <c r="BM250" i="1"/>
  <c r="BM278" i="1"/>
  <c r="BM267" i="1"/>
  <c r="BM25" i="1"/>
  <c r="BM165" i="1"/>
  <c r="BN165" i="1" s="1"/>
  <c r="BM21" i="1"/>
  <c r="BM137" i="1"/>
  <c r="BM77" i="1"/>
  <c r="BM204" i="1"/>
  <c r="BM291" i="1"/>
  <c r="BK7" i="1"/>
  <c r="BK336" i="1"/>
  <c r="BK237" i="1"/>
  <c r="BK92" i="1"/>
  <c r="BK13" i="1"/>
  <c r="BK354" i="1"/>
  <c r="BK294" i="1"/>
  <c r="BM314" i="1"/>
  <c r="BM274" i="1"/>
  <c r="BN274" i="1" s="1"/>
  <c r="BK350" i="1"/>
  <c r="BK46" i="1"/>
  <c r="BK375" i="1"/>
  <c r="BK131" i="1"/>
  <c r="BK266" i="1"/>
  <c r="BM237" i="1"/>
  <c r="BM242" i="1"/>
  <c r="BK296" i="1"/>
  <c r="BK291" i="1"/>
  <c r="BK123" i="1"/>
  <c r="BK220" i="1"/>
  <c r="BK221" i="1"/>
  <c r="BK326" i="1"/>
  <c r="BK167" i="1"/>
  <c r="BK22" i="1"/>
  <c r="BK288" i="1"/>
  <c r="BK377" i="1"/>
  <c r="BK67" i="1"/>
  <c r="BB57" i="1"/>
  <c r="BB74" i="1"/>
  <c r="BK70" i="1"/>
  <c r="BK261" i="1"/>
  <c r="BB206" i="1"/>
  <c r="BB288" i="1"/>
  <c r="BK136" i="1"/>
  <c r="BK115" i="1"/>
  <c r="BK74" i="1"/>
  <c r="BK353" i="1"/>
  <c r="BK172" i="1"/>
  <c r="BK188" i="1"/>
  <c r="BK349" i="1"/>
  <c r="BK71" i="1"/>
  <c r="BK268" i="1"/>
  <c r="BK306" i="1"/>
  <c r="BK262" i="1"/>
  <c r="BK318" i="1"/>
  <c r="BK145" i="1"/>
  <c r="BK357" i="1"/>
  <c r="BK371" i="1"/>
  <c r="BK31" i="1"/>
  <c r="BK171" i="1"/>
  <c r="BK239" i="1"/>
  <c r="BK3" i="1"/>
  <c r="BB378" i="1"/>
  <c r="BK263" i="1"/>
  <c r="BK352" i="1"/>
  <c r="BB18" i="1"/>
  <c r="BM209" i="1"/>
  <c r="BM3" i="1"/>
  <c r="BM113" i="1"/>
  <c r="BM226" i="1"/>
  <c r="BM17" i="1"/>
  <c r="BN17" i="1" s="1"/>
  <c r="BM115" i="1"/>
  <c r="BM53" i="1"/>
  <c r="BK60" i="1"/>
  <c r="BK148" i="1"/>
  <c r="BK256" i="1"/>
  <c r="BK265" i="1"/>
  <c r="BM290" i="1"/>
  <c r="BK327" i="1"/>
  <c r="BK328" i="1"/>
  <c r="BK331" i="1"/>
  <c r="BK360" i="1"/>
  <c r="BM214" i="1"/>
  <c r="BK6" i="1"/>
  <c r="BM255" i="1"/>
  <c r="BM324" i="1"/>
  <c r="BN324" i="1" s="1"/>
  <c r="BM318" i="1"/>
  <c r="BK351" i="1"/>
  <c r="BK51" i="1"/>
  <c r="BK199" i="1"/>
  <c r="BK197" i="1"/>
  <c r="BK34" i="1"/>
  <c r="BK203" i="1"/>
  <c r="BM80" i="1"/>
  <c r="BN80" i="1" s="1"/>
  <c r="BM99" i="1"/>
  <c r="BM263" i="1"/>
  <c r="BM197" i="1"/>
  <c r="BM112" i="1"/>
  <c r="BN112" i="1" s="1"/>
  <c r="BM332" i="1"/>
  <c r="BM148" i="1"/>
  <c r="BM58" i="1"/>
  <c r="BM18" i="1"/>
  <c r="BM129" i="1"/>
  <c r="BM241" i="1"/>
  <c r="BM46" i="1"/>
  <c r="BM326" i="1"/>
  <c r="BM299" i="1"/>
  <c r="BM275" i="1"/>
  <c r="BN275" i="1" s="1"/>
  <c r="BM40" i="1"/>
  <c r="BM174" i="1"/>
  <c r="BM297" i="1"/>
  <c r="BN297" i="1" s="1"/>
  <c r="BM70" i="1"/>
  <c r="BM144" i="1"/>
  <c r="BM85" i="1"/>
  <c r="BN85" i="1" s="1"/>
  <c r="BM212" i="1"/>
  <c r="BN212" i="1" s="1"/>
  <c r="BM333" i="1"/>
  <c r="BN333" i="1" s="1"/>
  <c r="BM346" i="1"/>
  <c r="BK9" i="1"/>
  <c r="BK61" i="1"/>
  <c r="BK269" i="1"/>
  <c r="BK151" i="1"/>
  <c r="BK21" i="1"/>
  <c r="BK140" i="1"/>
  <c r="BK302" i="1"/>
  <c r="BM30" i="1"/>
  <c r="BM337" i="1"/>
  <c r="BM295" i="1"/>
  <c r="BN295" i="1" s="1"/>
  <c r="BK372" i="1"/>
  <c r="BK37" i="1"/>
  <c r="BN37" i="1" s="1"/>
  <c r="BK114" i="1"/>
  <c r="BK54" i="1"/>
  <c r="BK97" i="1"/>
  <c r="BK289" i="1"/>
  <c r="BM261" i="1"/>
  <c r="BM266" i="1"/>
  <c r="BK319" i="1"/>
  <c r="BK245" i="1"/>
  <c r="BK338" i="1"/>
  <c r="BK62" i="1"/>
  <c r="BK59" i="1"/>
  <c r="BK227" i="1"/>
  <c r="BM48" i="1"/>
  <c r="BN48" i="1" s="1"/>
  <c r="BM12" i="1"/>
  <c r="BM123" i="1"/>
  <c r="BM271" i="1"/>
  <c r="BM376" i="1"/>
  <c r="BM120" i="1"/>
  <c r="BN120" i="1" s="1"/>
  <c r="BM232" i="1"/>
  <c r="BM354" i="1"/>
  <c r="BM156" i="1"/>
  <c r="BM74" i="1"/>
  <c r="BM26" i="1"/>
  <c r="BM138" i="1"/>
  <c r="BM249" i="1"/>
  <c r="BM52" i="1"/>
  <c r="BM176" i="1"/>
  <c r="BM356" i="1"/>
  <c r="BM307" i="1"/>
  <c r="BM283" i="1"/>
  <c r="BM50" i="1"/>
  <c r="BN50" i="1" s="1"/>
  <c r="BM198" i="1"/>
  <c r="BM305" i="1"/>
  <c r="BM86" i="1"/>
  <c r="BM177" i="1"/>
  <c r="BN177" i="1" s="1"/>
  <c r="BM95" i="1"/>
  <c r="BM228" i="1"/>
  <c r="BN228" i="1" s="1"/>
  <c r="BM378" i="1"/>
  <c r="BM367" i="1"/>
  <c r="BK25" i="1"/>
  <c r="BK137" i="1"/>
  <c r="BK285" i="1"/>
  <c r="BK29" i="1"/>
  <c r="BK26" i="1"/>
  <c r="BK310" i="1"/>
  <c r="BM55" i="1"/>
  <c r="BN55" i="1" s="1"/>
  <c r="BM358" i="1"/>
  <c r="BK49" i="1"/>
  <c r="BK63" i="1"/>
  <c r="BK230" i="1"/>
  <c r="BK178" i="1"/>
  <c r="BK121" i="1"/>
  <c r="BK334" i="1"/>
  <c r="BM285" i="1"/>
  <c r="BM289" i="1"/>
  <c r="BK343" i="1"/>
  <c r="BK290" i="1"/>
  <c r="BK86" i="1"/>
  <c r="BK83" i="1"/>
  <c r="BK250" i="1"/>
  <c r="BM339" i="1"/>
  <c r="BM131" i="1"/>
  <c r="BM279" i="1"/>
  <c r="BM5" i="1"/>
  <c r="BN5" i="1" s="1"/>
  <c r="BM128" i="1"/>
  <c r="BM248" i="1"/>
  <c r="BM369" i="1"/>
  <c r="BM220" i="1"/>
  <c r="BM90" i="1"/>
  <c r="BM34" i="1"/>
  <c r="BM154" i="1"/>
  <c r="BM265" i="1"/>
  <c r="BM68" i="1"/>
  <c r="BM184" i="1"/>
  <c r="BN184" i="1" s="1"/>
  <c r="BM363" i="1"/>
  <c r="BN363" i="1" s="1"/>
  <c r="BM315" i="1"/>
  <c r="BM296" i="1"/>
  <c r="BM66" i="1"/>
  <c r="BM205" i="1"/>
  <c r="BN205" i="1" s="1"/>
  <c r="BM10" i="1"/>
  <c r="BM186" i="1"/>
  <c r="BM193" i="1"/>
  <c r="BM353" i="1"/>
  <c r="BM235" i="1"/>
  <c r="BM51" i="1"/>
  <c r="BM31" i="1"/>
  <c r="BK33" i="1"/>
  <c r="BK30" i="1"/>
  <c r="BK298" i="1"/>
  <c r="BN298" i="1" s="1"/>
  <c r="BK176" i="1"/>
  <c r="BK113" i="1"/>
  <c r="BM79" i="1"/>
  <c r="BM19" i="1"/>
  <c r="BM342" i="1"/>
  <c r="BK152" i="1"/>
  <c r="BK87" i="1"/>
  <c r="BK278" i="1"/>
  <c r="BK210" i="1"/>
  <c r="BK146" i="1"/>
  <c r="BK356" i="1"/>
  <c r="BM306" i="1"/>
  <c r="BM311" i="1"/>
  <c r="BN311" i="1" s="1"/>
  <c r="BK39" i="1"/>
  <c r="BK337" i="1"/>
  <c r="BK105" i="1"/>
  <c r="BM28" i="1"/>
  <c r="BN28" i="1" s="1"/>
  <c r="BM152" i="1"/>
  <c r="BM286" i="1"/>
  <c r="BM13" i="1"/>
  <c r="BM256" i="1"/>
  <c r="BM377" i="1"/>
  <c r="BM243" i="1"/>
  <c r="BM108" i="1"/>
  <c r="BN108" i="1" s="1"/>
  <c r="BM41" i="1"/>
  <c r="BM162" i="1"/>
  <c r="BM302" i="1"/>
  <c r="BM76" i="1"/>
  <c r="BM192" i="1"/>
  <c r="BM379" i="1"/>
  <c r="BM322" i="1"/>
  <c r="BM304" i="1"/>
  <c r="BN304" i="1" s="1"/>
  <c r="BM82" i="1"/>
  <c r="BM213" i="1"/>
  <c r="BM328" i="1"/>
  <c r="BM208" i="1"/>
  <c r="BN208" i="1" s="1"/>
  <c r="BM111" i="1"/>
  <c r="BM251" i="1"/>
  <c r="BM105" i="1"/>
  <c r="BM38" i="1"/>
  <c r="BK40" i="1"/>
  <c r="BK45" i="1"/>
  <c r="BK314" i="1"/>
  <c r="BK192" i="1"/>
  <c r="BK44" i="1"/>
  <c r="BK179" i="1"/>
  <c r="BK370" i="1"/>
  <c r="BM101" i="1"/>
  <c r="BM42" i="1"/>
  <c r="BN42" i="1" s="1"/>
  <c r="BK66" i="1"/>
  <c r="BK133" i="1"/>
  <c r="BK299" i="1"/>
  <c r="BK233" i="1"/>
  <c r="BK248" i="1"/>
  <c r="BK378" i="1"/>
  <c r="BK379" i="1"/>
  <c r="BM352" i="1"/>
  <c r="BM334" i="1"/>
  <c r="BK168" i="1"/>
  <c r="BK4" i="1"/>
  <c r="BK160" i="1"/>
  <c r="BK129" i="1"/>
  <c r="BK342" i="1"/>
  <c r="BM63" i="1"/>
  <c r="BM36" i="1"/>
  <c r="BM7" i="1"/>
  <c r="BM292" i="1"/>
  <c r="BN292" i="1" s="1"/>
  <c r="BM29" i="1"/>
  <c r="BM145" i="1"/>
  <c r="BM264" i="1"/>
  <c r="BN264" i="1" s="1"/>
  <c r="BM8" i="1"/>
  <c r="BN8" i="1" s="1"/>
  <c r="BM182" i="1"/>
  <c r="BN182" i="1" s="1"/>
  <c r="BM59" i="1"/>
  <c r="BM179" i="1"/>
  <c r="BM310" i="1"/>
  <c r="BM84" i="1"/>
  <c r="BM200" i="1"/>
  <c r="BM207" i="1"/>
  <c r="BN207" i="1" s="1"/>
  <c r="BM331" i="1"/>
  <c r="BM335" i="1"/>
  <c r="BN335" i="1" s="1"/>
  <c r="BM100" i="1"/>
  <c r="BM336" i="1"/>
  <c r="BM240" i="1"/>
  <c r="BM224" i="1"/>
  <c r="BM127" i="1"/>
  <c r="BM259" i="1"/>
  <c r="BM146" i="1"/>
  <c r="BM60" i="1"/>
  <c r="BK100" i="1"/>
  <c r="BK79" i="1"/>
  <c r="BK330" i="1"/>
  <c r="BK96" i="1"/>
  <c r="BK187" i="1"/>
  <c r="BK56" i="1"/>
  <c r="BM125" i="1"/>
  <c r="BM64" i="1"/>
  <c r="BK90" i="1"/>
  <c r="BK158" i="1"/>
  <c r="BK322" i="1"/>
  <c r="BK281" i="1"/>
  <c r="BK272" i="1"/>
  <c r="BK81" i="1"/>
  <c r="BN81" i="1" s="1"/>
  <c r="BM22" i="1"/>
  <c r="BM374" i="1"/>
  <c r="BK58" i="1"/>
  <c r="BK189" i="1"/>
  <c r="BK186" i="1"/>
  <c r="BK154" i="1"/>
  <c r="BM93" i="1"/>
  <c r="BN93" i="1" s="1"/>
  <c r="BM43" i="1"/>
  <c r="BN43" i="1" s="1"/>
  <c r="BM168" i="1"/>
  <c r="BM308" i="1"/>
  <c r="BM153" i="1"/>
  <c r="BN153" i="1" s="1"/>
  <c r="BM272" i="1"/>
  <c r="BM24" i="1"/>
  <c r="BN24" i="1" s="1"/>
  <c r="BM312" i="1"/>
  <c r="BM190" i="1"/>
  <c r="BM67" i="1"/>
  <c r="BM187" i="1"/>
  <c r="BM325" i="1"/>
  <c r="BM92" i="1"/>
  <c r="BM118" i="1"/>
  <c r="BM215" i="1"/>
  <c r="BM338" i="1"/>
  <c r="BM343" i="1"/>
  <c r="BM116" i="1"/>
  <c r="BN116" i="1" s="1"/>
  <c r="BM236" i="1"/>
  <c r="BM351" i="1"/>
  <c r="BM301" i="1"/>
  <c r="BM247" i="1"/>
  <c r="BM140" i="1"/>
  <c r="BM170" i="1"/>
  <c r="BN170" i="1" s="1"/>
  <c r="BM122" i="1"/>
  <c r="BN122" i="1" s="1"/>
  <c r="BK124" i="1"/>
  <c r="BK109" i="1"/>
  <c r="BK358" i="1"/>
  <c r="BK104" i="1"/>
  <c r="BK195" i="1"/>
  <c r="BK64" i="1"/>
  <c r="BM150" i="1"/>
  <c r="BM88" i="1"/>
  <c r="BN88" i="1" s="1"/>
  <c r="BK141" i="1"/>
  <c r="BK183" i="1"/>
  <c r="BK367" i="1"/>
  <c r="BK325" i="1"/>
  <c r="BK224" i="1"/>
  <c r="BK317" i="1"/>
  <c r="BK185" i="1"/>
  <c r="BM45" i="1"/>
  <c r="BM35" i="1"/>
  <c r="BK82" i="1"/>
  <c r="BK15" i="1"/>
  <c r="BK95" i="1"/>
  <c r="BK209" i="1"/>
  <c r="BK339" i="1"/>
  <c r="BM166" i="1"/>
  <c r="BM49" i="1"/>
  <c r="BM185" i="1"/>
  <c r="BM316" i="1"/>
  <c r="BM44" i="1"/>
  <c r="BM160" i="1"/>
  <c r="BM280" i="1"/>
  <c r="BM32" i="1"/>
  <c r="BM319" i="1"/>
  <c r="BM221" i="1"/>
  <c r="BM75" i="1"/>
  <c r="BN75" i="1" s="1"/>
  <c r="BM195" i="1"/>
  <c r="BM341" i="1"/>
  <c r="BM98" i="1"/>
  <c r="BM155" i="1"/>
  <c r="BM223" i="1"/>
  <c r="BM20" i="1"/>
  <c r="BM159" i="1"/>
  <c r="BM124" i="1"/>
  <c r="BM252" i="1"/>
  <c r="BM340" i="1"/>
  <c r="BM300" i="1"/>
  <c r="BN300" i="1" s="1"/>
  <c r="BM164" i="1"/>
  <c r="BN164" i="1" s="1"/>
  <c r="BM257" i="1"/>
  <c r="BN257" i="1" s="1"/>
  <c r="BM136" i="1"/>
  <c r="BK213" i="1"/>
  <c r="BK125" i="1"/>
  <c r="BK89" i="1"/>
  <c r="BN89" i="1" s="1"/>
  <c r="BK128" i="1"/>
  <c r="BK218" i="1"/>
  <c r="BK72" i="1"/>
  <c r="BM175" i="1"/>
  <c r="BN175" i="1" s="1"/>
  <c r="BM110" i="1"/>
  <c r="BK99" i="1"/>
  <c r="BN99" i="1" s="1"/>
  <c r="BK190" i="1"/>
  <c r="BK229" i="1"/>
  <c r="BK247" i="1"/>
  <c r="BK340" i="1"/>
  <c r="BK11" i="1"/>
  <c r="BM71" i="1"/>
  <c r="BM56" i="1"/>
  <c r="BK157" i="1"/>
  <c r="BK38" i="1"/>
  <c r="BK231" i="1"/>
  <c r="BK280" i="1"/>
  <c r="BK127" i="1"/>
  <c r="BK223" i="1"/>
  <c r="BM199" i="1"/>
  <c r="BM191" i="1"/>
  <c r="BM201" i="1"/>
  <c r="BM323" i="1"/>
  <c r="BM54" i="1"/>
  <c r="BM169" i="1"/>
  <c r="BM287" i="1"/>
  <c r="BN287" i="1" s="1"/>
  <c r="BM39" i="1"/>
  <c r="BM327" i="1"/>
  <c r="BM244" i="1"/>
  <c r="BM83" i="1"/>
  <c r="BM202" i="1"/>
  <c r="BN202" i="1" s="1"/>
  <c r="BM106" i="1"/>
  <c r="BN106" i="1" s="1"/>
  <c r="BM171" i="1"/>
  <c r="BM230" i="1"/>
  <c r="BM359" i="1"/>
  <c r="BM372" i="1"/>
  <c r="BM132" i="1"/>
  <c r="BN132" i="1" s="1"/>
  <c r="BM260" i="1"/>
  <c r="BM365" i="1"/>
  <c r="BN365" i="1" s="1"/>
  <c r="BM348" i="1"/>
  <c r="BM172" i="1"/>
  <c r="BM273" i="1"/>
  <c r="BN273" i="1" s="1"/>
  <c r="BM167" i="1"/>
  <c r="BK77" i="1"/>
  <c r="BK244" i="1"/>
  <c r="BK150" i="1"/>
  <c r="BK144" i="1"/>
  <c r="BK169" i="1"/>
  <c r="BK226" i="1"/>
  <c r="BK139" i="1"/>
  <c r="BM222" i="1"/>
  <c r="BM134" i="1"/>
  <c r="BN134" i="1" s="1"/>
  <c r="BK235" i="1"/>
  <c r="BK236" i="1"/>
  <c r="BK277" i="1"/>
  <c r="BN277" i="1" s="1"/>
  <c r="BK76" i="1"/>
  <c r="BK271" i="1"/>
  <c r="BK361" i="1"/>
  <c r="BK35" i="1"/>
  <c r="BM117" i="1"/>
  <c r="BN117" i="1" s="1"/>
  <c r="BM102" i="1"/>
  <c r="BN102" i="1" s="1"/>
  <c r="BK84" i="1"/>
  <c r="BK255" i="1"/>
  <c r="BK301" i="1"/>
  <c r="BK193" i="1"/>
  <c r="BK270" i="1"/>
  <c r="BM206" i="1"/>
  <c r="BM65" i="1"/>
  <c r="BM216" i="1"/>
  <c r="BM62" i="1"/>
  <c r="BM178" i="1"/>
  <c r="BM293" i="1"/>
  <c r="BN293" i="1" s="1"/>
  <c r="BM61" i="1"/>
  <c r="BM350" i="1"/>
  <c r="BM313" i="1"/>
  <c r="BM91" i="1"/>
  <c r="BN91" i="1" s="1"/>
  <c r="BM210" i="1"/>
  <c r="BM355" i="1"/>
  <c r="BN355" i="1" s="1"/>
  <c r="BM114" i="1"/>
  <c r="BM196" i="1"/>
  <c r="BM238" i="1"/>
  <c r="BN238" i="1" s="1"/>
  <c r="BM375" i="1"/>
  <c r="BM11" i="1"/>
  <c r="BM141" i="1"/>
  <c r="BM268" i="1"/>
  <c r="BM361" i="1"/>
  <c r="BM16" i="1"/>
  <c r="BM181" i="1"/>
  <c r="BM281" i="1"/>
  <c r="BM262" i="1"/>
  <c r="BK364" i="1"/>
  <c r="BK252" i="1"/>
  <c r="BK57" i="1"/>
  <c r="BK320" i="1"/>
  <c r="BK241" i="1"/>
  <c r="BK147" i="1"/>
  <c r="BM245" i="1"/>
  <c r="BM180" i="1"/>
  <c r="BK259" i="1"/>
  <c r="BK260" i="1"/>
  <c r="BK321" i="1"/>
  <c r="BK143" i="1"/>
  <c r="BK316" i="1"/>
  <c r="BK53" i="1"/>
  <c r="BK196" i="1"/>
  <c r="BM142" i="1"/>
  <c r="BM126" i="1"/>
  <c r="BN126" i="1" s="1"/>
  <c r="BK10" i="1"/>
  <c r="BK130" i="1"/>
  <c r="BK279" i="1"/>
  <c r="BK348" i="1"/>
  <c r="BK19" i="1"/>
  <c r="BK315" i="1"/>
  <c r="BM253" i="1"/>
  <c r="BN253" i="1" s="1"/>
  <c r="BM73" i="1"/>
  <c r="BN73" i="1" s="1"/>
  <c r="BM231" i="1"/>
  <c r="BM368" i="1"/>
  <c r="BM78" i="1"/>
  <c r="BN78" i="1" s="1"/>
  <c r="BM194" i="1"/>
  <c r="BM309" i="1"/>
  <c r="BM69" i="1"/>
  <c r="BN69" i="1" s="1"/>
  <c r="BM364" i="1"/>
  <c r="BM344" i="1"/>
  <c r="BM97" i="1"/>
  <c r="BM218" i="1"/>
  <c r="BM362" i="1"/>
  <c r="BM130" i="1"/>
  <c r="BM211" i="1"/>
  <c r="BM246" i="1"/>
  <c r="BM6" i="1"/>
  <c r="BM9" i="1"/>
  <c r="BM149" i="1"/>
  <c r="BM276" i="1"/>
  <c r="BM15" i="1"/>
  <c r="BM107" i="1"/>
  <c r="BM47" i="1"/>
  <c r="BN47" i="1" s="1"/>
  <c r="BM189" i="1"/>
  <c r="BM288" i="1"/>
  <c r="BM270" i="1"/>
  <c r="BK16" i="1"/>
  <c r="BK276" i="1"/>
  <c r="BK206" i="1"/>
  <c r="BK52" i="1"/>
  <c r="BK191" i="1"/>
  <c r="BK232" i="1"/>
  <c r="BK249" i="1"/>
  <c r="BK163" i="1"/>
  <c r="BM269" i="1"/>
  <c r="BM203" i="1"/>
  <c r="BK283" i="1"/>
  <c r="BK284" i="1"/>
  <c r="BK366" i="1"/>
  <c r="BK368" i="1"/>
  <c r="BK119" i="1"/>
  <c r="BK219" i="1"/>
  <c r="BM57" i="1"/>
  <c r="BM147" i="1"/>
  <c r="BK344" i="1"/>
  <c r="BK200" i="1"/>
  <c r="BK323" i="1"/>
  <c r="BK369" i="1"/>
  <c r="BK110" i="1"/>
  <c r="BK359" i="1"/>
  <c r="BB175" i="1"/>
  <c r="BB228" i="1"/>
  <c r="BB256" i="1"/>
  <c r="BB78" i="1"/>
  <c r="BB143" i="1"/>
  <c r="BB261" i="1"/>
  <c r="BB76" i="1"/>
  <c r="BB151" i="1"/>
  <c r="BB216" i="1"/>
  <c r="BB362" i="1"/>
  <c r="BB59" i="1"/>
  <c r="BB193" i="1"/>
  <c r="BB52" i="1"/>
  <c r="BB347" i="1"/>
  <c r="BB360" i="1"/>
  <c r="BB265" i="1"/>
  <c r="BB233" i="1"/>
  <c r="BB315" i="1"/>
  <c r="BB72" i="1"/>
  <c r="BC347" i="1"/>
  <c r="BB82" i="1"/>
  <c r="BC342" i="1"/>
  <c r="BB14" i="1"/>
  <c r="BC103" i="1"/>
  <c r="BC312" i="1"/>
  <c r="BC220" i="1"/>
  <c r="BC21" i="1"/>
  <c r="BC239" i="1"/>
  <c r="AX265" i="1"/>
  <c r="AX282" i="1"/>
  <c r="BB61" i="1"/>
  <c r="BB196" i="1"/>
  <c r="BB341" i="1"/>
  <c r="BB220" i="1"/>
  <c r="BB144" i="1"/>
  <c r="BB281" i="1"/>
  <c r="BB117" i="1"/>
  <c r="BB159" i="1"/>
  <c r="BB64" i="1"/>
  <c r="BB251" i="1"/>
  <c r="BB168" i="1"/>
  <c r="BC67" i="1"/>
  <c r="BC115" i="1"/>
  <c r="BC18" i="1"/>
  <c r="BC289" i="1"/>
  <c r="BB319" i="1"/>
  <c r="BB376" i="1"/>
  <c r="BB77" i="1"/>
  <c r="BB84" i="1"/>
  <c r="BB21" i="1"/>
  <c r="BB122" i="1"/>
  <c r="BB83" i="1"/>
  <c r="BB100" i="1"/>
  <c r="BB194" i="1"/>
  <c r="BC54" i="1"/>
  <c r="BC74" i="1"/>
  <c r="BC23" i="1"/>
  <c r="BC271" i="1"/>
  <c r="BC189" i="1"/>
  <c r="BC282" i="1"/>
  <c r="AX366" i="1"/>
  <c r="BB317" i="1"/>
  <c r="BB357" i="1"/>
  <c r="BB37" i="1"/>
  <c r="BB375" i="1"/>
  <c r="BB71" i="1"/>
  <c r="BB314" i="1"/>
  <c r="BB4" i="1"/>
  <c r="BB35" i="1"/>
  <c r="BB222" i="1"/>
  <c r="BB361" i="1"/>
  <c r="BB50" i="1"/>
  <c r="BB246" i="1"/>
  <c r="BB22" i="1"/>
  <c r="BB133" i="1"/>
  <c r="BB238" i="1"/>
  <c r="BB366" i="1"/>
  <c r="BB6" i="1"/>
  <c r="BB282" i="1"/>
  <c r="BB79" i="1"/>
  <c r="BB33" i="1"/>
  <c r="BB98" i="1"/>
  <c r="BB112" i="1"/>
  <c r="BB268" i="1"/>
  <c r="BB162" i="1"/>
  <c r="BB303" i="1"/>
  <c r="BB227" i="1"/>
  <c r="BB257" i="1"/>
  <c r="BC118" i="1"/>
  <c r="BC155" i="1"/>
  <c r="BC344" i="1"/>
  <c r="BB70" i="1"/>
  <c r="BB187" i="1"/>
  <c r="BB245" i="1"/>
  <c r="BB102" i="1"/>
  <c r="BB208" i="1"/>
  <c r="BB32" i="1"/>
  <c r="BB66" i="1"/>
  <c r="BB201" i="1"/>
  <c r="BB350" i="1"/>
  <c r="BB41" i="1"/>
  <c r="BB279" i="1"/>
  <c r="BB337" i="1"/>
  <c r="BB370" i="1"/>
  <c r="BB237" i="1"/>
  <c r="BC123" i="1"/>
  <c r="BC89" i="1"/>
  <c r="BC163" i="1"/>
  <c r="BC150" i="1"/>
  <c r="BC96" i="1"/>
  <c r="BB339" i="1"/>
  <c r="BB10" i="1"/>
  <c r="BB123" i="1"/>
  <c r="BC291" i="1"/>
  <c r="BC151" i="1"/>
  <c r="BB209" i="1"/>
  <c r="BB252" i="1"/>
  <c r="BB186" i="1"/>
  <c r="BB3" i="1"/>
  <c r="BB217" i="1"/>
  <c r="BB299" i="1"/>
  <c r="BB297" i="1"/>
  <c r="BB54" i="1"/>
  <c r="BB332" i="1"/>
  <c r="AX320" i="1"/>
  <c r="BB157" i="1"/>
  <c r="BC32" i="1"/>
  <c r="BC224" i="1"/>
  <c r="BC321" i="1"/>
  <c r="BC316" i="1"/>
  <c r="BC374" i="1"/>
  <c r="BC211" i="1"/>
  <c r="BC20" i="1"/>
  <c r="BC174" i="1"/>
  <c r="BC326" i="1"/>
  <c r="BC367" i="1"/>
  <c r="BC263" i="1"/>
  <c r="BC305" i="1"/>
  <c r="BC38" i="1"/>
  <c r="BC242" i="1"/>
  <c r="BC10" i="1"/>
  <c r="BC278" i="1"/>
  <c r="BC37" i="1"/>
  <c r="AX6" i="1"/>
  <c r="AX13" i="1"/>
  <c r="AX107" i="1"/>
  <c r="AX159" i="1"/>
  <c r="AX151" i="1"/>
  <c r="AX272" i="1"/>
  <c r="BB116" i="1"/>
  <c r="BB55" i="1"/>
  <c r="BB244" i="1"/>
  <c r="BB304" i="1"/>
  <c r="BB191" i="1"/>
  <c r="BB333" i="1"/>
  <c r="BB213" i="1"/>
  <c r="BB20" i="1"/>
  <c r="BB167" i="1"/>
  <c r="BB12" i="1"/>
  <c r="BB150" i="1"/>
  <c r="BB239" i="1"/>
  <c r="BB99" i="1"/>
  <c r="BB137" i="1"/>
  <c r="BB223" i="1"/>
  <c r="BB119" i="1"/>
  <c r="BB103" i="1"/>
  <c r="AX138" i="1"/>
  <c r="AX328" i="1"/>
  <c r="AX218" i="1"/>
  <c r="AX301" i="1"/>
  <c r="AX155" i="1"/>
  <c r="BB15" i="1"/>
  <c r="BB149" i="1"/>
  <c r="BB181" i="1"/>
  <c r="BB207" i="1"/>
  <c r="BB236" i="1"/>
  <c r="BB272" i="1"/>
  <c r="BB308" i="1"/>
  <c r="BB320" i="1"/>
  <c r="BB34" i="1"/>
  <c r="BB89" i="1"/>
  <c r="BB166" i="1"/>
  <c r="BB202" i="1"/>
  <c r="BB349" i="1"/>
  <c r="BB377" i="1"/>
  <c r="BB11" i="1"/>
  <c r="BB118" i="1"/>
  <c r="BB60" i="1"/>
  <c r="BB195" i="1"/>
  <c r="BB262" i="1"/>
  <c r="BB342" i="1"/>
  <c r="BB372" i="1"/>
  <c r="BB36" i="1"/>
  <c r="BB107" i="1"/>
  <c r="BB183" i="1"/>
  <c r="BB355" i="1"/>
  <c r="BB354" i="1"/>
  <c r="BB344" i="1"/>
  <c r="BB109" i="1"/>
  <c r="BB170" i="1"/>
  <c r="BB253" i="1"/>
  <c r="BB316" i="1"/>
  <c r="BB153" i="1"/>
  <c r="BB129" i="1"/>
  <c r="BB240" i="1"/>
  <c r="BB301" i="1"/>
  <c r="AX370" i="1"/>
  <c r="AX209" i="1"/>
  <c r="AX341" i="1"/>
  <c r="AX246" i="1"/>
  <c r="AX308" i="1"/>
  <c r="BB134" i="1"/>
  <c r="BB31" i="1"/>
  <c r="BB359" i="1"/>
  <c r="BB156" i="1"/>
  <c r="BB184" i="1"/>
  <c r="BB210" i="1"/>
  <c r="BB242" i="1"/>
  <c r="BB275" i="1"/>
  <c r="BB358" i="1"/>
  <c r="BB25" i="1"/>
  <c r="BB45" i="1"/>
  <c r="BB142" i="1"/>
  <c r="BB179" i="1"/>
  <c r="BB205" i="1"/>
  <c r="BB231" i="1"/>
  <c r="BB312" i="1"/>
  <c r="BB352" i="1"/>
  <c r="BB26" i="1"/>
  <c r="BB121" i="1"/>
  <c r="BB152" i="1"/>
  <c r="BB277" i="1"/>
  <c r="BB313" i="1"/>
  <c r="BB203" i="1"/>
  <c r="BB30" i="1"/>
  <c r="BB234" i="1"/>
  <c r="BB271" i="1"/>
  <c r="BB125" i="1"/>
  <c r="BB58" i="1"/>
  <c r="BB266" i="1"/>
  <c r="BB132" i="1"/>
  <c r="BB154" i="1"/>
  <c r="BB336" i="1"/>
  <c r="AX143" i="1"/>
  <c r="AX279" i="1"/>
  <c r="AX154" i="1"/>
  <c r="AX190" i="1"/>
  <c r="AX9" i="1"/>
  <c r="AX103" i="1"/>
  <c r="AX119" i="1"/>
  <c r="AX130" i="1"/>
  <c r="BB296" i="1"/>
  <c r="BB53" i="1"/>
  <c r="BB9" i="1"/>
  <c r="BB165" i="1"/>
  <c r="BB260" i="1"/>
  <c r="BB373" i="1"/>
  <c r="BB108" i="1"/>
  <c r="BB68" i="1"/>
  <c r="BB7" i="1"/>
  <c r="BB214" i="1"/>
  <c r="BB197" i="1"/>
  <c r="BB97" i="1"/>
  <c r="BB39" i="1"/>
  <c r="BB90" i="1"/>
  <c r="BB177" i="1"/>
  <c r="BB218" i="1"/>
  <c r="BB298" i="1"/>
  <c r="BB24" i="1"/>
  <c r="BB101" i="1"/>
  <c r="BB276" i="1"/>
  <c r="BB124" i="1"/>
  <c r="BB351" i="1"/>
  <c r="BB43" i="1"/>
  <c r="BB146" i="1"/>
  <c r="BB229" i="1"/>
  <c r="BB292" i="1"/>
  <c r="BB19" i="1"/>
  <c r="BB219" i="1"/>
  <c r="BB96" i="1"/>
  <c r="BB80" i="1"/>
  <c r="BB81" i="1"/>
  <c r="BB340" i="1"/>
  <c r="BB286" i="1"/>
  <c r="BB155" i="1"/>
  <c r="BB182" i="1"/>
  <c r="BB258" i="1"/>
  <c r="BC12" i="1"/>
  <c r="BC183" i="1"/>
  <c r="BC281" i="1"/>
  <c r="BC128" i="1"/>
  <c r="AT369" i="1"/>
  <c r="AT364" i="1"/>
  <c r="AT37" i="1"/>
  <c r="BB285" i="1"/>
  <c r="BB128" i="1"/>
  <c r="BB178" i="1"/>
  <c r="BB356" i="1"/>
  <c r="AX26" i="1"/>
  <c r="BB130" i="1"/>
  <c r="AT49" i="1"/>
  <c r="AT188" i="1"/>
  <c r="AT248" i="1"/>
  <c r="BB338" i="1"/>
  <c r="BB243" i="1"/>
  <c r="AX367" i="1"/>
  <c r="AX31" i="1"/>
  <c r="AT219" i="1"/>
  <c r="AX147" i="1"/>
  <c r="AX368" i="1"/>
  <c r="AX194" i="1"/>
  <c r="AX152" i="1"/>
  <c r="AX347" i="1"/>
  <c r="BB67" i="1"/>
  <c r="BB2" i="1"/>
  <c r="BB110" i="1"/>
  <c r="BB311" i="1"/>
  <c r="BB192" i="1"/>
  <c r="AT64" i="1"/>
  <c r="AT176" i="1"/>
  <c r="AT200" i="1"/>
  <c r="AX84" i="1"/>
  <c r="AX226" i="1"/>
  <c r="AT44" i="1"/>
  <c r="AX250" i="1"/>
  <c r="AT190" i="1"/>
  <c r="AT276" i="1"/>
  <c r="AT167" i="1"/>
  <c r="BC49" i="1"/>
  <c r="BC268" i="1"/>
  <c r="BC356" i="1"/>
  <c r="BC95" i="1"/>
  <c r="BC255" i="1"/>
  <c r="BC113" i="1"/>
  <c r="BC348" i="1"/>
  <c r="BC82" i="1"/>
  <c r="BC299" i="1"/>
  <c r="BC337" i="1"/>
  <c r="BC307" i="1"/>
  <c r="BC280" i="1"/>
  <c r="BC339" i="1"/>
  <c r="BC249" i="1"/>
  <c r="BC160" i="1"/>
  <c r="BB63" i="1"/>
  <c r="BB85" i="1"/>
  <c r="AT318" i="1"/>
  <c r="AX148" i="1"/>
  <c r="AT137" i="1"/>
  <c r="AX302" i="1"/>
  <c r="AX99" i="1"/>
  <c r="AX336" i="1"/>
  <c r="BB309" i="1"/>
  <c r="BB263" i="1"/>
  <c r="BB139" i="1"/>
  <c r="BB232" i="1"/>
  <c r="BB307" i="1"/>
  <c r="BB136" i="1"/>
  <c r="BB280" i="1"/>
  <c r="BB331" i="1"/>
  <c r="AT41" i="1"/>
  <c r="AT166" i="1"/>
  <c r="AT183" i="1"/>
  <c r="BB330" i="1"/>
  <c r="AT288" i="1"/>
  <c r="AT331" i="1"/>
  <c r="AT317" i="1"/>
  <c r="AX181" i="1"/>
  <c r="AX92" i="1"/>
  <c r="AX268" i="1"/>
  <c r="AX101" i="1"/>
  <c r="AX243" i="1"/>
  <c r="BB264" i="1"/>
  <c r="BB141" i="1"/>
  <c r="BB270" i="1"/>
  <c r="AX286" i="1"/>
  <c r="BB91" i="1"/>
  <c r="BB302" i="1"/>
  <c r="AX362" i="1"/>
  <c r="BB212" i="1"/>
  <c r="BB273" i="1"/>
  <c r="BB323" i="1"/>
  <c r="BB328" i="1"/>
  <c r="BB106" i="1"/>
  <c r="BB250" i="1"/>
  <c r="BB295" i="1"/>
  <c r="AX319" i="1"/>
  <c r="AT332" i="1"/>
  <c r="AT284" i="1"/>
  <c r="AX89" i="1"/>
  <c r="AX113" i="1"/>
  <c r="AT237" i="1"/>
  <c r="AT236" i="1"/>
  <c r="AT223" i="1"/>
  <c r="AT60" i="1"/>
  <c r="AT21" i="1"/>
  <c r="AX353" i="1"/>
  <c r="AX376" i="1"/>
  <c r="AT336" i="1"/>
  <c r="AX294" i="1"/>
  <c r="AX109" i="1"/>
  <c r="AX60" i="1"/>
  <c r="AT197" i="1"/>
  <c r="AX76" i="1"/>
  <c r="AX35" i="1"/>
  <c r="AX317" i="1"/>
  <c r="AX21" i="1"/>
  <c r="AX200" i="1"/>
  <c r="AX315" i="1"/>
  <c r="AX86" i="1"/>
  <c r="AX260" i="1"/>
  <c r="AX44" i="1"/>
  <c r="AX296" i="1"/>
  <c r="AX140" i="1"/>
  <c r="BC66" i="1"/>
  <c r="BC306" i="1"/>
  <c r="BC121" i="1"/>
  <c r="BC283" i="1"/>
  <c r="BC197" i="1"/>
  <c r="BC169" i="1"/>
  <c r="BC317" i="1"/>
  <c r="BC57" i="1"/>
  <c r="AT39" i="1"/>
  <c r="AT143" i="1"/>
  <c r="AX74" i="1"/>
  <c r="AT308" i="1"/>
  <c r="AT309" i="1"/>
  <c r="AT115" i="1"/>
  <c r="AT214" i="1"/>
  <c r="AT15" i="1"/>
  <c r="AT282" i="1"/>
  <c r="AT286" i="1"/>
  <c r="AT244" i="1"/>
  <c r="AT372" i="1"/>
  <c r="AT359" i="1"/>
  <c r="AT229" i="1"/>
  <c r="AT350" i="1"/>
  <c r="AX343" i="1"/>
  <c r="AT296" i="1"/>
  <c r="AX339" i="1"/>
  <c r="AX247" i="1"/>
  <c r="AX236" i="1"/>
  <c r="AX45" i="1"/>
  <c r="AT283" i="1"/>
  <c r="AX266" i="1"/>
  <c r="AX372" i="1"/>
  <c r="AX242" i="1"/>
  <c r="AX95" i="1"/>
  <c r="AX284" i="1"/>
  <c r="AT271" i="1"/>
  <c r="AT378" i="1"/>
  <c r="AX124" i="1"/>
  <c r="AX2" i="1"/>
  <c r="AX178" i="1"/>
  <c r="AT246" i="1"/>
  <c r="BC353" i="1"/>
  <c r="BC320" i="1"/>
  <c r="BC193" i="1"/>
  <c r="BC226" i="1"/>
  <c r="BC269" i="1"/>
  <c r="BC288" i="1"/>
  <c r="BC109" i="1"/>
  <c r="BC68" i="1"/>
  <c r="BC144" i="1"/>
  <c r="BC158" i="1"/>
  <c r="BC107" i="1"/>
  <c r="BC30" i="1"/>
  <c r="BC203" i="1"/>
  <c r="BC61" i="1"/>
  <c r="BC350" i="1"/>
  <c r="BC11" i="1"/>
  <c r="BC198" i="1"/>
  <c r="BC301" i="1"/>
  <c r="BC76" i="1"/>
  <c r="BC39" i="1"/>
  <c r="BC296" i="1"/>
  <c r="BC315" i="1"/>
  <c r="BC325" i="1"/>
  <c r="BC376" i="1"/>
  <c r="BC83" i="1"/>
  <c r="BC318" i="1"/>
  <c r="BC180" i="1"/>
  <c r="BC64" i="1"/>
  <c r="BC31" i="1"/>
  <c r="BC119" i="1"/>
  <c r="BB318" i="1"/>
  <c r="BB368" i="1"/>
  <c r="BB69" i="1"/>
  <c r="BB5" i="1"/>
  <c r="BB38" i="1"/>
  <c r="BB169" i="1"/>
  <c r="BB305" i="1"/>
  <c r="BB190" i="1"/>
  <c r="BB325" i="1"/>
  <c r="BB105" i="1"/>
  <c r="BB62" i="1"/>
  <c r="BB148" i="1"/>
  <c r="BB185" i="1"/>
  <c r="BB211" i="1"/>
  <c r="BB249" i="1"/>
  <c r="BB287" i="1"/>
  <c r="BB326" i="1"/>
  <c r="BB365" i="1"/>
  <c r="BB28" i="1"/>
  <c r="BB94" i="1"/>
  <c r="BB16" i="1"/>
  <c r="BB174" i="1"/>
  <c r="BB215" i="1"/>
  <c r="BB241" i="1"/>
  <c r="BB283" i="1"/>
  <c r="BB44" i="1"/>
  <c r="BB131" i="1"/>
  <c r="BB23" i="1"/>
  <c r="BB310" i="1"/>
  <c r="BB254" i="1"/>
  <c r="BB324" i="1"/>
  <c r="BB348" i="1"/>
  <c r="BB306" i="1"/>
  <c r="BB29" i="1"/>
  <c r="BB87" i="1"/>
  <c r="BB363" i="1"/>
  <c r="AX214" i="1"/>
  <c r="BB199" i="1"/>
  <c r="BB93" i="1"/>
  <c r="BB65" i="1"/>
  <c r="AX318" i="1"/>
  <c r="AT216" i="1"/>
  <c r="AX271" i="1"/>
  <c r="AT272" i="1"/>
  <c r="AX289" i="1"/>
  <c r="AX231" i="1"/>
  <c r="AT94" i="1"/>
  <c r="AX180" i="1"/>
  <c r="AT136" i="1"/>
  <c r="AT206" i="1"/>
  <c r="AT90" i="1"/>
  <c r="AT82" i="1"/>
  <c r="AT310" i="1"/>
  <c r="AT68" i="1"/>
  <c r="AT243" i="1"/>
  <c r="AT40" i="1"/>
  <c r="AT4" i="1"/>
  <c r="AX149" i="1"/>
  <c r="AX172" i="1"/>
  <c r="AX201" i="1"/>
  <c r="AX197" i="1"/>
  <c r="AX29" i="1"/>
  <c r="AX310" i="1"/>
  <c r="AX10" i="1"/>
  <c r="AX322" i="1"/>
  <c r="AX199" i="1"/>
  <c r="AX298" i="1"/>
  <c r="AX338" i="1"/>
  <c r="AX352" i="1"/>
  <c r="AX233" i="1"/>
  <c r="AX330" i="1"/>
  <c r="AX223" i="1"/>
  <c r="AX39" i="1"/>
  <c r="AX20" i="1"/>
  <c r="BC231" i="1"/>
  <c r="BC56" i="1"/>
  <c r="BC267" i="1"/>
  <c r="BC308" i="1"/>
  <c r="BC166" i="1"/>
  <c r="BC247" i="1"/>
  <c r="BC215" i="1"/>
  <c r="BC167" i="1"/>
  <c r="BC194" i="1"/>
  <c r="BB300" i="1"/>
  <c r="BB345" i="1"/>
  <c r="BB75" i="1"/>
  <c r="BB284" i="1"/>
  <c r="BB322" i="1"/>
  <c r="BB138" i="1"/>
  <c r="BB171" i="1"/>
  <c r="BB204" i="1"/>
  <c r="BB230" i="1"/>
  <c r="BB269" i="1"/>
  <c r="BB293" i="1"/>
  <c r="BB379" i="1"/>
  <c r="BB111" i="1"/>
  <c r="BB86" i="1"/>
  <c r="BB226" i="1"/>
  <c r="BB267" i="1"/>
  <c r="BB291" i="1"/>
  <c r="BB8" i="1"/>
  <c r="BB115" i="1"/>
  <c r="BB48" i="1"/>
  <c r="BB180" i="1"/>
  <c r="BB259" i="1"/>
  <c r="BB327" i="1"/>
  <c r="BB27" i="1"/>
  <c r="BB104" i="1"/>
  <c r="AT227" i="1"/>
  <c r="AX215" i="1"/>
  <c r="BC237" i="1"/>
  <c r="BC94" i="1"/>
  <c r="BC143" i="1"/>
  <c r="BC340" i="1"/>
  <c r="BC377" i="1"/>
  <c r="BC322" i="1"/>
  <c r="BB176" i="1"/>
  <c r="AT13" i="1"/>
  <c r="AT158" i="1"/>
  <c r="AT26" i="1"/>
  <c r="AX314" i="1"/>
  <c r="AT172" i="1"/>
  <c r="AT226" i="1"/>
  <c r="BC146" i="1"/>
  <c r="BC44" i="1"/>
  <c r="AT179" i="1"/>
  <c r="AT222" i="1"/>
  <c r="AT251" i="1"/>
  <c r="AT156" i="1"/>
  <c r="AT233" i="1"/>
  <c r="AT348" i="1"/>
  <c r="AT220" i="1"/>
  <c r="AT261" i="1"/>
  <c r="AT147" i="1"/>
  <c r="AT298" i="1"/>
  <c r="AT38" i="1"/>
  <c r="AT341" i="1"/>
  <c r="AT321" i="1"/>
  <c r="AT252" i="1"/>
  <c r="AT99" i="1"/>
  <c r="AT280" i="1"/>
  <c r="AT45" i="1"/>
  <c r="AT65" i="1"/>
  <c r="AT340" i="1"/>
  <c r="AT351" i="1"/>
  <c r="AT86" i="1"/>
  <c r="AX97" i="1"/>
  <c r="BC154" i="1"/>
  <c r="BC22" i="1"/>
  <c r="BC70" i="1"/>
  <c r="BC152" i="1"/>
  <c r="BC370" i="1"/>
  <c r="BC162" i="1"/>
  <c r="BC41" i="1"/>
  <c r="AT259" i="1"/>
  <c r="AT57" i="1"/>
  <c r="AT330" i="1"/>
  <c r="AT258" i="1"/>
  <c r="AT343" i="1"/>
  <c r="AT186" i="1"/>
  <c r="AT263" i="1"/>
  <c r="AT72" i="1"/>
  <c r="AT209" i="1"/>
  <c r="BC323" i="1"/>
  <c r="BC181" i="1"/>
  <c r="BC216" i="1"/>
  <c r="BC261" i="1"/>
  <c r="BC330" i="1"/>
  <c r="BC222" i="1"/>
  <c r="BC92" i="1"/>
  <c r="BC159" i="1"/>
  <c r="BC303" i="1"/>
  <c r="BC149" i="1"/>
  <c r="BC358" i="1"/>
  <c r="BC130" i="1"/>
  <c r="BC13" i="1"/>
  <c r="BC227" i="1"/>
  <c r="BC360" i="1"/>
  <c r="BC77" i="1"/>
  <c r="BC192" i="1"/>
  <c r="BC240" i="1"/>
  <c r="BC2" i="1"/>
  <c r="BC258" i="1"/>
  <c r="BC334" i="1"/>
  <c r="BC351" i="1"/>
  <c r="BC359" i="1"/>
  <c r="BC379" i="1"/>
  <c r="BC137" i="1"/>
  <c r="BB235" i="1"/>
  <c r="BB290" i="1"/>
  <c r="BB49" i="1"/>
  <c r="BB188" i="1"/>
  <c r="BB274" i="1"/>
  <c r="BB73" i="1"/>
  <c r="BB248" i="1"/>
  <c r="BB289" i="1"/>
  <c r="AT129" i="1"/>
  <c r="AT148" i="1"/>
  <c r="AT230" i="1"/>
  <c r="AT185" i="1"/>
  <c r="AT221" i="1"/>
  <c r="AT113" i="1"/>
  <c r="BC62" i="1"/>
  <c r="BC14" i="1"/>
  <c r="BC206" i="1"/>
  <c r="BC277" i="1"/>
  <c r="BC199" i="1"/>
  <c r="BC101" i="1"/>
  <c r="BC204" i="1"/>
  <c r="BC90" i="1"/>
  <c r="BC357" i="1"/>
  <c r="BC229" i="1"/>
  <c r="BC251" i="1"/>
  <c r="BC201" i="1"/>
  <c r="BC314" i="1"/>
  <c r="BC366" i="1"/>
  <c r="BC51" i="1"/>
  <c r="BC15" i="1"/>
  <c r="BC147" i="1"/>
  <c r="BC230" i="1"/>
  <c r="BC364" i="1"/>
  <c r="BC63" i="1"/>
  <c r="BC35" i="1"/>
  <c r="BC171" i="1"/>
  <c r="BC362" i="1"/>
  <c r="BC176" i="1"/>
  <c r="BC217" i="1"/>
  <c r="BC266" i="1"/>
  <c r="BC276" i="1"/>
  <c r="BC371" i="1"/>
  <c r="BC346" i="1"/>
  <c r="BC250" i="1"/>
  <c r="BC235" i="1"/>
  <c r="BB13" i="1"/>
  <c r="BB145" i="1"/>
  <c r="BB198" i="1"/>
  <c r="BB163" i="1"/>
  <c r="BB371" i="1"/>
  <c r="BB369" i="1"/>
  <c r="AT20" i="1"/>
  <c r="AT30" i="1"/>
  <c r="AT239" i="1"/>
  <c r="AT79" i="1"/>
  <c r="AT306" i="1"/>
  <c r="AT52" i="1"/>
  <c r="AT51" i="1"/>
  <c r="AT374" i="1"/>
  <c r="AT35" i="1"/>
  <c r="AT98" i="1"/>
  <c r="AT327" i="1"/>
  <c r="AT291" i="1"/>
  <c r="AT139" i="1"/>
  <c r="AT234" i="1"/>
  <c r="AT111" i="1"/>
  <c r="AT77" i="1"/>
  <c r="AT107" i="1"/>
  <c r="AT195" i="1"/>
  <c r="AT74" i="1"/>
  <c r="AX168" i="1"/>
  <c r="BC294" i="1"/>
  <c r="BC4" i="1"/>
  <c r="BC87" i="1"/>
  <c r="BC309" i="1"/>
  <c r="BC133" i="1"/>
  <c r="BC60" i="1"/>
  <c r="BC179" i="1"/>
  <c r="BC245" i="1"/>
  <c r="BC372" i="1"/>
  <c r="BC100" i="1"/>
  <c r="BC25" i="1"/>
  <c r="BC157" i="1"/>
  <c r="BC244" i="1"/>
  <c r="BC272" i="1"/>
  <c r="BC313" i="1"/>
  <c r="BC26" i="1"/>
  <c r="BC352" i="1"/>
  <c r="BC29" i="1"/>
  <c r="BC232" i="1"/>
  <c r="BC195" i="1"/>
  <c r="BC279" i="1"/>
  <c r="BC285" i="1"/>
  <c r="BC46" i="1"/>
  <c r="BC140" i="1"/>
  <c r="BC210" i="1"/>
  <c r="BC99" i="1"/>
  <c r="BC36" i="1"/>
  <c r="BC110" i="1"/>
  <c r="BC336" i="1"/>
  <c r="BC265" i="1"/>
  <c r="BC236" i="1"/>
  <c r="BC331" i="1"/>
  <c r="BC104" i="1"/>
  <c r="BC65" i="1"/>
  <c r="BC141" i="1"/>
  <c r="BC27" i="1"/>
  <c r="AX198" i="1"/>
  <c r="AX323" i="1"/>
  <c r="AX235" i="1"/>
  <c r="AX157" i="1"/>
  <c r="AX332" i="1"/>
  <c r="BB364" i="1"/>
  <c r="BB321" i="1"/>
  <c r="AT76" i="1"/>
  <c r="AT63" i="1"/>
  <c r="AT56" i="1"/>
  <c r="AT266" i="1"/>
  <c r="AT241" i="1"/>
  <c r="AT178" i="1"/>
  <c r="AT289" i="1"/>
  <c r="AT3" i="1"/>
  <c r="AT196" i="1"/>
  <c r="AT218" i="1"/>
  <c r="AT366" i="1"/>
  <c r="AT349" i="1"/>
  <c r="AT67" i="1"/>
  <c r="AT302" i="1"/>
  <c r="AT95" i="1"/>
  <c r="AT34" i="1"/>
  <c r="AT151" i="1"/>
  <c r="AT131" i="1"/>
  <c r="AT231" i="1"/>
  <c r="AT213" i="1"/>
  <c r="AT27" i="1"/>
  <c r="BC213" i="1"/>
  <c r="BC248" i="1"/>
  <c r="BC52" i="1"/>
  <c r="BC138" i="1"/>
  <c r="BC185" i="1"/>
  <c r="BC319" i="1"/>
  <c r="BC223" i="1"/>
  <c r="BC361" i="1"/>
  <c r="BC58" i="1"/>
  <c r="BC187" i="1"/>
  <c r="BC259" i="1"/>
  <c r="BC79" i="1"/>
  <c r="BC190" i="1"/>
  <c r="BC298" i="1"/>
  <c r="BC98" i="1"/>
  <c r="BC219" i="1"/>
  <c r="BC262" i="1"/>
  <c r="BC129" i="1"/>
  <c r="BC218" i="1"/>
  <c r="BC19" i="1"/>
  <c r="BC196" i="1"/>
  <c r="BC156" i="1"/>
  <c r="BC368" i="1"/>
  <c r="BC3" i="1"/>
  <c r="BC200" i="1"/>
  <c r="BC241" i="1"/>
  <c r="BC341" i="1"/>
  <c r="BC139" i="1"/>
  <c r="BC105" i="1"/>
  <c r="BC45" i="1"/>
  <c r="BC214" i="1"/>
  <c r="BC243" i="1"/>
  <c r="BC327" i="1"/>
  <c r="BC6" i="1"/>
  <c r="BC9" i="1"/>
  <c r="BC136" i="1"/>
  <c r="BC209" i="1"/>
  <c r="BC270" i="1"/>
  <c r="BC302" i="1"/>
  <c r="BC186" i="1"/>
  <c r="BC191" i="1"/>
  <c r="BC349" i="1"/>
  <c r="BC188" i="1"/>
  <c r="BC233" i="1"/>
  <c r="BC252" i="1"/>
  <c r="AX52" i="1"/>
  <c r="BC178" i="1"/>
  <c r="AX90" i="1"/>
  <c r="AX40" i="1"/>
  <c r="AX334" i="1"/>
  <c r="BC84" i="1"/>
  <c r="AX244" i="1"/>
  <c r="AX18" i="1"/>
  <c r="AX219" i="1"/>
  <c r="AX98" i="1"/>
  <c r="BC7" i="1"/>
  <c r="BB343" i="1"/>
  <c r="BB200" i="1"/>
  <c r="BB335" i="1"/>
  <c r="BB221" i="1"/>
  <c r="AT232" i="1"/>
  <c r="AT375" i="1"/>
  <c r="AT353" i="1"/>
  <c r="AT322" i="1"/>
  <c r="AT224" i="1"/>
  <c r="AT123" i="1"/>
  <c r="AT189" i="1"/>
  <c r="BC59" i="1"/>
  <c r="BC290" i="1"/>
  <c r="AT338" i="1"/>
  <c r="BC16" i="1"/>
  <c r="AX371" i="1"/>
  <c r="AX252" i="1"/>
  <c r="AT169" i="1"/>
  <c r="BC111" i="1"/>
  <c r="BC40" i="1"/>
  <c r="BC332" i="1"/>
  <c r="BC34" i="1"/>
  <c r="BC172" i="1"/>
  <c r="BC125" i="1"/>
  <c r="BC71" i="1"/>
  <c r="AX316" i="1"/>
  <c r="AT285" i="1"/>
  <c r="AT326" i="1"/>
  <c r="AT367" i="1"/>
  <c r="AT235" i="1"/>
  <c r="AT379" i="1"/>
  <c r="BC127" i="1"/>
  <c r="BC343" i="1"/>
  <c r="BC33" i="1"/>
  <c r="BC260" i="1"/>
  <c r="BC145" i="1"/>
  <c r="BC284" i="1"/>
  <c r="BC221" i="1"/>
  <c r="BC354" i="1"/>
  <c r="BC375" i="1"/>
  <c r="BC148" i="1"/>
  <c r="BC53" i="1"/>
  <c r="BC246" i="1"/>
  <c r="BC97" i="1"/>
  <c r="BC124" i="1"/>
  <c r="BC142" i="1"/>
  <c r="BC286" i="1"/>
  <c r="BC378" i="1"/>
  <c r="BC256" i="1"/>
  <c r="BC234" i="1"/>
  <c r="BC131" i="1"/>
  <c r="BC81" i="1"/>
  <c r="BC114" i="1"/>
  <c r="BC168" i="1"/>
  <c r="BC310" i="1"/>
  <c r="BC328" i="1"/>
  <c r="BC86" i="1"/>
  <c r="BC369" i="1"/>
  <c r="AX33" i="1"/>
  <c r="BC338" i="1"/>
  <c r="AX256" i="1"/>
  <c r="AX185" i="1"/>
  <c r="BC72" i="1"/>
  <c r="AX299" i="1"/>
  <c r="AT92" i="1"/>
  <c r="AT144" i="1"/>
  <c r="AT360" i="1"/>
  <c r="AT315" i="1"/>
  <c r="AT240" i="1"/>
  <c r="AT368" i="1"/>
  <c r="AX357" i="1"/>
  <c r="AX96" i="1"/>
  <c r="AT152" i="1"/>
  <c r="AX32" i="1"/>
  <c r="AX249" i="1"/>
  <c r="AX195" i="1"/>
  <c r="AT124" i="1"/>
  <c r="AT217" i="1"/>
  <c r="BB47" i="1"/>
  <c r="BB135" i="1"/>
  <c r="BB92" i="1"/>
  <c r="AX193" i="1"/>
  <c r="AX30" i="1"/>
  <c r="AX269" i="1"/>
  <c r="AX145" i="1"/>
  <c r="AX245" i="1"/>
  <c r="AX169" i="1"/>
  <c r="AX54" i="1"/>
  <c r="AX57" i="1"/>
  <c r="AX66" i="1"/>
  <c r="AX221" i="1"/>
  <c r="AX240" i="1"/>
  <c r="AX41" i="1"/>
  <c r="AX321" i="1"/>
  <c r="AX141" i="1"/>
  <c r="AX11" i="1"/>
  <c r="AX379" i="1"/>
  <c r="AX105" i="1"/>
  <c r="AX179" i="1"/>
  <c r="AX176" i="1"/>
  <c r="AT270" i="1"/>
  <c r="AX290" i="1"/>
  <c r="AT277" i="1"/>
  <c r="AT81" i="1"/>
  <c r="AX79" i="1"/>
  <c r="AX163" i="1"/>
  <c r="AX115" i="1"/>
  <c r="AX325" i="1"/>
  <c r="AT162" i="1"/>
  <c r="AT100" i="1"/>
  <c r="AT146" i="1"/>
  <c r="AX230" i="1"/>
  <c r="AX340" i="1"/>
  <c r="AT201" i="1"/>
  <c r="AX56" i="1"/>
  <c r="AX360" i="1"/>
  <c r="AT101" i="1"/>
  <c r="AX211" i="1"/>
  <c r="AX128" i="1"/>
  <c r="AX220" i="1"/>
  <c r="AX123" i="1"/>
  <c r="AX213" i="1"/>
  <c r="AX309" i="1"/>
  <c r="AX204" i="1"/>
  <c r="AT354" i="1"/>
  <c r="AX118" i="1"/>
  <c r="AX59" i="1"/>
  <c r="AX4" i="1"/>
  <c r="AX58" i="1"/>
  <c r="AX327" i="1"/>
  <c r="AX378" i="1"/>
  <c r="AT337" i="1"/>
  <c r="AX291" i="1"/>
  <c r="AX68" i="1"/>
  <c r="AX288" i="1"/>
  <c r="AX166" i="1"/>
  <c r="AT312" i="1"/>
  <c r="AX326" i="1"/>
  <c r="AX62" i="1"/>
  <c r="AT279" i="1"/>
  <c r="AT130" i="1"/>
  <c r="AX278" i="1"/>
  <c r="AX374" i="1"/>
  <c r="AX186" i="1"/>
  <c r="AX114" i="1"/>
  <c r="AX16" i="1"/>
  <c r="AT163" i="1"/>
  <c r="AX150" i="1"/>
  <c r="AX259" i="1"/>
  <c r="AX313" i="1"/>
  <c r="AT192" i="1"/>
  <c r="AX77" i="1"/>
  <c r="AT305" i="1"/>
  <c r="AX377" i="1"/>
  <c r="AT294" i="1"/>
  <c r="AT12" i="1"/>
  <c r="AT339" i="1"/>
  <c r="AX61" i="1"/>
  <c r="AT33" i="1"/>
  <c r="AX239" i="1"/>
  <c r="AX82" i="1"/>
  <c r="AX361" i="1"/>
  <c r="AX100" i="1"/>
  <c r="AX14" i="1"/>
  <c r="AX70" i="1"/>
  <c r="AT16" i="1"/>
  <c r="AX369" i="1"/>
  <c r="AT242" i="1"/>
  <c r="AX217" i="1"/>
  <c r="AX15" i="1"/>
  <c r="AT347" i="1"/>
  <c r="AT358" i="1"/>
  <c r="AX142" i="1"/>
  <c r="AT83" i="1"/>
  <c r="AT36" i="1"/>
  <c r="AT198" i="1"/>
  <c r="AX203" i="1"/>
  <c r="AT70" i="1"/>
  <c r="AX162" i="1"/>
  <c r="AX125" i="1"/>
  <c r="AX280" i="1"/>
  <c r="AX358" i="1"/>
  <c r="AX36" i="1"/>
  <c r="AX285" i="1"/>
  <c r="AT262" i="1"/>
  <c r="AT6" i="1"/>
  <c r="AT150" i="1"/>
  <c r="AT14" i="1"/>
  <c r="AX83" i="1"/>
  <c r="AX133" i="1"/>
  <c r="AT59" i="1"/>
  <c r="AX241" i="1"/>
  <c r="AT299" i="1"/>
  <c r="AX53" i="1"/>
  <c r="AT187" i="1"/>
  <c r="AX342" i="1"/>
  <c r="AT168" i="1"/>
  <c r="AX34" i="1"/>
  <c r="AX277" i="1"/>
  <c r="AT174" i="1"/>
  <c r="AX248" i="1"/>
  <c r="AT23" i="1"/>
  <c r="AX87" i="1"/>
  <c r="AT268" i="1"/>
  <c r="AT89" i="1"/>
  <c r="AX7" i="1"/>
  <c r="AX192" i="1"/>
  <c r="AT314" i="1"/>
  <c r="AX216" i="1"/>
  <c r="AX111" i="1"/>
  <c r="AT22" i="1"/>
  <c r="AX22" i="1"/>
  <c r="AT138" i="1"/>
  <c r="AX156" i="1"/>
  <c r="AT25" i="1"/>
  <c r="AT149" i="1"/>
  <c r="AT181" i="1"/>
  <c r="AT159" i="1"/>
  <c r="AX127" i="1"/>
  <c r="AT316" i="1"/>
  <c r="AX189" i="1"/>
  <c r="AX348" i="1"/>
  <c r="AX331" i="1"/>
  <c r="AT18" i="1"/>
  <c r="AX206" i="1"/>
  <c r="AX160" i="1"/>
  <c r="AX187" i="1"/>
  <c r="AT104" i="1"/>
  <c r="AT249" i="1"/>
  <c r="AT303" i="1"/>
  <c r="AT119" i="1"/>
  <c r="AT278" i="1"/>
  <c r="AX25" i="1"/>
  <c r="AT155" i="1"/>
  <c r="AX19" i="1"/>
  <c r="AX121" i="1"/>
  <c r="AT325" i="1"/>
  <c r="AX267" i="1"/>
  <c r="AX37" i="1"/>
  <c r="AT307" i="1"/>
  <c r="AT2" i="1"/>
  <c r="AX63" i="1"/>
  <c r="AX129" i="1"/>
  <c r="AX136" i="1"/>
  <c r="AT346" i="1"/>
  <c r="AX350" i="1"/>
  <c r="AT32" i="1"/>
  <c r="AT7" i="1"/>
  <c r="AT62" i="1"/>
  <c r="AT114" i="1"/>
  <c r="AT265" i="1"/>
  <c r="AX354" i="1"/>
  <c r="AT141" i="1"/>
  <c r="AT256" i="1"/>
  <c r="AX94" i="1"/>
  <c r="AX72" i="1"/>
  <c r="AX191" i="1"/>
  <c r="AX255" i="1"/>
  <c r="AT66" i="1"/>
  <c r="AT344" i="1"/>
  <c r="AT191" i="1"/>
  <c r="AX38" i="1"/>
  <c r="AT160" i="1"/>
  <c r="AT281" i="1"/>
  <c r="AT328" i="1"/>
  <c r="AT377" i="1"/>
  <c r="AX283" i="1"/>
  <c r="AT154" i="1"/>
  <c r="AT319" i="1"/>
  <c r="AT260" i="1"/>
  <c r="AX262" i="1"/>
  <c r="AX222" i="1"/>
  <c r="AX261" i="1"/>
  <c r="AT357" i="1"/>
  <c r="AX224" i="1"/>
  <c r="AX144" i="1"/>
  <c r="AX306" i="1"/>
  <c r="AT29" i="1"/>
  <c r="AX131" i="1"/>
  <c r="AT142" i="1"/>
  <c r="AT245" i="1"/>
  <c r="AX263" i="1"/>
  <c r="AT203" i="1"/>
  <c r="AX229" i="1"/>
  <c r="AT323" i="1"/>
  <c r="AX232" i="1"/>
  <c r="AT193" i="1"/>
  <c r="AX67" i="1"/>
  <c r="AX356" i="1"/>
  <c r="AT370" i="1"/>
  <c r="AT9" i="1"/>
  <c r="AT71" i="1"/>
  <c r="AX281" i="1"/>
  <c r="AX81" i="1"/>
  <c r="AX307" i="1"/>
  <c r="AX139" i="1"/>
  <c r="AX344" i="1"/>
  <c r="AX167" i="1"/>
  <c r="AX349" i="1"/>
  <c r="AT145" i="1"/>
  <c r="AT171" i="1"/>
  <c r="AT110" i="1"/>
  <c r="AT118" i="1"/>
  <c r="AX188" i="1"/>
  <c r="AT215" i="1"/>
  <c r="AX171" i="1"/>
  <c r="AT356" i="1"/>
  <c r="AT361" i="1"/>
  <c r="AT105" i="1"/>
  <c r="AT97" i="1"/>
  <c r="AX258" i="1"/>
  <c r="AX137" i="1"/>
  <c r="AX351" i="1"/>
  <c r="AT211" i="1"/>
  <c r="AT84" i="1"/>
  <c r="AT54" i="1"/>
  <c r="AX183" i="1"/>
  <c r="AX174" i="1"/>
  <c r="AX346" i="1"/>
  <c r="AT362" i="1"/>
  <c r="AX312" i="1"/>
  <c r="AT320" i="1"/>
  <c r="AT109" i="1"/>
  <c r="AT199" i="1"/>
  <c r="AX227" i="1"/>
  <c r="AX23" i="1"/>
  <c r="AT247" i="1"/>
  <c r="AX270" i="1"/>
  <c r="AX27" i="1"/>
  <c r="AT313" i="1"/>
  <c r="AT61" i="1"/>
  <c r="AT194" i="1"/>
  <c r="AT127" i="1"/>
  <c r="AT87" i="1"/>
  <c r="AX71" i="1"/>
  <c r="AX158" i="1"/>
  <c r="AT301" i="1"/>
  <c r="AX303" i="1"/>
  <c r="AT204" i="1"/>
  <c r="AX51" i="1"/>
  <c r="AT53" i="1"/>
  <c r="AX46" i="1"/>
  <c r="AX110" i="1"/>
  <c r="AX305" i="1"/>
  <c r="AT121" i="1"/>
  <c r="AX276" i="1"/>
  <c r="AT31" i="1"/>
  <c r="AX49" i="1"/>
  <c r="AT19" i="1"/>
  <c r="AT371" i="1"/>
  <c r="AT10" i="1"/>
  <c r="AX65" i="1"/>
  <c r="AT180" i="1"/>
  <c r="AT210" i="1"/>
  <c r="AX146" i="1"/>
  <c r="AX359" i="1"/>
  <c r="AX237" i="1"/>
  <c r="AX364" i="1"/>
  <c r="AX104" i="1"/>
  <c r="AT352" i="1"/>
  <c r="AT96" i="1"/>
  <c r="AT46" i="1"/>
  <c r="AT128" i="1"/>
  <c r="AX337" i="1"/>
  <c r="AX3" i="1"/>
  <c r="AX12" i="1"/>
  <c r="AT334" i="1"/>
  <c r="AT133" i="1"/>
  <c r="AX375" i="1"/>
  <c r="AT376" i="1"/>
  <c r="AT250" i="1"/>
  <c r="AT255" i="1"/>
  <c r="AX251" i="1"/>
  <c r="AT125" i="1"/>
  <c r="AT157" i="1"/>
  <c r="AX196" i="1"/>
  <c r="AX210" i="1"/>
  <c r="AX234" i="1"/>
  <c r="AT267" i="1"/>
  <c r="AT140" i="1"/>
  <c r="AX64" i="1"/>
  <c r="AT290" i="1"/>
  <c r="AT103" i="1"/>
  <c r="AT11" i="1"/>
  <c r="AT58" i="1"/>
  <c r="AT269" i="1"/>
  <c r="AT342" i="1"/>
  <c r="AT47" i="1"/>
  <c r="BF291" i="1"/>
  <c r="BF201" i="1"/>
  <c r="BF309" i="1"/>
  <c r="BF135" i="1"/>
  <c r="BF17" i="1"/>
  <c r="BF274" i="1"/>
  <c r="BF5" i="1"/>
  <c r="BF275" i="1"/>
  <c r="BF273" i="1"/>
  <c r="BF116" i="1"/>
  <c r="BF207" i="1"/>
  <c r="BF363" i="1"/>
  <c r="BF333" i="1"/>
  <c r="BF297" i="1"/>
  <c r="BF184" i="1"/>
  <c r="BF48" i="1"/>
  <c r="BF324" i="1"/>
  <c r="BF293" i="1"/>
  <c r="BF292" i="1"/>
  <c r="BF228" i="1"/>
  <c r="BF170" i="1"/>
  <c r="BF300" i="1"/>
  <c r="BF264" i="1"/>
  <c r="BF257" i="1"/>
  <c r="BF253" i="1"/>
  <c r="BF8" i="1"/>
  <c r="BF28" i="1"/>
  <c r="BF75" i="1"/>
  <c r="BF42" i="1"/>
  <c r="BF88" i="1"/>
  <c r="BF132" i="1"/>
  <c r="BF73" i="1"/>
  <c r="BF93" i="1"/>
  <c r="BF134" i="1"/>
  <c r="BF175" i="1"/>
  <c r="BF373" i="1"/>
  <c r="BF345" i="1"/>
  <c r="BF122" i="1"/>
  <c r="BF78" i="1"/>
  <c r="BF295" i="1"/>
  <c r="BF311" i="1"/>
  <c r="BF106" i="1"/>
  <c r="BF80" i="1"/>
  <c r="BF287" i="1"/>
  <c r="BF91" i="1"/>
  <c r="BF55" i="1"/>
  <c r="BF212" i="1"/>
  <c r="BF238" i="1"/>
  <c r="BF335" i="1"/>
  <c r="BF165" i="1"/>
  <c r="BF202" i="1"/>
  <c r="BF205" i="1"/>
  <c r="BF120" i="1"/>
  <c r="BF108" i="1"/>
  <c r="BF164" i="1"/>
  <c r="BF50" i="1"/>
  <c r="BF153" i="1"/>
  <c r="BF117" i="1"/>
  <c r="BF43" i="1"/>
  <c r="BF365" i="1"/>
  <c r="BF177" i="1"/>
  <c r="BF304" i="1"/>
  <c r="BF102" i="1"/>
  <c r="BF254" i="1"/>
  <c r="BF47" i="1"/>
  <c r="BF85" i="1"/>
  <c r="BF355" i="1"/>
  <c r="BF69" i="1"/>
  <c r="BF126" i="1"/>
  <c r="BF182" i="1"/>
  <c r="BF208" i="1"/>
  <c r="BF24" i="1"/>
  <c r="BF112" i="1"/>
  <c r="BN233" i="1" l="1"/>
  <c r="BN109" i="1"/>
  <c r="BN271" i="1"/>
  <c r="BN4" i="1"/>
  <c r="BN349" i="1"/>
  <c r="BN209" i="1"/>
  <c r="BN157" i="1"/>
  <c r="BN366" i="1"/>
  <c r="BN320" i="1"/>
  <c r="BN163" i="1"/>
  <c r="BN158" i="1"/>
  <c r="BN53" i="1"/>
  <c r="BN19" i="1"/>
  <c r="BN314" i="1"/>
  <c r="BN113" i="1"/>
  <c r="BN370" i="1"/>
  <c r="BN121" i="1"/>
  <c r="BN219" i="1"/>
  <c r="BN144" i="1"/>
  <c r="BN369" i="1"/>
  <c r="BN232" i="1"/>
  <c r="BN104" i="1"/>
  <c r="BN316" i="1"/>
  <c r="BN186" i="1"/>
  <c r="BN200" i="1"/>
  <c r="BN137" i="1"/>
  <c r="BN239" i="1"/>
  <c r="BN128" i="1"/>
  <c r="BN188" i="1"/>
  <c r="BN58" i="1"/>
  <c r="BN344" i="1"/>
  <c r="BN367" i="1"/>
  <c r="BN30" i="1"/>
  <c r="BN10" i="1"/>
  <c r="BN250" i="1"/>
  <c r="BN299" i="1"/>
  <c r="BN21" i="1"/>
  <c r="BN282" i="1"/>
  <c r="BN248" i="1"/>
  <c r="BN339" i="1"/>
  <c r="BN337" i="1"/>
  <c r="BN290" i="1"/>
  <c r="BN323" i="1"/>
  <c r="BN191" i="1"/>
  <c r="BN223" i="1"/>
  <c r="BN66" i="1"/>
  <c r="BN226" i="1"/>
  <c r="BN213" i="1"/>
  <c r="BN103" i="1"/>
  <c r="BN90" i="1"/>
  <c r="BN278" i="1"/>
  <c r="BN2" i="1"/>
  <c r="BN360" i="1"/>
  <c r="BN79" i="1"/>
  <c r="BN357" i="1"/>
  <c r="BN358" i="1"/>
  <c r="BN193" i="1"/>
  <c r="BN236" i="1"/>
  <c r="BN95" i="1"/>
  <c r="BN94" i="1"/>
  <c r="BN283" i="1"/>
  <c r="BN249" i="1"/>
  <c r="BN279" i="1"/>
  <c r="BN143" i="1"/>
  <c r="BN301" i="1"/>
  <c r="BN235" i="1"/>
  <c r="BN72" i="1"/>
  <c r="BN317" i="1"/>
  <c r="BN183" i="1"/>
  <c r="BN96" i="1"/>
  <c r="BN87" i="1"/>
  <c r="BN227" i="1"/>
  <c r="BN315" i="1"/>
  <c r="BN321" i="1"/>
  <c r="BN255" i="1"/>
  <c r="BN76" i="1"/>
  <c r="BN77" i="1"/>
  <c r="BN322" i="1"/>
  <c r="BN330" i="1"/>
  <c r="BN40" i="1"/>
  <c r="BN371" i="1"/>
  <c r="BN110" i="1"/>
  <c r="BN119" i="1"/>
  <c r="BN284" i="1"/>
  <c r="BN52" i="1"/>
  <c r="BN348" i="1"/>
  <c r="BN259" i="1"/>
  <c r="BN241" i="1"/>
  <c r="BN252" i="1"/>
  <c r="BN139" i="1"/>
  <c r="BN229" i="1"/>
  <c r="BN100" i="1"/>
  <c r="BN342" i="1"/>
  <c r="BN133" i="1"/>
  <c r="BN33" i="1"/>
  <c r="BN260" i="1"/>
  <c r="BN154" i="1"/>
  <c r="BN129" i="1"/>
  <c r="BN25" i="1"/>
  <c r="BN151" i="1"/>
  <c r="BN127" i="1"/>
  <c r="BN3" i="1"/>
  <c r="BN294" i="1"/>
  <c r="BN359" i="1"/>
  <c r="BN147" i="1"/>
  <c r="BN84" i="1"/>
  <c r="BN35" i="1"/>
  <c r="BN280" i="1"/>
  <c r="BN325" i="1"/>
  <c r="BN285" i="1"/>
  <c r="BN291" i="1"/>
  <c r="BN347" i="1"/>
  <c r="BN38" i="1"/>
  <c r="BN82" i="1"/>
  <c r="BN340" i="1"/>
  <c r="BN224" i="1"/>
  <c r="BN206" i="1"/>
  <c r="BN64" i="1"/>
  <c r="BN276" i="1"/>
  <c r="BN169" i="1"/>
  <c r="BN195" i="1"/>
  <c r="BN16" i="1"/>
  <c r="BN379" i="1"/>
  <c r="BN192" i="1"/>
  <c r="BN361" i="1"/>
  <c r="BN150" i="1"/>
  <c r="BN378" i="1"/>
  <c r="BN356" i="1"/>
  <c r="BN125" i="1"/>
  <c r="BN176" i="1"/>
  <c r="BN247" i="1"/>
  <c r="BN14" i="1"/>
  <c r="BN187" i="1"/>
  <c r="BN130" i="1"/>
  <c r="BN196" i="1"/>
  <c r="BN218" i="1"/>
  <c r="BN141" i="1"/>
  <c r="BN124" i="1"/>
  <c r="BN160" i="1"/>
  <c r="BN44" i="1"/>
  <c r="BN105" i="1"/>
  <c r="BN152" i="1"/>
  <c r="BN334" i="1"/>
  <c r="BN63" i="1"/>
  <c r="BN59" i="1"/>
  <c r="BN319" i="1"/>
  <c r="BN97" i="1"/>
  <c r="BN372" i="1"/>
  <c r="BN302" i="1"/>
  <c r="BN269" i="1"/>
  <c r="BN199" i="1"/>
  <c r="BN60" i="1"/>
  <c r="BN318" i="1"/>
  <c r="BN71" i="1"/>
  <c r="BN353" i="1"/>
  <c r="BN377" i="1"/>
  <c r="BN326" i="1"/>
  <c r="BN123" i="1"/>
  <c r="BN46" i="1"/>
  <c r="BN237" i="1"/>
  <c r="BN20" i="1"/>
  <c r="BN180" i="1"/>
  <c r="BN251" i="1"/>
  <c r="BN23" i="1"/>
  <c r="BN111" i="1"/>
  <c r="BN107" i="1"/>
  <c r="BN156" i="1"/>
  <c r="BN98" i="1"/>
  <c r="BN174" i="1"/>
  <c r="BN12" i="1"/>
  <c r="BN138" i="1"/>
  <c r="BN155" i="1"/>
  <c r="BN312" i="1"/>
  <c r="BN211" i="1"/>
  <c r="BN243" i="1"/>
  <c r="BN198" i="1"/>
  <c r="BN309" i="1"/>
  <c r="BN57" i="1"/>
  <c r="BN270" i="1"/>
  <c r="BN189" i="1"/>
  <c r="BN56" i="1"/>
  <c r="BN210" i="1"/>
  <c r="BN343" i="1"/>
  <c r="BN49" i="1"/>
  <c r="BN310" i="1"/>
  <c r="BN62" i="1"/>
  <c r="BN54" i="1"/>
  <c r="BN140" i="1"/>
  <c r="BN61" i="1"/>
  <c r="BN203" i="1"/>
  <c r="BN51" i="1"/>
  <c r="BN331" i="1"/>
  <c r="BN265" i="1"/>
  <c r="BN352" i="1"/>
  <c r="BN262" i="1"/>
  <c r="BN74" i="1"/>
  <c r="BN288" i="1"/>
  <c r="BN266" i="1"/>
  <c r="BN350" i="1"/>
  <c r="BN354" i="1"/>
  <c r="BN336" i="1"/>
  <c r="BN216" i="1"/>
  <c r="BN286" i="1"/>
  <c r="BN374" i="1"/>
  <c r="BN267" i="1"/>
  <c r="BN166" i="1"/>
  <c r="BN313" i="1"/>
  <c r="BN234" i="1"/>
  <c r="BN18" i="1"/>
  <c r="BN346" i="1"/>
  <c r="BN118" i="1"/>
  <c r="BN231" i="1"/>
  <c r="BN15" i="1"/>
  <c r="BN185" i="1"/>
  <c r="BN272" i="1"/>
  <c r="BN168" i="1"/>
  <c r="BN83" i="1"/>
  <c r="BN178" i="1"/>
  <c r="BN26" i="1"/>
  <c r="BN338" i="1"/>
  <c r="BN114" i="1"/>
  <c r="BN9" i="1"/>
  <c r="BN34" i="1"/>
  <c r="BN351" i="1"/>
  <c r="BN6" i="1"/>
  <c r="BN328" i="1"/>
  <c r="BN256" i="1"/>
  <c r="BN263" i="1"/>
  <c r="BN171" i="1"/>
  <c r="BN145" i="1"/>
  <c r="BN306" i="1"/>
  <c r="BN115" i="1"/>
  <c r="BN261" i="1"/>
  <c r="BN22" i="1"/>
  <c r="BN221" i="1"/>
  <c r="BN296" i="1"/>
  <c r="BN131" i="1"/>
  <c r="BN13" i="1"/>
  <c r="BN7" i="1"/>
  <c r="BN214" i="1"/>
  <c r="BN246" i="1"/>
  <c r="BN242" i="1"/>
  <c r="BN222" i="1"/>
  <c r="BN162" i="1"/>
  <c r="BN36" i="1"/>
  <c r="BN27" i="1"/>
  <c r="BN362" i="1"/>
  <c r="BN307" i="1"/>
  <c r="BN149" i="1"/>
  <c r="BN215" i="1"/>
  <c r="BN181" i="1"/>
  <c r="BN376" i="1"/>
  <c r="BN159" i="1"/>
  <c r="BN217" i="1"/>
  <c r="BN68" i="1"/>
  <c r="BN368" i="1"/>
  <c r="BN364" i="1"/>
  <c r="BN244" i="1"/>
  <c r="BN11" i="1"/>
  <c r="BN190" i="1"/>
  <c r="BN281" i="1"/>
  <c r="BN179" i="1"/>
  <c r="BN45" i="1"/>
  <c r="BN39" i="1"/>
  <c r="BN146" i="1"/>
  <c r="BN86" i="1"/>
  <c r="BN230" i="1"/>
  <c r="BN29" i="1"/>
  <c r="BN245" i="1"/>
  <c r="BN289" i="1"/>
  <c r="BN197" i="1"/>
  <c r="BN327" i="1"/>
  <c r="BN148" i="1"/>
  <c r="BN31" i="1"/>
  <c r="BN268" i="1"/>
  <c r="BN172" i="1"/>
  <c r="BN136" i="1"/>
  <c r="BN70" i="1"/>
  <c r="BN67" i="1"/>
  <c r="BN167" i="1"/>
  <c r="BN220" i="1"/>
  <c r="BN375" i="1"/>
  <c r="BN92" i="1"/>
  <c r="BN201" i="1"/>
  <c r="BN101" i="1"/>
  <c r="BN204" i="1"/>
  <c r="BN305" i="1"/>
  <c r="BN41" i="1"/>
  <c r="BN194" i="1"/>
  <c r="BN332" i="1"/>
  <c r="BN341" i="1"/>
  <c r="BN240" i="1"/>
  <c r="BN65" i="1"/>
  <c r="BN142" i="1"/>
  <c r="BN303" i="1"/>
  <c r="BN308" i="1"/>
  <c r="BN32" i="1"/>
  <c r="BN258" i="1"/>
  <c r="BF155" i="1"/>
  <c r="BF342" i="1"/>
  <c r="BF347" i="1"/>
  <c r="BF10" i="1"/>
  <c r="BF54" i="1"/>
  <c r="BF289" i="1"/>
  <c r="BF220" i="1"/>
  <c r="BF103" i="1"/>
  <c r="BF123" i="1"/>
  <c r="BF282" i="1"/>
  <c r="BF18" i="1"/>
  <c r="BF115" i="1"/>
  <c r="BF20" i="1"/>
  <c r="BF312" i="1"/>
  <c r="BF203" i="1"/>
  <c r="BF160" i="1"/>
  <c r="BF95" i="1"/>
  <c r="BF326" i="1"/>
  <c r="BF96" i="1"/>
  <c r="BF74" i="1"/>
  <c r="BF239" i="1"/>
  <c r="BF32" i="1"/>
  <c r="BF189" i="1"/>
  <c r="BF21" i="1"/>
  <c r="BF260" i="1"/>
  <c r="BF371" i="1"/>
  <c r="BF44" i="1"/>
  <c r="BF121" i="1"/>
  <c r="BF337" i="1"/>
  <c r="BF281" i="1"/>
  <c r="BF316" i="1"/>
  <c r="BF151" i="1"/>
  <c r="BF163" i="1"/>
  <c r="BF271" i="1"/>
  <c r="BF67" i="1"/>
  <c r="BF150" i="1"/>
  <c r="BF344" i="1"/>
  <c r="BF23" i="1"/>
  <c r="BF89" i="1"/>
  <c r="BF118" i="1"/>
  <c r="BF338" i="1"/>
  <c r="BF125" i="1"/>
  <c r="BF186" i="1"/>
  <c r="BF339" i="1"/>
  <c r="BF268" i="1"/>
  <c r="BF263" i="1"/>
  <c r="BF168" i="1"/>
  <c r="BF53" i="1"/>
  <c r="BF84" i="1"/>
  <c r="BF302" i="1"/>
  <c r="BF341" i="1"/>
  <c r="BF98" i="1"/>
  <c r="BF185" i="1"/>
  <c r="BF65" i="1"/>
  <c r="BF285" i="1"/>
  <c r="BF100" i="1"/>
  <c r="BF235" i="1"/>
  <c r="BF364" i="1"/>
  <c r="BF204" i="1"/>
  <c r="BF359" i="1"/>
  <c r="BF358" i="1"/>
  <c r="BF370" i="1"/>
  <c r="BF322" i="1"/>
  <c r="BF167" i="1"/>
  <c r="BF169" i="1"/>
  <c r="BF280" i="1"/>
  <c r="BF49" i="1"/>
  <c r="BF183" i="1"/>
  <c r="BF37" i="1"/>
  <c r="BF242" i="1"/>
  <c r="BF367" i="1"/>
  <c r="BF321" i="1"/>
  <c r="BF351" i="1"/>
  <c r="BF82" i="1"/>
  <c r="BF12" i="1"/>
  <c r="BF278" i="1"/>
  <c r="BF38" i="1"/>
  <c r="BF211" i="1"/>
  <c r="BF224" i="1"/>
  <c r="BF378" i="1"/>
  <c r="BF145" i="1"/>
  <c r="BF59" i="1"/>
  <c r="BF7" i="1"/>
  <c r="BF252" i="1"/>
  <c r="BF327" i="1"/>
  <c r="BF196" i="1"/>
  <c r="BF58" i="1"/>
  <c r="BF110" i="1"/>
  <c r="BF26" i="1"/>
  <c r="BF217" i="1"/>
  <c r="BF314" i="1"/>
  <c r="BF14" i="1"/>
  <c r="BF192" i="1"/>
  <c r="BF330" i="1"/>
  <c r="BF56" i="1"/>
  <c r="BF348" i="1"/>
  <c r="BF356" i="1"/>
  <c r="BF128" i="1"/>
  <c r="BF305" i="1"/>
  <c r="BF174" i="1"/>
  <c r="BF374" i="1"/>
  <c r="BF328" i="1"/>
  <c r="BF234" i="1"/>
  <c r="BF97" i="1"/>
  <c r="BF221" i="1"/>
  <c r="BF127" i="1"/>
  <c r="BF40" i="1"/>
  <c r="BF178" i="1"/>
  <c r="BF191" i="1"/>
  <c r="BF9" i="1"/>
  <c r="BF105" i="1"/>
  <c r="BF368" i="1"/>
  <c r="BF262" i="1"/>
  <c r="BF259" i="1"/>
  <c r="BF213" i="1"/>
  <c r="BF27" i="1"/>
  <c r="BF265" i="1"/>
  <c r="BF140" i="1"/>
  <c r="BF29" i="1"/>
  <c r="BF157" i="1"/>
  <c r="BF60" i="1"/>
  <c r="BF276" i="1"/>
  <c r="BF35" i="1"/>
  <c r="BF51" i="1"/>
  <c r="BF357" i="1"/>
  <c r="BF277" i="1"/>
  <c r="BF137" i="1"/>
  <c r="BF2" i="1"/>
  <c r="BF13" i="1"/>
  <c r="BF92" i="1"/>
  <c r="BF181" i="1"/>
  <c r="BF162" i="1"/>
  <c r="BF154" i="1"/>
  <c r="BF146" i="1"/>
  <c r="BF94" i="1"/>
  <c r="BF308" i="1"/>
  <c r="BF64" i="1"/>
  <c r="BF315" i="1"/>
  <c r="BF30" i="1"/>
  <c r="BF288" i="1"/>
  <c r="BF57" i="1"/>
  <c r="BF306" i="1"/>
  <c r="BF249" i="1"/>
  <c r="BF299" i="1"/>
  <c r="BF290" i="1"/>
  <c r="BF6" i="1"/>
  <c r="BF139" i="1"/>
  <c r="BF133" i="1"/>
  <c r="BF237" i="1"/>
  <c r="BF194" i="1"/>
  <c r="BF267" i="1"/>
  <c r="BF180" i="1"/>
  <c r="BF296" i="1"/>
  <c r="BF198" i="1"/>
  <c r="BF107" i="1"/>
  <c r="BF269" i="1"/>
  <c r="BF66" i="1"/>
  <c r="BF114" i="1"/>
  <c r="BF286" i="1"/>
  <c r="BF148" i="1"/>
  <c r="BF172" i="1"/>
  <c r="BF233" i="1"/>
  <c r="BF270" i="1"/>
  <c r="BF243" i="1"/>
  <c r="BF241" i="1"/>
  <c r="BF19" i="1"/>
  <c r="BF298" i="1"/>
  <c r="BF361" i="1"/>
  <c r="BF138" i="1"/>
  <c r="BF104" i="1"/>
  <c r="BF36" i="1"/>
  <c r="BF279" i="1"/>
  <c r="BF313" i="1"/>
  <c r="BF372" i="1"/>
  <c r="BF87" i="1"/>
  <c r="BF250" i="1"/>
  <c r="BF176" i="1"/>
  <c r="BF230" i="1"/>
  <c r="BF101" i="1"/>
  <c r="BF62" i="1"/>
  <c r="BF77" i="1"/>
  <c r="BF149" i="1"/>
  <c r="BF152" i="1"/>
  <c r="BF377" i="1"/>
  <c r="BF215" i="1"/>
  <c r="BF231" i="1"/>
  <c r="BF83" i="1"/>
  <c r="BF76" i="1"/>
  <c r="BF350" i="1"/>
  <c r="BF144" i="1"/>
  <c r="BF193" i="1"/>
  <c r="BF197" i="1"/>
  <c r="BF307" i="1"/>
  <c r="BF113" i="1"/>
  <c r="BF369" i="1"/>
  <c r="BF81" i="1"/>
  <c r="BF142" i="1"/>
  <c r="BF375" i="1"/>
  <c r="BF33" i="1"/>
  <c r="BF34" i="1"/>
  <c r="BF188" i="1"/>
  <c r="BF209" i="1"/>
  <c r="BF214" i="1"/>
  <c r="BF200" i="1"/>
  <c r="BF218" i="1"/>
  <c r="BF190" i="1"/>
  <c r="BF223" i="1"/>
  <c r="BF52" i="1"/>
  <c r="BF331" i="1"/>
  <c r="BF99" i="1"/>
  <c r="BF195" i="1"/>
  <c r="BF272" i="1"/>
  <c r="BF245" i="1"/>
  <c r="BF4" i="1"/>
  <c r="BF346" i="1"/>
  <c r="BF362" i="1"/>
  <c r="BF147" i="1"/>
  <c r="BF251" i="1"/>
  <c r="BF199" i="1"/>
  <c r="BF334" i="1"/>
  <c r="BF360" i="1"/>
  <c r="BF303" i="1"/>
  <c r="BF261" i="1"/>
  <c r="BF70" i="1"/>
  <c r="BF340" i="1"/>
  <c r="BF247" i="1"/>
  <c r="BF376" i="1"/>
  <c r="BF301" i="1"/>
  <c r="BF61" i="1"/>
  <c r="BF68" i="1"/>
  <c r="BF320" i="1"/>
  <c r="BF283" i="1"/>
  <c r="BF255" i="1"/>
  <c r="BF166" i="1"/>
  <c r="BF31" i="1"/>
  <c r="BF325" i="1"/>
  <c r="BF109" i="1"/>
  <c r="BF353" i="1"/>
  <c r="BF222" i="1"/>
  <c r="BF219" i="1"/>
  <c r="BF63" i="1"/>
  <c r="BF284" i="1"/>
  <c r="BF156" i="1"/>
  <c r="BF90" i="1"/>
  <c r="BF11" i="1"/>
  <c r="BF352" i="1"/>
  <c r="BF130" i="1"/>
  <c r="BF25" i="1"/>
  <c r="BF319" i="1"/>
  <c r="BF266" i="1"/>
  <c r="BF336" i="1"/>
  <c r="BF246" i="1"/>
  <c r="BF141" i="1"/>
  <c r="BF379" i="1"/>
  <c r="BF71" i="1"/>
  <c r="BF111" i="1"/>
  <c r="BF323" i="1"/>
  <c r="BF39" i="1"/>
  <c r="BF256" i="1"/>
  <c r="BF158" i="1"/>
  <c r="BF187" i="1"/>
  <c r="BF240" i="1"/>
  <c r="BF226" i="1"/>
  <c r="BF46" i="1"/>
  <c r="BF317" i="1"/>
  <c r="BF206" i="1"/>
  <c r="BF119" i="1"/>
  <c r="BF310" i="1"/>
  <c r="BF366" i="1"/>
  <c r="BF318" i="1"/>
  <c r="BF72" i="1"/>
  <c r="BF86" i="1"/>
  <c r="BF131" i="1"/>
  <c r="BF124" i="1"/>
  <c r="BF354" i="1"/>
  <c r="BF343" i="1"/>
  <c r="BF332" i="1"/>
  <c r="BF16" i="1"/>
  <c r="BF349" i="1"/>
  <c r="BF136" i="1"/>
  <c r="BF45" i="1"/>
  <c r="BF3" i="1"/>
  <c r="BF129" i="1"/>
  <c r="BF79" i="1"/>
  <c r="BF248" i="1"/>
  <c r="BF236" i="1"/>
  <c r="BF210" i="1"/>
  <c r="BF232" i="1"/>
  <c r="BF244" i="1"/>
  <c r="BF179" i="1"/>
  <c r="BF294" i="1"/>
  <c r="BF171" i="1"/>
  <c r="BF15" i="1"/>
  <c r="BF229" i="1"/>
  <c r="BF258" i="1"/>
  <c r="BF227" i="1"/>
  <c r="BF159" i="1"/>
  <c r="BF216" i="1"/>
  <c r="BF41" i="1"/>
  <c r="BF22" i="1"/>
  <c r="BF143" i="1"/>
</calcChain>
</file>

<file path=xl/sharedStrings.xml><?xml version="1.0" encoding="utf-8"?>
<sst xmlns="http://schemas.openxmlformats.org/spreadsheetml/2006/main" count="993" uniqueCount="529">
  <si>
    <t>ДАППБезыменоЦФО</t>
  </si>
  <si>
    <t>МАППБугаевкаЦФО</t>
  </si>
  <si>
    <t>ДАППВалуйкиЦФО</t>
  </si>
  <si>
    <t>ДАППВергелевкаЦФО</t>
  </si>
  <si>
    <t>ДАППВериговкаЦФО</t>
  </si>
  <si>
    <t>ДАППГоловчиноЦФО</t>
  </si>
  <si>
    <t>МАППГрайворонЦФО</t>
  </si>
  <si>
    <t>ДАППКлименкиЦФО</t>
  </si>
  <si>
    <t>ДАППКолотиловкаЦФО</t>
  </si>
  <si>
    <t>ДАППЛогачевкаЦФО</t>
  </si>
  <si>
    <t>МАППНехотеевкаЦФО</t>
  </si>
  <si>
    <t>ДАППНовобелаяЦФО</t>
  </si>
  <si>
    <t>МАППРовенькиЦФО</t>
  </si>
  <si>
    <t>ДАППТишанкаЦФО</t>
  </si>
  <si>
    <t>МАППШебекиноЦФО</t>
  </si>
  <si>
    <t>ЖДППБелгородЦФО</t>
  </si>
  <si>
    <t>ЖДППВалуйкиЦФО</t>
  </si>
  <si>
    <t>ЖДППГартмашевкаЦФО</t>
  </si>
  <si>
    <t>ЖДППГоловчиноЦФО</t>
  </si>
  <si>
    <t>ЖДППДолбиноЦФО</t>
  </si>
  <si>
    <t>ЖДППИлек-ПеньковкаЦФО</t>
  </si>
  <si>
    <t>ЖДППНежегольЦФО</t>
  </si>
  <si>
    <t>ЖДППРазъезд ВыстрелЦФО</t>
  </si>
  <si>
    <t>ВППБелгородЦФО</t>
  </si>
  <si>
    <t>ВППВоронеж (Чертовицкое)ЦФО</t>
  </si>
  <si>
    <t>ВППЛипецкЦФО</t>
  </si>
  <si>
    <t>ДАППБелая БерезкаЦФО</t>
  </si>
  <si>
    <t>ДАППЗерновоЦФО</t>
  </si>
  <si>
    <t>МАППКрупецЦФО</t>
  </si>
  <si>
    <t>ДАППЛомаковкаЦФО</t>
  </si>
  <si>
    <t>МАППНовые ЮрковичиЦФО</t>
  </si>
  <si>
    <t>МАПППогарЦФО</t>
  </si>
  <si>
    <t>МАППСуджаЦФО</t>
  </si>
  <si>
    <t>ДАППТёткино (Бояро-Лежачи)ЦФО</t>
  </si>
  <si>
    <t>ДАППТёткино (Рыжевка)ЦФО</t>
  </si>
  <si>
    <t>МАППТроебортноеЦФО</t>
  </si>
  <si>
    <t>ЖДППБрянск-ЛьговскийЦФО</t>
  </si>
  <si>
    <t>ЖДППБрянск-ОрловскийЦФО</t>
  </si>
  <si>
    <t>ЖДППГлушковоЦФО</t>
  </si>
  <si>
    <t>ЖДППСуземкаЦФО</t>
  </si>
  <si>
    <t>ЖДППТёткиноЦФО</t>
  </si>
  <si>
    <t>ВППБрянскЦФО</t>
  </si>
  <si>
    <t>ВППКалуга (Грабцево)ЦФО</t>
  </si>
  <si>
    <t>ВППКурскЦФО</t>
  </si>
  <si>
    <t>МАППКраскиноДФО</t>
  </si>
  <si>
    <t>ДАППМарковоДФО</t>
  </si>
  <si>
    <t>МАПППограничныйДФО</t>
  </si>
  <si>
    <t>ДАПППолтавкаДФО</t>
  </si>
  <si>
    <t>ДАППТурий РогДФО</t>
  </si>
  <si>
    <t>ЖДППМахалиноДФО</t>
  </si>
  <si>
    <t>ЖДПППограничныйДФО</t>
  </si>
  <si>
    <t>ЖДППХасанДФО</t>
  </si>
  <si>
    <t>ВППАнадырь (Угольный)ДФО</t>
  </si>
  <si>
    <t>ВППВладивосток (Кневичи)ДФО</t>
  </si>
  <si>
    <t>ВППМагадан (Сокол)ДФО</t>
  </si>
  <si>
    <t>ВПППетропавловск-Камчатский (Елизово)ДФО</t>
  </si>
  <si>
    <t>ВПППровидения БухтаДФО</t>
  </si>
  <si>
    <t>ВППЮжно-Сахалинск (Хомутово)ДФО</t>
  </si>
  <si>
    <t>МППАлександровск-СахалинскийДФО</t>
  </si>
  <si>
    <t>МППАнадырьДФО</t>
  </si>
  <si>
    <t>МППБеринговскийДФО</t>
  </si>
  <si>
    <t>МППВладивостокДФО</t>
  </si>
  <si>
    <t>МППВосточныйДФО</t>
  </si>
  <si>
    <t>МППЗарубиноДФО</t>
  </si>
  <si>
    <t>МППКорсаковДФО</t>
  </si>
  <si>
    <t>МППКрабозаводскийДФО</t>
  </si>
  <si>
    <t>МППЛаврентияДФО</t>
  </si>
  <si>
    <t>МППМагаданДФО</t>
  </si>
  <si>
    <t>МППМоскальвоДФО</t>
  </si>
  <si>
    <t>МППНаходкаДФО</t>
  </si>
  <si>
    <t>МППНевельскДФО</t>
  </si>
  <si>
    <t>МППОльгаДФО</t>
  </si>
  <si>
    <t>МПППевекДФО</t>
  </si>
  <si>
    <t>МПППетропавловск-КамчатскийДФО</t>
  </si>
  <si>
    <t>МПППоронайскДФО</t>
  </si>
  <si>
    <t>МПППосьетДФО</t>
  </si>
  <si>
    <t>МПППригородноеДФО</t>
  </si>
  <si>
    <t>МПППровиденияДФО</t>
  </si>
  <si>
    <t>МППУглегорскДФО</t>
  </si>
  <si>
    <t>МППУэленДФО</t>
  </si>
  <si>
    <t>МППХолмскДФО</t>
  </si>
  <si>
    <t>МППШахтерскДФО</t>
  </si>
  <si>
    <t>ДАППВишневкаЮФО</t>
  </si>
  <si>
    <t>МАППКараузекЮФО</t>
  </si>
  <si>
    <t>МАППОзинкиПФО</t>
  </si>
  <si>
    <t>ДАПППолынныйЮФО</t>
  </si>
  <si>
    <t>ЖДППАксарайскийЮФО</t>
  </si>
  <si>
    <t>ЖДППВерхний БаскунчакЮФО</t>
  </si>
  <si>
    <t>ЖДППКайсацкоеЮФО</t>
  </si>
  <si>
    <t>ЖДППОзинкиПФО</t>
  </si>
  <si>
    <t>ЖДППЭльтонЮФО</t>
  </si>
  <si>
    <t>ВППАстрахань (Нариманово)ЮФО</t>
  </si>
  <si>
    <t>ВППВолгоград (Гумрак)ЮФО</t>
  </si>
  <si>
    <t>ВППКазаньПФО</t>
  </si>
  <si>
    <t>ВППНижнекамск (Бегишево)ПФО</t>
  </si>
  <si>
    <t>ВППНижний Новгород (Стригино)ПФО</t>
  </si>
  <si>
    <t>ВППСамара (Курумоч)ПФО</t>
  </si>
  <si>
    <t>ВППСаранскПФО</t>
  </si>
  <si>
    <t>ВППСаратов (Гагарин)ПФО</t>
  </si>
  <si>
    <t>ВППУльяновск (Баратаевка)ПФО</t>
  </si>
  <si>
    <t>ВППУльяновск (Восточный)ПФО</t>
  </si>
  <si>
    <t>ВППЧебоксарыПФО</t>
  </si>
  <si>
    <t>ВППЭлистаЮФО</t>
  </si>
  <si>
    <t>МППАстраханьЮФО</t>
  </si>
  <si>
    <t>МППОляЮФО</t>
  </si>
  <si>
    <t>МАППБагратионовскСЗФО</t>
  </si>
  <si>
    <t>МАППГусевСЗФО</t>
  </si>
  <si>
    <t>МАППДубкиСЗФО</t>
  </si>
  <si>
    <t>МАППЖелезнодорожныйСЗФО</t>
  </si>
  <si>
    <t>МАППКрыловоСЗФО</t>
  </si>
  <si>
    <t>МАППМамоново (Гжехотки)СЗФО</t>
  </si>
  <si>
    <t>МАППМамоново (Гроново)СЗФО</t>
  </si>
  <si>
    <t>МАППМорскоеСЗФО</t>
  </si>
  <si>
    <t>ДАПППограничныйСЗФО</t>
  </si>
  <si>
    <t>МАППСоветскСЗФО</t>
  </si>
  <si>
    <t>МАППЧернышевскоеСЗФО</t>
  </si>
  <si>
    <t>ЖДППБагратионовскСЗФО</t>
  </si>
  <si>
    <t>ЖДППЖелезнодорожныйСЗФО</t>
  </si>
  <si>
    <t>ЖДППМамоновоСЗФО</t>
  </si>
  <si>
    <t>ЖДППНестеровСЗФО</t>
  </si>
  <si>
    <t>ЖДППСоветскСЗФО</t>
  </si>
  <si>
    <t>ЖДППЧерняховскСЗФО</t>
  </si>
  <si>
    <t>ВППКалининград (Храброво)СЗФО</t>
  </si>
  <si>
    <t>МППКалининградСЗФО</t>
  </si>
  <si>
    <t>РППРыбачийСЗФО</t>
  </si>
  <si>
    <t>РППСоветск (Русне, Юрбаркас)СЗФО</t>
  </si>
  <si>
    <t>МАППАрмянскЮФО</t>
  </si>
  <si>
    <t>МАППДжанкойЮФО</t>
  </si>
  <si>
    <t>ДАПППерекопЮФО</t>
  </si>
  <si>
    <t>ЖДППАрмянскЮФО</t>
  </si>
  <si>
    <t>ЖДППДжанкойЮФО</t>
  </si>
  <si>
    <t>ЖДППСимферопольЮФО</t>
  </si>
  <si>
    <t>ВППСимферопольЮФО</t>
  </si>
  <si>
    <t>МППЕвпаторияЮФО</t>
  </si>
  <si>
    <t>МППКерчьЮФО</t>
  </si>
  <si>
    <t>МППСевастопольЮФО</t>
  </si>
  <si>
    <t>МППФеодосияЮФО</t>
  </si>
  <si>
    <t>МППЯлтаЮФО</t>
  </si>
  <si>
    <t>МАППБорисоглебскСЗФО</t>
  </si>
  <si>
    <t>МАППЛоттаСЗФО</t>
  </si>
  <si>
    <t>МАППСаллаСЗФО</t>
  </si>
  <si>
    <t>ВППАрхангельск (Талаги)СЗФО</t>
  </si>
  <si>
    <t>ВППМурманскСЗФО</t>
  </si>
  <si>
    <t>ВППСабеттаУФО</t>
  </si>
  <si>
    <t>ВППСыктывкарСЗФО</t>
  </si>
  <si>
    <t>МППАрхангельскСЗФО</t>
  </si>
  <si>
    <t>МППВарандейСЗФО</t>
  </si>
  <si>
    <t>МППДудинкаСФО</t>
  </si>
  <si>
    <t>МППДиксонСФО</t>
  </si>
  <si>
    <t>МППКандалакшаСЗФО</t>
  </si>
  <si>
    <t>МППМурманскСЗФО</t>
  </si>
  <si>
    <t>МППНарьян-МарСЗФО</t>
  </si>
  <si>
    <t>МППОнегаСЗФО</t>
  </si>
  <si>
    <t>МППСабеттаУФО</t>
  </si>
  <si>
    <t>ДАПП ПУПАспайтыСФО</t>
  </si>
  <si>
    <t>МАППВеселоярскСФО</t>
  </si>
  <si>
    <t>МАППГорнякСФО</t>
  </si>
  <si>
    <t>МАППИсилькульСФО</t>
  </si>
  <si>
    <t>МАППКулунда (Шарбакты)СФО</t>
  </si>
  <si>
    <t>ДАППМалиновое ОзероСФО</t>
  </si>
  <si>
    <t>МАППМихайловкаСФО</t>
  </si>
  <si>
    <t>ДАПП ПУПМугур-АксыСФО</t>
  </si>
  <si>
    <t>ДАППНевольноеСФО</t>
  </si>
  <si>
    <t>ДАППОдесскоеСФО</t>
  </si>
  <si>
    <t>МАППОльховкаСФО</t>
  </si>
  <si>
    <t>ДАПППавловка (Славгород)СФО</t>
  </si>
  <si>
    <t>МАПППавловкаСФО</t>
  </si>
  <si>
    <t>МАППТашантаСФО</t>
  </si>
  <si>
    <t>ДАППТопольноеСФО</t>
  </si>
  <si>
    <t>ДАППЦаган-ТолгойСФО</t>
  </si>
  <si>
    <t>ДАППШара-СурСФО</t>
  </si>
  <si>
    <t>ЖДППИртышское (Валиханово)СФО</t>
  </si>
  <si>
    <t>ЖДППИсилькульСФО</t>
  </si>
  <si>
    <t>ЖДППКарасукСФО</t>
  </si>
  <si>
    <t>ЖДППКулундаСФО</t>
  </si>
  <si>
    <t>ЖДППЛокотьСФО</t>
  </si>
  <si>
    <t>ЖДППНеверовскаяСФО</t>
  </si>
  <si>
    <t>ЖДППТретьяковоСФО</t>
  </si>
  <si>
    <t>ВППАбаканСФО</t>
  </si>
  <si>
    <t>ВППБарнаулСФО</t>
  </si>
  <si>
    <t>ВППКемеровоСФО</t>
  </si>
  <si>
    <t>ВППКрасноярск (Емельяново)СФО</t>
  </si>
  <si>
    <t>ВППКызылСФО</t>
  </si>
  <si>
    <t>ВППНовокузнецк (Спиченково)СФО</t>
  </si>
  <si>
    <t>ВППНовосибирск (Толмачево)СФО</t>
  </si>
  <si>
    <t>ВППОмск (Центральный)СФО</t>
  </si>
  <si>
    <t>ВППТомск (Богашево)СФО</t>
  </si>
  <si>
    <t>РППЧерлакСФО</t>
  </si>
  <si>
    <t>ДАППБрунишевоСЗФО</t>
  </si>
  <si>
    <t>МАППБурачкиСЗФО</t>
  </si>
  <si>
    <t>ДАППКруппСЗФО</t>
  </si>
  <si>
    <t>МАППКуничина ГораСЗФО</t>
  </si>
  <si>
    <t>МАППЛудонкаСЗФО</t>
  </si>
  <si>
    <t>МАППУбылинкаСЗФО</t>
  </si>
  <si>
    <t>МАППШумилкиноСЗФО</t>
  </si>
  <si>
    <t>ЖДПППечоры-ПсковскиеСЗФО</t>
  </si>
  <si>
    <t>ЖДПППосиньСЗФО</t>
  </si>
  <si>
    <t>ЖДПППыталовоСЗФО</t>
  </si>
  <si>
    <t>ЖДППСебежСЗФО</t>
  </si>
  <si>
    <t>ЖДППСкангалиСЗФО</t>
  </si>
  <si>
    <t>ВПППсков (Кресты)СЗФО</t>
  </si>
  <si>
    <t>РПППсковСЗФО</t>
  </si>
  <si>
    <t>ОППСторожинецСЗФО</t>
  </si>
  <si>
    <t>МАППГуковоЮФО</t>
  </si>
  <si>
    <t>МАППДонецк (Изварино)ЮФО</t>
  </si>
  <si>
    <t>ДАППДонецк (Северный)ЮФО</t>
  </si>
  <si>
    <t>ДАППМожаевкаЮФО</t>
  </si>
  <si>
    <t>ДАППТитовкаЮФО</t>
  </si>
  <si>
    <t>ДАППЧертковоЮФО</t>
  </si>
  <si>
    <t>ЖДППГуковоЮФО</t>
  </si>
  <si>
    <t>ЖДППМарцевоЮФО</t>
  </si>
  <si>
    <t>ЖДППРазъезд Карьер 122 кмЮФО</t>
  </si>
  <si>
    <t>ЖДППУспенскаяЮФО</t>
  </si>
  <si>
    <t>ЖДППЧертковоЮФО</t>
  </si>
  <si>
    <t>ВППМинеральные ВодыСКФО</t>
  </si>
  <si>
    <t>ВППРостов-на-Дону (Платов)ЮФО</t>
  </si>
  <si>
    <t>ВППСтаврополь (Шпаковское)СКФО</t>
  </si>
  <si>
    <t>ВППТаганрог (Южный)ЮФО</t>
  </si>
  <si>
    <t>МППАзовЮФО</t>
  </si>
  <si>
    <t>МППЕйскЮФО</t>
  </si>
  <si>
    <t>МППРостов-на-ДонуЮФО</t>
  </si>
  <si>
    <t>МППТаганрогЮФО</t>
  </si>
  <si>
    <t>МАППБрусничноеСЗФО</t>
  </si>
  <si>
    <t>МАППВяртсиляСЗФО</t>
  </si>
  <si>
    <t>МАППИвангородСЗФО</t>
  </si>
  <si>
    <t>ДАПП ПУПИнариСЗФО</t>
  </si>
  <si>
    <t>МАППЛюттяСЗФО</t>
  </si>
  <si>
    <t>МАППСветогорскСЗФО</t>
  </si>
  <si>
    <t>МАППСуоперяСЗФО</t>
  </si>
  <si>
    <t>ДАПП ПУПСювяороСЗФО</t>
  </si>
  <si>
    <t>МАППТорфяновкаСЗФО</t>
  </si>
  <si>
    <t>ЖДППВыборгСЗФО</t>
  </si>
  <si>
    <t>ЖДППВяртсиляСЗФО</t>
  </si>
  <si>
    <t>ЖДППИвангородСЗФО</t>
  </si>
  <si>
    <t>ЖДППЛюттяСЗФО</t>
  </si>
  <si>
    <t>ЖДППСанкт-Петербург-ФинляндскийСЗФО</t>
  </si>
  <si>
    <t>ЖДПП ПУПСветогорскСЗФО</t>
  </si>
  <si>
    <t>ВПППетрозаводск (Бесовец)СЗФО</t>
  </si>
  <si>
    <t>ВППСанкт-Петербург (Пулково)СЗФО</t>
  </si>
  <si>
    <t>ВППЧереповецСЗФО</t>
  </si>
  <si>
    <t>МППБольшой порт Санкт-ПетербургСЗФО</t>
  </si>
  <si>
    <t>МППБрусничное (Сайменский канал)СЗФО</t>
  </si>
  <si>
    <t>МППВыборгСЗФО</t>
  </si>
  <si>
    <t>МППВысоцкСЗФО</t>
  </si>
  <si>
    <t>МПППассажирский порт Санкт-ПетербургСЗФО</t>
  </si>
  <si>
    <t>МПППриморскСЗФО</t>
  </si>
  <si>
    <t>МППУсть-ЛугаСЗФО</t>
  </si>
  <si>
    <t>ПППИвангородСЗФО</t>
  </si>
  <si>
    <t>МАППВерхний ЛарсСКФО</t>
  </si>
  <si>
    <t>ДАПП ПУПГарахСКФО</t>
  </si>
  <si>
    <t>МАППНижний ЗарамагСКФО</t>
  </si>
  <si>
    <t>МАППНово-ФиляСКФО</t>
  </si>
  <si>
    <t>МАППТагиркент-КазмалярСКФО</t>
  </si>
  <si>
    <t>МАППЯраг-КазмалярСКФО</t>
  </si>
  <si>
    <t>ЖДППДербентСКФО</t>
  </si>
  <si>
    <t>ВППВладикавказ (Беслан)СКФО</t>
  </si>
  <si>
    <t>ВППГрозный (Северный)СКФО</t>
  </si>
  <si>
    <t>ВППМахачкала (Уйташ)СКФО</t>
  </si>
  <si>
    <t>ВППНальчикСКФО</t>
  </si>
  <si>
    <t>МППМахачкалаСКФО</t>
  </si>
  <si>
    <t>МАППАдлерЮФО</t>
  </si>
  <si>
    <t>ЖДППАдлерЮФО</t>
  </si>
  <si>
    <t>ВППАнапа (Витязево)ЮФО</t>
  </si>
  <si>
    <t>ВППГеленджикЮФО</t>
  </si>
  <si>
    <t>ВППКраснодар (Пашковский)ЮФО</t>
  </si>
  <si>
    <t>ВППСочиЮФО</t>
  </si>
  <si>
    <t>МППАнапаЮФО</t>
  </si>
  <si>
    <t>МППГеленджикЮФО</t>
  </si>
  <si>
    <t>МППКавказЮФО</t>
  </si>
  <si>
    <t>МППНовороссийскЮФО</t>
  </si>
  <si>
    <t>МППСочиЮФО</t>
  </si>
  <si>
    <t>МППТаманьЮФО</t>
  </si>
  <si>
    <t>МППТемрюкЮФО</t>
  </si>
  <si>
    <t>МППТуапсеЮФО</t>
  </si>
  <si>
    <t>МППЮжная ОзереевкаЮФО</t>
  </si>
  <si>
    <t>МАППБугристоеУФО</t>
  </si>
  <si>
    <t>МАППВоскресенскоеУФО</t>
  </si>
  <si>
    <t>ДАППЗвериноголовскоеУФО</t>
  </si>
  <si>
    <t>МАППИлекПФО</t>
  </si>
  <si>
    <t>МАППКазанскоеУФО</t>
  </si>
  <si>
    <t>ДАППКомсомольскийПФО</t>
  </si>
  <si>
    <t>ДАППМариинскийУФО</t>
  </si>
  <si>
    <t>МАППМаштаковоПФО</t>
  </si>
  <si>
    <t>ДАППНиколаевкаУФО</t>
  </si>
  <si>
    <t>МАППОрскПФО</t>
  </si>
  <si>
    <t>МАПППетуховоУФО</t>
  </si>
  <si>
    <t>МАППСагарчинПФО</t>
  </si>
  <si>
    <t>ДАППСветлыйПФО</t>
  </si>
  <si>
    <t>ДАППТеплоеПФО</t>
  </si>
  <si>
    <t>ЖДППБускульскийУФО</t>
  </si>
  <si>
    <t>ЖДППЗауральеУФО</t>
  </si>
  <si>
    <t>ЖДППИлецк-1 (Жайсан, Шынгырлау)ПФО</t>
  </si>
  <si>
    <t>ЖДППКарталы (Аксу, Бускуль)УФО</t>
  </si>
  <si>
    <t>ЖДППКварцитныйУФО</t>
  </si>
  <si>
    <t>ЖДППМакушиноУФО</t>
  </si>
  <si>
    <t>ЖДППОрскПФО</t>
  </si>
  <si>
    <t>ЖДПППетуховоУФО</t>
  </si>
  <si>
    <t>ЖДППТроицк (Кайрак, Магнай)УФО</t>
  </si>
  <si>
    <t>ВППЕкатеринбург (Кольцово)УФО</t>
  </si>
  <si>
    <t>ВППКурганУФО</t>
  </si>
  <si>
    <t>ВППМагнитогорскУФО</t>
  </si>
  <si>
    <t>ВППНижневартовскУФО</t>
  </si>
  <si>
    <t>ВППОренбург (Центральный)ПФО</t>
  </si>
  <si>
    <t>ВППОренбург-2ПФО</t>
  </si>
  <si>
    <t>ВППОрскПФО</t>
  </si>
  <si>
    <t>ВПППермь (Большое Савино)ПФО</t>
  </si>
  <si>
    <t>ВППСургутУФО</t>
  </si>
  <si>
    <t>ВППТюмень (Рощино)УФО</t>
  </si>
  <si>
    <t>ВППУфаПФО</t>
  </si>
  <si>
    <t>ВППХанты-МансийскУФО</t>
  </si>
  <si>
    <t>ВППЧелябинск (Баландино)УФО</t>
  </si>
  <si>
    <t>МАППБольшой УссурийскийДФО</t>
  </si>
  <si>
    <t>МАППКани-КурганДФО</t>
  </si>
  <si>
    <t>ЖДППНижнеленинскоеДФО</t>
  </si>
  <si>
    <t>ВППБлаговещенскДФО</t>
  </si>
  <si>
    <t>ВППХабаровск (Новый)ДФО</t>
  </si>
  <si>
    <t>ВППЯкутскДФО</t>
  </si>
  <si>
    <t>МППВаниноДФО</t>
  </si>
  <si>
    <t>МППДе-КастриДФО</t>
  </si>
  <si>
    <t>МППНиколаевск-на-АмуреДФО</t>
  </si>
  <si>
    <t>МППОхотскДФО</t>
  </si>
  <si>
    <t>МППСоветская ГаваньДФО</t>
  </si>
  <si>
    <t>РППХабаровскДФО</t>
  </si>
  <si>
    <t>СППАмурзетДФО</t>
  </si>
  <si>
    <t>СППБлаговещенскДФО</t>
  </si>
  <si>
    <t>СППДжалиндаДФО</t>
  </si>
  <si>
    <t>СППКонстантиновкаДФО</t>
  </si>
  <si>
    <t>СППНижнеленинскоеДФО</t>
  </si>
  <si>
    <t>СПППашковоДФО</t>
  </si>
  <si>
    <t>СПППокровкаДФО</t>
  </si>
  <si>
    <t>СПППоярковоДФО</t>
  </si>
  <si>
    <t>СППСковородиноДФО</t>
  </si>
  <si>
    <t>СППУшаковоДФО</t>
  </si>
  <si>
    <t>ПППБлаговещенск-1ДФО</t>
  </si>
  <si>
    <t>ВППЖуковскийЦФО</t>
  </si>
  <si>
    <t>ВППИваново (Южный)ЦФО</t>
  </si>
  <si>
    <t>ВППКубинкаЦФО</t>
  </si>
  <si>
    <t>ВППМосква (Внуково)ЦФО</t>
  </si>
  <si>
    <t>ВППМосква (Домодедово)ЦФО</t>
  </si>
  <si>
    <t>ВППМосква (Шереметьево)ЦФО</t>
  </si>
  <si>
    <t>ВППОстафьевоЦФО</t>
  </si>
  <si>
    <t>ВППТверь (Мигалово)ЦФО</t>
  </si>
  <si>
    <t>ВППЧкаловскийЦФО</t>
  </si>
  <si>
    <t>ВППЯрославль (Туношна)ЦФО</t>
  </si>
  <si>
    <t>ДАППАбагайтуйДФО</t>
  </si>
  <si>
    <t>ДАППАйнек-ГолДФО</t>
  </si>
  <si>
    <t>ДАППАлтанДФО</t>
  </si>
  <si>
    <t>ДАППВерхний УльхунДФО</t>
  </si>
  <si>
    <t>ДАППЖелтураДФО</t>
  </si>
  <si>
    <t>МАППЗабайкальскДФО</t>
  </si>
  <si>
    <t>МАППКяхтаДФО</t>
  </si>
  <si>
    <t>ДАППОлочиДФО</t>
  </si>
  <si>
    <t>ДАПППокровкаДФО</t>
  </si>
  <si>
    <t>МАППСоловьевскДФО</t>
  </si>
  <si>
    <t>ДАППСтароцурухайтуйскийДФО</t>
  </si>
  <si>
    <t>ДАПП ПУПУбур-ТохторДФО</t>
  </si>
  <si>
    <t>ЖДППЗабайкальскДФО</t>
  </si>
  <si>
    <t>ЖДППНаушкиДФО</t>
  </si>
  <si>
    <t>ЖДППСоловьевскДФО</t>
  </si>
  <si>
    <t>ВППБратскСФО</t>
  </si>
  <si>
    <t>ВППИркутскСФО</t>
  </si>
  <si>
    <t>ВППУлан-Удэ (Мухино)ДФО</t>
  </si>
  <si>
    <t>ВППЧита (Кадала)ДФО</t>
  </si>
  <si>
    <t>ID</t>
  </si>
  <si>
    <t>Наименование пункта пропуска</t>
  </si>
  <si>
    <t>Вид</t>
  </si>
  <si>
    <t>Тип</t>
  </si>
  <si>
    <t>Функционирует/не функционирует</t>
  </si>
  <si>
    <t>Федеральный округ</t>
  </si>
  <si>
    <t>Сопредельное государство</t>
  </si>
  <si>
    <t>ГТС в год (по паспорту)</t>
  </si>
  <si>
    <t>ПТС в год (по паспорту)</t>
  </si>
  <si>
    <t>ЛТС в год (по паспорту)</t>
  </si>
  <si>
    <t>Грузы в год (по паспорту)</t>
  </si>
  <si>
    <t>Сопредельный пункт пропуска</t>
  </si>
  <si>
    <t xml:space="preserve">Группы АВС </t>
  </si>
  <si>
    <t>Принадлежность к МТК</t>
  </si>
  <si>
    <t xml:space="preserve">Рейтинг Приоритизации 2019 </t>
  </si>
  <si>
    <t>ГТС 2017 (факт)</t>
  </si>
  <si>
    <t>ПТС 2017 (факт)</t>
  </si>
  <si>
    <t>ЛТС 2017 (факт)</t>
  </si>
  <si>
    <t>ГТС 2018 (факт)</t>
  </si>
  <si>
    <t>ПТС 2018 (факт)</t>
  </si>
  <si>
    <t>ЛТС 2018 (факт)</t>
  </si>
  <si>
    <t>ГТС 2019 (факт)</t>
  </si>
  <si>
    <t>ПТС 2019 (факт)</t>
  </si>
  <si>
    <t>ЛТС 2019 (факт)</t>
  </si>
  <si>
    <t>ГТС 2020 (факт)</t>
  </si>
  <si>
    <t>ПТС 2020 (факт)</t>
  </si>
  <si>
    <t>ЛТС 2020 (факт)</t>
  </si>
  <si>
    <t>Лица 2017 (факт)</t>
  </si>
  <si>
    <t>Лица 2018 (факт)</t>
  </si>
  <si>
    <t>Лица 2019 (факт)</t>
  </si>
  <si>
    <t>Лица 2020 (факт)</t>
  </si>
  <si>
    <t>Грузы 2017, тонн (факт)</t>
  </si>
  <si>
    <t>Грузы 2018, тонн (факт)</t>
  </si>
  <si>
    <t>Грузы 2019, тонн (факт)</t>
  </si>
  <si>
    <t>Грузы 2020, тонн (факт)</t>
  </si>
  <si>
    <t>Условные обозначения</t>
  </si>
  <si>
    <t>ГТС</t>
  </si>
  <si>
    <t>ПТС</t>
  </si>
  <si>
    <t>ЛТС</t>
  </si>
  <si>
    <t>грузовые транспортные средства</t>
  </si>
  <si>
    <t>пассажирские транспортные средства</t>
  </si>
  <si>
    <t>легковые транспортные средства</t>
  </si>
  <si>
    <t>ЖДППЛокотьЦФО</t>
  </si>
  <si>
    <t>МАППВолошиноЮФО</t>
  </si>
  <si>
    <t>МАППКуйбышево (Дьяково)ЮФО</t>
  </si>
  <si>
    <t>МАППКуйбышево (Мариновка)ЮФО</t>
  </si>
  <si>
    <t>МАППМатвеев КурганЮФО</t>
  </si>
  <si>
    <t>ВППРостов (Центральный)ЮФО</t>
  </si>
  <si>
    <t>ЖДППБусловскаяСЗФО</t>
  </si>
  <si>
    <t>МАППНовошахтинскЮФО</t>
  </si>
  <si>
    <t>МАППВесело-ВознесенкаЮФО</t>
  </si>
  <si>
    <t>Причины не функционирования</t>
  </si>
  <si>
    <t>Субъект РФ</t>
  </si>
  <si>
    <t>Адрес</t>
  </si>
  <si>
    <t>Пограничный контроль</t>
  </si>
  <si>
    <t>Таможенный контроль</t>
  </si>
  <si>
    <t>Санитарно-карантинный контроль</t>
  </si>
  <si>
    <t>Ветеринарный контроль</t>
  </si>
  <si>
    <t>Карантинный фитосанитарный контроль</t>
  </si>
  <si>
    <t>Распорядок работы</t>
  </si>
  <si>
    <t>Лица в год (по паспорту)</t>
  </si>
  <si>
    <t>Филиал</t>
  </si>
  <si>
    <t>Классификация по виду международного сообщения</t>
  </si>
  <si>
    <t>Дополнительная классификация по виду международного сообщения</t>
  </si>
  <si>
    <t>Классификация по характеру международного сообщения</t>
  </si>
  <si>
    <t>Классификация по режиму работы</t>
  </si>
  <si>
    <t>Классификация по статусу</t>
  </si>
  <si>
    <t>Классификация по пропуску</t>
  </si>
  <si>
    <t>Специализация: для ввоза на территорию РФ  животных, продукции животного происхождения, кормов, кормовых добавок, лекарственных средств для животных и подкарантинной продукции (подкарантинного материала, подкарантинного груза) (ПП РФ от 07.07.2011 № 557)</t>
  </si>
  <si>
    <t>Специализация: для ввоза на территорию Российской  Федерации товаров, химических, биологических и радиоактивных веществ, отходов и иных грузов, представляющих опасность для человека (ПП РФ от 03.06.2011 № 442)</t>
  </si>
  <si>
    <t>Специализация: для ввоза на территорию Российской Федерации пищевых продуктов, материалов и изделий (ПП РФ от 03.06.2011 № 442)</t>
  </si>
  <si>
    <t>Всего ТС (ж.д. составы) за 2017 год (факт)</t>
  </si>
  <si>
    <t>Всего ТС (ж.д. составы) за 2018 год (факт)</t>
  </si>
  <si>
    <t>Всего ТС (ж.д. составы) за 2019 год (факт)</t>
  </si>
  <si>
    <t>Всего ТС (ж.д. составы) за 2020 год (факт)</t>
  </si>
  <si>
    <t>по данным ФТС</t>
  </si>
  <si>
    <t>Лист: данные ру Грузы</t>
  </si>
  <si>
    <t xml:space="preserve">Фактическое перемещение грузов </t>
  </si>
  <si>
    <t>год</t>
  </si>
  <si>
    <t>кв</t>
  </si>
  <si>
    <t>направление</t>
  </si>
  <si>
    <t>I, II, III, IV</t>
  </si>
  <si>
    <t>в РФ, из РФ</t>
  </si>
  <si>
    <t>I, II</t>
  </si>
  <si>
    <t>Лист: данные ру ГК</t>
  </si>
  <si>
    <t>Количество товарных партий, подлежащих ветеринарному контролю (надзору) в пункте пропуска (единицы)</t>
  </si>
  <si>
    <t xml:space="preserve">2017-2021 </t>
  </si>
  <si>
    <t>Количество товарных партий, подлежащих карнтинному фитосанитарному контролю в пункте пропуска (единицы)</t>
  </si>
  <si>
    <t>2017-2021</t>
  </si>
  <si>
    <t>Количество товарных партий, подлежащих санитарно-карантинному контролю в пункте пропуска (единицы)</t>
  </si>
  <si>
    <t>2017-2022</t>
  </si>
  <si>
    <t>Лист: дополнит данные ру</t>
  </si>
  <si>
    <t>ГТС  и ПТС для ЖДПП - количество вагонов, для смешанных -количество судов</t>
  </si>
  <si>
    <t>Порожние (для ЖДПП - количество вагонов, для смешанных -количество судов)</t>
  </si>
  <si>
    <t>I</t>
  </si>
  <si>
    <t>Порожние</t>
  </si>
  <si>
    <t>по данным ФСБ</t>
  </si>
  <si>
    <t>Лист: данные ру ФЛ</t>
  </si>
  <si>
    <t>Фактическое перемещение ФЛ</t>
  </si>
  <si>
    <t>граждане РФ и иностранные</t>
  </si>
  <si>
    <t>-</t>
  </si>
  <si>
    <t>Лист: данные ру ТС</t>
  </si>
  <si>
    <t>Фактическое перемещение ГТС, ПТС, ЛТС</t>
  </si>
  <si>
    <t>Данные из файла Данные РУ</t>
  </si>
  <si>
    <t>Дата обновления</t>
  </si>
  <si>
    <t>Установлен / закрыт</t>
  </si>
  <si>
    <t>ВППМагасСКФО</t>
  </si>
  <si>
    <t>ГТС в сутки (по паспорту)</t>
  </si>
  <si>
    <t>ПТС в сутки (по паспорту)</t>
  </si>
  <si>
    <t>ЛТС в сутки (по паспорту)</t>
  </si>
  <si>
    <t>Всего ТС в сутки (по паспорту)</t>
  </si>
  <si>
    <t>Грузы в сутки (по паспорту)</t>
  </si>
  <si>
    <t>Всего ТС в год (по паспорту)</t>
  </si>
  <si>
    <t>Лиц в сутки (по паспорту)</t>
  </si>
  <si>
    <t>ГТС 2021 (факт)</t>
  </si>
  <si>
    <t>ПТС 2021 (факт)</t>
  </si>
  <si>
    <t>ЛТС 2021 (факт)</t>
  </si>
  <si>
    <t>Всего ТС (ж.д. составы) за 2021 год (факт)</t>
  </si>
  <si>
    <t>Лица 2021 (факт)</t>
  </si>
  <si>
    <t>Грузы 2021, тонн (факт)</t>
  </si>
  <si>
    <t>Транспортный контроль</t>
  </si>
  <si>
    <t>Принадлежность дороги</t>
  </si>
  <si>
    <t>Номер, название дороги</t>
  </si>
  <si>
    <t>ПС</t>
  </si>
  <si>
    <t>пропускная способность</t>
  </si>
  <si>
    <t>ПП</t>
  </si>
  <si>
    <t>пункт пропуска</t>
  </si>
  <si>
    <t>КС</t>
  </si>
  <si>
    <t>координационый совет</t>
  </si>
  <si>
    <t>Данные из файла Данные УА</t>
  </si>
  <si>
    <t>Данные из файла Перечень ПП</t>
  </si>
  <si>
    <t>Данные файла База данных ПП</t>
  </si>
  <si>
    <t>ВППЛевашовоСЗФО</t>
  </si>
  <si>
    <t>Классификация пунктов пропуска</t>
  </si>
  <si>
    <t>Всего</t>
  </si>
  <si>
    <t>АПП</t>
  </si>
  <si>
    <t>ЖДПП</t>
  </si>
  <si>
    <t>ВПП</t>
  </si>
  <si>
    <t>МПП</t>
  </si>
  <si>
    <t>РПП</t>
  </si>
  <si>
    <t>СПП</t>
  </si>
  <si>
    <t>ОПП</t>
  </si>
  <si>
    <t>ППП</t>
  </si>
  <si>
    <t>Установлено, из них</t>
  </si>
  <si>
    <t>функционирует</t>
  </si>
  <si>
    <t>не функционирует</t>
  </si>
  <si>
    <t>ДАППМондыДФО</t>
  </si>
  <si>
    <t>ДАППХандагайты (Боршо)СФО</t>
  </si>
  <si>
    <t>31.08.2022 09.34</t>
  </si>
  <si>
    <t>24.11.2022 19.15</t>
  </si>
  <si>
    <t>24.11.2022 19.17</t>
  </si>
  <si>
    <t>Направление МТК</t>
  </si>
  <si>
    <t>ВППНорильск (Алыкель)СФО</t>
  </si>
  <si>
    <t>ВППТобольск (Ремезов)УФО</t>
  </si>
  <si>
    <t>ГТС 2022 (факт)</t>
  </si>
  <si>
    <t>ПТС 2022 (факт)</t>
  </si>
  <si>
    <t>ЛТС 2022 (факт)</t>
  </si>
  <si>
    <t>Всего ТС (ж.д. составы) за 2022 год (факт)</t>
  </si>
  <si>
    <t>Лица 2022 (факт)</t>
  </si>
  <si>
    <t>Грузы 2022, тонн (факт)</t>
  </si>
  <si>
    <t>да</t>
  </si>
  <si>
    <t>нет</t>
  </si>
  <si>
    <t>84 приоритетные</t>
  </si>
  <si>
    <t>ВППИжевскПФО</t>
  </si>
  <si>
    <t>СППЛесозаводскДФО</t>
  </si>
  <si>
    <t>на 15.09.2023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</si>
</sst>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\ _₽_-;\-* #,##0.00\ _₽_-;_-* &quot;-&quot;??\ _₽_-;_-@_-"/>
    <numFmt numFmtId="164" formatCode="#,##0_ ;\-#,##0\ "/>
    <numFmt numFmtId="165" formatCode="#,##0.000"/>
  </numFmts>
  <fonts count="14" x14ac:knownFonts="1"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7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7"/>
      <name val="Times New Roman"/>
      <family val="1"/>
      <charset val="204"/>
    </font>
    <font>
      <sz val="7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11"/>
      <color theme="1"/>
      <name val="Calibri"/>
      <family val="2"/>
      <scheme val="minor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8"/>
      <color theme="1"/>
      <name val="Times New Roman"/>
    </font>
  </fonts>
  <fills count="1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6" tint="0.39997558519241921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1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indexed="64"/>
      </right>
      <top style="thin">
        <color theme="1"/>
      </top>
      <bottom style="thin">
        <color theme="0" tint="-0.499984740745262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</borders>
  <cellStyleXfs count="5">
    <xf numFmtId="0" fontId="0" fillId="0" borderId="0"/>
    <xf numFmtId="0" fontId="1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0" fillId="0" borderId="0"/>
  </cellStyleXfs>
  <cellXfs count="98">
    <xf numFmtId="0" fontId="0" fillId="0" borderId="0" xfId="0"/>
    <xf numFmtId="3" fontId="3" fillId="6" borderId="2" xfId="1" applyNumberFormat="1" applyFont="1" applyFill="1" applyBorder="1" applyAlignment="1">
      <alignment horizontal="center" vertical="center" wrapText="1"/>
    </xf>
    <xf numFmtId="0" fontId="0" fillId="6" borderId="0" xfId="0" applyFill="1"/>
    <xf numFmtId="0" fontId="4" fillId="0" borderId="0" xfId="0" applyFont="1"/>
    <xf numFmtId="0" fontId="0" fillId="0" borderId="3" xfId="0" applyBorder="1"/>
    <xf numFmtId="0" fontId="0" fillId="0" borderId="0" xfId="0" applyBorder="1"/>
    <xf numFmtId="0" fontId="4" fillId="0" borderId="0" xfId="0" applyFont="1" applyBorder="1"/>
    <xf numFmtId="0" fontId="4" fillId="9" borderId="0" xfId="0" applyFont="1" applyFill="1"/>
    <xf numFmtId="14" fontId="4" fillId="9" borderId="0" xfId="0" applyNumberFormat="1" applyFont="1" applyFill="1"/>
    <xf numFmtId="0" fontId="0" fillId="9" borderId="0" xfId="0" applyFill="1"/>
    <xf numFmtId="14" fontId="4" fillId="9" borderId="0" xfId="0" applyNumberFormat="1" applyFont="1" applyFill="1" applyAlignment="1">
      <alignment horizontal="left"/>
    </xf>
    <xf numFmtId="0" fontId="0" fillId="0" borderId="0" xfId="0" applyFill="1"/>
    <xf numFmtId="0" fontId="6" fillId="0" borderId="0" xfId="0" applyFont="1"/>
    <xf numFmtId="0" fontId="6" fillId="0" borderId="0" xfId="0" applyFont="1" applyAlignment="1">
      <alignment horizontal="center"/>
    </xf>
    <xf numFmtId="0" fontId="6" fillId="0" borderId="0" xfId="0" applyFont="1" applyAlignment="1"/>
    <xf numFmtId="4" fontId="6" fillId="0" borderId="0" xfId="0" applyNumberFormat="1" applyFont="1" applyAlignment="1"/>
    <xf numFmtId="0" fontId="6" fillId="0" borderId="0" xfId="0" applyFont="1" applyAlignment="1">
      <alignment horizontal="right"/>
    </xf>
    <xf numFmtId="3" fontId="6" fillId="0" borderId="0" xfId="0" applyNumberFormat="1" applyFont="1" applyAlignment="1">
      <alignment horizontal="center"/>
    </xf>
    <xf numFmtId="4" fontId="6" fillId="0" borderId="0" xfId="0" applyNumberFormat="1" applyFont="1" applyAlignment="1">
      <alignment horizontal="center"/>
    </xf>
    <xf numFmtId="3" fontId="6" fillId="0" borderId="0" xfId="0" applyNumberFormat="1" applyFont="1"/>
    <xf numFmtId="3" fontId="6" fillId="0" borderId="0" xfId="0" applyNumberFormat="1" applyFont="1" applyAlignment="1"/>
    <xf numFmtId="4" fontId="6" fillId="0" borderId="0" xfId="2" applyNumberFormat="1" applyFont="1"/>
    <xf numFmtId="4" fontId="6" fillId="0" borderId="0" xfId="2" applyNumberFormat="1" applyFont="1" applyAlignment="1">
      <alignment horizontal="center" vertical="top"/>
    </xf>
    <xf numFmtId="4" fontId="6" fillId="0" borderId="0" xfId="2" applyNumberFormat="1" applyFont="1" applyAlignment="1">
      <alignment horizontal="center"/>
    </xf>
    <xf numFmtId="0" fontId="6" fillId="0" borderId="0" xfId="0" applyFont="1" applyAlignment="1">
      <alignment horizontal="left"/>
    </xf>
    <xf numFmtId="0" fontId="6" fillId="0" borderId="0" xfId="0" applyNumberFormat="1" applyFont="1"/>
    <xf numFmtId="0" fontId="6" fillId="0" borderId="0" xfId="0" applyNumberFormat="1" applyFont="1" applyAlignment="1">
      <alignment horizontal="center"/>
    </xf>
    <xf numFmtId="0" fontId="6" fillId="0" borderId="0" xfId="0" applyFont="1" applyFill="1"/>
    <xf numFmtId="0" fontId="6" fillId="0" borderId="0" xfId="0" applyNumberFormat="1" applyFont="1" applyAlignment="1">
      <alignment horizontal="left"/>
    </xf>
    <xf numFmtId="0" fontId="6" fillId="0" borderId="0" xfId="0" applyNumberFormat="1" applyFont="1" applyAlignment="1"/>
    <xf numFmtId="0" fontId="6" fillId="0" borderId="0" xfId="0" applyNumberFormat="1" applyFont="1" applyAlignment="1">
      <alignment horizontal="right"/>
    </xf>
    <xf numFmtId="0" fontId="5" fillId="0" borderId="0" xfId="0" applyFont="1"/>
    <xf numFmtId="0" fontId="5" fillId="0" borderId="0" xfId="0" applyFont="1" applyAlignmen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164" fontId="5" fillId="0" borderId="0" xfId="3" applyNumberFormat="1" applyFont="1"/>
    <xf numFmtId="3" fontId="5" fillId="0" borderId="0" xfId="3" applyNumberFormat="1" applyFont="1"/>
    <xf numFmtId="3" fontId="5" fillId="0" borderId="0" xfId="0" applyNumberFormat="1" applyFont="1"/>
    <xf numFmtId="3" fontId="5" fillId="0" borderId="0" xfId="0" applyNumberFormat="1" applyFont="1" applyAlignment="1">
      <alignment horizontal="center"/>
    </xf>
    <xf numFmtId="4" fontId="5" fillId="0" borderId="0" xfId="0" applyNumberFormat="1" applyFont="1" applyAlignment="1">
      <alignment horizontal="center"/>
    </xf>
    <xf numFmtId="43" fontId="5" fillId="0" borderId="0" xfId="3" applyFont="1" applyAlignment="1">
      <alignment horizontal="center"/>
    </xf>
    <xf numFmtId="0" fontId="7" fillId="11" borderId="4" xfId="1" applyNumberFormat="1" applyFont="1" applyFill="1" applyBorder="1" applyAlignment="1">
      <alignment horizontal="left" vertical="top" wrapText="1"/>
    </xf>
    <xf numFmtId="0" fontId="7" fillId="11" borderId="5" xfId="1" applyNumberFormat="1" applyFont="1" applyFill="1" applyBorder="1" applyAlignment="1">
      <alignment horizontal="left" vertical="top" wrapText="1"/>
    </xf>
    <xf numFmtId="0" fontId="8" fillId="5" borderId="1" xfId="1" applyFont="1" applyFill="1" applyBorder="1" applyAlignment="1">
      <alignment horizontal="left" vertical="top" wrapText="1"/>
    </xf>
    <xf numFmtId="0" fontId="8" fillId="3" borderId="1" xfId="1" applyFont="1" applyFill="1" applyBorder="1" applyAlignment="1">
      <alignment horizontal="left" vertical="top" wrapText="1"/>
    </xf>
    <xf numFmtId="0" fontId="8" fillId="3" borderId="1" xfId="1" applyFont="1" applyFill="1" applyBorder="1" applyAlignment="1">
      <alignment horizontal="left" vertical="top"/>
    </xf>
    <xf numFmtId="164" fontId="8" fillId="6" borderId="1" xfId="3" applyNumberFormat="1" applyFont="1" applyFill="1" applyBorder="1" applyAlignment="1">
      <alignment horizontal="left" vertical="top"/>
    </xf>
    <xf numFmtId="0" fontId="8" fillId="3" borderId="1" xfId="1" applyFont="1" applyFill="1" applyBorder="1" applyAlignment="1">
      <alignment horizontal="center" vertical="top" wrapText="1"/>
    </xf>
    <xf numFmtId="0" fontId="8" fillId="4" borderId="1" xfId="1" applyFont="1" applyFill="1" applyBorder="1" applyAlignment="1">
      <alignment horizontal="left" vertical="top" wrapText="1"/>
    </xf>
    <xf numFmtId="3" fontId="8" fillId="10" borderId="3" xfId="1" applyNumberFormat="1" applyFont="1" applyFill="1" applyBorder="1" applyAlignment="1">
      <alignment horizontal="left" vertical="top" wrapText="1"/>
    </xf>
    <xf numFmtId="0" fontId="8" fillId="2" borderId="1" xfId="1" applyFont="1" applyFill="1" applyBorder="1" applyAlignment="1">
      <alignment horizontal="left" vertical="top" wrapText="1"/>
    </xf>
    <xf numFmtId="3" fontId="8" fillId="6" borderId="1" xfId="1" applyNumberFormat="1" applyFont="1" applyFill="1" applyBorder="1" applyAlignment="1">
      <alignment horizontal="left" vertical="top" wrapText="1"/>
    </xf>
    <xf numFmtId="164" fontId="8" fillId="6" borderId="1" xfId="3" applyNumberFormat="1" applyFont="1" applyFill="1" applyBorder="1" applyAlignment="1">
      <alignment horizontal="left" vertical="top" wrapText="1"/>
    </xf>
    <xf numFmtId="3" fontId="8" fillId="4" borderId="1" xfId="1" applyNumberFormat="1" applyFont="1" applyFill="1" applyBorder="1" applyAlignment="1">
      <alignment horizontal="left" vertical="top" wrapText="1"/>
    </xf>
    <xf numFmtId="4" fontId="8" fillId="7" borderId="1" xfId="1" applyNumberFormat="1" applyFont="1" applyFill="1" applyBorder="1" applyAlignment="1">
      <alignment horizontal="left" vertical="top" wrapText="1"/>
    </xf>
    <xf numFmtId="164" fontId="8" fillId="8" borderId="1" xfId="3" applyNumberFormat="1" applyFont="1" applyFill="1" applyBorder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0" fillId="0" borderId="0" xfId="4"/>
    <xf numFmtId="0" fontId="11" fillId="0" borderId="0" xfId="0" applyFont="1"/>
    <xf numFmtId="0" fontId="11" fillId="0" borderId="0" xfId="0" applyNumberFormat="1" applyFont="1"/>
    <xf numFmtId="0" fontId="11" fillId="0" borderId="0" xfId="0" applyNumberFormat="1" applyFont="1" applyAlignment="1">
      <alignment horizontal="center"/>
    </xf>
    <xf numFmtId="0" fontId="11" fillId="0" borderId="0" xfId="0" applyNumberFormat="1" applyFont="1" applyAlignment="1"/>
    <xf numFmtId="4" fontId="11" fillId="0" borderId="0" xfId="0" applyNumberFormat="1" applyFont="1" applyAlignment="1"/>
    <xf numFmtId="0" fontId="11" fillId="0" borderId="0" xfId="0" applyNumberFormat="1" applyFont="1" applyAlignment="1">
      <alignment horizontal="right"/>
    </xf>
    <xf numFmtId="3" fontId="11" fillId="0" borderId="0" xfId="0" applyNumberFormat="1" applyFont="1" applyAlignment="1">
      <alignment horizontal="center"/>
    </xf>
    <xf numFmtId="4" fontId="11" fillId="0" borderId="0" xfId="0" applyNumberFormat="1" applyFont="1" applyAlignment="1">
      <alignment horizontal="center"/>
    </xf>
    <xf numFmtId="4" fontId="11" fillId="0" borderId="0" xfId="2" applyNumberFormat="1" applyFont="1" applyAlignment="1">
      <alignment horizontal="center" vertical="top"/>
    </xf>
    <xf numFmtId="4" fontId="11" fillId="0" borderId="0" xfId="2" applyNumberFormat="1" applyFont="1" applyAlignment="1">
      <alignment horizontal="center"/>
    </xf>
    <xf numFmtId="0" fontId="11" fillId="0" borderId="0" xfId="0" applyNumberFormat="1" applyFont="1" applyAlignment="1">
      <alignment horizontal="left"/>
    </xf>
    <xf numFmtId="0" fontId="5" fillId="2" borderId="0" xfId="0" applyFont="1" applyFill="1"/>
    <xf numFmtId="3" fontId="6" fillId="0" borderId="0" xfId="3" applyNumberFormat="1" applyFont="1" applyAlignment="1">
      <alignment horizontal="center"/>
    </xf>
    <xf numFmtId="3" fontId="6" fillId="0" borderId="0" xfId="3" applyNumberFormat="1" applyFont="1"/>
    <xf numFmtId="0" fontId="12" fillId="0" borderId="3" xfId="0" applyFont="1" applyBorder="1" applyAlignment="1">
      <alignment horizontal="left" vertical="center"/>
    </xf>
    <xf numFmtId="0" fontId="12" fillId="0" borderId="3" xfId="0" applyFont="1" applyBorder="1" applyAlignment="1">
      <alignment horizontal="center" vertical="center"/>
    </xf>
    <xf numFmtId="0" fontId="5" fillId="12" borderId="3" xfId="0" applyFont="1" applyFill="1" applyBorder="1"/>
    <xf numFmtId="0" fontId="12" fillId="12" borderId="3" xfId="0" applyFont="1" applyFill="1" applyBorder="1"/>
    <xf numFmtId="0" fontId="5" fillId="0" borderId="3" xfId="0" applyFont="1" applyBorder="1" applyAlignment="1">
      <alignment horizontal="left" indent="2"/>
    </xf>
    <xf numFmtId="0" fontId="12" fillId="0" borderId="3" xfId="0" applyFont="1" applyBorder="1"/>
    <xf numFmtId="0" fontId="5" fillId="0" borderId="3" xfId="0" applyFont="1" applyBorder="1"/>
    <xf numFmtId="165" fontId="5" fillId="0" borderId="0" xfId="0" applyNumberFormat="1" applyFont="1" applyAlignment="1">
      <alignment horizontal="center"/>
    </xf>
    <xf numFmtId="3" fontId="6" fillId="0" borderId="6" xfId="0" applyNumberFormat="1" applyFont="1" applyBorder="1"/>
    <xf numFmtId="0" fontId="13" fillId="0" borderId="0" xfId="0" applyFont="1"/>
    <xf numFmtId="0" fontId="13" fillId="0" borderId="0" xfId="0" applyNumberFormat="1" applyFont="1"/>
    <xf numFmtId="0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3" fillId="0" borderId="0" xfId="0" applyNumberFormat="1" applyFont="1" applyAlignment="1"/>
    <xf numFmtId="4" fontId="13" fillId="0" borderId="0" xfId="0" applyNumberFormat="1" applyFont="1" applyAlignment="1"/>
    <xf numFmtId="0" fontId="13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center"/>
    </xf>
    <xf numFmtId="4" fontId="13" fillId="0" borderId="0" xfId="0" applyNumberFormat="1" applyFont="1" applyAlignment="1">
      <alignment horizontal="center"/>
    </xf>
    <xf numFmtId="3" fontId="13" fillId="0" borderId="0" xfId="3" applyNumberFormat="1" applyFont="1" applyAlignment="1">
      <alignment horizontal="center"/>
    </xf>
    <xf numFmtId="3" fontId="13" fillId="0" borderId="0" xfId="3" applyNumberFormat="1" applyFont="1"/>
    <xf numFmtId="3" fontId="13" fillId="0" borderId="0" xfId="0" applyNumberFormat="1" applyFont="1"/>
    <xf numFmtId="3" fontId="13" fillId="0" borderId="0" xfId="0" applyNumberFormat="1" applyFont="1" applyAlignment="1"/>
    <xf numFmtId="4" fontId="13" fillId="0" borderId="0" xfId="2" applyNumberFormat="1" applyFont="1"/>
    <xf numFmtId="4" fontId="13" fillId="0" borderId="0" xfId="2" applyNumberFormat="1" applyFont="1" applyAlignment="1">
      <alignment horizontal="center"/>
    </xf>
    <xf numFmtId="4" fontId="13" fillId="0" borderId="0" xfId="2" applyNumberFormat="1" applyFont="1" applyAlignment="1">
      <alignment horizontal="center" vertical="top"/>
    </xf>
    <xf numFmtId="0" fontId="13" fillId="0" borderId="0" xfId="0" applyNumberFormat="1" applyFont="1" applyAlignment="1">
      <alignment horizontal="left"/>
    </xf>
  </cellXfs>
  <cellStyles count="5">
    <cellStyle name="Обычный" xfId="0" builtinId="0"/>
    <cellStyle name="Обычный 18" xfId="1"/>
    <cellStyle name="Обычный 2" xfId="4"/>
    <cellStyle name="Процентный" xfId="2" builtinId="5"/>
    <cellStyle name="Финансовый" xfId="3" builtinId="3"/>
  </cellStyles>
  <dxfs count="1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4" formatCode="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4" formatCode="#,##0.0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4" formatCode="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4" formatCode="#,##0.0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4" formatCode="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4" formatCode="#,##0.0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4" formatCode="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4" formatCode="#,##0.0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4" formatCode="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4" formatCode="#,##0.0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4" formatCode="#,##0.00"/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4" formatCode="#,##0.00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164" formatCode="#,##0_ ;\-#,##0\ 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4" formatCode="#,##0.0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3" formatCode="#,##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righ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4" formatCode="#,##0.0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4" formatCode="#,##0.0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</dxf>
    <dxf>
      <font>
        <strike val="0"/>
        <outline val="0"/>
        <shadow val="0"/>
        <u val="none"/>
        <vertAlign val="baseline"/>
        <name val="Times New Roman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Times New Roman"/>
        <scheme val="none"/>
      </font>
    </dxf>
    <dxf>
      <font>
        <strike val="0"/>
        <outline val="0"/>
        <shadow val="0"/>
        <u val="none"/>
        <vertAlign val="baseline"/>
        <sz val="7"/>
        <name val="Times New Roman"/>
        <scheme val="none"/>
      </font>
      <alignment horizontal="left" vertical="top" textRotation="0" indent="0" justifyLastLine="0" shrinkToFit="0" readingOrder="0"/>
    </dxf>
  </dxfs>
  <tableStyles count="0" defaultTableStyle="TableStyleMedium2" defaultPivotStyle="PivotStyleLight16"/>
  <colors>
    <mruColors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IDB\&#1041;&#1072;&#1079;&#1072;%20&#1076;&#1072;&#1085;&#1085;&#1099;&#1093;%20&#1055;&#1055;\&#1055;&#1077;&#1088;&#1077;&#1095;&#1077;&#1085;&#1100;%20&#1055;&#1055;\&#1055;&#1077;&#1088;&#1077;&#1095;&#1077;&#1085;&#1100;%20&#1055;&#1055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IDB\&#1041;&#1072;&#1079;&#1072;%20&#1076;&#1072;&#1085;&#1085;&#1099;&#1093;%20&#1055;&#1055;\&#1044;&#1072;&#1085;&#1085;&#1099;&#1077;%20&#1059;&#1040;\&#1044;&#1072;&#1085;&#1085;&#1099;&#1077;%20&#1059;&#104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IDB\&#1041;&#1072;&#1079;&#1072;%20&#1076;&#1072;&#1085;&#1085;&#1099;&#1093;%20&#1055;&#1055;\&#1044;&#1072;&#1085;&#1085;&#1099;&#1077;%20&#1056;&#1059;\&#1044;&#1072;&#1085;&#1085;&#1099;&#1077;%20&#1056;&#1059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"/>
      <sheetName val="Классификатор"/>
      <sheetName val="Перечень_ПП"/>
      <sheetName val="Количество_ПП"/>
      <sheetName val="НПА"/>
      <sheetName val="Поручения"/>
      <sheetName val="Лист1"/>
      <sheetName val="Перечень ПП"/>
    </sheetNames>
    <sheetDataSet>
      <sheetData sheetId="0"/>
      <sheetData sheetId="1"/>
      <sheetData sheetId="2">
        <row r="1">
          <cell r="A1" t="str">
            <v>ID</v>
          </cell>
          <cell r="B1" t="str">
            <v>№ п/п</v>
          </cell>
          <cell r="C1" t="str">
            <v>Филиал</v>
          </cell>
          <cell r="D1" t="str">
            <v>Вид</v>
          </cell>
          <cell r="E1" t="str">
            <v>Тип</v>
          </cell>
          <cell r="F1" t="str">
            <v>Наименование</v>
          </cell>
          <cell r="G1" t="str">
            <v>Классификация по виду международного сообщения</v>
          </cell>
          <cell r="H1" t="str">
            <v>Дополнительная классификация по виду международного сообщения</v>
          </cell>
          <cell r="I1" t="str">
            <v>Классификация по характеру международного сообщения</v>
          </cell>
          <cell r="J1" t="str">
            <v>Классификация по режиму работы</v>
          </cell>
          <cell r="K1" t="str">
            <v>Классификация по статусу</v>
          </cell>
          <cell r="L1" t="str">
            <v>Классификация по пропуску</v>
          </cell>
          <cell r="M1" t="str">
            <v>Специализация: для ввоза на территорию РФ  животных, продукции животного происхождения, кормов, кормовых добавок, лекарственных средств для животных и подкарантинной продукции (подкарантинного материала, подкарантинного груза) (ПП РФ от 07.07.2011 № 557)</v>
          </cell>
          <cell r="N1" t="str">
            <v>Специализация: для ввоза на территорию Российской  Федерации товаров, химических, биологических и радиоактивных веществ, отходов и иных грузов, представляющих опасность для человека (ПП РФ от 03.06.2011 № 442)</v>
          </cell>
          <cell r="O1" t="str">
            <v>Специализация: для ввоза на территорию Российской Федерации пищевых продуктов, материалов и изделий (ПП РФ от 03.06.2011 № 442)</v>
          </cell>
          <cell r="P1" t="str">
            <v xml:space="preserve">Сопредельное государство </v>
          </cell>
          <cell r="Q1" t="str">
            <v>Сопредельный пункт пропуска</v>
          </cell>
          <cell r="R1" t="str">
            <v>Федеральный округ</v>
          </cell>
          <cell r="S1" t="str">
            <v>Субъект РФ</v>
          </cell>
          <cell r="T1" t="str">
            <v>Адрес</v>
          </cell>
          <cell r="U1" t="str">
            <v>Функционирует/ 
не функционирует</v>
          </cell>
          <cell r="V1" t="str">
            <v>Причины не функционирования</v>
          </cell>
          <cell r="W1" t="str">
            <v>Установлен / закрыт</v>
          </cell>
          <cell r="X1" t="str">
            <v>Дата установления</v>
          </cell>
        </row>
        <row r="2">
          <cell r="A2" t="str">
            <v>ДАППБезыменоЦФО</v>
          </cell>
          <cell r="B2">
            <v>1</v>
          </cell>
          <cell r="C2" t="str">
            <v>Белгородский</v>
          </cell>
          <cell r="D2" t="str">
            <v>АПП</v>
          </cell>
          <cell r="E2" t="str">
            <v>ДАПП</v>
          </cell>
          <cell r="F2" t="str">
            <v>Безымено</v>
          </cell>
          <cell r="G2" t="str">
            <v>автомобильный</v>
          </cell>
          <cell r="H2" t="str">
            <v>не определен</v>
          </cell>
          <cell r="I2" t="str">
            <v>грузо-пассажирский</v>
          </cell>
          <cell r="J2" t="str">
            <v>постоянный</v>
          </cell>
          <cell r="K2" t="str">
            <v>двусторонний</v>
          </cell>
          <cell r="L2" t="str">
            <v>не определен</v>
          </cell>
          <cell r="M2" t="str">
            <v>нет</v>
          </cell>
          <cell r="N2" t="str">
            <v>нет</v>
          </cell>
          <cell r="O2" t="str">
            <v>нет</v>
          </cell>
          <cell r="P2" t="str">
            <v>Украина</v>
          </cell>
          <cell r="Q2" t="str">
            <v>Александровка</v>
          </cell>
          <cell r="R2" t="str">
            <v>ЦФО</v>
          </cell>
          <cell r="S2" t="str">
            <v>Белгородская область</v>
          </cell>
          <cell r="T2" t="str">
            <v>не определен</v>
          </cell>
          <cell r="U2" t="str">
            <v>нет</v>
          </cell>
          <cell r="V2" t="str">
            <v>Пункт пропуска не обустроен, так как решение о целесообразности функционирования не принято, в том числе сопредельным государством. Инфраструктура пункта пропуск на сопредельной территории отсутствует</v>
          </cell>
          <cell r="W2" t="str">
            <v>установлен</v>
          </cell>
          <cell r="X2">
            <v>34769</v>
          </cell>
        </row>
        <row r="3">
          <cell r="A3" t="str">
            <v>МАППБугаевкаЦФО</v>
          </cell>
          <cell r="B3">
            <v>2</v>
          </cell>
          <cell r="C3" t="str">
            <v>Белгородский</v>
          </cell>
          <cell r="D3" t="str">
            <v>АПП</v>
          </cell>
          <cell r="E3" t="str">
            <v>МАПП</v>
          </cell>
          <cell r="F3" t="str">
            <v>Бугаевка</v>
          </cell>
          <cell r="G3" t="str">
            <v>автомобильный</v>
          </cell>
          <cell r="H3" t="str">
            <v>не определен</v>
          </cell>
          <cell r="I3" t="str">
            <v>грузо-пассажирский</v>
          </cell>
          <cell r="J3" t="str">
            <v>постоянный</v>
          </cell>
          <cell r="K3" t="str">
            <v>многосторонний</v>
          </cell>
          <cell r="L3" t="str">
            <v>не определен</v>
          </cell>
          <cell r="M3" t="str">
            <v>нет</v>
          </cell>
          <cell r="N3" t="str">
            <v>нет</v>
          </cell>
          <cell r="O3" t="str">
            <v>да</v>
          </cell>
          <cell r="P3" t="str">
            <v>не применимо (ЛНР)</v>
          </cell>
          <cell r="Q3" t="str">
            <v>Просяное</v>
          </cell>
          <cell r="R3" t="str">
            <v>ЦФО</v>
          </cell>
          <cell r="S3" t="str">
            <v>Воронежская область</v>
          </cell>
          <cell r="T3" t="str">
            <v>Воронежская область, Кантемировский район, с. Бугаевка</v>
          </cell>
          <cell r="U3" t="str">
            <v>да</v>
          </cell>
          <cell r="V3" t="str">
            <v>функционирует</v>
          </cell>
          <cell r="W3" t="str">
            <v>установлен</v>
          </cell>
          <cell r="X3">
            <v>34769</v>
          </cell>
        </row>
        <row r="4">
          <cell r="A4" t="str">
            <v>ДАППВалуйкиЦФО</v>
          </cell>
          <cell r="B4">
            <v>3</v>
          </cell>
          <cell r="C4" t="str">
            <v>Белгородский</v>
          </cell>
          <cell r="D4" t="str">
            <v>АПП</v>
          </cell>
          <cell r="E4" t="str">
            <v>ДАПП</v>
          </cell>
          <cell r="F4" t="str">
            <v>Валуйки</v>
          </cell>
          <cell r="G4" t="str">
            <v>автомобильный</v>
          </cell>
          <cell r="H4" t="str">
            <v>не определен</v>
          </cell>
          <cell r="I4" t="str">
            <v>грузо-пассажирский</v>
          </cell>
          <cell r="J4" t="str">
            <v>постоянный</v>
          </cell>
          <cell r="K4" t="str">
            <v>двусторонний</v>
          </cell>
          <cell r="L4" t="str">
            <v>не определен</v>
          </cell>
          <cell r="M4" t="str">
            <v>нет</v>
          </cell>
          <cell r="N4" t="str">
            <v>нет</v>
          </cell>
          <cell r="O4" t="str">
            <v>нет</v>
          </cell>
          <cell r="P4" t="str">
            <v>не применимо (ЛНР)</v>
          </cell>
          <cell r="Q4" t="str">
            <v>Демино-Александровка</v>
          </cell>
          <cell r="R4" t="str">
            <v>ЦФО</v>
          </cell>
          <cell r="S4" t="str">
            <v>Белгородская область</v>
          </cell>
          <cell r="T4" t="str">
            <v>Белгородская область, Валуйский район, в 2,5 км. восточнее п. Уразово на автодороге «Уразово - Викторополь»</v>
          </cell>
          <cell r="U4" t="str">
            <v>да</v>
          </cell>
          <cell r="V4" t="str">
    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</v>
          </cell>
          <cell r="W4" t="str">
            <v>установлен</v>
          </cell>
          <cell r="X4">
            <v>34769</v>
          </cell>
        </row>
        <row r="5">
          <cell r="A5" t="str">
            <v>ДАППВергелевкаЦФО</v>
          </cell>
          <cell r="B5">
            <v>4</v>
          </cell>
          <cell r="C5" t="str">
            <v>Белгородский</v>
          </cell>
          <cell r="D5" t="str">
            <v>АПП</v>
          </cell>
          <cell r="E5" t="str">
            <v>ДАПП</v>
          </cell>
          <cell r="F5" t="str">
            <v>Вергелевка</v>
          </cell>
          <cell r="G5" t="str">
            <v>автомобильный</v>
          </cell>
          <cell r="H5" t="str">
            <v>не определен</v>
          </cell>
          <cell r="I5" t="str">
            <v>не определен</v>
          </cell>
          <cell r="J5" t="str">
            <v>не определен</v>
          </cell>
          <cell r="K5" t="str">
            <v>двусторонний</v>
          </cell>
          <cell r="L5" t="str">
            <v>не определен</v>
          </cell>
          <cell r="M5" t="str">
            <v>нет</v>
          </cell>
          <cell r="N5" t="str">
            <v>нет</v>
          </cell>
          <cell r="O5" t="str">
            <v>нет</v>
          </cell>
          <cell r="P5" t="str">
            <v>Украина</v>
          </cell>
          <cell r="Q5" t="str">
            <v>Пыльное</v>
          </cell>
          <cell r="R5" t="str">
            <v>ЦФО</v>
          </cell>
          <cell r="S5" t="str">
            <v>Белгородская область</v>
          </cell>
          <cell r="T5" t="str">
            <v>не определен</v>
          </cell>
          <cell r="U5" t="str">
            <v>нет</v>
          </cell>
          <cell r="V5" t="str">
            <v>Пункт пропуска не обустроен, так как решение о целесообразности функционирования не принято, в том числе сопредельным государством. Инфраструктура пункта пропуск на сопредельной территории отсутствует</v>
          </cell>
          <cell r="W5" t="str">
            <v>установлен</v>
          </cell>
          <cell r="X5">
            <v>34769</v>
          </cell>
        </row>
        <row r="6">
          <cell r="A6" t="str">
            <v>ДАППВериговкаЦФО</v>
          </cell>
          <cell r="B6">
            <v>5</v>
          </cell>
          <cell r="C6" t="str">
            <v>Белгородский</v>
          </cell>
          <cell r="D6" t="str">
            <v>АПП</v>
          </cell>
          <cell r="E6" t="str">
            <v>ДАПП</v>
          </cell>
          <cell r="F6" t="str">
            <v>Вериговка</v>
          </cell>
          <cell r="G6" t="str">
            <v>автомобильный</v>
          </cell>
          <cell r="H6" t="str">
            <v>не определен</v>
          </cell>
          <cell r="I6" t="str">
            <v>грузо-пассажирский</v>
          </cell>
          <cell r="J6" t="str">
            <v>постоянный</v>
          </cell>
          <cell r="K6" t="str">
            <v>двусторонний</v>
          </cell>
          <cell r="L6" t="str">
            <v>не определен</v>
          </cell>
          <cell r="M6" t="str">
            <v>нет</v>
          </cell>
          <cell r="N6" t="str">
            <v>нет</v>
          </cell>
          <cell r="O6" t="str">
            <v>нет</v>
          </cell>
          <cell r="P6" t="str">
            <v>Украина</v>
          </cell>
          <cell r="Q6" t="str">
            <v>Чугуновка</v>
          </cell>
          <cell r="R6" t="str">
            <v>ЦФО</v>
          </cell>
          <cell r="S6" t="str">
            <v>Белгородская область</v>
          </cell>
          <cell r="T6" t="str">
            <v>Белгородская область, Валуйский район, на юго-западной окраине с. Вериговка, на 45 км автодороги "Валуйки - Приколотное"</v>
          </cell>
          <cell r="U6" t="str">
            <v>да</v>
          </cell>
          <cell r="V6" t="str">
            <v>функционирует</v>
          </cell>
          <cell r="W6" t="str">
            <v>установлен</v>
          </cell>
          <cell r="X6">
            <v>34769</v>
          </cell>
        </row>
        <row r="7">
          <cell r="A7" t="str">
            <v>ДАППГоловчиноЦФО</v>
          </cell>
          <cell r="B7">
            <v>6</v>
          </cell>
          <cell r="C7" t="str">
            <v>Белгородский</v>
          </cell>
          <cell r="D7" t="str">
            <v>АПП</v>
          </cell>
          <cell r="E7" t="str">
            <v>ДАПП</v>
          </cell>
          <cell r="F7" t="str">
            <v>Головчино</v>
          </cell>
          <cell r="G7" t="str">
            <v>автомобильный</v>
          </cell>
          <cell r="H7" t="str">
            <v>не определен</v>
          </cell>
          <cell r="I7" t="str">
            <v>не определен</v>
          </cell>
          <cell r="J7" t="str">
            <v>не определен</v>
          </cell>
          <cell r="K7" t="str">
            <v>двусторонний</v>
          </cell>
          <cell r="L7" t="str">
            <v>не определен</v>
          </cell>
          <cell r="M7" t="str">
            <v>нет</v>
          </cell>
          <cell r="N7" t="str">
            <v>нет</v>
          </cell>
          <cell r="O7" t="str">
            <v>нет</v>
          </cell>
          <cell r="P7" t="str">
            <v>Украина</v>
          </cell>
          <cell r="Q7" t="str">
            <v>Ивашки</v>
          </cell>
          <cell r="R7" t="str">
            <v>ЦФО</v>
          </cell>
          <cell r="S7" t="str">
            <v>Белгородская область</v>
          </cell>
          <cell r="T7" t="str">
            <v>не определен</v>
          </cell>
          <cell r="U7" t="str">
            <v>нет</v>
          </cell>
          <cell r="V7" t="str">
            <v>Пункт пропуска не обустроен, так как решение о целесообразности функционирования не принято, в том числе сопредельным государством. Инфраструктура пункта пропуск на сопредельной территории отсутствует</v>
          </cell>
          <cell r="W7" t="str">
            <v>установлен</v>
          </cell>
          <cell r="X7">
            <v>34769</v>
          </cell>
        </row>
        <row r="8">
          <cell r="A8" t="str">
            <v>МАППГрайворонЦФО</v>
          </cell>
          <cell r="B8">
            <v>7</v>
          </cell>
          <cell r="C8" t="str">
            <v>Белгородский</v>
          </cell>
          <cell r="D8" t="str">
            <v>АПП</v>
          </cell>
          <cell r="E8" t="str">
            <v>МАПП</v>
          </cell>
          <cell r="F8" t="str">
            <v>Грайворон</v>
          </cell>
          <cell r="G8" t="str">
            <v>автомобильный</v>
          </cell>
          <cell r="H8" t="str">
            <v>не определен</v>
          </cell>
          <cell r="I8" t="str">
            <v>грузо-пассажирский</v>
          </cell>
          <cell r="J8" t="str">
            <v>постоянный</v>
          </cell>
          <cell r="K8" t="str">
            <v>многосторонний</v>
          </cell>
          <cell r="L8" t="str">
            <v>не определен</v>
          </cell>
          <cell r="M8" t="str">
            <v>нет</v>
          </cell>
          <cell r="N8" t="str">
            <v>нет</v>
          </cell>
          <cell r="O8" t="str">
            <v>да</v>
          </cell>
          <cell r="P8" t="str">
            <v>Украина</v>
          </cell>
          <cell r="Q8" t="str">
            <v>Великая Писаревка</v>
          </cell>
          <cell r="R8" t="str">
            <v>ЦФО</v>
          </cell>
          <cell r="S8" t="str">
            <v>Белгородская область</v>
          </cell>
          <cell r="T8" t="str">
            <v>Белгородская область, Грайворонский район, с. Козинка, ул. Республиканская, д.23</v>
          </cell>
          <cell r="U8" t="str">
            <v>да</v>
          </cell>
          <cell r="V8" t="str">
            <v>функционирует</v>
          </cell>
          <cell r="W8" t="str">
            <v>установлен</v>
          </cell>
          <cell r="X8">
            <v>34769</v>
          </cell>
        </row>
        <row r="9">
          <cell r="A9" t="str">
            <v>ДАППКлименкиЦФО</v>
          </cell>
          <cell r="B9">
            <v>8</v>
          </cell>
          <cell r="C9" t="str">
            <v>Белгородский</v>
          </cell>
          <cell r="D9" t="str">
            <v>АПП</v>
          </cell>
          <cell r="E9" t="str">
            <v>ДАПП</v>
          </cell>
          <cell r="F9" t="str">
            <v>Клименки</v>
          </cell>
          <cell r="G9" t="str">
            <v>автомобильный</v>
          </cell>
          <cell r="H9" t="str">
            <v>не определен</v>
          </cell>
          <cell r="I9" t="str">
            <v>не определен</v>
          </cell>
          <cell r="J9" t="str">
            <v>не определен</v>
          </cell>
          <cell r="K9" t="str">
            <v>двусторонний</v>
          </cell>
          <cell r="L9" t="str">
            <v>не определен</v>
          </cell>
          <cell r="M9" t="str">
            <v>нет</v>
          </cell>
          <cell r="N9" t="str">
            <v>нет</v>
          </cell>
          <cell r="O9" t="str">
            <v>нет</v>
          </cell>
          <cell r="P9" t="str">
            <v>не применимо (ЛНР)</v>
          </cell>
          <cell r="Q9" t="str">
            <v>Сиротино</v>
          </cell>
          <cell r="R9" t="str">
            <v>ЦФО</v>
          </cell>
          <cell r="S9" t="str">
            <v>Белгородская область</v>
          </cell>
          <cell r="T9" t="str">
            <v>не определен</v>
          </cell>
          <cell r="U9" t="str">
            <v>нет</v>
          </cell>
          <cell r="V9" t="str">
            <v>Пункт пропуска не обустроен, так как решение о целесообразности функционирования не принято, в том числе сопредельным государством. Инфраструктура пункта пропуск на сопредельной территории отсутствует</v>
          </cell>
          <cell r="W9" t="str">
            <v>установлен</v>
          </cell>
          <cell r="X9">
            <v>34769</v>
          </cell>
        </row>
        <row r="10">
          <cell r="A10" t="str">
            <v>ДАППКолотиловкаЦФО</v>
          </cell>
          <cell r="B10">
            <v>9</v>
          </cell>
          <cell r="C10" t="str">
            <v>Белгородский</v>
          </cell>
          <cell r="D10" t="str">
            <v>АПП</v>
          </cell>
          <cell r="E10" t="str">
            <v>ДАПП</v>
          </cell>
          <cell r="F10" t="str">
            <v>Колотиловка</v>
          </cell>
          <cell r="G10" t="str">
            <v>автомобильный</v>
          </cell>
          <cell r="H10" t="str">
            <v>не определен</v>
          </cell>
          <cell r="I10" t="str">
            <v>грузо-пассажирский</v>
          </cell>
          <cell r="J10" t="str">
            <v>постоянный</v>
          </cell>
          <cell r="K10" t="str">
            <v>двусторонний</v>
          </cell>
          <cell r="L10" t="str">
            <v>не определен</v>
          </cell>
          <cell r="M10" t="str">
            <v>нет</v>
          </cell>
          <cell r="N10" t="str">
            <v>нет</v>
          </cell>
          <cell r="O10" t="str">
            <v>нет</v>
          </cell>
          <cell r="P10" t="str">
            <v>Украина</v>
          </cell>
          <cell r="Q10" t="str">
            <v>Покровка</v>
          </cell>
          <cell r="R10" t="str">
            <v>ЦФО</v>
          </cell>
          <cell r="S10" t="str">
            <v>Белгородская область</v>
          </cell>
          <cell r="T10" t="str">
            <v>Белгородская область, Краснояружский район, с. Колотиловка, 2 км по автодороге "Белгород - Сумы"</v>
          </cell>
          <cell r="U10" t="str">
            <v>да</v>
          </cell>
          <cell r="V10" t="str">
            <v>функционирует</v>
          </cell>
          <cell r="W10" t="str">
            <v>установлен</v>
          </cell>
          <cell r="X10">
            <v>34769</v>
          </cell>
        </row>
        <row r="11">
          <cell r="A11" t="str">
            <v>ДАППЛогачевкаЦФО</v>
          </cell>
          <cell r="B11">
            <v>10</v>
          </cell>
          <cell r="C11" t="str">
            <v>Белгородский</v>
          </cell>
          <cell r="D11" t="str">
            <v>АПП</v>
          </cell>
          <cell r="E11" t="str">
            <v>ДАПП</v>
          </cell>
          <cell r="F11" t="str">
            <v>Логачевка</v>
          </cell>
          <cell r="G11" t="str">
            <v>автомобильный</v>
          </cell>
          <cell r="H11" t="str">
            <v>не определен</v>
          </cell>
          <cell r="I11" t="str">
            <v>грузо-пассажирский</v>
          </cell>
          <cell r="J11" t="str">
            <v>постоянный</v>
          </cell>
          <cell r="K11" t="str">
            <v>двусторонний</v>
          </cell>
          <cell r="L11" t="str">
            <v>не определен</v>
          </cell>
          <cell r="M11" t="str">
            <v>нет</v>
          </cell>
          <cell r="N11" t="str">
            <v>нет</v>
          </cell>
          <cell r="O11" t="str">
            <v>нет</v>
          </cell>
          <cell r="P11" t="str">
            <v>Украина</v>
          </cell>
          <cell r="Q11" t="str">
            <v>Пески</v>
          </cell>
          <cell r="R11" t="str">
            <v>ЦФО</v>
          </cell>
          <cell r="S11" t="str">
            <v>Белгородская область</v>
          </cell>
          <cell r="T11" t="str">
            <v>Белгородская область, Валуйский район, расположен на 28 км. автодороги Валуйки-Купянск, на юго-западной окраине с.Логачевка</v>
          </cell>
          <cell r="U11" t="str">
            <v>да</v>
          </cell>
          <cell r="V11" t="str">
            <v>функционирует</v>
          </cell>
          <cell r="W11" t="str">
            <v>установлен</v>
          </cell>
          <cell r="X11">
            <v>34769</v>
          </cell>
        </row>
        <row r="12">
          <cell r="A12" t="str">
            <v>МАППНехотеевкаЦФО</v>
          </cell>
          <cell r="B12">
            <v>11</v>
          </cell>
          <cell r="C12" t="str">
            <v>Белгородский</v>
          </cell>
          <cell r="D12" t="str">
            <v>АПП</v>
          </cell>
          <cell r="E12" t="str">
            <v>МАПП</v>
          </cell>
          <cell r="F12" t="str">
            <v>Нехотеевка</v>
          </cell>
          <cell r="G12" t="str">
            <v>автомобильный</v>
          </cell>
          <cell r="H12" t="str">
            <v>не определен</v>
          </cell>
          <cell r="I12" t="str">
            <v>грузо-пассажирский</v>
          </cell>
          <cell r="J12" t="str">
            <v>постоянный</v>
          </cell>
          <cell r="K12" t="str">
            <v>многосторонний</v>
          </cell>
          <cell r="L12" t="str">
            <v>не определен</v>
          </cell>
          <cell r="M12" t="str">
            <v>да</v>
          </cell>
          <cell r="N12" t="str">
            <v>да</v>
          </cell>
          <cell r="O12" t="str">
            <v>да</v>
          </cell>
          <cell r="P12" t="str">
            <v>Украина</v>
          </cell>
          <cell r="Q12" t="str">
            <v>Гоптовка</v>
          </cell>
          <cell r="R12" t="str">
            <v>ЦФО</v>
          </cell>
          <cell r="S12" t="str">
            <v>Белгородская область</v>
          </cell>
          <cell r="T12" t="str">
            <v>Белгородская область, Белгородский район, 705 км федеральной автодороги Москва-Симферополь</v>
          </cell>
          <cell r="U12" t="str">
            <v>да</v>
          </cell>
          <cell r="V12" t="str">
            <v>функционирует</v>
          </cell>
          <cell r="W12" t="str">
            <v>установлен</v>
          </cell>
          <cell r="X12">
            <v>34769</v>
          </cell>
        </row>
        <row r="13">
          <cell r="A13" t="str">
            <v>ДАППНовобелаяЦФО</v>
          </cell>
          <cell r="B13">
            <v>12</v>
          </cell>
          <cell r="C13" t="str">
            <v>Белгородский</v>
          </cell>
          <cell r="D13" t="str">
            <v>АПП</v>
          </cell>
          <cell r="E13" t="str">
            <v>ДАПП</v>
          </cell>
          <cell r="F13" t="str">
            <v>Новобелая</v>
          </cell>
          <cell r="G13" t="str">
            <v>автомобильный</v>
          </cell>
          <cell r="H13" t="str">
            <v>не определен</v>
          </cell>
          <cell r="I13" t="str">
            <v>грузо-пассажирский</v>
          </cell>
          <cell r="J13" t="str">
            <v>постоянный</v>
          </cell>
          <cell r="K13" t="str">
            <v>двусторонний</v>
          </cell>
          <cell r="L13" t="str">
            <v>не определен</v>
          </cell>
          <cell r="M13" t="str">
            <v>нет</v>
          </cell>
          <cell r="N13" t="str">
            <v>нет</v>
          </cell>
          <cell r="O13" t="str">
            <v>нет</v>
          </cell>
          <cell r="P13" t="str">
            <v>не применимо (ЛНР)</v>
          </cell>
          <cell r="Q13" t="str">
            <v>Новобелая</v>
          </cell>
          <cell r="R13" t="str">
            <v>ЦФО</v>
          </cell>
          <cell r="S13" t="str">
            <v>Воронежская область</v>
          </cell>
          <cell r="T13" t="str">
            <v>Воронежская область, Кантемировский район, с. Новобелая</v>
          </cell>
          <cell r="U13" t="str">
            <v>да</v>
          </cell>
          <cell r="V13" t="str">
    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</v>
          </cell>
          <cell r="W13" t="str">
            <v>установлен</v>
          </cell>
          <cell r="X13">
            <v>34769</v>
          </cell>
        </row>
        <row r="14">
          <cell r="A14" t="str">
            <v>МАППРовенькиЦФО</v>
          </cell>
          <cell r="B14">
            <v>13</v>
          </cell>
          <cell r="C14" t="str">
            <v>Белгородский</v>
          </cell>
          <cell r="D14" t="str">
            <v>АПП</v>
          </cell>
          <cell r="E14" t="str">
            <v>МАПП</v>
          </cell>
          <cell r="F14" t="str">
            <v>Ровеньки</v>
          </cell>
          <cell r="G14" t="str">
            <v>автомобильный</v>
          </cell>
          <cell r="H14" t="str">
            <v>не определен</v>
          </cell>
          <cell r="I14" t="str">
            <v>грузо-пассажирский</v>
          </cell>
          <cell r="J14" t="str">
            <v>постоянный</v>
          </cell>
          <cell r="K14" t="str">
            <v>многосторонний</v>
          </cell>
          <cell r="L14" t="str">
            <v>не определен</v>
          </cell>
          <cell r="M14" t="str">
            <v>нет</v>
          </cell>
          <cell r="N14" t="str">
            <v>нет</v>
          </cell>
          <cell r="O14" t="str">
            <v>нет</v>
          </cell>
          <cell r="P14" t="str">
            <v>не применимо (ЛНР)</v>
          </cell>
          <cell r="Q14" t="str">
            <v>Танюшевка</v>
          </cell>
          <cell r="R14" t="str">
            <v>ЦФО</v>
          </cell>
          <cell r="S14" t="str">
            <v>Белгородская область</v>
          </cell>
          <cell r="T14" t="str">
            <v>Белгородская область, Ровеньской район, в границах ООО "Правоторово" (бывший СПК (колхоз) "Новая жизнь", АО "Серебрянка"), граничит с юга с землями Украины, с запада - таможенный пост "Ровеньки-Танюшевка")</v>
          </cell>
          <cell r="U14" t="str">
            <v>да</v>
          </cell>
          <cell r="V14" t="str">
            <v>функционирует</v>
          </cell>
          <cell r="W14" t="str">
            <v>установлен</v>
          </cell>
          <cell r="X14">
            <v>34769</v>
          </cell>
        </row>
        <row r="15">
          <cell r="A15" t="str">
            <v>ДАППТишанкаЦФО</v>
          </cell>
          <cell r="B15">
            <v>14</v>
          </cell>
          <cell r="C15" t="str">
            <v>Белгородский</v>
          </cell>
          <cell r="D15" t="str">
            <v>АПП</v>
          </cell>
          <cell r="E15" t="str">
            <v>ДАПП</v>
          </cell>
          <cell r="F15" t="str">
            <v>Тишанка</v>
          </cell>
          <cell r="G15" t="str">
            <v>автомобильный</v>
          </cell>
          <cell r="H15" t="str">
            <v>не определен</v>
          </cell>
          <cell r="I15" t="str">
            <v>грузо-пассажирский</v>
          </cell>
          <cell r="J15" t="str">
            <v>постоянный</v>
          </cell>
          <cell r="K15" t="str">
            <v>двусторонний</v>
          </cell>
          <cell r="L15" t="str">
            <v>не определен</v>
          </cell>
          <cell r="M15" t="str">
            <v>нет</v>
          </cell>
          <cell r="N15" t="str">
            <v>нет</v>
          </cell>
          <cell r="O15" t="str">
            <v>нет</v>
          </cell>
          <cell r="P15" t="str">
            <v>Украина</v>
          </cell>
          <cell r="Q15" t="str">
            <v>Бударки</v>
          </cell>
          <cell r="R15" t="str">
            <v>ЦФО</v>
          </cell>
          <cell r="S15" t="str">
            <v>Белгородская область</v>
          </cell>
          <cell r="T15" t="str">
            <v>не определен</v>
          </cell>
          <cell r="U15" t="str">
            <v>нет</v>
          </cell>
          <cell r="V15" t="str">
            <v>Пункт пропуска не обустроен, так как решение о целесообразности функционирования не принято, в том числе сопредельным государством. В соответствии с Соглашением между Правительством РФ и Кабинетом Министров Украины от 18.10.2011 функционирует как МПГ</v>
          </cell>
          <cell r="W15" t="str">
            <v>установлен</v>
          </cell>
          <cell r="X15">
            <v>34769</v>
          </cell>
        </row>
        <row r="16">
          <cell r="A16" t="str">
            <v>МАППШебекиноЦФО</v>
          </cell>
          <cell r="B16">
            <v>15</v>
          </cell>
          <cell r="C16" t="str">
            <v>Белгородский</v>
          </cell>
          <cell r="D16" t="str">
            <v>АПП</v>
          </cell>
          <cell r="E16" t="str">
            <v>МАПП</v>
          </cell>
          <cell r="F16" t="str">
            <v>Шебекино</v>
          </cell>
          <cell r="G16" t="str">
            <v>автомобильный</v>
          </cell>
          <cell r="H16" t="str">
            <v>не определен</v>
          </cell>
          <cell r="I16" t="str">
            <v>грузо-пассажирский</v>
          </cell>
          <cell r="J16" t="str">
            <v>постоянный</v>
          </cell>
          <cell r="K16" t="str">
            <v>многосторонний</v>
          </cell>
          <cell r="L16" t="str">
            <v>не определен</v>
          </cell>
          <cell r="M16" t="str">
            <v>нет</v>
          </cell>
          <cell r="N16" t="str">
            <v>да</v>
          </cell>
          <cell r="O16" t="str">
            <v>да</v>
          </cell>
          <cell r="P16" t="str">
            <v>Украина</v>
          </cell>
          <cell r="Q16" t="str">
            <v>Плетеновка</v>
          </cell>
          <cell r="R16" t="str">
            <v>ЦФО</v>
          </cell>
          <cell r="S16" t="str">
            <v>Белгородская область</v>
          </cell>
          <cell r="T16" t="str">
            <v>Белгородская область, Шебекинский район, в границах Новотаволжанского сельского поселения</v>
          </cell>
          <cell r="U16" t="str">
            <v>да</v>
          </cell>
          <cell r="V16" t="str">
            <v>функционирует</v>
          </cell>
          <cell r="W16" t="str">
            <v>установлен</v>
          </cell>
          <cell r="X16">
            <v>34769</v>
          </cell>
        </row>
        <row r="17">
          <cell r="A17" t="str">
            <v>ЖДППБелгородЦФО</v>
          </cell>
          <cell r="B17">
            <v>16</v>
          </cell>
          <cell r="C17" t="str">
            <v>Белгородский</v>
          </cell>
          <cell r="D17" t="str">
            <v>ЖДПП</v>
          </cell>
          <cell r="E17" t="str">
            <v>ЖДПП</v>
          </cell>
          <cell r="F17" t="str">
            <v>Белгород</v>
          </cell>
          <cell r="G17" t="str">
            <v>железнодорожный</v>
          </cell>
          <cell r="H17" t="str">
            <v>не определен</v>
          </cell>
          <cell r="I17" t="str">
            <v>грузо-пассажирский</v>
          </cell>
          <cell r="J17" t="str">
            <v>временный</v>
          </cell>
          <cell r="K17" t="str">
            <v>многосторонний</v>
          </cell>
          <cell r="L17" t="str">
            <v>не определен</v>
          </cell>
          <cell r="M17" t="str">
            <v>нет</v>
          </cell>
          <cell r="N17" t="str">
            <v>да</v>
          </cell>
          <cell r="O17" t="str">
            <v>да</v>
          </cell>
          <cell r="P17" t="str">
            <v>Украина</v>
          </cell>
          <cell r="Q17" t="str">
            <v>Казачья Лопань, Харьков-Пассажирский</v>
          </cell>
          <cell r="R17" t="str">
            <v>ЦФО</v>
          </cell>
          <cell r="S17" t="str">
            <v>Белгородская область</v>
          </cell>
          <cell r="T17" t="str">
            <v>Белгородская область, г. Белгород, ул. Вокзальная, д.1, станция Белгород</v>
          </cell>
          <cell r="U17" t="str">
            <v>да</v>
          </cell>
          <cell r="V17" t="str">
            <v>функционирует</v>
          </cell>
          <cell r="W17" t="str">
            <v>установлен</v>
          </cell>
          <cell r="X17">
            <v>40907</v>
          </cell>
        </row>
        <row r="18">
          <cell r="A18" t="str">
            <v>ЖДППБелгородЦФО</v>
          </cell>
          <cell r="B18">
            <v>16</v>
          </cell>
          <cell r="C18" t="str">
            <v>Белгородский</v>
          </cell>
          <cell r="D18" t="str">
            <v>ЖДПП</v>
          </cell>
          <cell r="E18" t="str">
            <v>ЖДПП</v>
          </cell>
          <cell r="F18" t="str">
            <v>Белгород</v>
          </cell>
          <cell r="G18" t="str">
            <v>железнодорожный</v>
          </cell>
          <cell r="H18" t="str">
            <v>не определен</v>
          </cell>
          <cell r="I18" t="str">
            <v>грузо-пассажирский</v>
          </cell>
          <cell r="J18" t="str">
            <v>временный</v>
          </cell>
          <cell r="K18" t="str">
            <v>многосторонний</v>
          </cell>
          <cell r="L18" t="str">
            <v>не определен</v>
          </cell>
          <cell r="M18" t="str">
            <v>нет</v>
          </cell>
          <cell r="N18" t="str">
            <v>да</v>
          </cell>
          <cell r="O18" t="str">
            <v>да</v>
          </cell>
          <cell r="P18" t="str">
            <v>Украина</v>
          </cell>
          <cell r="Q18" t="str">
            <v>Харьков-Пассажирский</v>
          </cell>
          <cell r="R18" t="str">
            <v>ЦФО</v>
          </cell>
          <cell r="S18" t="str">
            <v>Белгородская область</v>
          </cell>
          <cell r="T18" t="str">
            <v>Белгородская область, г. Белгород, ул. Вокзальная, д.1, станция Белгород</v>
          </cell>
          <cell r="U18" t="str">
            <v>да</v>
          </cell>
          <cell r="V18" t="str">
            <v>функционирует</v>
          </cell>
          <cell r="W18" t="str">
            <v>установлен</v>
          </cell>
          <cell r="X18">
            <v>40907</v>
          </cell>
        </row>
        <row r="19">
          <cell r="A19" t="str">
            <v>ЖДППВалуйкиЦФО</v>
          </cell>
          <cell r="B19">
            <v>17</v>
          </cell>
          <cell r="C19" t="str">
            <v>Белгородский</v>
          </cell>
          <cell r="D19" t="str">
            <v>ЖДПП</v>
          </cell>
          <cell r="E19" t="str">
            <v>ЖДПП</v>
          </cell>
          <cell r="F19" t="str">
            <v>Валуйки</v>
          </cell>
          <cell r="G19" t="str">
            <v>железнодорожный</v>
          </cell>
          <cell r="H19" t="str">
            <v>не определен</v>
          </cell>
          <cell r="I19" t="str">
            <v>грузо-пассажирский</v>
          </cell>
          <cell r="J19" t="str">
            <v>постоянный</v>
          </cell>
          <cell r="K19" t="str">
            <v>многосторонний</v>
          </cell>
          <cell r="L19" t="str">
            <v>не определен</v>
          </cell>
          <cell r="M19" t="str">
            <v>да</v>
          </cell>
          <cell r="N19" t="str">
            <v>да</v>
          </cell>
          <cell r="O19" t="str">
            <v>да</v>
          </cell>
          <cell r="P19" t="str">
            <v>не применимо (ЛНР)</v>
          </cell>
          <cell r="Q19" t="str">
            <v>Тополи</v>
          </cell>
          <cell r="R19" t="str">
            <v>ЦФО</v>
          </cell>
          <cell r="S19" t="str">
            <v>Белгородская область</v>
          </cell>
          <cell r="T19" t="str">
            <v>Белгородская область, г. Валуйки, железнодорожная станция Валуйки, пл. Привокзальная, д. 1</v>
          </cell>
          <cell r="U19" t="str">
            <v>да</v>
          </cell>
          <cell r="V19" t="str">
            <v>функционирует</v>
          </cell>
          <cell r="W19" t="str">
            <v>установлен</v>
          </cell>
          <cell r="X19">
            <v>34769</v>
          </cell>
        </row>
        <row r="20">
          <cell r="A20" t="str">
            <v>ЖДППГартмашевкаЦФО</v>
          </cell>
          <cell r="B20">
            <v>18</v>
          </cell>
          <cell r="C20" t="str">
            <v>Белгородский</v>
          </cell>
          <cell r="D20" t="str">
            <v>ЖДПП</v>
          </cell>
          <cell r="E20" t="str">
            <v>ЖДПП</v>
          </cell>
          <cell r="F20" t="str">
            <v>Гартмашевка</v>
          </cell>
          <cell r="G20" t="str">
            <v>железнодорожный</v>
          </cell>
          <cell r="H20" t="str">
            <v>не определен</v>
          </cell>
          <cell r="I20" t="str">
            <v>не определен</v>
          </cell>
          <cell r="J20" t="str">
            <v>не определен</v>
          </cell>
          <cell r="K20" t="str">
            <v>двусторонний</v>
          </cell>
          <cell r="L20" t="str">
            <v>не определен</v>
          </cell>
          <cell r="M20" t="str">
            <v>нет</v>
          </cell>
          <cell r="N20" t="str">
            <v>нет</v>
          </cell>
          <cell r="O20" t="str">
            <v>нет</v>
          </cell>
          <cell r="P20" t="str">
            <v>не применимо (ЛНР)</v>
          </cell>
          <cell r="Q20" t="str">
            <v>Зариновка</v>
          </cell>
          <cell r="R20" t="str">
            <v>ЦФО</v>
          </cell>
          <cell r="S20" t="str">
            <v>Воронежская область</v>
          </cell>
          <cell r="T20" t="str">
            <v>не определен</v>
          </cell>
          <cell r="U20" t="str">
            <v>нет</v>
          </cell>
          <cell r="V20" t="str">
            <v>Пункт пропуска не обустроен, так как решение о целесообразности функционирования не принято, в том числе сопредельным государством. Инфраструктура пункта пропуск на сопредельной территории отсутствует</v>
          </cell>
          <cell r="W20" t="str">
            <v>установлен</v>
          </cell>
          <cell r="X20">
            <v>39073</v>
          </cell>
        </row>
        <row r="21">
          <cell r="A21" t="str">
            <v>ЖДППГоловчиноЦФО</v>
          </cell>
          <cell r="B21">
            <v>19</v>
          </cell>
          <cell r="C21" t="str">
            <v>Белгородский</v>
          </cell>
          <cell r="D21" t="str">
            <v>ЖДПП</v>
          </cell>
          <cell r="E21" t="str">
            <v>ЖДПП</v>
          </cell>
          <cell r="F21" t="str">
            <v>Головчино</v>
          </cell>
          <cell r="G21" t="str">
            <v>железнодорожный</v>
          </cell>
          <cell r="H21" t="str">
            <v>не определен</v>
          </cell>
          <cell r="I21" t="str">
            <v>грузо-пассажирский</v>
          </cell>
          <cell r="J21" t="str">
            <v>постоянный</v>
          </cell>
          <cell r="K21" t="str">
            <v>двусторонний</v>
          </cell>
          <cell r="L21" t="str">
            <v>не определен</v>
          </cell>
          <cell r="M21" t="str">
            <v>нет</v>
          </cell>
          <cell r="N21" t="str">
            <v>нет</v>
          </cell>
          <cell r="O21" t="str">
            <v>нет</v>
          </cell>
          <cell r="P21" t="str">
            <v>Украина</v>
          </cell>
          <cell r="Q21" t="str">
            <v>Одноробовка</v>
          </cell>
          <cell r="R21" t="str">
            <v>ЦФО</v>
          </cell>
          <cell r="S21" t="str">
            <v>Белгородская область</v>
          </cell>
          <cell r="T21" t="str">
            <v>Белгородская область, Грайворонский район, ул. Привокзальная, д. 2а, станция Хотмыжск</v>
          </cell>
          <cell r="U21" t="str">
            <v>да</v>
          </cell>
          <cell r="V21" t="str">
    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</v>
          </cell>
          <cell r="W21" t="str">
            <v>установлен</v>
          </cell>
          <cell r="X21">
            <v>34769</v>
          </cell>
        </row>
        <row r="22">
          <cell r="A22" t="str">
            <v>ЖДППДолбиноЦФО</v>
          </cell>
          <cell r="B22">
            <v>20</v>
          </cell>
          <cell r="C22" t="str">
            <v>Белгородский</v>
          </cell>
          <cell r="D22" t="str">
            <v>ЖДПП</v>
          </cell>
          <cell r="E22" t="str">
            <v>ЖДПП</v>
          </cell>
          <cell r="F22" t="str">
            <v>Долбино</v>
          </cell>
          <cell r="G22" t="str">
            <v>железнодорожный</v>
          </cell>
          <cell r="H22" t="str">
            <v>не определен</v>
          </cell>
          <cell r="I22" t="str">
            <v>грузо-пассажирский</v>
          </cell>
          <cell r="J22" t="str">
            <v>постоянный</v>
          </cell>
          <cell r="K22" t="str">
            <v>многосторонний</v>
          </cell>
          <cell r="L22" t="str">
            <v>не определен</v>
          </cell>
          <cell r="M22" t="str">
            <v>да</v>
          </cell>
          <cell r="N22" t="str">
            <v>да</v>
          </cell>
          <cell r="O22" t="str">
            <v>да</v>
          </cell>
          <cell r="P22" t="str">
            <v>Украина</v>
          </cell>
          <cell r="Q22" t="str">
            <v>Казачья Лопань</v>
          </cell>
          <cell r="R22" t="str">
            <v>ЦФО</v>
          </cell>
          <cell r="S22" t="str">
            <v>Белгородская область</v>
          </cell>
          <cell r="T22" t="str">
            <v>не определен</v>
          </cell>
          <cell r="U22" t="str">
            <v>нет</v>
          </cell>
          <cell r="V22" t="str">
            <v>Пункт пропуска не обустроен. На период его обустройства установлен временный ЖДПП Белгород. Решение о целесообразности функционирования не принято</v>
          </cell>
          <cell r="W22" t="str">
            <v>установлен</v>
          </cell>
          <cell r="X22">
            <v>34769</v>
          </cell>
        </row>
        <row r="23">
          <cell r="A23" t="str">
            <v>ЖДППИлек-ПеньковкаЦФО</v>
          </cell>
          <cell r="B23">
            <v>21</v>
          </cell>
          <cell r="C23" t="str">
            <v>Белгородский</v>
          </cell>
          <cell r="D23" t="str">
            <v>ЖДПП</v>
          </cell>
          <cell r="E23" t="str">
            <v>ЖДПП</v>
          </cell>
          <cell r="F23" t="str">
            <v>Илек-Пеньковка</v>
          </cell>
          <cell r="G23" t="str">
            <v>железнодорожный</v>
          </cell>
          <cell r="H23" t="str">
            <v>не определен</v>
          </cell>
          <cell r="I23" t="str">
            <v>грузо-пассажирский</v>
          </cell>
          <cell r="J23" t="str">
            <v>постоянный</v>
          </cell>
          <cell r="K23" t="str">
            <v>двусторонний</v>
          </cell>
          <cell r="L23" t="str">
            <v>не определен</v>
          </cell>
          <cell r="M23" t="str">
            <v>нет</v>
          </cell>
          <cell r="N23" t="str">
            <v>нет</v>
          </cell>
          <cell r="O23" t="str">
            <v>нет</v>
          </cell>
          <cell r="P23" t="str">
            <v>Украина</v>
          </cell>
          <cell r="Q23" t="str">
            <v>Пушкарное</v>
          </cell>
          <cell r="R23" t="str">
            <v>ЦФО</v>
          </cell>
          <cell r="S23" t="str">
            <v>Белгородская область</v>
          </cell>
          <cell r="T23" t="str">
            <v>Белгородская область, Краснояружский район, остановочный пункт Илек-Пеньковка</v>
          </cell>
          <cell r="U23" t="str">
            <v>да</v>
          </cell>
          <cell r="V23" t="str">
    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</v>
          </cell>
          <cell r="W23" t="str">
            <v>установлен</v>
          </cell>
          <cell r="X23">
            <v>34769</v>
          </cell>
        </row>
        <row r="24">
          <cell r="A24" t="str">
            <v>ЖДППНежегольЦФО</v>
          </cell>
          <cell r="B24">
            <v>22</v>
          </cell>
          <cell r="C24" t="str">
            <v>Белгородский</v>
          </cell>
          <cell r="D24" t="str">
            <v>ЖДПП</v>
          </cell>
          <cell r="E24" t="str">
            <v>ЖДПП</v>
          </cell>
          <cell r="F24" t="str">
            <v>Нежеголь</v>
          </cell>
          <cell r="G24" t="str">
            <v>железнодорожный</v>
          </cell>
          <cell r="H24" t="str">
            <v>не определен</v>
          </cell>
          <cell r="I24" t="str">
            <v>грузо-пассажирский</v>
          </cell>
          <cell r="J24" t="str">
            <v>постоянный</v>
          </cell>
          <cell r="K24" t="str">
            <v>двусторонний</v>
          </cell>
          <cell r="L24" t="str">
            <v>не определен</v>
          </cell>
          <cell r="M24" t="str">
            <v>нет</v>
          </cell>
          <cell r="N24" t="str">
            <v>нет</v>
          </cell>
          <cell r="O24" t="str">
            <v>нет</v>
          </cell>
          <cell r="P24" t="str">
            <v>Украина</v>
          </cell>
          <cell r="Q24" t="str">
            <v>Волчанск</v>
          </cell>
          <cell r="R24" t="str">
            <v>ЦФО</v>
          </cell>
          <cell r="S24" t="str">
            <v>Белгородская область</v>
          </cell>
          <cell r="T24" t="str">
            <v>Белгородская область, Шебекинский район, ул. Нежегольское шоссе 42, станция Нежеголь</v>
          </cell>
          <cell r="U24" t="str">
            <v>да</v>
          </cell>
          <cell r="V24" t="str">
    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</v>
          </cell>
          <cell r="W24" t="str">
            <v>установлен</v>
          </cell>
          <cell r="X24">
            <v>34769</v>
          </cell>
        </row>
        <row r="25">
          <cell r="A25" t="str">
            <v>ЖДППРазъезд ВыстрелЦФО</v>
          </cell>
          <cell r="B25">
            <v>23</v>
          </cell>
          <cell r="C25" t="str">
            <v>Белгородский</v>
          </cell>
          <cell r="D25" t="str">
            <v>ЖДПП</v>
          </cell>
          <cell r="E25" t="str">
            <v>ЖДПП</v>
          </cell>
          <cell r="F25" t="str">
            <v>Разъезд Выстрел</v>
          </cell>
          <cell r="G25" t="str">
            <v>железнодорожный</v>
          </cell>
          <cell r="H25" t="str">
            <v>не определен</v>
          </cell>
          <cell r="I25" t="str">
            <v>грузо-пассажирский</v>
          </cell>
          <cell r="J25" t="str">
            <v>постоянный</v>
          </cell>
          <cell r="K25" t="str">
            <v>многосторонний</v>
          </cell>
          <cell r="L25" t="str">
            <v>не определен</v>
          </cell>
          <cell r="M25" t="str">
            <v>нет</v>
          </cell>
          <cell r="N25" t="str">
            <v>нет</v>
          </cell>
          <cell r="O25" t="str">
            <v>нет</v>
          </cell>
          <cell r="P25" t="str">
            <v>не применимо (ЛНР)</v>
          </cell>
          <cell r="Q25" t="str">
            <v>Лантратовка</v>
          </cell>
          <cell r="R25" t="str">
            <v>ЦФО</v>
          </cell>
          <cell r="S25" t="str">
            <v>Белгородская область</v>
          </cell>
          <cell r="T25" t="str">
            <v>не определен</v>
          </cell>
          <cell r="U25" t="str">
            <v>нет</v>
          </cell>
          <cell r="V25" t="str">
    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</v>
          </cell>
          <cell r="W25" t="str">
            <v>установлен</v>
          </cell>
          <cell r="X25">
            <v>34769</v>
          </cell>
        </row>
        <row r="26">
          <cell r="A26" t="str">
            <v>ВППБелгородЦФО</v>
          </cell>
          <cell r="B26">
            <v>24</v>
          </cell>
          <cell r="C26" t="str">
            <v>Белгородский</v>
          </cell>
          <cell r="D26" t="str">
            <v>ВПП</v>
          </cell>
          <cell r="E26" t="str">
            <v>ВПП</v>
          </cell>
          <cell r="F26" t="str">
            <v>Белгород</v>
          </cell>
          <cell r="G26" t="str">
            <v>воздушный</v>
          </cell>
          <cell r="H26" t="str">
            <v>не определен</v>
          </cell>
          <cell r="I26" t="str">
            <v>грузо-пассажирский</v>
          </cell>
          <cell r="J26" t="str">
            <v>постоянный</v>
          </cell>
          <cell r="K26" t="str">
            <v>многосторонний</v>
          </cell>
          <cell r="L26" t="str">
            <v>не определен</v>
          </cell>
          <cell r="M26" t="str">
            <v>нет</v>
          </cell>
          <cell r="N26" t="str">
            <v>нет</v>
          </cell>
          <cell r="O26" t="str">
            <v>нет</v>
          </cell>
          <cell r="P26" t="str">
            <v>не применимо</v>
          </cell>
          <cell r="Q26" t="str">
            <v>не применимо</v>
          </cell>
          <cell r="R26" t="str">
            <v>ЦФО</v>
          </cell>
          <cell r="S26" t="str">
            <v>Белгородская область</v>
          </cell>
          <cell r="T26" t="str">
            <v>г. Белгород, пр-кт. Б - Хмельницкого, д. 166</v>
          </cell>
          <cell r="U26" t="str">
            <v>да</v>
          </cell>
          <cell r="V26" t="str">
            <v>функционирует</v>
          </cell>
          <cell r="W26" t="str">
            <v>установлен</v>
          </cell>
          <cell r="X26">
            <v>0</v>
          </cell>
        </row>
        <row r="27">
          <cell r="A27" t="str">
            <v>ВППВоронеж (Чертовицкое)ЦФО</v>
          </cell>
          <cell r="B27">
            <v>25</v>
          </cell>
          <cell r="C27" t="str">
            <v>Белгородский</v>
          </cell>
          <cell r="D27" t="str">
            <v>ВПП</v>
          </cell>
          <cell r="E27" t="str">
            <v>ВПП</v>
          </cell>
          <cell r="F27" t="str">
            <v>Воронеж (Чертовицкое)</v>
          </cell>
          <cell r="G27" t="str">
            <v>воздушный</v>
          </cell>
          <cell r="H27" t="str">
            <v>не определен</v>
          </cell>
          <cell r="I27" t="str">
            <v>грузо-пассажирский</v>
          </cell>
          <cell r="J27" t="str">
            <v>постоянный</v>
          </cell>
          <cell r="K27" t="str">
            <v>многосторонний</v>
          </cell>
          <cell r="L27" t="str">
            <v>не определен</v>
          </cell>
          <cell r="M27" t="str">
            <v>нет</v>
          </cell>
          <cell r="N27" t="str">
            <v>нет</v>
          </cell>
          <cell r="O27" t="str">
            <v>нет</v>
          </cell>
          <cell r="P27" t="str">
            <v>не применимо</v>
          </cell>
          <cell r="Q27" t="str">
            <v>не применимо</v>
          </cell>
          <cell r="R27" t="str">
            <v>ЦФО</v>
          </cell>
          <cell r="S27" t="str">
            <v>Воронежская область</v>
          </cell>
          <cell r="T27" t="str">
            <v>Воронежская область, Рамонский район, 18 км севернее г. Воронежа</v>
          </cell>
          <cell r="U27" t="str">
            <v>да</v>
          </cell>
          <cell r="V27" t="str">
            <v>функционирует</v>
          </cell>
          <cell r="W27" t="str">
            <v>установлен</v>
          </cell>
          <cell r="X27">
            <v>0</v>
          </cell>
        </row>
        <row r="28">
          <cell r="A28" t="str">
            <v>ВППЛипецкЦФО</v>
          </cell>
          <cell r="B28">
            <v>26</v>
          </cell>
          <cell r="C28" t="str">
            <v>Белгородский</v>
          </cell>
          <cell r="D28" t="str">
            <v>ВПП</v>
          </cell>
          <cell r="E28" t="str">
            <v>ВПП</v>
          </cell>
          <cell r="F28" t="str">
            <v>Липецк</v>
          </cell>
          <cell r="G28" t="str">
            <v>воздушный</v>
          </cell>
          <cell r="H28" t="str">
            <v>не определен</v>
          </cell>
          <cell r="I28" t="str">
            <v>грузо-пассажирский</v>
          </cell>
          <cell r="J28" t="str">
            <v>постоянный</v>
          </cell>
          <cell r="K28" t="str">
            <v>многосторонний</v>
          </cell>
          <cell r="L28" t="str">
            <v>не определен</v>
          </cell>
          <cell r="M28" t="str">
            <v>нет</v>
          </cell>
          <cell r="N28" t="str">
            <v>нет</v>
          </cell>
          <cell r="O28" t="str">
            <v>нет</v>
          </cell>
          <cell r="P28" t="str">
            <v>не применимо</v>
          </cell>
          <cell r="Q28" t="str">
            <v>не применимо</v>
          </cell>
          <cell r="R28" t="str">
            <v>ЦФО</v>
          </cell>
          <cell r="S28" t="str">
            <v>Липецкая область</v>
          </cell>
          <cell r="T28" t="str">
            <v>Липецкая область, Липецкий район, с.Кузьминские Отвержки, аэропорт</v>
          </cell>
          <cell r="U28" t="str">
            <v>да</v>
          </cell>
          <cell r="V28" t="str">
            <v>функционирует</v>
          </cell>
          <cell r="W28" t="str">
            <v>установлен</v>
          </cell>
          <cell r="X28">
            <v>0</v>
          </cell>
        </row>
        <row r="29">
          <cell r="A29" t="str">
            <v>ДАППБелая БерезкаЦФО</v>
          </cell>
          <cell r="B29">
            <v>27</v>
          </cell>
          <cell r="C29" t="str">
            <v>Брянский</v>
          </cell>
          <cell r="D29" t="str">
            <v>АПП</v>
          </cell>
          <cell r="E29" t="str">
            <v>ДАПП</v>
          </cell>
          <cell r="F29" t="str">
            <v>Белая Березка</v>
          </cell>
          <cell r="G29" t="str">
            <v>автомобильный</v>
          </cell>
          <cell r="H29" t="str">
            <v>не определен</v>
          </cell>
          <cell r="I29" t="str">
            <v>не определен</v>
          </cell>
          <cell r="J29" t="str">
            <v>не определен</v>
          </cell>
          <cell r="K29" t="str">
            <v>двусторонний</v>
          </cell>
          <cell r="L29" t="str">
            <v>не определен</v>
          </cell>
          <cell r="M29" t="str">
            <v>нет</v>
          </cell>
          <cell r="N29" t="str">
            <v>нет</v>
          </cell>
          <cell r="O29" t="str">
            <v>нет</v>
          </cell>
          <cell r="P29" t="str">
            <v>Украина</v>
          </cell>
          <cell r="Q29" t="str">
            <v>Нововасильевка</v>
          </cell>
          <cell r="R29" t="str">
            <v>ЦФО</v>
          </cell>
          <cell r="S29" t="str">
            <v>Брянская область</v>
          </cell>
          <cell r="T29" t="str">
            <v>не определен</v>
          </cell>
          <cell r="U29" t="str">
            <v>нет</v>
          </cell>
          <cell r="V29" t="str">
    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обустраивался. В соответствии с Соглашением между Правительством РФ и Кабинетом Министров Украины от 18.10.2011 функционирует как МПГ</v>
          </cell>
          <cell r="W29" t="str">
            <v>установлен</v>
          </cell>
          <cell r="X29">
            <v>34769</v>
          </cell>
        </row>
        <row r="30">
          <cell r="A30" t="str">
            <v>ДАППЗерновоЦФО</v>
          </cell>
          <cell r="B30">
            <v>28</v>
          </cell>
          <cell r="C30" t="str">
            <v>Брянский</v>
          </cell>
          <cell r="D30" t="str">
            <v>АПП</v>
          </cell>
          <cell r="E30" t="str">
            <v>ДАПП</v>
          </cell>
          <cell r="F30" t="str">
            <v>Зерново</v>
          </cell>
          <cell r="G30" t="str">
            <v>автомобильный</v>
          </cell>
          <cell r="H30" t="str">
            <v>не определен</v>
          </cell>
          <cell r="I30" t="str">
            <v>не определен</v>
          </cell>
          <cell r="J30" t="str">
            <v>не определен</v>
          </cell>
          <cell r="K30" t="str">
            <v>двусторонний</v>
          </cell>
          <cell r="L30" t="str">
            <v>не определен</v>
          </cell>
          <cell r="M30" t="str">
            <v>нет</v>
          </cell>
          <cell r="N30" t="str">
            <v>нет</v>
          </cell>
          <cell r="O30" t="str">
            <v>нет</v>
          </cell>
          <cell r="P30" t="str">
            <v>Украина</v>
          </cell>
          <cell r="Q30" t="str">
            <v>Середина Буда</v>
          </cell>
          <cell r="R30" t="str">
            <v>ЦФО</v>
          </cell>
          <cell r="S30" t="str">
            <v>Брянская область</v>
          </cell>
          <cell r="T30" t="str">
            <v>не определен</v>
          </cell>
          <cell r="U30" t="str">
            <v>нет</v>
          </cell>
          <cell r="V30" t="str">
            <v>Пункт пропуска не обустроен, так как решение о целесообразности функционирования не принято, в том числе сопредельным государством. В соответствии с Соглашением между Правительством РФ и Кабинетом Министров Украины от 18.10.2011 функционирует как МПГ</v>
          </cell>
          <cell r="W30" t="str">
            <v>установлен</v>
          </cell>
          <cell r="X30">
            <v>34769</v>
          </cell>
        </row>
        <row r="31">
          <cell r="A31" t="str">
            <v>МАППКрупецЦФО</v>
          </cell>
          <cell r="B31">
            <v>29</v>
          </cell>
          <cell r="C31" t="str">
            <v>Брянский</v>
          </cell>
          <cell r="D31" t="str">
            <v>АПП</v>
          </cell>
          <cell r="E31" t="str">
            <v>МАПП</v>
          </cell>
          <cell r="F31" t="str">
            <v>Крупец</v>
          </cell>
          <cell r="G31" t="str">
            <v>автомобильный</v>
          </cell>
          <cell r="H31" t="str">
            <v>не определен</v>
          </cell>
          <cell r="I31" t="str">
            <v>грузо-пассажирский</v>
          </cell>
          <cell r="J31" t="str">
            <v>постоянный</v>
          </cell>
          <cell r="K31" t="str">
            <v>многосторонний</v>
          </cell>
          <cell r="L31" t="str">
            <v>не определен</v>
          </cell>
          <cell r="M31" t="str">
            <v>нет</v>
          </cell>
          <cell r="N31" t="str">
            <v>нет</v>
          </cell>
          <cell r="O31" t="str">
            <v>да</v>
          </cell>
          <cell r="P31" t="str">
            <v>Украина</v>
          </cell>
          <cell r="Q31" t="str">
            <v>Катериновка</v>
          </cell>
          <cell r="R31" t="str">
            <v>ЦФО</v>
          </cell>
          <cell r="S31" t="str">
            <v>Курская область</v>
          </cell>
          <cell r="T31" t="str">
            <v>Курская область, Рыльский район, 2,5 км до с. Городище, автомобильная дорога Е38 «Киев - Воронеж»</v>
          </cell>
          <cell r="U31" t="str">
            <v>да</v>
          </cell>
          <cell r="V31" t="str">
            <v>функционирует</v>
          </cell>
          <cell r="W31" t="str">
            <v>установлен</v>
          </cell>
          <cell r="X31">
            <v>34769</v>
          </cell>
        </row>
        <row r="32">
          <cell r="A32" t="str">
            <v>ДАППЛомаковкаЦФО</v>
          </cell>
          <cell r="B32">
            <v>30</v>
          </cell>
          <cell r="C32" t="str">
            <v>Брянский</v>
          </cell>
          <cell r="D32" t="str">
            <v>АПП</v>
          </cell>
          <cell r="E32" t="str">
            <v>ДАПП</v>
          </cell>
          <cell r="F32" t="str">
            <v>Ломаковка</v>
          </cell>
          <cell r="G32" t="str">
            <v>автомобильный</v>
          </cell>
          <cell r="H32" t="str">
            <v>не определен</v>
          </cell>
          <cell r="I32" t="str">
            <v>грузо-пассажирский</v>
          </cell>
          <cell r="J32" t="str">
            <v>постоянный</v>
          </cell>
          <cell r="K32" t="str">
            <v>двусторонний</v>
          </cell>
          <cell r="L32" t="str">
            <v>не определен</v>
          </cell>
          <cell r="M32" t="str">
            <v>нет</v>
          </cell>
          <cell r="N32" t="str">
            <v>нет</v>
          </cell>
          <cell r="O32" t="str">
            <v>нет</v>
          </cell>
          <cell r="P32" t="str">
            <v>Украина</v>
          </cell>
          <cell r="Q32" t="str">
            <v>Николаевка</v>
          </cell>
          <cell r="R32" t="str">
            <v>ЦФО</v>
          </cell>
          <cell r="S32" t="str">
            <v>Брянская область</v>
          </cell>
          <cell r="T32" t="str">
            <v>243273, Брянская область, Стародубский район, с. Ломаковка</v>
          </cell>
          <cell r="U32" t="str">
            <v>да</v>
          </cell>
          <cell r="V32" t="str">
            <v>функционирует</v>
          </cell>
          <cell r="W32" t="str">
            <v>установлен</v>
          </cell>
          <cell r="X32">
            <v>34769</v>
          </cell>
        </row>
        <row r="33">
          <cell r="A33" t="str">
            <v>МАППНовые ЮрковичиЦФО</v>
          </cell>
          <cell r="B33">
            <v>31</v>
          </cell>
          <cell r="C33" t="str">
            <v>Брянский</v>
          </cell>
          <cell r="D33" t="str">
            <v>АПП</v>
          </cell>
          <cell r="E33" t="str">
            <v>МАПП</v>
          </cell>
          <cell r="F33" t="str">
            <v>Новые Юрковичи</v>
          </cell>
          <cell r="G33" t="str">
            <v>автомобильный</v>
          </cell>
          <cell r="H33" t="str">
            <v>не определен</v>
          </cell>
          <cell r="I33" t="str">
            <v>грузо-пассажирский</v>
          </cell>
          <cell r="J33" t="str">
            <v>постоянный</v>
          </cell>
          <cell r="K33" t="str">
            <v>многосторонний</v>
          </cell>
          <cell r="L33" t="str">
            <v>не определен</v>
          </cell>
          <cell r="M33" t="str">
            <v>да</v>
          </cell>
          <cell r="N33" t="str">
            <v>нет</v>
          </cell>
          <cell r="O33" t="str">
            <v>да</v>
          </cell>
          <cell r="P33" t="str">
            <v>Украина</v>
          </cell>
          <cell r="Q33" t="str">
            <v>Сеньковка</v>
          </cell>
          <cell r="R33" t="str">
            <v>ЦФО</v>
          </cell>
          <cell r="S33" t="str">
            <v>Брянская область</v>
          </cell>
          <cell r="T33" t="str">
            <v>243046, Брянская область, Климоский район, территория МАПП Новые Юрковичи</v>
          </cell>
          <cell r="U33" t="str">
            <v>да</v>
          </cell>
          <cell r="V33" t="str">
            <v>функционирует</v>
          </cell>
          <cell r="W33" t="str">
            <v>установлен</v>
          </cell>
          <cell r="X33">
            <v>34769</v>
          </cell>
        </row>
        <row r="34">
          <cell r="A34" t="str">
            <v>МАПППогарЦФО</v>
          </cell>
          <cell r="B34">
            <v>32</v>
          </cell>
          <cell r="C34" t="str">
            <v>Брянский</v>
          </cell>
          <cell r="D34" t="str">
            <v>АПП</v>
          </cell>
          <cell r="E34" t="str">
            <v>МАПП</v>
          </cell>
          <cell r="F34" t="str">
            <v>Погар</v>
          </cell>
          <cell r="G34" t="str">
            <v>автомобильный</v>
          </cell>
          <cell r="H34" t="str">
            <v>не определен</v>
          </cell>
          <cell r="I34" t="str">
            <v>грузо-пассажирский</v>
          </cell>
          <cell r="J34" t="str">
            <v>постоянный</v>
          </cell>
          <cell r="K34" t="str">
            <v>многосторонний</v>
          </cell>
          <cell r="L34" t="str">
            <v>не определен</v>
          </cell>
          <cell r="M34" t="str">
            <v>да</v>
          </cell>
          <cell r="N34" t="str">
            <v>нет</v>
          </cell>
          <cell r="O34" t="str">
            <v>да</v>
          </cell>
          <cell r="P34" t="str">
            <v>Украина</v>
          </cell>
          <cell r="Q34" t="str">
            <v>Гремяч</v>
          </cell>
          <cell r="R34" t="str">
            <v>ЦФО</v>
          </cell>
          <cell r="S34" t="str">
            <v>Брянская область</v>
          </cell>
          <cell r="T34" t="str">
            <v>Брянская область, Погарский район, 23 км а/д Погар-Гремяч</v>
          </cell>
          <cell r="U34" t="str">
            <v>да</v>
          </cell>
          <cell r="V34" t="str">
            <v>функционирует</v>
          </cell>
          <cell r="W34" t="str">
            <v>установлен</v>
          </cell>
          <cell r="X34">
            <v>34769</v>
          </cell>
        </row>
        <row r="35">
          <cell r="A35" t="str">
            <v>МАППСуджаЦФО</v>
          </cell>
          <cell r="B35">
            <v>33</v>
          </cell>
          <cell r="C35" t="str">
            <v>Брянский</v>
          </cell>
          <cell r="D35" t="str">
            <v>АПП</v>
          </cell>
          <cell r="E35" t="str">
            <v>МАПП</v>
          </cell>
          <cell r="F35" t="str">
            <v>Суджа</v>
          </cell>
          <cell r="G35" t="str">
            <v>автомобильный</v>
          </cell>
          <cell r="H35" t="str">
            <v>не определен</v>
          </cell>
          <cell r="I35" t="str">
            <v>грузо-пассажирский</v>
          </cell>
          <cell r="J35" t="str">
            <v>постоянный</v>
          </cell>
          <cell r="K35" t="str">
            <v>многосторонний</v>
          </cell>
          <cell r="L35" t="str">
            <v>не определен</v>
          </cell>
          <cell r="M35" t="str">
            <v>да</v>
          </cell>
          <cell r="N35" t="str">
            <v>нет</v>
          </cell>
          <cell r="O35" t="str">
            <v>да</v>
          </cell>
          <cell r="P35" t="str">
            <v>Украина</v>
          </cell>
          <cell r="Q35" t="str">
            <v>Юнаковка</v>
          </cell>
          <cell r="R35" t="str">
            <v>ЦФО</v>
          </cell>
          <cell r="S35" t="str">
            <v>Курская область</v>
          </cell>
          <cell r="T35" t="str">
            <v>Курская область, Суджанский район, Заолешенский сельсовет, МАПП Суджа</v>
          </cell>
          <cell r="U35" t="str">
            <v>да</v>
          </cell>
          <cell r="V35" t="str">
            <v>функционирует</v>
          </cell>
          <cell r="W35" t="str">
            <v>установлен</v>
          </cell>
          <cell r="X35">
            <v>34769</v>
          </cell>
        </row>
        <row r="36">
          <cell r="A36" t="str">
            <v>ДАППТёткино (Бояро-Лежачи)ЦФО</v>
          </cell>
          <cell r="B36">
            <v>34</v>
          </cell>
          <cell r="C36" t="str">
            <v>Брянский</v>
          </cell>
          <cell r="D36" t="str">
            <v>АПП</v>
          </cell>
          <cell r="E36" t="str">
            <v>ДАПП</v>
          </cell>
          <cell r="F36" t="str">
            <v>Тёткино (Бояро-Лежачи)</v>
          </cell>
          <cell r="G36" t="str">
            <v>автомобильный</v>
          </cell>
          <cell r="H36" t="str">
            <v>не определен</v>
          </cell>
          <cell r="I36" t="str">
            <v>не определен</v>
          </cell>
          <cell r="J36" t="str">
            <v>не определен</v>
          </cell>
          <cell r="K36" t="str">
            <v>двусторонний</v>
          </cell>
          <cell r="L36" t="str">
            <v>не определен</v>
          </cell>
          <cell r="M36" t="str">
            <v>нет</v>
          </cell>
          <cell r="N36" t="str">
            <v>нет</v>
          </cell>
          <cell r="O36" t="str">
            <v>нет</v>
          </cell>
          <cell r="P36" t="str">
            <v>Украина</v>
          </cell>
          <cell r="Q36" t="str">
            <v>Бояро-Лежачи</v>
          </cell>
          <cell r="R36" t="str">
            <v>ЦФО</v>
          </cell>
          <cell r="S36" t="str">
            <v>Курская область</v>
          </cell>
          <cell r="T36" t="str">
            <v>не определен</v>
          </cell>
          <cell r="U36" t="str">
            <v>нет</v>
          </cell>
          <cell r="V36" t="str">
            <v>Пункт пропуска не обустроен, так как решение о целесообразности функционирования не принято, в том числе сопредельным государством. В соответствии с Соглашением между Правительством РФ и Кабинетом Министров Украины от 18.10.2011 функционирует как МПГ</v>
          </cell>
          <cell r="W36" t="str">
            <v>установлен</v>
          </cell>
          <cell r="X36">
            <v>34769</v>
          </cell>
        </row>
        <row r="37">
          <cell r="A37" t="str">
            <v>ДАППТёткино (Рыжевка)ЦФО</v>
          </cell>
          <cell r="B37">
            <v>35</v>
          </cell>
          <cell r="C37" t="str">
            <v>Брянский</v>
          </cell>
          <cell r="D37" t="str">
            <v>АПП</v>
          </cell>
          <cell r="E37" t="str">
            <v>ДАПП</v>
          </cell>
          <cell r="F37" t="str">
            <v>Тёткино (Рыжевка)</v>
          </cell>
          <cell r="G37" t="str">
            <v>автомобильный</v>
          </cell>
          <cell r="H37" t="str">
            <v>не определен</v>
          </cell>
          <cell r="I37" t="str">
            <v>грузо-пассажирский</v>
          </cell>
          <cell r="J37" t="str">
            <v>постоянный</v>
          </cell>
          <cell r="K37" t="str">
            <v>двусторонний</v>
          </cell>
          <cell r="L37" t="str">
            <v>не определен</v>
          </cell>
          <cell r="M37" t="str">
            <v>нет</v>
          </cell>
          <cell r="N37" t="str">
            <v>нет</v>
          </cell>
          <cell r="O37" t="str">
            <v>нет</v>
          </cell>
          <cell r="P37" t="str">
            <v>Украина</v>
          </cell>
          <cell r="Q37" t="str">
            <v>Рыжевка</v>
          </cell>
          <cell r="R37" t="str">
            <v>ЦФО</v>
          </cell>
          <cell r="S37" t="str">
            <v>Курская область</v>
          </cell>
          <cell r="T37" t="str">
            <v>Курская область, Глушковский район, 3 км от п. Теткино, автомобильная дорога Глушково - Белополье</v>
          </cell>
          <cell r="U37" t="str">
            <v>да</v>
          </cell>
          <cell r="V37" t="str">
            <v>функционирует</v>
          </cell>
          <cell r="W37" t="str">
            <v>установлен</v>
          </cell>
          <cell r="X37">
            <v>34769</v>
          </cell>
        </row>
        <row r="38">
          <cell r="A38" t="str">
            <v>МАППТроебортноеЦФО</v>
          </cell>
          <cell r="B38">
            <v>36</v>
          </cell>
          <cell r="C38" t="str">
            <v>Брянский</v>
          </cell>
          <cell r="D38" t="str">
            <v>АПП</v>
          </cell>
          <cell r="E38" t="str">
            <v>МАПП</v>
          </cell>
          <cell r="F38" t="str">
            <v>Троебортное</v>
          </cell>
          <cell r="G38" t="str">
            <v>автомобильный</v>
          </cell>
          <cell r="H38" t="str">
            <v>не определен</v>
          </cell>
          <cell r="I38" t="str">
            <v>грузо-пассажирский</v>
          </cell>
          <cell r="J38" t="str">
            <v>постоянный</v>
          </cell>
          <cell r="K38" t="str">
            <v>многосторонний</v>
          </cell>
          <cell r="L38" t="str">
            <v>не определен</v>
          </cell>
          <cell r="M38" t="str">
            <v>да</v>
          </cell>
          <cell r="N38" t="str">
            <v>нет</v>
          </cell>
          <cell r="O38" t="str">
            <v>да</v>
          </cell>
          <cell r="P38" t="str">
            <v>Украина</v>
          </cell>
          <cell r="Q38" t="str">
            <v>Бачевск</v>
          </cell>
          <cell r="R38" t="str">
            <v>ЦФО</v>
          </cell>
          <cell r="S38" t="str">
            <v>Брянская область</v>
          </cell>
          <cell r="T38" t="str">
            <v>242455, Брянская область, Севский район, 518 км +580м а/д «Украина»</v>
          </cell>
          <cell r="U38" t="str">
            <v>да</v>
          </cell>
          <cell r="V38" t="str">
            <v>функционирует</v>
          </cell>
          <cell r="W38" t="str">
            <v>установлен</v>
          </cell>
          <cell r="X38">
            <v>34769</v>
          </cell>
        </row>
        <row r="39">
          <cell r="A39" t="str">
            <v>ЖДППБрянск-ЛьговскийЦФО</v>
          </cell>
          <cell r="B39">
            <v>37</v>
          </cell>
          <cell r="C39" t="str">
            <v>Брянский</v>
          </cell>
          <cell r="D39" t="str">
            <v>ЖДПП</v>
          </cell>
          <cell r="E39" t="str">
            <v>ЖДПП</v>
          </cell>
          <cell r="F39" t="str">
            <v>Брянск-Льговский</v>
          </cell>
          <cell r="G39" t="str">
            <v>железнодорожный</v>
          </cell>
          <cell r="H39" t="str">
            <v>не определен</v>
          </cell>
          <cell r="I39" t="str">
            <v>грузовой</v>
          </cell>
          <cell r="J39" t="str">
            <v>временный</v>
          </cell>
          <cell r="K39" t="str">
            <v>многосторонний</v>
          </cell>
          <cell r="L39" t="str">
            <v>не определен</v>
          </cell>
          <cell r="M39" t="str">
            <v>нет</v>
          </cell>
          <cell r="N39" t="str">
            <v>да</v>
          </cell>
          <cell r="O39" t="str">
            <v>да</v>
          </cell>
          <cell r="P39" t="str">
            <v>Украина</v>
          </cell>
          <cell r="Q39" t="str">
            <v>Зерново</v>
          </cell>
          <cell r="R39" t="str">
            <v>ЦФО</v>
          </cell>
          <cell r="S39" t="str">
            <v>Брянская область</v>
          </cell>
          <cell r="T39" t="str">
            <v>Брянская область, г. Брянск, ул. 2-ая Аллея, д.12</v>
          </cell>
          <cell r="U39" t="str">
            <v>да</v>
          </cell>
          <cell r="V39" t="str">
            <v>функционирует</v>
          </cell>
          <cell r="W39" t="str">
            <v>установлен</v>
          </cell>
          <cell r="X39">
            <v>40907</v>
          </cell>
        </row>
        <row r="40">
          <cell r="A40" t="str">
            <v>ЖДППБрянск-ОрловскийЦФО</v>
          </cell>
          <cell r="B40">
            <v>38</v>
          </cell>
          <cell r="C40" t="str">
            <v>Брянский</v>
          </cell>
          <cell r="D40" t="str">
            <v>ЖДПП</v>
          </cell>
          <cell r="E40" t="str">
            <v>ЖДПП</v>
          </cell>
          <cell r="F40" t="str">
            <v>Брянск-Орловский</v>
          </cell>
          <cell r="G40" t="str">
            <v>железнодорожный</v>
          </cell>
          <cell r="H40" t="str">
            <v>не определен</v>
          </cell>
          <cell r="I40" t="str">
            <v>пассажирский</v>
          </cell>
          <cell r="J40" t="str">
            <v>временный</v>
          </cell>
          <cell r="K40" t="str">
            <v>многосторонний</v>
          </cell>
          <cell r="L40" t="str">
            <v>не определен</v>
          </cell>
          <cell r="M40" t="str">
            <v>нет</v>
          </cell>
          <cell r="N40" t="str">
            <v>да</v>
          </cell>
          <cell r="O40" t="str">
            <v>да</v>
          </cell>
          <cell r="P40" t="str">
            <v>Украина</v>
          </cell>
          <cell r="Q40" t="str">
            <v>Зерново</v>
          </cell>
          <cell r="R40" t="str">
            <v>ЦФО</v>
          </cell>
          <cell r="S40" t="str">
            <v>Брянская область</v>
          </cell>
          <cell r="T40" t="str">
            <v>Брянская область, г. Брянск, ул. Речная, 1</v>
          </cell>
          <cell r="U40" t="str">
            <v>да</v>
          </cell>
          <cell r="V40" t="str">
            <v>функционирует</v>
          </cell>
          <cell r="W40" t="str">
            <v>установлен</v>
          </cell>
          <cell r="X40">
            <v>40907</v>
          </cell>
        </row>
        <row r="41">
          <cell r="A41" t="str">
            <v>ЖДППГлушковоЦФО</v>
          </cell>
          <cell r="B41">
            <v>39</v>
          </cell>
          <cell r="C41" t="str">
            <v>Брянский</v>
          </cell>
          <cell r="D41" t="str">
            <v>ЖДПП</v>
          </cell>
          <cell r="E41" t="str">
            <v>ЖДПП</v>
          </cell>
          <cell r="F41" t="str">
            <v>Глушково</v>
          </cell>
          <cell r="G41" t="str">
            <v>железнодорожный</v>
          </cell>
          <cell r="H41" t="str">
            <v>не определен</v>
          </cell>
          <cell r="I41" t="str">
            <v>грузо-пассажирский</v>
          </cell>
          <cell r="J41" t="str">
            <v>постоянный</v>
          </cell>
          <cell r="K41" t="str">
            <v>двусторонний</v>
          </cell>
          <cell r="L41" t="str">
            <v>не определен</v>
          </cell>
          <cell r="M41" t="str">
            <v>нет</v>
          </cell>
          <cell r="N41" t="str">
            <v>нет</v>
          </cell>
          <cell r="O41" t="str">
            <v>нет</v>
          </cell>
          <cell r="P41" t="str">
            <v>Украина</v>
          </cell>
          <cell r="Q41" t="str">
            <v>Волфино</v>
          </cell>
          <cell r="R41" t="str">
            <v>ЦФО</v>
          </cell>
          <cell r="S41" t="str">
            <v>Курская область</v>
          </cell>
          <cell r="T41" t="str">
            <v>Курская область, Глушковский район, ст. Глушково</v>
          </cell>
          <cell r="U41" t="str">
            <v>да</v>
          </cell>
          <cell r="V41" t="str">
    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 с 2016 г. Пункт пропуска не обустраивался</v>
          </cell>
          <cell r="W41" t="str">
            <v>установлен</v>
          </cell>
          <cell r="X41">
            <v>34769</v>
          </cell>
        </row>
        <row r="42">
          <cell r="A42" t="str">
            <v>ЖДППЛокотьЦФО</v>
          </cell>
          <cell r="B42">
            <v>40</v>
          </cell>
          <cell r="C42" t="str">
            <v>Брянский</v>
          </cell>
          <cell r="D42" t="str">
            <v>ЖДПП</v>
          </cell>
          <cell r="E42" t="str">
            <v>ЖДПП</v>
          </cell>
          <cell r="F42" t="str">
            <v>Локоть</v>
          </cell>
          <cell r="G42" t="str">
            <v>железнодорожный</v>
          </cell>
          <cell r="H42" t="str">
            <v>не определен</v>
          </cell>
          <cell r="I42" t="str">
            <v>не определен</v>
          </cell>
          <cell r="J42" t="str">
            <v>не определен</v>
          </cell>
          <cell r="K42" t="str">
            <v>двусторонний</v>
          </cell>
          <cell r="L42" t="str">
            <v>не определен</v>
          </cell>
          <cell r="M42" t="str">
            <v>нет</v>
          </cell>
          <cell r="N42" t="str">
            <v>нет</v>
          </cell>
          <cell r="O42" t="str">
            <v>нет</v>
          </cell>
          <cell r="P42" t="str">
            <v>Украина</v>
          </cell>
          <cell r="Q42" t="str">
            <v>Эсмань</v>
          </cell>
          <cell r="R42" t="str">
            <v>ЦФО</v>
          </cell>
          <cell r="S42" t="str">
            <v>Курская область</v>
          </cell>
          <cell r="T42" t="str">
            <v>не определен</v>
          </cell>
          <cell r="U42" t="str">
            <v>нет</v>
          </cell>
          <cell r="V42" t="str">
            <v>Пункт пропуска не обустраивался в связи с отсутствиием железнодорожного сообщения</v>
          </cell>
          <cell r="W42" t="str">
            <v>установлен</v>
          </cell>
          <cell r="X42">
            <v>39073</v>
          </cell>
        </row>
        <row r="43">
          <cell r="A43" t="str">
            <v>ЖДППСуземкаЦФО</v>
          </cell>
          <cell r="B43">
            <v>41</v>
          </cell>
          <cell r="C43" t="str">
            <v>Брянский</v>
          </cell>
          <cell r="D43" t="str">
            <v>ЖДПП</v>
          </cell>
          <cell r="E43" t="str">
            <v>ЖДПП</v>
          </cell>
          <cell r="F43" t="str">
            <v>Суземка</v>
          </cell>
          <cell r="G43" t="str">
            <v>железнодорожный</v>
          </cell>
          <cell r="H43" t="str">
            <v>не определен</v>
          </cell>
          <cell r="I43" t="str">
            <v>грузо-пассажирский</v>
          </cell>
          <cell r="J43" t="str">
            <v>постоянный</v>
          </cell>
          <cell r="K43" t="str">
            <v>многосторонний</v>
          </cell>
          <cell r="L43" t="str">
            <v>не определен</v>
          </cell>
          <cell r="M43" t="str">
            <v>да</v>
          </cell>
          <cell r="N43" t="str">
            <v>да</v>
          </cell>
          <cell r="O43" t="str">
            <v>да</v>
          </cell>
          <cell r="P43" t="str">
            <v>Украина</v>
          </cell>
          <cell r="Q43" t="str">
            <v>Зерново</v>
          </cell>
          <cell r="R43" t="str">
            <v>ЦФО</v>
          </cell>
          <cell r="S43" t="str">
            <v>Брянская область</v>
          </cell>
          <cell r="T43" t="str">
            <v>Брянская область, р.п. Суземка, ж/д станция Суземка</v>
          </cell>
          <cell r="U43" t="str">
            <v>да</v>
          </cell>
          <cell r="V43" t="str">
            <v>функционирует</v>
          </cell>
          <cell r="W43" t="str">
            <v>установлен</v>
          </cell>
          <cell r="X43">
            <v>34769</v>
          </cell>
        </row>
        <row r="44">
          <cell r="A44" t="str">
            <v>ЖДППТёткиноЦФО</v>
          </cell>
          <cell r="B44">
            <v>42</v>
          </cell>
          <cell r="C44" t="str">
            <v>Брянский</v>
          </cell>
          <cell r="D44" t="str">
            <v>ЖДПП</v>
          </cell>
          <cell r="E44" t="str">
            <v>ЖДПП</v>
          </cell>
          <cell r="F44" t="str">
            <v>Тёткино</v>
          </cell>
          <cell r="G44" t="str">
            <v>железнодорожный</v>
          </cell>
          <cell r="H44" t="str">
            <v>не определен</v>
          </cell>
          <cell r="I44" t="str">
            <v>не определен</v>
          </cell>
          <cell r="J44" t="str">
            <v>не определен</v>
          </cell>
          <cell r="K44" t="str">
            <v>двусторонний</v>
          </cell>
          <cell r="L44" t="str">
            <v>не определен</v>
          </cell>
          <cell r="M44" t="str">
            <v>нет</v>
          </cell>
          <cell r="N44" t="str">
            <v>нет</v>
          </cell>
          <cell r="O44" t="str">
            <v>нет</v>
          </cell>
          <cell r="P44" t="str">
            <v>Украина</v>
          </cell>
          <cell r="Q44" t="str">
            <v>Ворожба</v>
          </cell>
          <cell r="R44" t="str">
            <v>ЦФО</v>
          </cell>
          <cell r="S44" t="str">
            <v>Курская область</v>
          </cell>
          <cell r="T44" t="str">
            <v>не определен</v>
          </cell>
          <cell r="U44" t="str">
            <v>нет</v>
          </cell>
          <cell r="V44" t="str">
            <v>Пункт пропуска не обустраивался в связи с отсутствиием железнодорожного сообщения</v>
          </cell>
          <cell r="W44" t="str">
            <v>установлен</v>
          </cell>
          <cell r="X44">
            <v>39073</v>
          </cell>
        </row>
        <row r="45">
          <cell r="A45" t="str">
            <v>ВППБрянскЦФО</v>
          </cell>
          <cell r="B45">
            <v>43</v>
          </cell>
          <cell r="C45" t="str">
            <v>Брянский</v>
          </cell>
          <cell r="D45" t="str">
            <v>ВПП</v>
          </cell>
          <cell r="E45" t="str">
            <v>ВПП</v>
          </cell>
          <cell r="F45" t="str">
            <v>Брянск</v>
          </cell>
          <cell r="G45" t="str">
            <v>воздушный</v>
          </cell>
          <cell r="H45" t="str">
            <v>не определен</v>
          </cell>
          <cell r="I45" t="str">
            <v>грузо-пассажирский</v>
          </cell>
          <cell r="J45" t="str">
            <v>работающий на нерегулярной основе</v>
          </cell>
          <cell r="K45" t="str">
            <v>многосторонний</v>
          </cell>
          <cell r="L45" t="str">
            <v>не определен</v>
          </cell>
          <cell r="M45" t="str">
            <v>нет</v>
          </cell>
          <cell r="N45" t="str">
            <v>нет</v>
          </cell>
          <cell r="O45" t="str">
            <v>нет</v>
          </cell>
          <cell r="P45" t="str">
            <v>не применимо</v>
          </cell>
          <cell r="Q45" t="str">
            <v>не применимо</v>
          </cell>
          <cell r="R45" t="str">
            <v>ЦФО</v>
          </cell>
          <cell r="S45" t="str">
            <v>Брянская область</v>
          </cell>
          <cell r="T45" t="str">
            <v>Брянская область. Брянский район, п. Октябрьский, ул Авиаторов, д.1</v>
          </cell>
          <cell r="U45" t="str">
            <v>да</v>
          </cell>
          <cell r="V45" t="str">
            <v>функционирует</v>
          </cell>
          <cell r="W45" t="str">
            <v>установлен</v>
          </cell>
          <cell r="X45">
            <v>0</v>
          </cell>
        </row>
        <row r="46">
          <cell r="A46" t="str">
            <v>ВППКалуга (Грабцево)ЦФО</v>
          </cell>
          <cell r="B46">
            <v>44</v>
          </cell>
          <cell r="C46" t="str">
            <v>Брянский</v>
          </cell>
          <cell r="D46" t="str">
            <v>ВПП</v>
          </cell>
          <cell r="E46" t="str">
            <v>ВПП</v>
          </cell>
          <cell r="F46" t="str">
            <v>Калуга (Грабцево)</v>
          </cell>
          <cell r="G46" t="str">
            <v>воздушный</v>
          </cell>
          <cell r="H46" t="str">
            <v>не определен</v>
          </cell>
          <cell r="I46" t="str">
            <v>грузо-пассажирский</v>
          </cell>
          <cell r="J46" t="str">
            <v>постоянный</v>
          </cell>
          <cell r="K46" t="str">
            <v>многосторонний</v>
          </cell>
          <cell r="L46" t="str">
            <v>не определен</v>
          </cell>
          <cell r="M46" t="str">
            <v>нет</v>
          </cell>
          <cell r="N46" t="str">
            <v>нет</v>
          </cell>
          <cell r="O46" t="str">
            <v>нет</v>
          </cell>
          <cell r="P46" t="str">
            <v>не применимо</v>
          </cell>
          <cell r="Q46" t="str">
            <v>не применимо</v>
          </cell>
          <cell r="R46" t="str">
            <v>ЦФО</v>
          </cell>
          <cell r="S46" t="str">
            <v>Калужская область</v>
          </cell>
          <cell r="T46" t="str">
            <v>Калужская область, г. Калуга, ул. Взлетная, д.46</v>
          </cell>
          <cell r="U46" t="str">
            <v>да</v>
          </cell>
          <cell r="V46" t="str">
            <v>функционирует</v>
          </cell>
          <cell r="W46" t="str">
            <v>установлен</v>
          </cell>
          <cell r="X46">
            <v>0</v>
          </cell>
        </row>
        <row r="47">
          <cell r="A47" t="str">
            <v>ВППКурскЦФО</v>
          </cell>
          <cell r="B47">
            <v>45</v>
          </cell>
          <cell r="C47" t="str">
            <v>Брянский</v>
          </cell>
          <cell r="D47" t="str">
            <v>ВПП</v>
          </cell>
          <cell r="E47" t="str">
            <v>ВПП</v>
          </cell>
          <cell r="F47" t="str">
            <v>Курск</v>
          </cell>
          <cell r="G47" t="str">
            <v>воздушный</v>
          </cell>
          <cell r="H47" t="str">
            <v>не определен</v>
          </cell>
          <cell r="I47" t="str">
            <v>грузо-пассажирский</v>
          </cell>
          <cell r="J47" t="str">
            <v>работающий на нерегулярной основе</v>
          </cell>
          <cell r="K47" t="str">
            <v>многосторонний</v>
          </cell>
          <cell r="L47" t="str">
            <v>не определен</v>
          </cell>
          <cell r="M47" t="str">
            <v>нет</v>
          </cell>
          <cell r="N47" t="str">
            <v>нет</v>
          </cell>
          <cell r="O47" t="str">
            <v>нет</v>
          </cell>
          <cell r="P47" t="str">
            <v>не применимо</v>
          </cell>
          <cell r="Q47" t="str">
            <v>не применимо</v>
          </cell>
          <cell r="R47" t="str">
            <v>ЦФО</v>
          </cell>
          <cell r="S47" t="str">
            <v>Курская область</v>
          </cell>
          <cell r="T47" t="str">
            <v>г. Курск, Аэропорт</v>
          </cell>
          <cell r="U47" t="str">
            <v>да</v>
          </cell>
          <cell r="V47" t="str">
            <v>функционирует</v>
          </cell>
          <cell r="W47" t="str">
            <v>установлен</v>
          </cell>
          <cell r="X47">
            <v>0</v>
          </cell>
        </row>
        <row r="48">
          <cell r="A48" t="str">
            <v>МАППКраскиноДФО</v>
          </cell>
          <cell r="B48">
            <v>46</v>
          </cell>
          <cell r="C48" t="str">
            <v>Владивостокский</v>
          </cell>
          <cell r="D48" t="str">
            <v>АПП</v>
          </cell>
          <cell r="E48" t="str">
            <v>МАПП</v>
          </cell>
          <cell r="F48" t="str">
            <v>Краскино</v>
          </cell>
          <cell r="G48" t="str">
            <v>автомобильный</v>
          </cell>
          <cell r="H48" t="str">
            <v>не определен</v>
          </cell>
          <cell r="I48" t="str">
            <v>грузо-пассажирский</v>
          </cell>
          <cell r="J48" t="str">
            <v>постоянный</v>
          </cell>
          <cell r="K48" t="str">
            <v>многосторонний</v>
          </cell>
          <cell r="L48" t="str">
            <v>не определен</v>
          </cell>
          <cell r="M48" t="str">
            <v>нет</v>
          </cell>
          <cell r="N48" t="str">
            <v>да</v>
          </cell>
          <cell r="O48" t="str">
            <v>да</v>
          </cell>
          <cell r="P48" t="str">
            <v>Китайская Народная Республика</v>
          </cell>
          <cell r="Q48" t="str">
            <v>Хуньчунь</v>
          </cell>
          <cell r="R48" t="str">
            <v>ДФО</v>
          </cell>
          <cell r="S48" t="str">
            <v>Приморский край</v>
          </cell>
          <cell r="T48" t="str">
            <v>Приморский край, Хасанский район, 29 км автодороги "Краскино-Госграница"</v>
          </cell>
          <cell r="U48" t="str">
            <v>да</v>
          </cell>
          <cell r="V48" t="str">
            <v>функционирует</v>
          </cell>
          <cell r="W48" t="str">
            <v>установлен</v>
          </cell>
          <cell r="X48">
            <v>0</v>
          </cell>
        </row>
        <row r="49">
          <cell r="A49" t="str">
            <v>ДАППМарковоДФО</v>
          </cell>
          <cell r="B49">
            <v>47</v>
          </cell>
          <cell r="C49" t="str">
            <v>Владивостокский</v>
          </cell>
          <cell r="D49" t="str">
            <v>АПП</v>
          </cell>
          <cell r="E49" t="str">
            <v>ДАПП</v>
          </cell>
          <cell r="F49" t="str">
            <v>Марково</v>
          </cell>
          <cell r="G49" t="str">
            <v>автомобильный</v>
          </cell>
          <cell r="H49" t="str">
            <v>не определен</v>
          </cell>
          <cell r="I49" t="str">
            <v>грузо-пассажирский</v>
          </cell>
          <cell r="J49" t="str">
            <v>постоянный</v>
          </cell>
          <cell r="K49" t="str">
            <v>двусторонний</v>
          </cell>
          <cell r="L49" t="str">
            <v>не определен</v>
          </cell>
          <cell r="M49" t="str">
            <v>нет</v>
          </cell>
          <cell r="N49" t="str">
            <v>нет</v>
          </cell>
          <cell r="O49" t="str">
            <v>да</v>
          </cell>
          <cell r="P49" t="str">
            <v>Китайская Народная Республика</v>
          </cell>
          <cell r="Q49" t="str">
            <v>Хулинь</v>
          </cell>
          <cell r="R49" t="str">
            <v>ДФО</v>
          </cell>
          <cell r="S49" t="str">
            <v>Приморский край</v>
          </cell>
          <cell r="T49" t="str">
            <v>Приморский край, Лесозаводский городской округ, автомобильная дорога Лесозаводск-Хулинь; 3 км от с. Марково, 9 км от г. Лесозаводска</v>
          </cell>
          <cell r="U49" t="str">
            <v>нет</v>
          </cell>
          <cell r="V49" t="str">
            <v>Временно закрыт на период реконструкции с 01.01.2020 (распоряжение Правительства Российской Федерации от 05.08.2019 № 1748-р)</v>
          </cell>
          <cell r="W49" t="str">
            <v>установлен</v>
          </cell>
          <cell r="X49">
            <v>0</v>
          </cell>
        </row>
        <row r="50">
          <cell r="A50" t="str">
            <v>МАПППограничныйДФО</v>
          </cell>
          <cell r="B50">
            <v>48</v>
          </cell>
          <cell r="C50" t="str">
            <v>Владивостокский</v>
          </cell>
          <cell r="D50" t="str">
            <v>АПП</v>
          </cell>
          <cell r="E50" t="str">
            <v>МАПП</v>
          </cell>
          <cell r="F50" t="str">
            <v>Пограничный</v>
          </cell>
          <cell r="G50" t="str">
            <v>автомобильный</v>
          </cell>
          <cell r="H50" t="str">
            <v>не определен</v>
          </cell>
          <cell r="I50" t="str">
            <v>грузо-пассажирский</v>
          </cell>
          <cell r="J50" t="str">
            <v>постоянный</v>
          </cell>
          <cell r="K50" t="str">
            <v>многосторонний</v>
          </cell>
          <cell r="L50" t="str">
            <v>не определен</v>
          </cell>
          <cell r="M50" t="str">
            <v>да</v>
          </cell>
          <cell r="N50" t="str">
            <v>да</v>
          </cell>
          <cell r="O50" t="str">
            <v>да</v>
          </cell>
          <cell r="P50" t="str">
            <v>Китайская Народная Республика</v>
          </cell>
          <cell r="Q50" t="str">
            <v>Суйфэньхэ</v>
          </cell>
          <cell r="R50" t="str">
            <v>ДФО</v>
          </cell>
          <cell r="S50" t="str">
            <v>Приморский край</v>
          </cell>
          <cell r="T50" t="str">
            <v>Приморский край, Пограничный район,  А-184, 7 км от линии границы</v>
          </cell>
          <cell r="U50" t="str">
            <v>да</v>
          </cell>
          <cell r="V50" t="str">
            <v>функционирует</v>
          </cell>
          <cell r="W50" t="str">
            <v>установлен</v>
          </cell>
          <cell r="X50">
            <v>0</v>
          </cell>
        </row>
        <row r="51">
          <cell r="A51" t="str">
            <v>ДАПППолтавкаДФО</v>
          </cell>
          <cell r="B51">
            <v>49</v>
          </cell>
          <cell r="C51" t="str">
            <v>Владивостокский</v>
          </cell>
          <cell r="D51" t="str">
            <v>АПП</v>
          </cell>
          <cell r="E51" t="str">
            <v>ДАПП</v>
          </cell>
          <cell r="F51" t="str">
            <v>Полтавка</v>
          </cell>
          <cell r="G51" t="str">
            <v>автомобильный</v>
          </cell>
          <cell r="H51" t="str">
            <v>не определен</v>
          </cell>
          <cell r="I51" t="str">
            <v>грузо-пассажирский</v>
          </cell>
          <cell r="J51" t="str">
            <v>постоянный</v>
          </cell>
          <cell r="K51" t="str">
            <v>двусторонний</v>
          </cell>
          <cell r="L51" t="str">
            <v>не определен</v>
          </cell>
          <cell r="M51" t="str">
            <v>нет</v>
          </cell>
          <cell r="N51" t="str">
            <v>да</v>
          </cell>
          <cell r="O51" t="str">
            <v>да</v>
          </cell>
          <cell r="P51" t="str">
            <v>Китайская Народная Республика</v>
          </cell>
          <cell r="Q51" t="str">
            <v>Дуннин</v>
          </cell>
          <cell r="R51" t="str">
            <v>ДФО</v>
          </cell>
          <cell r="S51" t="str">
            <v>Приморский край</v>
          </cell>
          <cell r="T51" t="str">
            <v>Приморский край, Октябрьский район, с. Полтавка, ул. Фирсова, д. 84</v>
          </cell>
          <cell r="U51" t="str">
            <v>да</v>
          </cell>
          <cell r="V51" t="str">
            <v>функционирует</v>
          </cell>
          <cell r="W51" t="str">
            <v>установлен</v>
          </cell>
          <cell r="X51">
            <v>0</v>
          </cell>
        </row>
        <row r="52">
          <cell r="A52" t="str">
            <v>ДАППТурий РогДФО</v>
          </cell>
          <cell r="B52">
            <v>50</v>
          </cell>
          <cell r="C52" t="str">
            <v>Владивостокский</v>
          </cell>
          <cell r="D52" t="str">
            <v>АПП</v>
          </cell>
          <cell r="E52" t="str">
            <v>ДАПП</v>
          </cell>
          <cell r="F52" t="str">
            <v>Турий Рог</v>
          </cell>
          <cell r="G52" t="str">
            <v>автомобильный</v>
          </cell>
          <cell r="H52" t="str">
            <v>не определен</v>
          </cell>
          <cell r="I52" t="str">
            <v>грузо-пассажирский</v>
          </cell>
          <cell r="J52" t="str">
            <v>постоянный</v>
          </cell>
          <cell r="K52" t="str">
            <v>двусторонний</v>
          </cell>
          <cell r="L52" t="str">
            <v>не определен</v>
          </cell>
          <cell r="M52" t="str">
            <v>нет</v>
          </cell>
          <cell r="N52" t="str">
            <v>да</v>
          </cell>
          <cell r="O52" t="str">
            <v>да</v>
          </cell>
          <cell r="P52" t="str">
            <v>Китайская Народная Республика</v>
          </cell>
          <cell r="Q52" t="str">
            <v>Мишань</v>
          </cell>
          <cell r="R52" t="str">
            <v>ДФО</v>
          </cell>
          <cell r="S52" t="str">
            <v>Приморский край</v>
          </cell>
          <cell r="T52" t="str">
            <v>Приморский край, Ханкайский район, с. Турий Рог, ул. Пограничная, д. 1</v>
          </cell>
          <cell r="U52" t="str">
            <v>да</v>
          </cell>
          <cell r="V52" t="str">
            <v>функционирует</v>
          </cell>
          <cell r="W52" t="str">
            <v>установлен</v>
          </cell>
          <cell r="X52">
            <v>0</v>
          </cell>
        </row>
        <row r="53">
          <cell r="A53" t="str">
            <v>ЖДППМахалиноДФО</v>
          </cell>
          <cell r="B53">
            <v>51</v>
          </cell>
          <cell r="C53" t="str">
            <v>Владивостокский</v>
          </cell>
          <cell r="D53" t="str">
            <v>ЖДПП</v>
          </cell>
          <cell r="E53" t="str">
            <v>ЖДПП</v>
          </cell>
          <cell r="F53" t="str">
            <v>Махалино</v>
          </cell>
          <cell r="G53" t="str">
            <v>железнодорожный</v>
          </cell>
          <cell r="H53" t="str">
            <v>не определен</v>
          </cell>
          <cell r="I53" t="str">
            <v>грузо-пассажирский</v>
          </cell>
          <cell r="J53" t="str">
            <v>постоянный</v>
          </cell>
          <cell r="K53" t="str">
            <v>многосторонний</v>
          </cell>
          <cell r="L53" t="str">
            <v>не определен</v>
          </cell>
          <cell r="M53" t="str">
            <v>нет</v>
          </cell>
          <cell r="N53" t="str">
            <v>нет</v>
          </cell>
          <cell r="O53" t="str">
            <v>нет</v>
          </cell>
          <cell r="P53" t="str">
            <v>Китайская Народная Республика</v>
          </cell>
          <cell r="Q53" t="str">
            <v>Хуньчунь</v>
          </cell>
          <cell r="R53" t="str">
            <v>ДФО</v>
          </cell>
          <cell r="S53" t="str">
            <v>Приморский край</v>
          </cell>
          <cell r="T53" t="str">
            <v>Приморский край, пос. Краскино, ж/д станция Камышовая</v>
          </cell>
          <cell r="U53" t="str">
            <v>да</v>
          </cell>
          <cell r="V53" t="str">
            <v>функционирует</v>
          </cell>
          <cell r="W53" t="str">
            <v>установлен</v>
          </cell>
          <cell r="X53">
            <v>0</v>
          </cell>
        </row>
        <row r="54">
          <cell r="A54" t="str">
            <v>ЖДПППограничныйДФО</v>
          </cell>
          <cell r="B54">
            <v>52</v>
          </cell>
          <cell r="C54" t="str">
            <v>Владивостокский</v>
          </cell>
          <cell r="D54" t="str">
            <v>ЖДПП</v>
          </cell>
          <cell r="E54" t="str">
            <v>ЖДПП</v>
          </cell>
          <cell r="F54" t="str">
            <v>Пограничный</v>
          </cell>
          <cell r="G54" t="str">
            <v>железнодорожный</v>
          </cell>
          <cell r="H54" t="str">
            <v>не определен</v>
          </cell>
          <cell r="I54" t="str">
            <v>грузо-пассажирский</v>
          </cell>
          <cell r="J54" t="str">
            <v>постоянный</v>
          </cell>
          <cell r="K54" t="str">
            <v>многосторонний</v>
          </cell>
          <cell r="L54" t="str">
            <v>не определен</v>
          </cell>
          <cell r="M54" t="str">
            <v>да</v>
          </cell>
          <cell r="N54" t="str">
            <v>да</v>
          </cell>
          <cell r="O54" t="str">
            <v>да</v>
          </cell>
          <cell r="P54" t="str">
            <v>Китайская Народная Республика</v>
          </cell>
          <cell r="Q54" t="str">
            <v>Суйфэньхэ</v>
          </cell>
          <cell r="R54" t="str">
            <v>ДФО</v>
          </cell>
          <cell r="S54" t="str">
            <v>Приморский край</v>
          </cell>
          <cell r="T54" t="str">
            <v>Участок № 1 (Пассажирское направление) - Приморский край, Пограничный район, пгт. Пограничный, улица Вокзальная, д. 7А;
Участок № 2 (Грузовое направление) – парк
станции Гродеково «Сосновая падь», Приморский край, Пограничный район, ориентир 9 км. 650 м. от линии границы до входного светофора парка станции Гродеково Сосновая падь</v>
          </cell>
          <cell r="U54" t="str">
            <v>да</v>
          </cell>
          <cell r="V54" t="str">
            <v>функционирует</v>
          </cell>
          <cell r="W54" t="str">
            <v>установлен</v>
          </cell>
          <cell r="X54">
            <v>0</v>
          </cell>
        </row>
        <row r="55">
          <cell r="A55" t="str">
            <v>ЖДППХасанДФО</v>
          </cell>
          <cell r="B55">
            <v>53</v>
          </cell>
          <cell r="C55" t="str">
            <v>Владивостокский</v>
          </cell>
          <cell r="D55" t="str">
            <v>ЖДПП</v>
          </cell>
          <cell r="E55" t="str">
            <v>ЖДПП</v>
          </cell>
          <cell r="F55" t="str">
            <v>Хасан</v>
          </cell>
          <cell r="G55" t="str">
            <v>железнодорожный</v>
          </cell>
          <cell r="H55" t="str">
            <v>не определен</v>
          </cell>
          <cell r="I55" t="str">
            <v>грузо-пассажирский</v>
          </cell>
          <cell r="J55" t="str">
            <v>постоянный</v>
          </cell>
          <cell r="K55" t="str">
            <v>многосторонний</v>
          </cell>
          <cell r="L55" t="str">
            <v>не определен</v>
          </cell>
          <cell r="M55" t="str">
            <v>нет</v>
          </cell>
          <cell r="N55" t="str">
            <v>нет</v>
          </cell>
          <cell r="O55" t="str">
            <v>нет</v>
          </cell>
          <cell r="P55" t="str">
            <v>Корейская Народно-Демократическая Республика</v>
          </cell>
          <cell r="Q55" t="str">
            <v>Туманган</v>
          </cell>
          <cell r="R55" t="str">
            <v>ДФО</v>
          </cell>
          <cell r="S55" t="str">
            <v>Приморский край</v>
          </cell>
          <cell r="T55" t="str">
            <v>Приморский край, Хасанский район, ст. "Хасан"</v>
          </cell>
          <cell r="U55" t="str">
            <v>да</v>
          </cell>
          <cell r="V55" t="str">
            <v>функционирует</v>
          </cell>
          <cell r="W55" t="str">
            <v>установлен</v>
          </cell>
          <cell r="X55">
            <v>0</v>
          </cell>
        </row>
        <row r="56">
          <cell r="A56" t="str">
            <v>ВППАнадырь (Угольный)ДФО</v>
          </cell>
          <cell r="B56">
            <v>54</v>
          </cell>
          <cell r="C56" t="str">
            <v>Владивостокский</v>
          </cell>
          <cell r="D56" t="str">
            <v>ВПП</v>
          </cell>
          <cell r="E56" t="str">
            <v>ВПП</v>
          </cell>
          <cell r="F56" t="str">
            <v>Анадырь (Угольный)</v>
          </cell>
          <cell r="G56" t="str">
            <v>воздушный</v>
          </cell>
          <cell r="H56" t="str">
            <v>не определен</v>
          </cell>
          <cell r="I56" t="str">
            <v>грузо-пассажирский</v>
          </cell>
          <cell r="J56" t="str">
            <v>работающий на нерегулярной основе</v>
          </cell>
          <cell r="K56" t="str">
            <v>многосторонний</v>
          </cell>
          <cell r="L56" t="str">
            <v>не определен</v>
          </cell>
          <cell r="M56" t="str">
            <v>нет</v>
          </cell>
          <cell r="N56" t="str">
            <v>нет</v>
          </cell>
          <cell r="O56" t="str">
            <v>нет</v>
          </cell>
          <cell r="P56" t="str">
            <v>не применимо</v>
          </cell>
          <cell r="Q56" t="str">
            <v>не применимо</v>
          </cell>
          <cell r="R56" t="str">
            <v>ДФО</v>
          </cell>
          <cell r="S56" t="str">
            <v>Чукотский автономный округ</v>
          </cell>
          <cell r="T56" t="str">
            <v>Чукотский АО, Анадырский р-н, п. Угольные Копи, д. 6, аэровокзальный комплекс</v>
          </cell>
          <cell r="U56" t="str">
            <v>да</v>
          </cell>
          <cell r="V56" t="str">
            <v>функционирует</v>
          </cell>
          <cell r="W56" t="str">
            <v>установлен</v>
          </cell>
          <cell r="X56">
            <v>0</v>
          </cell>
        </row>
        <row r="57">
          <cell r="A57" t="str">
            <v>ВППВладивосток (Кневичи)ДФО</v>
          </cell>
          <cell r="B57">
            <v>55</v>
          </cell>
          <cell r="C57" t="str">
            <v>Владивостокский</v>
          </cell>
          <cell r="D57" t="str">
            <v>ВПП</v>
          </cell>
          <cell r="E57" t="str">
            <v>ВПП</v>
          </cell>
          <cell r="F57" t="str">
            <v>Владивосток (Кневичи)</v>
          </cell>
          <cell r="G57" t="str">
            <v>воздушный</v>
          </cell>
          <cell r="H57" t="str">
            <v>не определен</v>
          </cell>
          <cell r="I57" t="str">
            <v>грузо-пассажирский</v>
          </cell>
          <cell r="J57" t="str">
            <v>постоянный</v>
          </cell>
          <cell r="K57" t="str">
            <v>многосторонний</v>
          </cell>
          <cell r="L57" t="str">
            <v>не определен</v>
          </cell>
          <cell r="M57" t="str">
            <v>да</v>
          </cell>
          <cell r="N57" t="str">
            <v>да</v>
          </cell>
          <cell r="O57" t="str">
            <v>да</v>
          </cell>
          <cell r="P57" t="str">
            <v>не применимо</v>
          </cell>
          <cell r="Q57" t="str">
            <v>не применимо</v>
          </cell>
          <cell r="R57" t="str">
            <v>ДФО</v>
          </cell>
          <cell r="S57" t="str">
            <v>Приморский край</v>
          </cell>
          <cell r="T57" t="str">
            <v>Приморский край, г. Артем, ул. Владимира Сайбеля, 45</v>
          </cell>
          <cell r="U57" t="str">
            <v>да</v>
          </cell>
          <cell r="V57" t="str">
            <v>функционирует</v>
          </cell>
          <cell r="W57" t="str">
            <v>установлен</v>
          </cell>
          <cell r="X57">
            <v>0</v>
          </cell>
        </row>
        <row r="58">
          <cell r="A58" t="str">
            <v>ВППМагадан (Сокол)ДФО</v>
          </cell>
          <cell r="B58">
            <v>56</v>
          </cell>
          <cell r="C58" t="str">
            <v>Владивостокский</v>
          </cell>
          <cell r="D58" t="str">
            <v>ВПП</v>
          </cell>
          <cell r="E58" t="str">
            <v>ВПП</v>
          </cell>
          <cell r="F58" t="str">
            <v>Магадан (Сокол)</v>
          </cell>
          <cell r="G58" t="str">
            <v>воздушный</v>
          </cell>
          <cell r="H58" t="str">
            <v>не определен</v>
          </cell>
          <cell r="I58" t="str">
            <v>грузо-пассажирский</v>
          </cell>
          <cell r="J58" t="str">
            <v>работающий на нерегулярной основе</v>
          </cell>
          <cell r="K58" t="str">
            <v>многосторонний</v>
          </cell>
          <cell r="L58" t="str">
            <v>не определен</v>
          </cell>
          <cell r="M58" t="str">
            <v>да</v>
          </cell>
          <cell r="N58" t="str">
            <v>нет</v>
          </cell>
          <cell r="O58" t="str">
            <v>да</v>
          </cell>
          <cell r="P58" t="str">
            <v>не применимо</v>
          </cell>
          <cell r="Q58" t="str">
            <v>не применимо</v>
          </cell>
          <cell r="R58" t="str">
            <v>ДФО</v>
          </cell>
          <cell r="S58" t="str">
            <v>Магаданская область</v>
          </cell>
          <cell r="T58" t="str">
            <v>Магаданская область, 48 км до центра г. Магадана, п. Сокол</v>
          </cell>
          <cell r="U58" t="str">
            <v>да</v>
          </cell>
          <cell r="V58" t="str">
            <v>функционирует</v>
          </cell>
          <cell r="W58" t="str">
            <v>установлен</v>
          </cell>
          <cell r="X58">
            <v>0</v>
          </cell>
        </row>
        <row r="59">
          <cell r="A59" t="str">
            <v>ВПППетропавловск-Камчатский (Елизово)ДФО</v>
          </cell>
          <cell r="B59">
            <v>57</v>
          </cell>
          <cell r="C59" t="str">
            <v>Владивостокский</v>
          </cell>
          <cell r="D59" t="str">
            <v>ВПП</v>
          </cell>
          <cell r="E59" t="str">
            <v>ВПП</v>
          </cell>
          <cell r="F59" t="str">
            <v>Петропавловск-Камчатский (Елизово)</v>
          </cell>
          <cell r="G59" t="str">
            <v>воздушный</v>
          </cell>
          <cell r="H59" t="str">
            <v>не определен</v>
          </cell>
          <cell r="I59" t="str">
            <v>грузо-пассажирский</v>
          </cell>
          <cell r="J59" t="str">
            <v>постоянный</v>
          </cell>
          <cell r="K59" t="str">
            <v>многосторонний</v>
          </cell>
          <cell r="L59" t="str">
            <v>не определен</v>
          </cell>
          <cell r="M59" t="str">
            <v>нет</v>
          </cell>
          <cell r="N59" t="str">
            <v>нет</v>
          </cell>
          <cell r="O59" t="str">
            <v>да</v>
          </cell>
          <cell r="P59" t="str">
            <v>не применимо</v>
          </cell>
          <cell r="Q59" t="str">
            <v>не применимо</v>
          </cell>
          <cell r="R59" t="str">
            <v>ДФО</v>
          </cell>
          <cell r="S59" t="str">
            <v>Камчатский край</v>
          </cell>
          <cell r="T59" t="str">
            <v>Камчатский край, г. Елизово, ул. Звездная, д.10/8</v>
          </cell>
          <cell r="U59" t="str">
            <v>да</v>
          </cell>
          <cell r="V59" t="str">
            <v>функционирует</v>
          </cell>
          <cell r="W59" t="str">
            <v>установлен</v>
          </cell>
          <cell r="X59">
            <v>0</v>
          </cell>
        </row>
        <row r="60">
          <cell r="A60" t="str">
            <v>ВПППровидения БухтаДФО</v>
          </cell>
          <cell r="B60">
            <v>58</v>
          </cell>
          <cell r="C60" t="str">
            <v>Владивостокский</v>
          </cell>
          <cell r="D60" t="str">
            <v>ВПП</v>
          </cell>
          <cell r="E60" t="str">
            <v>ВПП</v>
          </cell>
          <cell r="F60" t="str">
            <v>Провидения Бухта</v>
          </cell>
          <cell r="G60" t="str">
            <v>воздушный</v>
          </cell>
          <cell r="H60" t="str">
            <v>не определен</v>
          </cell>
          <cell r="I60" t="str">
            <v>грузо-пассажирский</v>
          </cell>
          <cell r="J60" t="str">
            <v>работающий на нерегулярной основе</v>
          </cell>
          <cell r="K60" t="str">
            <v>многосторонний</v>
          </cell>
          <cell r="L60" t="str">
            <v>не определен</v>
          </cell>
          <cell r="M60" t="str">
            <v>нет</v>
          </cell>
          <cell r="N60" t="str">
            <v>нет</v>
          </cell>
          <cell r="O60" t="str">
            <v>нет</v>
          </cell>
          <cell r="P60" t="str">
            <v>не применимо</v>
          </cell>
          <cell r="Q60" t="str">
            <v>не применимо</v>
          </cell>
          <cell r="R60" t="str">
            <v>ДФО</v>
          </cell>
          <cell r="S60" t="str">
            <v>Чукотский автономный округ</v>
          </cell>
          <cell r="T60" t="str">
            <v>Чукотский автономный округ, Провиденский район, село Урелики, улица Снежная, д. 1</v>
          </cell>
          <cell r="U60" t="str">
            <v>да</v>
          </cell>
          <cell r="V60" t="str">
            <v>функционирует</v>
          </cell>
          <cell r="W60" t="str">
            <v>установлен</v>
          </cell>
          <cell r="X60">
            <v>0</v>
          </cell>
        </row>
        <row r="61">
          <cell r="A61" t="str">
            <v>ВППЮжно-Сахалинск (Хомутово)ДФО</v>
          </cell>
          <cell r="B61">
            <v>59</v>
          </cell>
          <cell r="C61" t="str">
            <v>Владивостокский</v>
          </cell>
          <cell r="D61" t="str">
            <v>ВПП</v>
          </cell>
          <cell r="E61" t="str">
            <v>ВПП</v>
          </cell>
          <cell r="F61" t="str">
            <v>Южно-Сахалинск (Хомутово)</v>
          </cell>
          <cell r="G61" t="str">
            <v>воздушный</v>
          </cell>
          <cell r="H61" t="str">
            <v>не определен</v>
          </cell>
          <cell r="I61" t="str">
            <v>грузо-пассажирский</v>
          </cell>
          <cell r="J61" t="str">
            <v>постоянный</v>
          </cell>
          <cell r="K61" t="str">
            <v>многосторонний</v>
          </cell>
          <cell r="L61" t="str">
            <v>не определен</v>
          </cell>
          <cell r="M61" t="str">
            <v>нет</v>
          </cell>
          <cell r="N61" t="str">
            <v>да</v>
          </cell>
          <cell r="O61" t="str">
            <v>нет</v>
          </cell>
          <cell r="P61" t="str">
            <v>не применимо</v>
          </cell>
          <cell r="Q61" t="str">
            <v>не применимо</v>
          </cell>
          <cell r="R61" t="str">
            <v>ДФО</v>
          </cell>
          <cell r="S61" t="str">
            <v>Сахалинская область</v>
          </cell>
          <cell r="T61" t="str">
            <v>Сахалинская обл., г. Южно-Сахалинск, Хомутово, аэропорт</v>
          </cell>
          <cell r="U61" t="str">
            <v>да</v>
          </cell>
          <cell r="V61" t="str">
            <v>функционирует</v>
          </cell>
          <cell r="W61" t="str">
            <v>установлен</v>
          </cell>
          <cell r="X61">
            <v>0</v>
          </cell>
        </row>
        <row r="62">
          <cell r="A62" t="str">
            <v>МППАлександровск-СахалинскийДФО</v>
          </cell>
          <cell r="B62">
            <v>60</v>
          </cell>
          <cell r="C62" t="str">
            <v>Владивостокский</v>
          </cell>
          <cell r="D62" t="str">
            <v>МПП</v>
          </cell>
          <cell r="E62" t="str">
            <v>МПП</v>
          </cell>
          <cell r="F62" t="str">
            <v>Александровск-Сахалинский</v>
          </cell>
          <cell r="G62" t="str">
            <v>морской</v>
          </cell>
          <cell r="H62" t="str">
            <v>не определен</v>
          </cell>
          <cell r="I62" t="str">
            <v>грузовой</v>
          </cell>
          <cell r="J62" t="str">
            <v>постоянный</v>
          </cell>
          <cell r="K62" t="str">
            <v>многосторонний</v>
          </cell>
          <cell r="L62" t="str">
            <v>не определен</v>
          </cell>
          <cell r="M62" t="str">
            <v>нет</v>
          </cell>
          <cell r="N62" t="str">
            <v>нет</v>
          </cell>
          <cell r="O62" t="str">
            <v>нет</v>
          </cell>
          <cell r="P62" t="str">
            <v>не применимо</v>
          </cell>
          <cell r="Q62" t="str">
            <v>не применимо</v>
          </cell>
          <cell r="R62" t="str">
            <v>ДФО</v>
          </cell>
          <cell r="S62" t="str">
            <v>Сахалинская область</v>
          </cell>
          <cell r="T62" t="str">
            <v>не определен</v>
          </cell>
          <cell r="U62" t="str">
            <v>нет</v>
          </cell>
          <cell r="V62" t="str">
            <v>Не функционирует по решению пограничного органа с 2009 г. Пункт пропуска не обустроен, так как решение о целесообразности функционирования не принято</v>
          </cell>
          <cell r="W62" t="str">
            <v>установлен</v>
          </cell>
          <cell r="X62">
            <v>0</v>
          </cell>
        </row>
        <row r="63">
          <cell r="A63" t="str">
            <v>МППАнадырьДФО</v>
          </cell>
          <cell r="B63">
            <v>61</v>
          </cell>
          <cell r="C63" t="str">
            <v>Владивостокский</v>
          </cell>
          <cell r="D63" t="str">
            <v>МПП</v>
          </cell>
          <cell r="E63" t="str">
            <v>МПП</v>
          </cell>
          <cell r="F63" t="str">
            <v>Анадырь</v>
          </cell>
          <cell r="G63" t="str">
            <v>морской</v>
          </cell>
          <cell r="H63" t="str">
            <v>не определен</v>
          </cell>
          <cell r="I63" t="str">
            <v>грузо-пассажирский</v>
          </cell>
          <cell r="J63" t="str">
            <v>сезонный</v>
          </cell>
          <cell r="K63" t="str">
            <v>многосторонний</v>
          </cell>
          <cell r="L63" t="str">
            <v>не определен</v>
          </cell>
          <cell r="M63" t="str">
            <v>нет</v>
          </cell>
          <cell r="N63" t="str">
            <v>да</v>
          </cell>
          <cell r="O63" t="str">
            <v>да</v>
          </cell>
          <cell r="P63" t="str">
            <v>не применимо</v>
          </cell>
          <cell r="Q63" t="str">
            <v>не применимо</v>
          </cell>
          <cell r="R63" t="str">
            <v>ДФО</v>
          </cell>
          <cell r="S63" t="str">
            <v>Чукотский автономный округ</v>
          </cell>
          <cell r="T63" t="str">
            <v>Чукотский автономный округ, г. Анадырь, ул. Ленина, д. 73, Анадырский лиман, Берингово море</v>
          </cell>
          <cell r="U63" t="str">
            <v>да</v>
          </cell>
          <cell r="V63" t="str">
            <v>функционирует</v>
          </cell>
          <cell r="W63" t="str">
            <v>установлен</v>
          </cell>
          <cell r="X63">
            <v>0</v>
          </cell>
        </row>
        <row r="64">
          <cell r="A64" t="str">
            <v>МППБеринговскийДФО</v>
          </cell>
          <cell r="B64">
            <v>62</v>
          </cell>
          <cell r="C64" t="str">
            <v>Владивостокский</v>
          </cell>
          <cell r="D64" t="str">
            <v>МПП</v>
          </cell>
          <cell r="E64" t="str">
            <v>МПП</v>
          </cell>
          <cell r="F64" t="str">
            <v>Беринговский</v>
          </cell>
          <cell r="G64" t="str">
            <v>морской</v>
          </cell>
          <cell r="H64" t="str">
            <v>не определен</v>
          </cell>
          <cell r="I64" t="str">
            <v>грузо-пассажирский</v>
          </cell>
          <cell r="J64" t="str">
            <v>сезонный</v>
          </cell>
          <cell r="K64" t="str">
            <v>многосторонний</v>
          </cell>
          <cell r="L64" t="str">
            <v>не определен</v>
          </cell>
          <cell r="M64" t="str">
            <v>нет</v>
          </cell>
          <cell r="N64" t="str">
            <v>нет</v>
          </cell>
          <cell r="O64" t="str">
            <v>нет</v>
          </cell>
          <cell r="P64" t="str">
            <v>не применимо</v>
          </cell>
          <cell r="Q64" t="str">
            <v>не применимо</v>
          </cell>
          <cell r="R64" t="str">
            <v>ДФО</v>
          </cell>
          <cell r="S64" t="str">
            <v>Чукотский автономный округ</v>
          </cell>
          <cell r="T64" t="str">
            <v>Чукотский автономный округ, Анадырский район, пгт. Беринговский, ул. Мандрикова, 3, Берингово море, северо-западное побереже бухты Угольная  (49°10' С.Ш. 179°02' В.Д.)</v>
          </cell>
          <cell r="U64" t="str">
            <v>да</v>
          </cell>
          <cell r="V64" t="str">
            <v>функционирует</v>
          </cell>
          <cell r="W64" t="str">
            <v>установлен</v>
          </cell>
          <cell r="X64">
            <v>0</v>
          </cell>
        </row>
        <row r="65">
          <cell r="A65" t="str">
            <v>МППВладивостокДФО</v>
          </cell>
          <cell r="B65">
            <v>63</v>
          </cell>
          <cell r="C65" t="str">
            <v>Владивостокский</v>
          </cell>
          <cell r="D65" t="str">
            <v>МПП</v>
          </cell>
          <cell r="E65" t="str">
            <v>МПП</v>
          </cell>
          <cell r="F65" t="str">
            <v>Владивосток</v>
          </cell>
          <cell r="G65" t="str">
            <v>морской</v>
          </cell>
          <cell r="H65" t="str">
            <v>не определен</v>
          </cell>
          <cell r="I65" t="str">
            <v>грузо-пассажирский</v>
          </cell>
          <cell r="J65" t="str">
            <v>постоянный</v>
          </cell>
          <cell r="K65" t="str">
            <v>многосторонний</v>
          </cell>
          <cell r="L65" t="str">
            <v>не определен</v>
          </cell>
          <cell r="M65" t="str">
            <v>да</v>
          </cell>
          <cell r="N65" t="str">
            <v>да</v>
          </cell>
          <cell r="O65" t="str">
            <v>да</v>
          </cell>
          <cell r="P65" t="str">
            <v>не применимо</v>
          </cell>
          <cell r="Q65" t="str">
            <v>не применимо</v>
          </cell>
          <cell r="R65" t="str">
            <v>ДФО</v>
          </cell>
          <cell r="S65" t="str">
            <v>Приморский край</v>
          </cell>
          <cell r="T65" t="str">
            <v>Приморский край, г. Владивосток, расположен на 14 ти отдельных участках морского порта Владивосток: 1. ПАО «Владивостокский морской торговый порт», ул. Стрельникова, д. 9; 2. Управляющая организация АО «Паритет», ул. Нижнепортовая, д. 3; 3. АО «ННК-Приморнефтепродукт», ул. Острякова, д. 44 А; 4. ЗАО «Дальзавод-Терминал», ул. Экипажная, д. 1; 5. ООО «Пасифик Лоджистик», ул. Дальзаводская, д. 2; 6. ООО «Владивостокский морской терминал», ул. Нижнепортовая, д. 1; 7. ОАО «Владивостокский морской рыбный порт», ул. Березовая, д. 25; 8. АО «Владивостокский морской гюрз «Гайдамак», ул. Калинина, д. 4А; 9.ООО «Дальневосточное производственно-коммерческое судоходное агентство –ФЕМСТА», ул. Калинина, д. 4; 10. АО «Дальневосточный коммерческий холодильник», стр. причал 44; 11. ФГУП «Дирекция по строительству в Дальневосточном федеральном округе» Управления делами Президента РФ, ул. Калинина, д. 30; 12. ООО «Владивостокский морской порт «Первомайский», стр. причал 42; 13. ООО «Востокморсервис», ул. Калинина, д. 204а; 14. Владивостокский филиал «Владпром» АО «Челябинский электрометаллургический комбинат», ул. Приморская, д. 8</v>
          </cell>
          <cell r="U65" t="str">
            <v>да</v>
          </cell>
          <cell r="V65" t="str">
            <v>функционирует</v>
          </cell>
          <cell r="W65" t="str">
            <v>установлен</v>
          </cell>
          <cell r="X65">
            <v>0</v>
          </cell>
        </row>
        <row r="66">
          <cell r="A66" t="str">
            <v>МППВосточныйДФО</v>
          </cell>
          <cell r="B66">
            <v>64</v>
          </cell>
          <cell r="C66" t="str">
            <v>Владивостокский</v>
          </cell>
          <cell r="D66" t="str">
            <v>МПП</v>
          </cell>
          <cell r="E66" t="str">
            <v>МПП</v>
          </cell>
          <cell r="F66" t="str">
            <v>Восточный</v>
          </cell>
          <cell r="G66" t="str">
            <v>морской</v>
          </cell>
          <cell r="H66" t="str">
            <v>не определен</v>
          </cell>
          <cell r="I66" t="str">
            <v>грузовой</v>
          </cell>
          <cell r="J66" t="str">
            <v>постоянный</v>
          </cell>
          <cell r="K66" t="str">
            <v>многосторонний</v>
          </cell>
          <cell r="L66" t="str">
            <v>не определен</v>
          </cell>
          <cell r="M66" t="str">
            <v>да</v>
          </cell>
          <cell r="N66" t="str">
            <v>да</v>
          </cell>
          <cell r="O66" t="str">
            <v>да</v>
          </cell>
          <cell r="P66" t="str">
            <v>не применимо</v>
          </cell>
          <cell r="Q66" t="str">
            <v>не применимо</v>
          </cell>
          <cell r="R66" t="str">
            <v>ДФО</v>
          </cell>
          <cell r="S66" t="str">
            <v>Приморский край</v>
          </cell>
          <cell r="T66" t="str">
            <v>Приморский край, Находкинский городской округ, мкр. Врангель, расположен на 8 отдельных участках морского порта Восточный:
1. АО «Восточный порт» ППК - 1, ул. Внутрипортовая, 47;
2. АО «Восточный порт» ППК-3, ул. Внутрипортовая, 47;
3. ООО «Восточно - Уральский Терминал», ул. Внутрипортовая, 1; 4. ООО «Восточная Стивидорная Компания», ул. Внутрипортовая, 14 а;
5. ООО «Стивидорная компания «Малый порт», ул. Базовая, 10;
6. ООО «Восточный лесной порт», ул. Базовая, 12;
7. ООО «Восточный Нефтехимический Терминал», ул. Базовая, 8;
8. ООО «Транснефть - Порт Козьмино», ул. Нижне-Набережная, 78</v>
          </cell>
          <cell r="U66" t="str">
            <v>да</v>
          </cell>
          <cell r="V66" t="str">
            <v>функционирует</v>
          </cell>
          <cell r="W66" t="str">
            <v>установлен</v>
          </cell>
          <cell r="X66">
            <v>0</v>
          </cell>
        </row>
        <row r="67">
          <cell r="A67" t="str">
            <v>МППЗарубиноДФО</v>
          </cell>
          <cell r="B67">
            <v>65</v>
          </cell>
          <cell r="C67" t="str">
            <v>Владивостокский</v>
          </cell>
          <cell r="D67" t="str">
            <v>МПП</v>
          </cell>
          <cell r="E67" t="str">
            <v>МПП</v>
          </cell>
          <cell r="F67" t="str">
            <v>Зарубино</v>
          </cell>
          <cell r="G67" t="str">
            <v>морской</v>
          </cell>
          <cell r="H67" t="str">
            <v>не определен</v>
          </cell>
          <cell r="I67" t="str">
            <v>грузо-пассажирский</v>
          </cell>
          <cell r="J67" t="str">
            <v>постоянный</v>
          </cell>
          <cell r="K67" t="str">
            <v>многосторонний</v>
          </cell>
          <cell r="L67" t="str">
            <v>не определен</v>
          </cell>
          <cell r="M67" t="str">
            <v>нет</v>
          </cell>
          <cell r="N67" t="str">
            <v>нет</v>
          </cell>
          <cell r="O67" t="str">
            <v>да</v>
          </cell>
          <cell r="P67" t="str">
            <v>не применимо</v>
          </cell>
          <cell r="Q67" t="str">
            <v>не применимо</v>
          </cell>
          <cell r="R67" t="str">
            <v>ДФО</v>
          </cell>
          <cell r="S67" t="str">
            <v>Приморский край</v>
          </cell>
          <cell r="T67" t="str">
            <v>пгт. Зарубино, Приморский край, Хасанский район, Японское море, залив Посьета, бухта Троицы</v>
          </cell>
          <cell r="U67" t="str">
            <v>да</v>
          </cell>
          <cell r="V67" t="str">
            <v>функционирует</v>
          </cell>
          <cell r="W67" t="str">
            <v>установлен</v>
          </cell>
          <cell r="X67">
            <v>0</v>
          </cell>
        </row>
        <row r="68">
          <cell r="A68" t="str">
            <v>МППКорсаковДФО</v>
          </cell>
          <cell r="B68">
            <v>66</v>
          </cell>
          <cell r="C68" t="str">
            <v>Владивостокский</v>
          </cell>
          <cell r="D68" t="str">
            <v>МПП</v>
          </cell>
          <cell r="E68" t="str">
            <v>МПП</v>
          </cell>
          <cell r="F68" t="str">
            <v>Корсаков</v>
          </cell>
          <cell r="G68" t="str">
            <v>морской</v>
          </cell>
          <cell r="H68" t="str">
            <v>не определен</v>
          </cell>
          <cell r="I68" t="str">
            <v>грузо-пассажирский</v>
          </cell>
          <cell r="J68" t="str">
            <v>постоянный</v>
          </cell>
          <cell r="K68" t="str">
            <v>многосторонний</v>
          </cell>
          <cell r="L68" t="str">
            <v>не определен</v>
          </cell>
          <cell r="M68" t="str">
            <v>да</v>
          </cell>
          <cell r="N68" t="str">
            <v>да</v>
          </cell>
          <cell r="O68" t="str">
            <v>да</v>
          </cell>
          <cell r="P68" t="str">
            <v>не применимо</v>
          </cell>
          <cell r="Q68" t="str">
            <v>не применимо</v>
          </cell>
          <cell r="R68" t="str">
            <v>ДФО</v>
          </cell>
          <cell r="S68" t="str">
            <v>Сахалинская область</v>
          </cell>
          <cell r="T68" t="str">
            <v>Сахалинская область, г. Корсаков, ул. Портовая, 10/1, стр. 1</v>
          </cell>
          <cell r="U68" t="str">
            <v>да</v>
          </cell>
          <cell r="V68" t="str">
            <v>функционирует</v>
          </cell>
          <cell r="W68" t="str">
            <v>установлен</v>
          </cell>
          <cell r="X68">
            <v>0</v>
          </cell>
        </row>
        <row r="69">
          <cell r="A69" t="str">
            <v>МППКрабозаводскийДФО</v>
          </cell>
          <cell r="B69">
            <v>67</v>
          </cell>
          <cell r="C69" t="str">
            <v>Владивостокский</v>
          </cell>
          <cell r="D69" t="str">
            <v>МПП</v>
          </cell>
          <cell r="E69" t="str">
            <v>МПП</v>
          </cell>
          <cell r="F69" t="str">
            <v>Крабозаводский</v>
          </cell>
          <cell r="G69" t="str">
            <v>морской</v>
          </cell>
          <cell r="H69" t="str">
            <v>не определен</v>
          </cell>
          <cell r="I69" t="str">
            <v>грузо-пассажирский</v>
          </cell>
          <cell r="J69" t="str">
            <v>постоянный</v>
          </cell>
          <cell r="K69" t="str">
            <v>многосторонний</v>
          </cell>
          <cell r="L69" t="str">
            <v>не определен</v>
          </cell>
          <cell r="M69" t="str">
            <v>нет</v>
          </cell>
          <cell r="N69" t="str">
            <v>нет</v>
          </cell>
          <cell r="O69" t="str">
            <v>нет</v>
          </cell>
          <cell r="P69" t="str">
            <v>не применимо</v>
          </cell>
          <cell r="Q69" t="str">
            <v>не применимо</v>
          </cell>
          <cell r="R69" t="str">
            <v>ДФО</v>
          </cell>
          <cell r="S69" t="str">
            <v>Сахалинская область</v>
          </cell>
          <cell r="T69" t="str">
            <v>не определен</v>
          </cell>
          <cell r="U69" t="str">
            <v>нет</v>
          </cell>
          <cell r="V69" t="str">
            <v>Не функционирует с 2006 г. Пункт пропуска не обустроен, так как решение о целесообразности функционирования не принято</v>
          </cell>
          <cell r="W69" t="str">
            <v>установлен</v>
          </cell>
          <cell r="X69">
            <v>0</v>
          </cell>
        </row>
        <row r="70">
          <cell r="A70" t="str">
            <v>МППЛаврентияДФО</v>
          </cell>
          <cell r="B70">
            <v>68</v>
          </cell>
          <cell r="C70" t="str">
            <v>Владивостокский</v>
          </cell>
          <cell r="D70" t="str">
            <v>МПП</v>
          </cell>
          <cell r="E70" t="str">
            <v>МПП</v>
          </cell>
          <cell r="F70" t="str">
            <v>Лаврентия</v>
          </cell>
          <cell r="G70" t="str">
            <v>морской</v>
          </cell>
          <cell r="H70" t="str">
            <v>не определен</v>
          </cell>
          <cell r="I70" t="str">
            <v>пассажирский</v>
          </cell>
          <cell r="J70" t="str">
            <v>не определен</v>
          </cell>
          <cell r="K70" t="str">
            <v>двусторонний</v>
          </cell>
          <cell r="L70" t="str">
            <v>не определен</v>
          </cell>
          <cell r="M70" t="str">
            <v>нет</v>
          </cell>
          <cell r="N70" t="str">
            <v>нет</v>
          </cell>
          <cell r="O70" t="str">
            <v>нет</v>
          </cell>
          <cell r="P70" t="str">
            <v>не применимо</v>
          </cell>
          <cell r="Q70" t="str">
            <v>не применимо</v>
          </cell>
          <cell r="R70" t="str">
            <v>ДФО</v>
          </cell>
          <cell r="S70" t="str">
            <v>Чукотский автономный округ</v>
          </cell>
          <cell r="T70" t="str">
            <v>не определен</v>
          </cell>
          <cell r="U70" t="str">
            <v>нет</v>
          </cell>
          <cell r="V70" t="str">
            <v>Не функционирует с момента установления. Пункт пропуска не обустроен, так как решение о целесообразности функционирования не принято</v>
          </cell>
          <cell r="W70" t="str">
            <v>установлен</v>
          </cell>
          <cell r="X70">
            <v>0</v>
          </cell>
        </row>
        <row r="71">
          <cell r="A71" t="str">
            <v>МППМагаданДФО</v>
          </cell>
          <cell r="B71">
            <v>69</v>
          </cell>
          <cell r="C71" t="str">
            <v>Владивостокский</v>
          </cell>
          <cell r="D71" t="str">
            <v>МПП</v>
          </cell>
          <cell r="E71" t="str">
            <v>МПП</v>
          </cell>
          <cell r="F71" t="str">
            <v>Магадан</v>
          </cell>
          <cell r="G71" t="str">
            <v>морской</v>
          </cell>
          <cell r="H71" t="str">
            <v>не определен</v>
          </cell>
          <cell r="I71" t="str">
            <v>грузо-пассажирский</v>
          </cell>
          <cell r="J71" t="str">
            <v>постоянный</v>
          </cell>
          <cell r="K71" t="str">
            <v>многосторонний</v>
          </cell>
          <cell r="L71" t="str">
            <v>не определен</v>
          </cell>
          <cell r="M71" t="str">
            <v>да</v>
          </cell>
          <cell r="N71" t="str">
            <v>да</v>
          </cell>
          <cell r="O71" t="str">
            <v>да</v>
          </cell>
          <cell r="P71" t="str">
            <v>не применимо</v>
          </cell>
          <cell r="Q71" t="str">
            <v>не применимо</v>
          </cell>
          <cell r="R71" t="str">
            <v>ДФО</v>
          </cell>
          <cell r="S71" t="str">
            <v>Магаданская область</v>
          </cell>
          <cell r="T71" t="str">
            <v>Магаданская область, г. Магадан, Морской торговый порт</v>
          </cell>
          <cell r="U71" t="str">
            <v>да</v>
          </cell>
          <cell r="V71" t="str">
            <v>функционирует</v>
          </cell>
          <cell r="W71" t="str">
            <v>установлен</v>
          </cell>
          <cell r="X71">
            <v>0</v>
          </cell>
        </row>
        <row r="72">
          <cell r="A72" t="str">
            <v>МППМоскальвоДФО</v>
          </cell>
          <cell r="B72">
            <v>70</v>
          </cell>
          <cell r="C72" t="str">
            <v>Владивостокский</v>
          </cell>
          <cell r="D72" t="str">
            <v>МПП</v>
          </cell>
          <cell r="E72" t="str">
            <v>МПП</v>
          </cell>
          <cell r="F72" t="str">
            <v>Москальво</v>
          </cell>
          <cell r="G72" t="str">
            <v>морской</v>
          </cell>
          <cell r="H72" t="str">
            <v>не определен</v>
          </cell>
          <cell r="I72" t="str">
            <v>грузо-пассажирский</v>
          </cell>
          <cell r="J72" t="str">
            <v>сезонный</v>
          </cell>
          <cell r="K72" t="str">
            <v>многосторонний</v>
          </cell>
          <cell r="L72" t="str">
            <v>не определен</v>
          </cell>
          <cell r="M72" t="str">
            <v>нет</v>
          </cell>
          <cell r="N72" t="str">
            <v>да</v>
          </cell>
          <cell r="O72" t="str">
            <v>нет</v>
          </cell>
          <cell r="P72" t="str">
            <v>не применимо</v>
          </cell>
          <cell r="Q72" t="str">
            <v>не применимо</v>
          </cell>
          <cell r="R72" t="str">
            <v>ДФО</v>
          </cell>
          <cell r="S72" t="str">
            <v>Сахалинская область</v>
          </cell>
          <cell r="T72" t="str">
            <v>Сахалинская область, Охинский район, морской порт Москальво</v>
          </cell>
          <cell r="U72" t="str">
            <v>да</v>
          </cell>
          <cell r="V72" t="str">
            <v>функционирует</v>
          </cell>
          <cell r="W72" t="str">
            <v>установлен</v>
          </cell>
          <cell r="X72">
            <v>0</v>
          </cell>
        </row>
        <row r="73">
          <cell r="A73" t="str">
            <v>МППНаходкаДФО</v>
          </cell>
          <cell r="B73">
            <v>71</v>
          </cell>
          <cell r="C73" t="str">
            <v>Владивостокский</v>
          </cell>
          <cell r="D73" t="str">
            <v>МПП</v>
          </cell>
          <cell r="E73" t="str">
            <v>МПП</v>
          </cell>
          <cell r="F73" t="str">
            <v>Находка</v>
          </cell>
          <cell r="G73" t="str">
            <v>морской</v>
          </cell>
          <cell r="H73" t="str">
            <v>не определен</v>
          </cell>
          <cell r="I73" t="str">
            <v>грузо-пассажирский</v>
          </cell>
          <cell r="J73" t="str">
            <v>постоянный</v>
          </cell>
          <cell r="K73" t="str">
            <v>многосторонний</v>
          </cell>
          <cell r="L73" t="str">
            <v>не определен</v>
          </cell>
          <cell r="M73" t="str">
            <v>да</v>
          </cell>
          <cell r="N73" t="str">
            <v>да</v>
          </cell>
          <cell r="O73" t="str">
            <v>да</v>
          </cell>
          <cell r="P73" t="str">
            <v>не применимо</v>
          </cell>
          <cell r="Q73" t="str">
            <v>не применимо</v>
          </cell>
          <cell r="R73" t="str">
            <v>ДФО</v>
          </cell>
          <cell r="S73" t="str">
            <v>Приморский край</v>
          </cell>
          <cell r="T73" t="str">
            <v xml:space="preserve">Приморский край, г. Находка, расположен на 17 – ти отдельных участках морского порта Находка: 
№ 1 - ООО «Порт Ливадия», ул. Астафьева, 13 а. 
№ 2 - ООО «Фарист Лайн», ул. Портовая. 76. 
№ 3 - ООО «Геомар», мыс Шефнера, 8.
 № 4 - ООО «Лесной терминал», ул. Набережная, 1. 
№ 5 - ООО «Гейзер», ул. Набережная, 1а.
№ 6 - АО «Дальмормонтаж», мыс Шефнера, д. 2. 
№ 7 - АО «Дальневосточный судомеханический завод», ул. Ленинская, 2а.
№ 8 - АО «Порт Восточные ворота – Приморский завод», ул. Судоремонтная, 29а.
№ 9 - ООО «Трансбункер - Приморье», ул. Пирогова, 13, корп. 1, кв.617.
№ 10 - АО «Находкинский морской рыбный порт», Находкинский проспект, 69. 
№ 11, № 12 - ООО «РН – Морской терминал Находка», ул. Макарова, д. 19. 
№ 13 - АО «Терминал Астафьева», ул. Астафьева, 1. 
№ 14, № 15 - АО «Находкинский морской торговый порт», ул. Портовая, 22. 
№ 16 АО «Находкинский судоремонтный завод», Находкинский проспект, 59. 
№ 17 - ООО «Аттис - Энтерпрайс», ул. Макарова, 103А.
</v>
          </cell>
          <cell r="U73" t="str">
            <v>да</v>
          </cell>
          <cell r="V73" t="str">
            <v>функционирует</v>
          </cell>
          <cell r="W73" t="str">
            <v>установлен</v>
          </cell>
          <cell r="X73">
            <v>0</v>
          </cell>
        </row>
        <row r="74">
          <cell r="A74" t="str">
            <v>МППНевельскДФО</v>
          </cell>
          <cell r="B74">
            <v>72</v>
          </cell>
          <cell r="C74" t="str">
            <v>Владивостокский</v>
          </cell>
          <cell r="D74" t="str">
            <v>МПП</v>
          </cell>
          <cell r="E74" t="str">
            <v>МПП</v>
          </cell>
          <cell r="F74" t="str">
            <v>Невельск</v>
          </cell>
          <cell r="G74" t="str">
            <v>морской</v>
          </cell>
          <cell r="H74" t="str">
            <v>не определен</v>
          </cell>
          <cell r="I74" t="str">
            <v>грузо-пассажирский</v>
          </cell>
          <cell r="J74" t="str">
            <v>постоянный</v>
          </cell>
          <cell r="K74" t="str">
            <v>многосторонний</v>
          </cell>
          <cell r="L74" t="str">
            <v>не определен</v>
          </cell>
          <cell r="M74" t="str">
            <v>нет</v>
          </cell>
          <cell r="N74" t="str">
            <v>нет</v>
          </cell>
          <cell r="O74" t="str">
            <v>да</v>
          </cell>
          <cell r="P74" t="str">
            <v>не применимо</v>
          </cell>
          <cell r="Q74" t="str">
            <v>не применимо</v>
          </cell>
          <cell r="R74" t="str">
            <v>ДФО</v>
          </cell>
          <cell r="S74" t="str">
            <v>Сахалинская область</v>
          </cell>
          <cell r="T74" t="str">
            <v>Участок в г. Невельск - Сахалинская область, г. Невельск, южная часть Татарского пролива, морской порт Невельск;
Участок в пгт. Южно-Курильск -
Сахалинская область о. Кунашир, пгт.
Южно-Курильск, бухта Южно-
Курильская;
Участок в г. Северо – Курильск -
Сахалинская область, о. Парамушир, г.
Северо – Курильск ул. Набережная,2;
Участок в пос. Курильск - Сахалинская
обл., о. Итуруп, пос. Курильск, залив
Китовый.</v>
          </cell>
          <cell r="U74" t="str">
            <v>да</v>
          </cell>
          <cell r="V74" t="str">
            <v>функционирует</v>
          </cell>
          <cell r="W74" t="str">
            <v>установлен</v>
          </cell>
          <cell r="X74">
            <v>0</v>
          </cell>
        </row>
        <row r="75">
          <cell r="A75" t="str">
            <v>МППОльгаДФО</v>
          </cell>
          <cell r="B75">
            <v>74</v>
          </cell>
          <cell r="C75" t="str">
            <v>Владивостокский</v>
          </cell>
          <cell r="D75" t="str">
            <v>МПП</v>
          </cell>
          <cell r="E75" t="str">
            <v>МПП</v>
          </cell>
          <cell r="F75" t="str">
            <v>Ольга</v>
          </cell>
          <cell r="G75" t="str">
            <v>морской</v>
          </cell>
          <cell r="H75" t="str">
            <v>не определен</v>
          </cell>
          <cell r="I75" t="str">
            <v>грузовой</v>
          </cell>
          <cell r="J75" t="str">
            <v>постоянный</v>
          </cell>
          <cell r="K75" t="str">
            <v>многосторонний</v>
          </cell>
          <cell r="L75" t="str">
            <v>не определен</v>
          </cell>
          <cell r="M75" t="str">
            <v>нет</v>
          </cell>
          <cell r="N75" t="str">
            <v>нет</v>
          </cell>
          <cell r="O75" t="str">
            <v>нет</v>
          </cell>
          <cell r="P75" t="str">
            <v>не применимо</v>
          </cell>
          <cell r="Q75" t="str">
            <v>не применимо</v>
          </cell>
          <cell r="R75" t="str">
            <v>ДФО</v>
          </cell>
          <cell r="S75" t="str">
            <v>Приморский край</v>
          </cell>
          <cell r="T75" t="str">
            <v>Участок № 1 территория и участок №1 акватории ПП морской порт Ольга (АО "Ольгалес"): Приморский край, Ольгинский район, п. Ольга, ул. Морская, 15. Участок № 2 территории и акватории ПП (Морской терминал Пластун - ОАО "Тернейлес"): Приморский край, Тернейский район, пгт. Пластун</v>
          </cell>
          <cell r="U75" t="str">
            <v>да</v>
          </cell>
          <cell r="V75" t="str">
            <v>функционирует</v>
          </cell>
          <cell r="W75" t="str">
            <v>установлен</v>
          </cell>
          <cell r="X75">
            <v>0</v>
          </cell>
        </row>
        <row r="76">
          <cell r="A76" t="str">
            <v>МПППевекДФО</v>
          </cell>
          <cell r="B76">
            <v>75</v>
          </cell>
          <cell r="C76" t="str">
            <v>Владивостокский</v>
          </cell>
          <cell r="D76" t="str">
            <v>МПП</v>
          </cell>
          <cell r="E76" t="str">
            <v>МПП</v>
          </cell>
          <cell r="F76" t="str">
            <v>Певек</v>
          </cell>
          <cell r="G76" t="str">
            <v>морской</v>
          </cell>
          <cell r="H76" t="str">
            <v>не определен</v>
          </cell>
          <cell r="I76" t="str">
            <v>грузовой</v>
          </cell>
          <cell r="J76" t="str">
            <v>сезонный</v>
          </cell>
          <cell r="K76" t="str">
            <v>многосторонний</v>
          </cell>
          <cell r="L76" t="str">
            <v>не определен</v>
          </cell>
          <cell r="M76" t="str">
            <v>нет</v>
          </cell>
          <cell r="N76" t="str">
            <v>нет</v>
          </cell>
          <cell r="O76" t="str">
            <v>нет</v>
          </cell>
          <cell r="P76" t="str">
            <v>не применимо</v>
          </cell>
          <cell r="Q76" t="str">
            <v>не применимо</v>
          </cell>
          <cell r="R76" t="str">
            <v>ДФО</v>
          </cell>
          <cell r="S76" t="str">
            <v>Чукотский автономный округ</v>
          </cell>
          <cell r="T76" t="str">
            <v>не определен</v>
          </cell>
          <cell r="U76" t="str">
            <v>нет</v>
          </cell>
          <cell r="V76" t="str">
            <v>После установления не обустраивался, не открывался установленным порядком</v>
          </cell>
          <cell r="W76" t="str">
            <v>установлен</v>
          </cell>
          <cell r="X76">
            <v>0</v>
          </cell>
        </row>
        <row r="77">
          <cell r="A77" t="str">
            <v>МПППетропавловск-КамчатскийДФО</v>
          </cell>
          <cell r="B77">
            <v>76</v>
          </cell>
          <cell r="C77" t="str">
            <v>Владивостокский</v>
          </cell>
          <cell r="D77" t="str">
            <v>МПП</v>
          </cell>
          <cell r="E77" t="str">
            <v>МПП</v>
          </cell>
          <cell r="F77" t="str">
            <v>Петропавловск-Камчатский</v>
          </cell>
          <cell r="G77" t="str">
            <v>морской</v>
          </cell>
          <cell r="H77" t="str">
            <v>не определен</v>
          </cell>
          <cell r="I77" t="str">
            <v>грузо-пассажирский</v>
          </cell>
          <cell r="J77" t="str">
            <v>постоянный</v>
          </cell>
          <cell r="K77" t="str">
            <v>многосторонний</v>
          </cell>
          <cell r="L77" t="str">
            <v>не определен</v>
          </cell>
          <cell r="M77" t="str">
            <v>да</v>
          </cell>
          <cell r="N77" t="str">
            <v>да</v>
          </cell>
          <cell r="O77" t="str">
            <v>да</v>
          </cell>
          <cell r="P77" t="str">
            <v>не применимо</v>
          </cell>
          <cell r="Q77" t="str">
            <v>не применимо</v>
          </cell>
          <cell r="R77" t="str">
            <v>ДФО</v>
          </cell>
          <cell r="S77" t="str">
            <v>Камчатский край</v>
          </cell>
          <cell r="T77" t="str">
            <v>Камчатский край, г. Петропавловск-Камчатский, ул. Площадь Щедрина, д. 2</v>
          </cell>
          <cell r="U77" t="str">
            <v>да</v>
          </cell>
          <cell r="V77" t="str">
            <v>функционирует</v>
          </cell>
          <cell r="W77" t="str">
            <v>установлен</v>
          </cell>
          <cell r="X77">
            <v>0</v>
          </cell>
        </row>
        <row r="78">
          <cell r="A78" t="str">
            <v>МПППоронайскДФО</v>
          </cell>
          <cell r="B78">
            <v>77</v>
          </cell>
          <cell r="C78" t="str">
            <v>Владивостокский</v>
          </cell>
          <cell r="D78" t="str">
            <v>МПП</v>
          </cell>
          <cell r="E78" t="str">
            <v>МПП</v>
          </cell>
          <cell r="F78" t="str">
            <v>Поронайск</v>
          </cell>
          <cell r="G78" t="str">
            <v>морской</v>
          </cell>
          <cell r="H78" t="str">
            <v>не определен</v>
          </cell>
          <cell r="I78" t="str">
            <v>грузовой</v>
          </cell>
          <cell r="J78" t="str">
            <v>постоянный</v>
          </cell>
          <cell r="K78" t="str">
            <v>многосторонний</v>
          </cell>
          <cell r="L78" t="str">
            <v>не определен</v>
          </cell>
          <cell r="M78" t="str">
            <v>нет</v>
          </cell>
          <cell r="N78" t="str">
            <v>нет</v>
          </cell>
          <cell r="O78" t="str">
            <v>нет</v>
          </cell>
          <cell r="P78" t="str">
            <v>не применимо</v>
          </cell>
          <cell r="Q78" t="str">
            <v>не применимо</v>
          </cell>
          <cell r="R78" t="str">
            <v>ДФО</v>
          </cell>
          <cell r="S78" t="str">
            <v>Сахалинская область</v>
          </cell>
          <cell r="T78" t="str">
            <v>не определен</v>
          </cell>
          <cell r="U78" t="str">
            <v>нет</v>
          </cell>
          <cell r="V78" t="str">
            <v>Не функционирует с 2009 г. Пункт пропуска не обустроен, так как решение о целесообразности функционирования не принято</v>
          </cell>
          <cell r="W78" t="str">
            <v>установлен</v>
          </cell>
          <cell r="X78">
            <v>0</v>
          </cell>
        </row>
        <row r="79">
          <cell r="A79" t="str">
            <v>МПППосьетДФО</v>
          </cell>
          <cell r="B79">
            <v>78</v>
          </cell>
          <cell r="C79" t="str">
            <v>Владивостокский</v>
          </cell>
          <cell r="D79" t="str">
            <v>МПП</v>
          </cell>
          <cell r="E79" t="str">
            <v>МПП</v>
          </cell>
          <cell r="F79" t="str">
            <v>Посьет</v>
          </cell>
          <cell r="G79" t="str">
            <v>морской</v>
          </cell>
          <cell r="H79" t="str">
            <v>не определен</v>
          </cell>
          <cell r="I79" t="str">
            <v>грузо-пассажирский</v>
          </cell>
          <cell r="J79" t="str">
            <v>постоянный</v>
          </cell>
          <cell r="K79" t="str">
            <v>многосторонний</v>
          </cell>
          <cell r="L79" t="str">
            <v>не определен</v>
          </cell>
          <cell r="M79" t="str">
            <v>нет</v>
          </cell>
          <cell r="N79" t="str">
            <v>нет</v>
          </cell>
          <cell r="O79" t="str">
            <v>нет</v>
          </cell>
          <cell r="P79" t="str">
            <v>не применимо</v>
          </cell>
          <cell r="Q79" t="str">
            <v>не применимо</v>
          </cell>
          <cell r="R79" t="str">
            <v>ДФО</v>
          </cell>
          <cell r="S79" t="str">
            <v>Приморский край</v>
          </cell>
          <cell r="T79" t="str">
            <v>участок Посьет : Приморский край, Хасанский район, Японское море, залив Посьета, пгт. Посьет; участок Славянка: Приморский край, Хасанский район, Японское море, залив Петра Великого, Славянский залив, пгт. Славянка</v>
          </cell>
          <cell r="U79" t="str">
            <v>да</v>
          </cell>
          <cell r="V79" t="str">
            <v>функционирует</v>
          </cell>
          <cell r="W79" t="str">
            <v>установлен</v>
          </cell>
          <cell r="X79">
            <v>0</v>
          </cell>
        </row>
        <row r="80">
          <cell r="A80" t="str">
            <v>МПППригородноеДФО</v>
          </cell>
          <cell r="B80">
            <v>79</v>
          </cell>
          <cell r="C80" t="str">
            <v>Владивостокский</v>
          </cell>
          <cell r="D80" t="str">
            <v>МПП</v>
          </cell>
          <cell r="E80" t="str">
            <v>МПП</v>
          </cell>
          <cell r="F80" t="str">
            <v>Пригородное</v>
          </cell>
          <cell r="G80" t="str">
            <v>морской</v>
          </cell>
          <cell r="H80" t="str">
            <v>не определен</v>
          </cell>
          <cell r="I80" t="str">
            <v>грузовой</v>
          </cell>
          <cell r="J80" t="str">
            <v>постоянный</v>
          </cell>
          <cell r="K80" t="str">
            <v>многосторонний</v>
          </cell>
          <cell r="L80" t="str">
            <v>не определен</v>
          </cell>
          <cell r="M80" t="str">
            <v>нет</v>
          </cell>
          <cell r="N80" t="str">
            <v>нет</v>
          </cell>
          <cell r="O80" t="str">
            <v>нет</v>
          </cell>
          <cell r="P80" t="str">
            <v>не применимо</v>
          </cell>
          <cell r="Q80" t="str">
            <v>не применимо</v>
          </cell>
          <cell r="R80" t="str">
            <v>ДФО</v>
          </cell>
          <cell r="S80" t="str">
            <v>Сахалинская область</v>
          </cell>
          <cell r="T80" t="str">
            <v>Сахалинская область, Корсаковский район, район бывшего поселения Пригородное</v>
          </cell>
          <cell r="U80" t="str">
            <v>да</v>
          </cell>
          <cell r="V80" t="str">
            <v>функционирует</v>
          </cell>
          <cell r="W80" t="str">
            <v>установлен</v>
          </cell>
          <cell r="X80">
            <v>0</v>
          </cell>
        </row>
        <row r="81">
          <cell r="A81" t="str">
            <v>МПППровиденияДФО</v>
          </cell>
          <cell r="B81">
            <v>80</v>
          </cell>
          <cell r="C81" t="str">
            <v>Владивостокский</v>
          </cell>
          <cell r="D81" t="str">
            <v>МПП</v>
          </cell>
          <cell r="E81" t="str">
            <v>МПП</v>
          </cell>
          <cell r="F81" t="str">
            <v>Провидения</v>
          </cell>
          <cell r="G81" t="str">
            <v>морской</v>
          </cell>
          <cell r="H81" t="str">
            <v>не определен</v>
          </cell>
          <cell r="I81" t="str">
            <v>грузо-пассажирский</v>
          </cell>
          <cell r="J81" t="str">
            <v>сезонный</v>
          </cell>
          <cell r="K81" t="str">
            <v>многосторонний</v>
          </cell>
          <cell r="L81" t="str">
            <v>не определен</v>
          </cell>
          <cell r="M81" t="str">
            <v>нет</v>
          </cell>
          <cell r="N81" t="str">
            <v>да</v>
          </cell>
          <cell r="O81" t="str">
            <v>да</v>
          </cell>
          <cell r="P81" t="str">
            <v>не применимо</v>
          </cell>
          <cell r="Q81" t="str">
            <v>не применимо</v>
          </cell>
          <cell r="R81" t="str">
            <v>ДФО</v>
          </cell>
          <cell r="S81" t="str">
            <v>Чукотский автономный округ</v>
          </cell>
          <cell r="T81" t="str">
            <v>Чукотский АО, п. Провидения, ул.Набережная Дежнева, д.10, Берингово море, бухта Провидения ( 64'26' с.ш., 173'14' в.д.)</v>
          </cell>
          <cell r="U81" t="str">
            <v>да</v>
          </cell>
          <cell r="V81" t="str">
            <v>функционирует</v>
          </cell>
          <cell r="W81" t="str">
            <v>установлен</v>
          </cell>
          <cell r="X81">
            <v>0</v>
          </cell>
        </row>
        <row r="82">
          <cell r="A82" t="str">
            <v>МППУглегорскДФО</v>
          </cell>
          <cell r="B82">
            <v>81</v>
          </cell>
          <cell r="C82" t="str">
            <v>Владивостокский</v>
          </cell>
          <cell r="D82" t="str">
            <v>МПП</v>
          </cell>
          <cell r="E82" t="str">
            <v>МПП</v>
          </cell>
          <cell r="F82" t="str">
            <v>Углегорск</v>
          </cell>
          <cell r="G82" t="str">
            <v>морской</v>
          </cell>
          <cell r="H82" t="str">
            <v>не определен</v>
          </cell>
          <cell r="I82" t="str">
            <v>грузовой</v>
          </cell>
          <cell r="J82" t="str">
            <v>постоянный</v>
          </cell>
          <cell r="K82" t="str">
            <v>многосторонний</v>
          </cell>
          <cell r="L82" t="str">
            <v>не определен</v>
          </cell>
          <cell r="M82" t="str">
            <v>нет</v>
          </cell>
          <cell r="N82" t="str">
            <v>нет</v>
          </cell>
          <cell r="O82" t="str">
            <v>нет</v>
          </cell>
          <cell r="P82" t="str">
            <v>не применимо</v>
          </cell>
          <cell r="Q82" t="str">
            <v>не применимо</v>
          </cell>
          <cell r="R82" t="str">
            <v>ДФО</v>
          </cell>
          <cell r="S82" t="str">
            <v>Сахалинская область</v>
          </cell>
          <cell r="T82" t="str">
            <v>не определен</v>
          </cell>
          <cell r="U82" t="str">
            <v>нет</v>
          </cell>
          <cell r="V82" t="str">
            <v>Не функционирует с момента установления. Пункт пропуска не обустроен, так как решение о целесообразности функционирования не принято</v>
          </cell>
          <cell r="W82" t="str">
            <v>установлен</v>
          </cell>
          <cell r="X82">
            <v>0</v>
          </cell>
        </row>
        <row r="83">
          <cell r="A83" t="str">
            <v>МППУэленДФО</v>
          </cell>
          <cell r="B83">
            <v>82</v>
          </cell>
          <cell r="C83" t="str">
            <v>Владивостокский</v>
          </cell>
          <cell r="D83" t="str">
            <v>МПП</v>
          </cell>
          <cell r="E83" t="str">
            <v>МПП</v>
          </cell>
          <cell r="F83" t="str">
            <v>Уэлен</v>
          </cell>
          <cell r="G83" t="str">
            <v>морской</v>
          </cell>
          <cell r="H83" t="str">
            <v>не определен</v>
          </cell>
          <cell r="I83" t="str">
            <v>пассажирский</v>
          </cell>
          <cell r="J83" t="str">
            <v>не определен</v>
          </cell>
          <cell r="K83" t="str">
            <v>двусторонний</v>
          </cell>
          <cell r="L83" t="str">
            <v>не определен</v>
          </cell>
          <cell r="M83" t="str">
            <v>нет</v>
          </cell>
          <cell r="N83" t="str">
            <v>нет</v>
          </cell>
          <cell r="O83" t="str">
            <v>нет</v>
          </cell>
          <cell r="P83" t="str">
            <v>не применимо</v>
          </cell>
          <cell r="Q83" t="str">
            <v>не применимо</v>
          </cell>
          <cell r="R83" t="str">
            <v>ДФО</v>
          </cell>
          <cell r="S83" t="str">
            <v>Чукотский автономный округ</v>
          </cell>
          <cell r="T83" t="str">
            <v>не определен</v>
          </cell>
          <cell r="U83" t="str">
            <v>нет</v>
          </cell>
          <cell r="V83" t="str">
            <v>Не функционирует с момента установления. Пункт пропуска не обустроен, так как решение о целесообразности функционирования не принято</v>
          </cell>
          <cell r="W83" t="str">
            <v>установлен</v>
          </cell>
          <cell r="X83">
            <v>0</v>
          </cell>
        </row>
        <row r="84">
          <cell r="A84" t="str">
            <v>МППХолмскДФО</v>
          </cell>
          <cell r="B84">
            <v>83</v>
          </cell>
          <cell r="C84" t="str">
            <v>Владивостокский</v>
          </cell>
          <cell r="D84" t="str">
            <v>МПП</v>
          </cell>
          <cell r="E84" t="str">
            <v>МПП</v>
          </cell>
          <cell r="F84" t="str">
            <v>Холмск</v>
          </cell>
          <cell r="G84" t="str">
            <v>морской</v>
          </cell>
          <cell r="H84" t="str">
            <v>не определен</v>
          </cell>
          <cell r="I84" t="str">
            <v>грузо-пассажирский</v>
          </cell>
          <cell r="J84" t="str">
            <v>постоянный</v>
          </cell>
          <cell r="K84" t="str">
            <v>многосторонний</v>
          </cell>
          <cell r="L84" t="str">
            <v>не определен</v>
          </cell>
          <cell r="M84" t="str">
            <v>нет</v>
          </cell>
          <cell r="N84" t="str">
            <v>да</v>
          </cell>
          <cell r="O84" t="str">
            <v>да</v>
          </cell>
          <cell r="P84" t="str">
            <v>не применимо</v>
          </cell>
          <cell r="Q84" t="str">
            <v>не применимо</v>
          </cell>
          <cell r="R84" t="str">
            <v>ДФО</v>
          </cell>
          <cell r="S84" t="str">
            <v>Сахалинская область</v>
          </cell>
          <cell r="T84" t="str">
            <v>Сахалинская область, г. Холмск, ул. Советская д. 39, г. Холмск, ул. Лесозаводская, д. 11, морской порт Холмск</v>
          </cell>
          <cell r="U84" t="str">
            <v>да</v>
          </cell>
          <cell r="V84" t="str">
            <v>функционирует</v>
          </cell>
          <cell r="W84" t="str">
            <v>установлен</v>
          </cell>
          <cell r="X84">
            <v>0</v>
          </cell>
        </row>
        <row r="85">
          <cell r="A85" t="str">
            <v>МППШахтерскДФО</v>
          </cell>
          <cell r="B85">
            <v>84</v>
          </cell>
          <cell r="C85" t="str">
            <v>Владивостокский</v>
          </cell>
          <cell r="D85" t="str">
            <v>МПП</v>
          </cell>
          <cell r="E85" t="str">
            <v>МПП</v>
          </cell>
          <cell r="F85" t="str">
            <v>Шахтерск</v>
          </cell>
          <cell r="G85" t="str">
            <v>морской</v>
          </cell>
          <cell r="H85" t="str">
            <v>не определен</v>
          </cell>
          <cell r="I85" t="str">
            <v>грузовой</v>
          </cell>
          <cell r="J85" t="str">
            <v>постоянный</v>
          </cell>
          <cell r="K85" t="str">
            <v>многосторонний</v>
          </cell>
          <cell r="L85" t="str">
            <v>не определен</v>
          </cell>
          <cell r="M85" t="str">
            <v>нет</v>
          </cell>
          <cell r="N85" t="str">
            <v>нет</v>
          </cell>
          <cell r="O85" t="str">
            <v>нет</v>
          </cell>
          <cell r="P85" t="str">
            <v>не применимо</v>
          </cell>
          <cell r="Q85" t="str">
            <v>не применимо</v>
          </cell>
          <cell r="R85" t="str">
            <v>ДФО</v>
          </cell>
          <cell r="S85" t="str">
            <v>Сахалинская область</v>
          </cell>
          <cell r="T85" t="str">
            <v>Сахалинская область, Углегорский район, г. Шахтерск, ул. Портовая, 10, морской порт Шахтерск</v>
          </cell>
          <cell r="U85" t="str">
            <v>да</v>
          </cell>
          <cell r="V85" t="str">
            <v>функционирует</v>
          </cell>
          <cell r="W85" t="str">
            <v>установлен</v>
          </cell>
          <cell r="X85">
            <v>0</v>
          </cell>
        </row>
        <row r="86">
          <cell r="A86" t="str">
            <v>ДАППВишневкаЮФО</v>
          </cell>
          <cell r="B86">
            <v>85</v>
          </cell>
          <cell r="C86" t="str">
            <v>Волгоградский</v>
          </cell>
          <cell r="D86" t="str">
            <v>АПП</v>
          </cell>
          <cell r="E86" t="str">
            <v>ДАПП</v>
          </cell>
          <cell r="F86" t="str">
            <v>Вишневка</v>
          </cell>
          <cell r="G86" t="str">
            <v>автомобильный</v>
          </cell>
          <cell r="H86" t="str">
            <v>не определен</v>
          </cell>
          <cell r="I86" t="str">
            <v>грузо-пассажирский</v>
          </cell>
          <cell r="J86" t="str">
            <v>постоянный</v>
          </cell>
          <cell r="K86" t="str">
            <v>двусторонний</v>
          </cell>
          <cell r="L86" t="str">
            <v>не определен</v>
          </cell>
          <cell r="M86" t="str">
            <v>нет</v>
          </cell>
          <cell r="N86" t="str">
            <v>нет</v>
          </cell>
          <cell r="O86" t="str">
            <v>нет</v>
          </cell>
          <cell r="P86" t="str">
            <v>Республика Казахстан</v>
          </cell>
          <cell r="Q86" t="str">
            <v>Жаныбек</v>
          </cell>
          <cell r="R86" t="str">
            <v>ЮФО</v>
          </cell>
          <cell r="S86" t="str">
            <v>Волгоградская область</v>
          </cell>
          <cell r="T86" t="str">
            <v>Волгоградская область, Палласовский район, 1,5 км. восточнее п. Вишневка</v>
          </cell>
          <cell r="U86" t="str">
            <v>да</v>
          </cell>
          <cell r="V86" t="str">
            <v>функционирует</v>
          </cell>
          <cell r="W86" t="str">
            <v>установлен</v>
          </cell>
          <cell r="X86">
            <v>36183</v>
          </cell>
        </row>
        <row r="87">
          <cell r="A87" t="str">
            <v>МАППКараузекЮФО</v>
          </cell>
          <cell r="B87">
            <v>86</v>
          </cell>
          <cell r="C87" t="str">
            <v>Волгоградский</v>
          </cell>
          <cell r="D87" t="str">
            <v>АПП</v>
          </cell>
          <cell r="E87" t="str">
            <v>МАПП</v>
          </cell>
          <cell r="F87" t="str">
            <v>Караузек</v>
          </cell>
          <cell r="G87" t="str">
            <v>автомобильный</v>
          </cell>
          <cell r="H87" t="str">
            <v>не определен</v>
          </cell>
          <cell r="I87" t="str">
            <v>грузо-пассажирский</v>
          </cell>
          <cell r="J87" t="str">
            <v>постоянный</v>
          </cell>
          <cell r="K87" t="str">
            <v>многосторонний</v>
          </cell>
          <cell r="L87" t="str">
            <v>не определен</v>
          </cell>
          <cell r="M87" t="str">
            <v>нет</v>
          </cell>
          <cell r="N87" t="str">
            <v>нет</v>
          </cell>
          <cell r="O87" t="str">
            <v>нет</v>
          </cell>
          <cell r="P87" t="str">
            <v>Республика Казахстан</v>
          </cell>
          <cell r="Q87" t="str">
            <v>Курмангазы</v>
          </cell>
          <cell r="R87" t="str">
            <v>ЮФО</v>
          </cell>
          <cell r="S87" t="str">
            <v>Астраханская область</v>
          </cell>
          <cell r="T87" t="str">
            <v>Астраханская область, Красноярский район, 0,3 км восточнее с. Караозек, 53 км автомобильной дороги Б. Сентовка-Ватажное-граница Республики Казахстан</v>
          </cell>
          <cell r="U87" t="str">
            <v>да</v>
          </cell>
          <cell r="V87" t="str">
            <v>функционирует</v>
          </cell>
          <cell r="W87" t="str">
            <v>установлен</v>
          </cell>
          <cell r="X87">
            <v>36183</v>
          </cell>
        </row>
        <row r="88">
          <cell r="A88" t="str">
            <v>МАППОзинкиПФО</v>
          </cell>
          <cell r="B88">
            <v>87</v>
          </cell>
          <cell r="C88" t="str">
            <v>Волгоградский</v>
          </cell>
          <cell r="D88" t="str">
            <v>АПП</v>
          </cell>
          <cell r="E88" t="str">
            <v>МАПП</v>
          </cell>
          <cell r="F88" t="str">
            <v>Озинки</v>
          </cell>
          <cell r="G88" t="str">
            <v>автомобильный</v>
          </cell>
          <cell r="H88" t="str">
            <v>не определен</v>
          </cell>
          <cell r="I88" t="str">
            <v>грузо-пассажирский</v>
          </cell>
          <cell r="J88" t="str">
            <v>постоянный</v>
          </cell>
          <cell r="K88" t="str">
            <v>многосторонний</v>
          </cell>
          <cell r="L88" t="str">
            <v>не определен</v>
          </cell>
          <cell r="M88" t="str">
            <v>нет</v>
          </cell>
          <cell r="N88" t="str">
            <v>нет</v>
          </cell>
          <cell r="O88" t="str">
            <v>нет</v>
          </cell>
          <cell r="P88" t="str">
            <v>Республика Казахстан</v>
          </cell>
          <cell r="Q88" t="str">
            <v>Таскала</v>
          </cell>
          <cell r="R88" t="str">
            <v>ПФО</v>
          </cell>
          <cell r="S88" t="str">
            <v>Саратовская область</v>
          </cell>
          <cell r="T88" t="str">
            <v>Саратовская область, Озинский район, 284 км автомобильной дороги Ершов - Озинки - Уральск</v>
          </cell>
          <cell r="U88" t="str">
            <v>да</v>
          </cell>
          <cell r="V88" t="str">
            <v>функционирует</v>
          </cell>
          <cell r="W88" t="str">
            <v>установлен</v>
          </cell>
          <cell r="X88">
            <v>36183</v>
          </cell>
        </row>
        <row r="89">
          <cell r="A89" t="str">
            <v>ДАПППолынныйЮФО</v>
          </cell>
          <cell r="B89">
            <v>88</v>
          </cell>
          <cell r="C89" t="str">
            <v>Волгоградский</v>
          </cell>
          <cell r="D89" t="str">
            <v>АПП</v>
          </cell>
          <cell r="E89" t="str">
            <v>ДАПП</v>
          </cell>
          <cell r="F89" t="str">
            <v>Полынный</v>
          </cell>
          <cell r="G89" t="str">
            <v>автомобильный</v>
          </cell>
          <cell r="H89" t="str">
            <v>не определен</v>
          </cell>
          <cell r="I89" t="str">
            <v>грузо-пассажирский</v>
          </cell>
          <cell r="J89" t="str">
            <v>постоянный</v>
          </cell>
          <cell r="K89" t="str">
            <v>двусторонний</v>
          </cell>
          <cell r="L89" t="str">
            <v>не определен</v>
          </cell>
          <cell r="M89" t="str">
            <v>нет</v>
          </cell>
          <cell r="N89" t="str">
            <v>нет</v>
          </cell>
          <cell r="O89" t="str">
            <v>нет</v>
          </cell>
          <cell r="P89" t="str">
            <v>Республика Казахстан</v>
          </cell>
          <cell r="Q89" t="str">
            <v>Орда</v>
          </cell>
          <cell r="R89" t="str">
            <v>ЮФО</v>
          </cell>
          <cell r="S89" t="str">
            <v>Волгоградская область</v>
          </cell>
          <cell r="T89" t="str">
            <v>Волгоградская область, Палласовский район, железнодорожный, разъезд «Полынный»</v>
          </cell>
          <cell r="U89" t="str">
            <v>да</v>
          </cell>
          <cell r="V89" t="str">
            <v>функционирует</v>
          </cell>
          <cell r="W89" t="str">
            <v>установлен</v>
          </cell>
          <cell r="X89">
            <v>36183</v>
          </cell>
        </row>
        <row r="90">
          <cell r="A90" t="str">
            <v>ЖДППАксарайскийЮФО</v>
          </cell>
          <cell r="B90">
            <v>89</v>
          </cell>
          <cell r="C90" t="str">
            <v>Волгоградский</v>
          </cell>
          <cell r="D90" t="str">
            <v>ЖДПП</v>
          </cell>
          <cell r="E90" t="str">
            <v>ЖДПП</v>
          </cell>
          <cell r="F90" t="str">
            <v>Аксарайский</v>
          </cell>
          <cell r="G90" t="str">
            <v>железнодорожный</v>
          </cell>
          <cell r="H90" t="str">
            <v>не определен</v>
          </cell>
          <cell r="I90" t="str">
            <v>грузо-пассажирский</v>
          </cell>
          <cell r="J90" t="str">
            <v>постоянный</v>
          </cell>
          <cell r="K90" t="str">
            <v>многосторонний</v>
          </cell>
          <cell r="L90" t="str">
            <v>не определен</v>
          </cell>
          <cell r="M90" t="str">
            <v>нет</v>
          </cell>
          <cell r="N90" t="str">
            <v>нет</v>
          </cell>
          <cell r="O90" t="str">
            <v>нет</v>
          </cell>
          <cell r="P90" t="str">
            <v>Республика Казахстан</v>
          </cell>
          <cell r="Q90" t="str">
            <v>Ганюшкино</v>
          </cell>
          <cell r="R90" t="str">
            <v>ЮФО</v>
          </cell>
          <cell r="S90" t="str">
            <v>Астраханская область</v>
          </cell>
          <cell r="T90" t="str">
            <v>Астраханская область. Красноярский район, территория в пределах пограничных железнодорожных станций Аксарайская, Аксарайкая-2 и в соответствии с географическими координатами, утвержденными приказом Минтранса России от 20.02.2017 № 61</v>
          </cell>
          <cell r="U90" t="str">
            <v>да</v>
          </cell>
          <cell r="V90" t="str">
            <v>функционирует</v>
          </cell>
          <cell r="W90" t="str">
            <v>установлен</v>
          </cell>
          <cell r="X90">
            <v>36183</v>
          </cell>
        </row>
        <row r="91">
          <cell r="A91" t="str">
            <v>ЖДППВерхний БаскунчакЮФО</v>
          </cell>
          <cell r="B91">
            <v>90</v>
          </cell>
          <cell r="C91" t="str">
            <v>Волгоградский</v>
          </cell>
          <cell r="D91" t="str">
            <v>ЖДПП</v>
          </cell>
          <cell r="E91" t="str">
            <v>ЖДПП</v>
          </cell>
          <cell r="F91" t="str">
            <v>Верхний Баскунчак</v>
          </cell>
          <cell r="G91" t="str">
            <v>железнодорожный</v>
          </cell>
          <cell r="H91" t="str">
            <v>не определен</v>
          </cell>
          <cell r="I91" t="str">
            <v>грузо-пассажирский</v>
          </cell>
          <cell r="J91" t="str">
            <v>постоянный</v>
          </cell>
          <cell r="K91" t="str">
            <v>многосторонний</v>
          </cell>
          <cell r="L91" t="str">
            <v>не определен</v>
          </cell>
          <cell r="M91" t="str">
            <v>нет</v>
          </cell>
          <cell r="N91" t="str">
            <v>нет</v>
          </cell>
          <cell r="O91" t="str">
            <v>нет</v>
          </cell>
          <cell r="P91" t="str">
            <v>Республика Казахстан</v>
          </cell>
          <cell r="Q91" t="str">
            <v>Сайхин</v>
          </cell>
          <cell r="R91" t="str">
            <v>ЮФО</v>
          </cell>
          <cell r="S91" t="str">
            <v>Астраханская область</v>
          </cell>
          <cell r="T91" t="str">
            <v>Астраханская область, Ахтубинский район, поселок Верхний Баскунчак, железнодорожная станция Верхний Баскунчак</v>
          </cell>
          <cell r="U91" t="str">
            <v>да</v>
          </cell>
          <cell r="V91" t="str">
            <v>функционирует</v>
          </cell>
          <cell r="W91" t="str">
            <v>установлен</v>
          </cell>
          <cell r="X91">
            <v>36183</v>
          </cell>
        </row>
        <row r="92">
          <cell r="A92" t="str">
            <v>ЖДППКайсацкоеЮФО</v>
          </cell>
          <cell r="B92">
            <v>91</v>
          </cell>
          <cell r="C92" t="str">
            <v>Волгоградский</v>
          </cell>
          <cell r="D92" t="str">
            <v>ЖДПП</v>
          </cell>
          <cell r="E92" t="str">
            <v>ЖДПП</v>
          </cell>
          <cell r="F92" t="str">
            <v>Кайсацкое</v>
          </cell>
          <cell r="G92" t="str">
            <v>железнодорожный</v>
          </cell>
          <cell r="H92" t="str">
            <v>не определен</v>
          </cell>
          <cell r="I92" t="str">
            <v>грузо-пассажирский</v>
          </cell>
          <cell r="J92" t="str">
            <v>постоянный</v>
          </cell>
          <cell r="K92" t="str">
            <v>многосторонний</v>
          </cell>
          <cell r="L92" t="str">
            <v>не определен</v>
          </cell>
          <cell r="M92" t="str">
            <v>нет</v>
          </cell>
          <cell r="N92" t="str">
            <v>нет</v>
          </cell>
          <cell r="O92" t="str">
            <v>нет</v>
          </cell>
          <cell r="P92" t="str">
            <v>Республика Казахстан</v>
          </cell>
          <cell r="Q92" t="str">
            <v>Жаныбек</v>
          </cell>
          <cell r="R92" t="str">
            <v>ЮФО</v>
          </cell>
          <cell r="S92" t="str">
            <v>Волгоградская область</v>
          </cell>
          <cell r="T92" t="str">
            <v>Волгоградская область, Палласовский район, ст. Кайсацкая</v>
          </cell>
          <cell r="U92" t="str">
            <v>да</v>
          </cell>
          <cell r="V92" t="str">
            <v>функционирует</v>
          </cell>
          <cell r="W92" t="str">
            <v>установлен</v>
          </cell>
          <cell r="X92">
            <v>36183</v>
          </cell>
        </row>
        <row r="93">
          <cell r="A93" t="str">
            <v>ЖДППОзинкиПФО</v>
          </cell>
          <cell r="B93">
            <v>92</v>
          </cell>
          <cell r="C93" t="str">
            <v>Волгоградский</v>
          </cell>
          <cell r="D93" t="str">
            <v>ЖДПП</v>
          </cell>
          <cell r="E93" t="str">
            <v>ЖДПП</v>
          </cell>
          <cell r="F93" t="str">
            <v>Озинки</v>
          </cell>
          <cell r="G93" t="str">
            <v>железнодорожный</v>
          </cell>
          <cell r="H93" t="str">
            <v>не определен</v>
          </cell>
          <cell r="I93" t="str">
            <v>грузо-пассажирский</v>
          </cell>
          <cell r="J93" t="str">
            <v>постоянный</v>
          </cell>
          <cell r="K93" t="str">
            <v>многосторонний</v>
          </cell>
          <cell r="L93" t="str">
            <v>не определен</v>
          </cell>
          <cell r="M93" t="str">
            <v>нет</v>
          </cell>
          <cell r="N93" t="str">
            <v>нет</v>
          </cell>
          <cell r="O93" t="str">
            <v>нет</v>
          </cell>
          <cell r="P93" t="str">
            <v>Республика Казахстан</v>
          </cell>
          <cell r="Q93" t="str">
            <v>Жайык</v>
          </cell>
          <cell r="R93" t="str">
            <v>ПФО</v>
          </cell>
          <cell r="S93" t="str">
            <v>Саратовская область</v>
          </cell>
          <cell r="T93" t="str">
            <v>Саратовская область, Озинский район, р.п.Озинки</v>
          </cell>
          <cell r="U93" t="str">
            <v>да</v>
          </cell>
          <cell r="V93" t="str">
            <v>функционирует</v>
          </cell>
          <cell r="W93" t="str">
            <v>установлен</v>
          </cell>
          <cell r="X93">
            <v>36183</v>
          </cell>
        </row>
        <row r="94">
          <cell r="A94" t="str">
            <v>ЖДППЭльтонЮФО</v>
          </cell>
          <cell r="B94">
            <v>93</v>
          </cell>
          <cell r="C94" t="str">
            <v>Волгоградский</v>
          </cell>
          <cell r="D94" t="str">
            <v>ЖДПП</v>
          </cell>
          <cell r="E94" t="str">
            <v>ЖДПП</v>
          </cell>
          <cell r="F94" t="str">
            <v>Эльтон</v>
          </cell>
          <cell r="G94" t="str">
            <v>железнодорожный</v>
          </cell>
          <cell r="H94" t="str">
            <v>не определен</v>
          </cell>
          <cell r="I94" t="str">
            <v>грузо-пассажирский</v>
          </cell>
          <cell r="J94" t="str">
            <v>постоянный</v>
          </cell>
          <cell r="K94" t="str">
            <v>многосторонний</v>
          </cell>
          <cell r="L94" t="str">
            <v>не определен</v>
          </cell>
          <cell r="M94" t="str">
            <v>нет</v>
          </cell>
          <cell r="N94" t="str">
            <v>нет</v>
          </cell>
          <cell r="O94" t="str">
            <v>нет</v>
          </cell>
          <cell r="P94" t="str">
            <v>Республика Казахстан</v>
          </cell>
          <cell r="Q94" t="str">
            <v>Сайхин</v>
          </cell>
          <cell r="R94" t="str">
            <v>ЮФО</v>
          </cell>
          <cell r="S94" t="str">
            <v>Волгоградская область</v>
          </cell>
          <cell r="T94" t="str">
            <v>Волгоградская область, Палласовский район, ст. Эльтон</v>
          </cell>
          <cell r="U94" t="str">
            <v>да</v>
          </cell>
          <cell r="V94" t="str">
            <v>функционирует</v>
          </cell>
          <cell r="W94" t="str">
            <v>установлен</v>
          </cell>
          <cell r="X94">
            <v>36183</v>
          </cell>
        </row>
        <row r="95">
          <cell r="A95" t="str">
            <v>ВППАстрахань (Нариманово)ЮФО</v>
          </cell>
          <cell r="B95">
            <v>94</v>
          </cell>
          <cell r="C95" t="str">
            <v>Волгоградский</v>
          </cell>
          <cell r="D95" t="str">
            <v>ВПП</v>
          </cell>
          <cell r="E95" t="str">
            <v>ВПП</v>
          </cell>
          <cell r="F95" t="str">
            <v>Астрахань (Нариманово)</v>
          </cell>
          <cell r="G95" t="str">
            <v>воздушный</v>
          </cell>
          <cell r="H95" t="str">
            <v>не определен</v>
          </cell>
          <cell r="I95" t="str">
            <v>грузо-пассажирский</v>
          </cell>
          <cell r="J95" t="str">
            <v>постоянный</v>
          </cell>
          <cell r="K95" t="str">
            <v>многосторонний</v>
          </cell>
          <cell r="L95" t="str">
            <v>не определен</v>
          </cell>
          <cell r="M95" t="str">
            <v>нет</v>
          </cell>
          <cell r="N95" t="str">
            <v>нет</v>
          </cell>
          <cell r="O95" t="str">
            <v>нет</v>
          </cell>
          <cell r="P95" t="str">
            <v>не применимо</v>
          </cell>
          <cell r="Q95" t="str">
            <v>не применимо</v>
          </cell>
          <cell r="R95" t="str">
            <v>ЮФО</v>
          </cell>
          <cell r="S95" t="str">
            <v>Астраханская область</v>
          </cell>
          <cell r="T95" t="str">
            <v>414018, г. Астрахань, Аэропортовский проезд, 1</v>
          </cell>
          <cell r="U95" t="str">
            <v>да</v>
          </cell>
          <cell r="V95" t="str">
            <v>функционирует</v>
          </cell>
          <cell r="W95" t="str">
            <v>установлен</v>
          </cell>
          <cell r="X95">
            <v>0</v>
          </cell>
        </row>
        <row r="96">
          <cell r="A96" t="str">
            <v>ВППВолгоград (Гумрак)ЮФО</v>
          </cell>
          <cell r="B96">
            <v>95</v>
          </cell>
          <cell r="C96" t="str">
            <v>Волгоградский</v>
          </cell>
          <cell r="D96" t="str">
            <v>ВПП</v>
          </cell>
          <cell r="E96" t="str">
            <v>ВПП</v>
          </cell>
          <cell r="F96" t="str">
            <v>Волгоград (Гумрак)</v>
          </cell>
          <cell r="G96" t="str">
            <v>воздушный</v>
          </cell>
          <cell r="H96" t="str">
            <v>не определен</v>
          </cell>
          <cell r="I96" t="str">
            <v>грузо-пассажирский</v>
          </cell>
          <cell r="J96" t="str">
            <v>постоянный</v>
          </cell>
          <cell r="K96" t="str">
            <v>многосторонний</v>
          </cell>
          <cell r="L96" t="str">
            <v>не определен</v>
          </cell>
          <cell r="M96" t="str">
            <v>нет</v>
          </cell>
          <cell r="N96" t="str">
            <v>нет</v>
          </cell>
          <cell r="O96" t="str">
            <v>нет</v>
          </cell>
          <cell r="P96" t="str">
            <v>не применимо</v>
          </cell>
          <cell r="Q96" t="str">
            <v>не применимо</v>
          </cell>
          <cell r="R96" t="str">
            <v>ЮФО</v>
          </cell>
          <cell r="S96" t="str">
            <v>Волгоградская область</v>
          </cell>
          <cell r="T96" t="str">
            <v>г. Волгоград, шоссе Авиаторов, 161</v>
          </cell>
          <cell r="U96" t="str">
            <v>да</v>
          </cell>
          <cell r="V96" t="str">
            <v>функционирует</v>
          </cell>
          <cell r="W96" t="str">
            <v>установлен</v>
          </cell>
          <cell r="X96">
            <v>0</v>
          </cell>
        </row>
        <row r="97">
          <cell r="A97" t="str">
            <v>ВППКазаньПФО</v>
          </cell>
          <cell r="B97">
            <v>96</v>
          </cell>
          <cell r="C97" t="str">
            <v>Волгоградский</v>
          </cell>
          <cell r="D97" t="str">
            <v>ВПП</v>
          </cell>
          <cell r="E97" t="str">
            <v>ВПП</v>
          </cell>
          <cell r="F97" t="str">
            <v>Казань</v>
          </cell>
          <cell r="G97" t="str">
            <v>воздушный</v>
          </cell>
          <cell r="H97" t="str">
            <v>не определен</v>
          </cell>
          <cell r="I97" t="str">
            <v>грузо-пассажирский</v>
          </cell>
          <cell r="J97" t="str">
            <v>постоянный</v>
          </cell>
          <cell r="K97" t="str">
            <v>многосторонний</v>
          </cell>
          <cell r="L97" t="str">
            <v>не определен</v>
          </cell>
          <cell r="M97" t="str">
            <v>нет</v>
          </cell>
          <cell r="N97" t="str">
            <v>нет</v>
          </cell>
          <cell r="O97" t="str">
            <v>нет</v>
          </cell>
          <cell r="P97" t="str">
            <v>не применимо</v>
          </cell>
          <cell r="Q97" t="str">
            <v>не применимо</v>
          </cell>
          <cell r="R97" t="str">
            <v>ПФО</v>
          </cell>
          <cell r="S97" t="str">
            <v>Республика Татарстан</v>
          </cell>
          <cell r="T97" t="str">
            <v>Республика Татарстан, г. Казань, Лаишевский район, аэропорт (28 км юго-восточнее г. Казань)</v>
          </cell>
          <cell r="U97" t="str">
            <v>да</v>
          </cell>
          <cell r="V97" t="str">
            <v>функционирует</v>
          </cell>
          <cell r="W97" t="str">
            <v>установлен</v>
          </cell>
          <cell r="X97">
            <v>0</v>
          </cell>
        </row>
        <row r="98">
          <cell r="A98" t="str">
            <v>ВППНижнекамск (Бегишево)ПФО</v>
          </cell>
          <cell r="B98">
            <v>97</v>
          </cell>
          <cell r="C98" t="str">
            <v>Волгоградский</v>
          </cell>
          <cell r="D98" t="str">
            <v>ВПП</v>
          </cell>
          <cell r="E98" t="str">
            <v>ВПП</v>
          </cell>
          <cell r="F98" t="str">
            <v>Нижнекамск (Бегишево)</v>
          </cell>
          <cell r="G98" t="str">
            <v>воздушный</v>
          </cell>
          <cell r="H98" t="str">
            <v>не определен</v>
          </cell>
          <cell r="I98" t="str">
            <v>грузо-пассажирский</v>
          </cell>
          <cell r="J98" t="str">
            <v>постоянный</v>
          </cell>
          <cell r="K98" t="str">
            <v>многосторонний</v>
          </cell>
          <cell r="L98" t="str">
            <v>не определен</v>
          </cell>
          <cell r="M98" t="str">
            <v>нет</v>
          </cell>
          <cell r="N98" t="str">
            <v>нет</v>
          </cell>
          <cell r="O98" t="str">
            <v>нет</v>
          </cell>
          <cell r="P98" t="str">
            <v>не применимо</v>
          </cell>
          <cell r="Q98" t="str">
            <v>не применимо</v>
          </cell>
          <cell r="R98" t="str">
            <v>ПФО</v>
          </cell>
          <cell r="S98" t="str">
            <v>Республика Татарстан</v>
          </cell>
          <cell r="T98" t="str">
            <v>Республика Татарстан, Тукаевский район, с. Биклянь,  аэропорт "Бегишево"</v>
          </cell>
          <cell r="U98" t="str">
            <v>да</v>
          </cell>
          <cell r="V98" t="str">
            <v>функционирует</v>
          </cell>
          <cell r="W98" t="str">
            <v>установлен</v>
          </cell>
          <cell r="X98">
            <v>0</v>
          </cell>
        </row>
        <row r="99">
          <cell r="A99" t="str">
            <v>ВППНижний Новгород (Стригино)ПФО</v>
          </cell>
          <cell r="B99">
            <v>98</v>
          </cell>
          <cell r="C99" t="str">
            <v>Волгоградский</v>
          </cell>
          <cell r="D99" t="str">
            <v>ВПП</v>
          </cell>
          <cell r="E99" t="str">
            <v>ВПП</v>
          </cell>
          <cell r="F99" t="str">
            <v>Нижний Новгород (Стригино)</v>
          </cell>
          <cell r="G99" t="str">
            <v>воздушный</v>
          </cell>
          <cell r="H99" t="str">
            <v>не определен</v>
          </cell>
          <cell r="I99" t="str">
            <v>грузо-пассажирский</v>
          </cell>
          <cell r="J99" t="str">
            <v>постоянный</v>
          </cell>
          <cell r="K99" t="str">
            <v>многосторонний</v>
          </cell>
          <cell r="L99" t="str">
            <v>не определен</v>
          </cell>
          <cell r="M99" t="str">
            <v>нет</v>
          </cell>
          <cell r="N99" t="str">
            <v>нет</v>
          </cell>
          <cell r="O99" t="str">
            <v>нет</v>
          </cell>
          <cell r="P99" t="str">
            <v>не применимо</v>
          </cell>
          <cell r="Q99" t="str">
            <v>не применимо</v>
          </cell>
          <cell r="R99" t="str">
            <v>ПФО</v>
          </cell>
          <cell r="S99" t="str">
            <v>Нижегородская область</v>
          </cell>
          <cell r="T99" t="str">
            <v>г. Нижний Новгород, Автозаводский район, поселок Аэропорт</v>
          </cell>
          <cell r="U99" t="str">
            <v>да</v>
          </cell>
          <cell r="V99" t="str">
            <v>функционирует</v>
          </cell>
          <cell r="W99" t="str">
            <v>установлен</v>
          </cell>
          <cell r="X99">
            <v>0</v>
          </cell>
        </row>
        <row r="100">
          <cell r="A100" t="str">
            <v>ВППСамара (Курумоч)ПФО</v>
          </cell>
          <cell r="B100">
            <v>99</v>
          </cell>
          <cell r="C100" t="str">
            <v>Волгоградский</v>
          </cell>
          <cell r="D100" t="str">
            <v>ВПП</v>
          </cell>
          <cell r="E100" t="str">
            <v>ВПП</v>
          </cell>
          <cell r="F100" t="str">
            <v>Самара (Курумоч)</v>
          </cell>
          <cell r="G100" t="str">
            <v>воздушный</v>
          </cell>
          <cell r="H100" t="str">
            <v>не определен</v>
          </cell>
          <cell r="I100" t="str">
            <v>грузо-пассажирский</v>
          </cell>
          <cell r="J100" t="str">
            <v>постоянный</v>
          </cell>
          <cell r="K100" t="str">
            <v>многосторонний</v>
          </cell>
          <cell r="L100" t="str">
            <v>не определен</v>
          </cell>
          <cell r="M100" t="str">
            <v>нет</v>
          </cell>
          <cell r="N100" t="str">
            <v>да</v>
          </cell>
          <cell r="O100" t="str">
            <v>нет</v>
          </cell>
          <cell r="P100" t="str">
            <v>не применимо</v>
          </cell>
          <cell r="Q100" t="str">
            <v>не применимо</v>
          </cell>
          <cell r="R100" t="str">
            <v>ПФО</v>
          </cell>
          <cell r="S100" t="str">
            <v>Самарская область</v>
          </cell>
          <cell r="T100" t="str">
            <v>Самарская область, 35 км севернее г. Самара, 8 км северо-восточнее р.п. Курумоч</v>
          </cell>
          <cell r="U100" t="str">
            <v>да</v>
          </cell>
          <cell r="V100" t="str">
            <v>функционирует</v>
          </cell>
          <cell r="W100" t="str">
            <v>установлен</v>
          </cell>
          <cell r="X100">
            <v>0</v>
          </cell>
        </row>
        <row r="101">
          <cell r="A101" t="str">
            <v>ВППСаранскПФО</v>
          </cell>
          <cell r="B101">
            <v>100</v>
          </cell>
          <cell r="C101" t="str">
            <v>Волгоградский</v>
          </cell>
          <cell r="D101" t="str">
            <v>ВПП</v>
          </cell>
          <cell r="E101" t="str">
            <v>ВПП</v>
          </cell>
          <cell r="F101" t="str">
            <v>Саранск</v>
          </cell>
          <cell r="G101" t="str">
            <v>воздушный</v>
          </cell>
          <cell r="H101" t="str">
            <v>не определен</v>
          </cell>
          <cell r="I101" t="str">
            <v>грузо-пассажирский</v>
          </cell>
          <cell r="J101" t="str">
            <v>работающий на нерегулярной основе</v>
          </cell>
          <cell r="K101" t="str">
            <v>многосторонний</v>
          </cell>
          <cell r="L101" t="str">
            <v>не определен</v>
          </cell>
          <cell r="M101" t="str">
            <v>нет</v>
          </cell>
          <cell r="N101" t="str">
            <v>нет</v>
          </cell>
          <cell r="O101" t="str">
            <v>нет</v>
          </cell>
          <cell r="P101" t="str">
            <v>не применимо</v>
          </cell>
          <cell r="Q101" t="str">
            <v>не применимо</v>
          </cell>
          <cell r="R101" t="str">
            <v>ПФО</v>
          </cell>
          <cell r="S101" t="str">
            <v>Республика Мордовия</v>
          </cell>
          <cell r="T101" t="str">
            <v>не определен</v>
          </cell>
          <cell r="U101" t="str">
            <v>нет</v>
          </cell>
          <cell r="V101" t="str">
            <v>После установления на постоянной основе установленным порядком не открывался. Пропуск осущетсвлялся по отдельным распоряжениям Правительства РФ</v>
          </cell>
          <cell r="W101" t="str">
            <v>установлен</v>
          </cell>
          <cell r="X101">
            <v>0</v>
          </cell>
        </row>
        <row r="102">
          <cell r="A102" t="str">
            <v>ВППСаратов (Гагарин)ПФО</v>
          </cell>
          <cell r="B102">
            <v>101</v>
          </cell>
          <cell r="C102" t="str">
            <v>Волгоградский</v>
          </cell>
          <cell r="D102" t="str">
            <v>ВПП</v>
          </cell>
          <cell r="E102" t="str">
            <v>ВПП</v>
          </cell>
          <cell r="F102" t="str">
            <v>Саратов (Гагарин)</v>
          </cell>
          <cell r="G102" t="str">
            <v>воздушный</v>
          </cell>
          <cell r="H102" t="str">
            <v>не определен</v>
          </cell>
          <cell r="I102" t="str">
            <v>грузо-пассажирский</v>
          </cell>
          <cell r="J102" t="str">
            <v>постоянный</v>
          </cell>
          <cell r="K102" t="str">
            <v>многосторонний</v>
          </cell>
          <cell r="L102" t="str">
            <v>не определен</v>
          </cell>
          <cell r="M102" t="str">
            <v>нет</v>
          </cell>
          <cell r="N102" t="str">
            <v>нет</v>
          </cell>
          <cell r="O102" t="str">
            <v>нет</v>
          </cell>
          <cell r="P102" t="str">
            <v>не применимо</v>
          </cell>
          <cell r="Q102" t="str">
            <v>не применимо</v>
          </cell>
          <cell r="R102" t="str">
            <v>ПФО</v>
          </cell>
          <cell r="S102" t="str">
            <v>Саратовская область</v>
          </cell>
          <cell r="T102" t="str">
            <v>Саратовская область, Саратовский муниципальный район, Вольновское муниципальное образование, с. Сабуровка, территория аэропорта «Гагарин»</v>
          </cell>
          <cell r="U102" t="str">
            <v>да</v>
          </cell>
          <cell r="V102" t="str">
            <v>функционирует</v>
          </cell>
          <cell r="W102" t="str">
            <v>установлен</v>
          </cell>
          <cell r="X102">
            <v>0</v>
          </cell>
        </row>
        <row r="103">
          <cell r="A103" t="str">
            <v>ВППУльяновск (Баратаевка)ПФО</v>
          </cell>
          <cell r="B103">
            <v>102</v>
          </cell>
          <cell r="C103" t="str">
            <v>Волгоградский</v>
          </cell>
          <cell r="D103" t="str">
            <v>ВПП</v>
          </cell>
          <cell r="E103" t="str">
            <v>ВПП</v>
          </cell>
          <cell r="F103" t="str">
            <v>Ульяновск (Баратаевка)</v>
          </cell>
          <cell r="G103" t="str">
            <v>воздушный</v>
          </cell>
          <cell r="H103" t="str">
            <v>не определен</v>
          </cell>
          <cell r="I103" t="str">
            <v>пассажирский</v>
          </cell>
          <cell r="J103" t="str">
            <v>работающий на нерегулярной основе</v>
          </cell>
          <cell r="K103" t="str">
            <v>многосторонний</v>
          </cell>
          <cell r="L103" t="str">
            <v>не определен</v>
          </cell>
          <cell r="M103" t="str">
            <v>нет</v>
          </cell>
          <cell r="N103" t="str">
            <v>нет</v>
          </cell>
          <cell r="O103" t="str">
            <v>нет</v>
          </cell>
          <cell r="P103" t="str">
            <v>не применимо</v>
          </cell>
          <cell r="Q103" t="str">
            <v>не применимо</v>
          </cell>
          <cell r="R103" t="str">
            <v>ПФО</v>
          </cell>
          <cell r="S103" t="str">
            <v>Ульяновская область</v>
          </cell>
          <cell r="T103" t="str">
            <v>432045, Ульяновская область, г. Ульяновск, ул. Авиационная, 20</v>
          </cell>
          <cell r="U103" t="str">
            <v>да</v>
          </cell>
          <cell r="V103" t="str">
            <v>функционирует</v>
          </cell>
          <cell r="W103" t="str">
            <v>установлен</v>
          </cell>
          <cell r="X103">
            <v>0</v>
          </cell>
        </row>
        <row r="104">
          <cell r="A104" t="str">
            <v>ВППУльяновск (Восточный)ПФО</v>
          </cell>
          <cell r="B104">
            <v>103</v>
          </cell>
          <cell r="C104" t="str">
            <v>Волгоградский</v>
          </cell>
          <cell r="D104" t="str">
            <v>ВПП</v>
          </cell>
          <cell r="E104" t="str">
            <v>ВПП</v>
          </cell>
          <cell r="F104" t="str">
            <v>Ульяновск (Восточный)</v>
          </cell>
          <cell r="G104" t="str">
            <v>воздушный</v>
          </cell>
          <cell r="H104" t="str">
            <v>не определен</v>
          </cell>
          <cell r="I104" t="str">
            <v>грузо-пассажирский</v>
          </cell>
          <cell r="J104" t="str">
            <v>постоянный</v>
          </cell>
          <cell r="K104" t="str">
            <v>многосторонний</v>
          </cell>
          <cell r="L104" t="str">
            <v>не определен</v>
          </cell>
          <cell r="M104" t="str">
            <v>нет</v>
          </cell>
          <cell r="N104" t="str">
            <v>нет</v>
          </cell>
          <cell r="O104" t="str">
            <v>нет</v>
          </cell>
          <cell r="P104" t="str">
            <v>не применимо</v>
          </cell>
          <cell r="Q104" t="str">
            <v>не применимо</v>
          </cell>
          <cell r="R104" t="str">
            <v>ПФО</v>
          </cell>
          <cell r="S104" t="str">
            <v>Ульяновская область</v>
          </cell>
          <cell r="T104" t="str">
            <v>Ульяновская область, Чердаклинский район, 38 км восточнее г. Ульяновска</v>
          </cell>
          <cell r="U104" t="str">
            <v>да</v>
          </cell>
          <cell r="V104" t="str">
            <v>функционирует</v>
          </cell>
          <cell r="W104" t="str">
            <v>установлен</v>
          </cell>
          <cell r="X104">
            <v>0</v>
          </cell>
        </row>
        <row r="105">
          <cell r="A105" t="str">
            <v>ВППЧебоксарыПФО</v>
          </cell>
          <cell r="B105">
            <v>104</v>
          </cell>
          <cell r="C105" t="str">
            <v>Волгоградский</v>
          </cell>
          <cell r="D105" t="str">
            <v>ВПП</v>
          </cell>
          <cell r="E105" t="str">
            <v>ВПП</v>
          </cell>
          <cell r="F105" t="str">
            <v>Чебоксары</v>
          </cell>
          <cell r="G105" t="str">
            <v>воздушный</v>
          </cell>
          <cell r="H105" t="str">
            <v>не определен</v>
          </cell>
          <cell r="I105" t="str">
            <v>грузо-пассажирский</v>
          </cell>
          <cell r="J105" t="str">
            <v>постоянный</v>
          </cell>
          <cell r="K105" t="str">
            <v>многосторонний</v>
          </cell>
          <cell r="L105" t="str">
            <v>не определен</v>
          </cell>
          <cell r="M105" t="str">
            <v>нет</v>
          </cell>
          <cell r="N105" t="str">
            <v>нет</v>
          </cell>
          <cell r="O105" t="str">
            <v>нет</v>
          </cell>
          <cell r="P105" t="str">
            <v>не применимо</v>
          </cell>
          <cell r="Q105" t="str">
            <v>не применимо</v>
          </cell>
          <cell r="R105" t="str">
            <v>ПФО</v>
          </cell>
          <cell r="S105" t="str">
            <v>Чувашская Республика – Чувашия</v>
          </cell>
          <cell r="T105" t="str">
            <v>Чувашская Республика, г. Чебоксары, пл. И.Ф. Скворцова, д. 1, аэропорт "Чебоксары"</v>
          </cell>
          <cell r="U105" t="str">
            <v>да</v>
          </cell>
          <cell r="V105" t="str">
            <v>функционирует</v>
          </cell>
          <cell r="W105" t="str">
            <v>установлен</v>
          </cell>
          <cell r="X105">
            <v>0</v>
          </cell>
        </row>
        <row r="106">
          <cell r="A106" t="str">
            <v>ВППЭлистаЮФО</v>
          </cell>
          <cell r="B106">
            <v>105</v>
          </cell>
          <cell r="C106" t="str">
            <v>Волгоградский</v>
          </cell>
          <cell r="D106" t="str">
            <v>ВПП</v>
          </cell>
          <cell r="E106" t="str">
            <v>ВПП</v>
          </cell>
          <cell r="F106" t="str">
            <v>Элиста</v>
          </cell>
          <cell r="G106" t="str">
            <v>воздушный</v>
          </cell>
          <cell r="H106" t="str">
            <v>не определен</v>
          </cell>
          <cell r="I106" t="str">
            <v>грузо-пассажирский</v>
          </cell>
          <cell r="J106" t="str">
            <v>работающий на нерегулярной основе</v>
          </cell>
          <cell r="K106" t="str">
            <v>многосторонний</v>
          </cell>
          <cell r="L106" t="str">
            <v>не определен</v>
          </cell>
          <cell r="M106" t="str">
            <v>нет</v>
          </cell>
          <cell r="N106" t="str">
            <v>нет</v>
          </cell>
          <cell r="O106" t="str">
            <v>нет</v>
          </cell>
          <cell r="P106" t="str">
            <v>не применимо</v>
          </cell>
          <cell r="Q106" t="str">
            <v>не применимо</v>
          </cell>
          <cell r="R106" t="str">
            <v>ЮФО</v>
          </cell>
          <cell r="S106" t="str">
            <v>Республика Калмыкия</v>
          </cell>
          <cell r="T106" t="str">
            <v>358006, Республика Калмыкия, г. Элиста, Аэропорт</v>
          </cell>
          <cell r="U106" t="str">
            <v>да</v>
          </cell>
          <cell r="V106" t="str">
            <v>Не функционирует, отсутствуют международные рейсы</v>
          </cell>
          <cell r="W106" t="str">
            <v>установлен</v>
          </cell>
          <cell r="X106">
            <v>0</v>
          </cell>
        </row>
        <row r="107">
          <cell r="A107" t="str">
            <v>МППАстраханьЮФО</v>
          </cell>
          <cell r="B107">
            <v>106</v>
          </cell>
          <cell r="C107" t="str">
            <v>Волгоградский</v>
          </cell>
          <cell r="D107" t="str">
            <v>МПП</v>
          </cell>
          <cell r="E107" t="str">
            <v>МПП</v>
          </cell>
          <cell r="F107" t="str">
            <v>Астрахань</v>
          </cell>
          <cell r="G107" t="str">
            <v>морской</v>
          </cell>
          <cell r="H107" t="str">
            <v>не определен</v>
          </cell>
          <cell r="I107" t="str">
            <v>грузо-пассажирский</v>
          </cell>
          <cell r="J107" t="str">
            <v>постоянный</v>
          </cell>
          <cell r="K107" t="str">
            <v>многосторонний</v>
          </cell>
          <cell r="L107" t="str">
            <v>не определен</v>
          </cell>
          <cell r="M107" t="str">
            <v>да</v>
          </cell>
          <cell r="N107" t="str">
            <v>да</v>
          </cell>
          <cell r="O107" t="str">
            <v>да</v>
          </cell>
          <cell r="P107" t="str">
            <v>не применимо</v>
          </cell>
          <cell r="Q107" t="str">
            <v>не применимо</v>
          </cell>
          <cell r="R107" t="str">
            <v>ЮФО</v>
          </cell>
          <cell r="S107" t="str">
            <v>Астраханская область</v>
          </cell>
          <cell r="T107" t="str">
            <v>Астраханская область, г. Астрахань, Каспийское море</v>
          </cell>
          <cell r="U107" t="str">
            <v>да</v>
          </cell>
          <cell r="V107" t="str">
            <v>функционирует</v>
          </cell>
          <cell r="W107" t="str">
            <v>установлен</v>
          </cell>
          <cell r="X107">
            <v>0</v>
          </cell>
        </row>
        <row r="108">
          <cell r="A108" t="str">
            <v>МППОляЮФО</v>
          </cell>
          <cell r="B108">
            <v>107</v>
          </cell>
          <cell r="C108" t="str">
            <v>Волгоградский</v>
          </cell>
          <cell r="D108" t="str">
            <v>МПП</v>
          </cell>
          <cell r="E108" t="str">
            <v>МПП</v>
          </cell>
          <cell r="F108" t="str">
            <v>Оля</v>
          </cell>
          <cell r="G108" t="str">
            <v>морской</v>
          </cell>
          <cell r="H108" t="str">
            <v>не определен</v>
          </cell>
          <cell r="I108" t="str">
            <v>грузо-пассажирский</v>
          </cell>
          <cell r="J108" t="str">
            <v>постоянный</v>
          </cell>
          <cell r="K108" t="str">
            <v>многосторонний</v>
          </cell>
          <cell r="L108" t="str">
            <v>не определен</v>
          </cell>
          <cell r="M108" t="str">
            <v>нет</v>
          </cell>
          <cell r="N108" t="str">
            <v>да</v>
          </cell>
          <cell r="O108" t="str">
            <v>да</v>
          </cell>
          <cell r="P108" t="str">
            <v>не применимо</v>
          </cell>
          <cell r="Q108" t="str">
            <v>не применимо</v>
          </cell>
          <cell r="R108" t="str">
            <v>ЮФО</v>
          </cell>
          <cell r="S108" t="str">
            <v>Астраханская область</v>
          </cell>
          <cell r="T108" t="str">
            <v>Астраханская область, Лиманский район, с.Оля, ул.Чкалова, д.27, Каспийское море</v>
          </cell>
          <cell r="U108" t="str">
            <v>да</v>
          </cell>
          <cell r="V108" t="str">
            <v>функционирует</v>
          </cell>
          <cell r="W108" t="str">
            <v>установлен</v>
          </cell>
          <cell r="X108">
            <v>0</v>
          </cell>
        </row>
        <row r="109">
          <cell r="A109" t="str">
            <v>МАППБагратионовскСЗФО</v>
          </cell>
          <cell r="B109">
            <v>108</v>
          </cell>
          <cell r="C109" t="str">
            <v>Калининградский</v>
          </cell>
          <cell r="D109" t="str">
            <v>АПП</v>
          </cell>
          <cell r="E109" t="str">
            <v>МАПП</v>
          </cell>
          <cell r="F109" t="str">
            <v>Багратионовск</v>
          </cell>
          <cell r="G109" t="str">
            <v>автомобильный</v>
          </cell>
          <cell r="H109" t="str">
            <v>не определен</v>
          </cell>
          <cell r="I109" t="str">
            <v>грузо-пассажирский</v>
          </cell>
          <cell r="J109" t="str">
            <v>постоянный</v>
          </cell>
          <cell r="K109" t="str">
            <v>многосторонний</v>
          </cell>
          <cell r="L109" t="str">
            <v>не определен</v>
          </cell>
          <cell r="M109" t="str">
            <v>да</v>
          </cell>
          <cell r="N109" t="str">
            <v>да</v>
          </cell>
          <cell r="O109" t="str">
            <v>да</v>
          </cell>
          <cell r="P109" t="str">
            <v>Республика Польша</v>
          </cell>
          <cell r="Q109" t="str">
            <v>Безледы</v>
          </cell>
          <cell r="R109" t="str">
            <v>СЗФО</v>
          </cell>
          <cell r="S109" t="str">
            <v>Калининградская область</v>
          </cell>
          <cell r="T109" t="str">
            <v>238420, Калининградская область, г. Багратионовск, ул. Дружбы, автомобильные дороги: обход г. Багратионовска км 7,9 и Калининград-Долгоруково км 49, 2</v>
          </cell>
          <cell r="U109" t="str">
            <v>да</v>
          </cell>
          <cell r="V109" t="str">
            <v>функционирует</v>
          </cell>
          <cell r="W109" t="str">
            <v>установлен</v>
          </cell>
          <cell r="X109">
            <v>0</v>
          </cell>
        </row>
        <row r="110">
          <cell r="A110" t="str">
            <v>МАППГусевСЗФО</v>
          </cell>
          <cell r="B110">
            <v>109</v>
          </cell>
          <cell r="C110" t="str">
            <v>Калининградский</v>
          </cell>
          <cell r="D110" t="str">
            <v>АПП</v>
          </cell>
          <cell r="E110" t="str">
            <v>МАПП</v>
          </cell>
          <cell r="F110" t="str">
            <v>Гусев</v>
          </cell>
          <cell r="G110" t="str">
            <v>автомобильный</v>
          </cell>
          <cell r="H110" t="str">
            <v>не определен</v>
          </cell>
          <cell r="I110" t="str">
            <v>грузо-пассажирский</v>
          </cell>
          <cell r="J110" t="str">
            <v>постоянный</v>
          </cell>
          <cell r="K110" t="str">
            <v>многосторонний</v>
          </cell>
          <cell r="L110" t="str">
            <v>не определен</v>
          </cell>
          <cell r="M110" t="str">
            <v>нет</v>
          </cell>
          <cell r="N110" t="str">
            <v>нет</v>
          </cell>
          <cell r="O110" t="str">
            <v>нет</v>
          </cell>
          <cell r="P110" t="str">
            <v>Республика Польша</v>
          </cell>
          <cell r="Q110" t="str">
            <v>Голдап</v>
          </cell>
          <cell r="R110" t="str">
            <v>СЗФО</v>
          </cell>
          <cell r="S110" t="str">
            <v>Калининградская область</v>
          </cell>
          <cell r="T110" t="str">
            <v>Калининградская область, Нестеровский район автомобильная дорога Гусев-Ольховатка- государственная граница Республика Польша км. 31,9</v>
          </cell>
          <cell r="U110" t="str">
            <v>да</v>
          </cell>
          <cell r="V110" t="str">
            <v>функционирует</v>
          </cell>
          <cell r="W110" t="str">
            <v>установлен</v>
          </cell>
          <cell r="X110">
            <v>0</v>
          </cell>
        </row>
        <row r="111">
          <cell r="A111" t="str">
            <v>МАППДубкиСЗФО</v>
          </cell>
          <cell r="B111">
            <v>110</v>
          </cell>
          <cell r="C111" t="str">
            <v>Калининградский</v>
          </cell>
          <cell r="D111" t="str">
            <v>АПП</v>
          </cell>
          <cell r="E111" t="str">
            <v>МАПП</v>
          </cell>
          <cell r="F111" t="str">
            <v>Дубки</v>
          </cell>
          <cell r="G111" t="str">
            <v>автомобильный</v>
          </cell>
          <cell r="H111" t="str">
            <v>не определен</v>
          </cell>
          <cell r="I111" t="str">
            <v>грузо-пассажирский</v>
          </cell>
          <cell r="J111" t="str">
            <v>постоянный</v>
          </cell>
          <cell r="K111" t="str">
            <v>многосторонний</v>
          </cell>
          <cell r="L111" t="str">
            <v>не определен</v>
          </cell>
          <cell r="M111" t="str">
            <v>нет</v>
          </cell>
          <cell r="N111" t="str">
            <v>нет</v>
          </cell>
          <cell r="O111" t="str">
            <v>нет</v>
          </cell>
          <cell r="P111" t="str">
            <v>Литовская Республика</v>
          </cell>
          <cell r="Q111" t="str">
            <v>Рамбинас</v>
          </cell>
          <cell r="R111" t="str">
            <v>СЗФО</v>
          </cell>
          <cell r="S111" t="str">
            <v>Калининградская область</v>
          </cell>
          <cell r="T111" t="str">
            <v>Калининградская область, Неманский городской округ, пос. Дубки, ул. Центральная, 14</v>
          </cell>
          <cell r="U111" t="str">
            <v>да</v>
          </cell>
          <cell r="V111" t="str">
            <v>функционирует</v>
          </cell>
          <cell r="W111" t="str">
            <v>установлен</v>
          </cell>
          <cell r="X111">
            <v>0</v>
          </cell>
        </row>
        <row r="112">
          <cell r="A112" t="str">
            <v>МАППЖелезнодорожныйСЗФО</v>
          </cell>
          <cell r="B112">
            <v>111</v>
          </cell>
          <cell r="C112" t="str">
            <v>Калининградский</v>
          </cell>
          <cell r="D112" t="str">
            <v>АПП</v>
          </cell>
          <cell r="E112" t="str">
            <v>МАПП</v>
          </cell>
          <cell r="F112" t="str">
            <v>Железнодорожный</v>
          </cell>
          <cell r="G112" t="str">
            <v>автомобильный</v>
          </cell>
          <cell r="H112" t="str">
            <v>не определен</v>
          </cell>
          <cell r="I112" t="str">
            <v>грузо-пассажирский</v>
          </cell>
          <cell r="J112" t="str">
            <v>постоянный</v>
          </cell>
          <cell r="K112" t="str">
            <v>многосторонний</v>
          </cell>
          <cell r="L112" t="str">
            <v>не определен</v>
          </cell>
          <cell r="M112" t="str">
            <v>нет</v>
          </cell>
          <cell r="N112" t="str">
            <v>нет</v>
          </cell>
          <cell r="O112" t="str">
            <v>нет</v>
          </cell>
          <cell r="P112" t="str">
            <v>Республика Польша</v>
          </cell>
          <cell r="Q112" t="str">
            <v>Михалково</v>
          </cell>
          <cell r="R112" t="str">
            <v>СЗФО</v>
          </cell>
          <cell r="S112" t="str">
            <v>Калининградская область</v>
          </cell>
          <cell r="T112" t="str">
            <v>не определен</v>
          </cell>
          <cell r="U112" t="str">
            <v>нет</v>
          </cell>
          <cell r="V112" t="str">
            <v>Не функционирует с момента установления. Пункт пропуска не обустроен, так как решение о целесообразности функционирования не принято</v>
          </cell>
          <cell r="W112" t="str">
            <v>установлен</v>
          </cell>
          <cell r="X112">
            <v>0</v>
          </cell>
        </row>
        <row r="113">
          <cell r="A113" t="str">
            <v>МАППКрыловоСЗФО</v>
          </cell>
          <cell r="B113">
            <v>112</v>
          </cell>
          <cell r="C113" t="str">
            <v>Калининградский</v>
          </cell>
          <cell r="D113" t="str">
            <v>АПП</v>
          </cell>
          <cell r="E113" t="str">
            <v>МАПП</v>
          </cell>
          <cell r="F113" t="str">
            <v>Крылово</v>
          </cell>
          <cell r="G113" t="str">
            <v>автомобильный</v>
          </cell>
          <cell r="H113" t="str">
            <v>не определен</v>
          </cell>
          <cell r="I113" t="str">
            <v>грузо-пассажирский</v>
          </cell>
          <cell r="J113" t="str">
            <v>постоянный</v>
          </cell>
          <cell r="K113" t="str">
            <v>многосторонний</v>
          </cell>
          <cell r="L113" t="str">
            <v>не определен</v>
          </cell>
          <cell r="M113" t="str">
            <v>нет</v>
          </cell>
          <cell r="N113" t="str">
            <v>нет</v>
          </cell>
          <cell r="O113" t="str">
            <v>нет</v>
          </cell>
          <cell r="P113" t="str">
            <v>Республика Польша</v>
          </cell>
          <cell r="Q113" t="str">
            <v>Перлы</v>
          </cell>
          <cell r="R113" t="str">
            <v>СЗФО</v>
          </cell>
          <cell r="S113" t="str">
            <v>Калининградская область</v>
          </cell>
          <cell r="T113" t="str">
            <v>не определен</v>
          </cell>
          <cell r="U113" t="str">
            <v>нет</v>
          </cell>
          <cell r="V113" t="str">
            <v>Не функционирует с момента установления. Пункт пропуска не обустроен, так как решение о целесообразности функционирования не принято</v>
          </cell>
          <cell r="W113" t="str">
            <v>установлен</v>
          </cell>
          <cell r="X113">
            <v>0</v>
          </cell>
        </row>
        <row r="114">
          <cell r="A114" t="str">
            <v>МАППМамоново (Гжехотки)СЗФО</v>
          </cell>
          <cell r="B114">
            <v>113</v>
          </cell>
          <cell r="C114" t="str">
            <v>Калининградский</v>
          </cell>
          <cell r="D114" t="str">
            <v>АПП</v>
          </cell>
          <cell r="E114" t="str">
            <v>МАПП</v>
          </cell>
          <cell r="F114" t="str">
            <v>Мамоново (Гжехотки)</v>
          </cell>
          <cell r="G114" t="str">
            <v>автомобильный</v>
          </cell>
          <cell r="H114" t="str">
            <v>не определен</v>
          </cell>
          <cell r="I114" t="str">
            <v>грузо-пассажирский</v>
          </cell>
          <cell r="J114" t="str">
            <v>постоянный</v>
          </cell>
          <cell r="K114" t="str">
            <v>многосторонний</v>
          </cell>
          <cell r="L114" t="str">
            <v>не определен</v>
          </cell>
          <cell r="M114" t="str">
            <v>да</v>
          </cell>
          <cell r="N114" t="str">
            <v>да</v>
          </cell>
          <cell r="O114" t="str">
            <v>да</v>
          </cell>
          <cell r="P114" t="str">
            <v>Республика Польша</v>
          </cell>
          <cell r="Q114" t="str">
            <v>Гжехотки</v>
          </cell>
          <cell r="R114" t="str">
            <v>СЗФО</v>
          </cell>
          <cell r="S114" t="str">
            <v>Калининградская область</v>
          </cell>
          <cell r="T114" t="str">
            <v>238443, Калининградская область, Багратионовский район, в 6 км от поселка Новоселово, автомобильная  дорога Калининград-Мамоново II</v>
          </cell>
          <cell r="U114" t="str">
            <v>да</v>
          </cell>
          <cell r="V114" t="str">
            <v>функционирует</v>
          </cell>
          <cell r="W114" t="str">
            <v>установлен</v>
          </cell>
          <cell r="X114">
            <v>0</v>
          </cell>
        </row>
        <row r="115">
          <cell r="A115" t="str">
            <v>МАППМамоново (Гроново)СЗФО</v>
          </cell>
          <cell r="B115">
            <v>114</v>
          </cell>
          <cell r="C115" t="str">
            <v>Калининградский</v>
          </cell>
          <cell r="D115" t="str">
            <v>АПП</v>
          </cell>
          <cell r="E115" t="str">
            <v>МАПП</v>
          </cell>
          <cell r="F115" t="str">
            <v>Мамоново (Гроново)</v>
          </cell>
          <cell r="G115" t="str">
            <v>автомобильный</v>
          </cell>
          <cell r="H115" t="str">
            <v>не определен</v>
          </cell>
          <cell r="I115" t="str">
            <v>грузо-пассажирский</v>
          </cell>
          <cell r="J115" t="str">
            <v>постоянный</v>
          </cell>
          <cell r="K115" t="str">
            <v>многосторонний</v>
          </cell>
          <cell r="L115" t="str">
            <v>не определен</v>
          </cell>
          <cell r="M115" t="str">
            <v>нет</v>
          </cell>
          <cell r="N115" t="str">
            <v>нет</v>
          </cell>
          <cell r="O115" t="str">
            <v>нет</v>
          </cell>
          <cell r="P115" t="str">
            <v>Республика Польша</v>
          </cell>
          <cell r="Q115" t="str">
            <v>Гроново</v>
          </cell>
          <cell r="R115" t="str">
            <v>СЗФО</v>
          </cell>
          <cell r="S115" t="str">
            <v>Калининградская область</v>
          </cell>
          <cell r="T115" t="str">
            <v>Калининградская обл., Багратионовский район, г. Мамоново, автопереход Мамоново-I; автомобильная дорога Калининград-Мамоново км. 50,6</v>
          </cell>
          <cell r="U115" t="str">
            <v>да</v>
          </cell>
          <cell r="V115" t="str">
            <v>функционирует</v>
          </cell>
          <cell r="W115" t="str">
            <v>установлен</v>
          </cell>
          <cell r="X115">
            <v>0</v>
          </cell>
        </row>
        <row r="116">
          <cell r="A116" t="str">
            <v>МАППМорскоеСЗФО</v>
          </cell>
          <cell r="B116">
            <v>115</v>
          </cell>
          <cell r="C116" t="str">
            <v>Калининградский</v>
          </cell>
          <cell r="D116" t="str">
            <v>АПП</v>
          </cell>
          <cell r="E116" t="str">
            <v>МАПП</v>
          </cell>
          <cell r="F116" t="str">
            <v>Морское</v>
          </cell>
          <cell r="G116" t="str">
            <v>автомобильный</v>
          </cell>
          <cell r="H116" t="str">
            <v>не определен</v>
          </cell>
          <cell r="I116" t="str">
            <v>грузо-пассажирский</v>
          </cell>
          <cell r="J116" t="str">
            <v>постоянный</v>
          </cell>
          <cell r="K116" t="str">
            <v>многосторонний</v>
          </cell>
          <cell r="L116" t="str">
            <v>не определен</v>
          </cell>
          <cell r="M116" t="str">
            <v>нет</v>
          </cell>
          <cell r="N116" t="str">
            <v>нет</v>
          </cell>
          <cell r="O116" t="str">
            <v>нет</v>
          </cell>
          <cell r="P116" t="str">
            <v>Литовская Республика</v>
          </cell>
          <cell r="Q116" t="str">
            <v>Нида</v>
          </cell>
          <cell r="R116" t="str">
            <v>СЗФО</v>
          </cell>
          <cell r="S116" t="str">
            <v>Калининградская область</v>
          </cell>
          <cell r="T116" t="str">
            <v>238535, Калиниградская обл., Зеленоградский р-он, поселок Морское, автомобильная  дорога Зеленоградск – Морское км 49, 8</v>
          </cell>
          <cell r="U116" t="str">
            <v>да</v>
          </cell>
          <cell r="V116" t="str">
            <v>функционирует</v>
          </cell>
          <cell r="W116" t="str">
            <v>установлен</v>
          </cell>
          <cell r="X116">
            <v>0</v>
          </cell>
        </row>
        <row r="117">
          <cell r="A117" t="str">
            <v>ДАПППограничныйСЗФО</v>
          </cell>
          <cell r="B117">
            <v>116</v>
          </cell>
          <cell r="C117" t="str">
            <v>Калининградский</v>
          </cell>
          <cell r="D117" t="str">
            <v>АПП</v>
          </cell>
          <cell r="E117" t="str">
            <v>ДАПП</v>
          </cell>
          <cell r="F117" t="str">
            <v>Пограничный</v>
          </cell>
          <cell r="G117" t="str">
            <v>автомобильный</v>
          </cell>
          <cell r="H117" t="str">
            <v>не определен</v>
          </cell>
          <cell r="I117" t="str">
            <v>грузо-пассажирский</v>
          </cell>
          <cell r="J117" t="str">
            <v>постоянный</v>
          </cell>
          <cell r="K117" t="str">
            <v>двусторонний</v>
          </cell>
          <cell r="L117" t="str">
            <v>не определен</v>
          </cell>
          <cell r="M117" t="str">
            <v>нет</v>
          </cell>
          <cell r="N117" t="str">
            <v>нет</v>
          </cell>
          <cell r="O117" t="str">
            <v>нет</v>
          </cell>
          <cell r="P117" t="str">
            <v>Литовская Республика</v>
          </cell>
          <cell r="Q117" t="str">
            <v>Рамонишкяй</v>
          </cell>
          <cell r="R117" t="str">
            <v>СЗФО</v>
          </cell>
          <cell r="S117" t="str">
            <v>Калининградская область</v>
          </cell>
          <cell r="T117" t="str">
            <v>238730, Калининградская область, Краснознаменский район, поселок Пограничный, автомобильная  дорога Краснознаменск – Пограничный км 18</v>
          </cell>
          <cell r="U117" t="str">
            <v>да</v>
          </cell>
          <cell r="V117" t="str">
            <v>функционирует</v>
          </cell>
          <cell r="W117" t="str">
            <v>установлен</v>
          </cell>
          <cell r="X117">
            <v>0</v>
          </cell>
        </row>
        <row r="118">
          <cell r="A118" t="str">
            <v>МАППСоветскСЗФО</v>
          </cell>
          <cell r="B118">
            <v>117</v>
          </cell>
          <cell r="C118" t="str">
            <v>Калининградский</v>
          </cell>
          <cell r="D118" t="str">
            <v>АПП</v>
          </cell>
          <cell r="E118" t="str">
            <v>МАПП</v>
          </cell>
          <cell r="F118" t="str">
            <v>Советск</v>
          </cell>
          <cell r="G118" t="str">
            <v>автомобильный</v>
          </cell>
          <cell r="H118" t="str">
            <v>не определен</v>
          </cell>
          <cell r="I118" t="str">
            <v>грузо-пассажирский</v>
          </cell>
          <cell r="J118" t="str">
            <v>постоянный</v>
          </cell>
          <cell r="K118" t="str">
            <v>многосторонний</v>
          </cell>
          <cell r="L118" t="str">
            <v>не определен</v>
          </cell>
          <cell r="M118" t="str">
            <v>нет</v>
          </cell>
          <cell r="N118" t="str">
            <v>нет</v>
          </cell>
          <cell r="O118" t="str">
            <v>нет</v>
          </cell>
          <cell r="P118" t="str">
            <v>Литовская Республика</v>
          </cell>
          <cell r="Q118" t="str">
            <v>Панемуне</v>
          </cell>
          <cell r="R118" t="str">
            <v>СЗФО</v>
          </cell>
          <cell r="S118" t="str">
            <v>Калининградская область</v>
          </cell>
          <cell r="T118" t="str">
            <v>238759, Калининградская область, г.Советск, ул.Базарная, 5 автомобильная дорога А -216-Гвардейск-Неман до государственной границы с Литовской Республикой км 61, 4</v>
          </cell>
          <cell r="U118" t="str">
            <v>да</v>
          </cell>
          <cell r="V118" t="str">
            <v>функционирует</v>
          </cell>
          <cell r="W118" t="str">
            <v>установлен</v>
          </cell>
          <cell r="X118">
            <v>0</v>
          </cell>
        </row>
        <row r="119">
          <cell r="A119" t="str">
            <v>МАППЧернышевскоеСЗФО</v>
          </cell>
          <cell r="B119">
            <v>118</v>
          </cell>
          <cell r="C119" t="str">
            <v>Калининградский</v>
          </cell>
          <cell r="D119" t="str">
            <v>АПП</v>
          </cell>
          <cell r="E119" t="str">
            <v>МАПП</v>
          </cell>
          <cell r="F119" t="str">
            <v>Чернышевское</v>
          </cell>
          <cell r="G119" t="str">
            <v>автомобильный</v>
          </cell>
          <cell r="H119" t="str">
            <v>не определен</v>
          </cell>
          <cell r="I119" t="str">
            <v>грузо-пассажирский</v>
          </cell>
          <cell r="J119" t="str">
            <v>постоянный</v>
          </cell>
          <cell r="K119" t="str">
            <v>многосторонний</v>
          </cell>
          <cell r="L119" t="str">
            <v>не определен</v>
          </cell>
          <cell r="M119" t="str">
            <v>да</v>
          </cell>
          <cell r="N119" t="str">
            <v>да</v>
          </cell>
          <cell r="O119" t="str">
            <v>да</v>
          </cell>
          <cell r="P119" t="str">
            <v>Литовская Республика</v>
          </cell>
          <cell r="Q119" t="str">
            <v>Кибартай</v>
          </cell>
          <cell r="R119" t="str">
            <v>СЗФО</v>
          </cell>
          <cell r="S119" t="str">
            <v>Калининградская область</v>
          </cell>
          <cell r="T119" t="str">
            <v>Калининградская область, Нестеровский район, поселок Чернышевское, ул. Калининградская, 1, автомобильные дороги: обход пос. Чернышевское, Северный (I очередь) км 3,2 и А-229 Калининград - Черняховск - Нестеров - граница с Литовской Республикой км 150,4</v>
          </cell>
          <cell r="U119" t="str">
            <v>да</v>
          </cell>
          <cell r="V119" t="str">
            <v>функционирует</v>
          </cell>
          <cell r="W119" t="str">
            <v>установлен</v>
          </cell>
          <cell r="X119">
            <v>0</v>
          </cell>
        </row>
        <row r="120">
          <cell r="A120" t="str">
            <v>ЖДППБагратионовскСЗФО</v>
          </cell>
          <cell r="B120">
            <v>119</v>
          </cell>
          <cell r="C120" t="str">
            <v>Калининградский</v>
          </cell>
          <cell r="D120" t="str">
            <v>ЖДПП</v>
          </cell>
          <cell r="E120" t="str">
            <v>ЖДПП</v>
          </cell>
          <cell r="F120" t="str">
            <v>Багратионовск</v>
          </cell>
          <cell r="G120" t="str">
            <v>железнодорожный</v>
          </cell>
          <cell r="H120" t="str">
            <v>не определен</v>
          </cell>
          <cell r="I120" t="str">
            <v>грузовой</v>
          </cell>
          <cell r="J120" t="str">
            <v>постоянный</v>
          </cell>
          <cell r="K120" t="str">
            <v>двусторонний</v>
          </cell>
          <cell r="L120" t="str">
            <v>не определен</v>
          </cell>
          <cell r="M120" t="str">
            <v>нет</v>
          </cell>
          <cell r="N120" t="str">
            <v>нет</v>
          </cell>
          <cell r="O120" t="str">
            <v>нет</v>
          </cell>
          <cell r="P120" t="str">
            <v>Республика Польша</v>
          </cell>
          <cell r="Q120" t="str">
            <v>Гломно</v>
          </cell>
          <cell r="R120" t="str">
            <v>СЗФО</v>
          </cell>
          <cell r="S120" t="str">
            <v>Калининградская область</v>
          </cell>
          <cell r="T120" t="str">
            <v>не определен</v>
          </cell>
          <cell r="U120" t="str">
            <v>нет</v>
          </cell>
          <cell r="V120" t="str">
            <v>Не функционирует с 2000 г. Пункт пропуска не обустроен, так как решение о целесообразности функционирования не принято</v>
          </cell>
          <cell r="W120" t="str">
            <v>установлен</v>
          </cell>
          <cell r="X120">
            <v>0</v>
          </cell>
        </row>
        <row r="121">
          <cell r="A121" t="str">
            <v>ЖДППЖелезнодорожныйСЗФО</v>
          </cell>
          <cell r="B121">
            <v>120</v>
          </cell>
          <cell r="C121" t="str">
            <v>Калининградский</v>
          </cell>
          <cell r="D121" t="str">
            <v>ЖДПП</v>
          </cell>
          <cell r="E121" t="str">
            <v>ЖДПП</v>
          </cell>
          <cell r="F121" t="str">
            <v>Железнодорожный</v>
          </cell>
          <cell r="G121" t="str">
            <v>железнодорожный</v>
          </cell>
          <cell r="H121" t="str">
            <v>не определен</v>
          </cell>
          <cell r="I121" t="str">
            <v>грузовой</v>
          </cell>
          <cell r="J121" t="str">
            <v>постоянный</v>
          </cell>
          <cell r="K121" t="str">
            <v>многосторонний</v>
          </cell>
          <cell r="L121" t="str">
            <v>не определен</v>
          </cell>
          <cell r="M121" t="str">
            <v>нет</v>
          </cell>
          <cell r="N121" t="str">
            <v>да</v>
          </cell>
          <cell r="O121" t="str">
            <v>да</v>
          </cell>
          <cell r="P121" t="str">
            <v>Республика Польша</v>
          </cell>
          <cell r="Q121" t="str">
            <v>Скандава</v>
          </cell>
          <cell r="R121" t="str">
            <v>СЗФО</v>
          </cell>
          <cell r="S121" t="str">
            <v>Калининградская область</v>
          </cell>
          <cell r="T121" t="str">
            <v>238410, Калининградская область, Правдинский район, поселок железнодорожный,, ул. Вокзальная, 1</v>
          </cell>
          <cell r="U121" t="str">
            <v>да</v>
          </cell>
          <cell r="V121" t="str">
            <v>функционирует</v>
          </cell>
          <cell r="W121" t="str">
            <v>установлен</v>
          </cell>
          <cell r="X121">
            <v>0</v>
          </cell>
        </row>
        <row r="122">
          <cell r="A122" t="str">
            <v>ЖДППМамоновоСЗФО</v>
          </cell>
          <cell r="B122">
            <v>121</v>
          </cell>
          <cell r="C122" t="str">
            <v>Калининградский</v>
          </cell>
          <cell r="D122" t="str">
            <v>ЖДПП</v>
          </cell>
          <cell r="E122" t="str">
            <v>ЖДПП</v>
          </cell>
          <cell r="F122" t="str">
            <v>Мамоново</v>
          </cell>
          <cell r="G122" t="str">
            <v>железнодорожный</v>
          </cell>
          <cell r="H122" t="str">
            <v>не определен</v>
          </cell>
          <cell r="I122" t="str">
            <v>грузо-пассажирский</v>
          </cell>
          <cell r="J122" t="str">
            <v>постоянный</v>
          </cell>
          <cell r="K122" t="str">
            <v>многосторонний</v>
          </cell>
          <cell r="L122" t="str">
            <v>не определен</v>
          </cell>
          <cell r="M122" t="str">
            <v>нет</v>
          </cell>
          <cell r="N122" t="str">
            <v>да</v>
          </cell>
          <cell r="O122" t="str">
            <v>да</v>
          </cell>
          <cell r="P122" t="str">
            <v>Республика Польша</v>
          </cell>
          <cell r="Q122" t="str">
            <v>Бранёво</v>
          </cell>
          <cell r="R122" t="str">
            <v>СЗФО</v>
          </cell>
          <cell r="S122" t="str">
            <v>Калининградская область</v>
          </cell>
          <cell r="T122" t="str">
            <v>238450, Калининградская область, Багратионовский район, г. Мамоново, ул. Привокзальная, 1</v>
          </cell>
          <cell r="U122" t="str">
            <v>да</v>
          </cell>
          <cell r="V122" t="str">
            <v>функционирует</v>
          </cell>
          <cell r="W122" t="str">
            <v>установлен</v>
          </cell>
          <cell r="X122">
            <v>0</v>
          </cell>
        </row>
        <row r="123">
          <cell r="A123" t="str">
            <v>ЖДППНестеровСЗФО</v>
          </cell>
          <cell r="B123">
            <v>122</v>
          </cell>
          <cell r="C123" t="str">
            <v>Калининградский</v>
          </cell>
          <cell r="D123" t="str">
            <v>ЖДПП</v>
          </cell>
          <cell r="E123" t="str">
            <v>ЖДПП</v>
          </cell>
          <cell r="F123" t="str">
            <v>Нестеров</v>
          </cell>
          <cell r="G123" t="str">
            <v>железнодорожный</v>
          </cell>
          <cell r="H123" t="str">
            <v>не определен</v>
          </cell>
          <cell r="I123" t="str">
            <v>грузо-пассажирский</v>
          </cell>
          <cell r="J123" t="str">
            <v>постоянный</v>
          </cell>
          <cell r="K123" t="str">
            <v>многосторонний</v>
          </cell>
          <cell r="L123" t="str">
            <v>не определен</v>
          </cell>
          <cell r="M123" t="str">
            <v>да</v>
          </cell>
          <cell r="N123" t="str">
            <v>да</v>
          </cell>
          <cell r="O123" t="str">
            <v>да</v>
          </cell>
          <cell r="P123" t="str">
            <v>Литовская Республика</v>
          </cell>
          <cell r="Q123" t="str">
            <v>Кибартай</v>
          </cell>
          <cell r="R123" t="str">
            <v>СЗФО</v>
          </cell>
          <cell r="S123" t="str">
            <v>Калининградская область</v>
          </cell>
          <cell r="T123" t="str">
            <v>Калининградская область, Нестеровский р-н, п. Чернышевское</v>
          </cell>
          <cell r="U123" t="str">
            <v>да</v>
          </cell>
          <cell r="V123" t="str">
            <v>функционирует</v>
          </cell>
          <cell r="W123" t="str">
            <v>установлен</v>
          </cell>
          <cell r="X123">
            <v>0</v>
          </cell>
        </row>
        <row r="124">
          <cell r="A124" t="str">
            <v>ЖДППСоветскСЗФО</v>
          </cell>
          <cell r="B124">
            <v>123</v>
          </cell>
          <cell r="C124" t="str">
            <v>Калининградский</v>
          </cell>
          <cell r="D124" t="str">
            <v>ЖДПП</v>
          </cell>
          <cell r="E124" t="str">
            <v>ЖДПП</v>
          </cell>
          <cell r="F124" t="str">
            <v>Советск</v>
          </cell>
          <cell r="G124" t="str">
            <v>железнодорожный</v>
          </cell>
          <cell r="H124" t="str">
            <v>не определен</v>
          </cell>
          <cell r="I124" t="str">
            <v>грузо-пассажирский</v>
          </cell>
          <cell r="J124" t="str">
            <v>постоянный</v>
          </cell>
          <cell r="K124" t="str">
            <v>многосторонний</v>
          </cell>
          <cell r="L124" t="str">
            <v>не определен</v>
          </cell>
          <cell r="M124" t="str">
            <v>нет</v>
          </cell>
          <cell r="N124" t="str">
            <v>нет</v>
          </cell>
          <cell r="O124" t="str">
            <v>да</v>
          </cell>
          <cell r="P124" t="str">
            <v>Литовская Республика</v>
          </cell>
          <cell r="Q124" t="str">
            <v>Пагегяй</v>
          </cell>
          <cell r="R124" t="str">
            <v>СЗФО</v>
          </cell>
          <cell r="S124" t="str">
            <v>Калининградская область</v>
          </cell>
          <cell r="T124" t="str">
            <v>Калининградская область, г. Советск, ул.Первомайская 6Б</v>
          </cell>
          <cell r="U124" t="str">
            <v>да</v>
          </cell>
          <cell r="V124" t="str">
            <v>функционирует</v>
          </cell>
          <cell r="W124" t="str">
            <v>установлен</v>
          </cell>
          <cell r="X124">
            <v>0</v>
          </cell>
        </row>
        <row r="125">
          <cell r="A125" t="str">
            <v>ЖДППЧерняховскСЗФО</v>
          </cell>
          <cell r="B125">
            <v>124</v>
          </cell>
          <cell r="C125" t="str">
            <v>Калининградский</v>
          </cell>
          <cell r="D125" t="str">
            <v>ЖДПП</v>
          </cell>
          <cell r="E125" t="str">
            <v>ЖДПП</v>
          </cell>
          <cell r="F125" t="str">
            <v>Черняховск</v>
          </cell>
          <cell r="G125" t="str">
            <v>железнодорожный</v>
          </cell>
          <cell r="H125" t="str">
            <v>не определен</v>
          </cell>
          <cell r="I125" t="str">
            <v>грузовой</v>
          </cell>
          <cell r="J125" t="str">
            <v>временный</v>
          </cell>
          <cell r="K125" t="str">
            <v>многосторонний</v>
          </cell>
          <cell r="L125" t="str">
            <v>не определен</v>
          </cell>
          <cell r="M125" t="str">
            <v>нет</v>
          </cell>
          <cell r="N125" t="str">
            <v>да</v>
          </cell>
          <cell r="O125" t="str">
            <v>да</v>
          </cell>
          <cell r="P125" t="str">
            <v>Литовская Республика</v>
          </cell>
          <cell r="Q125" t="str">
            <v>Кибартай</v>
          </cell>
          <cell r="R125" t="str">
            <v>СЗФО</v>
          </cell>
          <cell r="S125" t="str">
            <v>Калининградская область</v>
          </cell>
          <cell r="T125" t="str">
            <v>Калининградская область, г. Черняховск, ж/д ст. Черняховск, Гусевское шоссе, км 24а</v>
          </cell>
          <cell r="U125" t="str">
            <v>да</v>
          </cell>
          <cell r="V125" t="str">
            <v>Не функционирует с 02 10.2017. Установлен на период обустройства ЖДПП Нестеров.
ЖДПП Нестеров открыт и с октября 2017 года осуществляет пропуск</v>
          </cell>
          <cell r="W125" t="str">
            <v>установлен</v>
          </cell>
          <cell r="X125">
            <v>0</v>
          </cell>
        </row>
        <row r="126">
          <cell r="A126" t="str">
            <v>ВППКалининград (Храброво)СЗФО</v>
          </cell>
          <cell r="B126">
            <v>125</v>
          </cell>
          <cell r="C126" t="str">
            <v>Калининградский</v>
          </cell>
          <cell r="D126" t="str">
            <v>ВПП</v>
          </cell>
          <cell r="E126" t="str">
            <v>ВПП</v>
          </cell>
          <cell r="F126" t="str">
            <v>Калининград (Храброво)</v>
          </cell>
          <cell r="G126" t="str">
            <v>воздушный</v>
          </cell>
          <cell r="H126" t="str">
            <v>не определен</v>
          </cell>
          <cell r="I126" t="str">
            <v>грузо-пассажирский</v>
          </cell>
          <cell r="J126" t="str">
            <v>постоянный</v>
          </cell>
          <cell r="K126" t="str">
            <v>многосторонний</v>
          </cell>
          <cell r="L126" t="str">
            <v>не определен</v>
          </cell>
          <cell r="M126" t="str">
            <v>нет</v>
          </cell>
          <cell r="N126" t="str">
            <v>нет</v>
          </cell>
          <cell r="O126" t="str">
            <v>да</v>
          </cell>
          <cell r="P126" t="str">
            <v>не применимо</v>
          </cell>
          <cell r="Q126" t="str">
            <v>не применимо</v>
          </cell>
          <cell r="R126" t="str">
            <v>СЗФО</v>
          </cell>
          <cell r="S126" t="str">
            <v>Калининградская область</v>
          </cell>
          <cell r="T126" t="str">
            <v>238315, Калининградская область, Гурьевский район, поселок Храброво, Аэропорт</v>
          </cell>
          <cell r="U126" t="str">
            <v>да</v>
          </cell>
          <cell r="V126" t="str">
            <v>функционирует</v>
          </cell>
          <cell r="W126" t="str">
            <v>установлен</v>
          </cell>
          <cell r="X126">
            <v>0</v>
          </cell>
        </row>
        <row r="127">
          <cell r="A127" t="str">
            <v>МППКалининградСЗФО</v>
          </cell>
          <cell r="B127">
            <v>126</v>
          </cell>
          <cell r="C127" t="str">
            <v>Калининградский</v>
          </cell>
          <cell r="D127" t="str">
            <v>МПП</v>
          </cell>
          <cell r="E127" t="str">
            <v>МПП</v>
          </cell>
          <cell r="F127" t="str">
            <v>Калининград</v>
          </cell>
          <cell r="G127" t="str">
            <v>морской</v>
          </cell>
          <cell r="H127" t="str">
            <v>не определен</v>
          </cell>
          <cell r="I127" t="str">
            <v>грузо-пассажирский</v>
          </cell>
          <cell r="J127" t="str">
            <v>постоянный</v>
          </cell>
          <cell r="K127" t="str">
            <v>многосторонний</v>
          </cell>
          <cell r="L127" t="str">
            <v>не определен</v>
          </cell>
          <cell r="M127" t="str">
            <v>да</v>
          </cell>
          <cell r="N127" t="str">
            <v>да</v>
          </cell>
          <cell r="O127" t="str">
            <v>да</v>
          </cell>
          <cell r="P127" t="str">
            <v>не применимо</v>
          </cell>
          <cell r="Q127" t="str">
            <v>не применимо</v>
          </cell>
          <cell r="R127" t="str">
            <v>СЗФО</v>
          </cell>
          <cell r="S127" t="str">
            <v>Калининградская область</v>
          </cell>
          <cell r="T127" t="str">
            <v>участок в г. Калининград: г. Калининград, река Преголя, Калининградский морской канал; участок в г. Балтийск: Калининградский морской канал, г. Балтийск, внешний рейд (в пределах ЯС № 68) порта Калининград; участок в г. Светлый: г. Светлый, Калининградский морской канал; участок в г. Пионерский: Калининградская область, г. Пионерский</v>
          </cell>
          <cell r="U127" t="str">
            <v>да</v>
          </cell>
          <cell r="V127" t="str">
            <v>функционирует</v>
          </cell>
          <cell r="W127" t="str">
            <v>установлен</v>
          </cell>
          <cell r="X127">
            <v>0</v>
          </cell>
        </row>
        <row r="128">
          <cell r="A128" t="str">
            <v>РППРыбачийСЗФО</v>
          </cell>
          <cell r="B128">
            <v>127</v>
          </cell>
          <cell r="C128" t="str">
            <v>Калининградский</v>
          </cell>
          <cell r="D128" t="str">
            <v>РПП</v>
          </cell>
          <cell r="E128" t="str">
            <v>РПП</v>
          </cell>
          <cell r="F128" t="str">
            <v>Рыбачий</v>
          </cell>
          <cell r="G128" t="str">
            <v>речной</v>
          </cell>
          <cell r="H128" t="str">
            <v>не определен</v>
          </cell>
          <cell r="I128" t="str">
            <v>грузо-пассажирский</v>
          </cell>
          <cell r="J128" t="str">
            <v>сезонный</v>
          </cell>
          <cell r="K128" t="str">
            <v>многосторонний</v>
          </cell>
          <cell r="L128" t="str">
            <v>не определен</v>
          </cell>
          <cell r="M128" t="str">
            <v>нет</v>
          </cell>
          <cell r="N128" t="str">
            <v>нет</v>
          </cell>
          <cell r="O128" t="str">
            <v>нет</v>
          </cell>
          <cell r="P128" t="str">
            <v>Литовская Республика</v>
          </cell>
          <cell r="Q128" t="str">
            <v>Нида</v>
          </cell>
          <cell r="R128" t="str">
            <v>СЗФО</v>
          </cell>
          <cell r="S128" t="str">
            <v>Калининградская область</v>
          </cell>
          <cell r="T128" t="str">
            <v>238535, Калининградская обл., Зеленоградский р-он, поселок Рыбачий</v>
          </cell>
          <cell r="U128" t="str">
            <v>да</v>
          </cell>
          <cell r="V128" t="str">
            <v>Не функционирует с 2018 года по причине необустроенности пункта пропуска. Собственник ООО "Маггис-Трейд" решением Арбитражного суда г. Москвы 19.07.2017 признан банкротом. Решение о целесообразности функционирования пункта пропуска не принято, в том числе сопредельным государством</v>
          </cell>
          <cell r="W128" t="str">
            <v>установлен</v>
          </cell>
          <cell r="X128">
            <v>0</v>
          </cell>
        </row>
        <row r="129">
          <cell r="A129" t="str">
            <v>РППСоветск (Русне, Юрбаркас)СЗФО</v>
          </cell>
          <cell r="B129">
            <v>128</v>
          </cell>
          <cell r="C129" t="str">
            <v>Калининградский</v>
          </cell>
          <cell r="D129" t="str">
            <v>РПП</v>
          </cell>
          <cell r="E129" t="str">
            <v>РПП</v>
          </cell>
          <cell r="F129" t="str">
            <v>Советск (Русне, Юрбаркас)</v>
          </cell>
          <cell r="G129" t="str">
            <v>речной</v>
          </cell>
          <cell r="H129" t="str">
            <v>не определен</v>
          </cell>
          <cell r="I129" t="str">
            <v>грузо-пассажирский</v>
          </cell>
          <cell r="J129" t="str">
            <v>сезонный</v>
          </cell>
          <cell r="K129" t="str">
            <v>многосторонний</v>
          </cell>
          <cell r="L129" t="str">
            <v>не определен</v>
          </cell>
          <cell r="M129" t="str">
            <v>нет</v>
          </cell>
          <cell r="N129" t="str">
            <v>нет</v>
          </cell>
          <cell r="O129" t="str">
            <v>нет</v>
          </cell>
          <cell r="P129" t="str">
            <v>Литовская Республика</v>
          </cell>
          <cell r="Q129" t="str">
            <v>Русне, Юрбаркас</v>
          </cell>
          <cell r="R129" t="str">
            <v>СЗФО</v>
          </cell>
          <cell r="S129" t="str">
            <v>Калининградская область</v>
          </cell>
          <cell r="T129" t="str">
            <v>не определен</v>
          </cell>
          <cell r="U129" t="str">
            <v>нет</v>
          </cell>
          <cell r="V129" t="str">
            <v>Не функционирует с 2006 г. Пункт пропуска не обустроен, так как решение о целесообразности функционирования не принято</v>
          </cell>
          <cell r="W129" t="str">
            <v>установлен</v>
          </cell>
          <cell r="X129">
            <v>0</v>
          </cell>
        </row>
        <row r="130">
          <cell r="A130" t="str">
            <v>РППСоветск (Русне, Юрбаркас)СЗФО</v>
          </cell>
          <cell r="B130">
            <v>128</v>
          </cell>
          <cell r="C130" t="str">
            <v>Калининградский</v>
          </cell>
          <cell r="D130" t="str">
            <v>РПП</v>
          </cell>
          <cell r="E130" t="str">
            <v>РПП</v>
          </cell>
          <cell r="F130" t="str">
            <v>Советск (Русне, Юрбаркас)</v>
          </cell>
          <cell r="G130" t="str">
            <v>речной</v>
          </cell>
          <cell r="H130" t="str">
            <v>не определен</v>
          </cell>
          <cell r="I130" t="str">
            <v>грузо-пассажирский</v>
          </cell>
          <cell r="J130" t="str">
            <v>сезонный</v>
          </cell>
          <cell r="K130" t="str">
            <v>многосторонний</v>
          </cell>
          <cell r="L130" t="str">
            <v>не определен</v>
          </cell>
          <cell r="M130" t="str">
            <v>нет</v>
          </cell>
          <cell r="N130" t="str">
            <v>нет</v>
          </cell>
          <cell r="O130" t="str">
            <v>нет</v>
          </cell>
          <cell r="P130" t="str">
            <v>Литовская Республика</v>
          </cell>
          <cell r="Q130" t="str">
            <v>Юрбаркас</v>
          </cell>
          <cell r="R130" t="str">
            <v>СЗФО</v>
          </cell>
          <cell r="S130" t="str">
            <v>Калининградская область</v>
          </cell>
          <cell r="T130" t="str">
            <v>не определен</v>
          </cell>
          <cell r="U130" t="str">
            <v>нет</v>
          </cell>
          <cell r="V130" t="str">
            <v>Не функционирует с 2006 г. Пункт пропуска не обустроен, так как решение о целесообразности функционирования не принято</v>
          </cell>
          <cell r="W130" t="str">
            <v>установлен</v>
          </cell>
          <cell r="X130">
            <v>0</v>
          </cell>
        </row>
        <row r="131">
          <cell r="A131" t="str">
            <v>МАППАрмянскЮФО</v>
          </cell>
          <cell r="B131">
            <v>129</v>
          </cell>
          <cell r="C131" t="str">
            <v>Крымский</v>
          </cell>
          <cell r="D131" t="str">
            <v>АПП</v>
          </cell>
          <cell r="E131" t="str">
            <v>МАПП</v>
          </cell>
          <cell r="F131" t="str">
            <v>Армянск</v>
          </cell>
          <cell r="G131" t="str">
            <v>автомобильный</v>
          </cell>
          <cell r="H131" t="str">
            <v>не определен</v>
          </cell>
          <cell r="I131" t="str">
            <v>грузо-пассажирский</v>
          </cell>
          <cell r="J131" t="str">
            <v>постоянный</v>
          </cell>
          <cell r="K131" t="str">
            <v>многосторонний</v>
          </cell>
          <cell r="L131" t="str">
            <v>не определен</v>
          </cell>
          <cell r="M131" t="str">
            <v>да</v>
          </cell>
          <cell r="N131" t="str">
            <v>нет</v>
          </cell>
          <cell r="O131" t="str">
            <v>да</v>
          </cell>
          <cell r="P131" t="str">
            <v>не применимо (Херсонская обл.)</v>
          </cell>
          <cell r="Q131" t="str">
            <v>«Контрольный пункт въезда-выезда» Каланчак</v>
          </cell>
          <cell r="R131" t="str">
            <v>ЮФО</v>
          </cell>
          <cell r="S131" t="str">
            <v>Республика Крым</v>
          </cell>
          <cell r="T131" t="str">
            <v>Республика Крым, 114 км автодороги М17 «Херсон-Джанкой-Феодосия-Керчь», МАПП Армянск</v>
          </cell>
          <cell r="U131" t="str">
            <v>да</v>
          </cell>
          <cell r="V131" t="str">
            <v>функционирует</v>
          </cell>
          <cell r="W131" t="str">
            <v>установлен</v>
          </cell>
          <cell r="X131">
            <v>41806</v>
          </cell>
        </row>
        <row r="132">
          <cell r="A132" t="str">
            <v>МАППДжанкойЮФО</v>
          </cell>
          <cell r="B132">
            <v>130</v>
          </cell>
          <cell r="C132" t="str">
            <v>Крымский</v>
          </cell>
          <cell r="D132" t="str">
            <v>АПП</v>
          </cell>
          <cell r="E132" t="str">
            <v>МАПП</v>
          </cell>
          <cell r="F132" t="str">
            <v>Джанкой</v>
          </cell>
          <cell r="G132" t="str">
            <v>автомобильный</v>
          </cell>
          <cell r="H132" t="str">
            <v>не определен</v>
          </cell>
          <cell r="I132" t="str">
            <v>грузо-пассажирский</v>
          </cell>
          <cell r="J132" t="str">
            <v>постоянный</v>
          </cell>
          <cell r="K132" t="str">
            <v>многосторонний</v>
          </cell>
          <cell r="L132" t="str">
            <v>не определен</v>
          </cell>
          <cell r="M132" t="str">
            <v>да</v>
          </cell>
          <cell r="N132" t="str">
            <v>нет</v>
          </cell>
          <cell r="O132" t="str">
            <v>да</v>
          </cell>
          <cell r="P132" t="str">
            <v>не применимо (Херсонская обл.)</v>
          </cell>
          <cell r="Q132" t="str">
            <v>«Контрольный пункт въезда-выезда» Чонгар (Сальково)</v>
          </cell>
          <cell r="R132" t="str">
            <v>ЮФО</v>
          </cell>
          <cell r="S132" t="str">
            <v>Республика Крым</v>
          </cell>
          <cell r="T132" t="str">
            <v>Республика Крым, 525 км трассы М18 «Харьков - Симферополь - Алушта – Ялта»</v>
          </cell>
          <cell r="U132" t="str">
            <v>да</v>
          </cell>
          <cell r="V132" t="str">
            <v>функционирует</v>
          </cell>
          <cell r="W132" t="str">
            <v>установлен</v>
          </cell>
          <cell r="X132">
            <v>41806</v>
          </cell>
        </row>
        <row r="133">
          <cell r="A133" t="str">
            <v>ДАПППерекопЮФО</v>
          </cell>
          <cell r="B133">
            <v>131</v>
          </cell>
          <cell r="C133" t="str">
            <v>Крымский</v>
          </cell>
          <cell r="D133" t="str">
            <v>АПП</v>
          </cell>
          <cell r="E133" t="str">
            <v>ДАПП</v>
          </cell>
          <cell r="F133" t="str">
            <v>Перекоп</v>
          </cell>
          <cell r="G133" t="str">
            <v>автомобильный</v>
          </cell>
          <cell r="H133" t="str">
            <v>не определен</v>
          </cell>
          <cell r="I133" t="str">
            <v>грузо-пассажирский</v>
          </cell>
          <cell r="J133" t="str">
            <v>постоянный</v>
          </cell>
          <cell r="K133" t="str">
            <v>двусторонний</v>
          </cell>
          <cell r="L133" t="str">
            <v>не определен</v>
          </cell>
          <cell r="M133" t="str">
            <v>да</v>
          </cell>
          <cell r="N133" t="str">
            <v>нет</v>
          </cell>
          <cell r="O133" t="str">
            <v>да</v>
          </cell>
          <cell r="P133" t="str">
            <v>не применимо (Херсонская обл.)</v>
          </cell>
          <cell r="Q133" t="str">
            <v>«Контрольный пункт въезда-выезда» Чаплинка</v>
          </cell>
          <cell r="R133" t="str">
            <v>ЮФО</v>
          </cell>
          <cell r="S133" t="str">
            <v>Республика Крым</v>
          </cell>
          <cell r="T133" t="str">
            <v>Республика Крым, 62 км трассы «Каховка-Армянск»</v>
          </cell>
          <cell r="U133" t="str">
            <v>да</v>
          </cell>
          <cell r="V133" t="str">
            <v>функционирует</v>
          </cell>
          <cell r="W133" t="str">
            <v>установлен</v>
          </cell>
          <cell r="X133">
            <v>41806</v>
          </cell>
        </row>
        <row r="134">
          <cell r="A134" t="str">
            <v>ЖДППАрмянскЮФО</v>
          </cell>
          <cell r="B134">
            <v>132</v>
          </cell>
          <cell r="C134" t="str">
            <v>Крымский</v>
          </cell>
          <cell r="D134" t="str">
            <v>ЖДПП</v>
          </cell>
          <cell r="E134" t="str">
            <v>ЖДПП</v>
          </cell>
          <cell r="F134" t="str">
            <v>Армянск</v>
          </cell>
          <cell r="G134" t="str">
            <v>железнодорожный</v>
          </cell>
          <cell r="H134" t="str">
            <v>не определен</v>
          </cell>
          <cell r="I134" t="str">
            <v>грузо-пассажирский</v>
          </cell>
          <cell r="J134" t="str">
            <v>постоянный</v>
          </cell>
          <cell r="K134" t="str">
            <v>многосторонний</v>
          </cell>
          <cell r="L134" t="str">
            <v>не определен</v>
          </cell>
          <cell r="M134" t="str">
            <v>да</v>
          </cell>
          <cell r="N134" t="str">
            <v>да</v>
          </cell>
          <cell r="O134" t="str">
            <v>да</v>
          </cell>
          <cell r="P134" t="str">
            <v>не применимо (Херсонская обл.)</v>
          </cell>
          <cell r="Q134" t="str">
            <v>Вадим, Херсон</v>
          </cell>
          <cell r="R134" t="str">
            <v>ЮФО</v>
          </cell>
          <cell r="S134" t="str">
            <v>Республика Крым</v>
          </cell>
          <cell r="T134" t="str">
            <v>Республика Крым, железнодорожная станция Армянск</v>
          </cell>
          <cell r="U134" t="str">
            <v>да</v>
          </cell>
          <cell r="V134" t="str">
            <v>В связи с односторонним принятием украинской стороной решения пропуск через государственную границу Российской Федерации временно не осуществляется с конца 2014 года. Пункт пропуска обустроен, ГКО размещены</v>
          </cell>
          <cell r="W134" t="str">
            <v>установлен</v>
          </cell>
          <cell r="X134">
            <v>41806</v>
          </cell>
        </row>
        <row r="135">
          <cell r="A135" t="str">
            <v>ЖДППАрмянскЮФО</v>
          </cell>
          <cell r="B135">
            <v>132</v>
          </cell>
          <cell r="C135" t="str">
            <v>Крымский</v>
          </cell>
          <cell r="D135" t="str">
            <v>ЖДПП</v>
          </cell>
          <cell r="E135" t="str">
            <v>ЖДПП</v>
          </cell>
          <cell r="F135" t="str">
            <v>Армянск</v>
          </cell>
          <cell r="G135" t="str">
            <v>железнодорожный</v>
          </cell>
          <cell r="H135" t="str">
            <v>не определен</v>
          </cell>
          <cell r="I135" t="str">
            <v>грузо-пассажирский</v>
          </cell>
          <cell r="J135" t="str">
            <v>постоянный</v>
          </cell>
          <cell r="K135" t="str">
            <v>многосторонний</v>
          </cell>
          <cell r="L135" t="str">
            <v>не определен</v>
          </cell>
          <cell r="M135" t="str">
            <v>да</v>
          </cell>
          <cell r="N135" t="str">
            <v>да</v>
          </cell>
          <cell r="O135" t="str">
            <v>да</v>
          </cell>
          <cell r="P135" t="str">
            <v>не применимо (Херсонская обл.)</v>
          </cell>
          <cell r="Q135" t="str">
            <v>Херсон</v>
          </cell>
          <cell r="R135" t="str">
            <v>ЮФО</v>
          </cell>
          <cell r="S135" t="str">
            <v>Республика Крым</v>
          </cell>
          <cell r="T135" t="str">
            <v>Республика Крым, железнодорожная станция Армянск</v>
          </cell>
          <cell r="U135" t="str">
            <v>да</v>
          </cell>
          <cell r="V135" t="str">
            <v>В связи с односторонним принятием украинской стороной решения пропуск через государственную границу Российской Федерации временно не осуществляется с конца 2014 года. Пункт пропуска обустроен, ГКО размещены</v>
          </cell>
          <cell r="W135" t="str">
            <v>установлен</v>
          </cell>
          <cell r="X135">
            <v>41806</v>
          </cell>
        </row>
        <row r="136">
          <cell r="A136" t="str">
            <v>ЖДППДжанкойЮФО</v>
          </cell>
          <cell r="B136">
            <v>133</v>
          </cell>
          <cell r="C136" t="str">
            <v>Крымский</v>
          </cell>
          <cell r="D136" t="str">
            <v>ЖДПП</v>
          </cell>
          <cell r="E136" t="str">
            <v>ЖДПП</v>
          </cell>
          <cell r="F136" t="str">
            <v>Джанкой</v>
          </cell>
          <cell r="G136" t="str">
            <v>железнодорожный</v>
          </cell>
          <cell r="H136" t="str">
            <v>не определен</v>
          </cell>
          <cell r="I136" t="str">
            <v>грузо-пассажирский</v>
          </cell>
          <cell r="J136" t="str">
            <v>постоянный</v>
          </cell>
          <cell r="K136" t="str">
            <v>многосторонний</v>
          </cell>
          <cell r="L136" t="str">
            <v>не определен</v>
          </cell>
          <cell r="M136" t="str">
            <v>да</v>
          </cell>
          <cell r="N136" t="str">
            <v>нет</v>
          </cell>
          <cell r="O136" t="str">
            <v>да</v>
          </cell>
          <cell r="P136" t="str">
            <v>не применимо (Херсонская обл.)</v>
          </cell>
          <cell r="Q136" t="str">
            <v>Новоалексеевка</v>
          </cell>
          <cell r="R136" t="str">
            <v>ЮФО</v>
          </cell>
          <cell r="S136" t="str">
            <v>Республика Крым</v>
          </cell>
          <cell r="T136" t="str">
            <v>Республика Крым, г. Джанкой</v>
          </cell>
          <cell r="U136" t="str">
            <v>да</v>
          </cell>
          <cell r="V136" t="str">
            <v>В связи с односторонним принятием украинской стороной решения пропуск через государственную границу Российской Федерации временно не осуществляется с конца 2014 года. Пункт пропуска обустроен, ГКО размещены</v>
          </cell>
          <cell r="W136" t="str">
            <v>установлен</v>
          </cell>
          <cell r="X136">
            <v>41806</v>
          </cell>
        </row>
        <row r="137">
          <cell r="A137" t="str">
            <v>ЖДППСимферопольЮФО</v>
          </cell>
          <cell r="B137">
            <v>134</v>
          </cell>
          <cell r="C137" t="str">
            <v>Крымский</v>
          </cell>
          <cell r="D137" t="str">
            <v>ЖДПП</v>
          </cell>
          <cell r="E137" t="str">
            <v>ЖДПП</v>
          </cell>
          <cell r="F137" t="str">
            <v>Симферополь</v>
          </cell>
          <cell r="G137" t="str">
            <v>железнодорожный</v>
          </cell>
          <cell r="H137" t="str">
            <v>не определен</v>
          </cell>
          <cell r="I137" t="str">
            <v>пассажирский</v>
          </cell>
          <cell r="J137" t="str">
            <v>постоянный</v>
          </cell>
          <cell r="K137" t="str">
            <v>многосторонний</v>
          </cell>
          <cell r="L137" t="str">
            <v>не определен</v>
          </cell>
          <cell r="M137" t="str">
            <v>нет</v>
          </cell>
          <cell r="N137" t="str">
            <v>нет</v>
          </cell>
          <cell r="O137" t="str">
            <v>нет</v>
          </cell>
          <cell r="P137" t="str">
            <v>не применимо (Херсонская обл.)</v>
          </cell>
          <cell r="Q137" t="str">
            <v>не определен</v>
          </cell>
          <cell r="R137" t="str">
            <v>ЮФО</v>
          </cell>
          <cell r="S137" t="str">
            <v>Республика Крым</v>
          </cell>
          <cell r="T137" t="str">
            <v>не определен</v>
          </cell>
          <cell r="U137" t="str">
            <v>нет</v>
          </cell>
          <cell r="V137" t="str">
            <v>В связи с односторонним принятием Украинской стороной решения  о прекращении железнодорожного сообщения пропуск через госдарственную границу не осуществляется. Пункт пропуска не обустраивался</v>
          </cell>
          <cell r="W137" t="str">
            <v>установлен</v>
          </cell>
          <cell r="X137">
            <v>41806</v>
          </cell>
        </row>
        <row r="138">
          <cell r="A138" t="str">
            <v>ВППСимферопольЮФО</v>
          </cell>
          <cell r="B138">
            <v>135</v>
          </cell>
          <cell r="C138" t="str">
            <v>Крымский</v>
          </cell>
          <cell r="D138" t="str">
            <v>ВПП</v>
          </cell>
          <cell r="E138" t="str">
            <v>ВПП</v>
          </cell>
          <cell r="F138" t="str">
            <v>Симферополь</v>
          </cell>
          <cell r="G138" t="str">
            <v>воздушный</v>
          </cell>
          <cell r="H138" t="str">
            <v>не определен</v>
          </cell>
          <cell r="I138" t="str">
            <v>грузо-пассажирский</v>
          </cell>
          <cell r="J138" t="str">
            <v>постоянный</v>
          </cell>
          <cell r="K138" t="str">
            <v>многосторонний</v>
          </cell>
          <cell r="L138" t="str">
            <v>не определен</v>
          </cell>
          <cell r="M138" t="str">
            <v>нет</v>
          </cell>
          <cell r="N138" t="str">
            <v>нет</v>
          </cell>
          <cell r="O138" t="str">
            <v>да</v>
          </cell>
          <cell r="P138" t="str">
            <v>не применимо</v>
          </cell>
          <cell r="Q138" t="str">
            <v>не применимо</v>
          </cell>
          <cell r="R138" t="str">
            <v>ЮФО</v>
          </cell>
          <cell r="S138" t="str">
            <v>Республика Крым</v>
          </cell>
          <cell r="T138" t="str">
            <v>Республика Крым, г. Симферополь, пл. Аэропорта, 15</v>
          </cell>
          <cell r="U138" t="str">
            <v>да</v>
          </cell>
          <cell r="V138" t="str">
            <v>функционирует</v>
          </cell>
          <cell r="W138" t="str">
            <v>установлен</v>
          </cell>
          <cell r="X138">
            <v>41806</v>
          </cell>
        </row>
        <row r="139">
          <cell r="A139" t="str">
            <v>МППЕвпаторияЮФО</v>
          </cell>
          <cell r="B139">
            <v>136</v>
          </cell>
          <cell r="C139" t="str">
            <v>Крымский</v>
          </cell>
          <cell r="D139" t="str">
            <v>МПП</v>
          </cell>
          <cell r="E139" t="str">
            <v>МПП</v>
          </cell>
          <cell r="F139" t="str">
            <v>Евпатория</v>
          </cell>
          <cell r="G139" t="str">
            <v>морской</v>
          </cell>
          <cell r="H139" t="str">
            <v>не определен</v>
          </cell>
          <cell r="I139" t="str">
            <v>грузо-пассажирский</v>
          </cell>
          <cell r="J139" t="str">
            <v>постоянный</v>
          </cell>
          <cell r="K139" t="str">
            <v>многосторонний</v>
          </cell>
          <cell r="L139" t="str">
            <v>не определен</v>
          </cell>
          <cell r="M139" t="str">
            <v>нет</v>
          </cell>
          <cell r="N139" t="str">
            <v>нет</v>
          </cell>
          <cell r="O139" t="str">
            <v>да</v>
          </cell>
          <cell r="P139" t="str">
            <v>не применимо</v>
          </cell>
          <cell r="Q139" t="str">
            <v>не применимо</v>
          </cell>
          <cell r="R139" t="str">
            <v>ЮФО</v>
          </cell>
          <cell r="S139" t="str">
            <v>Республика Крым</v>
          </cell>
          <cell r="T139" t="str">
            <v>Республика Крым, г. Евпатория, пл. Моряков, 1. причалы NN 2, 3, 4, 5, 6 — операционная акватория досмотрового комплекса; здание «Морского вокзала» - досмотровой зал первого этажа</v>
          </cell>
          <cell r="U139" t="str">
            <v>да</v>
          </cell>
          <cell r="V139" t="str">
            <v>функционирует</v>
          </cell>
          <cell r="W139" t="str">
            <v>установлен</v>
          </cell>
          <cell r="X139">
            <v>41806</v>
          </cell>
        </row>
        <row r="140">
          <cell r="A140" t="str">
            <v>МППКерчьЮФО</v>
          </cell>
          <cell r="B140">
            <v>137</v>
          </cell>
          <cell r="C140" t="str">
            <v>Крымский</v>
          </cell>
          <cell r="D140" t="str">
            <v>МПП</v>
          </cell>
          <cell r="E140" t="str">
            <v>МПП</v>
          </cell>
          <cell r="F140" t="str">
            <v>Керчь</v>
          </cell>
          <cell r="G140" t="str">
            <v>морской</v>
          </cell>
          <cell r="H140" t="str">
            <v>не определен</v>
          </cell>
          <cell r="I140" t="str">
            <v>грузо-пассажирский</v>
          </cell>
          <cell r="J140" t="str">
            <v>постоянный</v>
          </cell>
          <cell r="K140" t="str">
            <v>многосторонний</v>
          </cell>
          <cell r="L140" t="str">
            <v>не определен</v>
          </cell>
          <cell r="M140" t="str">
            <v>да</v>
          </cell>
          <cell r="N140" t="str">
            <v>нет</v>
          </cell>
          <cell r="O140" t="str">
            <v>да</v>
          </cell>
          <cell r="P140" t="str">
            <v>не применимо</v>
          </cell>
          <cell r="Q140" t="str">
            <v>не применимо</v>
          </cell>
          <cell r="R140" t="str">
            <v>ЮФО</v>
          </cell>
          <cell r="S140" t="str">
            <v>Республика Крым</v>
          </cell>
          <cell r="T140" t="str">
            <v>Морской порт Керчь: 1. Участок филиала ГУП РК «Крымские морские порты» «Керченский торговый порт» Местоположение: 298312, Республика Крым, г. Керчь, ул. Кирова, 28. 2. Участок филиала ГУП РК "Крымские морские порты» «Керченский рыбный порт» Местоположение: Республика Крым, г. Керчь, ул. Свердлова, 49. З. Участок филиала ГУП РК "Крымские морские порты" "Порт-Терминал". Местоположение: 298329, Республика Крым, г. Керчь, ул. Айназовского, 29. 4. Участок 000 «Ювас-Транс» Местоположение: 298300, Республика Крым, г. Керчь, ул. Кирова, 22. 5. Участок 000 «ПТК» «Керчь» Местоположение:298310, Республика Крым, г. Керчь, ул. Танкистов, 2. 6. Газовый терминал 000 «Ювас Газсервис». Местоположение: 298329, Республика Крым, г. Керчь, ул. Айвазовского, 29. 7. Газовый терминал АО «АЕГаз Терминал». Местоположение: 298329, Республика Крым, г. Керчь, ул. Цементная слободка, 51. 8. Участок филиала ГУП РК «Крымские морские порты» «Керченский торговый порт», морской вокзал. Местоположение: 298300, Республика Крым, г. Керчь, ул. Кирова, 12. 9. Участок филиала ГУП РК "Крымские морские порты» «Керченский торговый порт», якорные стоянки № 471 А, № 471 В, № 471 С, № 471 Е. Местоположение: в соответствии с координатами по схеме согласно Приложению № 8. 10. Участок филиала ГУП РК "Крымские морские порты" "Керченский рыбный порт», якорная стоянка № 471 D Местоположение: в соответствии с координатами по схеме согласно Приложению N 9</v>
          </cell>
          <cell r="U140" t="str">
            <v>да</v>
          </cell>
          <cell r="V140" t="str">
            <v>функционирует</v>
          </cell>
          <cell r="W140" t="str">
            <v>установлен</v>
          </cell>
          <cell r="X140">
            <v>41806</v>
          </cell>
        </row>
        <row r="141">
          <cell r="A141" t="str">
            <v>МППСевастопольЮФО</v>
          </cell>
          <cell r="B141">
            <v>138</v>
          </cell>
          <cell r="C141" t="str">
            <v>Крымский</v>
          </cell>
          <cell r="D141" t="str">
            <v>МПП</v>
          </cell>
          <cell r="E141" t="str">
            <v>МПП</v>
          </cell>
          <cell r="F141" t="str">
            <v>Севастополь</v>
          </cell>
          <cell r="G141" t="str">
            <v>морской</v>
          </cell>
          <cell r="H141" t="str">
            <v>не определен</v>
          </cell>
          <cell r="I141" t="str">
            <v>грузо-пассажирский</v>
          </cell>
          <cell r="J141" t="str">
            <v>постоянный</v>
          </cell>
          <cell r="K141" t="str">
            <v>многосторонний</v>
          </cell>
          <cell r="L141" t="str">
            <v>не определен</v>
          </cell>
          <cell r="M141" t="str">
            <v>да</v>
          </cell>
          <cell r="N141" t="str">
            <v>нет</v>
          </cell>
          <cell r="O141" t="str">
            <v>да</v>
          </cell>
          <cell r="P141" t="str">
            <v>не применимо</v>
          </cell>
          <cell r="Q141" t="str">
            <v>не применимо</v>
          </cell>
          <cell r="R141" t="str">
            <v>ЮФО</v>
          </cell>
          <cell r="S141" t="str">
            <v>г. Севастополь</v>
          </cell>
          <cell r="T141" t="str">
            <v>Морской порт Севастополь. 1. Участок СФ ЧАО «Стивидорная компания» «Авлита» (грузовой терминал — причалы N2N2 19-22) Местоположение: 299016, г. Севастополь, ул. Приморская, 2г. 2. Участок ООО «Вторстальмет» (грузовая площадка — причал N2 52). Местоположение: 299003, г. Севастополь,Симферопольское шоссе, 4. 3. Участок ГУП ГС «Севастопольский морской завод им. С. Орджоникидзе» (АО «Центр судоремонта «Звездочка») (судоремонтное предприятие — причалы №№ 89, 90а, 906, 91, 92). Местоположение: 299001, г. Севастополь, ул. Героев Севастополя, 13. 4. Участок 000 «СРЗ «Персей» (судоремонтное предприятие — причалы №№ 93-94, плавдоки Пд 51, «Равелин») . Местоположение: 299001, г. Севастополь, Лазаревский спуск, 1. 5. Участок 000 «СРЗ «Южный Севастополь» (судоремонтное предприятие — причалы №№2 1-229). Местоположение: 299014, г. Севастополь, ул.Правдьт, 24. 6. Участок 000 «Металл Сервис Группа» (грузовой комплекс — причал № 231). Местоположение: 299014, г. Севастополь, ул. Правды 30. 7. Участок 000 «Порт Лебяжий ЛТд» (грузопассажирский терминал — причал № 237; судоремонтное предприятие — причалы N2N0 235-236). Местоположение: 299014, г. Севастополь, Западный берег Камышовой бухты, 7а. 8. Участки ГУП ГС "Севастопольский морской порт": 8.1. грузовой район - причал No 50, Местоположение: 299003, г. Севастополь, Симферопольское шоссе, 10; 8.2. морской вокзал - причал № 143, Местоположение: 299011, г. Севастополь, Нахимова 5; 8.3. грузовой район - причал N 56, Местоположение: 299003, г. Севастополь, ул. Ангарская, 4; 8.4. грузовой терминал «Камышовая бухта» - причал №№ 210-220, Местоположение: 299014, г. Севастополь, ул. Рыбаков, 5; 8.5.нефтеналивной причал № 238, Местоположение: 299014 г. Севастополь, Западный берег Камышовой бухты, 1. 9. Участок ГУП ГС "БСРЗ «Металлист»". Местоположение: 299042, г. Севастополь, Балаклавская бухта, ул. Калича 2</v>
          </cell>
          <cell r="U141" t="str">
            <v>да</v>
          </cell>
          <cell r="V141" t="str">
            <v>функционирует</v>
          </cell>
          <cell r="W141" t="str">
            <v>установлен</v>
          </cell>
          <cell r="X141">
            <v>41806</v>
          </cell>
        </row>
        <row r="142">
          <cell r="A142" t="str">
            <v>МППФеодосияЮФО</v>
          </cell>
          <cell r="B142">
            <v>139</v>
          </cell>
          <cell r="C142" t="str">
            <v>Крымский</v>
          </cell>
          <cell r="D142" t="str">
            <v>МПП</v>
          </cell>
          <cell r="E142" t="str">
            <v>МПП</v>
          </cell>
          <cell r="F142" t="str">
            <v>Феодосия</v>
          </cell>
          <cell r="G142" t="str">
            <v>морской</v>
          </cell>
          <cell r="H142" t="str">
            <v>не определен</v>
          </cell>
          <cell r="I142" t="str">
            <v>грузо-пассажирский</v>
          </cell>
          <cell r="J142" t="str">
            <v>постоянный</v>
          </cell>
          <cell r="K142" t="str">
            <v>многосторонний</v>
          </cell>
          <cell r="L142" t="str">
            <v>не определен</v>
          </cell>
          <cell r="M142" t="str">
            <v>нет</v>
          </cell>
          <cell r="N142" t="str">
            <v>да</v>
          </cell>
          <cell r="O142" t="str">
            <v>да</v>
          </cell>
          <cell r="P142" t="str">
            <v>не применимо</v>
          </cell>
          <cell r="Q142" t="str">
            <v>не применимо</v>
          </cell>
          <cell r="R142" t="str">
            <v>ЮФО</v>
          </cell>
          <cell r="S142" t="str">
            <v>Республика Крым</v>
          </cell>
          <cell r="T142" t="str">
            <v>Республика Крым, г. Феодосия, ул. Горького, 11. причалы №№ 1 (санитарный причал), 2, 3, 14; РНП «Северныи» и «Южный» и районы якорной стоянки №400, 401 (для осуществления пропуска через государственную границу нефтеналивных судов)</v>
          </cell>
          <cell r="U142" t="str">
            <v>да</v>
          </cell>
          <cell r="V142" t="str">
            <v>функционирует</v>
          </cell>
          <cell r="W142" t="str">
            <v>установлен</v>
          </cell>
          <cell r="X142">
            <v>41806</v>
          </cell>
        </row>
        <row r="143">
          <cell r="A143" t="str">
            <v>МППЯлтаЮФО</v>
          </cell>
          <cell r="B143">
            <v>140</v>
          </cell>
          <cell r="C143" t="str">
            <v>Крымский</v>
          </cell>
          <cell r="D143" t="str">
            <v>МПП</v>
          </cell>
          <cell r="E143" t="str">
            <v>МПП</v>
          </cell>
          <cell r="F143" t="str">
            <v>Ялта</v>
          </cell>
          <cell r="G143" t="str">
            <v>морской</v>
          </cell>
          <cell r="H143" t="str">
            <v>не определен</v>
          </cell>
          <cell r="I143" t="str">
            <v>грузо-пассажирский</v>
          </cell>
          <cell r="J143" t="str">
            <v>постоянный</v>
          </cell>
          <cell r="K143" t="str">
            <v>многосторонний</v>
          </cell>
          <cell r="L143" t="str">
            <v>не определен</v>
          </cell>
          <cell r="M143" t="str">
            <v>нет</v>
          </cell>
          <cell r="N143" t="str">
            <v>нет</v>
          </cell>
          <cell r="O143" t="str">
            <v>нет</v>
          </cell>
          <cell r="P143" t="str">
            <v>не применимо</v>
          </cell>
          <cell r="Q143" t="str">
            <v>не применимо</v>
          </cell>
          <cell r="R143" t="str">
            <v>ЮФО</v>
          </cell>
          <cell r="S143" t="str">
            <v>Республика Крым</v>
          </cell>
          <cell r="T143" t="str">
            <v>Республика Крым, г. Ялта, ул. Рузвельта, 7 - терминал пассажирского комплекса в г. Ялта, причалы № 1,2 - пассажирские. ул. Дражинского, 2 - терминал грузо-пассажирского комплексеа, причал № 3 - грузовые суда и паромы</v>
          </cell>
          <cell r="U143" t="str">
            <v>да</v>
          </cell>
          <cell r="V143" t="str">
            <v>функционирует</v>
          </cell>
          <cell r="W143" t="str">
            <v>установлен</v>
          </cell>
          <cell r="X143">
            <v>41806</v>
          </cell>
        </row>
        <row r="144">
          <cell r="A144" t="str">
            <v>МАППБорисоглебскСЗФО</v>
          </cell>
          <cell r="B144">
            <v>141</v>
          </cell>
          <cell r="C144" t="str">
            <v>Мурманский</v>
          </cell>
          <cell r="D144" t="str">
            <v>АПП</v>
          </cell>
          <cell r="E144" t="str">
            <v>МАПП</v>
          </cell>
          <cell r="F144" t="str">
            <v>Борисоглебск</v>
          </cell>
          <cell r="G144" t="str">
            <v>автомобильный</v>
          </cell>
          <cell r="H144" t="str">
            <v>не определен</v>
          </cell>
          <cell r="I144" t="str">
            <v>грузо-пассажирский</v>
          </cell>
          <cell r="J144" t="str">
            <v>постоянный</v>
          </cell>
          <cell r="K144" t="str">
            <v>многосторонний</v>
          </cell>
          <cell r="L144" t="str">
            <v>не определен</v>
          </cell>
          <cell r="M144" t="str">
            <v>да</v>
          </cell>
          <cell r="N144" t="str">
            <v>да</v>
          </cell>
          <cell r="O144" t="str">
            <v>да</v>
          </cell>
          <cell r="P144" t="str">
            <v>Королевство Норвегия</v>
          </cell>
          <cell r="Q144" t="str">
            <v>Стурскуг</v>
          </cell>
          <cell r="R144" t="str">
            <v>СЗФО</v>
          </cell>
          <cell r="S144" t="str">
            <v>Мурманская область</v>
          </cell>
          <cell r="T144" t="str">
            <v>Мурманская обл. Печенгский р-н, 1592 км автомобильной дороги Р-21 «Кола» Санкт-Петербург–Петрозаводск–Мурманск–Печенга-граница с Королевством Норвегия</v>
          </cell>
          <cell r="U144" t="str">
            <v>да</v>
          </cell>
          <cell r="V144" t="str">
            <v>функционирует</v>
          </cell>
          <cell r="W144" t="str">
            <v>установлен</v>
          </cell>
          <cell r="X144">
            <v>0</v>
          </cell>
        </row>
        <row r="145">
          <cell r="A145" t="str">
            <v>МАППЛоттаСЗФО</v>
          </cell>
          <cell r="B145">
            <v>142</v>
          </cell>
          <cell r="C145" t="str">
            <v>Мурманский</v>
          </cell>
          <cell r="D145" t="str">
            <v>АПП</v>
          </cell>
          <cell r="E145" t="str">
            <v>МАПП</v>
          </cell>
          <cell r="F145" t="str">
            <v>Лотта</v>
          </cell>
          <cell r="G145" t="str">
            <v>автомобильный</v>
          </cell>
          <cell r="H145" t="str">
            <v>не определен</v>
          </cell>
          <cell r="I145" t="str">
            <v>грузо-пассажирский</v>
          </cell>
          <cell r="J145" t="str">
            <v>постоянный</v>
          </cell>
          <cell r="K145" t="str">
            <v>многосторонний</v>
          </cell>
          <cell r="L145" t="str">
            <v>не определен</v>
          </cell>
          <cell r="M145" t="str">
            <v>нет</v>
          </cell>
          <cell r="N145" t="str">
            <v>да</v>
          </cell>
          <cell r="O145" t="str">
            <v>да</v>
          </cell>
          <cell r="P145" t="str">
            <v>Финляндская Республика</v>
          </cell>
          <cell r="Q145" t="str">
            <v>Райя-Йоосеппи</v>
          </cell>
          <cell r="R145" t="str">
            <v>СЗФО</v>
          </cell>
          <cell r="S145" t="str">
            <v>Мурманская область</v>
          </cell>
          <cell r="T145" t="str">
            <v>Мурманская область, Кольский район, 231 км автодороги «Лотта» г. Кола – государственная граница</v>
          </cell>
          <cell r="U145" t="str">
            <v>да</v>
          </cell>
          <cell r="V145" t="str">
            <v>функционирует</v>
          </cell>
          <cell r="W145" t="str">
            <v>установлен</v>
          </cell>
          <cell r="X145">
            <v>0</v>
          </cell>
        </row>
        <row r="146">
          <cell r="A146" t="str">
            <v>МАППСаллаСЗФО</v>
          </cell>
          <cell r="B146">
            <v>143</v>
          </cell>
          <cell r="C146" t="str">
            <v>Мурманский</v>
          </cell>
          <cell r="D146" t="str">
            <v>АПП</v>
          </cell>
          <cell r="E146" t="str">
            <v>МАПП</v>
          </cell>
          <cell r="F146" t="str">
            <v>Салла</v>
          </cell>
          <cell r="G146" t="str">
            <v>автомобильный</v>
          </cell>
          <cell r="H146" t="str">
            <v>не определен</v>
          </cell>
          <cell r="I146" t="str">
            <v>грузо-пассажирский</v>
          </cell>
          <cell r="J146" t="str">
            <v>постоянный</v>
          </cell>
          <cell r="K146" t="str">
            <v>многосторонний</v>
          </cell>
          <cell r="L146" t="str">
            <v>не определен</v>
          </cell>
          <cell r="M146" t="str">
            <v>нет</v>
          </cell>
          <cell r="N146" t="str">
            <v>нет</v>
          </cell>
          <cell r="O146" t="str">
            <v>да</v>
          </cell>
          <cell r="P146" t="str">
            <v>Финляндская Республика</v>
          </cell>
          <cell r="Q146" t="str">
            <v>Келлоселькя</v>
          </cell>
          <cell r="R146" t="str">
            <v>СЗФО</v>
          </cell>
          <cell r="S146" t="str">
            <v>Мурманская область</v>
          </cell>
          <cell r="T146" t="str">
            <v>Мурманская область, cельское поселение Алакуртти Кандалакшского муниципального района Мурманской области, 73 км автомобильной дороги Алакуртти – государственная граница, место: 66°57' северной широты, 29°03' восточной долготы</v>
          </cell>
          <cell r="U146" t="str">
            <v>да</v>
          </cell>
          <cell r="V146" t="str">
            <v>функционирует</v>
          </cell>
          <cell r="W146" t="str">
            <v>установлен</v>
          </cell>
          <cell r="X146">
            <v>0</v>
          </cell>
        </row>
        <row r="147">
          <cell r="A147" t="str">
            <v>ВППАрхангельск (Талаги)СЗФО</v>
          </cell>
          <cell r="B147">
            <v>144</v>
          </cell>
          <cell r="C147" t="str">
            <v>Мурманский</v>
          </cell>
          <cell r="D147" t="str">
            <v>ВПП</v>
          </cell>
          <cell r="E147" t="str">
            <v>ВПП</v>
          </cell>
          <cell r="F147" t="str">
            <v>Архангельск (Талаги)</v>
          </cell>
          <cell r="G147" t="str">
            <v>воздушный</v>
          </cell>
          <cell r="H147" t="str">
            <v>не определен</v>
          </cell>
          <cell r="I147" t="str">
            <v>грузо-пассажирский</v>
          </cell>
          <cell r="J147" t="str">
            <v>постоянный</v>
          </cell>
          <cell r="K147" t="str">
            <v>многосторонний</v>
          </cell>
          <cell r="L147" t="str">
            <v>не определен</v>
          </cell>
          <cell r="M147" t="str">
            <v>нет</v>
          </cell>
          <cell r="N147" t="str">
            <v>да</v>
          </cell>
          <cell r="O147" t="str">
            <v>нет</v>
          </cell>
          <cell r="P147" t="str">
            <v>не применимо</v>
          </cell>
          <cell r="Q147" t="str">
            <v>не применимо</v>
          </cell>
          <cell r="R147" t="str">
            <v>СЗФО</v>
          </cell>
          <cell r="S147" t="str">
            <v>Архангельская область</v>
          </cell>
          <cell r="T147" t="str">
            <v>Архангельск, п.Талаги,  аэропорт Архангельск, д. 3, к. 3</v>
          </cell>
          <cell r="U147" t="str">
            <v>да</v>
          </cell>
          <cell r="V147" t="str">
            <v>функционирует</v>
          </cell>
          <cell r="W147" t="str">
            <v>установлен</v>
          </cell>
          <cell r="X147">
            <v>0</v>
          </cell>
        </row>
        <row r="148">
          <cell r="A148" t="str">
            <v>ВППМурманскСЗФО</v>
          </cell>
          <cell r="B148">
            <v>145</v>
          </cell>
          <cell r="C148" t="str">
            <v>Мурманский</v>
          </cell>
          <cell r="D148" t="str">
            <v>ВПП</v>
          </cell>
          <cell r="E148" t="str">
            <v>ВПП</v>
          </cell>
          <cell r="F148" t="str">
            <v>Мурманск</v>
          </cell>
          <cell r="G148" t="str">
            <v>воздушный</v>
          </cell>
          <cell r="H148" t="str">
            <v>не определен</v>
          </cell>
          <cell r="I148" t="str">
            <v>грузо-пассажирский</v>
          </cell>
          <cell r="J148" t="str">
            <v>постоянный</v>
          </cell>
          <cell r="K148" t="str">
            <v>многосторонний</v>
          </cell>
          <cell r="L148" t="str">
            <v>не определен</v>
          </cell>
          <cell r="M148" t="str">
            <v>нет</v>
          </cell>
          <cell r="N148" t="str">
            <v>да</v>
          </cell>
          <cell r="O148" t="str">
            <v>нет</v>
          </cell>
          <cell r="P148" t="str">
            <v>не применимо</v>
          </cell>
          <cell r="Q148" t="str">
            <v>не применимо</v>
          </cell>
          <cell r="R148" t="str">
            <v>СЗФО</v>
          </cell>
          <cell r="S148" t="str">
            <v>Мурманская область</v>
          </cell>
          <cell r="T148" t="str">
            <v>Мурманская обл., пос. Мурмаши, аэропорт Мурманск, 24 км. юго-западнее центра г. Мурманск</v>
          </cell>
          <cell r="U148" t="str">
            <v>да</v>
          </cell>
          <cell r="V148" t="str">
            <v>функционирует</v>
          </cell>
          <cell r="W148" t="str">
            <v>установлен</v>
          </cell>
          <cell r="X148">
            <v>0</v>
          </cell>
        </row>
        <row r="149">
          <cell r="A149" t="str">
            <v>ВППСабеттаУФО</v>
          </cell>
          <cell r="B149">
            <v>146</v>
          </cell>
          <cell r="C149" t="str">
            <v>Мурманский</v>
          </cell>
          <cell r="D149" t="str">
            <v>ВПП</v>
          </cell>
          <cell r="E149" t="str">
            <v>ВПП</v>
          </cell>
          <cell r="F149" t="str">
            <v>Сабетта</v>
          </cell>
          <cell r="G149" t="str">
            <v>воздушный</v>
          </cell>
          <cell r="H149" t="str">
            <v>не определен</v>
          </cell>
          <cell r="I149" t="str">
            <v>грузо-пассажирский</v>
          </cell>
          <cell r="J149" t="str">
            <v>работающий на нерегулярной основе</v>
          </cell>
          <cell r="K149" t="str">
            <v>многосторонний</v>
          </cell>
          <cell r="L149" t="str">
            <v>не определен</v>
          </cell>
          <cell r="M149" t="str">
            <v>нет</v>
          </cell>
          <cell r="N149" t="str">
            <v>нет</v>
          </cell>
          <cell r="O149" t="str">
            <v>нет</v>
          </cell>
          <cell r="P149" t="str">
            <v>не применимо</v>
          </cell>
          <cell r="Q149" t="str">
            <v>не применимо</v>
          </cell>
          <cell r="R149" t="str">
            <v>УФО</v>
          </cell>
          <cell r="S149" t="str">
            <v>Ямало-Ненецкий автономный округ</v>
          </cell>
          <cell r="T149" t="str">
            <v>Российская Федерация, Ямало-Ненецкий автономный округ, п. Сабетта</v>
          </cell>
          <cell r="U149" t="str">
            <v>да</v>
          </cell>
          <cell r="V149" t="str">
            <v>функционирует</v>
          </cell>
          <cell r="W149" t="str">
            <v>установлен</v>
          </cell>
          <cell r="X149">
            <v>0</v>
          </cell>
        </row>
        <row r="150">
          <cell r="A150" t="str">
            <v>ВППСыктывкарСЗФО</v>
          </cell>
          <cell r="B150">
            <v>147</v>
          </cell>
          <cell r="C150" t="str">
            <v>Мурманский</v>
          </cell>
          <cell r="D150" t="str">
            <v>ВПП</v>
          </cell>
          <cell r="E150" t="str">
            <v>ВПП</v>
          </cell>
          <cell r="F150" t="str">
            <v>Сыктывкар</v>
          </cell>
          <cell r="G150" t="str">
            <v>воздушный</v>
          </cell>
          <cell r="H150" t="str">
            <v>не определен</v>
          </cell>
          <cell r="I150" t="str">
            <v>грузо-пассажирский</v>
          </cell>
          <cell r="J150" t="str">
            <v>постоянный</v>
          </cell>
          <cell r="K150" t="str">
            <v>многосторонний</v>
          </cell>
          <cell r="L150" t="str">
            <v>не определен</v>
          </cell>
          <cell r="M150" t="str">
            <v>нет</v>
          </cell>
          <cell r="N150" t="str">
            <v>нет</v>
          </cell>
          <cell r="O150" t="str">
            <v>нет</v>
          </cell>
          <cell r="P150" t="str">
            <v>не применимо</v>
          </cell>
          <cell r="Q150" t="str">
            <v>не применимо</v>
          </cell>
          <cell r="R150" t="str">
            <v>СЗФО</v>
          </cell>
          <cell r="S150" t="str">
            <v>Республика Коми</v>
          </cell>
          <cell r="T150" t="str">
            <v>Республика Коми, г. Сыктывкар, ул. Советская, д. 88</v>
          </cell>
          <cell r="U150" t="str">
            <v>да</v>
          </cell>
          <cell r="V150" t="str">
            <v>функционирует</v>
          </cell>
          <cell r="W150" t="str">
            <v>установлен</v>
          </cell>
          <cell r="X150">
            <v>0</v>
          </cell>
        </row>
        <row r="151">
          <cell r="A151" t="str">
            <v>МППАрхангельскСЗФО</v>
          </cell>
          <cell r="B151">
            <v>148</v>
          </cell>
          <cell r="C151" t="str">
            <v>Мурманский</v>
          </cell>
          <cell r="D151" t="str">
            <v>МПП</v>
          </cell>
          <cell r="E151" t="str">
            <v>МПП</v>
          </cell>
          <cell r="F151" t="str">
            <v>Архангельск</v>
          </cell>
          <cell r="G151" t="str">
            <v>морской</v>
          </cell>
          <cell r="H151" t="str">
            <v>не определен</v>
          </cell>
          <cell r="I151" t="str">
            <v>грузо-пассажирский</v>
          </cell>
          <cell r="J151" t="str">
            <v>постоянный</v>
          </cell>
          <cell r="K151" t="str">
            <v>многосторонний</v>
          </cell>
          <cell r="L151" t="str">
            <v>не определен</v>
          </cell>
          <cell r="M151" t="str">
            <v>да</v>
          </cell>
          <cell r="N151" t="str">
            <v>да</v>
          </cell>
          <cell r="O151" t="str">
            <v>да</v>
          </cell>
          <cell r="P151" t="str">
            <v>не применимо</v>
          </cell>
          <cell r="Q151" t="str">
            <v>не применимо</v>
          </cell>
          <cell r="R151" t="str">
            <v>СЗФО</v>
          </cell>
          <cell r="S151" t="str">
            <v>Архангельская область</v>
          </cell>
          <cell r="T151" t="str">
            <v>Архангельская область, Белое море, река Северная Двина, Акватория бухты Северная, залив Дежнева, о. Земля Александры, архипелага Земля Франца Иосифа</v>
          </cell>
          <cell r="U151" t="str">
            <v>да</v>
          </cell>
          <cell r="V151" t="str">
            <v>функционирует</v>
          </cell>
          <cell r="W151" t="str">
            <v>установлен</v>
          </cell>
          <cell r="X151">
            <v>0</v>
          </cell>
        </row>
        <row r="152">
          <cell r="A152" t="str">
            <v>МППВарандейСЗФО</v>
          </cell>
          <cell r="B152">
            <v>149</v>
          </cell>
          <cell r="C152" t="str">
            <v>Мурманский</v>
          </cell>
          <cell r="D152" t="str">
            <v>МПП</v>
          </cell>
          <cell r="E152" t="str">
            <v>МПП</v>
          </cell>
          <cell r="F152" t="str">
            <v>Варандей</v>
          </cell>
          <cell r="G152" t="str">
            <v>морской</v>
          </cell>
          <cell r="H152" t="str">
            <v>не определен</v>
          </cell>
          <cell r="I152" t="str">
            <v>грузовой</v>
          </cell>
          <cell r="J152" t="str">
            <v>постоянный</v>
          </cell>
          <cell r="K152" t="str">
            <v>многосторонний</v>
          </cell>
          <cell r="L152" t="str">
            <v>не определен</v>
          </cell>
          <cell r="M152" t="str">
            <v>нет</v>
          </cell>
          <cell r="N152" t="str">
            <v>нет</v>
          </cell>
          <cell r="O152" t="str">
            <v>нет</v>
          </cell>
          <cell r="P152" t="str">
            <v>не применимо</v>
          </cell>
          <cell r="Q152" t="str">
            <v>не применимо</v>
          </cell>
          <cell r="R152" t="str">
            <v>СЗФО</v>
          </cell>
          <cell r="S152" t="str">
            <v>Ненецкий автономный округ</v>
          </cell>
          <cell r="T152" t="str">
            <v>Ненецкий автономный округ, Варандейское нефтяное месторождение, БРП «Варандей». Юридический адрес: 166700, Ненецкий автономный округ, пос. Искателей, ул. Россихина, д.4</v>
          </cell>
          <cell r="U152" t="str">
            <v>да</v>
          </cell>
          <cell r="V152" t="str">
            <v>функционирует</v>
          </cell>
          <cell r="W152" t="str">
            <v>установлен</v>
          </cell>
          <cell r="X152">
            <v>0</v>
          </cell>
        </row>
        <row r="153">
          <cell r="A153" t="str">
            <v>МППДудинкаСФО</v>
          </cell>
          <cell r="B153">
            <v>150</v>
          </cell>
          <cell r="C153" t="str">
            <v>Мурманский</v>
          </cell>
          <cell r="D153" t="str">
            <v>МПП</v>
          </cell>
          <cell r="E153" t="str">
            <v>МПП</v>
          </cell>
          <cell r="F153" t="str">
            <v>Дудинка</v>
          </cell>
          <cell r="G153" t="str">
            <v>морской</v>
          </cell>
          <cell r="H153" t="str">
            <v>не определен</v>
          </cell>
          <cell r="I153" t="str">
            <v>грузо-пассажирский</v>
          </cell>
          <cell r="J153" t="str">
            <v>постоянный</v>
          </cell>
          <cell r="K153" t="str">
            <v>многосторонний</v>
          </cell>
          <cell r="L153" t="str">
            <v>не определен</v>
          </cell>
          <cell r="M153" t="str">
            <v>нет</v>
          </cell>
          <cell r="N153" t="str">
            <v>нет</v>
          </cell>
          <cell r="O153" t="str">
            <v>нет</v>
          </cell>
          <cell r="P153" t="str">
            <v>не применимо</v>
          </cell>
          <cell r="Q153" t="str">
            <v>не применимо</v>
          </cell>
          <cell r="R153" t="str">
            <v>СФО</v>
          </cell>
          <cell r="S153" t="str">
            <v>Красноярский край</v>
          </cell>
          <cell r="T153" t="str">
            <v>Красноярский край, гДудинка, слияние р.Дудинка и р. Енисей</v>
          </cell>
          <cell r="U153" t="str">
            <v>да</v>
          </cell>
          <cell r="V153" t="str">
            <v>функционирует</v>
          </cell>
          <cell r="W153" t="str">
            <v>установлен</v>
          </cell>
          <cell r="X153">
            <v>0</v>
          </cell>
        </row>
        <row r="154">
          <cell r="A154" t="str">
            <v>МППДиксонСФО</v>
          </cell>
          <cell r="B154">
            <v>151</v>
          </cell>
          <cell r="C154" t="str">
            <v>Мурманский</v>
          </cell>
          <cell r="D154" t="str">
            <v>МПП</v>
          </cell>
          <cell r="E154" t="str">
            <v>МПП</v>
          </cell>
          <cell r="F154" t="str">
            <v>Диксон</v>
          </cell>
          <cell r="G154" t="str">
            <v>морской</v>
          </cell>
          <cell r="H154" t="str">
            <v>не определен</v>
          </cell>
          <cell r="I154" t="str">
            <v>грузовой</v>
          </cell>
          <cell r="J154" t="str">
            <v>постоянный</v>
          </cell>
          <cell r="K154" t="str">
            <v>многосторонний</v>
          </cell>
          <cell r="L154" t="str">
            <v>не определен</v>
          </cell>
          <cell r="M154" t="str">
            <v>нет</v>
          </cell>
          <cell r="N154" t="str">
            <v>нет</v>
          </cell>
          <cell r="O154" t="str">
            <v>нет</v>
          </cell>
          <cell r="P154" t="str">
            <v>не применимо</v>
          </cell>
          <cell r="Q154" t="str">
            <v>не применимо</v>
          </cell>
          <cell r="R154" t="str">
            <v>СФО</v>
          </cell>
          <cell r="S154" t="str">
            <v>Красноярский край</v>
          </cell>
          <cell r="T154" t="str">
            <v>не определен</v>
          </cell>
          <cell r="U154" t="str">
            <v>нет</v>
          </cell>
          <cell r="V154" t="str">
            <v>Установлен в 2020 году. Будет открыт после проведения мероприятий по обустройству за счет внебюджетных источников финансирования</v>
          </cell>
          <cell r="W154" t="str">
            <v>установлен</v>
          </cell>
          <cell r="X154">
            <v>0</v>
          </cell>
        </row>
        <row r="155">
          <cell r="A155" t="str">
            <v>МППКандалакшаСЗФО</v>
          </cell>
          <cell r="B155">
            <v>152</v>
          </cell>
          <cell r="C155" t="str">
            <v>Мурманский</v>
          </cell>
          <cell r="D155" t="str">
            <v>МПП</v>
          </cell>
          <cell r="E155" t="str">
            <v>МПП</v>
          </cell>
          <cell r="F155" t="str">
            <v>Кандалакша</v>
          </cell>
          <cell r="G155" t="str">
            <v>морской</v>
          </cell>
          <cell r="H155" t="str">
            <v>не определен</v>
          </cell>
          <cell r="I155" t="str">
            <v>грузо-пассажирский</v>
          </cell>
          <cell r="J155" t="str">
            <v>постоянный</v>
          </cell>
          <cell r="K155" t="str">
            <v>многосторонний</v>
          </cell>
          <cell r="L155" t="str">
            <v>не определен</v>
          </cell>
          <cell r="M155" t="str">
            <v>нет</v>
          </cell>
          <cell r="N155" t="str">
            <v>нет</v>
          </cell>
          <cell r="O155" t="str">
            <v>нет</v>
          </cell>
          <cell r="P155" t="str">
            <v>не применимо</v>
          </cell>
          <cell r="Q155" t="str">
            <v>не применимо</v>
          </cell>
          <cell r="R155" t="str">
            <v>СЗФО</v>
          </cell>
          <cell r="S155" t="str">
            <v>Мурманская область</v>
          </cell>
          <cell r="T155" t="str">
            <v>Северо - Западный Федеральный округ, Мурманская область, г. Кандалакша, Белое море, Кандалакшский залив</v>
          </cell>
          <cell r="U155" t="str">
            <v>да</v>
          </cell>
          <cell r="V155" t="str">
            <v>функционирует</v>
          </cell>
          <cell r="W155" t="str">
            <v>установлен</v>
          </cell>
          <cell r="X155">
            <v>0</v>
          </cell>
        </row>
        <row r="156">
          <cell r="A156" t="str">
            <v>МППМурманскСЗФО</v>
          </cell>
          <cell r="B156">
            <v>153</v>
          </cell>
          <cell r="C156" t="str">
            <v>Мурманский</v>
          </cell>
          <cell r="D156" t="str">
            <v>МПП</v>
          </cell>
          <cell r="E156" t="str">
            <v>МПП</v>
          </cell>
          <cell r="F156" t="str">
            <v>Мурманск</v>
          </cell>
          <cell r="G156" t="str">
            <v>морской</v>
          </cell>
          <cell r="H156" t="str">
            <v>не определен</v>
          </cell>
          <cell r="I156" t="str">
            <v>грузо-пассажирский</v>
          </cell>
          <cell r="J156" t="str">
            <v>постоянный</v>
          </cell>
          <cell r="K156" t="str">
            <v>многосторонний</v>
          </cell>
          <cell r="L156" t="str">
            <v>не определен</v>
          </cell>
          <cell r="M156" t="str">
            <v>да</v>
          </cell>
          <cell r="N156" t="str">
            <v>да</v>
          </cell>
          <cell r="O156" t="str">
            <v>да</v>
          </cell>
          <cell r="P156" t="str">
            <v>не применимо</v>
          </cell>
          <cell r="Q156" t="str">
            <v>не применимо</v>
          </cell>
          <cell r="R156" t="str">
            <v>СЗФО</v>
          </cell>
          <cell r="S156" t="str">
            <v>Мурманская область</v>
          </cell>
          <cell r="T156" t="str">
            <v>Северо-Западный федеральный округ, Мурманская область, г. Мурманск, Баренцево море, Кольский залив</v>
          </cell>
          <cell r="U156" t="str">
            <v>да</v>
          </cell>
          <cell r="V156" t="str">
            <v>функционирует</v>
          </cell>
          <cell r="W156" t="str">
            <v>установлен</v>
          </cell>
          <cell r="X156">
            <v>0</v>
          </cell>
        </row>
        <row r="157">
          <cell r="A157" t="str">
            <v>МППНарьян-МарСЗФО</v>
          </cell>
          <cell r="B157">
            <v>154</v>
          </cell>
          <cell r="C157" t="str">
            <v>Мурманский</v>
          </cell>
          <cell r="D157" t="str">
            <v>МПП</v>
          </cell>
          <cell r="E157" t="str">
            <v>МПП</v>
          </cell>
          <cell r="F157" t="str">
            <v>Нарьян-Мар</v>
          </cell>
          <cell r="G157" t="str">
            <v>морской</v>
          </cell>
          <cell r="H157" t="str">
            <v>не определен</v>
          </cell>
          <cell r="I157" t="str">
            <v>грузовой</v>
          </cell>
          <cell r="J157" t="str">
            <v>сезонный</v>
          </cell>
          <cell r="K157" t="str">
            <v>многосторонний</v>
          </cell>
          <cell r="L157" t="str">
            <v>не определен</v>
          </cell>
          <cell r="M157" t="str">
            <v>нет</v>
          </cell>
          <cell r="N157" t="str">
            <v>нет</v>
          </cell>
          <cell r="O157" t="str">
            <v>нет</v>
          </cell>
          <cell r="P157" t="str">
            <v>не применимо</v>
          </cell>
          <cell r="Q157" t="str">
            <v>не применимо</v>
          </cell>
          <cell r="R157" t="str">
            <v>СЗФО</v>
          </cell>
          <cell r="S157" t="str">
            <v>Ненецкий автономный округ</v>
          </cell>
          <cell r="T157" t="str">
            <v>не определен</v>
          </cell>
          <cell r="U157" t="str">
            <v>нет</v>
          </cell>
          <cell r="V157" t="str">
            <v>Не функционирует с 2009 г. Пункт пропуска не обустроен, так как решение о целесообразности функционирования не принято (в связи с сильным замывом дна реки Печора проход грузовых судов с большой осадкой и заход в порт не представляется возможным). Планируется реконструкция в соответствии с приказом Минтранса России от 24.07.2017 № 271</v>
          </cell>
          <cell r="W157" t="str">
            <v>установлен</v>
          </cell>
          <cell r="X157">
            <v>0</v>
          </cell>
        </row>
        <row r="158">
          <cell r="A158" t="str">
            <v>МППОнегаСЗФО</v>
          </cell>
          <cell r="B158">
            <v>155</v>
          </cell>
          <cell r="C158" t="str">
            <v>Мурманский</v>
          </cell>
          <cell r="D158" t="str">
            <v>МПП</v>
          </cell>
          <cell r="E158" t="str">
            <v>МПП</v>
          </cell>
          <cell r="F158" t="str">
            <v>Онега</v>
          </cell>
          <cell r="G158" t="str">
            <v>морской</v>
          </cell>
          <cell r="H158" t="str">
            <v>не определен</v>
          </cell>
          <cell r="I158" t="str">
            <v>грузовой</v>
          </cell>
          <cell r="J158" t="str">
            <v>сезонный</v>
          </cell>
          <cell r="K158" t="str">
            <v>многосторонний</v>
          </cell>
          <cell r="L158" t="str">
            <v>не определен</v>
          </cell>
          <cell r="M158" t="str">
            <v>нет</v>
          </cell>
          <cell r="N158" t="str">
            <v>нет</v>
          </cell>
          <cell r="O158" t="str">
            <v>нет</v>
          </cell>
          <cell r="P158" t="str">
            <v>не применимо</v>
          </cell>
          <cell r="Q158" t="str">
            <v>не применимо</v>
          </cell>
          <cell r="R158" t="str">
            <v>СЗФО</v>
          </cell>
          <cell r="S158" t="str">
            <v>Архангельская область</v>
          </cell>
          <cell r="T158" t="str">
            <v>Архангельская область, г. Онега, Белое море, Онежский залив, Карельский рейд, Архангельская область, г.Онега, ул. Гутина , д.2</v>
          </cell>
          <cell r="U158" t="str">
            <v>да</v>
          </cell>
          <cell r="V158" t="str">
            <v>функционирует</v>
          </cell>
          <cell r="W158" t="str">
            <v>установлен</v>
          </cell>
          <cell r="X158">
            <v>0</v>
          </cell>
        </row>
        <row r="159">
          <cell r="A159" t="str">
            <v>МППСабеттаУФО</v>
          </cell>
          <cell r="B159">
            <v>156</v>
          </cell>
          <cell r="C159" t="str">
            <v>Мурманский</v>
          </cell>
          <cell r="D159" t="str">
            <v>МПП</v>
          </cell>
          <cell r="E159" t="str">
            <v>МПП</v>
          </cell>
          <cell r="F159" t="str">
            <v>Сабетта</v>
          </cell>
          <cell r="G159" t="str">
            <v>морской</v>
          </cell>
          <cell r="H159" t="str">
            <v>не определен</v>
          </cell>
          <cell r="I159" t="str">
            <v>грузовой</v>
          </cell>
          <cell r="J159" t="str">
            <v>постоянный</v>
          </cell>
          <cell r="K159" t="str">
            <v>многосторонний</v>
          </cell>
          <cell r="L159" t="str">
            <v>не определен</v>
          </cell>
          <cell r="M159" t="str">
            <v>нет</v>
          </cell>
          <cell r="N159" t="str">
            <v>нет</v>
          </cell>
          <cell r="O159" t="str">
            <v>нет</v>
          </cell>
          <cell r="P159" t="str">
            <v>не применимо</v>
          </cell>
          <cell r="Q159" t="str">
            <v>не применимо</v>
          </cell>
          <cell r="R159" t="str">
            <v>УФО</v>
          </cell>
          <cell r="S159" t="str">
            <v>Ямало-Ненецкий автономный округ</v>
          </cell>
          <cell r="T159" t="str">
            <v>Ямало-Ненецкий автономный округ,  п. Сабетта</v>
          </cell>
          <cell r="U159" t="str">
            <v>да</v>
          </cell>
          <cell r="V159" t="str">
            <v>функционирует</v>
          </cell>
          <cell r="W159" t="str">
            <v>установлен</v>
          </cell>
          <cell r="X159">
            <v>0</v>
          </cell>
        </row>
        <row r="160">
          <cell r="A160" t="str">
            <v>ДАПП ПУПАспайтыСФО</v>
          </cell>
          <cell r="B160">
            <v>157</v>
          </cell>
          <cell r="C160" t="str">
            <v>Новосибирский</v>
          </cell>
          <cell r="D160" t="str">
            <v>АПП</v>
          </cell>
          <cell r="E160" t="str">
            <v>ДАПП ПУП</v>
          </cell>
          <cell r="F160" t="str">
            <v>Аспайты</v>
          </cell>
          <cell r="G160" t="str">
            <v>автомобильный</v>
          </cell>
          <cell r="H160" t="str">
            <v>не определен</v>
          </cell>
          <cell r="I160" t="str">
            <v>грузо-пассажирский</v>
          </cell>
          <cell r="J160" t="str">
            <v>работающий на нерегулярной основе</v>
          </cell>
          <cell r="K160" t="str">
            <v>двусторонний</v>
          </cell>
          <cell r="L160" t="str">
            <v>упрощенный</v>
          </cell>
          <cell r="M160" t="str">
            <v>нет</v>
          </cell>
          <cell r="N160" t="str">
            <v>нет</v>
          </cell>
          <cell r="O160" t="str">
            <v>нет</v>
          </cell>
          <cell r="P160" t="str">
            <v>Монголия</v>
          </cell>
          <cell r="Q160" t="str">
            <v>Асгатын-Гол</v>
          </cell>
          <cell r="R160" t="str">
            <v>СФО</v>
          </cell>
          <cell r="S160" t="str">
            <v>Республика Тыва</v>
          </cell>
          <cell r="T160" t="str">
            <v>не определен</v>
          </cell>
          <cell r="U160" t="str">
            <v>нет</v>
          </cell>
          <cell r="V160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W160" t="str">
            <v>установлен</v>
          </cell>
          <cell r="X160">
            <v>0</v>
          </cell>
        </row>
        <row r="161">
          <cell r="A161" t="str">
            <v>МАППВеселоярскСФО</v>
          </cell>
          <cell r="B161">
            <v>158</v>
          </cell>
          <cell r="C161" t="str">
            <v>Новосибирский</v>
          </cell>
          <cell r="D161" t="str">
            <v>АПП</v>
          </cell>
          <cell r="E161" t="str">
            <v>МАПП</v>
          </cell>
          <cell r="F161" t="str">
            <v>Веселоярск</v>
          </cell>
          <cell r="G161" t="str">
            <v>автомобильный</v>
          </cell>
          <cell r="H161" t="str">
            <v>не определен</v>
          </cell>
          <cell r="I161" t="str">
            <v>грузо-пассажирский</v>
          </cell>
          <cell r="J161" t="str">
            <v>постоянный</v>
          </cell>
          <cell r="K161" t="str">
            <v>многосторонний</v>
          </cell>
          <cell r="L161" t="str">
            <v>не определен</v>
          </cell>
          <cell r="M161" t="str">
            <v>нет</v>
          </cell>
          <cell r="N161" t="str">
            <v>нет</v>
          </cell>
          <cell r="O161" t="str">
            <v>нет</v>
          </cell>
          <cell r="P161" t="str">
            <v>Республика Казахстан</v>
          </cell>
          <cell r="Q161" t="str">
            <v>Ауыл</v>
          </cell>
          <cell r="R161" t="str">
            <v>СФО</v>
          </cell>
          <cell r="S161" t="str">
            <v>Алтайский край</v>
          </cell>
          <cell r="T161" t="str">
            <v>Алтайский край, Рубцовский район, автодорога А 322 «Барнаул – Рубцовск - граница с Республикой Казахстан», 337 км + 200 м</v>
          </cell>
          <cell r="U161" t="str">
            <v>да</v>
          </cell>
          <cell r="V161" t="str">
            <v>функционирует</v>
          </cell>
          <cell r="W161" t="str">
            <v>установлен</v>
          </cell>
          <cell r="X161">
            <v>36183</v>
          </cell>
        </row>
        <row r="162">
          <cell r="A162" t="str">
            <v>МАППГорнякСФО</v>
          </cell>
          <cell r="B162">
            <v>159</v>
          </cell>
          <cell r="C162" t="str">
            <v>Новосибирский</v>
          </cell>
          <cell r="D162" t="str">
            <v>АПП</v>
          </cell>
          <cell r="E162" t="str">
            <v>МАПП</v>
          </cell>
          <cell r="F162" t="str">
            <v>Горняк</v>
          </cell>
          <cell r="G162" t="str">
            <v>автомобильный</v>
          </cell>
          <cell r="H162" t="str">
            <v>не определен</v>
          </cell>
          <cell r="I162" t="str">
            <v>грузо-пассажирский</v>
          </cell>
          <cell r="J162" t="str">
            <v>постоянный</v>
          </cell>
          <cell r="K162" t="str">
            <v>многосторонний</v>
          </cell>
          <cell r="L162" t="str">
            <v>не определен</v>
          </cell>
          <cell r="M162" t="str">
            <v>нет</v>
          </cell>
          <cell r="N162" t="str">
            <v>нет</v>
          </cell>
          <cell r="O162" t="str">
            <v>нет</v>
          </cell>
          <cell r="P162" t="str">
            <v>Республика Казахстан</v>
          </cell>
          <cell r="Q162" t="str">
            <v>Жезкент</v>
          </cell>
          <cell r="R162" t="str">
            <v>СФО</v>
          </cell>
          <cell r="S162" t="str">
            <v>Алтайский край</v>
          </cell>
          <cell r="T162" t="str">
            <v>Алтайский край, Локтевский район, автодорога "Горняк-граница -Республики Казахстан", 3 км+ 700м</v>
          </cell>
          <cell r="U162" t="str">
            <v>да</v>
          </cell>
          <cell r="V162" t="str">
            <v>функционирует</v>
          </cell>
          <cell r="W162" t="str">
            <v>установлен</v>
          </cell>
          <cell r="X162">
            <v>36183</v>
          </cell>
        </row>
        <row r="163">
          <cell r="A163" t="str">
            <v>МАППИсилькульСФО</v>
          </cell>
          <cell r="B163">
            <v>160</v>
          </cell>
          <cell r="C163" t="str">
            <v>Новосибирский</v>
          </cell>
          <cell r="D163" t="str">
            <v>АПП</v>
          </cell>
          <cell r="E163" t="str">
            <v>МАПП</v>
          </cell>
          <cell r="F163" t="str">
            <v>Исилькуль</v>
          </cell>
          <cell r="G163" t="str">
            <v>автомобильный</v>
          </cell>
          <cell r="H163" t="str">
            <v>не определен</v>
          </cell>
          <cell r="I163" t="str">
            <v>грузо-пассажирский</v>
          </cell>
          <cell r="J163" t="str">
            <v>постоянный</v>
          </cell>
          <cell r="K163" t="str">
            <v>многосторонний</v>
          </cell>
          <cell r="L163" t="str">
            <v>не определен</v>
          </cell>
          <cell r="M163" t="str">
            <v>нет</v>
          </cell>
          <cell r="N163" t="str">
            <v>нет</v>
          </cell>
          <cell r="O163" t="str">
            <v>нет</v>
          </cell>
          <cell r="P163" t="str">
            <v>Республика Казахстан</v>
          </cell>
          <cell r="Q163" t="str">
            <v>Каракога</v>
          </cell>
          <cell r="R163" t="str">
            <v>СФО</v>
          </cell>
          <cell r="S163" t="str">
            <v>Омская область</v>
          </cell>
          <cell r="T163" t="str">
            <v>Омская область, Исилькульский р-он, 658й км а/м дороги Челябинск-Омск (М51)</v>
          </cell>
          <cell r="U163" t="str">
            <v>да</v>
          </cell>
          <cell r="V163" t="str">
            <v>функционирует</v>
          </cell>
          <cell r="W163" t="str">
            <v>установлен</v>
          </cell>
          <cell r="X163">
            <v>36183</v>
          </cell>
        </row>
        <row r="164">
          <cell r="A164" t="str">
            <v>МАППКулунда (Шарбакты)СФО</v>
          </cell>
          <cell r="B164">
            <v>161</v>
          </cell>
          <cell r="C164" t="str">
            <v>Новосибирский</v>
          </cell>
          <cell r="D164" t="str">
            <v>АПП</v>
          </cell>
          <cell r="E164" t="str">
            <v>МАПП</v>
          </cell>
          <cell r="F164" t="str">
            <v>Кулунда (Шарбакты)</v>
          </cell>
          <cell r="G164" t="str">
            <v>автомобильный</v>
          </cell>
          <cell r="H164" t="str">
            <v>не определен</v>
          </cell>
          <cell r="I164" t="str">
            <v>грузо-пассажирский</v>
          </cell>
          <cell r="J164" t="str">
            <v>постоянный</v>
          </cell>
          <cell r="K164" t="str">
            <v>многосторонний</v>
          </cell>
          <cell r="L164" t="str">
            <v>не определен</v>
          </cell>
          <cell r="M164" t="str">
            <v>нет</v>
          </cell>
          <cell r="N164" t="str">
            <v>нет</v>
          </cell>
          <cell r="O164" t="str">
            <v>нет</v>
          </cell>
          <cell r="P164" t="str">
            <v>Республика Казахстан</v>
          </cell>
          <cell r="Q164" t="str">
            <v>Шарбакты</v>
          </cell>
          <cell r="R164" t="str">
            <v>СФО</v>
          </cell>
          <cell r="S164" t="str">
            <v>Алтайский край</v>
          </cell>
          <cell r="T164" t="str">
            <v>Алтайский край, Кулундинский район, автодорога А-321 «Барнаул – Павловск – граница с Республикой Казахстан», 402 км</v>
          </cell>
          <cell r="U164" t="str">
            <v>да</v>
          </cell>
          <cell r="V164" t="str">
            <v>функционирует</v>
          </cell>
          <cell r="W164" t="str">
            <v>установлен</v>
          </cell>
          <cell r="X164">
            <v>36183</v>
          </cell>
        </row>
        <row r="165">
          <cell r="A165" t="str">
            <v>ДАППМалиновое ОзероСФО</v>
          </cell>
          <cell r="B165">
            <v>162</v>
          </cell>
          <cell r="C165" t="str">
            <v>Новосибирский</v>
          </cell>
          <cell r="D165" t="str">
            <v>АПП</v>
          </cell>
          <cell r="E165" t="str">
            <v>ДАПП</v>
          </cell>
          <cell r="F165" t="str">
            <v>Малиновое Озеро</v>
          </cell>
          <cell r="G165" t="str">
            <v>автомобильный</v>
          </cell>
          <cell r="H165" t="str">
            <v>не определен</v>
          </cell>
          <cell r="I165" t="str">
            <v>грузо-пассажирский</v>
          </cell>
          <cell r="J165" t="str">
            <v>постоянный</v>
          </cell>
          <cell r="K165" t="str">
            <v>двусторонний</v>
          </cell>
          <cell r="L165" t="str">
            <v>не определен</v>
          </cell>
          <cell r="M165" t="str">
            <v>нет</v>
          </cell>
          <cell r="N165" t="str">
            <v>нет</v>
          </cell>
          <cell r="O165" t="str">
            <v>нет</v>
          </cell>
          <cell r="P165" t="str">
            <v>Республика Казахстан</v>
          </cell>
          <cell r="Q165" t="str">
            <v>Коянбай</v>
          </cell>
          <cell r="R165" t="str">
            <v>СФО</v>
          </cell>
          <cell r="S165" t="str">
            <v>Алтайский край</v>
          </cell>
          <cell r="T165" t="str">
            <v>Алтайский край, Михайловский район, автодорога "Малиновое Озеро - граница Республики Казахстан", 25 км</v>
          </cell>
          <cell r="U165" t="str">
            <v>да</v>
          </cell>
          <cell r="V165" t="str">
            <v>функционирует</v>
          </cell>
          <cell r="W165" t="str">
            <v>установлен</v>
          </cell>
          <cell r="X165">
            <v>36183</v>
          </cell>
        </row>
        <row r="166">
          <cell r="A166" t="str">
            <v>МАППМихайловкаСФО</v>
          </cell>
          <cell r="B166">
            <v>163</v>
          </cell>
          <cell r="C166" t="str">
            <v>Новосибирский</v>
          </cell>
          <cell r="D166" t="str">
            <v>АПП</v>
          </cell>
          <cell r="E166" t="str">
            <v>МАПП</v>
          </cell>
          <cell r="F166" t="str">
            <v>Михайловка</v>
          </cell>
          <cell r="G166" t="str">
            <v>автомобильный</v>
          </cell>
          <cell r="H166" t="str">
            <v>не определен</v>
          </cell>
          <cell r="I166" t="str">
            <v>грузо-пассажирский</v>
          </cell>
          <cell r="J166" t="str">
            <v>постоянный</v>
          </cell>
          <cell r="K166" t="str">
            <v>многосторонний</v>
          </cell>
          <cell r="L166" t="str">
            <v>не определен</v>
          </cell>
          <cell r="M166" t="str">
            <v>нет</v>
          </cell>
          <cell r="N166" t="str">
            <v>нет</v>
          </cell>
          <cell r="O166" t="str">
            <v>нет</v>
          </cell>
          <cell r="P166" t="str">
            <v>Республика Казахстан</v>
          </cell>
          <cell r="Q166" t="str">
            <v>Убе</v>
          </cell>
          <cell r="R166" t="str">
            <v>СФО</v>
          </cell>
          <cell r="S166" t="str">
            <v>Алтайский край</v>
          </cell>
          <cell r="T166" t="str">
            <v>Алтайский край, Третьяковский район, с. Михайловка, ул. Молодежная, 41, автодорога "Поспелиха-Курья-Третьяково-граница Республики Казахстан", 168 км</v>
          </cell>
          <cell r="U166" t="str">
            <v>да</v>
          </cell>
          <cell r="V166" t="str">
            <v>функционирует</v>
          </cell>
          <cell r="W166" t="str">
            <v>установлен</v>
          </cell>
          <cell r="X166">
            <v>36183</v>
          </cell>
        </row>
        <row r="167">
          <cell r="A167" t="str">
            <v>ДАПП ПУПМугур-АксыСФО</v>
          </cell>
          <cell r="B167">
            <v>164</v>
          </cell>
          <cell r="C167" t="str">
            <v>Новосибирский</v>
          </cell>
          <cell r="D167" t="str">
            <v>АПП</v>
          </cell>
          <cell r="E167" t="str">
            <v>ДАПП ПУП</v>
          </cell>
          <cell r="F167" t="str">
            <v>Мугур-Аксы</v>
          </cell>
          <cell r="G167" t="str">
            <v>автомобильный</v>
          </cell>
          <cell r="H167" t="str">
            <v>не определен</v>
          </cell>
          <cell r="I167" t="str">
            <v>грузо-пассажирский</v>
          </cell>
          <cell r="J167" t="str">
            <v>работающий на нерегулярной основе</v>
          </cell>
          <cell r="K167" t="str">
            <v>двусторонний</v>
          </cell>
          <cell r="L167" t="str">
            <v>упрощенный</v>
          </cell>
          <cell r="M167" t="str">
            <v>нет</v>
          </cell>
          <cell r="N167" t="str">
            <v>нет</v>
          </cell>
          <cell r="O167" t="str">
            <v>нет</v>
          </cell>
          <cell r="P167" t="str">
            <v>Монголия</v>
          </cell>
          <cell r="Q167" t="str">
            <v>Харигийн-Гол</v>
          </cell>
          <cell r="R167" t="str">
            <v>СФО</v>
          </cell>
          <cell r="S167" t="str">
            <v>Республика Тыва</v>
          </cell>
          <cell r="T167" t="str">
            <v>не определен</v>
          </cell>
          <cell r="U167" t="str">
            <v>нет</v>
          </cell>
          <cell r="V167" t="str">
            <v>Не функционирует с 2004 г. 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W167" t="str">
            <v>установлен</v>
          </cell>
          <cell r="X167">
            <v>0</v>
          </cell>
        </row>
        <row r="168">
          <cell r="A168" t="str">
            <v>ДАППНевольноеСФО</v>
          </cell>
          <cell r="B168">
            <v>165</v>
          </cell>
          <cell r="C168" t="str">
            <v>Новосибирский</v>
          </cell>
          <cell r="D168" t="str">
            <v>АПП</v>
          </cell>
          <cell r="E168" t="str">
            <v>ДАПП</v>
          </cell>
          <cell r="F168" t="str">
            <v>Невольное</v>
          </cell>
          <cell r="G168" t="str">
            <v>автомобильный</v>
          </cell>
          <cell r="H168" t="str">
            <v>не определен</v>
          </cell>
          <cell r="I168" t="str">
            <v>грузо-пассажирский</v>
          </cell>
          <cell r="J168" t="str">
            <v>постоянный</v>
          </cell>
          <cell r="K168" t="str">
            <v>двусторонний</v>
          </cell>
          <cell r="L168" t="str">
            <v>не определен</v>
          </cell>
          <cell r="M168" t="str">
            <v>нет</v>
          </cell>
          <cell r="N168" t="str">
            <v>нет</v>
          </cell>
          <cell r="O168" t="str">
            <v>нет</v>
          </cell>
          <cell r="P168" t="str">
            <v>Республика Казахстан</v>
          </cell>
          <cell r="Q168" t="str">
            <v>Амангельды</v>
          </cell>
          <cell r="R168" t="str">
            <v>СФО</v>
          </cell>
          <cell r="S168" t="str">
            <v>Омская область</v>
          </cell>
          <cell r="T168" t="str">
            <v>Омская область, Русско-Полянский район, 19 км автомобильной дороги Русская Поляна – граница Республики Казахстан</v>
          </cell>
          <cell r="U168" t="str">
            <v>да</v>
          </cell>
          <cell r="V168" t="str">
            <v>функционирует</v>
          </cell>
          <cell r="W168" t="str">
            <v>установлен</v>
          </cell>
          <cell r="X168">
            <v>36183</v>
          </cell>
        </row>
        <row r="169">
          <cell r="A169" t="str">
            <v>ДАППОдесскоеСФО</v>
          </cell>
          <cell r="B169">
            <v>166</v>
          </cell>
          <cell r="C169" t="str">
            <v>Новосибирский</v>
          </cell>
          <cell r="D169" t="str">
            <v>АПП</v>
          </cell>
          <cell r="E169" t="str">
            <v>ДАПП</v>
          </cell>
          <cell r="F169" t="str">
            <v>Одесское</v>
          </cell>
          <cell r="G169" t="str">
            <v>автомобильный</v>
          </cell>
          <cell r="H169" t="str">
            <v>не определен</v>
          </cell>
          <cell r="I169" t="str">
            <v>грузо-пассажирский</v>
          </cell>
          <cell r="J169" t="str">
            <v>постоянный</v>
          </cell>
          <cell r="K169" t="str">
            <v>двусторонний</v>
          </cell>
          <cell r="L169" t="str">
            <v>не определен</v>
          </cell>
          <cell r="M169" t="str">
            <v>нет</v>
          </cell>
          <cell r="N169" t="str">
            <v>нет</v>
          </cell>
          <cell r="O169" t="str">
            <v>нет</v>
          </cell>
          <cell r="P169" t="str">
            <v>Республика Казахстан</v>
          </cell>
          <cell r="Q169" t="str">
            <v>Бидаик</v>
          </cell>
          <cell r="R169" t="str">
            <v>СФО</v>
          </cell>
          <cell r="S169" t="str">
            <v>Омская область</v>
          </cell>
          <cell r="T169" t="str">
            <v>Омская область, Одесский район, 108 км автомобильной дороги Омск – Одесское – гр. Казахстана, 1 км от с. Белосток</v>
          </cell>
          <cell r="U169" t="str">
            <v>да</v>
          </cell>
          <cell r="V169" t="str">
            <v>функционирует</v>
          </cell>
          <cell r="W169" t="str">
            <v>установлен</v>
          </cell>
          <cell r="X169">
            <v>36183</v>
          </cell>
        </row>
        <row r="170">
          <cell r="A170" t="str">
            <v>МАППОльховкаСФО</v>
          </cell>
          <cell r="B170">
            <v>167</v>
          </cell>
          <cell r="C170" t="str">
            <v>Новосибирский</v>
          </cell>
          <cell r="D170" t="str">
            <v>АПП</v>
          </cell>
          <cell r="E170" t="str">
            <v>МАПП</v>
          </cell>
          <cell r="F170" t="str">
            <v>Ольховка</v>
          </cell>
          <cell r="G170" t="str">
            <v>автомобильный</v>
          </cell>
          <cell r="H170" t="str">
            <v>не определен</v>
          </cell>
          <cell r="I170" t="str">
            <v>грузо-пассажирский</v>
          </cell>
          <cell r="J170" t="str">
            <v>постоянный</v>
          </cell>
          <cell r="K170" t="str">
            <v>многосторонний</v>
          </cell>
          <cell r="L170" t="str">
            <v>не определен</v>
          </cell>
          <cell r="M170" t="str">
            <v>нет</v>
          </cell>
          <cell r="N170" t="str">
            <v>нет</v>
          </cell>
          <cell r="O170" t="str">
            <v>нет</v>
          </cell>
          <cell r="P170" t="str">
            <v>Республика Казахстан</v>
          </cell>
          <cell r="Q170" t="str">
            <v>Урлютобе</v>
          </cell>
          <cell r="R170" t="str">
            <v>СФО</v>
          </cell>
          <cell r="S170" t="str">
            <v>Омская область</v>
          </cell>
          <cell r="T170" t="str">
            <v>Омская область, Черлакский р-он, 192 км трассы А-320</v>
          </cell>
          <cell r="U170" t="str">
            <v>да</v>
          </cell>
          <cell r="V170" t="str">
            <v>функционирует</v>
          </cell>
          <cell r="W170" t="str">
            <v>установлен</v>
          </cell>
          <cell r="X170">
            <v>36183</v>
          </cell>
        </row>
        <row r="171">
          <cell r="A171" t="str">
            <v>ДАПППавловка (Славгород)СФО</v>
          </cell>
          <cell r="B171">
            <v>168</v>
          </cell>
          <cell r="C171" t="str">
            <v>Новосибирский</v>
          </cell>
          <cell r="D171" t="str">
            <v>АПП</v>
          </cell>
          <cell r="E171" t="str">
            <v>ДАПП</v>
          </cell>
          <cell r="F171" t="str">
            <v>Павловка (Славгород)</v>
          </cell>
          <cell r="G171" t="str">
            <v>автомобильный</v>
          </cell>
          <cell r="H171" t="str">
            <v>не определен</v>
          </cell>
          <cell r="I171" t="str">
            <v>грузо-пассажирский</v>
          </cell>
          <cell r="J171" t="str">
            <v>постоянный</v>
          </cell>
          <cell r="K171" t="str">
            <v>двусторонний</v>
          </cell>
          <cell r="L171" t="str">
            <v>не определен</v>
          </cell>
          <cell r="M171" t="str">
            <v>нет</v>
          </cell>
          <cell r="N171" t="str">
            <v>нет</v>
          </cell>
          <cell r="O171" t="str">
            <v>нет</v>
          </cell>
          <cell r="P171" t="str">
            <v>Республика Казахстан</v>
          </cell>
          <cell r="Q171" t="str">
            <v>Найза</v>
          </cell>
          <cell r="R171" t="str">
            <v>СФО</v>
          </cell>
          <cell r="S171" t="str">
            <v>Алтайский край</v>
          </cell>
          <cell r="T171" t="str">
            <v>Алтайский край, Славгородский район, автодорога "Славгород - Покровка-граница Республики Казахстан", 30 км</v>
          </cell>
          <cell r="U171" t="str">
            <v>да</v>
          </cell>
          <cell r="V171" t="str">
            <v>функционирует</v>
          </cell>
          <cell r="W171" t="str">
            <v>установлен</v>
          </cell>
          <cell r="X171">
            <v>36183</v>
          </cell>
        </row>
        <row r="172">
          <cell r="A172" t="str">
            <v>МАПППавловкаСФО</v>
          </cell>
          <cell r="B172">
            <v>169</v>
          </cell>
          <cell r="C172" t="str">
            <v>Новосибирский</v>
          </cell>
          <cell r="D172" t="str">
            <v>АПП</v>
          </cell>
          <cell r="E172" t="str">
            <v>МАПП</v>
          </cell>
          <cell r="F172" t="str">
            <v>Павловка</v>
          </cell>
          <cell r="G172" t="str">
            <v>автомобильный</v>
          </cell>
          <cell r="H172" t="str">
            <v>не определен</v>
          </cell>
          <cell r="I172" t="str">
            <v>грузо-пассажирский</v>
          </cell>
          <cell r="J172" t="str">
            <v>постоянный</v>
          </cell>
          <cell r="K172" t="str">
            <v>многосторонний</v>
          </cell>
          <cell r="L172" t="str">
            <v>не определен</v>
          </cell>
          <cell r="M172" t="str">
            <v>нет</v>
          </cell>
          <cell r="N172" t="str">
            <v>нет</v>
          </cell>
          <cell r="O172" t="str">
            <v>нет</v>
          </cell>
          <cell r="P172" t="str">
            <v>Республика Казахстан</v>
          </cell>
          <cell r="Q172" t="str">
            <v>Косак</v>
          </cell>
          <cell r="R172" t="str">
            <v>СФО</v>
          </cell>
          <cell r="S172" t="str">
            <v>Новосибирская область</v>
          </cell>
          <cell r="T172" t="str">
            <v>Новосибирская область, Карасукский район, в 4,5 км от с. Павловка на трассе Новосибирск-Карасук-Павлодар</v>
          </cell>
          <cell r="U172" t="str">
            <v>да</v>
          </cell>
          <cell r="V172" t="str">
            <v>функционирует</v>
          </cell>
          <cell r="W172" t="str">
            <v>установлен</v>
          </cell>
          <cell r="X172">
            <v>36183</v>
          </cell>
        </row>
        <row r="173">
          <cell r="A173" t="str">
            <v>МАППТашантаСФО</v>
          </cell>
          <cell r="B173">
            <v>170</v>
          </cell>
          <cell r="C173" t="str">
            <v>Новосибирский</v>
          </cell>
          <cell r="D173" t="str">
            <v>АПП</v>
          </cell>
          <cell r="E173" t="str">
            <v>МАПП</v>
          </cell>
          <cell r="F173" t="str">
            <v>Ташанта</v>
          </cell>
          <cell r="G173" t="str">
            <v>автомобильный</v>
          </cell>
          <cell r="H173" t="str">
            <v>не определен</v>
          </cell>
          <cell r="I173" t="str">
            <v>грузо-пассажирский</v>
          </cell>
          <cell r="J173" t="str">
            <v>постоянный</v>
          </cell>
          <cell r="K173" t="str">
            <v>многосторонний</v>
          </cell>
          <cell r="L173" t="str">
            <v>не определен</v>
          </cell>
          <cell r="M173" t="str">
            <v>да</v>
          </cell>
          <cell r="N173" t="str">
            <v>нет</v>
          </cell>
          <cell r="O173" t="str">
            <v>да</v>
          </cell>
          <cell r="P173" t="str">
            <v>Монголия</v>
          </cell>
          <cell r="Q173" t="str">
            <v>Цаган-Нур</v>
          </cell>
          <cell r="R173" t="str">
            <v>СФО</v>
          </cell>
          <cell r="S173" t="str">
            <v>Республика Алтай</v>
          </cell>
          <cell r="T173" t="str">
            <v>Республика Алтай, Кош-Агачский район, федеральная автодорога Р-256 «Чуйский тракт», 943 км</v>
          </cell>
          <cell r="U173" t="str">
            <v>да</v>
          </cell>
          <cell r="V173" t="str">
            <v>функционирует</v>
          </cell>
          <cell r="W173" t="str">
            <v>установлен</v>
          </cell>
          <cell r="X173">
            <v>0</v>
          </cell>
        </row>
        <row r="174">
          <cell r="A174" t="str">
            <v>ДАППТопольноеСФО</v>
          </cell>
          <cell r="B174">
            <v>171</v>
          </cell>
          <cell r="C174" t="str">
            <v>Новосибирский</v>
          </cell>
          <cell r="D174" t="str">
            <v>АПП</v>
          </cell>
          <cell r="E174" t="str">
            <v>ДАПП</v>
          </cell>
          <cell r="F174" t="str">
            <v>Топольное</v>
          </cell>
          <cell r="G174" t="str">
            <v>автомобильный</v>
          </cell>
          <cell r="H174" t="str">
            <v>не определен</v>
          </cell>
          <cell r="I174" t="str">
            <v>грузо-пассажирский</v>
          </cell>
          <cell r="J174" t="str">
            <v>постоянный</v>
          </cell>
          <cell r="K174" t="str">
            <v>двусторонний</v>
          </cell>
          <cell r="L174" t="str">
            <v>не определен</v>
          </cell>
          <cell r="M174" t="str">
            <v>нет</v>
          </cell>
          <cell r="N174" t="str">
            <v>нет</v>
          </cell>
          <cell r="O174" t="str">
            <v>нет</v>
          </cell>
          <cell r="P174" t="str">
            <v>Республика Казахстан</v>
          </cell>
          <cell r="Q174" t="str">
            <v>Байтанат</v>
          </cell>
          <cell r="R174" t="str">
            <v>СФО</v>
          </cell>
          <cell r="S174" t="str">
            <v>Алтайский край</v>
          </cell>
          <cell r="T174" t="str">
            <v>Алтайский край, Угловский район, автодорога Круглое - Топольное - граница Республики Казахстан, 48 км</v>
          </cell>
          <cell r="U174" t="str">
            <v>да</v>
          </cell>
          <cell r="V174" t="str">
            <v>функционирует</v>
          </cell>
          <cell r="W174" t="str">
            <v>установлен</v>
          </cell>
          <cell r="X174">
            <v>36183</v>
          </cell>
        </row>
        <row r="175">
          <cell r="A175" t="str">
            <v>ДАППХандагайты (Боршо)СФО</v>
          </cell>
          <cell r="B175">
            <v>172</v>
          </cell>
          <cell r="C175" t="str">
            <v>Новосибирский</v>
          </cell>
          <cell r="D175" t="str">
            <v>АПП</v>
          </cell>
          <cell r="E175" t="str">
            <v>МАПП</v>
          </cell>
          <cell r="F175" t="str">
            <v>Хандагайты (Боршо)</v>
          </cell>
          <cell r="G175" t="str">
            <v>автомобильный</v>
          </cell>
          <cell r="H175" t="str">
            <v>не определен</v>
          </cell>
          <cell r="I175" t="str">
            <v>грузо-пассажирский</v>
          </cell>
          <cell r="J175" t="str">
            <v>постоянный</v>
          </cell>
          <cell r="K175" t="str">
            <v>многосторонний</v>
          </cell>
          <cell r="L175" t="str">
            <v>не определен</v>
          </cell>
          <cell r="M175" t="str">
            <v>да</v>
          </cell>
          <cell r="N175" t="str">
            <v>нет</v>
          </cell>
          <cell r="O175" t="str">
            <v>да</v>
          </cell>
          <cell r="P175" t="str">
            <v>Монголия</v>
          </cell>
          <cell r="Q175" t="str">
            <v>Боршо</v>
          </cell>
          <cell r="R175" t="str">
            <v>СФО</v>
          </cell>
          <cell r="S175" t="str">
            <v>Республика Тыва</v>
          </cell>
          <cell r="T175" t="str">
            <v>Республика Тыва, Овюрский район, расположенный в 3-х км на юго-восток от ориентира с. Хандагайты, км 1116+125 автомобильной дороги федерального значения Р-257 «Енисей» «Красноярск – Абакан - Кызыл-Чадан – Хандагайты – государственная граница с Монголией»</v>
          </cell>
          <cell r="U175" t="str">
            <v>да</v>
          </cell>
          <cell r="V175" t="str">
            <v>функционирует</v>
          </cell>
          <cell r="W175" t="str">
            <v>установлен</v>
          </cell>
          <cell r="X175">
            <v>0</v>
          </cell>
        </row>
        <row r="176">
          <cell r="A176" t="str">
            <v>ДАППЦаган-ТолгойСФО</v>
          </cell>
          <cell r="B176">
            <v>173</v>
          </cell>
          <cell r="C176" t="str">
            <v>Новосибирский</v>
          </cell>
          <cell r="D176" t="str">
            <v>АПП</v>
          </cell>
          <cell r="E176" t="str">
            <v>ДАПП</v>
          </cell>
          <cell r="F176" t="str">
            <v>Цаган-Толгой</v>
          </cell>
          <cell r="G176" t="str">
            <v>автомобильный</v>
          </cell>
          <cell r="H176" t="str">
            <v>не определен</v>
          </cell>
          <cell r="I176" t="str">
            <v>грузо-пассажирский</v>
          </cell>
          <cell r="J176" t="str">
            <v>постоянный</v>
          </cell>
          <cell r="K176" t="str">
            <v>двусторонний</v>
          </cell>
          <cell r="L176" t="str">
            <v>не определен</v>
          </cell>
          <cell r="M176" t="str">
            <v>да</v>
          </cell>
          <cell r="N176" t="str">
            <v>нет</v>
          </cell>
          <cell r="O176" t="str">
            <v>да</v>
          </cell>
          <cell r="P176" t="str">
            <v>Монголия</v>
          </cell>
          <cell r="Q176" t="str">
            <v>Арц-Сурь</v>
          </cell>
          <cell r="R176" t="str">
            <v>СФО</v>
          </cell>
          <cell r="S176" t="str">
            <v>Республика Тыва</v>
          </cell>
          <cell r="T176" t="str">
            <v>Республика Тыва, Эрзинский кожуун, местечко Артыштыг, автодорога М-54 «Енисей»</v>
          </cell>
          <cell r="U176" t="str">
            <v>да</v>
          </cell>
          <cell r="V176" t="str">
            <v>функционирует</v>
          </cell>
          <cell r="W176" t="str">
            <v>установлен</v>
          </cell>
          <cell r="X176">
            <v>0</v>
          </cell>
        </row>
        <row r="177">
          <cell r="A177" t="str">
            <v>ДАППШара-СурСФО</v>
          </cell>
          <cell r="B177">
            <v>174</v>
          </cell>
          <cell r="C177" t="str">
            <v>Новосибирский</v>
          </cell>
          <cell r="D177" t="str">
            <v>АПП</v>
          </cell>
          <cell r="E177" t="str">
            <v>ДАПП</v>
          </cell>
          <cell r="F177" t="str">
            <v>Шара-Сур</v>
          </cell>
          <cell r="G177" t="str">
            <v>автомобильный</v>
          </cell>
          <cell r="H177" t="str">
            <v>не определен</v>
          </cell>
          <cell r="I177" t="str">
            <v>грузо-пассажирский</v>
          </cell>
          <cell r="J177" t="str">
            <v>постоянный</v>
          </cell>
          <cell r="K177" t="str">
            <v>двусторонний</v>
          </cell>
          <cell r="L177" t="str">
            <v>не определен</v>
          </cell>
          <cell r="M177" t="str">
            <v>нет</v>
          </cell>
          <cell r="N177" t="str">
            <v>нет</v>
          </cell>
          <cell r="O177" t="str">
            <v>нет</v>
          </cell>
          <cell r="P177" t="str">
            <v>Монголия</v>
          </cell>
          <cell r="Q177" t="str">
            <v>Тэс</v>
          </cell>
          <cell r="R177" t="str">
            <v>СФО</v>
          </cell>
          <cell r="S177" t="str">
            <v>Республика Тыва</v>
          </cell>
          <cell r="T177" t="str">
            <v>Республика Тыва, Тес-Хемский кожуун, местечко Шара-Сур, от районного центра с. Самагалтай, автодороги Кызыл – Эрзин – Госграница с Монголией, в западную сторону 50 км</v>
          </cell>
          <cell r="U177" t="str">
            <v>да</v>
          </cell>
          <cell r="V177" t="str">
            <v>функционирует</v>
          </cell>
          <cell r="W177" t="str">
            <v>установлен</v>
          </cell>
          <cell r="X177">
            <v>0</v>
          </cell>
        </row>
        <row r="178">
          <cell r="A178" t="str">
            <v>ЖДППИртышское (Валиханово)СФО</v>
          </cell>
          <cell r="B178">
            <v>175</v>
          </cell>
          <cell r="C178" t="str">
            <v>Новосибирский</v>
          </cell>
          <cell r="D178" t="str">
            <v>ЖДПП</v>
          </cell>
          <cell r="E178" t="str">
            <v>ЖДПП</v>
          </cell>
          <cell r="F178" t="str">
            <v>Иртышское (Валиханово)</v>
          </cell>
          <cell r="G178" t="str">
            <v>железнодорожный</v>
          </cell>
          <cell r="H178" t="str">
            <v>не определен</v>
          </cell>
          <cell r="I178" t="str">
            <v>грузо-пассажирский</v>
          </cell>
          <cell r="J178" t="str">
            <v>постоянный</v>
          </cell>
          <cell r="K178" t="str">
            <v>многосторонний</v>
          </cell>
          <cell r="L178" t="str">
            <v>не определен</v>
          </cell>
          <cell r="M178" t="str">
            <v>нет</v>
          </cell>
          <cell r="N178" t="str">
            <v>нет</v>
          </cell>
          <cell r="O178" t="str">
            <v>нет</v>
          </cell>
          <cell r="P178" t="str">
            <v>Республика Казахстан</v>
          </cell>
          <cell r="Q178" t="str">
            <v>Валиханово</v>
          </cell>
          <cell r="R178" t="str">
            <v>СФО</v>
          </cell>
          <cell r="S178" t="str">
            <v>Омская область</v>
          </cell>
          <cell r="T178" t="str">
            <v>Омская область, Нововршавский район, р.п. Большегривское</v>
          </cell>
          <cell r="U178" t="str">
            <v>да</v>
          </cell>
          <cell r="V178" t="str">
            <v>функционирует</v>
          </cell>
          <cell r="W178" t="str">
            <v>установлен</v>
          </cell>
          <cell r="X178">
            <v>36183</v>
          </cell>
        </row>
        <row r="179">
          <cell r="A179" t="str">
            <v>ЖДППИсилькульСФО</v>
          </cell>
          <cell r="B179">
            <v>176</v>
          </cell>
          <cell r="C179" t="str">
            <v>Новосибирский</v>
          </cell>
          <cell r="D179" t="str">
            <v>ЖДПП</v>
          </cell>
          <cell r="E179" t="str">
            <v>ЖДПП</v>
          </cell>
          <cell r="F179" t="str">
            <v>Исилькуль</v>
          </cell>
          <cell r="G179" t="str">
            <v>железнодорожный</v>
          </cell>
          <cell r="H179" t="str">
            <v>не определен</v>
          </cell>
          <cell r="I179" t="str">
            <v>грузо-пассажирский</v>
          </cell>
          <cell r="J179" t="str">
            <v>постоянный</v>
          </cell>
          <cell r="K179" t="str">
            <v>многосторонний</v>
          </cell>
          <cell r="L179" t="str">
            <v>не определен</v>
          </cell>
          <cell r="M179" t="str">
            <v>нет</v>
          </cell>
          <cell r="N179" t="str">
            <v>нет</v>
          </cell>
          <cell r="O179" t="str">
            <v>нет</v>
          </cell>
          <cell r="P179" t="str">
            <v>Республика Казахстан</v>
          </cell>
          <cell r="Q179" t="str">
            <v>Булаево</v>
          </cell>
          <cell r="R179" t="str">
            <v>СФО</v>
          </cell>
          <cell r="S179" t="str">
            <v>Омская область</v>
          </cell>
          <cell r="T179" t="str">
            <v>Омская область, г. Исилькуль, ул. Коновалова, 30</v>
          </cell>
          <cell r="U179" t="str">
            <v>да</v>
          </cell>
          <cell r="V179" t="str">
            <v>функционирует</v>
          </cell>
          <cell r="W179" t="str">
            <v>установлен</v>
          </cell>
          <cell r="X179">
            <v>36183</v>
          </cell>
        </row>
        <row r="180">
          <cell r="A180" t="str">
            <v>ЖДППКарасукСФО</v>
          </cell>
          <cell r="B180">
            <v>177</v>
          </cell>
          <cell r="C180" t="str">
            <v>Новосибирский</v>
          </cell>
          <cell r="D180" t="str">
            <v>ЖДПП</v>
          </cell>
          <cell r="E180" t="str">
            <v>ЖДПП</v>
          </cell>
          <cell r="F180" t="str">
            <v>Карасук</v>
          </cell>
          <cell r="G180" t="str">
            <v>железнодорожный</v>
          </cell>
          <cell r="H180" t="str">
            <v>не определен</v>
          </cell>
          <cell r="I180" t="str">
            <v>грузо-пассажирский</v>
          </cell>
          <cell r="J180" t="str">
            <v>постоянный</v>
          </cell>
          <cell r="K180" t="str">
            <v>многосторонний</v>
          </cell>
          <cell r="L180" t="str">
            <v>не определен</v>
          </cell>
          <cell r="M180" t="str">
            <v>нет</v>
          </cell>
          <cell r="N180" t="str">
            <v>нет</v>
          </cell>
          <cell r="O180" t="str">
            <v>нет</v>
          </cell>
          <cell r="P180" t="str">
            <v>Республика Казахстан</v>
          </cell>
          <cell r="Q180" t="str">
            <v>Мынкуль</v>
          </cell>
          <cell r="R180" t="str">
            <v>СФО</v>
          </cell>
          <cell r="S180" t="str">
            <v>Новосибирская область</v>
          </cell>
          <cell r="T180" t="str">
            <v>Новосибирская область, г. Карасук, станция «Карасук-1»</v>
          </cell>
          <cell r="U180" t="str">
            <v>да</v>
          </cell>
          <cell r="V180" t="str">
            <v>функционирует</v>
          </cell>
          <cell r="W180" t="str">
            <v>установлен</v>
          </cell>
          <cell r="X180">
            <v>36183</v>
          </cell>
        </row>
        <row r="181">
          <cell r="A181" t="str">
            <v>ЖДППКулундаСФО</v>
          </cell>
          <cell r="B181">
            <v>178</v>
          </cell>
          <cell r="C181" t="str">
            <v>Новосибирский</v>
          </cell>
          <cell r="D181" t="str">
            <v>ЖДПП</v>
          </cell>
          <cell r="E181" t="str">
            <v>ЖДПП</v>
          </cell>
          <cell r="F181" t="str">
            <v>Кулунда</v>
          </cell>
          <cell r="G181" t="str">
            <v>железнодорожный</v>
          </cell>
          <cell r="H181" t="str">
            <v>не определен</v>
          </cell>
          <cell r="I181" t="str">
            <v>грузо-пассажирский</v>
          </cell>
          <cell r="J181" t="str">
            <v>постоянный</v>
          </cell>
          <cell r="K181" t="str">
            <v>многосторонний</v>
          </cell>
          <cell r="L181" t="str">
            <v>не определен</v>
          </cell>
          <cell r="M181" t="str">
            <v>нет</v>
          </cell>
          <cell r="N181" t="str">
            <v>нет</v>
          </cell>
          <cell r="O181" t="str">
            <v>нет</v>
          </cell>
          <cell r="P181" t="str">
            <v>Республика Казахстан</v>
          </cell>
          <cell r="Q181" t="str">
            <v>Шарбакты</v>
          </cell>
          <cell r="R181" t="str">
            <v>СФО</v>
          </cell>
          <cell r="S181" t="str">
            <v>Алтайский край</v>
          </cell>
          <cell r="T181" t="str">
            <v>Алтайский край, с. Кулунда, ул. Олимпийская, 10</v>
          </cell>
          <cell r="U181" t="str">
            <v>да</v>
          </cell>
          <cell r="V181" t="str">
            <v>функционирует</v>
          </cell>
          <cell r="W181" t="str">
            <v>установлен</v>
          </cell>
          <cell r="X181">
            <v>36183</v>
          </cell>
        </row>
        <row r="182">
          <cell r="A182" t="str">
            <v>ЖДППЛокотьСФО</v>
          </cell>
          <cell r="B182">
            <v>179</v>
          </cell>
          <cell r="C182" t="str">
            <v>Новосибирский</v>
          </cell>
          <cell r="D182" t="str">
            <v>ЖДПП</v>
          </cell>
          <cell r="E182" t="str">
            <v>ЖДПП</v>
          </cell>
          <cell r="F182" t="str">
            <v>Локоть</v>
          </cell>
          <cell r="G182" t="str">
            <v>железнодорожный</v>
          </cell>
          <cell r="H182" t="str">
            <v>не определен</v>
          </cell>
          <cell r="I182" t="str">
            <v>грузо-пассажирский</v>
          </cell>
          <cell r="J182" t="str">
            <v>постоянный</v>
          </cell>
          <cell r="K182" t="str">
            <v>многосторонний</v>
          </cell>
          <cell r="L182" t="str">
            <v>не определен</v>
          </cell>
          <cell r="M182" t="str">
            <v>нет</v>
          </cell>
          <cell r="N182" t="str">
            <v>нет</v>
          </cell>
          <cell r="O182" t="str">
            <v>нет</v>
          </cell>
          <cell r="P182" t="str">
            <v>Республика Казахстан</v>
          </cell>
          <cell r="Q182" t="str">
            <v>Ауыл</v>
          </cell>
          <cell r="R182" t="str">
            <v>СФО</v>
          </cell>
          <cell r="S182" t="str">
            <v>Алтайский край</v>
          </cell>
          <cell r="T182" t="str">
            <v>Алтайский край, Рубцовский район, ст. Локоть, село Веселоярск, ул. Зимы, 134</v>
          </cell>
          <cell r="U182" t="str">
            <v>да</v>
          </cell>
          <cell r="V182" t="str">
            <v>функционирует</v>
          </cell>
          <cell r="W182" t="str">
            <v>установлен</v>
          </cell>
          <cell r="X182">
            <v>36183</v>
          </cell>
        </row>
        <row r="183">
          <cell r="A183" t="str">
            <v>ЖДППНеверовскаяСФО</v>
          </cell>
          <cell r="B183">
            <v>180</v>
          </cell>
          <cell r="C183" t="str">
            <v>Новосибирский</v>
          </cell>
          <cell r="D183" t="str">
            <v>ЖДПП</v>
          </cell>
          <cell r="E183" t="str">
            <v>ЖДПП</v>
          </cell>
          <cell r="F183" t="str">
            <v>Неверовская</v>
          </cell>
          <cell r="G183" t="str">
            <v>железнодорожный</v>
          </cell>
          <cell r="H183" t="str">
            <v>не определен</v>
          </cell>
          <cell r="I183" t="str">
            <v>грузо-пассажирский</v>
          </cell>
          <cell r="J183" t="str">
            <v>постоянный</v>
          </cell>
          <cell r="K183" t="str">
            <v>двусторонний</v>
          </cell>
          <cell r="L183" t="str">
            <v>не определен</v>
          </cell>
          <cell r="M183" t="str">
            <v>нет</v>
          </cell>
          <cell r="N183" t="str">
            <v>нет</v>
          </cell>
          <cell r="O183" t="str">
            <v>нет</v>
          </cell>
          <cell r="P183" t="str">
            <v>Республика Казахстан</v>
          </cell>
          <cell r="Q183" t="str">
            <v>Жезкент</v>
          </cell>
          <cell r="R183" t="str">
            <v>СФО</v>
          </cell>
          <cell r="S183" t="str">
            <v>Алтайский край</v>
          </cell>
          <cell r="T183" t="str">
            <v>Алтайский край, Локтевский район, г. Горняк, ул. Вокзальная, 95а</v>
          </cell>
          <cell r="U183" t="str">
            <v>да</v>
          </cell>
          <cell r="V183" t="str">
            <v>функционирует</v>
          </cell>
          <cell r="W183" t="str">
            <v>установлен</v>
          </cell>
          <cell r="X183">
            <v>36183</v>
          </cell>
        </row>
        <row r="184">
          <cell r="A184" t="str">
            <v>ЖДППТретьяковоСФО</v>
          </cell>
          <cell r="B184">
            <v>181</v>
          </cell>
          <cell r="C184" t="str">
            <v>Новосибирский</v>
          </cell>
          <cell r="D184" t="str">
            <v>ЖДПП</v>
          </cell>
          <cell r="E184" t="str">
            <v>ЖДПП</v>
          </cell>
          <cell r="F184" t="str">
            <v>Третьяково</v>
          </cell>
          <cell r="G184" t="str">
            <v>железнодорожный</v>
          </cell>
          <cell r="H184" t="str">
            <v>не определен</v>
          </cell>
          <cell r="I184" t="str">
            <v>грузо-пассажирский</v>
          </cell>
          <cell r="J184" t="str">
            <v>постоянный</v>
          </cell>
          <cell r="K184" t="str">
            <v>двусторонний</v>
          </cell>
          <cell r="L184" t="str">
            <v>не определен</v>
          </cell>
          <cell r="M184" t="str">
            <v>нет</v>
          </cell>
          <cell r="N184" t="str">
            <v>нет</v>
          </cell>
          <cell r="O184" t="str">
            <v>нет</v>
          </cell>
          <cell r="P184" t="str">
            <v>Республика Казахстан</v>
          </cell>
          <cell r="Q184" t="str">
            <v>Шемонаиха</v>
          </cell>
          <cell r="R184" t="str">
            <v>СФО</v>
          </cell>
          <cell r="S184" t="str">
            <v>Алтайский край</v>
          </cell>
          <cell r="T184" t="str">
            <v>Алтайский край, Третьяковский район, село Третьяково, ул. Привокзальная, д. 3</v>
          </cell>
          <cell r="U184" t="str">
            <v>да</v>
          </cell>
          <cell r="V184" t="str">
            <v>функционирует</v>
          </cell>
          <cell r="W184" t="str">
            <v>установлен</v>
          </cell>
          <cell r="X184">
            <v>36183</v>
          </cell>
        </row>
        <row r="185">
          <cell r="A185" t="str">
            <v>ВППАбаканСФО</v>
          </cell>
          <cell r="B185">
            <v>182</v>
          </cell>
          <cell r="C185" t="str">
            <v>Новосибирский</v>
          </cell>
          <cell r="D185" t="str">
            <v>ВПП</v>
          </cell>
          <cell r="E185" t="str">
            <v>ВПП</v>
          </cell>
          <cell r="F185" t="str">
            <v>Абакан</v>
          </cell>
          <cell r="G185" t="str">
            <v>воздушный</v>
          </cell>
          <cell r="H185" t="str">
            <v>не определен</v>
          </cell>
          <cell r="I185" t="str">
            <v>грузо-пассажирский</v>
          </cell>
          <cell r="J185" t="str">
            <v>постоянный</v>
          </cell>
          <cell r="K185" t="str">
            <v>многосторонний</v>
          </cell>
          <cell r="L185" t="str">
            <v>не определен</v>
          </cell>
          <cell r="M185" t="str">
            <v>нет</v>
          </cell>
          <cell r="N185" t="str">
            <v>нет</v>
          </cell>
          <cell r="O185" t="str">
            <v>нет</v>
          </cell>
          <cell r="P185" t="str">
            <v>не применимо</v>
          </cell>
          <cell r="Q185" t="str">
            <v>не применимо</v>
          </cell>
          <cell r="R185" t="str">
            <v>СФО</v>
          </cell>
          <cell r="S185" t="str">
            <v>Республика Хакасия</v>
          </cell>
          <cell r="T185" t="str">
            <v>Республика Хакасия, аэропорт,  г. Абакан, пр-т Дружбы Народов, 59</v>
          </cell>
          <cell r="U185" t="str">
            <v>да</v>
          </cell>
          <cell r="V185" t="str">
            <v>функционирует</v>
          </cell>
          <cell r="W185" t="str">
            <v>установлен</v>
          </cell>
          <cell r="X185">
            <v>0</v>
          </cell>
        </row>
        <row r="186">
          <cell r="A186" t="str">
            <v>ВППБарнаулСФО</v>
          </cell>
          <cell r="B186">
            <v>183</v>
          </cell>
          <cell r="C186" t="str">
            <v>Новосибирский</v>
          </cell>
          <cell r="D186" t="str">
            <v>ВПП</v>
          </cell>
          <cell r="E186" t="str">
            <v>ВПП</v>
          </cell>
          <cell r="F186" t="str">
            <v>Барнаул</v>
          </cell>
          <cell r="G186" t="str">
            <v>воздушный</v>
          </cell>
          <cell r="H186" t="str">
            <v>не определен</v>
          </cell>
          <cell r="I186" t="str">
            <v>грузо-пассажирский</v>
          </cell>
          <cell r="J186" t="str">
            <v>постоянный</v>
          </cell>
          <cell r="K186" t="str">
            <v>многосторонний</v>
          </cell>
          <cell r="L186" t="str">
            <v>не определен</v>
          </cell>
          <cell r="M186" t="str">
            <v>нет</v>
          </cell>
          <cell r="N186" t="str">
            <v>нет</v>
          </cell>
          <cell r="O186" t="str">
            <v>нет</v>
          </cell>
          <cell r="P186" t="str">
            <v>не применимо</v>
          </cell>
          <cell r="Q186" t="str">
            <v>не применимо</v>
          </cell>
          <cell r="R186" t="str">
            <v>СФО</v>
          </cell>
          <cell r="S186" t="str">
            <v>Алтайский край</v>
          </cell>
          <cell r="T186" t="str">
            <v>Алтайский край, г.Барнаул, Павловский тракт, д.226</v>
          </cell>
          <cell r="U186" t="str">
            <v>да</v>
          </cell>
          <cell r="V186" t="str">
            <v>функционирует</v>
          </cell>
          <cell r="W186" t="str">
            <v>установлен</v>
          </cell>
          <cell r="X186">
            <v>0</v>
          </cell>
        </row>
        <row r="187">
          <cell r="A187" t="str">
            <v>ВППКемеровоСФО</v>
          </cell>
          <cell r="B187">
            <v>184</v>
          </cell>
          <cell r="C187" t="str">
            <v>Новосибирский</v>
          </cell>
          <cell r="D187" t="str">
            <v>ВПП</v>
          </cell>
          <cell r="E187" t="str">
            <v>ВПП</v>
          </cell>
          <cell r="F187" t="str">
            <v>Кемерово</v>
          </cell>
          <cell r="G187" t="str">
            <v>воздушный</v>
          </cell>
          <cell r="H187" t="str">
            <v>не определен</v>
          </cell>
          <cell r="I187" t="str">
            <v>грузо-пассажирский</v>
          </cell>
          <cell r="J187" t="str">
            <v>постоянный</v>
          </cell>
          <cell r="K187" t="str">
            <v>многосторонний</v>
          </cell>
          <cell r="L187" t="str">
            <v>не определен</v>
          </cell>
          <cell r="M187" t="str">
            <v>нет</v>
          </cell>
          <cell r="N187" t="str">
            <v>нет</v>
          </cell>
          <cell r="O187" t="str">
            <v>нет</v>
          </cell>
          <cell r="P187" t="str">
            <v>не применимо</v>
          </cell>
          <cell r="Q187" t="str">
            <v>не применимо</v>
          </cell>
          <cell r="R187" t="str">
            <v>СФО</v>
          </cell>
          <cell r="S187" t="str">
            <v>Кемеровская область</v>
          </cell>
          <cell r="T187" t="str">
            <v>г. Кемерово, Аэропорт</v>
          </cell>
          <cell r="U187" t="str">
            <v>да</v>
          </cell>
          <cell r="V187" t="str">
            <v>функционирует</v>
          </cell>
          <cell r="W187" t="str">
            <v>установлен</v>
          </cell>
          <cell r="X187">
            <v>0</v>
          </cell>
        </row>
        <row r="188">
          <cell r="A188" t="str">
            <v>ВППКрасноярск (Емельяново)СФО</v>
          </cell>
          <cell r="B188">
            <v>185</v>
          </cell>
          <cell r="C188" t="str">
            <v>Новосибирский</v>
          </cell>
          <cell r="D188" t="str">
            <v>ВПП</v>
          </cell>
          <cell r="E188" t="str">
            <v>ВПП</v>
          </cell>
          <cell r="F188" t="str">
            <v>Красноярск (Емельяново)</v>
          </cell>
          <cell r="G188" t="str">
            <v>воздушный</v>
          </cell>
          <cell r="H188" t="str">
            <v>не определен</v>
          </cell>
          <cell r="I188" t="str">
            <v>грузо-пассажирский</v>
          </cell>
          <cell r="J188" t="str">
            <v>постоянный</v>
          </cell>
          <cell r="K188" t="str">
            <v>многосторонний</v>
          </cell>
          <cell r="L188" t="str">
            <v>не определен</v>
          </cell>
          <cell r="M188" t="str">
            <v>да</v>
          </cell>
          <cell r="N188" t="str">
            <v>да</v>
          </cell>
          <cell r="O188" t="str">
            <v>да</v>
          </cell>
          <cell r="P188" t="str">
            <v>не применимо</v>
          </cell>
          <cell r="Q188" t="str">
            <v>не применимо</v>
          </cell>
          <cell r="R188" t="str">
            <v>СФО</v>
          </cell>
          <cell r="S188" t="str">
            <v>Красноярский край</v>
          </cell>
          <cell r="T188" t="str">
            <v>Красноярский край, Емельяновский район, муниципальное образование п. Емельяново, аэропорт «Красноярск Емельяново», строение 100</v>
          </cell>
          <cell r="U188" t="str">
            <v>да</v>
          </cell>
          <cell r="V188" t="str">
            <v>функционирует</v>
          </cell>
          <cell r="W188" t="str">
            <v>установлен</v>
          </cell>
          <cell r="X188">
            <v>0</v>
          </cell>
        </row>
        <row r="189">
          <cell r="A189" t="str">
            <v>ВППКызылСФО</v>
          </cell>
          <cell r="B189">
            <v>186</v>
          </cell>
          <cell r="C189" t="str">
            <v>Новосибирский</v>
          </cell>
          <cell r="D189" t="str">
            <v>ВПП</v>
          </cell>
          <cell r="E189" t="str">
            <v>ВПП</v>
          </cell>
          <cell r="F189" t="str">
            <v>Кызыл</v>
          </cell>
          <cell r="G189" t="str">
            <v>воздушный</v>
          </cell>
          <cell r="H189" t="str">
            <v>не определен</v>
          </cell>
          <cell r="I189" t="str">
            <v>грузо-пассажирский</v>
          </cell>
          <cell r="J189" t="str">
            <v>работающий на нерегулярной основе</v>
          </cell>
          <cell r="K189" t="str">
            <v>многосторонний</v>
          </cell>
          <cell r="L189" t="str">
            <v>не определен</v>
          </cell>
          <cell r="M189" t="str">
            <v>нет</v>
          </cell>
          <cell r="N189" t="str">
            <v>нет</v>
          </cell>
          <cell r="O189" t="str">
            <v>нет</v>
          </cell>
          <cell r="P189" t="str">
            <v>не применимо</v>
          </cell>
          <cell r="Q189" t="str">
            <v>не применимо</v>
          </cell>
          <cell r="R189" t="str">
            <v>СФО</v>
          </cell>
          <cell r="S189" t="str">
            <v>Республика Тыва</v>
          </cell>
          <cell r="T189" t="str">
            <v>не определен</v>
          </cell>
          <cell r="U189" t="str">
            <v>нет</v>
          </cell>
          <cell r="V189" t="str">
            <v>Установлен в 2019 г. Будет открыт после проведения мероприятий по обустройству</v>
          </cell>
          <cell r="W189" t="str">
            <v>установлен</v>
          </cell>
          <cell r="X189">
            <v>0</v>
          </cell>
        </row>
        <row r="190">
          <cell r="A190" t="str">
            <v>ВППНовокузнецк (Спиченково)СФО</v>
          </cell>
          <cell r="B190">
            <v>187</v>
          </cell>
          <cell r="C190" t="str">
            <v>Новосибирский</v>
          </cell>
          <cell r="D190" t="str">
            <v>ВПП</v>
          </cell>
          <cell r="E190" t="str">
            <v>ВПП</v>
          </cell>
          <cell r="F190" t="str">
            <v>Новокузнецк (Спиченково)</v>
          </cell>
          <cell r="G190" t="str">
            <v>воздушный</v>
          </cell>
          <cell r="H190" t="str">
            <v>не определен</v>
          </cell>
          <cell r="I190" t="str">
            <v>пассажирский</v>
          </cell>
          <cell r="J190" t="str">
            <v>работающий на нерегулярной основе</v>
          </cell>
          <cell r="K190" t="str">
            <v>многосторонний</v>
          </cell>
          <cell r="L190" t="str">
            <v>не определен</v>
          </cell>
          <cell r="M190" t="str">
            <v>нет</v>
          </cell>
          <cell r="N190" t="str">
            <v>нет</v>
          </cell>
          <cell r="O190" t="str">
            <v>нет</v>
          </cell>
          <cell r="P190" t="str">
            <v>не применимо</v>
          </cell>
          <cell r="Q190" t="str">
            <v>не применимо</v>
          </cell>
          <cell r="R190" t="str">
            <v>СФО</v>
          </cell>
          <cell r="S190" t="str">
            <v>Кемеровская область</v>
          </cell>
          <cell r="T190" t="str">
            <v>653009, Кемеровская обл., г. Прокопьевск, аэропорт</v>
          </cell>
          <cell r="U190" t="str">
            <v>да</v>
          </cell>
          <cell r="V190" t="str">
            <v>функционирует</v>
          </cell>
          <cell r="W190" t="str">
            <v>установлен</v>
          </cell>
          <cell r="X190">
            <v>0</v>
          </cell>
        </row>
        <row r="191">
          <cell r="A191" t="str">
            <v>ВППНовосибирск (Толмачево)СФО</v>
          </cell>
          <cell r="B191">
            <v>188</v>
          </cell>
          <cell r="C191" t="str">
            <v>Новосибирский</v>
          </cell>
          <cell r="D191" t="str">
            <v>ВПП</v>
          </cell>
          <cell r="E191" t="str">
            <v>ВПП</v>
          </cell>
          <cell r="F191" t="str">
            <v>Новосибирск (Толмачево)</v>
          </cell>
          <cell r="G191" t="str">
            <v>воздушный</v>
          </cell>
          <cell r="H191" t="str">
            <v>не определен</v>
          </cell>
          <cell r="I191" t="str">
            <v>грузо-пассажирский</v>
          </cell>
          <cell r="J191" t="str">
            <v>постоянный</v>
          </cell>
          <cell r="K191" t="str">
            <v>многосторонний</v>
          </cell>
          <cell r="L191" t="str">
            <v>не определен</v>
          </cell>
          <cell r="M191" t="str">
            <v>да</v>
          </cell>
          <cell r="N191" t="str">
            <v>да</v>
          </cell>
          <cell r="O191" t="str">
            <v>да</v>
          </cell>
          <cell r="P191" t="str">
            <v>не применимо</v>
          </cell>
          <cell r="Q191" t="str">
            <v>не применимо</v>
          </cell>
          <cell r="R191" t="str">
            <v>СФО</v>
          </cell>
          <cell r="S191" t="str">
            <v>Новосибирская область</v>
          </cell>
          <cell r="T191" t="str">
            <v>Новосибирская область, г.Обь-4, аэропорт Толмачево</v>
          </cell>
          <cell r="U191" t="str">
            <v>да</v>
          </cell>
          <cell r="V191" t="str">
            <v>функционирует</v>
          </cell>
          <cell r="W191" t="str">
            <v>установлен</v>
          </cell>
          <cell r="X191">
            <v>0</v>
          </cell>
        </row>
        <row r="192">
          <cell r="A192" t="str">
            <v>ВППОмск (Центральный)СФО</v>
          </cell>
          <cell r="B192">
            <v>189</v>
          </cell>
          <cell r="C192" t="str">
            <v>Новосибирский</v>
          </cell>
          <cell r="D192" t="str">
            <v>ВПП</v>
          </cell>
          <cell r="E192" t="str">
            <v>ВПП</v>
          </cell>
          <cell r="F192" t="str">
            <v>Омск (Центральный)</v>
          </cell>
          <cell r="G192" t="str">
            <v>воздушный</v>
          </cell>
          <cell r="H192" t="str">
            <v>не определен</v>
          </cell>
          <cell r="I192" t="str">
            <v>грузо-пассажирский</v>
          </cell>
          <cell r="J192" t="str">
            <v>постоянный</v>
          </cell>
          <cell r="K192" t="str">
            <v>многосторонний</v>
          </cell>
          <cell r="L192" t="str">
            <v>не определен</v>
          </cell>
          <cell r="M192" t="str">
            <v>нет</v>
          </cell>
          <cell r="N192" t="str">
            <v>нет</v>
          </cell>
          <cell r="O192" t="str">
            <v>нет</v>
          </cell>
          <cell r="P192" t="str">
            <v>не применимо</v>
          </cell>
          <cell r="Q192" t="str">
            <v>не применимо</v>
          </cell>
          <cell r="R192" t="str">
            <v>СФО</v>
          </cell>
          <cell r="S192" t="str">
            <v>Омская область</v>
          </cell>
          <cell r="T192" t="str">
            <v>644103, Омская обл., г.Омск, ул. Транссибирская, 30</v>
          </cell>
          <cell r="U192" t="str">
            <v>да</v>
          </cell>
          <cell r="V192" t="str">
            <v>функционирует</v>
          </cell>
          <cell r="W192" t="str">
            <v>установлен</v>
          </cell>
          <cell r="X192">
            <v>0</v>
          </cell>
        </row>
        <row r="193">
          <cell r="A193" t="str">
            <v>ВППТомск (Богашево)СФО</v>
          </cell>
          <cell r="B193">
            <v>190</v>
          </cell>
          <cell r="C193" t="str">
            <v>Новосибирский</v>
          </cell>
          <cell r="D193" t="str">
            <v>ВПП</v>
          </cell>
          <cell r="E193" t="str">
            <v>ВПП</v>
          </cell>
          <cell r="F193" t="str">
            <v>Томск (Богашево)</v>
          </cell>
          <cell r="G193" t="str">
            <v>воздушный</v>
          </cell>
          <cell r="H193" t="str">
            <v>не определен</v>
          </cell>
          <cell r="I193" t="str">
            <v>грузо-пассажирский</v>
          </cell>
          <cell r="J193" t="str">
            <v>временный</v>
          </cell>
          <cell r="K193" t="str">
            <v>многосторонний</v>
          </cell>
          <cell r="L193" t="str">
            <v>не определен</v>
          </cell>
          <cell r="M193" t="str">
            <v>нет</v>
          </cell>
          <cell r="N193" t="str">
            <v>нет</v>
          </cell>
          <cell r="O193" t="str">
            <v>нет</v>
          </cell>
          <cell r="P193" t="str">
            <v>не применимо</v>
          </cell>
          <cell r="Q193" t="str">
            <v>не применимо</v>
          </cell>
          <cell r="R193" t="str">
            <v>СФО</v>
          </cell>
          <cell r="S193" t="str">
            <v>Томская область</v>
          </cell>
          <cell r="T193" t="str">
            <v>Аэропорт расположен на территории Томского района, на расстоянии 20 км от города Томска</v>
          </cell>
          <cell r="U193" t="str">
            <v>да</v>
          </cell>
          <cell r="V193" t="str">
            <v>функционирует</v>
          </cell>
          <cell r="W193" t="str">
            <v>установлен</v>
          </cell>
          <cell r="X193">
            <v>0</v>
          </cell>
        </row>
        <row r="194">
          <cell r="A194" t="str">
            <v>РППЧерлакСФО</v>
          </cell>
          <cell r="B194">
            <v>191</v>
          </cell>
          <cell r="C194" t="str">
            <v>Новосибирский</v>
          </cell>
          <cell r="D194" t="str">
            <v>РПП</v>
          </cell>
          <cell r="E194" t="str">
            <v>РПП</v>
          </cell>
          <cell r="F194" t="str">
            <v>Черлак</v>
          </cell>
          <cell r="G194" t="str">
            <v>речной</v>
          </cell>
          <cell r="H194" t="str">
            <v>не определен</v>
          </cell>
          <cell r="I194" t="str">
            <v>грузо-пассажирский</v>
          </cell>
          <cell r="J194" t="str">
            <v>сезонный</v>
          </cell>
          <cell r="K194" t="str">
            <v>двусторонний</v>
          </cell>
          <cell r="L194" t="str">
            <v>не определен</v>
          </cell>
          <cell r="M194" t="str">
            <v>нет</v>
          </cell>
          <cell r="N194" t="str">
            <v>нет</v>
          </cell>
          <cell r="O194" t="str">
            <v>нет</v>
          </cell>
          <cell r="P194" t="str">
            <v>Республика Казахстан</v>
          </cell>
          <cell r="Q194" t="str">
            <v>Урлитобе</v>
          </cell>
          <cell r="R194" t="str">
            <v>СФО</v>
          </cell>
          <cell r="S194" t="str">
            <v>Омская область</v>
          </cell>
          <cell r="T194" t="str">
            <v>Омская область, Черлакский район, р.п. Черлак река Иртыш</v>
          </cell>
          <cell r="U194" t="str">
            <v>да</v>
          </cell>
          <cell r="V194" t="str">
            <v>функционирует</v>
          </cell>
          <cell r="W194" t="str">
            <v>установлен</v>
          </cell>
          <cell r="X194">
            <v>36183</v>
          </cell>
        </row>
        <row r="195">
          <cell r="A195" t="str">
            <v>ДАППБрунишевоСЗФО</v>
          </cell>
          <cell r="B195">
            <v>192</v>
          </cell>
          <cell r="C195" t="str">
            <v>Псковский</v>
          </cell>
          <cell r="D195" t="str">
            <v>АПП</v>
          </cell>
          <cell r="E195" t="str">
            <v>ДАПП</v>
          </cell>
          <cell r="F195" t="str">
            <v>Брунишево</v>
          </cell>
          <cell r="G195" t="str">
            <v>автомобильный</v>
          </cell>
          <cell r="H195" t="str">
            <v>не определен</v>
          </cell>
          <cell r="I195" t="str">
            <v>пассажирский</v>
          </cell>
          <cell r="J195" t="str">
            <v>постоянный</v>
          </cell>
          <cell r="K195" t="str">
            <v>двусторонний</v>
          </cell>
          <cell r="L195" t="str">
            <v>не определен</v>
          </cell>
          <cell r="M195" t="str">
            <v>нет</v>
          </cell>
          <cell r="N195" t="str">
            <v>нет</v>
          </cell>
          <cell r="O195" t="str">
            <v>нет</v>
          </cell>
          <cell r="P195" t="str">
            <v>Латвийская Республика</v>
          </cell>
          <cell r="Q195" t="str">
            <v>Педедзе</v>
          </cell>
          <cell r="R195" t="str">
            <v>СЗФО</v>
          </cell>
          <cell r="S195" t="str">
            <v>Псковская область</v>
          </cell>
          <cell r="T195" t="str">
            <v>Псковская область, Печорский район, Лавровская волость, д. Брунишево, 6-й км. дороги Лавры-Алуксне</v>
          </cell>
          <cell r="U195" t="str">
            <v>да</v>
          </cell>
          <cell r="V195" t="str">
            <v>функционирует</v>
          </cell>
          <cell r="W195" t="str">
            <v>установлен</v>
          </cell>
          <cell r="X195">
            <v>0</v>
          </cell>
        </row>
        <row r="196">
          <cell r="A196" t="str">
            <v>МАППБурачкиСЗФО</v>
          </cell>
          <cell r="B196">
            <v>193</v>
          </cell>
          <cell r="C196" t="str">
            <v>Псковский</v>
          </cell>
          <cell r="D196" t="str">
            <v>АПП</v>
          </cell>
          <cell r="E196" t="str">
            <v>МАПП</v>
          </cell>
          <cell r="F196" t="str">
            <v>Бурачки</v>
          </cell>
          <cell r="G196" t="str">
            <v>автомобильный</v>
          </cell>
          <cell r="H196" t="str">
            <v>не определен</v>
          </cell>
          <cell r="I196" t="str">
            <v>грузо-пассажирский</v>
          </cell>
          <cell r="J196" t="str">
            <v>постоянный</v>
          </cell>
          <cell r="K196" t="str">
            <v>многосторонний</v>
          </cell>
          <cell r="L196" t="str">
            <v>не определен</v>
          </cell>
          <cell r="M196" t="str">
            <v>да</v>
          </cell>
          <cell r="N196" t="str">
            <v>нет</v>
          </cell>
          <cell r="O196" t="str">
            <v>да</v>
          </cell>
          <cell r="P196" t="str">
            <v>Латвийская Республика</v>
          </cell>
          <cell r="Q196" t="str">
            <v>Терехово</v>
          </cell>
          <cell r="R196" t="str">
            <v>СЗФО</v>
          </cell>
          <cell r="S196" t="str">
            <v>Псковская область</v>
          </cell>
          <cell r="T196" t="str">
            <v>Псковская область, Себежский район, д. Бурачки, 650 км, федеральной трассы "Балтия" М9</v>
          </cell>
          <cell r="U196" t="str">
            <v>да</v>
          </cell>
          <cell r="V196" t="str">
            <v>функционирует</v>
          </cell>
          <cell r="W196" t="str">
            <v>установлен</v>
          </cell>
          <cell r="X196">
            <v>0</v>
          </cell>
        </row>
        <row r="197">
          <cell r="A197" t="str">
            <v>ДАППКруппСЗФО</v>
          </cell>
          <cell r="B197">
            <v>194</v>
          </cell>
          <cell r="C197" t="str">
            <v>Псковский</v>
          </cell>
          <cell r="D197" t="str">
            <v>АПП</v>
          </cell>
          <cell r="E197" t="str">
            <v>ДАПП</v>
          </cell>
          <cell r="F197" t="str">
            <v>Крупп</v>
          </cell>
          <cell r="G197" t="str">
            <v>автомобильный</v>
          </cell>
          <cell r="H197" t="str">
            <v>пешеходный</v>
          </cell>
          <cell r="I197" t="str">
            <v>пассажирский</v>
          </cell>
          <cell r="J197" t="str">
            <v>постоянный</v>
          </cell>
          <cell r="K197" t="str">
            <v>двусторонний</v>
          </cell>
          <cell r="L197" t="str">
            <v>не определен</v>
          </cell>
          <cell r="M197" t="str">
            <v>нет</v>
          </cell>
          <cell r="N197" t="str">
            <v>нет</v>
          </cell>
          <cell r="O197" t="str">
            <v>нет</v>
          </cell>
          <cell r="P197" t="str">
            <v>Эстонская Республика</v>
          </cell>
          <cell r="Q197" t="str">
            <v>Саатсе</v>
          </cell>
          <cell r="R197" t="str">
            <v>СЗФО</v>
          </cell>
          <cell r="S197" t="str">
            <v>Псковская область</v>
          </cell>
          <cell r="T197" t="str">
            <v>Псковская обл., Печорский район, Круппская волость, д. Крупп</v>
          </cell>
          <cell r="U197" t="str">
            <v>да</v>
          </cell>
          <cell r="V197" t="str">
            <v>функционирует</v>
          </cell>
          <cell r="W197" t="str">
            <v>установлен</v>
          </cell>
          <cell r="X197">
            <v>0</v>
          </cell>
        </row>
        <row r="198">
          <cell r="A198" t="str">
            <v>МАППКуничина ГораСЗФО</v>
          </cell>
          <cell r="B198">
            <v>195</v>
          </cell>
          <cell r="C198" t="str">
            <v>Псковский</v>
          </cell>
          <cell r="D198" t="str">
            <v>АПП</v>
          </cell>
          <cell r="E198" t="str">
            <v>МАПП</v>
          </cell>
          <cell r="F198" t="str">
            <v>Куничина Гора</v>
          </cell>
          <cell r="G198" t="str">
            <v>автомобильный</v>
          </cell>
          <cell r="H198" t="str">
            <v>пешеходный</v>
          </cell>
          <cell r="I198" t="str">
            <v>грузо-пассажирский</v>
          </cell>
          <cell r="J198" t="str">
            <v>постоянный</v>
          </cell>
          <cell r="K198" t="str">
            <v>многосторонний</v>
          </cell>
          <cell r="L198" t="str">
            <v>не определен</v>
          </cell>
          <cell r="M198" t="str">
            <v>нет</v>
          </cell>
          <cell r="N198" t="str">
            <v>нет</v>
          </cell>
          <cell r="O198" t="str">
            <v>да</v>
          </cell>
          <cell r="P198" t="str">
            <v>Эстонская Республика</v>
          </cell>
          <cell r="Q198" t="str">
            <v>Койдула</v>
          </cell>
          <cell r="R198" t="str">
            <v>СЗФО</v>
          </cell>
          <cell r="S198" t="str">
            <v>Псковская область</v>
          </cell>
          <cell r="T198" t="str">
            <v>Псковская область, г. Печоры, 2 км автомобильной дороги Печоры - Тарту</v>
          </cell>
          <cell r="U198" t="str">
            <v>да</v>
          </cell>
          <cell r="V198" t="str">
            <v>функционирует</v>
          </cell>
          <cell r="W198" t="str">
            <v>установлен</v>
          </cell>
          <cell r="X198">
            <v>0</v>
          </cell>
        </row>
        <row r="199">
          <cell r="A199" t="str">
            <v>МАППЛудонкаСЗФО</v>
          </cell>
          <cell r="B199">
            <v>196</v>
          </cell>
          <cell r="C199" t="str">
            <v>Псковский</v>
          </cell>
          <cell r="D199" t="str">
            <v>АПП</v>
          </cell>
          <cell r="E199" t="str">
            <v>МАПП</v>
          </cell>
          <cell r="F199" t="str">
            <v>Лудонка</v>
          </cell>
          <cell r="G199" t="str">
            <v>автомобильный</v>
          </cell>
          <cell r="H199" t="str">
            <v>не определен</v>
          </cell>
          <cell r="I199" t="str">
            <v>грузо-пассажирский</v>
          </cell>
          <cell r="J199" t="str">
            <v>постоянный</v>
          </cell>
          <cell r="K199" t="str">
            <v>многосторонний</v>
          </cell>
          <cell r="L199" t="str">
            <v>не определен</v>
          </cell>
          <cell r="M199" t="str">
            <v>нет</v>
          </cell>
          <cell r="N199" t="str">
            <v>нет</v>
          </cell>
          <cell r="O199" t="str">
            <v>нет</v>
          </cell>
          <cell r="P199" t="str">
            <v>Латвийская Республика</v>
          </cell>
          <cell r="Q199" t="str">
            <v>Виентули</v>
          </cell>
          <cell r="R199" t="str">
            <v>СЗФО</v>
          </cell>
          <cell r="S199" t="str">
            <v>Псковская область</v>
          </cell>
          <cell r="T199" t="str">
            <v>Псковская область, Пыталовский район, д. Новая Лудонка</v>
          </cell>
          <cell r="U199" t="str">
            <v>да</v>
          </cell>
          <cell r="V199" t="str">
            <v>функционирует</v>
          </cell>
          <cell r="W199" t="str">
            <v>установлен</v>
          </cell>
          <cell r="X199">
            <v>0</v>
          </cell>
        </row>
        <row r="200">
          <cell r="A200" t="str">
            <v>МАППУбылинкаСЗФО</v>
          </cell>
          <cell r="B200">
            <v>197</v>
          </cell>
          <cell r="C200" t="str">
            <v>Псковский</v>
          </cell>
          <cell r="D200" t="str">
            <v>АПП</v>
          </cell>
          <cell r="E200" t="str">
            <v>МАПП</v>
          </cell>
          <cell r="F200" t="str">
            <v>Убылинка</v>
          </cell>
          <cell r="G200" t="str">
            <v>автомобильный</v>
          </cell>
          <cell r="H200" t="str">
            <v>не определен</v>
          </cell>
          <cell r="I200" t="str">
            <v>грузо-пассажирский</v>
          </cell>
          <cell r="J200" t="str">
            <v>постоянный</v>
          </cell>
          <cell r="K200" t="str">
            <v>многосторонний</v>
          </cell>
          <cell r="L200" t="str">
            <v>не определен</v>
          </cell>
          <cell r="M200" t="str">
            <v>да</v>
          </cell>
          <cell r="N200" t="str">
            <v>нет</v>
          </cell>
          <cell r="O200" t="str">
            <v>да</v>
          </cell>
          <cell r="P200" t="str">
            <v>Латвийская Республика</v>
          </cell>
          <cell r="Q200" t="str">
            <v>Гребнево</v>
          </cell>
          <cell r="R200" t="str">
            <v>СЗФО</v>
          </cell>
          <cell r="S200" t="str">
            <v>Псковская область</v>
          </cell>
          <cell r="T200" t="str">
            <v>Псковская область, Пыталовский район, Гавровская волость, д. Уболенка</v>
          </cell>
          <cell r="U200" t="str">
            <v>да</v>
          </cell>
          <cell r="V200" t="str">
            <v>функционирует</v>
          </cell>
          <cell r="W200" t="str">
            <v>установлен</v>
          </cell>
          <cell r="X200">
            <v>0</v>
          </cell>
        </row>
        <row r="201">
          <cell r="A201" t="str">
            <v>МАППШумилкиноСЗФО</v>
          </cell>
          <cell r="B201">
            <v>198</v>
          </cell>
          <cell r="C201" t="str">
            <v>Псковский</v>
          </cell>
          <cell r="D201" t="str">
            <v>АПП</v>
          </cell>
          <cell r="E201" t="str">
            <v>МАПП</v>
          </cell>
          <cell r="F201" t="str">
            <v>Шумилкино</v>
          </cell>
          <cell r="G201" t="str">
            <v>автомобильный</v>
          </cell>
          <cell r="H201" t="str">
            <v>пешеходный</v>
          </cell>
          <cell r="I201" t="str">
            <v>грузо-пассажирский</v>
          </cell>
          <cell r="J201" t="str">
            <v>постоянный</v>
          </cell>
          <cell r="K201" t="str">
            <v>многосторонний</v>
          </cell>
          <cell r="L201" t="str">
            <v>не определен</v>
          </cell>
          <cell r="M201" t="str">
            <v>да</v>
          </cell>
          <cell r="N201" t="str">
            <v>нет</v>
          </cell>
          <cell r="O201" t="str">
            <v>да</v>
          </cell>
          <cell r="P201" t="str">
            <v>Эстонская Республика</v>
          </cell>
          <cell r="Q201" t="str">
            <v>Лухамаа</v>
          </cell>
          <cell r="R201" t="str">
            <v>СЗФО</v>
          </cell>
          <cell r="S201" t="str">
            <v>Псковская область</v>
          </cell>
          <cell r="T201" t="str">
            <v>Псковская область, Печорский район, Паниковская волость, д. Шумилкино</v>
          </cell>
          <cell r="U201" t="str">
            <v>да</v>
          </cell>
          <cell r="V201" t="str">
            <v>функционирует</v>
          </cell>
          <cell r="W201" t="str">
            <v>установлен</v>
          </cell>
          <cell r="X201">
            <v>0</v>
          </cell>
        </row>
        <row r="202">
          <cell r="A202" t="str">
            <v>ЖДПППечоры-ПсковскиеСЗФО</v>
          </cell>
          <cell r="B202">
            <v>199</v>
          </cell>
          <cell r="C202" t="str">
            <v>Псковский</v>
          </cell>
          <cell r="D202" t="str">
            <v>ЖДПП</v>
          </cell>
          <cell r="E202" t="str">
            <v>ЖДПП</v>
          </cell>
          <cell r="F202" t="str">
            <v>Печоры-Псковские</v>
          </cell>
          <cell r="G202" t="str">
            <v>железнодорожный</v>
          </cell>
          <cell r="H202" t="str">
            <v>не определен</v>
          </cell>
          <cell r="I202" t="str">
            <v>грузо-пассажирский</v>
          </cell>
          <cell r="J202" t="str">
            <v>постоянный</v>
          </cell>
          <cell r="K202" t="str">
            <v>многосторонний</v>
          </cell>
          <cell r="L202" t="str">
            <v>не определен</v>
          </cell>
          <cell r="M202" t="str">
            <v>нет</v>
          </cell>
          <cell r="N202" t="str">
            <v>да</v>
          </cell>
          <cell r="O202" t="str">
            <v>да</v>
          </cell>
          <cell r="P202" t="str">
            <v>Эстонская Республика</v>
          </cell>
          <cell r="Q202" t="str">
            <v>Койдула</v>
          </cell>
          <cell r="R202" t="str">
            <v>СЗФО</v>
          </cell>
          <cell r="S202" t="str">
            <v>Псковская область</v>
          </cell>
          <cell r="T202" t="str">
            <v>Псковская область, г. Печоры, ул. Железнодорожная, д .5</v>
          </cell>
          <cell r="U202" t="str">
            <v>да</v>
          </cell>
          <cell r="V202" t="str">
            <v>функционирует</v>
          </cell>
          <cell r="W202" t="str">
            <v>установлен</v>
          </cell>
          <cell r="X202">
            <v>0</v>
          </cell>
        </row>
        <row r="203">
          <cell r="A203" t="str">
            <v>ЖДПППосиньСЗФО</v>
          </cell>
          <cell r="B203">
            <v>200</v>
          </cell>
          <cell r="C203" t="str">
            <v>Псковский</v>
          </cell>
          <cell r="D203" t="str">
            <v>ЖДПП</v>
          </cell>
          <cell r="E203" t="str">
            <v>ЖДПП</v>
          </cell>
          <cell r="F203" t="str">
            <v>Посинь</v>
          </cell>
          <cell r="G203" t="str">
            <v>железнодорожный</v>
          </cell>
          <cell r="H203" t="str">
            <v>не определен</v>
          </cell>
          <cell r="I203" t="str">
            <v>грузо-пассажирский</v>
          </cell>
          <cell r="J203" t="str">
            <v>постоянный</v>
          </cell>
          <cell r="K203" t="str">
            <v>многосторонний</v>
          </cell>
          <cell r="L203" t="str">
            <v>не определен</v>
          </cell>
          <cell r="M203" t="str">
            <v>да</v>
          </cell>
          <cell r="N203" t="str">
            <v>да</v>
          </cell>
          <cell r="O203" t="str">
            <v>да</v>
          </cell>
          <cell r="P203" t="str">
            <v>Латвийская Республика</v>
          </cell>
          <cell r="Q203" t="str">
            <v>Зилупе</v>
          </cell>
          <cell r="R203" t="str">
            <v>СЗФО</v>
          </cell>
          <cell r="S203" t="str">
            <v>Псковская область</v>
          </cell>
          <cell r="T203" t="str">
            <v>не определен</v>
          </cell>
          <cell r="U203" t="str">
            <v>нет</v>
          </cell>
          <cell r="V203" t="str">
            <v>Пункт пропуска не обустроен. На период его обустройства установлен временный ЖДПП Себеж. Решение о целесообразности функционирования не принято</v>
          </cell>
          <cell r="W203" t="str">
            <v>установлен</v>
          </cell>
          <cell r="X203">
            <v>0</v>
          </cell>
        </row>
        <row r="204">
          <cell r="A204" t="str">
            <v>ЖДПППыталовоСЗФО</v>
          </cell>
          <cell r="B204">
            <v>201</v>
          </cell>
          <cell r="C204" t="str">
            <v>Псковский</v>
          </cell>
          <cell r="D204" t="str">
            <v>ЖДПП</v>
          </cell>
          <cell r="E204" t="str">
            <v>ЖДПП</v>
          </cell>
          <cell r="F204" t="str">
            <v>Пыталово</v>
          </cell>
          <cell r="G204" t="str">
            <v>железнодорожный</v>
          </cell>
          <cell r="H204" t="str">
            <v>не определен</v>
          </cell>
          <cell r="I204" t="str">
            <v>грузо-пассажирский</v>
          </cell>
          <cell r="J204" t="str">
            <v>временный</v>
          </cell>
          <cell r="K204" t="str">
            <v>многосторонний</v>
          </cell>
          <cell r="L204" t="str">
            <v>не определен</v>
          </cell>
          <cell r="M204" t="str">
            <v>нет</v>
          </cell>
          <cell r="N204" t="str">
            <v>да</v>
          </cell>
          <cell r="O204" t="str">
            <v>да</v>
          </cell>
          <cell r="P204" t="str">
            <v>Латвийская Республика</v>
          </cell>
          <cell r="Q204" t="str">
            <v>Карсава</v>
          </cell>
          <cell r="R204" t="str">
            <v>СЗФО</v>
          </cell>
          <cell r="S204" t="str">
            <v>Псковская область</v>
          </cell>
          <cell r="T204" t="str">
            <v>Псковская область, г. Пыталово, ул. Каупужа, д. 2</v>
          </cell>
          <cell r="U204" t="str">
            <v>да</v>
          </cell>
          <cell r="V204" t="str">
            <v>функционирует</v>
          </cell>
          <cell r="W204" t="str">
            <v>установлен</v>
          </cell>
          <cell r="X204">
            <v>40907</v>
          </cell>
        </row>
        <row r="205">
          <cell r="A205" t="str">
            <v>ЖДППСебежСЗФО</v>
          </cell>
          <cell r="B205">
            <v>202</v>
          </cell>
          <cell r="C205" t="str">
            <v>Псковский</v>
          </cell>
          <cell r="D205" t="str">
            <v>ЖДПП</v>
          </cell>
          <cell r="E205" t="str">
            <v>ЖДПП</v>
          </cell>
          <cell r="F205" t="str">
            <v>Себеж</v>
          </cell>
          <cell r="G205" t="str">
            <v>железнодорожный</v>
          </cell>
          <cell r="H205" t="str">
            <v>не определен</v>
          </cell>
          <cell r="I205" t="str">
            <v>грузо-пассажирский</v>
          </cell>
          <cell r="J205" t="str">
            <v>временный</v>
          </cell>
          <cell r="K205" t="str">
            <v>многосторонний</v>
          </cell>
          <cell r="L205" t="str">
            <v>не определен</v>
          </cell>
          <cell r="M205" t="str">
            <v>нет</v>
          </cell>
          <cell r="N205" t="str">
            <v>да</v>
          </cell>
          <cell r="O205" t="str">
            <v>да</v>
          </cell>
          <cell r="P205" t="str">
            <v>Латвийская Республика</v>
          </cell>
          <cell r="Q205" t="str">
            <v>Зилупе</v>
          </cell>
          <cell r="R205" t="str">
            <v>СЗФО</v>
          </cell>
          <cell r="S205" t="str">
            <v>Псковская область</v>
          </cell>
          <cell r="T205" t="str">
            <v>Псковская область, г. Себеж, ул. Вокзальная, д. 1</v>
          </cell>
          <cell r="U205" t="str">
            <v>да</v>
          </cell>
          <cell r="V205" t="str">
            <v>функционирует</v>
          </cell>
          <cell r="W205" t="str">
            <v>установлен</v>
          </cell>
          <cell r="X205">
            <v>40907</v>
          </cell>
        </row>
        <row r="206">
          <cell r="A206" t="str">
            <v>ЖДППСкангалиСЗФО</v>
          </cell>
          <cell r="B206">
            <v>203</v>
          </cell>
          <cell r="C206" t="str">
            <v>Псковский</v>
          </cell>
          <cell r="D206" t="str">
            <v>ЖДПП</v>
          </cell>
          <cell r="E206" t="str">
            <v>ЖДПП</v>
          </cell>
          <cell r="F206" t="str">
            <v>Скангали</v>
          </cell>
          <cell r="G206" t="str">
            <v>железнодорожный</v>
          </cell>
          <cell r="H206" t="str">
            <v>не определен</v>
          </cell>
          <cell r="I206" t="str">
            <v>грузо-пассажирский</v>
          </cell>
          <cell r="J206" t="str">
            <v>постоянный</v>
          </cell>
          <cell r="K206" t="str">
            <v>многосторонний</v>
          </cell>
          <cell r="L206" t="str">
            <v>не определен</v>
          </cell>
          <cell r="M206" t="str">
            <v>да</v>
          </cell>
          <cell r="N206" t="str">
            <v>да</v>
          </cell>
          <cell r="O206" t="str">
            <v>да</v>
          </cell>
          <cell r="P206" t="str">
            <v>Латвийская Республика</v>
          </cell>
          <cell r="Q206" t="str">
            <v>Карсава</v>
          </cell>
          <cell r="R206" t="str">
            <v>СЗФО</v>
          </cell>
          <cell r="S206" t="str">
            <v>Псковская область</v>
          </cell>
          <cell r="T206" t="str">
            <v>не определен</v>
          </cell>
          <cell r="U206" t="str">
            <v>нет</v>
          </cell>
          <cell r="V206" t="str">
            <v>Пункт пропуска не обустроен. На период его обустройства установлен временный ЖДПП Пыталово. Решение о целесообразности функционирования не принято</v>
          </cell>
          <cell r="W206" t="str">
            <v>установлен</v>
          </cell>
          <cell r="X206">
            <v>0</v>
          </cell>
        </row>
        <row r="207">
          <cell r="A207" t="str">
            <v>ВПППсков (Кресты)СЗФО</v>
          </cell>
          <cell r="B207">
            <v>204</v>
          </cell>
          <cell r="C207" t="str">
            <v>Псковский</v>
          </cell>
          <cell r="D207" t="str">
            <v>ВПП</v>
          </cell>
          <cell r="E207" t="str">
            <v>ВПП</v>
          </cell>
          <cell r="F207" t="str">
            <v>Псков (Кресты)</v>
          </cell>
          <cell r="G207" t="str">
            <v>воздушный</v>
          </cell>
          <cell r="H207" t="str">
            <v>не определен</v>
          </cell>
          <cell r="I207" t="str">
            <v>грузо-пассажирский</v>
          </cell>
          <cell r="J207" t="str">
            <v>работающий на нерегулярной основе</v>
          </cell>
          <cell r="K207" t="str">
            <v>многосторонний</v>
          </cell>
          <cell r="L207" t="str">
            <v>не определен</v>
          </cell>
          <cell r="M207" t="str">
            <v>нет</v>
          </cell>
          <cell r="N207" t="str">
            <v>нет</v>
          </cell>
          <cell r="O207" t="str">
            <v>нет</v>
          </cell>
          <cell r="P207" t="str">
            <v>не применимо</v>
          </cell>
          <cell r="Q207" t="str">
            <v>не применимо</v>
          </cell>
          <cell r="R207" t="str">
            <v>СЗФО</v>
          </cell>
          <cell r="S207" t="str">
            <v>Псковская область</v>
          </cell>
          <cell r="T207" t="str">
            <v>Псковская область, г. Псков, ул. Германа, д. 34</v>
          </cell>
          <cell r="U207" t="str">
            <v>да</v>
          </cell>
          <cell r="V207" t="str">
            <v>функционирует</v>
          </cell>
          <cell r="W207" t="str">
            <v>установлен</v>
          </cell>
          <cell r="X207">
            <v>0</v>
          </cell>
        </row>
        <row r="208">
          <cell r="A208" t="str">
            <v>РПППсковСЗФО</v>
          </cell>
          <cell r="B208">
            <v>205</v>
          </cell>
          <cell r="C208" t="str">
            <v>Псковский</v>
          </cell>
          <cell r="D208" t="str">
            <v>РПП</v>
          </cell>
          <cell r="E208" t="str">
            <v>РПП</v>
          </cell>
          <cell r="F208" t="str">
            <v>Псков</v>
          </cell>
          <cell r="G208" t="str">
            <v>речной</v>
          </cell>
          <cell r="H208" t="str">
            <v>не определен</v>
          </cell>
          <cell r="I208" t="str">
            <v>грузо-пассажирский</v>
          </cell>
          <cell r="J208" t="str">
            <v>сезонный</v>
          </cell>
          <cell r="K208" t="str">
            <v>многосторонний</v>
          </cell>
          <cell r="L208" t="str">
            <v>не определен</v>
          </cell>
          <cell r="M208" t="str">
            <v>нет</v>
          </cell>
          <cell r="N208" t="str">
            <v>нет</v>
          </cell>
          <cell r="O208" t="str">
            <v>нет</v>
          </cell>
          <cell r="P208" t="str">
            <v>Эстонская Республика</v>
          </cell>
          <cell r="Q208" t="str">
            <v>Праага</v>
          </cell>
          <cell r="R208" t="str">
            <v>СЗФО</v>
          </cell>
          <cell r="S208" t="str">
            <v>Псковская область</v>
          </cell>
          <cell r="T208" t="str">
            <v>не определен</v>
          </cell>
          <cell r="U208" t="str">
            <v>нет</v>
          </cell>
          <cell r="V208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W208" t="str">
            <v>установлен</v>
          </cell>
          <cell r="X208">
            <v>0</v>
          </cell>
        </row>
        <row r="209">
          <cell r="A209" t="str">
            <v>ОППСторожинецСЗФО</v>
          </cell>
          <cell r="B209">
            <v>206</v>
          </cell>
          <cell r="C209" t="str">
            <v>Псковский</v>
          </cell>
          <cell r="D209" t="str">
            <v>ОПП</v>
          </cell>
          <cell r="E209" t="str">
            <v>ОПП</v>
          </cell>
          <cell r="F209" t="str">
            <v>Сторожинец</v>
          </cell>
          <cell r="G209" t="str">
            <v>озерный</v>
          </cell>
          <cell r="H209" t="str">
            <v>не определен</v>
          </cell>
          <cell r="I209" t="str">
            <v>грузо-пассажирский</v>
          </cell>
          <cell r="J209" t="str">
            <v>сезонный</v>
          </cell>
          <cell r="K209" t="str">
            <v>многосторонний</v>
          </cell>
          <cell r="L209" t="str">
            <v>не определен</v>
          </cell>
          <cell r="M209" t="str">
            <v>нет</v>
          </cell>
          <cell r="N209" t="str">
            <v>нет</v>
          </cell>
          <cell r="O209" t="str">
            <v>нет</v>
          </cell>
          <cell r="P209" t="str">
            <v>Эстонская Республика</v>
          </cell>
          <cell r="Q209" t="str">
            <v>Праага</v>
          </cell>
          <cell r="R209" t="str">
            <v>СЗФО</v>
          </cell>
          <cell r="S209" t="str">
            <v>Псковская область</v>
          </cell>
          <cell r="T209" t="str">
            <v>не определен</v>
          </cell>
          <cell r="U209" t="str">
            <v>нет</v>
          </cell>
          <cell r="V209" t="str">
            <v>Пункт пропуска не обустроен. Приказом Минтранса России от 15.11.2004 № 31 Росморречфлоту поручено провести комплекс мероприятий по открытию и дальнейшему функционированию пункта пропуска. Необходимые мороприятия не проводились</v>
          </cell>
          <cell r="W209" t="str">
            <v>установлен</v>
          </cell>
          <cell r="X209">
            <v>0</v>
          </cell>
        </row>
        <row r="210">
          <cell r="A210" t="str">
            <v>МАППВесело-ВознесенкаЮФО</v>
          </cell>
          <cell r="B210">
            <v>207</v>
          </cell>
          <cell r="C210" t="str">
            <v>Ростовский</v>
          </cell>
          <cell r="D210" t="str">
            <v>АПП</v>
          </cell>
          <cell r="E210" t="str">
            <v>МАПП</v>
          </cell>
          <cell r="F210" t="str">
            <v>Весело-Вознесенка</v>
          </cell>
          <cell r="G210" t="str">
            <v>автомобильный</v>
          </cell>
          <cell r="H210" t="str">
            <v>не определен</v>
          </cell>
          <cell r="I210" t="str">
            <v>грузо-пассажирский</v>
          </cell>
          <cell r="J210" t="str">
            <v>постоянный</v>
          </cell>
          <cell r="K210" t="str">
            <v>многосторонний</v>
          </cell>
          <cell r="L210" t="str">
            <v>не определен</v>
          </cell>
          <cell r="M210" t="str">
            <v>да</v>
          </cell>
          <cell r="N210" t="str">
            <v>да</v>
          </cell>
          <cell r="O210" t="str">
            <v>да</v>
          </cell>
          <cell r="P210" t="str">
            <v>не применимо (ДНР)</v>
          </cell>
          <cell r="Q210" t="str">
            <v>Новоазовск</v>
          </cell>
          <cell r="R210" t="str">
            <v>ЮФО</v>
          </cell>
          <cell r="S210" t="str">
            <v>Ростовская область</v>
          </cell>
          <cell r="T210" t="str">
            <v>Ростовская область, Неклиновский район, с. Весело-Вознесенка, 118 км автодороги Ростов-на-Дону- Таганрог-граница Украины</v>
          </cell>
          <cell r="U210" t="str">
            <v>да</v>
          </cell>
          <cell r="V210" t="str">
            <v>функционирует</v>
          </cell>
          <cell r="W210" t="str">
            <v>установлен</v>
          </cell>
          <cell r="X210">
            <v>34769</v>
          </cell>
        </row>
        <row r="211">
          <cell r="A211" t="str">
            <v>МАППВолошиноЮФО</v>
          </cell>
          <cell r="B211">
            <v>208</v>
          </cell>
          <cell r="C211" t="str">
            <v>Ростовский</v>
          </cell>
          <cell r="D211" t="str">
            <v>АПП</v>
          </cell>
          <cell r="E211" t="str">
            <v>МАПП</v>
          </cell>
          <cell r="F211" t="str">
            <v>Волошино</v>
          </cell>
          <cell r="G211" t="str">
            <v>автомобильный</v>
          </cell>
          <cell r="H211" t="str">
            <v>не определен</v>
          </cell>
          <cell r="I211" t="str">
            <v>грузо-пассажирский</v>
          </cell>
          <cell r="J211" t="str">
            <v>постоянный</v>
          </cell>
          <cell r="K211" t="str">
            <v>многосторонний</v>
          </cell>
          <cell r="L211" t="str">
            <v>не определен</v>
          </cell>
          <cell r="M211" t="str">
            <v>нет</v>
          </cell>
          <cell r="N211" t="str">
            <v>да</v>
          </cell>
          <cell r="O211" t="str">
            <v>да</v>
          </cell>
          <cell r="P211" t="str">
            <v>не применимо (ЛНР)</v>
          </cell>
          <cell r="Q211" t="str">
            <v>Красная Таловка</v>
          </cell>
          <cell r="R211" t="str">
            <v>ЮФО</v>
          </cell>
          <cell r="S211" t="str">
            <v>Ростовская область</v>
          </cell>
          <cell r="T211" t="str">
            <v>Ростовская область, Миллеровский район, 500м юго-восточнее с. Волошино, на 38 км автодоро-ги Миллерово-Луганск</v>
          </cell>
          <cell r="U211" t="str">
            <v>да</v>
          </cell>
          <cell r="V211" t="str">
    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 с 2017 г.</v>
          </cell>
          <cell r="W211" t="str">
            <v>установлен</v>
          </cell>
          <cell r="X211">
            <v>34769</v>
          </cell>
        </row>
        <row r="212">
          <cell r="A212" t="str">
            <v>МАППГуковоЮФО</v>
          </cell>
          <cell r="B212">
            <v>209</v>
          </cell>
          <cell r="C212" t="str">
            <v>Ростовский</v>
          </cell>
          <cell r="D212" t="str">
            <v>АПП</v>
          </cell>
          <cell r="E212" t="str">
            <v>МАПП</v>
          </cell>
          <cell r="F212" t="str">
            <v>Гуково</v>
          </cell>
          <cell r="G212" t="str">
            <v>автомобильный</v>
          </cell>
          <cell r="H212" t="str">
            <v>не определен</v>
          </cell>
          <cell r="I212" t="str">
            <v>грузо-пассажирский</v>
          </cell>
          <cell r="J212" t="str">
            <v>постоянный</v>
          </cell>
          <cell r="K212" t="str">
            <v>многосторонний</v>
          </cell>
          <cell r="L212" t="str">
            <v>не определен</v>
          </cell>
          <cell r="M212" t="str">
            <v>нет</v>
          </cell>
          <cell r="N212" t="str">
            <v>нет</v>
          </cell>
          <cell r="O212" t="str">
            <v>да</v>
          </cell>
          <cell r="P212" t="str">
            <v>не применимо (ЛНР)</v>
          </cell>
          <cell r="Q212" t="str">
            <v>Черновопартизанск</v>
          </cell>
          <cell r="R212" t="str">
            <v>ЮФО</v>
          </cell>
          <cell r="S212" t="str">
            <v>Ростовская область</v>
          </cell>
          <cell r="T212" t="str">
            <v>Ростовская область, Красносулинский район, 23 км автомобильной дороги Зверево - Ровеньки (граница Украины)</v>
          </cell>
          <cell r="U212" t="str">
            <v>да</v>
          </cell>
          <cell r="V212" t="str">
            <v>функционирует</v>
          </cell>
          <cell r="W212" t="str">
            <v>установлен</v>
          </cell>
          <cell r="X212">
            <v>34769</v>
          </cell>
        </row>
        <row r="213">
          <cell r="A213" t="str">
            <v>МАППДонецк (Изварино)ЮФО</v>
          </cell>
          <cell r="B213">
            <v>210</v>
          </cell>
          <cell r="C213" t="str">
            <v>Ростовский</v>
          </cell>
          <cell r="D213" t="str">
            <v>АПП</v>
          </cell>
          <cell r="E213" t="str">
            <v>МАПП</v>
          </cell>
          <cell r="F213" t="str">
            <v>Донецк (Изварино)</v>
          </cell>
          <cell r="G213" t="str">
            <v>автомобильный</v>
          </cell>
          <cell r="H213" t="str">
            <v>не определен</v>
          </cell>
          <cell r="I213" t="str">
            <v>грузо-пассажирский</v>
          </cell>
          <cell r="J213" t="str">
            <v>постоянный</v>
          </cell>
          <cell r="K213" t="str">
            <v>многосторонний</v>
          </cell>
          <cell r="L213" t="str">
            <v>не определен</v>
          </cell>
          <cell r="M213" t="str">
            <v>нет</v>
          </cell>
          <cell r="N213" t="str">
            <v>да</v>
          </cell>
          <cell r="O213" t="str">
            <v>да</v>
          </cell>
          <cell r="P213" t="str">
            <v>не применимо (ЛНР)</v>
          </cell>
          <cell r="Q213" t="str">
            <v>Изварино</v>
          </cell>
          <cell r="R213" t="str">
            <v>ЮФО</v>
          </cell>
          <cell r="S213" t="str">
            <v>Ростовская область</v>
          </cell>
          <cell r="T213" t="str">
            <v>Ростовская область, г. Донецк, ул. Тимирязева 2,б</v>
          </cell>
          <cell r="U213" t="str">
            <v>да</v>
          </cell>
          <cell r="V213" t="str">
            <v>функционирует</v>
          </cell>
          <cell r="W213" t="str">
            <v>установлен</v>
          </cell>
          <cell r="X213">
            <v>34769</v>
          </cell>
        </row>
        <row r="214">
          <cell r="A214" t="str">
            <v>ДАППДонецк (Северный)ЮФО</v>
          </cell>
          <cell r="B214">
            <v>211</v>
          </cell>
          <cell r="C214" t="str">
            <v>Ростовский</v>
          </cell>
          <cell r="D214" t="str">
            <v>АПП</v>
          </cell>
          <cell r="E214" t="str">
            <v>ДАПП</v>
          </cell>
          <cell r="F214" t="str">
            <v>Донецк (Северный)</v>
          </cell>
          <cell r="G214" t="str">
            <v>автомобильный</v>
          </cell>
          <cell r="H214" t="str">
            <v>не определен</v>
          </cell>
          <cell r="I214" t="str">
            <v>не определен</v>
          </cell>
          <cell r="J214" t="str">
            <v>не определен</v>
          </cell>
          <cell r="K214" t="str">
            <v>двусторонний</v>
          </cell>
          <cell r="L214" t="str">
            <v>не определен</v>
          </cell>
          <cell r="M214" t="str">
            <v>нет</v>
          </cell>
          <cell r="N214" t="str">
            <v>нет</v>
          </cell>
          <cell r="O214" t="str">
            <v>нет</v>
          </cell>
          <cell r="P214" t="str">
            <v>не применимо (ЛНР)</v>
          </cell>
          <cell r="Q214" t="str">
            <v>Северный</v>
          </cell>
          <cell r="R214" t="str">
            <v>ЮФО</v>
          </cell>
          <cell r="S214" t="str">
            <v>Ростовская область</v>
          </cell>
          <cell r="T214" t="str">
            <v>не определен</v>
          </cell>
          <cell r="U214" t="str">
            <v>нет</v>
          </cell>
          <cell r="V214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W214" t="str">
            <v>установлен</v>
          </cell>
          <cell r="X214">
            <v>34769</v>
          </cell>
        </row>
        <row r="215">
          <cell r="A215" t="str">
            <v>МАППКуйбышево (Дьяково)ЮФО</v>
          </cell>
          <cell r="B215">
            <v>212</v>
          </cell>
          <cell r="C215" t="str">
            <v>Ростовский</v>
          </cell>
          <cell r="D215" t="str">
            <v>АПП</v>
          </cell>
          <cell r="E215" t="str">
            <v>МАПП</v>
          </cell>
          <cell r="F215" t="str">
            <v>Куйбышево (Дьяково)</v>
          </cell>
          <cell r="G215" t="str">
            <v>автомобильный</v>
          </cell>
          <cell r="H215" t="str">
            <v>не определен</v>
          </cell>
          <cell r="I215" t="str">
            <v>грузо-пассажирский</v>
          </cell>
          <cell r="J215" t="str">
            <v>постоянный</v>
          </cell>
          <cell r="K215" t="str">
            <v>многосторонний</v>
          </cell>
          <cell r="L215" t="str">
            <v>не определен</v>
          </cell>
          <cell r="M215" t="str">
            <v>нет</v>
          </cell>
          <cell r="N215" t="str">
            <v>нет</v>
          </cell>
          <cell r="O215" t="str">
            <v>нет</v>
          </cell>
          <cell r="P215" t="str">
            <v>не применимо (ДНР)</v>
          </cell>
          <cell r="Q215" t="str">
            <v>Дьяково</v>
          </cell>
          <cell r="R215" t="str">
            <v>ЮФО</v>
          </cell>
          <cell r="S215" t="str">
            <v>Ростовская область</v>
          </cell>
          <cell r="T215" t="str">
            <v>не определен</v>
          </cell>
          <cell r="U215" t="str">
            <v>нет</v>
          </cell>
          <cell r="V215" t="str">
            <v>Пункт пропуска с российской стороны обустроен и открыт приказом Росграницы от 17.12.2012 N 301-ОД. Пропуск не осуществляется в связи с отсутствием необходимой инфраструктуры на сопредельной стороне</v>
          </cell>
          <cell r="W215" t="str">
            <v>установлен</v>
          </cell>
          <cell r="X215">
            <v>34769</v>
          </cell>
        </row>
        <row r="216">
          <cell r="A216" t="str">
            <v>МАППКуйбышево (Мариновка)ЮФО</v>
          </cell>
          <cell r="B216">
            <v>213</v>
          </cell>
          <cell r="C216" t="str">
            <v>Ростовский</v>
          </cell>
          <cell r="D216" t="str">
            <v>АПП</v>
          </cell>
          <cell r="E216" t="str">
            <v>МАПП</v>
          </cell>
          <cell r="F216" t="str">
            <v>Куйбышево (Мариновка)</v>
          </cell>
          <cell r="G216" t="str">
            <v>автомобильный</v>
          </cell>
          <cell r="H216" t="str">
            <v>не определен</v>
          </cell>
          <cell r="I216" t="str">
            <v>грузо-пассажирский</v>
          </cell>
          <cell r="J216" t="str">
            <v>постоянный</v>
          </cell>
          <cell r="K216" t="str">
            <v>многосторонний</v>
          </cell>
          <cell r="L216" t="str">
            <v>не определен</v>
          </cell>
          <cell r="M216" t="str">
            <v>нет</v>
          </cell>
          <cell r="N216" t="str">
            <v>да</v>
          </cell>
          <cell r="O216" t="str">
            <v>да</v>
          </cell>
          <cell r="P216" t="str">
            <v>не применимо (ДНР)</v>
          </cell>
          <cell r="Q216" t="str">
            <v>Мариновка</v>
          </cell>
          <cell r="R216" t="str">
            <v>ЮФО</v>
          </cell>
          <cell r="S216" t="str">
            <v>Ростовская область</v>
          </cell>
          <cell r="T216" t="str">
            <v>Ростовская область, р-н Куйбышевский, северо-западнее х. Репяховатый в 930 м, 75-км трассы с.Самбек-п.Матвеев Курган-с.Куйбышево-г.Снежное (до границы Украины)</v>
          </cell>
          <cell r="U216" t="str">
            <v>да</v>
          </cell>
          <cell r="V216" t="str">
            <v>функционирует</v>
          </cell>
          <cell r="W216" t="str">
            <v>установлен</v>
          </cell>
          <cell r="X216">
            <v>34769</v>
          </cell>
        </row>
        <row r="217">
          <cell r="A217" t="str">
            <v>МАППМатвеев КурганЮФО</v>
          </cell>
          <cell r="B217">
            <v>214</v>
          </cell>
          <cell r="C217" t="str">
            <v>Ростовский</v>
          </cell>
          <cell r="D217" t="str">
            <v>АПП</v>
          </cell>
          <cell r="E217" t="str">
            <v>МАПП</v>
          </cell>
          <cell r="F217" t="str">
            <v>Матвеев Курган</v>
          </cell>
          <cell r="G217" t="str">
            <v>автомобильный</v>
          </cell>
          <cell r="H217" t="str">
            <v>не определен</v>
          </cell>
          <cell r="I217" t="str">
            <v>грузо-пассажирский</v>
          </cell>
          <cell r="J217" t="str">
            <v>постоянный</v>
          </cell>
          <cell r="K217" t="str">
            <v>многосторонний</v>
          </cell>
          <cell r="L217" t="str">
            <v>не определен</v>
          </cell>
          <cell r="M217" t="str">
            <v>да</v>
          </cell>
          <cell r="N217" t="str">
            <v>да</v>
          </cell>
          <cell r="O217" t="str">
            <v>да</v>
          </cell>
          <cell r="P217" t="str">
            <v>не применимо (ДНР)</v>
          </cell>
          <cell r="Q217" t="str">
            <v>Успенка</v>
          </cell>
          <cell r="R217" t="str">
            <v>ЮФО</v>
          </cell>
          <cell r="S217" t="str">
            <v>Ростовская область</v>
          </cell>
          <cell r="T217" t="str">
            <v>Ростовская область, Матвеево-Курганский район, расположен на 20-м км автодороги Матвеев Курган-Успенка</v>
          </cell>
          <cell r="U217" t="str">
            <v>да</v>
          </cell>
          <cell r="V217" t="str">
            <v>функционирует</v>
          </cell>
          <cell r="W217" t="str">
            <v>установлен</v>
          </cell>
          <cell r="X217">
            <v>34769</v>
          </cell>
        </row>
        <row r="218">
          <cell r="A218" t="str">
            <v>ДАППМожаевкаЮФО</v>
          </cell>
          <cell r="B218">
            <v>215</v>
          </cell>
          <cell r="C218" t="str">
            <v>Ростовский</v>
          </cell>
          <cell r="D218" t="str">
            <v>АПП</v>
          </cell>
          <cell r="E218" t="str">
            <v>ДАПП</v>
          </cell>
          <cell r="F218" t="str">
            <v>Можаевка</v>
          </cell>
          <cell r="G218" t="str">
            <v>автомобильный</v>
          </cell>
          <cell r="H218" t="str">
            <v>не определен</v>
          </cell>
          <cell r="I218" t="str">
            <v>не определен</v>
          </cell>
          <cell r="J218" t="str">
            <v>не определен</v>
          </cell>
          <cell r="K218" t="str">
            <v>двусторонний</v>
          </cell>
          <cell r="L218" t="str">
            <v>не определен</v>
          </cell>
          <cell r="M218" t="str">
            <v>нет</v>
          </cell>
          <cell r="N218" t="str">
            <v>нет</v>
          </cell>
          <cell r="O218" t="str">
            <v>нет</v>
          </cell>
          <cell r="P218" t="str">
            <v>не применимо (ЛНР)</v>
          </cell>
          <cell r="Q218" t="str">
            <v>Герасимовка</v>
          </cell>
          <cell r="R218" t="str">
            <v>ЮФО</v>
          </cell>
          <cell r="S218" t="str">
            <v>Ростовская область</v>
          </cell>
          <cell r="T218" t="str">
            <v>не определен</v>
          </cell>
          <cell r="U218" t="str">
            <v>нет</v>
          </cell>
          <cell r="V218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W218" t="str">
            <v>установлен</v>
          </cell>
          <cell r="X218">
            <v>39073</v>
          </cell>
        </row>
        <row r="219">
          <cell r="A219" t="str">
            <v>МАППНовошахтинскЮФО</v>
          </cell>
          <cell r="B219">
            <v>216</v>
          </cell>
          <cell r="C219" t="str">
            <v>Ростовский</v>
          </cell>
          <cell r="D219" t="str">
            <v>АПП</v>
          </cell>
          <cell r="E219" t="str">
            <v>МАПП</v>
          </cell>
          <cell r="F219" t="str">
            <v>Новошахтинск</v>
          </cell>
          <cell r="G219" t="str">
            <v>автомобильный</v>
          </cell>
          <cell r="H219" t="str">
            <v>не определен</v>
          </cell>
          <cell r="I219" t="str">
            <v>грузо-пассажирский</v>
          </cell>
          <cell r="J219" t="str">
            <v>постоянный</v>
          </cell>
          <cell r="K219" t="str">
            <v>многосторонний</v>
          </cell>
          <cell r="L219" t="str">
            <v>не определен</v>
          </cell>
          <cell r="M219" t="str">
            <v>да</v>
          </cell>
          <cell r="N219" t="str">
            <v>да</v>
          </cell>
          <cell r="O219" t="str">
            <v>да</v>
          </cell>
          <cell r="P219" t="str">
            <v>не применимо (ЛНР)</v>
          </cell>
          <cell r="Q219" t="str">
            <v>Должанский</v>
          </cell>
          <cell r="R219" t="str">
            <v>ЮФО</v>
          </cell>
          <cell r="S219" t="str">
            <v>Ростовская область</v>
          </cell>
          <cell r="T219" t="str">
            <v>Ростовская область,  Красносулинский район, 876-й км автомагистрали М-19</v>
          </cell>
          <cell r="U219" t="str">
            <v>да</v>
          </cell>
          <cell r="V219" t="str">
            <v>функционирует</v>
          </cell>
          <cell r="W219" t="str">
            <v>установлен</v>
          </cell>
          <cell r="X219">
            <v>34769</v>
          </cell>
        </row>
        <row r="220">
          <cell r="A220" t="str">
            <v>ДАППТитовкаЮФО</v>
          </cell>
          <cell r="B220">
            <v>217</v>
          </cell>
          <cell r="C220" t="str">
            <v>Ростовский</v>
          </cell>
          <cell r="D220" t="str">
            <v>АПП</v>
          </cell>
          <cell r="E220" t="str">
            <v>ДАПП</v>
          </cell>
          <cell r="F220" t="str">
            <v>Титовка</v>
          </cell>
          <cell r="G220" t="str">
            <v>автомобильный</v>
          </cell>
          <cell r="H220" t="str">
            <v>не определен</v>
          </cell>
          <cell r="I220" t="str">
            <v>не определен</v>
          </cell>
          <cell r="J220" t="str">
            <v>не определен</v>
          </cell>
          <cell r="K220" t="str">
            <v>двусторонний</v>
          </cell>
          <cell r="L220" t="str">
            <v>не определен</v>
          </cell>
          <cell r="M220" t="str">
            <v>нет</v>
          </cell>
          <cell r="N220" t="str">
            <v>нет</v>
          </cell>
          <cell r="O220" t="str">
            <v>нет</v>
          </cell>
          <cell r="P220" t="str">
            <v>не применимо (ЛНР)</v>
          </cell>
          <cell r="Q220" t="str">
            <v>Городище</v>
          </cell>
          <cell r="R220" t="str">
            <v>ЮФО</v>
          </cell>
          <cell r="S220" t="str">
            <v>Ростовская область</v>
          </cell>
          <cell r="T220" t="str">
            <v>не определен</v>
          </cell>
          <cell r="U220" t="str">
            <v>нет</v>
          </cell>
          <cell r="V220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W220" t="str">
            <v>установлен</v>
          </cell>
          <cell r="X220">
            <v>34769</v>
          </cell>
        </row>
        <row r="221">
          <cell r="A221" t="str">
            <v>ДАППЧертковоЮФО</v>
          </cell>
          <cell r="B221">
            <v>218</v>
          </cell>
          <cell r="C221" t="str">
            <v>Ростовский</v>
          </cell>
          <cell r="D221" t="str">
            <v>АПП</v>
          </cell>
          <cell r="E221" t="str">
            <v>ДАПП</v>
          </cell>
          <cell r="F221" t="str">
            <v>Чертково</v>
          </cell>
          <cell r="G221" t="str">
            <v>автомобильный</v>
          </cell>
          <cell r="H221" t="str">
            <v>не определен</v>
          </cell>
          <cell r="I221" t="str">
            <v>грузо-пассажирский</v>
          </cell>
          <cell r="J221" t="str">
            <v>постоянный</v>
          </cell>
          <cell r="K221" t="str">
            <v>двусторонний</v>
          </cell>
          <cell r="L221" t="str">
            <v>не определен</v>
          </cell>
          <cell r="M221" t="str">
            <v>нет</v>
          </cell>
          <cell r="N221" t="str">
            <v>нет</v>
          </cell>
          <cell r="O221" t="str">
            <v>да</v>
          </cell>
          <cell r="P221" t="str">
            <v>не применимо (ЛНР)</v>
          </cell>
          <cell r="Q221" t="str">
            <v>Меловое</v>
          </cell>
          <cell r="R221" t="str">
            <v>ЮФО</v>
          </cell>
          <cell r="S221" t="str">
            <v>Ростовская область</v>
          </cell>
          <cell r="T221" t="str">
            <v>Ростовская область, п. Чертково, Пролетарская 2-б</v>
          </cell>
          <cell r="U221" t="str">
            <v>да</v>
          </cell>
          <cell r="V221" t="str">
            <v>функционирует</v>
          </cell>
          <cell r="W221" t="str">
            <v>установлен</v>
          </cell>
          <cell r="X221">
            <v>34769</v>
          </cell>
        </row>
        <row r="222">
          <cell r="A222" t="str">
            <v>ЖДППГуковоЮФО</v>
          </cell>
          <cell r="B222">
            <v>219</v>
          </cell>
          <cell r="C222" t="str">
            <v>Ростовский</v>
          </cell>
          <cell r="D222" t="str">
            <v>ЖДПП</v>
          </cell>
          <cell r="E222" t="str">
            <v>ЖДПП</v>
          </cell>
          <cell r="F222" t="str">
            <v>Гуково</v>
          </cell>
          <cell r="G222" t="str">
            <v>железнодорожный</v>
          </cell>
          <cell r="H222" t="str">
            <v>не определен</v>
          </cell>
          <cell r="I222" t="str">
            <v>грузо-пассажирский</v>
          </cell>
          <cell r="J222" t="str">
            <v>постоянный</v>
          </cell>
          <cell r="K222" t="str">
            <v>многосторонний</v>
          </cell>
          <cell r="L222" t="str">
            <v>не определен</v>
          </cell>
          <cell r="M222" t="str">
            <v>да</v>
          </cell>
          <cell r="N222" t="str">
            <v>да</v>
          </cell>
          <cell r="O222" t="str">
            <v>да</v>
          </cell>
          <cell r="P222" t="str">
            <v>не применимо (ЛНР)</v>
          </cell>
          <cell r="Q222" t="str">
            <v>Красная Могила</v>
          </cell>
          <cell r="R222" t="str">
            <v>ЮФО</v>
          </cell>
          <cell r="S222" t="str">
            <v>Ростовская область</v>
          </cell>
          <cell r="T222" t="str">
            <v>Ростовская область, г. Гуково, ул. Вокзальная, д. 14</v>
          </cell>
          <cell r="U222" t="str">
            <v>да</v>
          </cell>
          <cell r="V222" t="str">
            <v>функционирует</v>
          </cell>
          <cell r="W222" t="str">
            <v>установлен</v>
          </cell>
          <cell r="X222">
            <v>34769</v>
          </cell>
        </row>
        <row r="223">
          <cell r="A223" t="str">
            <v>ЖДППМарцевоЮФО</v>
          </cell>
          <cell r="B223">
            <v>220</v>
          </cell>
          <cell r="C223" t="str">
            <v>Ростовский</v>
          </cell>
          <cell r="D223" t="str">
            <v>ЖДПП</v>
          </cell>
          <cell r="E223" t="str">
            <v>ЖДПП</v>
          </cell>
          <cell r="F223" t="str">
            <v>Марцево</v>
          </cell>
          <cell r="G223" t="str">
            <v>железнодорожный</v>
          </cell>
          <cell r="H223" t="str">
            <v>не определен</v>
          </cell>
          <cell r="I223" t="str">
            <v>грузовой</v>
          </cell>
          <cell r="J223" t="str">
            <v>временный</v>
          </cell>
          <cell r="K223" t="str">
            <v>многосторонний</v>
          </cell>
          <cell r="L223" t="str">
            <v>не определен</v>
          </cell>
          <cell r="M223" t="str">
            <v>нет</v>
          </cell>
          <cell r="N223" t="str">
            <v>да</v>
          </cell>
          <cell r="O223" t="str">
            <v>да</v>
          </cell>
          <cell r="P223" t="str">
            <v>не применимо (ДНР)</v>
          </cell>
          <cell r="Q223" t="str">
            <v>Квашино</v>
          </cell>
          <cell r="R223" t="str">
            <v>ЮФО</v>
          </cell>
          <cell r="S223" t="str">
            <v>Ростовская область</v>
          </cell>
          <cell r="T223" t="str">
            <v>Ростовская область, г. Таганрог, ст. Марцево</v>
          </cell>
          <cell r="U223" t="str">
            <v>да</v>
          </cell>
          <cell r="V223" t="str">
            <v>По информации ФСБ России, ФТС России не функционирует. Согласно письму филиала ОАО "РЖД" Северо-Кавказская дорога от 25.02.2021 № 4680/СКАВ в 2014 году в пункте пропуска прекращено международное пассажирское сообщение</v>
          </cell>
          <cell r="W223" t="str">
            <v>установлен</v>
          </cell>
          <cell r="X223">
            <v>40907</v>
          </cell>
        </row>
        <row r="224">
          <cell r="A224" t="str">
            <v>ЖДППРазъезд Карьер 122 кмЮФО</v>
          </cell>
          <cell r="B224">
            <v>221</v>
          </cell>
          <cell r="C224" t="str">
            <v>Ростовский</v>
          </cell>
          <cell r="D224" t="str">
            <v>ЖДПП</v>
          </cell>
          <cell r="E224" t="str">
            <v>ЖДПП</v>
          </cell>
          <cell r="F224" t="str">
            <v>Разъезд Карьер 122 км</v>
          </cell>
          <cell r="G224" t="str">
            <v>железнодорожный</v>
          </cell>
          <cell r="H224" t="str">
            <v>не определен</v>
          </cell>
          <cell r="I224" t="str">
            <v>не определен</v>
          </cell>
          <cell r="J224" t="str">
            <v>не определен</v>
          </cell>
          <cell r="K224" t="str">
            <v>двусторонний</v>
          </cell>
          <cell r="L224" t="str">
            <v>не определен</v>
          </cell>
          <cell r="M224" t="str">
            <v>нет</v>
          </cell>
          <cell r="N224" t="str">
            <v>нет</v>
          </cell>
          <cell r="O224" t="str">
            <v>нет</v>
          </cell>
          <cell r="P224" t="str">
            <v>не применимо (ЛНР)</v>
          </cell>
          <cell r="Q224" t="str">
            <v>Ольховое</v>
          </cell>
          <cell r="R224" t="str">
            <v>ЮФО</v>
          </cell>
          <cell r="S224" t="str">
            <v>Ростовская область</v>
          </cell>
          <cell r="T224" t="str">
            <v>не определен</v>
          </cell>
          <cell r="U224" t="str">
            <v>нет</v>
          </cell>
          <cell r="V224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W224" t="str">
            <v>установлен</v>
          </cell>
          <cell r="X224">
            <v>34769</v>
          </cell>
        </row>
        <row r="225">
          <cell r="A225" t="str">
            <v>ЖДППУспенскаяЮФО</v>
          </cell>
          <cell r="B225">
            <v>222</v>
          </cell>
          <cell r="C225" t="str">
            <v>Ростовский</v>
          </cell>
          <cell r="D225" t="str">
            <v>ЖДПП</v>
          </cell>
          <cell r="E225" t="str">
            <v>ЖДПП</v>
          </cell>
          <cell r="F225" t="str">
            <v>Успенская</v>
          </cell>
          <cell r="G225" t="str">
            <v>железнодорожный</v>
          </cell>
          <cell r="H225" t="str">
            <v>не определен</v>
          </cell>
          <cell r="I225" t="str">
            <v>грузо-пассажирский</v>
          </cell>
          <cell r="J225" t="str">
            <v>постоянный</v>
          </cell>
          <cell r="K225" t="str">
            <v>многосторонний</v>
          </cell>
          <cell r="L225" t="str">
            <v>не определен</v>
          </cell>
          <cell r="M225" t="str">
            <v>да</v>
          </cell>
          <cell r="N225" t="str">
            <v>да</v>
          </cell>
          <cell r="O225" t="str">
            <v>да</v>
          </cell>
          <cell r="P225" t="str">
            <v>не применимо (ДНР)</v>
          </cell>
          <cell r="Q225" t="str">
            <v>Квашино</v>
          </cell>
          <cell r="R225" t="str">
            <v>ЮФО</v>
          </cell>
          <cell r="S225" t="str">
            <v>Ростовская область</v>
          </cell>
          <cell r="T225" t="str">
            <v>Ростовская область, Матвеево-Курганский район, село Авило-Успенка, улица Кооперативная, 4 А</v>
          </cell>
          <cell r="U225" t="str">
            <v>да</v>
          </cell>
          <cell r="V225" t="str">
            <v>функционирует</v>
          </cell>
          <cell r="W225" t="str">
            <v>установлен</v>
          </cell>
          <cell r="X225">
            <v>34769</v>
          </cell>
        </row>
        <row r="226">
          <cell r="A226" t="str">
            <v>ЖДППЧертковоЮФО</v>
          </cell>
          <cell r="B226">
            <v>223</v>
          </cell>
          <cell r="C226" t="str">
            <v>Ростовский</v>
          </cell>
          <cell r="D226" t="str">
            <v>ЖДПП</v>
          </cell>
          <cell r="E226" t="str">
            <v>ЖДПП</v>
          </cell>
          <cell r="F226" t="str">
            <v>Чертково</v>
          </cell>
          <cell r="G226" t="str">
            <v>железнодорожный</v>
          </cell>
          <cell r="H226" t="str">
            <v>не определен</v>
          </cell>
          <cell r="I226" t="str">
            <v>не определен</v>
          </cell>
          <cell r="J226" t="str">
            <v>не определен</v>
          </cell>
          <cell r="K226" t="str">
            <v>двусторонний</v>
          </cell>
          <cell r="L226" t="str">
            <v>не определен</v>
          </cell>
          <cell r="M226" t="str">
            <v>нет</v>
          </cell>
          <cell r="N226" t="str">
            <v>нет</v>
          </cell>
          <cell r="O226" t="str">
            <v>нет</v>
          </cell>
          <cell r="P226" t="str">
            <v>не применимо (ЛНР)</v>
          </cell>
          <cell r="Q226" t="str">
            <v>Зариновка</v>
          </cell>
          <cell r="R226" t="str">
            <v>ЮФО</v>
          </cell>
          <cell r="S226" t="str">
            <v>Ростовская область</v>
          </cell>
          <cell r="T226" t="str">
            <v>не определен</v>
          </cell>
          <cell r="U226" t="str">
            <v>нет</v>
          </cell>
          <cell r="V226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W226" t="str">
            <v>установлен</v>
          </cell>
          <cell r="X226">
            <v>39073</v>
          </cell>
        </row>
        <row r="227">
          <cell r="A227" t="str">
            <v>ВППМинеральные ВодыСКФО</v>
          </cell>
          <cell r="B227">
            <v>224</v>
          </cell>
          <cell r="C227" t="str">
            <v>Ростовский</v>
          </cell>
          <cell r="D227" t="str">
            <v>ВПП</v>
          </cell>
          <cell r="E227" t="str">
            <v>ВПП</v>
          </cell>
          <cell r="F227" t="str">
            <v>Минеральные Воды</v>
          </cell>
          <cell r="G227" t="str">
            <v>воздушный</v>
          </cell>
          <cell r="H227" t="str">
            <v>не определен</v>
          </cell>
          <cell r="I227" t="str">
            <v>грузо-пассажирский</v>
          </cell>
          <cell r="J227" t="str">
            <v>постоянный</v>
          </cell>
          <cell r="K227" t="str">
            <v>многосторонний</v>
          </cell>
          <cell r="L227" t="str">
            <v>не определен</v>
          </cell>
          <cell r="M227" t="str">
            <v>нет</v>
          </cell>
          <cell r="N227" t="str">
            <v>нет</v>
          </cell>
          <cell r="O227" t="str">
            <v>да</v>
          </cell>
          <cell r="P227" t="str">
            <v>не применимо</v>
          </cell>
          <cell r="Q227" t="str">
            <v>не применимо</v>
          </cell>
          <cell r="R227" t="str">
            <v>СКФО</v>
          </cell>
          <cell r="S227" t="str">
            <v>Ставропольский край</v>
          </cell>
          <cell r="T227" t="str">
            <v>Ставропольский край, Минераловодский район, территория Аэропорт</v>
          </cell>
          <cell r="U227" t="str">
            <v>да</v>
          </cell>
          <cell r="V227" t="str">
            <v>функционирует</v>
          </cell>
          <cell r="W227" t="str">
            <v>установлен</v>
          </cell>
          <cell r="X227">
            <v>0</v>
          </cell>
        </row>
        <row r="228">
          <cell r="A228" t="str">
            <v>ВППРостов (Центральный)ЮФО</v>
          </cell>
          <cell r="B228">
            <v>225</v>
          </cell>
          <cell r="C228" t="str">
            <v>Ростовский</v>
          </cell>
          <cell r="D228" t="str">
            <v>ВПП</v>
          </cell>
          <cell r="E228" t="str">
            <v>ВПП</v>
          </cell>
          <cell r="F228" t="str">
            <v>Ростов (Центральный)</v>
          </cell>
          <cell r="G228" t="str">
            <v>воздушный</v>
          </cell>
          <cell r="H228" t="str">
            <v>не определен</v>
          </cell>
          <cell r="I228" t="str">
            <v>грузо-пассажирский</v>
          </cell>
          <cell r="J228" t="str">
            <v>постоянный</v>
          </cell>
          <cell r="K228" t="str">
            <v>многосторонний</v>
          </cell>
          <cell r="L228" t="str">
            <v>не определен</v>
          </cell>
          <cell r="M228" t="str">
            <v>нет</v>
          </cell>
          <cell r="N228" t="str">
            <v>нет</v>
          </cell>
          <cell r="O228" t="str">
            <v>нет</v>
          </cell>
          <cell r="P228" t="str">
            <v>не применимо</v>
          </cell>
          <cell r="Q228" t="str">
            <v>не применимо</v>
          </cell>
          <cell r="R228" t="str">
            <v>ЮФО</v>
          </cell>
          <cell r="S228" t="str">
            <v>Ростовская область</v>
          </cell>
          <cell r="T228" t="str">
            <v>Ростовская обл., г. Ростов-на-Дону, аэродром Министерства обороны РФ (12 км. северо-западнее центра г.Ростов-на-Дону), ул. Оганова, д. 51</v>
          </cell>
          <cell r="U228" t="str">
            <v>да</v>
          </cell>
          <cell r="V228" t="str">
            <v>функционирует</v>
          </cell>
          <cell r="W228" t="str">
            <v>установлен</v>
          </cell>
          <cell r="X228">
            <v>0</v>
          </cell>
        </row>
        <row r="229">
          <cell r="A229" t="str">
            <v>ВППРостов-на-Дону (Платов)ЮФО</v>
          </cell>
          <cell r="B229">
            <v>226</v>
          </cell>
          <cell r="C229" t="str">
            <v>Ростовский</v>
          </cell>
          <cell r="D229" t="str">
            <v>ВПП</v>
          </cell>
          <cell r="E229" t="str">
            <v>ВПП</v>
          </cell>
          <cell r="F229" t="str">
            <v>Ростов-на-Дону (Платов)</v>
          </cell>
          <cell r="G229" t="str">
            <v>воздушный</v>
          </cell>
          <cell r="H229" t="str">
            <v>не определен</v>
          </cell>
          <cell r="I229" t="str">
            <v>грузо-пассажирский</v>
          </cell>
          <cell r="J229" t="str">
            <v>постоянный</v>
          </cell>
          <cell r="K229" t="str">
            <v>многосторонний</v>
          </cell>
          <cell r="L229" t="str">
            <v>не определен</v>
          </cell>
          <cell r="M229" t="str">
            <v>нет</v>
          </cell>
          <cell r="N229" t="str">
            <v>да</v>
          </cell>
          <cell r="O229" t="str">
            <v>да</v>
          </cell>
          <cell r="P229" t="str">
            <v>не применимо</v>
          </cell>
          <cell r="Q229" t="str">
            <v>не применимо</v>
          </cell>
          <cell r="R229" t="str">
            <v>ЮФО</v>
          </cell>
          <cell r="S229" t="str">
            <v>Ростовская область</v>
          </cell>
          <cell r="T229" t="str">
            <v>Ростовская область, Аксайский район, Грушевское с.п., аэропорт</v>
          </cell>
          <cell r="U229" t="str">
            <v>да</v>
          </cell>
          <cell r="V229" t="str">
            <v>функционирует</v>
          </cell>
          <cell r="W229" t="str">
            <v>установлен</v>
          </cell>
          <cell r="X229">
            <v>0</v>
          </cell>
        </row>
        <row r="230">
          <cell r="A230" t="str">
            <v>ВППСтаврополь (Шпаковское)СКФО</v>
          </cell>
          <cell r="B230">
            <v>227</v>
          </cell>
          <cell r="C230" t="str">
            <v>Ростовский</v>
          </cell>
          <cell r="D230" t="str">
            <v>ВПП</v>
          </cell>
          <cell r="E230" t="str">
            <v>ВПП</v>
          </cell>
          <cell r="F230" t="str">
            <v>Ставрополь (Шпаковское)</v>
          </cell>
          <cell r="G230" t="str">
            <v>воздушный</v>
          </cell>
          <cell r="H230" t="str">
            <v>не определен</v>
          </cell>
          <cell r="I230" t="str">
            <v>грузо-пассажирский</v>
          </cell>
          <cell r="J230" t="str">
            <v>работающий на нерегулярной основе</v>
          </cell>
          <cell r="K230" t="str">
            <v>многосторонний</v>
          </cell>
          <cell r="L230" t="str">
            <v>не определен</v>
          </cell>
          <cell r="M230" t="str">
            <v>нет</v>
          </cell>
          <cell r="N230" t="str">
            <v>нет</v>
          </cell>
          <cell r="O230" t="str">
            <v>нет</v>
          </cell>
          <cell r="P230" t="str">
            <v>не применимо</v>
          </cell>
          <cell r="Q230" t="str">
            <v>не применимо</v>
          </cell>
          <cell r="R230" t="str">
            <v>СКФО</v>
          </cell>
          <cell r="S230" t="str">
            <v>Ставропольский край</v>
          </cell>
          <cell r="T230" t="str">
            <v>Ставропольский край, г. Ставрополь, территория аэропорт</v>
          </cell>
          <cell r="U230" t="str">
            <v>да</v>
          </cell>
          <cell r="V230" t="str">
            <v>функционирует</v>
          </cell>
          <cell r="W230" t="str">
            <v>установлен</v>
          </cell>
          <cell r="X230">
            <v>0</v>
          </cell>
        </row>
        <row r="231">
          <cell r="A231" t="str">
            <v>ВППТаганрог (Южный)ЮФО</v>
          </cell>
          <cell r="B231">
            <v>228</v>
          </cell>
          <cell r="C231" t="str">
            <v>Ростовский</v>
          </cell>
          <cell r="D231" t="str">
            <v>ВПП</v>
          </cell>
          <cell r="E231" t="str">
            <v>ВПП</v>
          </cell>
          <cell r="F231" t="str">
            <v>Таганрог (Южный)</v>
          </cell>
          <cell r="G231" t="str">
            <v>воздушный</v>
          </cell>
          <cell r="H231" t="str">
            <v>не определен</v>
          </cell>
          <cell r="I231" t="str">
            <v>грузовой</v>
          </cell>
          <cell r="J231" t="str">
            <v>работающий на нерегулярной основе</v>
          </cell>
          <cell r="K231" t="str">
            <v>многосторонний</v>
          </cell>
          <cell r="L231" t="str">
            <v>не определен</v>
          </cell>
          <cell r="M231" t="str">
            <v>нет</v>
          </cell>
          <cell r="N231" t="str">
            <v>да</v>
          </cell>
          <cell r="O231" t="str">
            <v>нет</v>
          </cell>
          <cell r="P231" t="str">
            <v>не применимо</v>
          </cell>
          <cell r="Q231" t="str">
            <v>не применимо</v>
          </cell>
          <cell r="R231" t="str">
            <v>ЮФО</v>
          </cell>
          <cell r="S231" t="str">
            <v>Ростовская область</v>
          </cell>
          <cell r="T231" t="str">
            <v>Ростовская область, г. Таганрог, пл. Авиаторов, 1</v>
          </cell>
          <cell r="U231" t="str">
            <v>да</v>
          </cell>
          <cell r="V231" t="str">
            <v>функционирует</v>
          </cell>
          <cell r="W231" t="str">
            <v>установлен</v>
          </cell>
          <cell r="X231">
            <v>0</v>
          </cell>
        </row>
        <row r="232">
          <cell r="A232" t="str">
            <v>МППАзовЮФО</v>
          </cell>
          <cell r="B232">
            <v>229</v>
          </cell>
          <cell r="C232" t="str">
            <v>Ростовский</v>
          </cell>
          <cell r="D232" t="str">
            <v>МПП</v>
          </cell>
          <cell r="E232" t="str">
            <v>МПП</v>
          </cell>
          <cell r="F232" t="str">
            <v>Азов</v>
          </cell>
          <cell r="G232" t="str">
            <v>морской</v>
          </cell>
          <cell r="H232" t="str">
            <v>не определен</v>
          </cell>
          <cell r="I232" t="str">
            <v>грузовой</v>
          </cell>
          <cell r="J232" t="str">
            <v>постоянный</v>
          </cell>
          <cell r="K232" t="str">
            <v>многосторонний</v>
          </cell>
          <cell r="L232" t="str">
            <v>не определен</v>
          </cell>
          <cell r="M232" t="str">
            <v>да</v>
          </cell>
          <cell r="N232" t="str">
            <v>да</v>
          </cell>
          <cell r="O232" t="str">
            <v>да</v>
          </cell>
          <cell r="P232" t="str">
            <v>не применимо</v>
          </cell>
          <cell r="Q232" t="str">
            <v>не применимо</v>
          </cell>
          <cell r="R232" t="str">
            <v>ЮФО</v>
          </cell>
          <cell r="S232" t="str">
            <v>Ростовская область</v>
          </cell>
          <cell r="T232" t="str">
            <v>Ростовская область, г. Азов, в границах морского порта Азов</v>
          </cell>
          <cell r="U232" t="str">
            <v>да</v>
          </cell>
          <cell r="V232" t="str">
            <v>функционирует</v>
          </cell>
          <cell r="W232" t="str">
            <v>установлен</v>
          </cell>
          <cell r="X232">
            <v>0</v>
          </cell>
        </row>
        <row r="233">
          <cell r="A233" t="str">
            <v>МППЕйскЮФО</v>
          </cell>
          <cell r="B233">
            <v>230</v>
          </cell>
          <cell r="C233" t="str">
            <v>Ростовский</v>
          </cell>
          <cell r="D233" t="str">
            <v>МПП</v>
          </cell>
          <cell r="E233" t="str">
            <v>МПП</v>
          </cell>
          <cell r="F233" t="str">
            <v>Ейск</v>
          </cell>
          <cell r="G233" t="str">
            <v>морской</v>
          </cell>
          <cell r="H233" t="str">
            <v>не определен</v>
          </cell>
          <cell r="I233" t="str">
            <v>грузовой</v>
          </cell>
          <cell r="J233" t="str">
            <v>постоянный</v>
          </cell>
          <cell r="K233" t="str">
            <v>многосторонний</v>
          </cell>
          <cell r="L233" t="str">
            <v>не определен</v>
          </cell>
          <cell r="M233" t="str">
            <v>нет</v>
          </cell>
          <cell r="N233" t="str">
            <v>да</v>
          </cell>
          <cell r="O233" t="str">
            <v>да</v>
          </cell>
          <cell r="P233" t="str">
            <v>не применимо</v>
          </cell>
          <cell r="Q233" t="str">
            <v>не применимо</v>
          </cell>
          <cell r="R233" t="str">
            <v>ЮФО</v>
          </cell>
          <cell r="S233" t="str">
            <v>Краснодарский край</v>
          </cell>
          <cell r="T233" t="str">
            <v>Краснодарский край, г. Ейск, ул. Пляжная 6</v>
          </cell>
          <cell r="U233" t="str">
            <v>да</v>
          </cell>
          <cell r="V233" t="str">
            <v>функционирует</v>
          </cell>
          <cell r="W233" t="str">
            <v>установлен</v>
          </cell>
          <cell r="X233">
            <v>0</v>
          </cell>
        </row>
        <row r="234">
          <cell r="A234" t="str">
            <v>МППРостов-на-ДонуЮФО</v>
          </cell>
          <cell r="B234">
            <v>231</v>
          </cell>
          <cell r="C234" t="str">
            <v>Ростовский</v>
          </cell>
          <cell r="D234" t="str">
            <v>МПП</v>
          </cell>
          <cell r="E234" t="str">
            <v>МПП</v>
          </cell>
          <cell r="F234" t="str">
            <v>Ростов-на-Дону</v>
          </cell>
          <cell r="G234" t="str">
            <v>морской</v>
          </cell>
          <cell r="H234" t="str">
            <v>не определен</v>
          </cell>
          <cell r="I234" t="str">
            <v>грузовой</v>
          </cell>
          <cell r="J234" t="str">
            <v>постоянный</v>
          </cell>
          <cell r="K234" t="str">
            <v>многосторонний</v>
          </cell>
          <cell r="L234" t="str">
            <v>не определен</v>
          </cell>
          <cell r="M234" t="str">
            <v>да</v>
          </cell>
          <cell r="N234" t="str">
            <v>да</v>
          </cell>
          <cell r="O234" t="str">
            <v>да</v>
          </cell>
          <cell r="P234" t="str">
            <v>не применимо</v>
          </cell>
          <cell r="Q234" t="str">
            <v>не применимо</v>
          </cell>
          <cell r="R234" t="str">
            <v>ЮФО</v>
          </cell>
          <cell r="S234" t="str">
            <v>Ростовская область</v>
          </cell>
          <cell r="T234" t="str">
            <v>Ростовская область, г. Ростов-на-Дону, в пределах морского порта Ростов-на-Дону</v>
          </cell>
          <cell r="U234" t="str">
            <v>да</v>
          </cell>
          <cell r="V234" t="str">
            <v>функционирует</v>
          </cell>
          <cell r="W234" t="str">
            <v>установлен</v>
          </cell>
          <cell r="X234">
            <v>0</v>
          </cell>
        </row>
        <row r="235">
          <cell r="A235" t="str">
            <v>МППТаганрогЮФО</v>
          </cell>
          <cell r="B235">
            <v>232</v>
          </cell>
          <cell r="C235" t="str">
            <v>Ростовский</v>
          </cell>
          <cell r="D235" t="str">
            <v>МПП</v>
          </cell>
          <cell r="E235" t="str">
            <v>МПП</v>
          </cell>
          <cell r="F235" t="str">
            <v>Таганрог</v>
          </cell>
          <cell r="G235" t="str">
            <v>морской</v>
          </cell>
          <cell r="H235" t="str">
            <v>не определен</v>
          </cell>
          <cell r="I235" t="str">
            <v>грузовой</v>
          </cell>
          <cell r="J235" t="str">
            <v>постоянный</v>
          </cell>
          <cell r="K235" t="str">
            <v>многосторонний</v>
          </cell>
          <cell r="L235" t="str">
            <v>не определен</v>
          </cell>
          <cell r="M235" t="str">
            <v>нет</v>
          </cell>
          <cell r="N235" t="str">
            <v>да</v>
          </cell>
          <cell r="O235" t="str">
            <v>да</v>
          </cell>
          <cell r="P235" t="str">
            <v>не применимо</v>
          </cell>
          <cell r="Q235" t="str">
            <v>не применимо</v>
          </cell>
          <cell r="R235" t="str">
            <v>ЮФО</v>
          </cell>
          <cell r="S235" t="str">
            <v>Ростовская область</v>
          </cell>
          <cell r="T235" t="str">
            <v>Ростовская область, г. Таганрог, Комсомольский спуск, 2, Азовское море, Таганрогский залив</v>
          </cell>
          <cell r="U235" t="str">
            <v>да</v>
          </cell>
          <cell r="V235" t="str">
            <v>функционирует</v>
          </cell>
          <cell r="W235" t="str">
            <v>установлен</v>
          </cell>
          <cell r="X235">
            <v>0</v>
          </cell>
        </row>
        <row r="236">
          <cell r="A236" t="str">
            <v>МАППБрусничноеСЗФО</v>
          </cell>
          <cell r="B236">
            <v>233</v>
          </cell>
          <cell r="C236" t="str">
            <v>Санкт-Петербургский</v>
          </cell>
          <cell r="D236" t="str">
            <v>АПП</v>
          </cell>
          <cell r="E236" t="str">
            <v>МАПП</v>
          </cell>
          <cell r="F236" t="str">
            <v>Брусничное</v>
          </cell>
          <cell r="G236" t="str">
            <v>автомобильный</v>
          </cell>
          <cell r="H236" t="str">
            <v>не определен</v>
          </cell>
          <cell r="I236" t="str">
            <v>грузо-пассажирский</v>
          </cell>
          <cell r="J236" t="str">
            <v>постоянный</v>
          </cell>
          <cell r="K236" t="str">
            <v>многосторонний</v>
          </cell>
          <cell r="L236" t="str">
            <v>не определен</v>
          </cell>
          <cell r="M236" t="str">
            <v>да</v>
          </cell>
          <cell r="N236" t="str">
            <v>да</v>
          </cell>
          <cell r="O236" t="str">
            <v>да</v>
          </cell>
          <cell r="P236" t="str">
            <v>Финляндская Республика</v>
          </cell>
          <cell r="Q236" t="str">
            <v>Нуямаа</v>
          </cell>
          <cell r="R236" t="str">
            <v>СЗФО</v>
          </cell>
          <cell r="S236" t="str">
            <v>Ленинградская область</v>
          </cell>
          <cell r="T236" t="str">
            <v>Ленинградская область, Выборгский район, 71 км автодороги Зверево-малиновка, 45 км от г. Выборга</v>
          </cell>
          <cell r="U236" t="str">
            <v>да</v>
          </cell>
          <cell r="V236" t="str">
            <v>функционирует</v>
          </cell>
          <cell r="W236" t="str">
            <v>установлен</v>
          </cell>
          <cell r="X236">
            <v>0</v>
          </cell>
        </row>
        <row r="237">
          <cell r="A237" t="str">
            <v>МАППВяртсиляСЗФО</v>
          </cell>
          <cell r="B237">
            <v>234</v>
          </cell>
          <cell r="C237" t="str">
            <v>Санкт-Петербургский</v>
          </cell>
          <cell r="D237" t="str">
            <v>АПП</v>
          </cell>
          <cell r="E237" t="str">
            <v>МАПП</v>
          </cell>
          <cell r="F237" t="str">
            <v>Вяртсиля</v>
          </cell>
          <cell r="G237" t="str">
            <v>автомобильный</v>
          </cell>
          <cell r="H237" t="str">
            <v>не определен</v>
          </cell>
          <cell r="I237" t="str">
            <v>грузо-пассажирский</v>
          </cell>
          <cell r="J237" t="str">
            <v>постоянный</v>
          </cell>
          <cell r="K237" t="str">
            <v>многосторонний</v>
          </cell>
          <cell r="L237" t="str">
            <v>не определен</v>
          </cell>
          <cell r="M237" t="str">
            <v>да</v>
          </cell>
          <cell r="N237" t="str">
            <v>да</v>
          </cell>
          <cell r="O237" t="str">
            <v>да</v>
          </cell>
          <cell r="P237" t="str">
            <v>Финляндская Республика</v>
          </cell>
          <cell r="Q237" t="str">
            <v>Ниирала</v>
          </cell>
          <cell r="R237" t="str">
            <v>СЗФО</v>
          </cell>
          <cell r="S237" t="str">
            <v>Республика Карелия</v>
          </cell>
          <cell r="T237" t="str">
            <v>Республики Карелия, г. Сортавала, станция Вяртсиля, (пограничный знак № 111/67), 53 км автодороги федерального значения А-121 Санкт-Петербург – Приозерск – Сортавала – Петрозаводск (подъезд к МАПП Вяртсиля)</v>
          </cell>
          <cell r="U237" t="str">
            <v>да</v>
          </cell>
          <cell r="V237" t="str">
            <v>функционирует</v>
          </cell>
          <cell r="W237" t="str">
            <v>установлен</v>
          </cell>
          <cell r="X237">
            <v>0</v>
          </cell>
        </row>
        <row r="238">
          <cell r="A238" t="str">
            <v>МАППИвангородСЗФО</v>
          </cell>
          <cell r="B238">
            <v>235</v>
          </cell>
          <cell r="C238" t="str">
            <v>Санкт-Петербургский</v>
          </cell>
          <cell r="D238" t="str">
            <v>АПП</v>
          </cell>
          <cell r="E238" t="str">
            <v>МАПП</v>
          </cell>
          <cell r="F238" t="str">
            <v>Ивангород</v>
          </cell>
          <cell r="G238" t="str">
            <v>автомобильный</v>
          </cell>
          <cell r="H238" t="str">
            <v>пешеходный</v>
          </cell>
          <cell r="I238" t="str">
            <v>грузо-пассажирский</v>
          </cell>
          <cell r="J238" t="str">
            <v>постоянный</v>
          </cell>
          <cell r="K238" t="str">
            <v>многосторонний</v>
          </cell>
          <cell r="L238" t="str">
            <v>не определен</v>
          </cell>
          <cell r="M238" t="str">
            <v>нет</v>
          </cell>
          <cell r="N238" t="str">
            <v>да</v>
          </cell>
          <cell r="O238" t="str">
            <v>да</v>
          </cell>
          <cell r="P238" t="str">
            <v>Эстонская Республика</v>
          </cell>
          <cell r="Q238" t="str">
            <v>Нарва</v>
          </cell>
          <cell r="R238" t="str">
            <v>СЗФО</v>
          </cell>
          <cell r="S238" t="str">
            <v>Ленинградская область</v>
          </cell>
          <cell r="T238" t="str">
            <v>Ленинградская область, г. Ивангород, Кингисеппское шоссе, д.4</v>
          </cell>
          <cell r="U238" t="str">
            <v>да</v>
          </cell>
          <cell r="V238" t="str">
            <v>функционирует</v>
          </cell>
          <cell r="W238" t="str">
            <v>установлен</v>
          </cell>
          <cell r="X238">
            <v>0</v>
          </cell>
        </row>
        <row r="239">
          <cell r="A239" t="str">
            <v>ДАПП ПУПИнариСЗФО</v>
          </cell>
          <cell r="B239">
            <v>236</v>
          </cell>
          <cell r="C239" t="str">
            <v>Санкт-Петербургский</v>
          </cell>
          <cell r="D239" t="str">
            <v>АПП</v>
          </cell>
          <cell r="E239" t="str">
            <v>ДАПП ПУП</v>
          </cell>
          <cell r="F239" t="str">
            <v>Инари</v>
          </cell>
          <cell r="G239" t="str">
            <v>автомобильный</v>
          </cell>
          <cell r="H239" t="str">
            <v>не определен</v>
          </cell>
          <cell r="I239" t="str">
            <v>грузо-пассажирский</v>
          </cell>
          <cell r="J239" t="str">
            <v>временный</v>
          </cell>
          <cell r="K239" t="str">
            <v>двусторонний</v>
          </cell>
          <cell r="L239" t="str">
            <v>упрощенный</v>
          </cell>
          <cell r="M239" t="str">
            <v>нет</v>
          </cell>
          <cell r="N239" t="str">
            <v>нет</v>
          </cell>
          <cell r="O239" t="str">
            <v>нет</v>
          </cell>
          <cell r="P239" t="str">
            <v>Финляндская Республика</v>
          </cell>
          <cell r="Q239" t="str">
            <v>Инари</v>
          </cell>
          <cell r="R239" t="str">
            <v>СЗФО</v>
          </cell>
          <cell r="S239" t="str">
            <v>Республика Карелия</v>
          </cell>
          <cell r="T239" t="str">
            <v>Республики Карелия, Муезерский р-н, 28 км от пос. Лендеры (пограничный знак № 618)</v>
          </cell>
          <cell r="U239" t="str">
            <v>да</v>
          </cell>
          <cell r="V239" t="str">
            <v>функционирует</v>
          </cell>
          <cell r="W239" t="str">
            <v>установлен</v>
          </cell>
          <cell r="X239">
            <v>0</v>
          </cell>
        </row>
        <row r="240">
          <cell r="A240" t="str">
            <v>МАППЛюттяСЗФО</v>
          </cell>
          <cell r="B240">
            <v>237</v>
          </cell>
          <cell r="C240" t="str">
            <v>Санкт-Петербургский</v>
          </cell>
          <cell r="D240" t="str">
            <v>АПП</v>
          </cell>
          <cell r="E240" t="str">
            <v>МАПП</v>
          </cell>
          <cell r="F240" t="str">
            <v>Люття</v>
          </cell>
          <cell r="G240" t="str">
            <v>автомобильный</v>
          </cell>
          <cell r="H240" t="str">
            <v>не определен</v>
          </cell>
          <cell r="I240" t="str">
            <v>грузо-пассажирский</v>
          </cell>
          <cell r="J240" t="str">
            <v>постоянный</v>
          </cell>
          <cell r="K240" t="str">
            <v>многосторонний</v>
          </cell>
          <cell r="L240" t="str">
            <v>не определен</v>
          </cell>
          <cell r="M240" t="str">
            <v>да</v>
          </cell>
          <cell r="N240" t="str">
            <v>нет</v>
          </cell>
          <cell r="O240" t="str">
            <v>нет</v>
          </cell>
          <cell r="P240" t="str">
            <v>Финляндская Республика</v>
          </cell>
          <cell r="Q240" t="str">
            <v>Вартиус</v>
          </cell>
          <cell r="R240" t="str">
            <v>СЗФО</v>
          </cell>
          <cell r="S240" t="str">
            <v>Республика Карелия</v>
          </cell>
          <cell r="T240" t="str">
            <v>Республика Карелия, г. Костомукша, пограничный знак № 695,  246 км автомобильной дороги федерального значения Р-21 «Кола» (Кочкома – Тикша – Ледмозеро – Костомукша – госграница)</v>
          </cell>
          <cell r="U240" t="str">
            <v>да</v>
          </cell>
          <cell r="V240" t="str">
            <v>функционирует</v>
          </cell>
          <cell r="W240" t="str">
            <v>установлен</v>
          </cell>
          <cell r="X240">
            <v>0</v>
          </cell>
        </row>
        <row r="241">
          <cell r="A241" t="str">
            <v>МАППСветогорскСЗФО</v>
          </cell>
          <cell r="B241">
            <v>238</v>
          </cell>
          <cell r="C241" t="str">
            <v>Санкт-Петербургский</v>
          </cell>
          <cell r="D241" t="str">
            <v>АПП</v>
          </cell>
          <cell r="E241" t="str">
            <v>МАПП</v>
          </cell>
          <cell r="F241" t="str">
            <v>Светогорск</v>
          </cell>
          <cell r="G241" t="str">
            <v>автомобильный</v>
          </cell>
          <cell r="H241" t="str">
            <v>не определен</v>
          </cell>
          <cell r="I241" t="str">
            <v>грузо-пассажирский</v>
          </cell>
          <cell r="J241" t="str">
            <v>постоянный</v>
          </cell>
          <cell r="K241" t="str">
            <v>многосторонний</v>
          </cell>
          <cell r="L241" t="str">
            <v>не определен</v>
          </cell>
          <cell r="M241" t="str">
            <v>да</v>
          </cell>
          <cell r="N241" t="str">
            <v>да</v>
          </cell>
          <cell r="O241" t="str">
            <v>да</v>
          </cell>
          <cell r="P241" t="str">
            <v>Финляндская Республика</v>
          </cell>
          <cell r="Q241" t="str">
            <v>Иматра</v>
          </cell>
          <cell r="R241" t="str">
            <v>СЗФО</v>
          </cell>
          <cell r="S241" t="str">
            <v>Ленинградская область</v>
          </cell>
          <cell r="T241" t="str">
            <v>Ленинградская область, Выборгский район, МОГП. Светогорск, автомобильная дорога Выборг-Иматра, 55 км от г. Выборга</v>
          </cell>
          <cell r="U241" t="str">
            <v>да</v>
          </cell>
          <cell r="V241" t="str">
            <v>функционирует</v>
          </cell>
          <cell r="W241" t="str">
            <v>установлен</v>
          </cell>
          <cell r="X241">
            <v>0</v>
          </cell>
        </row>
        <row r="242">
          <cell r="A242" t="str">
            <v>МАППСуоперяСЗФО</v>
          </cell>
          <cell r="B242">
            <v>239</v>
          </cell>
          <cell r="C242" t="str">
            <v>Санкт-Петербургский</v>
          </cell>
          <cell r="D242" t="str">
            <v>АПП</v>
          </cell>
          <cell r="E242" t="str">
            <v>МАПП</v>
          </cell>
          <cell r="F242" t="str">
            <v>Суоперя</v>
          </cell>
          <cell r="G242" t="str">
            <v>автомобильный</v>
          </cell>
          <cell r="H242" t="str">
            <v>не определен</v>
          </cell>
          <cell r="I242" t="str">
            <v>грузо-пассажирский</v>
          </cell>
          <cell r="J242" t="str">
            <v>постоянный</v>
          </cell>
          <cell r="K242" t="str">
            <v>многосторонний</v>
          </cell>
          <cell r="L242" t="str">
            <v>не определен</v>
          </cell>
          <cell r="M242" t="str">
            <v>нет</v>
          </cell>
          <cell r="N242" t="str">
            <v>нет</v>
          </cell>
          <cell r="O242" t="str">
            <v>нет</v>
          </cell>
          <cell r="P242" t="str">
            <v>Финляндская Республика</v>
          </cell>
          <cell r="Q242" t="str">
            <v>Куусамо</v>
          </cell>
          <cell r="R242" t="str">
            <v>СЗФО</v>
          </cell>
          <cell r="S242" t="str">
            <v>Республика Карелия</v>
          </cell>
          <cell r="T242" t="str">
            <v>Республика Карелия, Лоухский район, пограничный знак № IV/18, 164 км. автомобильной дороги Лоухи – Суоперя (164 км трассы А136 «Кола») (от автомобильной дороги федерального значения М-18 Кола)</v>
          </cell>
          <cell r="U242" t="str">
            <v>да</v>
          </cell>
          <cell r="V242" t="str">
            <v>функционирует</v>
          </cell>
          <cell r="W242" t="str">
            <v>установлен</v>
          </cell>
          <cell r="X242">
            <v>0</v>
          </cell>
        </row>
        <row r="243">
          <cell r="A243" t="str">
            <v>ДАПП ПУПСювяороСЗФО</v>
          </cell>
          <cell r="B243">
            <v>240</v>
          </cell>
          <cell r="C243" t="str">
            <v>Санкт-Петербургский</v>
          </cell>
          <cell r="D243" t="str">
            <v>АПП</v>
          </cell>
          <cell r="E243" t="str">
            <v>ДАПП ПУП</v>
          </cell>
          <cell r="F243" t="str">
            <v>Сювяоро</v>
          </cell>
          <cell r="G243" t="str">
            <v>автомобильный</v>
          </cell>
          <cell r="H243" t="str">
            <v>не определен</v>
          </cell>
          <cell r="I243" t="str">
            <v>грузо-пассажирский</v>
          </cell>
          <cell r="J243" t="str">
            <v>временный</v>
          </cell>
          <cell r="K243" t="str">
            <v>двусторонний</v>
          </cell>
          <cell r="L243" t="str">
            <v>упрощенный</v>
          </cell>
          <cell r="M243" t="str">
            <v>нет</v>
          </cell>
          <cell r="N243" t="str">
            <v>нет</v>
          </cell>
          <cell r="O243" t="str">
            <v>нет</v>
          </cell>
          <cell r="P243" t="str">
            <v>Финляндская Республика</v>
          </cell>
          <cell r="Q243" t="str">
            <v>Париккала</v>
          </cell>
          <cell r="R243" t="str">
            <v>СЗФО</v>
          </cell>
          <cell r="S243" t="str">
            <v>Республика Карелия</v>
          </cell>
          <cell r="T243" t="str">
            <v>Республика Карелия, Лахденпохский район, (пограничный знак № II/72) 28 километр автодороги «Ихала – Райвио – Госграница» автомобильная дорога федерального значения А-121)</v>
          </cell>
          <cell r="U243" t="str">
            <v>да</v>
          </cell>
          <cell r="V243" t="str">
            <v>функционирует</v>
          </cell>
          <cell r="W243" t="str">
            <v>установлен</v>
          </cell>
          <cell r="X243">
            <v>0</v>
          </cell>
        </row>
        <row r="244">
          <cell r="A244" t="str">
            <v>МАППТорфяновкаСЗФО</v>
          </cell>
          <cell r="B244">
            <v>241</v>
          </cell>
          <cell r="C244" t="str">
            <v>Санкт-Петербургский</v>
          </cell>
          <cell r="D244" t="str">
            <v>АПП</v>
          </cell>
          <cell r="E244" t="str">
            <v>МАПП</v>
          </cell>
          <cell r="F244" t="str">
            <v>Торфяновка</v>
          </cell>
          <cell r="G244" t="str">
            <v>автомобильный</v>
          </cell>
          <cell r="H244" t="str">
            <v>не определен</v>
          </cell>
          <cell r="I244" t="str">
            <v>грузо-пассажирский</v>
          </cell>
          <cell r="J244" t="str">
            <v>постоянный</v>
          </cell>
          <cell r="K244" t="str">
            <v>многосторонний</v>
          </cell>
          <cell r="L244" t="str">
            <v>не определен</v>
          </cell>
          <cell r="M244" t="str">
            <v>да</v>
          </cell>
          <cell r="N244" t="str">
            <v>да</v>
          </cell>
          <cell r="O244" t="str">
            <v>да</v>
          </cell>
          <cell r="P244" t="str">
            <v>Финляндская Республика</v>
          </cell>
          <cell r="Q244" t="str">
            <v>Ваалимаа</v>
          </cell>
          <cell r="R244" t="str">
            <v>СЗФО</v>
          </cell>
          <cell r="S244" t="str">
            <v>Ленинградская область</v>
          </cell>
          <cell r="T244" t="str">
            <v>Ленинградская область, Выборгский район, Кондратьевская волость, 204-й км автодороги «Скандинавия», 60 км от г. Выборга, трасса Е-18</v>
          </cell>
          <cell r="U244" t="str">
            <v>да</v>
          </cell>
          <cell r="V244" t="str">
            <v>функционирует</v>
          </cell>
          <cell r="W244" t="str">
            <v>установлен</v>
          </cell>
          <cell r="X244">
            <v>0</v>
          </cell>
        </row>
        <row r="245">
          <cell r="A245" t="str">
            <v>ЖДППБусловскаяСЗФО</v>
          </cell>
          <cell r="B245">
            <v>242</v>
          </cell>
          <cell r="C245" t="str">
            <v>Санкт-Петербургский</v>
          </cell>
          <cell r="D245" t="str">
            <v>ЖДПП</v>
          </cell>
          <cell r="E245" t="str">
            <v>ЖДПП</v>
          </cell>
          <cell r="F245" t="str">
            <v>Бусловская</v>
          </cell>
          <cell r="G245" t="str">
            <v>железнодорожный</v>
          </cell>
          <cell r="H245" t="str">
            <v>не определен</v>
          </cell>
          <cell r="I245" t="str">
            <v>грузо-пассажирский</v>
          </cell>
          <cell r="J245" t="str">
            <v>постоянный</v>
          </cell>
          <cell r="K245" t="str">
            <v>многосторонний</v>
          </cell>
          <cell r="L245" t="str">
            <v>не определен</v>
          </cell>
          <cell r="M245" t="str">
            <v>да</v>
          </cell>
          <cell r="N245" t="str">
            <v>да</v>
          </cell>
          <cell r="O245" t="str">
            <v>да</v>
          </cell>
          <cell r="P245" t="str">
            <v>Финляндская Республика</v>
          </cell>
          <cell r="Q245" t="str">
            <v>Вайниккала</v>
          </cell>
          <cell r="R245" t="str">
            <v>СЗФО</v>
          </cell>
          <cell r="S245" t="str">
            <v>Ленинградская область</v>
          </cell>
          <cell r="T245" t="str">
            <v>Ленинградская область, Выборгский район, станция Бусловская</v>
          </cell>
          <cell r="U245" t="str">
            <v>да</v>
          </cell>
          <cell r="V245" t="str">
            <v>функционирует</v>
          </cell>
          <cell r="W245" t="str">
            <v>установлен</v>
          </cell>
          <cell r="X245">
            <v>0</v>
          </cell>
        </row>
        <row r="246">
          <cell r="A246" t="str">
            <v>ЖДППВыборгСЗФО</v>
          </cell>
          <cell r="B246">
            <v>243</v>
          </cell>
          <cell r="C246" t="str">
            <v>Санкт-Петербургский</v>
          </cell>
          <cell r="D246" t="str">
            <v>ЖДПП</v>
          </cell>
          <cell r="E246" t="str">
            <v>ЖДПП</v>
          </cell>
          <cell r="F246" t="str">
            <v>Выборг</v>
          </cell>
          <cell r="G246" t="str">
            <v>железнодорожный</v>
          </cell>
          <cell r="H246" t="str">
            <v>не определен</v>
          </cell>
          <cell r="I246" t="str">
            <v>пассажирский</v>
          </cell>
          <cell r="J246" t="str">
            <v>постоянный</v>
          </cell>
          <cell r="K246" t="str">
            <v>многосторонний</v>
          </cell>
          <cell r="L246" t="str">
            <v>не определен</v>
          </cell>
          <cell r="M246" t="str">
            <v>нет</v>
          </cell>
          <cell r="N246" t="str">
            <v>нет</v>
          </cell>
          <cell r="O246" t="str">
            <v>нет</v>
          </cell>
          <cell r="P246" t="str">
            <v>Финляндская Республика</v>
          </cell>
          <cell r="Q246" t="str">
            <v>Вайниккала</v>
          </cell>
          <cell r="R246" t="str">
            <v>СЗФО</v>
          </cell>
          <cell r="S246" t="str">
            <v>Ленинградская область</v>
          </cell>
          <cell r="T246" t="str">
            <v>Ленинградская область, г. Выборг, ул. Железнодорожная, д.8А,1А</v>
          </cell>
          <cell r="U246" t="str">
            <v>да</v>
          </cell>
          <cell r="V246" t="str">
            <v>функционирует</v>
          </cell>
          <cell r="W246" t="str">
            <v>установлен</v>
          </cell>
          <cell r="X246">
            <v>0</v>
          </cell>
        </row>
        <row r="247">
          <cell r="A247" t="str">
            <v>ЖДППВяртсиляСЗФО</v>
          </cell>
          <cell r="B247">
            <v>244</v>
          </cell>
          <cell r="C247" t="str">
            <v>Санкт-Петербургский</v>
          </cell>
          <cell r="D247" t="str">
            <v>ЖДПП</v>
          </cell>
          <cell r="E247" t="str">
            <v>ЖДПП</v>
          </cell>
          <cell r="F247" t="str">
            <v>Вяртсиля</v>
          </cell>
          <cell r="G247" t="str">
            <v>железнодорожный</v>
          </cell>
          <cell r="H247" t="str">
            <v>не определен</v>
          </cell>
          <cell r="I247" t="str">
            <v>грузо-пассажирский</v>
          </cell>
          <cell r="J247" t="str">
            <v>постоянный</v>
          </cell>
          <cell r="K247" t="str">
            <v>многосторонний</v>
          </cell>
          <cell r="L247" t="str">
            <v>не определен</v>
          </cell>
          <cell r="M247" t="str">
            <v>нет</v>
          </cell>
          <cell r="N247" t="str">
            <v>нет</v>
          </cell>
          <cell r="O247" t="str">
            <v>нет</v>
          </cell>
          <cell r="P247" t="str">
            <v>Финляндская Республика</v>
          </cell>
          <cell r="Q247" t="str">
            <v>Ниирала</v>
          </cell>
          <cell r="R247" t="str">
            <v>СЗФО</v>
          </cell>
          <cell r="S247" t="str">
            <v>Республика Карелия</v>
          </cell>
          <cell r="T247" t="str">
            <v>Республика Карелия, г. Сортавала, станция Вяртсиля, (пограничный знак № 111/67), 53 км автомобильной дороги федерального значения А-121 Санкт-Петербург - Приозерск - Сортавала – Петрозаводск (подъезд к МАПП Вяртсиля)</v>
          </cell>
          <cell r="U247" t="str">
            <v>да</v>
          </cell>
          <cell r="V247" t="str">
            <v>функционирует</v>
          </cell>
          <cell r="W247" t="str">
            <v>установлен</v>
          </cell>
          <cell r="X247">
            <v>0</v>
          </cell>
        </row>
        <row r="248">
          <cell r="A248" t="str">
            <v>ЖДППИвангородСЗФО</v>
          </cell>
          <cell r="B248">
            <v>245</v>
          </cell>
          <cell r="C248" t="str">
            <v>Санкт-Петербургский</v>
          </cell>
          <cell r="D248" t="str">
            <v>ЖДПП</v>
          </cell>
          <cell r="E248" t="str">
            <v>ЖДПП</v>
          </cell>
          <cell r="F248" t="str">
            <v>Ивангород</v>
          </cell>
          <cell r="G248" t="str">
            <v>железнодорожный</v>
          </cell>
          <cell r="H248" t="str">
            <v>не определен</v>
          </cell>
          <cell r="I248" t="str">
            <v>грузо-пассажирский</v>
          </cell>
          <cell r="J248" t="str">
            <v>постоянный</v>
          </cell>
          <cell r="K248" t="str">
            <v>многосторонний</v>
          </cell>
          <cell r="L248" t="str">
            <v>не определен</v>
          </cell>
          <cell r="M248" t="str">
            <v>да</v>
          </cell>
          <cell r="N248" t="str">
            <v>да</v>
          </cell>
          <cell r="O248" t="str">
            <v>да</v>
          </cell>
          <cell r="P248" t="str">
            <v>Эстонская Республика</v>
          </cell>
          <cell r="Q248" t="str">
            <v>Нарва</v>
          </cell>
          <cell r="R248" t="str">
            <v>СЗФО</v>
          </cell>
          <cell r="S248" t="str">
            <v>Ленинградская область</v>
          </cell>
          <cell r="T248" t="str">
            <v>Ленинградская область, г. Ивангород, ул. Вокзальная д.1, (ж/д станция Ивангород)</v>
          </cell>
          <cell r="U248" t="str">
            <v>да</v>
          </cell>
          <cell r="V248" t="str">
            <v>функционирует</v>
          </cell>
          <cell r="W248" t="str">
            <v>установлен</v>
          </cell>
          <cell r="X248">
            <v>0</v>
          </cell>
        </row>
        <row r="249">
          <cell r="A249" t="str">
            <v>ЖДППЛюттяСЗФО</v>
          </cell>
          <cell r="B249">
            <v>246</v>
          </cell>
          <cell r="C249" t="str">
            <v>Санкт-Петербургский</v>
          </cell>
          <cell r="D249" t="str">
            <v>ЖДПП</v>
          </cell>
          <cell r="E249" t="str">
            <v>ЖДПП</v>
          </cell>
          <cell r="F249" t="str">
            <v>Люття</v>
          </cell>
          <cell r="G249" t="str">
            <v>железнодорожный</v>
          </cell>
          <cell r="H249" t="str">
            <v>не определен</v>
          </cell>
          <cell r="I249" t="str">
            <v>грузо-пассажирский</v>
          </cell>
          <cell r="J249" t="str">
            <v>постоянный</v>
          </cell>
          <cell r="K249" t="str">
            <v>многосторонний</v>
          </cell>
          <cell r="L249" t="str">
            <v>не определен</v>
          </cell>
          <cell r="M249" t="str">
            <v>нет</v>
          </cell>
          <cell r="N249" t="str">
            <v>нет</v>
          </cell>
          <cell r="O249" t="str">
            <v>нет</v>
          </cell>
          <cell r="P249" t="str">
            <v>Финляндская Республика</v>
          </cell>
          <cell r="Q249" t="str">
            <v>Вартиус</v>
          </cell>
          <cell r="R249" t="str">
            <v>СЗФО</v>
          </cell>
          <cell r="S249" t="str">
            <v>Республика Карелия</v>
          </cell>
          <cell r="T249" t="str">
            <v>Республика Карелия, г. Костомукша, станция Кивиярви, (пограничный знак № 695) 242 км автомобильной дороги федерального значения Р-21 «Кола» (Кочкома – Тикша – Ледмозеро – Костомукша – госграница)</v>
          </cell>
          <cell r="U249" t="str">
            <v>да</v>
          </cell>
          <cell r="V249" t="str">
            <v>функционирует</v>
          </cell>
          <cell r="W249" t="str">
            <v>установлен</v>
          </cell>
          <cell r="X249">
            <v>0</v>
          </cell>
        </row>
        <row r="250">
          <cell r="A250" t="str">
            <v>ЖДППСанкт-Петербург-ФинляндскийСЗФО</v>
          </cell>
          <cell r="B250">
            <v>247</v>
          </cell>
          <cell r="C250" t="str">
            <v>Санкт-Петербургский</v>
          </cell>
          <cell r="D250" t="str">
            <v>ЖДПП</v>
          </cell>
          <cell r="E250" t="str">
            <v>ЖДПП</v>
          </cell>
          <cell r="F250" t="str">
            <v>Санкт-Петербург-Финляндский</v>
          </cell>
          <cell r="G250" t="str">
            <v>железнодорожный</v>
          </cell>
          <cell r="H250" t="str">
            <v>не определен</v>
          </cell>
          <cell r="I250" t="str">
            <v>пассажирский</v>
          </cell>
          <cell r="J250" t="str">
            <v>постоянный</v>
          </cell>
          <cell r="K250" t="str">
            <v>многосторонний</v>
          </cell>
          <cell r="L250" t="str">
            <v>не определен</v>
          </cell>
          <cell r="M250" t="str">
            <v>нет</v>
          </cell>
          <cell r="N250" t="str">
            <v>нет</v>
          </cell>
          <cell r="O250" t="str">
            <v>нет</v>
          </cell>
          <cell r="P250" t="str">
            <v>Финляндская Республика</v>
          </cell>
          <cell r="Q250" t="str">
            <v>Вайниккала</v>
          </cell>
          <cell r="R250" t="str">
            <v>СЗФО</v>
          </cell>
          <cell r="S250" t="str">
            <v>г. Санкт-Петербург</v>
          </cell>
          <cell r="T250" t="str">
            <v>195009, ж/д станция "Санкт-Петербург-Финляндский": Санкт-Петербург, пл. Ленина, д.6 лит Е. Здание административно-хозяйственное: Санкт-Петербург, ул. Боткинская, д. 1</v>
          </cell>
          <cell r="U250" t="str">
            <v>да</v>
          </cell>
          <cell r="V250" t="str">
            <v>функционирует</v>
          </cell>
          <cell r="W250" t="str">
            <v>установлен</v>
          </cell>
          <cell r="X250">
            <v>0</v>
          </cell>
        </row>
        <row r="251">
          <cell r="A251" t="str">
            <v>ЖДПП ПУПСветогорскСЗФО</v>
          </cell>
          <cell r="B251">
            <v>248</v>
          </cell>
          <cell r="C251" t="str">
            <v>Санкт-Петербургский</v>
          </cell>
          <cell r="D251" t="str">
            <v>ЖДПП</v>
          </cell>
          <cell r="E251" t="str">
            <v>ЖДПП ПУП</v>
          </cell>
          <cell r="F251" t="str">
            <v>Светогорск</v>
          </cell>
          <cell r="G251" t="str">
            <v>железнодорожный</v>
          </cell>
          <cell r="H251" t="str">
            <v>не определен</v>
          </cell>
          <cell r="I251" t="str">
            <v>грузо-пассажирский</v>
          </cell>
          <cell r="J251" t="str">
            <v>временный</v>
          </cell>
          <cell r="K251" t="str">
            <v>многосторонний</v>
          </cell>
          <cell r="L251" t="str">
            <v>упрощенный</v>
          </cell>
          <cell r="M251" t="str">
            <v>нет</v>
          </cell>
          <cell r="N251" t="str">
            <v>да</v>
          </cell>
          <cell r="O251" t="str">
            <v>да</v>
          </cell>
          <cell r="P251" t="str">
            <v>Финляндская Республика</v>
          </cell>
          <cell r="Q251" t="str">
            <v>Иматра</v>
          </cell>
          <cell r="R251" t="str">
            <v>СЗФО</v>
          </cell>
          <cell r="S251" t="str">
            <v>Ленинградская область</v>
          </cell>
          <cell r="T251" t="str">
            <v>Ленинградская область, Выборгский район, г. Светогорск, ул. Вокзальная, д.1, корп.1 лит А</v>
          </cell>
          <cell r="U251" t="str">
            <v>да</v>
          </cell>
          <cell r="V251" t="str">
            <v>функционирует</v>
          </cell>
          <cell r="W251" t="str">
            <v>установлен</v>
          </cell>
          <cell r="X251">
            <v>0</v>
          </cell>
        </row>
        <row r="252">
          <cell r="A252" t="str">
            <v>ВППЛевашовоСЗФО</v>
          </cell>
          <cell r="B252">
            <v>249</v>
          </cell>
          <cell r="C252" t="str">
            <v>Санкт-Петербургский</v>
          </cell>
          <cell r="D252" t="str">
            <v>ВПП</v>
          </cell>
          <cell r="E252" t="str">
            <v>ВПП</v>
          </cell>
          <cell r="F252" t="str">
            <v>Левашово</v>
          </cell>
          <cell r="G252" t="str">
            <v>воздушный</v>
          </cell>
          <cell r="H252" t="str">
            <v>не определен</v>
          </cell>
          <cell r="I252" t="str">
            <v>грузо-пассажирский</v>
          </cell>
          <cell r="J252" t="str">
            <v>постоянный</v>
          </cell>
          <cell r="K252" t="str">
            <v>многосторонний</v>
          </cell>
          <cell r="L252" t="str">
            <v>не определен</v>
          </cell>
          <cell r="M252" t="str">
            <v>нет</v>
          </cell>
          <cell r="N252" t="str">
            <v>нет</v>
          </cell>
          <cell r="O252" t="str">
            <v>нет</v>
          </cell>
          <cell r="P252" t="str">
            <v>не применимо</v>
          </cell>
          <cell r="Q252" t="str">
            <v>не применимо</v>
          </cell>
          <cell r="R252" t="str">
            <v>СЗФО</v>
          </cell>
          <cell r="S252" t="str">
            <v>г. Санкт-Петербург</v>
          </cell>
          <cell r="T252" t="str">
            <v>г. Санкт Петербург, Выборгский район, в 2 км юго-западне поселка Левашово</v>
          </cell>
          <cell r="U252" t="str">
            <v>нет</v>
          </cell>
          <cell r="V252" t="str">
            <v>установлен в 2022 г. Будет открыт после проведения мероприятий по обустройству</v>
          </cell>
          <cell r="W252" t="str">
            <v>установлен</v>
          </cell>
          <cell r="X252">
            <v>0</v>
          </cell>
        </row>
        <row r="253">
          <cell r="A253" t="str">
            <v>ВПППетрозаводск (Бесовец)СЗФО</v>
          </cell>
          <cell r="B253">
            <v>250</v>
          </cell>
          <cell r="C253" t="str">
            <v>Санкт-Петербургский</v>
          </cell>
          <cell r="D253" t="str">
            <v>ВПП</v>
          </cell>
          <cell r="E253" t="str">
            <v>ВПП</v>
          </cell>
          <cell r="F253" t="str">
            <v>Петрозаводск (Бесовец)</v>
          </cell>
          <cell r="G253" t="str">
            <v>воздушный</v>
          </cell>
          <cell r="H253" t="str">
            <v>не определен</v>
          </cell>
          <cell r="I253" t="str">
            <v>грузо-пассажирский</v>
          </cell>
          <cell r="J253" t="str">
            <v>работающий на нерегулярной основе</v>
          </cell>
          <cell r="K253" t="str">
            <v>многосторонний</v>
          </cell>
          <cell r="L253" t="str">
            <v>не определен</v>
          </cell>
          <cell r="M253" t="str">
            <v>нет</v>
          </cell>
          <cell r="N253" t="str">
            <v>нет</v>
          </cell>
          <cell r="O253" t="str">
            <v>нет</v>
          </cell>
          <cell r="P253" t="str">
            <v>не применимо</v>
          </cell>
          <cell r="Q253" t="str">
            <v>не применимо</v>
          </cell>
          <cell r="R253" t="str">
            <v>СЗФО</v>
          </cell>
          <cell r="S253" t="str">
            <v>Республика Карелия</v>
          </cell>
          <cell r="T253" t="str">
            <v>Республика Карелия, Прионежский район, д. Бесовец, Аэропорт</v>
          </cell>
          <cell r="U253" t="str">
            <v>да</v>
          </cell>
          <cell r="V253" t="str">
            <v>функционирует</v>
          </cell>
          <cell r="W253" t="str">
            <v>установлен</v>
          </cell>
          <cell r="X253">
            <v>0</v>
          </cell>
        </row>
        <row r="254">
          <cell r="A254" t="str">
            <v>ВППСанкт-Петербург (Пулково)СЗФО</v>
          </cell>
          <cell r="B254">
            <v>251</v>
          </cell>
          <cell r="C254" t="str">
            <v>Санкт-Петербургский</v>
          </cell>
          <cell r="D254" t="str">
            <v>ВПП</v>
          </cell>
          <cell r="E254" t="str">
            <v>ВПП</v>
          </cell>
          <cell r="F254" t="str">
            <v>Санкт-Петербург (Пулково)</v>
          </cell>
          <cell r="G254" t="str">
            <v>воздушный</v>
          </cell>
          <cell r="H254" t="str">
            <v>не определен</v>
          </cell>
          <cell r="I254" t="str">
            <v>грузо-пассажирский</v>
          </cell>
          <cell r="J254" t="str">
            <v>постоянный</v>
          </cell>
          <cell r="K254" t="str">
            <v>многосторонний</v>
          </cell>
          <cell r="L254" t="str">
            <v>не определен</v>
          </cell>
          <cell r="M254" t="str">
            <v>да</v>
          </cell>
          <cell r="N254" t="str">
            <v>да</v>
          </cell>
          <cell r="O254" t="str">
            <v>да</v>
          </cell>
          <cell r="P254" t="str">
            <v>не применимо</v>
          </cell>
          <cell r="Q254" t="str">
            <v>не применимо</v>
          </cell>
          <cell r="R254" t="str">
            <v>СЗФО</v>
          </cell>
          <cell r="S254" t="str">
            <v>г. Санкт-Петербург</v>
          </cell>
          <cell r="T254" t="str">
            <v>централизованный пассажирский терминал: г. Санкт-Петербург, Пулковское шоссе, д. 41, литера 3А, 3В, 3Г; ЦДА «Пулково-2»: г. Санкт-Петербург, ул Стартовая, д. 17; ЦБА «Пулково-3»: г. Санкт-Петербург, Пулковское шоссе, д. 37, корп. 5, литера А</v>
          </cell>
          <cell r="U254" t="str">
            <v>да</v>
          </cell>
          <cell r="V254" t="str">
            <v>функционирует</v>
          </cell>
          <cell r="W254" t="str">
            <v>установлен</v>
          </cell>
          <cell r="X254">
            <v>0</v>
          </cell>
        </row>
        <row r="255">
          <cell r="A255" t="str">
            <v>ВППЧереповецСЗФО</v>
          </cell>
          <cell r="B255">
            <v>252</v>
          </cell>
          <cell r="C255" t="str">
            <v>Санкт-Петербургский</v>
          </cell>
          <cell r="D255" t="str">
            <v>ВПП</v>
          </cell>
          <cell r="E255" t="str">
            <v>ВПП</v>
          </cell>
          <cell r="F255" t="str">
            <v>Череповец</v>
          </cell>
          <cell r="G255" t="str">
            <v>воздушный</v>
          </cell>
          <cell r="H255" t="str">
            <v>не определен</v>
          </cell>
          <cell r="I255" t="str">
            <v>пассажирский</v>
          </cell>
          <cell r="J255" t="str">
            <v>работающий на нерегулярной основе</v>
          </cell>
          <cell r="K255" t="str">
            <v>многосторонний</v>
          </cell>
          <cell r="L255" t="str">
            <v>не определен</v>
          </cell>
          <cell r="M255" t="str">
            <v>нет</v>
          </cell>
          <cell r="N255" t="str">
            <v>нет</v>
          </cell>
          <cell r="O255" t="str">
            <v>нет</v>
          </cell>
          <cell r="P255" t="str">
            <v>не применимо</v>
          </cell>
          <cell r="Q255" t="str">
            <v>не применимо</v>
          </cell>
          <cell r="R255" t="str">
            <v>СЗФО</v>
          </cell>
          <cell r="S255" t="str">
            <v>Вологодская область</v>
          </cell>
          <cell r="T255" t="str">
            <v>д. Ботово, Аэропорт Череповец, 18 км северо-восточнее г. Череповец</v>
          </cell>
          <cell r="U255" t="str">
            <v>да</v>
          </cell>
          <cell r="V255" t="str">
            <v>функционирует</v>
          </cell>
          <cell r="W255" t="str">
            <v>установлен</v>
          </cell>
          <cell r="X255">
            <v>0</v>
          </cell>
        </row>
        <row r="256">
          <cell r="A256" t="str">
            <v>МППБольшой порт Санкт-ПетербургСЗФО</v>
          </cell>
          <cell r="B256">
            <v>253</v>
          </cell>
          <cell r="C256" t="str">
            <v>Санкт-Петербургский</v>
          </cell>
          <cell r="D256" t="str">
            <v>МПП</v>
          </cell>
          <cell r="E256" t="str">
            <v>МПП</v>
          </cell>
          <cell r="F256" t="str">
            <v>Большой порт Санкт-Петербург</v>
          </cell>
          <cell r="G256" t="str">
            <v>морской</v>
          </cell>
          <cell r="H256" t="str">
            <v>не определен</v>
          </cell>
          <cell r="I256" t="str">
            <v>грузо-пассажирский</v>
          </cell>
          <cell r="J256" t="str">
            <v>постоянный</v>
          </cell>
          <cell r="K256" t="str">
            <v>многосторонний</v>
          </cell>
          <cell r="L256" t="str">
            <v>не определен</v>
          </cell>
          <cell r="M256" t="str">
            <v>да</v>
          </cell>
          <cell r="N256" t="str">
            <v>да</v>
          </cell>
          <cell r="O256" t="str">
            <v>да</v>
          </cell>
          <cell r="P256" t="str">
            <v>не применимо</v>
          </cell>
          <cell r="Q256" t="str">
            <v>не применимо</v>
          </cell>
          <cell r="R256" t="str">
            <v>СЗФО</v>
          </cell>
          <cell r="S256" t="str">
            <v>г. Санкт-Петербург</v>
          </cell>
          <cell r="T256" t="str">
            <v>г. Санкт-Петербург, Восточная часть Финского залива, Невская губа и устье реки Нева</v>
          </cell>
          <cell r="U256" t="str">
            <v>да</v>
          </cell>
          <cell r="V256" t="str">
            <v>функционирует</v>
          </cell>
          <cell r="W256" t="str">
            <v>установлен</v>
          </cell>
          <cell r="X256">
            <v>0</v>
          </cell>
        </row>
        <row r="257">
          <cell r="A257" t="str">
            <v>МППБрусничное (Сайменский канал)СЗФО</v>
          </cell>
          <cell r="B257">
            <v>254</v>
          </cell>
          <cell r="C257" t="str">
            <v>Санкт-Петербургский</v>
          </cell>
          <cell r="D257" t="str">
            <v>МПП</v>
          </cell>
          <cell r="E257" t="str">
            <v>МПП</v>
          </cell>
          <cell r="F257" t="str">
            <v>Брусничное (Сайменский канал)</v>
          </cell>
          <cell r="G257" t="str">
            <v>морской</v>
          </cell>
          <cell r="H257" t="str">
            <v>не определен</v>
          </cell>
          <cell r="I257" t="str">
            <v>грузо-пассажирский</v>
          </cell>
          <cell r="J257" t="str">
            <v>сезонный</v>
          </cell>
          <cell r="K257" t="str">
            <v>многосторонний</v>
          </cell>
          <cell r="L257" t="str">
            <v>не определен</v>
          </cell>
          <cell r="M257" t="str">
            <v>нет</v>
          </cell>
          <cell r="N257" t="str">
            <v>нет</v>
          </cell>
          <cell r="O257" t="str">
            <v>нет</v>
          </cell>
          <cell r="P257" t="str">
            <v>Финляндская Республика</v>
          </cell>
          <cell r="Q257" t="str">
            <v>Нуямаа</v>
          </cell>
          <cell r="R257" t="str">
            <v>СЗФО</v>
          </cell>
          <cell r="S257" t="str">
            <v>Ленинградская область</v>
          </cell>
          <cell r="T257" t="str">
            <v>Ленинградская область, Выборгский район, расположен на территории шлюза № 1 «Брусничное» (таможенный контроль) и шлюза № 5 «Пялли» Сацменского канала (пограничный контроль) (Ленирнградская область, Выборгский район, автодорога Зверево-Малиновка) на участке Российско-Финской границы</v>
          </cell>
          <cell r="U257" t="str">
            <v>да</v>
          </cell>
          <cell r="V257" t="str">
            <v>функционирует</v>
          </cell>
          <cell r="W257" t="str">
            <v>установлен</v>
          </cell>
          <cell r="X257">
            <v>0</v>
          </cell>
        </row>
        <row r="258">
          <cell r="A258" t="str">
            <v>МППВыборгСЗФО</v>
          </cell>
          <cell r="B258">
            <v>255</v>
          </cell>
          <cell r="C258" t="str">
            <v>Санкт-Петербургский</v>
          </cell>
          <cell r="D258" t="str">
            <v>МПП</v>
          </cell>
          <cell r="E258" t="str">
            <v>МПП</v>
          </cell>
          <cell r="F258" t="str">
            <v>Выборг</v>
          </cell>
          <cell r="G258" t="str">
            <v>морской</v>
          </cell>
          <cell r="H258" t="str">
            <v>не определен</v>
          </cell>
          <cell r="I258" t="str">
            <v>грузо-пассажирский</v>
          </cell>
          <cell r="J258" t="str">
            <v>постоянный</v>
          </cell>
          <cell r="K258" t="str">
            <v>многосторонний</v>
          </cell>
          <cell r="L258" t="str">
            <v>не определен</v>
          </cell>
          <cell r="M258" t="str">
            <v>нет</v>
          </cell>
          <cell r="N258" t="str">
            <v>нет</v>
          </cell>
          <cell r="O258" t="str">
            <v>да</v>
          </cell>
          <cell r="P258" t="str">
            <v>не применимо</v>
          </cell>
          <cell r="Q258" t="str">
            <v>не применимо</v>
          </cell>
          <cell r="R258" t="str">
            <v>СЗФО</v>
          </cell>
          <cell r="S258" t="str">
            <v>Ленинградская область</v>
          </cell>
          <cell r="T258" t="str">
            <v>Ленинградская область, г. Выборг, ул. Южный Вал, д.1</v>
          </cell>
          <cell r="U258" t="str">
            <v>да</v>
          </cell>
          <cell r="V258" t="str">
            <v>функционирует</v>
          </cell>
          <cell r="W258" t="str">
            <v>установлен</v>
          </cell>
          <cell r="X258">
            <v>0</v>
          </cell>
        </row>
        <row r="259">
          <cell r="A259" t="str">
            <v>МППВысоцкСЗФО</v>
          </cell>
          <cell r="B259">
            <v>256</v>
          </cell>
          <cell r="C259" t="str">
            <v>Санкт-Петербургский</v>
          </cell>
          <cell r="D259" t="str">
            <v>МПП</v>
          </cell>
          <cell r="E259" t="str">
            <v>МПП</v>
          </cell>
          <cell r="F259" t="str">
            <v>Высоцк</v>
          </cell>
          <cell r="G259" t="str">
            <v>морской</v>
          </cell>
          <cell r="H259" t="str">
            <v>не определен</v>
          </cell>
          <cell r="I259" t="str">
            <v>грузо-пассажирский</v>
          </cell>
          <cell r="J259" t="str">
            <v>постоянный</v>
          </cell>
          <cell r="K259" t="str">
            <v>многосторонний</v>
          </cell>
          <cell r="L259" t="str">
            <v>не определен</v>
          </cell>
          <cell r="M259" t="str">
            <v>нет</v>
          </cell>
          <cell r="N259" t="str">
            <v>да</v>
          </cell>
          <cell r="O259" t="str">
            <v>нет</v>
          </cell>
          <cell r="P259" t="str">
            <v>не применимо</v>
          </cell>
          <cell r="Q259" t="str">
            <v>не применимо</v>
          </cell>
          <cell r="R259" t="str">
            <v>СЗФО</v>
          </cell>
          <cell r="S259" t="str">
            <v>Ленинградская область</v>
          </cell>
          <cell r="T259" t="str">
            <v>Ленинградская область,Выборгский р-н, г. Высоцк, ул. Кировская, д.3;
Ленинградская область,Выборгский р-н, г. Высоцк, ул. Пихтовая, д.1
Ленинградская область,Выборгский р-н, Высоцкое городское поселение, Высоцкий массив,
Кислицинский проезд, участок 3</v>
          </cell>
          <cell r="U259" t="str">
            <v>да</v>
          </cell>
          <cell r="V259" t="str">
            <v>функционирует</v>
          </cell>
          <cell r="W259" t="str">
            <v>установлен</v>
          </cell>
          <cell r="X259">
            <v>0</v>
          </cell>
        </row>
        <row r="260">
          <cell r="A260" t="str">
            <v>МПППассажирский порт Санкт-ПетербургСЗФО</v>
          </cell>
          <cell r="B260">
            <v>257</v>
          </cell>
          <cell r="C260" t="str">
            <v>Санкт-Петербургский</v>
          </cell>
          <cell r="D260" t="str">
            <v>МПП</v>
          </cell>
          <cell r="E260" t="str">
            <v>МПП</v>
          </cell>
          <cell r="F260" t="str">
            <v>Пассажирский порт Санкт-Петербург</v>
          </cell>
          <cell r="G260" t="str">
            <v>морской</v>
          </cell>
          <cell r="H260" t="str">
            <v>не определен</v>
          </cell>
          <cell r="I260" t="str">
            <v>грузо-пассажирский</v>
          </cell>
          <cell r="J260" t="str">
            <v>постоянный</v>
          </cell>
          <cell r="K260" t="str">
            <v>многосторонний</v>
          </cell>
          <cell r="L260" t="str">
            <v>не определен</v>
          </cell>
          <cell r="M260" t="str">
            <v>нет</v>
          </cell>
          <cell r="N260" t="str">
            <v>нет</v>
          </cell>
          <cell r="O260" t="str">
            <v>нет</v>
          </cell>
          <cell r="P260" t="str">
            <v>не применимо</v>
          </cell>
          <cell r="Q260" t="str">
            <v>не применимо</v>
          </cell>
          <cell r="R260" t="str">
            <v>СЗФО</v>
          </cell>
          <cell r="S260" t="str">
            <v>г. Санкт-Петербург</v>
          </cell>
          <cell r="T260" t="str">
            <v>Санкт-Петербург, берег Невской губы В.О., д.1</v>
          </cell>
          <cell r="U260" t="str">
            <v>да</v>
          </cell>
          <cell r="V260" t="str">
            <v>функционирует</v>
          </cell>
          <cell r="W260" t="str">
            <v>установлен</v>
          </cell>
          <cell r="X260">
            <v>0</v>
          </cell>
        </row>
        <row r="261">
          <cell r="A261" t="str">
            <v>МПППриморскСЗФО</v>
          </cell>
          <cell r="B261">
            <v>258</v>
          </cell>
          <cell r="C261" t="str">
            <v>Санкт-Петербургский</v>
          </cell>
          <cell r="D261" t="str">
            <v>МПП</v>
          </cell>
          <cell r="E261" t="str">
            <v>МПП</v>
          </cell>
          <cell r="F261" t="str">
            <v>Приморск</v>
          </cell>
          <cell r="G261" t="str">
            <v>морской</v>
          </cell>
          <cell r="H261" t="str">
            <v>не определен</v>
          </cell>
          <cell r="I261" t="str">
            <v>грузовой</v>
          </cell>
          <cell r="J261" t="str">
            <v>постоянный</v>
          </cell>
          <cell r="K261" t="str">
            <v>многосторонний</v>
          </cell>
          <cell r="L261" t="str">
            <v>не определен</v>
          </cell>
          <cell r="M261" t="str">
            <v>нет</v>
          </cell>
          <cell r="N261" t="str">
            <v>нет</v>
          </cell>
          <cell r="O261" t="str">
            <v>нет</v>
          </cell>
          <cell r="P261" t="str">
            <v>не применимо</v>
          </cell>
          <cell r="Q261" t="str">
            <v>не применимо</v>
          </cell>
          <cell r="R261" t="str">
            <v>СЗФО</v>
          </cell>
          <cell r="S261" t="str">
            <v>Ленинградская область</v>
          </cell>
          <cell r="T261" t="str">
            <v>Ленинградская область, Выборгский район, г. Приморск, Морской порт Приморск</v>
          </cell>
          <cell r="U261" t="str">
            <v>да</v>
          </cell>
          <cell r="V261" t="str">
            <v>функционирует</v>
          </cell>
          <cell r="W261" t="str">
            <v>установлен</v>
          </cell>
          <cell r="X261">
            <v>0</v>
          </cell>
        </row>
        <row r="262">
          <cell r="A262" t="str">
            <v>МППУсть-ЛугаСЗФО</v>
          </cell>
          <cell r="B262">
            <v>259</v>
          </cell>
          <cell r="C262" t="str">
            <v>Санкт-Петербургский</v>
          </cell>
          <cell r="D262" t="str">
            <v>МПП</v>
          </cell>
          <cell r="E262" t="str">
            <v>МПП</v>
          </cell>
          <cell r="F262" t="str">
            <v>Усть-Луга</v>
          </cell>
          <cell r="G262" t="str">
            <v>морской</v>
          </cell>
          <cell r="H262" t="str">
            <v>не определен</v>
          </cell>
          <cell r="I262" t="str">
            <v>грузо-пассажирский</v>
          </cell>
          <cell r="J262" t="str">
            <v>постоянный</v>
          </cell>
          <cell r="K262" t="str">
            <v>многосторонний</v>
          </cell>
          <cell r="L262" t="str">
            <v>не определен</v>
          </cell>
          <cell r="M262" t="str">
            <v>да</v>
          </cell>
          <cell r="N262" t="str">
            <v>да</v>
          </cell>
          <cell r="O262" t="str">
            <v>да</v>
          </cell>
          <cell r="P262" t="str">
            <v>не применимо</v>
          </cell>
          <cell r="Q262" t="str">
            <v>не применимо</v>
          </cell>
          <cell r="R262" t="str">
            <v>СЗФО</v>
          </cell>
          <cell r="S262" t="str">
            <v>Ленинградская область</v>
          </cell>
          <cell r="T262" t="str">
            <v>Ленинградская область, Кингисеппский район, п. Усть-Луга, п. Краколье</v>
          </cell>
          <cell r="U262" t="str">
            <v>да</v>
          </cell>
          <cell r="V262" t="str">
            <v>функционирует</v>
          </cell>
          <cell r="W262" t="str">
            <v>установлен</v>
          </cell>
          <cell r="X262">
            <v>0</v>
          </cell>
        </row>
        <row r="263">
          <cell r="A263" t="str">
            <v>ПППИвангородСЗФО</v>
          </cell>
          <cell r="B263">
            <v>260</v>
          </cell>
          <cell r="C263" t="str">
            <v>Санкт-Петербургский</v>
          </cell>
          <cell r="D263" t="str">
            <v>ППП</v>
          </cell>
          <cell r="E263" t="str">
            <v>ППП</v>
          </cell>
          <cell r="F263" t="str">
            <v>Ивангород</v>
          </cell>
          <cell r="G263" t="str">
            <v>пешеходный</v>
          </cell>
          <cell r="H263" t="str">
            <v>не определен</v>
          </cell>
          <cell r="I263" t="str">
            <v>не определен</v>
          </cell>
          <cell r="J263" t="str">
            <v>постоянный</v>
          </cell>
          <cell r="K263" t="str">
            <v>двусторонний</v>
          </cell>
          <cell r="L263" t="str">
            <v>не определен</v>
          </cell>
          <cell r="M263" t="str">
            <v>нет</v>
          </cell>
          <cell r="N263" t="str">
            <v>нет</v>
          </cell>
          <cell r="O263" t="str">
            <v>нет</v>
          </cell>
          <cell r="P263" t="str">
            <v>Эстонская Республика</v>
          </cell>
          <cell r="Q263" t="str">
            <v>Нарва</v>
          </cell>
          <cell r="R263" t="str">
            <v>СЗФО</v>
          </cell>
          <cell r="S263" t="str">
            <v>Ленинградская область</v>
          </cell>
          <cell r="T263" t="str">
            <v>Ленинградская область, г. Ивангород,ул. Пионерская, д. 7</v>
          </cell>
          <cell r="U263" t="str">
            <v>да</v>
          </cell>
          <cell r="V263" t="str">
            <v>функционирует</v>
          </cell>
          <cell r="W263" t="str">
            <v>установлен</v>
          </cell>
          <cell r="X263">
            <v>0</v>
          </cell>
        </row>
        <row r="264">
          <cell r="A264" t="str">
            <v>МАППВерхний ЛарсСКФО</v>
          </cell>
          <cell r="B264">
            <v>261</v>
          </cell>
          <cell r="C264" t="str">
            <v>Северо-Кавказский</v>
          </cell>
          <cell r="D264" t="str">
            <v>АПП</v>
          </cell>
          <cell r="E264" t="str">
            <v>МАПП</v>
          </cell>
          <cell r="F264" t="str">
            <v>Верхний Ларс</v>
          </cell>
          <cell r="G264" t="str">
            <v>автомобильный</v>
          </cell>
          <cell r="H264" t="str">
            <v>не определен</v>
          </cell>
          <cell r="I264" t="str">
            <v>грузо-пассажирский</v>
          </cell>
          <cell r="J264" t="str">
            <v>постоянный</v>
          </cell>
          <cell r="K264" t="str">
            <v>многосторонний</v>
          </cell>
          <cell r="L264" t="str">
            <v>не определен</v>
          </cell>
          <cell r="M264" t="str">
            <v>да</v>
          </cell>
          <cell r="N264" t="str">
            <v>да</v>
          </cell>
          <cell r="O264" t="str">
            <v>да</v>
          </cell>
          <cell r="P264" t="str">
            <v>Республика Грузия</v>
          </cell>
          <cell r="Q264" t="str">
            <v>Казбеги</v>
          </cell>
          <cell r="R264" t="str">
            <v>СКФО</v>
          </cell>
          <cell r="S264" t="str">
            <v>Республика Северная Осетия - Алания</v>
          </cell>
          <cell r="T264" t="str">
            <v>Республика Северная Осетия — Алания, г. Владикавказ, 27 км автодороги Владикавказ-Тбилиси</v>
          </cell>
          <cell r="U264" t="str">
            <v>да</v>
          </cell>
          <cell r="V264" t="str">
            <v>функционирует</v>
          </cell>
          <cell r="W264" t="str">
            <v>установлен</v>
          </cell>
          <cell r="X264">
            <v>0</v>
          </cell>
        </row>
        <row r="265">
          <cell r="A265" t="str">
            <v>ДАПП ПУПГарахСКФО</v>
          </cell>
          <cell r="B265">
            <v>262</v>
          </cell>
          <cell r="C265" t="str">
            <v>Северо-Кавказский</v>
          </cell>
          <cell r="D265" t="str">
            <v>АПП</v>
          </cell>
          <cell r="E265" t="str">
            <v>ДАПП ПУП</v>
          </cell>
          <cell r="F265" t="str">
            <v>Гарах</v>
          </cell>
          <cell r="G265" t="str">
            <v>автомобильный</v>
          </cell>
          <cell r="H265" t="str">
            <v>не определен</v>
          </cell>
          <cell r="I265" t="str">
            <v>не определен</v>
          </cell>
          <cell r="J265" t="str">
            <v>постоянный</v>
          </cell>
          <cell r="K265" t="str">
            <v>двусторонний</v>
          </cell>
          <cell r="L265" t="str">
            <v>упрощенный</v>
          </cell>
          <cell r="M265" t="str">
            <v>нет</v>
          </cell>
          <cell r="N265" t="str">
            <v>нет</v>
          </cell>
          <cell r="O265" t="str">
            <v>нет</v>
          </cell>
          <cell r="P265" t="str">
            <v>Азербайджанская Республика</v>
          </cell>
          <cell r="Q265" t="str">
            <v>Зухул</v>
          </cell>
          <cell r="R265" t="str">
            <v>СКФО</v>
          </cell>
          <cell r="S265" t="str">
            <v>Республика Дагестан</v>
          </cell>
          <cell r="T265" t="str">
            <v>Республика Дагестан, Магарамкентский район, с. Гарах</v>
          </cell>
          <cell r="U265" t="str">
            <v>да</v>
          </cell>
          <cell r="V265" t="str">
            <v>функционирует</v>
          </cell>
          <cell r="W265" t="str">
            <v>установлен</v>
          </cell>
          <cell r="X265">
            <v>0</v>
          </cell>
        </row>
        <row r="266">
          <cell r="A266" t="str">
            <v>МАППНижний ЗарамагСКФО</v>
          </cell>
          <cell r="B266">
            <v>263</v>
          </cell>
          <cell r="C266" t="str">
            <v>Северо-Кавказский</v>
          </cell>
          <cell r="D266" t="str">
            <v>АПП</v>
          </cell>
          <cell r="E266" t="str">
            <v>МАПП</v>
          </cell>
          <cell r="F266" t="str">
            <v>Нижний Зарамаг</v>
          </cell>
          <cell r="G266" t="str">
            <v>автомобильный</v>
          </cell>
          <cell r="H266" t="str">
            <v>не определен</v>
          </cell>
          <cell r="I266" t="str">
            <v>грузо-пассажирский</v>
          </cell>
          <cell r="J266" t="str">
            <v>постоянный</v>
          </cell>
          <cell r="K266" t="str">
            <v>многосторонний</v>
          </cell>
          <cell r="L266" t="str">
            <v>не определен</v>
          </cell>
          <cell r="M266" t="str">
            <v>да</v>
          </cell>
          <cell r="N266" t="str">
            <v>нет</v>
          </cell>
          <cell r="O266" t="str">
            <v>да</v>
          </cell>
          <cell r="P266" t="str">
            <v>Республика Южная Осетия</v>
          </cell>
          <cell r="Q266" t="str">
            <v>Рук</v>
          </cell>
          <cell r="R266" t="str">
            <v>СКФО</v>
          </cell>
          <cell r="S266" t="str">
            <v>Республика Северная Осетия - Алания</v>
          </cell>
          <cell r="T266" t="str">
            <v>Республика Северная Осетия,  Алания, Алагирский район, с. Нар</v>
          </cell>
          <cell r="U266" t="str">
            <v>да</v>
          </cell>
          <cell r="V266" t="str">
            <v>функционирует</v>
          </cell>
          <cell r="W266" t="str">
            <v>установлен</v>
          </cell>
          <cell r="X266">
            <v>0</v>
          </cell>
        </row>
        <row r="267">
          <cell r="A267" t="str">
            <v>МАППНово-ФиляСКФО</v>
          </cell>
          <cell r="B267">
            <v>264</v>
          </cell>
          <cell r="C267" t="str">
            <v>Северо-Кавказский</v>
          </cell>
          <cell r="D267" t="str">
            <v>АПП</v>
          </cell>
          <cell r="E267" t="str">
            <v>МАПП</v>
          </cell>
          <cell r="F267" t="str">
            <v>Ново-Филя</v>
          </cell>
          <cell r="G267" t="str">
            <v>автомобильный</v>
          </cell>
          <cell r="H267" t="str">
            <v>не определен</v>
          </cell>
          <cell r="I267" t="str">
            <v>грузо-пассажирский</v>
          </cell>
          <cell r="J267" t="str">
            <v>постоянный</v>
          </cell>
          <cell r="K267" t="str">
            <v>многосторонний</v>
          </cell>
          <cell r="L267" t="str">
            <v>не определен</v>
          </cell>
          <cell r="M267" t="str">
            <v>нет</v>
          </cell>
          <cell r="N267" t="str">
            <v>нет</v>
          </cell>
          <cell r="O267" t="str">
            <v>да</v>
          </cell>
          <cell r="P267" t="str">
            <v>Азербайджанская Республика</v>
          </cell>
          <cell r="Q267" t="str">
            <v>Ширвановка</v>
          </cell>
          <cell r="R267" t="str">
            <v>СКФО</v>
          </cell>
          <cell r="S267" t="str">
            <v>Республика Дагестан</v>
          </cell>
          <cell r="T267" t="str">
            <v>Республика Дагестан, Магарамкентский район, с. Ново-Филя</v>
          </cell>
          <cell r="U267" t="str">
            <v>да</v>
          </cell>
          <cell r="V267" t="str">
            <v>функционирует</v>
          </cell>
          <cell r="W267" t="str">
            <v>установлен</v>
          </cell>
          <cell r="X267">
            <v>0</v>
          </cell>
        </row>
        <row r="268">
          <cell r="A268" t="str">
            <v>МАППТагиркент-КазмалярСКФО</v>
          </cell>
          <cell r="B268">
            <v>265</v>
          </cell>
          <cell r="C268" t="str">
            <v>Северо-Кавказский</v>
          </cell>
          <cell r="D268" t="str">
            <v>АПП</v>
          </cell>
          <cell r="E268" t="str">
            <v>МАПП</v>
          </cell>
          <cell r="F268" t="str">
            <v>Тагиркент-Казмаляр</v>
          </cell>
          <cell r="G268" t="str">
            <v>автомобильный</v>
          </cell>
          <cell r="H268" t="str">
            <v>не определен</v>
          </cell>
          <cell r="I268" t="str">
            <v>грузо-пассажирский</v>
          </cell>
          <cell r="J268" t="str">
            <v>постоянный</v>
          </cell>
          <cell r="K268" t="str">
            <v>многосторонний</v>
          </cell>
          <cell r="L268" t="str">
            <v>не определен</v>
          </cell>
          <cell r="M268" t="str">
            <v>нет</v>
          </cell>
          <cell r="N268" t="str">
            <v>нет</v>
          </cell>
          <cell r="O268" t="str">
            <v>да</v>
          </cell>
          <cell r="P268" t="str">
            <v>Азербайджанская Республика</v>
          </cell>
          <cell r="Q268" t="str">
            <v>Ханоба</v>
          </cell>
          <cell r="R268" t="str">
            <v>СКФО</v>
          </cell>
          <cell r="S268" t="str">
            <v>Республика Дагестан</v>
          </cell>
          <cell r="T268" t="str">
            <v>Республика Дагестан, Магарамкентский район, с. Тагиркент-Казмаляр</v>
          </cell>
          <cell r="U268" t="str">
            <v>да</v>
          </cell>
          <cell r="V268" t="str">
            <v>функционирует</v>
          </cell>
          <cell r="W268" t="str">
            <v>установлен</v>
          </cell>
          <cell r="X268">
            <v>0</v>
          </cell>
        </row>
        <row r="269">
          <cell r="A269" t="str">
            <v>МАППЯраг-КазмалярСКФО</v>
          </cell>
          <cell r="B269">
            <v>266</v>
          </cell>
          <cell r="C269" t="str">
            <v>Северо-Кавказский</v>
          </cell>
          <cell r="D269" t="str">
            <v>АПП</v>
          </cell>
          <cell r="E269" t="str">
            <v>МАПП</v>
          </cell>
          <cell r="F269" t="str">
            <v>Яраг-Казмаляр</v>
          </cell>
          <cell r="G269" t="str">
            <v>автомобильный</v>
          </cell>
          <cell r="H269" t="str">
            <v>не определен</v>
          </cell>
          <cell r="I269" t="str">
            <v>грузо-пассажирский</v>
          </cell>
          <cell r="J269" t="str">
            <v>постоянный</v>
          </cell>
          <cell r="K269" t="str">
            <v>многосторонний</v>
          </cell>
          <cell r="L269" t="str">
            <v>не определен</v>
          </cell>
          <cell r="M269" t="str">
            <v>да</v>
          </cell>
          <cell r="N269" t="str">
            <v>да</v>
          </cell>
          <cell r="O269" t="str">
            <v>да</v>
          </cell>
          <cell r="P269" t="str">
            <v>Азербайджанская Республика</v>
          </cell>
          <cell r="Q269" t="str">
            <v>Самур</v>
          </cell>
          <cell r="R269" t="str">
            <v>СКФО</v>
          </cell>
          <cell r="S269" t="str">
            <v>Республика Дагестан</v>
          </cell>
          <cell r="T269" t="str">
            <v>Республика Дагестан, Магарамкентский район, с. Яраг-Казмаляр</v>
          </cell>
          <cell r="U269" t="str">
            <v>да</v>
          </cell>
          <cell r="V269" t="str">
            <v>функционирует</v>
          </cell>
          <cell r="W269" t="str">
            <v>установлен</v>
          </cell>
          <cell r="X269">
            <v>0</v>
          </cell>
        </row>
        <row r="270">
          <cell r="A270" t="str">
            <v>ДАППОлочиДФО</v>
          </cell>
          <cell r="B270">
            <v>267</v>
          </cell>
          <cell r="C270" t="str">
            <v>Читинский</v>
          </cell>
          <cell r="D270" t="str">
            <v>АПП</v>
          </cell>
          <cell r="E270" t="str">
            <v>ДАПП</v>
          </cell>
          <cell r="F270" t="str">
            <v>Олочи</v>
          </cell>
          <cell r="G270" t="str">
            <v>автомобильный</v>
          </cell>
          <cell r="H270" t="str">
            <v>не определен</v>
          </cell>
          <cell r="I270" t="str">
            <v>грузовой</v>
          </cell>
          <cell r="J270" t="str">
            <v>постоянный</v>
          </cell>
          <cell r="K270" t="str">
            <v>двусторонний</v>
          </cell>
          <cell r="L270" t="str">
            <v>не определен</v>
          </cell>
          <cell r="M270" t="str">
            <v>нет</v>
          </cell>
          <cell r="N270" t="str">
            <v>нет</v>
          </cell>
          <cell r="O270" t="str">
            <v>нет</v>
          </cell>
          <cell r="P270" t="str">
            <v>Китайская Народная Республика</v>
          </cell>
          <cell r="Q270" t="str">
            <v>Шивэй</v>
          </cell>
          <cell r="R270" t="str">
            <v>ДФО</v>
          </cell>
          <cell r="S270" t="str">
            <v>Забайкальский край</v>
          </cell>
          <cell r="T270" t="str">
            <v>Забайкальский край, Нерчинско-Заводской район, с. Олочи, ул. Онохойская, 1</v>
          </cell>
          <cell r="U270" t="str">
            <v>да</v>
          </cell>
          <cell r="V270" t="str">
            <v>функционирует</v>
          </cell>
          <cell r="W270" t="str">
            <v>установлен</v>
          </cell>
          <cell r="X270">
            <v>0</v>
          </cell>
        </row>
        <row r="271">
          <cell r="A271" t="str">
            <v>ЖДППДербентСКФО</v>
          </cell>
          <cell r="B271">
            <v>268</v>
          </cell>
          <cell r="C271" t="str">
            <v>Северо-Кавказский</v>
          </cell>
          <cell r="D271" t="str">
            <v>ЖДПП</v>
          </cell>
          <cell r="E271" t="str">
            <v>ЖДПП</v>
          </cell>
          <cell r="F271" t="str">
            <v>Дербент</v>
          </cell>
          <cell r="G271" t="str">
            <v>железнодорожный</v>
          </cell>
          <cell r="H271" t="str">
            <v>не определен</v>
          </cell>
          <cell r="I271" t="str">
            <v>грузо-пассажирский</v>
          </cell>
          <cell r="J271" t="str">
            <v>постоянный</v>
          </cell>
          <cell r="K271" t="str">
            <v>многосторонний</v>
          </cell>
          <cell r="L271" t="str">
            <v>не определен</v>
          </cell>
          <cell r="M271" t="str">
            <v>да</v>
          </cell>
          <cell r="N271" t="str">
            <v>да</v>
          </cell>
          <cell r="O271" t="str">
            <v>да</v>
          </cell>
          <cell r="P271" t="str">
            <v>Азербайджанская Республика</v>
          </cell>
          <cell r="Q271" t="str">
            <v>Ялама</v>
          </cell>
          <cell r="R271" t="str">
            <v>СКФО</v>
          </cell>
          <cell r="S271" t="str">
            <v>Республика Дагестан</v>
          </cell>
          <cell r="T271" t="str">
            <v>Республика Дагестан, г. Дербент</v>
          </cell>
          <cell r="U271" t="str">
            <v>да</v>
          </cell>
          <cell r="V271" t="str">
            <v>функционирует</v>
          </cell>
          <cell r="W271" t="str">
            <v>установлен</v>
          </cell>
          <cell r="X271">
            <v>0</v>
          </cell>
        </row>
        <row r="272">
          <cell r="A272" t="str">
            <v>ВППВладикавказ (Беслан)СКФО</v>
          </cell>
          <cell r="B272">
            <v>269</v>
          </cell>
          <cell r="C272" t="str">
            <v>Северо-Кавказский</v>
          </cell>
          <cell r="D272" t="str">
            <v>ВПП</v>
          </cell>
          <cell r="E272" t="str">
            <v>ВПП</v>
          </cell>
          <cell r="F272" t="str">
            <v>Владикавказ (Беслан)</v>
          </cell>
          <cell r="G272" t="str">
            <v>воздушный</v>
          </cell>
          <cell r="H272" t="str">
            <v>не определен</v>
          </cell>
          <cell r="I272" t="str">
            <v>грузо-пассажирский</v>
          </cell>
          <cell r="J272" t="str">
            <v>работающий на нерегулярной основе</v>
          </cell>
          <cell r="K272" t="str">
            <v>многосторонний</v>
          </cell>
          <cell r="L272" t="str">
            <v>не определен</v>
          </cell>
          <cell r="M272" t="str">
            <v>нет</v>
          </cell>
          <cell r="N272" t="str">
            <v>нет</v>
          </cell>
          <cell r="O272" t="str">
            <v>да</v>
          </cell>
          <cell r="P272" t="str">
            <v>не применимо</v>
          </cell>
          <cell r="Q272" t="str">
            <v>не применимо</v>
          </cell>
          <cell r="R272" t="str">
            <v>СКФО</v>
          </cell>
          <cell r="S272" t="str">
            <v>Республика Северная Осетия - Алания</v>
          </cell>
          <cell r="T272" t="str">
            <v>Республика Северная Осетия – Алания, Правобережный район, г.Беслан, Аэропорт</v>
          </cell>
          <cell r="U272" t="str">
            <v>да</v>
          </cell>
          <cell r="V272" t="str">
            <v>функционирует</v>
          </cell>
          <cell r="W272" t="str">
            <v>установлен</v>
          </cell>
          <cell r="X272">
            <v>0</v>
          </cell>
        </row>
        <row r="273">
          <cell r="A273" t="str">
            <v>ВППГрозный (Северный)СКФО</v>
          </cell>
          <cell r="B273">
            <v>270</v>
          </cell>
          <cell r="C273" t="str">
            <v>Северо-Кавказский</v>
          </cell>
          <cell r="D273" t="str">
            <v>ВПП</v>
          </cell>
          <cell r="E273" t="str">
            <v>ВПП</v>
          </cell>
          <cell r="F273" t="str">
            <v>Грозный (Северный)</v>
          </cell>
          <cell r="G273" t="str">
            <v>воздушный</v>
          </cell>
          <cell r="H273" t="str">
            <v>не определен</v>
          </cell>
          <cell r="I273" t="str">
            <v>грузо-пассажирский</v>
          </cell>
          <cell r="J273" t="str">
            <v>постоянный</v>
          </cell>
          <cell r="K273" t="str">
            <v>многосторонний</v>
          </cell>
          <cell r="L273" t="str">
            <v>не определен</v>
          </cell>
          <cell r="M273" t="str">
            <v>нет</v>
          </cell>
          <cell r="N273" t="str">
            <v>нет</v>
          </cell>
          <cell r="O273" t="str">
            <v>нет</v>
          </cell>
          <cell r="P273" t="str">
            <v>не применимо</v>
          </cell>
          <cell r="Q273" t="str">
            <v>не применимо</v>
          </cell>
          <cell r="R273" t="str">
            <v>СКФО</v>
          </cell>
          <cell r="S273" t="str">
            <v>Чеченская Республика</v>
          </cell>
          <cell r="T273" t="str">
            <v>Чеченская Республика, г. Грозный, Аэропорт-26</v>
          </cell>
          <cell r="U273" t="str">
            <v>да</v>
          </cell>
          <cell r="V273" t="str">
            <v>функционирует</v>
          </cell>
          <cell r="W273" t="str">
            <v>установлен</v>
          </cell>
          <cell r="X273">
            <v>0</v>
          </cell>
        </row>
        <row r="274">
          <cell r="A274" t="str">
            <v>ВППМагасСКФО</v>
          </cell>
          <cell r="B274">
            <v>271</v>
          </cell>
          <cell r="C274" t="str">
            <v>Северо-Кавказский</v>
          </cell>
          <cell r="D274" t="str">
            <v>ВПП</v>
          </cell>
          <cell r="E274" t="str">
            <v>ВПП</v>
          </cell>
          <cell r="F274" t="str">
            <v>Магас</v>
          </cell>
          <cell r="G274" t="str">
            <v>воздушный</v>
          </cell>
          <cell r="H274" t="str">
            <v>не определен</v>
          </cell>
          <cell r="I274" t="str">
            <v>грузо-пассажирский</v>
          </cell>
          <cell r="J274" t="str">
            <v>постоянный</v>
          </cell>
          <cell r="K274" t="str">
            <v>многосторонний</v>
          </cell>
          <cell r="L274" t="str">
            <v>не определен</v>
          </cell>
          <cell r="M274" t="str">
            <v>нет</v>
          </cell>
          <cell r="N274" t="str">
            <v>нет</v>
          </cell>
          <cell r="O274" t="str">
            <v>нет</v>
          </cell>
          <cell r="P274" t="str">
            <v>не применимо</v>
          </cell>
          <cell r="Q274" t="str">
            <v>не применимо</v>
          </cell>
          <cell r="R274" t="str">
            <v>СКФО</v>
          </cell>
          <cell r="S274" t="str">
            <v>Республика Ингушетия</v>
          </cell>
          <cell r="T274" t="str">
            <v>Республика Ингушетия, г. Сунжа, ул. Калинина, 5 (Аэропорт)</v>
          </cell>
          <cell r="U274" t="str">
            <v>нет</v>
          </cell>
          <cell r="V274" t="str">
            <v>Установлен в 2021 г. Будет открыт после проведения мероприятий по обустройству</v>
          </cell>
          <cell r="W274" t="str">
            <v>установлен</v>
          </cell>
          <cell r="X274">
            <v>44546</v>
          </cell>
        </row>
        <row r="275">
          <cell r="A275" t="str">
            <v>ВППМахачкала (Уйташ)СКФО</v>
          </cell>
          <cell r="B275">
            <v>272</v>
          </cell>
          <cell r="C275" t="str">
            <v>Северо-Кавказский</v>
          </cell>
          <cell r="D275" t="str">
            <v>ВПП</v>
          </cell>
          <cell r="E275" t="str">
            <v>ВПП</v>
          </cell>
          <cell r="F275" t="str">
            <v>Махачкала (Уйташ)</v>
          </cell>
          <cell r="G275" t="str">
            <v>воздушный</v>
          </cell>
          <cell r="H275" t="str">
            <v>не определен</v>
          </cell>
          <cell r="I275" t="str">
            <v>грузо-пассажирский</v>
          </cell>
          <cell r="J275" t="str">
            <v>постоянный</v>
          </cell>
          <cell r="K275" t="str">
            <v>многосторонний</v>
          </cell>
          <cell r="L275" t="str">
            <v>не определен</v>
          </cell>
          <cell r="M275" t="str">
            <v>нет</v>
          </cell>
          <cell r="N275" t="str">
            <v>нет</v>
          </cell>
          <cell r="O275" t="str">
            <v>да</v>
          </cell>
          <cell r="P275" t="str">
            <v>не применимо</v>
          </cell>
          <cell r="Q275" t="str">
            <v>не применимо</v>
          </cell>
          <cell r="R275" t="str">
            <v>СКФО</v>
          </cell>
          <cell r="S275" t="str">
            <v>Республика Дагестан</v>
          </cell>
          <cell r="T275" t="str">
            <v>Республика Дагестан, Карабудахкентский район, с. Карабудахкент, территория Аэропорт</v>
          </cell>
          <cell r="U275" t="str">
            <v>да</v>
          </cell>
          <cell r="V275" t="str">
            <v>функционирует</v>
          </cell>
          <cell r="W275" t="str">
            <v>установлен</v>
          </cell>
          <cell r="X275">
            <v>0</v>
          </cell>
        </row>
        <row r="276">
          <cell r="A276" t="str">
            <v>ВППНальчикСКФО</v>
          </cell>
          <cell r="B276">
            <v>273</v>
          </cell>
          <cell r="C276" t="str">
            <v>Северо-Кавказский</v>
          </cell>
          <cell r="D276" t="str">
            <v>ВПП</v>
          </cell>
          <cell r="E276" t="str">
            <v>ВПП</v>
          </cell>
          <cell r="F276" t="str">
            <v>Нальчик</v>
          </cell>
          <cell r="G276" t="str">
            <v>воздушный</v>
          </cell>
          <cell r="H276" t="str">
            <v>не определен</v>
          </cell>
          <cell r="I276" t="str">
            <v>грузо-пассажирский</v>
          </cell>
          <cell r="J276" t="str">
            <v>работающий на нерегулярной основе</v>
          </cell>
          <cell r="K276" t="str">
            <v>многосторонний</v>
          </cell>
          <cell r="L276" t="str">
            <v>не определен</v>
          </cell>
          <cell r="M276" t="str">
            <v>нет</v>
          </cell>
          <cell r="N276" t="str">
            <v>нет</v>
          </cell>
          <cell r="O276" t="str">
            <v>нет</v>
          </cell>
          <cell r="P276" t="str">
            <v>не применимо</v>
          </cell>
          <cell r="Q276" t="str">
            <v>не применимо</v>
          </cell>
          <cell r="R276" t="str">
            <v>СКФО</v>
          </cell>
          <cell r="S276" t="str">
            <v>Кабардино-Балкарская Республика</v>
          </cell>
          <cell r="T276" t="str">
            <v>Кабардино-Балкарская Республика, г. Нальчик, ул. Кабардинская, д. 195</v>
          </cell>
          <cell r="U276" t="str">
            <v>да</v>
          </cell>
          <cell r="V276" t="str">
            <v>функционирует</v>
          </cell>
          <cell r="W276" t="str">
            <v>установлен</v>
          </cell>
          <cell r="X276">
            <v>0</v>
          </cell>
        </row>
        <row r="277">
          <cell r="A277" t="str">
            <v>МППМахачкалаСКФО</v>
          </cell>
          <cell r="B277">
            <v>274</v>
          </cell>
          <cell r="C277" t="str">
            <v>Северо-Кавказский</v>
          </cell>
          <cell r="D277" t="str">
            <v>МПП</v>
          </cell>
          <cell r="E277" t="str">
            <v>МПП</v>
          </cell>
          <cell r="F277" t="str">
            <v>Махачкала</v>
          </cell>
          <cell r="G277" t="str">
            <v>морской</v>
          </cell>
          <cell r="H277" t="str">
            <v>не определен</v>
          </cell>
          <cell r="I277" t="str">
            <v>грузовой</v>
          </cell>
          <cell r="J277" t="str">
            <v>постоянный</v>
          </cell>
          <cell r="K277" t="str">
            <v>многосторонний</v>
          </cell>
          <cell r="L277" t="str">
            <v>не определен</v>
          </cell>
          <cell r="M277" t="str">
            <v>нет</v>
          </cell>
          <cell r="N277" t="str">
            <v>да</v>
          </cell>
          <cell r="O277" t="str">
            <v>да</v>
          </cell>
          <cell r="P277" t="str">
            <v>не применимо</v>
          </cell>
          <cell r="Q277" t="str">
            <v>не применимо</v>
          </cell>
          <cell r="R277" t="str">
            <v>СКФО</v>
          </cell>
          <cell r="S277" t="str">
            <v>Республика Дагестан</v>
          </cell>
          <cell r="T277" t="str">
            <v>Республика Дагестан, г. Махачкала, ул. Портшоссе, 5</v>
          </cell>
          <cell r="U277" t="str">
            <v>да</v>
          </cell>
          <cell r="V277" t="str">
            <v>функционирует</v>
          </cell>
          <cell r="W277" t="str">
            <v>установлен</v>
          </cell>
          <cell r="X277">
            <v>0</v>
          </cell>
        </row>
        <row r="278">
          <cell r="A278" t="str">
            <v>МАППАдлерЮФО</v>
          </cell>
          <cell r="B278">
            <v>275</v>
          </cell>
          <cell r="C278" t="str">
            <v>Сочинский</v>
          </cell>
          <cell r="D278" t="str">
            <v>АПП</v>
          </cell>
          <cell r="E278" t="str">
            <v>МАПП</v>
          </cell>
          <cell r="F278" t="str">
            <v>Адлер</v>
          </cell>
          <cell r="G278" t="str">
            <v>автомобильный</v>
          </cell>
          <cell r="H278" t="str">
            <v>пешеходный</v>
          </cell>
          <cell r="I278" t="str">
            <v>грузо-пассажирский</v>
          </cell>
          <cell r="J278" t="str">
            <v>постоянный</v>
          </cell>
          <cell r="K278" t="str">
            <v>многосторонний</v>
          </cell>
          <cell r="L278" t="str">
            <v>не определен</v>
          </cell>
          <cell r="M278" t="str">
            <v>да</v>
          </cell>
          <cell r="N278" t="str">
            <v>да</v>
          </cell>
          <cell r="O278" t="str">
            <v>да</v>
          </cell>
          <cell r="P278" t="str">
            <v>Республика Абхазия</v>
          </cell>
          <cell r="Q278" t="str">
            <v>Псоу</v>
          </cell>
          <cell r="R278" t="str">
            <v>ЮФО</v>
          </cell>
          <cell r="S278" t="str">
            <v>Краснодарский край</v>
          </cell>
          <cell r="T278" t="str">
            <v>Краснодарский край, г. Сочи, р-н Адлерский, с. Веселое,  ул. Таврическая</v>
          </cell>
          <cell r="U278" t="str">
            <v>да</v>
          </cell>
          <cell r="V278" t="str">
            <v>функционирует</v>
          </cell>
          <cell r="W278" t="str">
            <v>установлен</v>
          </cell>
          <cell r="X278">
            <v>0</v>
          </cell>
        </row>
        <row r="279">
          <cell r="A279" t="str">
            <v>ЖДППАдлерЮФО</v>
          </cell>
          <cell r="B279">
            <v>276</v>
          </cell>
          <cell r="C279" t="str">
            <v>Сочинский</v>
          </cell>
          <cell r="D279" t="str">
            <v>ЖДПП</v>
          </cell>
          <cell r="E279" t="str">
            <v>ЖДПП</v>
          </cell>
          <cell r="F279" t="str">
            <v>Адлер</v>
          </cell>
          <cell r="G279" t="str">
            <v>железнодорожный</v>
          </cell>
          <cell r="H279" t="str">
            <v>не определен</v>
          </cell>
          <cell r="I279" t="str">
            <v>грузо-пассажирский</v>
          </cell>
          <cell r="J279" t="str">
            <v>постоянный</v>
          </cell>
          <cell r="K279" t="str">
            <v>многосторонний</v>
          </cell>
          <cell r="L279" t="str">
            <v>не определен</v>
          </cell>
          <cell r="M279" t="str">
            <v>нет</v>
          </cell>
          <cell r="N279" t="str">
            <v>да</v>
          </cell>
          <cell r="O279" t="str">
            <v>да</v>
          </cell>
          <cell r="P279" t="str">
            <v>Республика Абхазия</v>
          </cell>
          <cell r="Q279" t="str">
            <v>Псоу</v>
          </cell>
          <cell r="R279" t="str">
            <v>ЮФО</v>
          </cell>
          <cell r="S279" t="str">
            <v>Краснодарский край</v>
          </cell>
          <cell r="T279" t="str">
            <v>Краснодарский край, г. Сочи, Адлерский район, с. Весёлое железнодорожная станция «Весёлое»</v>
          </cell>
          <cell r="U279" t="str">
            <v>да</v>
          </cell>
          <cell r="V279" t="str">
            <v>функционирует</v>
          </cell>
          <cell r="W279" t="str">
            <v>установлен</v>
          </cell>
          <cell r="X279">
            <v>0</v>
          </cell>
        </row>
        <row r="280">
          <cell r="A280" t="str">
            <v>ВППАнапа (Витязево)ЮФО</v>
          </cell>
          <cell r="B280">
            <v>277</v>
          </cell>
          <cell r="C280" t="str">
            <v>Сочинский</v>
          </cell>
          <cell r="D280" t="str">
            <v>ВПП</v>
          </cell>
          <cell r="E280" t="str">
            <v>ВПП</v>
          </cell>
          <cell r="F280" t="str">
            <v>Анапа (Витязево)</v>
          </cell>
          <cell r="G280" t="str">
            <v>воздушный</v>
          </cell>
          <cell r="H280" t="str">
            <v>не определен</v>
          </cell>
          <cell r="I280" t="str">
            <v>грузо-пассажирский</v>
          </cell>
          <cell r="J280" t="str">
            <v>работающий на нерегулярной основе</v>
          </cell>
          <cell r="K280" t="str">
            <v>многосторонний</v>
          </cell>
          <cell r="L280" t="str">
            <v>не определен</v>
          </cell>
          <cell r="M280" t="str">
            <v>нет</v>
          </cell>
          <cell r="N280" t="str">
            <v>нет</v>
          </cell>
          <cell r="O280" t="str">
            <v>да</v>
          </cell>
          <cell r="P280" t="str">
            <v>не применимо</v>
          </cell>
          <cell r="Q280" t="str">
            <v>не применимо</v>
          </cell>
          <cell r="R280" t="str">
            <v>ЮФО</v>
          </cell>
          <cell r="S280" t="str">
            <v>Краснодарский край</v>
          </cell>
          <cell r="T280" t="str">
            <v>Краснодарский край, г. Анапа -7, аэропорт</v>
          </cell>
          <cell r="U280" t="str">
            <v>да</v>
          </cell>
          <cell r="V280" t="str">
            <v>функционирует</v>
          </cell>
          <cell r="W280" t="str">
            <v>установлен</v>
          </cell>
          <cell r="X280">
            <v>0</v>
          </cell>
        </row>
        <row r="281">
          <cell r="A281" t="str">
            <v>ВППГеленджикЮФО</v>
          </cell>
          <cell r="B281">
            <v>278</v>
          </cell>
          <cell r="C281" t="str">
            <v>Сочинский</v>
          </cell>
          <cell r="D281" t="str">
            <v>ВПП</v>
          </cell>
          <cell r="E281" t="str">
            <v>ВПП</v>
          </cell>
          <cell r="F281" t="str">
            <v>Геленджик</v>
          </cell>
          <cell r="G281" t="str">
            <v>воздушный</v>
          </cell>
          <cell r="H281" t="str">
            <v>не определен</v>
          </cell>
          <cell r="I281" t="str">
            <v>грузо-пассажирский</v>
          </cell>
          <cell r="J281" t="str">
            <v>постоянный</v>
          </cell>
          <cell r="K281" t="str">
            <v>многосторонний</v>
          </cell>
          <cell r="L281" t="str">
            <v>не определен</v>
          </cell>
          <cell r="M281" t="str">
            <v>нет</v>
          </cell>
          <cell r="N281" t="str">
            <v>нет</v>
          </cell>
          <cell r="O281" t="str">
            <v>нет</v>
          </cell>
          <cell r="P281" t="str">
            <v>не применимо</v>
          </cell>
          <cell r="Q281" t="str">
            <v>не применимо</v>
          </cell>
          <cell r="R281" t="str">
            <v>ЮФО</v>
          </cell>
          <cell r="S281" t="str">
            <v>Краснодарский край</v>
          </cell>
          <cell r="T281" t="str">
            <v>не определен</v>
          </cell>
          <cell r="U281" t="str">
            <v>нет</v>
          </cell>
          <cell r="V281" t="str">
            <v>Пункт пропуска не обустраивался и не открывался установленным порядком. Пропуск осуществляется по особому решению Правительства РФ</v>
          </cell>
          <cell r="W281" t="str">
            <v>установлен</v>
          </cell>
          <cell r="X281">
            <v>0</v>
          </cell>
        </row>
        <row r="282">
          <cell r="A282" t="str">
            <v>ВППКраснодар (Пашковский)ЮФО</v>
          </cell>
          <cell r="B282">
            <v>279</v>
          </cell>
          <cell r="C282" t="str">
            <v>Сочинский</v>
          </cell>
          <cell r="D282" t="str">
            <v>ВПП</v>
          </cell>
          <cell r="E282" t="str">
            <v>ВПП</v>
          </cell>
          <cell r="F282" t="str">
            <v>Краснодар (Пашковский)</v>
          </cell>
          <cell r="G282" t="str">
            <v>воздушный</v>
          </cell>
          <cell r="H282" t="str">
            <v>не определен</v>
          </cell>
          <cell r="I282" t="str">
            <v>грузо-пассажирский</v>
          </cell>
          <cell r="J282" t="str">
            <v>постоянный</v>
          </cell>
          <cell r="K282" t="str">
            <v>многосторонний</v>
          </cell>
          <cell r="L282" t="str">
            <v>не определен</v>
          </cell>
          <cell r="M282" t="str">
            <v>нет</v>
          </cell>
          <cell r="N282" t="str">
            <v>нет</v>
          </cell>
          <cell r="O282" t="str">
            <v>да</v>
          </cell>
          <cell r="P282" t="str">
            <v>не применимо</v>
          </cell>
          <cell r="Q282" t="str">
            <v>не применимо</v>
          </cell>
          <cell r="R282" t="str">
            <v>ЮФО</v>
          </cell>
          <cell r="S282" t="str">
            <v>Краснодарский край</v>
          </cell>
          <cell r="T282" t="str">
            <v>350912, Краснодарский край, г. Краснодар ул. Евдокии Бершанской, 355</v>
          </cell>
          <cell r="U282" t="str">
            <v>да</v>
          </cell>
          <cell r="V282" t="str">
            <v>функционирует</v>
          </cell>
          <cell r="W282" t="str">
            <v>установлен</v>
          </cell>
          <cell r="X282">
            <v>0</v>
          </cell>
        </row>
        <row r="283">
          <cell r="A283" t="str">
            <v>ВППСочиЮФО</v>
          </cell>
          <cell r="B283">
            <v>280</v>
          </cell>
          <cell r="C283" t="str">
            <v>Сочинский</v>
          </cell>
          <cell r="D283" t="str">
            <v>ВПП</v>
          </cell>
          <cell r="E283" t="str">
            <v>ВПП</v>
          </cell>
          <cell r="F283" t="str">
            <v>Сочи</v>
          </cell>
          <cell r="G283" t="str">
            <v>воздушный</v>
          </cell>
          <cell r="H283" t="str">
            <v>не определен</v>
          </cell>
          <cell r="I283" t="str">
            <v>грузо-пассажирский</v>
          </cell>
          <cell r="J283" t="str">
            <v>постоянный</v>
          </cell>
          <cell r="K283" t="str">
            <v>многосторонний</v>
          </cell>
          <cell r="L283" t="str">
            <v>не определен</v>
          </cell>
          <cell r="M283" t="str">
            <v>нет</v>
          </cell>
          <cell r="N283" t="str">
            <v>да</v>
          </cell>
          <cell r="O283" t="str">
            <v>да</v>
          </cell>
          <cell r="P283" t="str">
            <v>не применимо</v>
          </cell>
          <cell r="Q283" t="str">
            <v>не применимо</v>
          </cell>
          <cell r="R283" t="str">
            <v>ЮФО</v>
          </cell>
          <cell r="S283" t="str">
            <v>Краснодарский край</v>
          </cell>
          <cell r="T283" t="str">
            <v>Краснодарский край, г. Сочи, Адлерский район, ул. Мира-50</v>
          </cell>
          <cell r="U283" t="str">
            <v>да</v>
          </cell>
          <cell r="V283" t="str">
            <v>функционирует</v>
          </cell>
          <cell r="W283" t="str">
            <v>установлен</v>
          </cell>
          <cell r="X283">
            <v>0</v>
          </cell>
        </row>
        <row r="284">
          <cell r="A284" t="str">
            <v>МППАнапаЮФО</v>
          </cell>
          <cell r="B284">
            <v>281</v>
          </cell>
          <cell r="C284" t="str">
            <v>Сочинский</v>
          </cell>
          <cell r="D284" t="str">
            <v>МПП</v>
          </cell>
          <cell r="E284" t="str">
            <v>МПП</v>
          </cell>
          <cell r="F284" t="str">
            <v>Анапа</v>
          </cell>
          <cell r="G284" t="str">
            <v>морской</v>
          </cell>
          <cell r="H284" t="str">
            <v>не определен</v>
          </cell>
          <cell r="I284" t="str">
            <v>грузо-пассажирский</v>
          </cell>
          <cell r="J284" t="str">
            <v>постоянный</v>
          </cell>
          <cell r="K284" t="str">
            <v>многосторонний</v>
          </cell>
          <cell r="L284" t="str">
            <v>не определен</v>
          </cell>
          <cell r="M284" t="str">
            <v>нет</v>
          </cell>
          <cell r="N284" t="str">
            <v>нет</v>
          </cell>
          <cell r="O284" t="str">
            <v>да</v>
          </cell>
          <cell r="P284" t="str">
            <v>не применимо</v>
          </cell>
          <cell r="Q284" t="str">
            <v>не применимо</v>
          </cell>
          <cell r="R284" t="str">
            <v>ЮФО</v>
          </cell>
          <cell r="S284" t="str">
            <v>Краснодарский край</v>
          </cell>
          <cell r="T284" t="str">
            <v>Краснодарский край, г. Анапа, ул. Ленина, 1</v>
          </cell>
          <cell r="U284" t="str">
            <v>да</v>
          </cell>
          <cell r="V284" t="str">
            <v>функционирует</v>
          </cell>
          <cell r="W284" t="str">
            <v>установлен</v>
          </cell>
          <cell r="X284">
            <v>0</v>
          </cell>
        </row>
        <row r="285">
          <cell r="A285" t="str">
            <v>МППГеленджикЮФО</v>
          </cell>
          <cell r="B285">
            <v>282</v>
          </cell>
          <cell r="C285" t="str">
            <v>Сочинский</v>
          </cell>
          <cell r="D285" t="str">
            <v>МПП</v>
          </cell>
          <cell r="E285" t="str">
            <v>МПП</v>
          </cell>
          <cell r="F285" t="str">
            <v>Геленджик</v>
          </cell>
          <cell r="G285" t="str">
            <v>морской</v>
          </cell>
          <cell r="H285" t="str">
            <v>не определен</v>
          </cell>
          <cell r="I285" t="str">
            <v>грузо-пассажирский</v>
          </cell>
          <cell r="J285" t="str">
            <v>постоянный</v>
          </cell>
          <cell r="K285" t="str">
            <v>многосторонний</v>
          </cell>
          <cell r="L285" t="str">
            <v>не определен</v>
          </cell>
          <cell r="M285" t="str">
            <v>да</v>
          </cell>
          <cell r="N285" t="str">
            <v>нет</v>
          </cell>
          <cell r="O285" t="str">
            <v>да</v>
          </cell>
          <cell r="P285" t="str">
            <v>не применимо</v>
          </cell>
          <cell r="Q285" t="str">
            <v>не применимо</v>
          </cell>
          <cell r="R285" t="str">
            <v>ЮФО</v>
          </cell>
          <cell r="S285" t="str">
            <v>Краснодарский край</v>
          </cell>
          <cell r="T285" t="str">
            <v>Краснодарский край, г. Геленджик, ул. Портовая, 1</v>
          </cell>
          <cell r="U285" t="str">
            <v>нет</v>
          </cell>
          <cell r="V285" t="str">
            <v>Временно закрыт на период реконструкции распоряжением Правительства Российской Федерации от 28.12.2018 № 2978-р. Мероприятие по реконструкции планируется к реализации за счет внебюджетных источников</v>
          </cell>
          <cell r="W285" t="str">
            <v>установлен</v>
          </cell>
          <cell r="X285">
            <v>0</v>
          </cell>
        </row>
        <row r="286">
          <cell r="A286" t="str">
            <v>МППКавказЮФО</v>
          </cell>
          <cell r="B286">
            <v>283</v>
          </cell>
          <cell r="C286" t="str">
            <v>Сочинский</v>
          </cell>
          <cell r="D286" t="str">
            <v>МПП</v>
          </cell>
          <cell r="E286" t="str">
            <v>МПП</v>
          </cell>
          <cell r="F286" t="str">
            <v>Кавказ</v>
          </cell>
          <cell r="G286" t="str">
            <v>морской</v>
          </cell>
          <cell r="H286" t="str">
            <v>не определен</v>
          </cell>
          <cell r="I286" t="str">
            <v>грузо-пассажирский</v>
          </cell>
          <cell r="J286" t="str">
            <v>постоянный</v>
          </cell>
          <cell r="K286" t="str">
            <v>многосторонний</v>
          </cell>
          <cell r="L286" t="str">
            <v>не определен</v>
          </cell>
          <cell r="M286" t="str">
            <v>да</v>
          </cell>
          <cell r="N286" t="str">
            <v>да</v>
          </cell>
          <cell r="O286" t="str">
            <v>да</v>
          </cell>
          <cell r="P286" t="str">
            <v>утратило значение (Украина)</v>
          </cell>
          <cell r="Q286" t="str">
            <v>утратило значение (Крым)</v>
          </cell>
          <cell r="R286" t="str">
            <v>ЮФО</v>
          </cell>
          <cell r="S286" t="str">
            <v>Краснодарский край</v>
          </cell>
          <cell r="T286" t="str">
            <v>Краснодарский край, Темрюкский район, п. Чушка, Азовское море</v>
          </cell>
          <cell r="U286" t="str">
            <v>да</v>
          </cell>
          <cell r="V286" t="str">
            <v>функционирует</v>
          </cell>
          <cell r="W286" t="str">
            <v>установлен</v>
          </cell>
          <cell r="X286">
            <v>34694</v>
          </cell>
        </row>
        <row r="287">
          <cell r="A287" t="str">
            <v>МППНовороссийскЮФО</v>
          </cell>
          <cell r="B287">
            <v>284</v>
          </cell>
          <cell r="C287" t="str">
            <v>Сочинский</v>
          </cell>
          <cell r="D287" t="str">
            <v>МПП</v>
          </cell>
          <cell r="E287" t="str">
            <v>МПП</v>
          </cell>
          <cell r="F287" t="str">
            <v>Новороссийск</v>
          </cell>
          <cell r="G287" t="str">
            <v>морской</v>
          </cell>
          <cell r="H287" t="str">
            <v>не определен</v>
          </cell>
          <cell r="I287" t="str">
            <v>грузо-пассажирский</v>
          </cell>
          <cell r="J287" t="str">
            <v>постоянный</v>
          </cell>
          <cell r="K287" t="str">
            <v>многосторонний</v>
          </cell>
          <cell r="L287" t="str">
            <v>не определен</v>
          </cell>
          <cell r="M287" t="str">
            <v>да</v>
          </cell>
          <cell r="N287" t="str">
            <v>да</v>
          </cell>
          <cell r="O287" t="str">
            <v>да</v>
          </cell>
          <cell r="P287" t="str">
            <v>не применимо</v>
          </cell>
          <cell r="Q287" t="str">
            <v>не применимо</v>
          </cell>
          <cell r="R287" t="str">
            <v>ЮФО</v>
          </cell>
          <cell r="S287" t="str">
            <v>Краснодарский край</v>
          </cell>
          <cell r="T287" t="str">
            <v>Краснодарский край, г. Новороссийск</v>
          </cell>
          <cell r="U287" t="str">
            <v>да</v>
          </cell>
          <cell r="V287" t="str">
            <v>функционирует</v>
          </cell>
          <cell r="W287" t="str">
            <v>установлен</v>
          </cell>
          <cell r="X287">
            <v>0</v>
          </cell>
        </row>
        <row r="288">
          <cell r="A288" t="str">
            <v>МППСочиЮФО</v>
          </cell>
          <cell r="B288">
            <v>285</v>
          </cell>
          <cell r="C288" t="str">
            <v>Сочинский</v>
          </cell>
          <cell r="D288" t="str">
            <v>МПП</v>
          </cell>
          <cell r="E288" t="str">
            <v>МПП</v>
          </cell>
          <cell r="F288" t="str">
            <v>Сочи</v>
          </cell>
          <cell r="G288" t="str">
            <v>морской</v>
          </cell>
          <cell r="H288" t="str">
            <v>не определен</v>
          </cell>
          <cell r="I288" t="str">
            <v>грузо-пассажирский</v>
          </cell>
          <cell r="J288" t="str">
            <v>постоянный</v>
          </cell>
          <cell r="K288" t="str">
            <v>многосторонний</v>
          </cell>
          <cell r="L288" t="str">
            <v>не определен</v>
          </cell>
          <cell r="M288" t="str">
            <v>нет</v>
          </cell>
          <cell r="N288" t="str">
            <v>да</v>
          </cell>
          <cell r="O288" t="str">
            <v>да</v>
          </cell>
          <cell r="P288" t="str">
            <v>не применимо</v>
          </cell>
          <cell r="Q288" t="str">
            <v>не применимо</v>
          </cell>
          <cell r="R288" t="str">
            <v>ЮФО</v>
          </cell>
          <cell r="S288" t="str">
            <v>Краснодарский край</v>
          </cell>
          <cell r="T288" t="str">
            <v>Краснодарский край, г. Сочи, ул. Круизная гавань-4</v>
          </cell>
          <cell r="U288" t="str">
            <v>да</v>
          </cell>
          <cell r="V288" t="str">
            <v>функционирует</v>
          </cell>
          <cell r="W288" t="str">
            <v>установлен</v>
          </cell>
          <cell r="X288">
            <v>0</v>
          </cell>
        </row>
        <row r="289">
          <cell r="A289" t="str">
            <v>МППТаманьЮФО</v>
          </cell>
          <cell r="B289">
            <v>286</v>
          </cell>
          <cell r="C289" t="str">
            <v>Сочинский</v>
          </cell>
          <cell r="D289" t="str">
            <v>МПП</v>
          </cell>
          <cell r="E289" t="str">
            <v>МПП</v>
          </cell>
          <cell r="F289" t="str">
            <v>Тамань</v>
          </cell>
          <cell r="G289" t="str">
            <v>морской</v>
          </cell>
          <cell r="H289" t="str">
            <v>не определен</v>
          </cell>
          <cell r="I289" t="str">
            <v>грузовой</v>
          </cell>
          <cell r="J289" t="str">
            <v>постоянный</v>
          </cell>
          <cell r="K289" t="str">
            <v>многосторонний</v>
          </cell>
          <cell r="L289" t="str">
            <v>не определен</v>
          </cell>
          <cell r="M289" t="str">
            <v>нет</v>
          </cell>
          <cell r="N289" t="str">
            <v>да</v>
          </cell>
          <cell r="O289" t="str">
            <v>да</v>
          </cell>
          <cell r="P289" t="str">
            <v>не применимо</v>
          </cell>
          <cell r="Q289" t="str">
            <v>не применимо</v>
          </cell>
          <cell r="R289" t="str">
            <v>ЮФО</v>
          </cell>
          <cell r="S289" t="str">
            <v>Краснодарский край</v>
          </cell>
          <cell r="T289" t="str">
            <v>Краснодарский край, Темрюкский район, п. Волна, черное море морской порт Тамань</v>
          </cell>
          <cell r="U289" t="str">
            <v>да</v>
          </cell>
          <cell r="V289" t="str">
            <v>функционирует</v>
          </cell>
          <cell r="W289" t="str">
            <v>установлен</v>
          </cell>
          <cell r="X289">
            <v>0</v>
          </cell>
        </row>
        <row r="290">
          <cell r="A290" t="str">
            <v>МППТемрюкЮФО</v>
          </cell>
          <cell r="B290">
            <v>287</v>
          </cell>
          <cell r="C290" t="str">
            <v>Сочинский</v>
          </cell>
          <cell r="D290" t="str">
            <v>МПП</v>
          </cell>
          <cell r="E290" t="str">
            <v>МПП</v>
          </cell>
          <cell r="F290" t="str">
            <v>Темрюк</v>
          </cell>
          <cell r="G290" t="str">
            <v>морской</v>
          </cell>
          <cell r="H290" t="str">
            <v>не определен</v>
          </cell>
          <cell r="I290" t="str">
            <v>грузо-пассажирский</v>
          </cell>
          <cell r="J290" t="str">
            <v>постоянный</v>
          </cell>
          <cell r="K290" t="str">
            <v>многосторонний</v>
          </cell>
          <cell r="L290" t="str">
            <v>не определен</v>
          </cell>
          <cell r="M290" t="str">
            <v>нет</v>
          </cell>
          <cell r="N290" t="str">
            <v>да</v>
          </cell>
          <cell r="O290" t="str">
            <v>да</v>
          </cell>
          <cell r="P290" t="str">
            <v>не применимо</v>
          </cell>
          <cell r="Q290" t="str">
            <v>не применимо</v>
          </cell>
          <cell r="R290" t="str">
            <v>ЮФО</v>
          </cell>
          <cell r="S290" t="str">
            <v>Краснодарский край</v>
          </cell>
          <cell r="T290" t="str">
            <v>Краснодарский край, г. Темрюк, морской порт Темрюк, Азовское море</v>
          </cell>
          <cell r="U290" t="str">
            <v>да</v>
          </cell>
          <cell r="V290" t="str">
            <v>функционирует</v>
          </cell>
          <cell r="W290" t="str">
            <v>установлен</v>
          </cell>
          <cell r="X290">
            <v>0</v>
          </cell>
        </row>
        <row r="291">
          <cell r="A291" t="str">
            <v>МППТуапсеЮФО</v>
          </cell>
          <cell r="B291">
            <v>288</v>
          </cell>
          <cell r="C291" t="str">
            <v>Сочинский</v>
          </cell>
          <cell r="D291" t="str">
            <v>МПП</v>
          </cell>
          <cell r="E291" t="str">
            <v>МПП</v>
          </cell>
          <cell r="F291" t="str">
            <v>Туапсе</v>
          </cell>
          <cell r="G291" t="str">
            <v>морской</v>
          </cell>
          <cell r="H291" t="str">
            <v>не определен</v>
          </cell>
          <cell r="I291" t="str">
            <v>грузовой</v>
          </cell>
          <cell r="J291" t="str">
            <v>постоянный</v>
          </cell>
          <cell r="K291" t="str">
            <v>многосторонний</v>
          </cell>
          <cell r="L291" t="str">
            <v>не определен</v>
          </cell>
          <cell r="M291" t="str">
            <v>да</v>
          </cell>
          <cell r="N291" t="str">
            <v>да</v>
          </cell>
          <cell r="O291" t="str">
            <v>да</v>
          </cell>
          <cell r="P291" t="str">
            <v>не применимо</v>
          </cell>
          <cell r="Q291" t="str">
            <v>не применимо</v>
          </cell>
          <cell r="R291" t="str">
            <v>ЮФО</v>
          </cell>
          <cell r="S291" t="str">
            <v>Краснодарский край</v>
          </cell>
          <cell r="T291" t="str">
            <v>Краснодарский край, г. Туапсе, ул. Горького, 8</v>
          </cell>
          <cell r="U291" t="str">
            <v>да</v>
          </cell>
          <cell r="V291" t="str">
            <v>функционирует</v>
          </cell>
          <cell r="W291" t="str">
            <v>установлен</v>
          </cell>
          <cell r="X291">
            <v>0</v>
          </cell>
        </row>
        <row r="292">
          <cell r="A292" t="str">
            <v>МППЮжная ОзереевкаЮФО</v>
          </cell>
          <cell r="B292">
            <v>289</v>
          </cell>
          <cell r="C292" t="str">
            <v>Сочинский</v>
          </cell>
          <cell r="D292" t="str">
            <v>МПП</v>
          </cell>
          <cell r="E292" t="str">
            <v>МПП</v>
          </cell>
          <cell r="F292" t="str">
            <v>Южная Озереевка</v>
          </cell>
          <cell r="G292" t="str">
            <v>морской</v>
          </cell>
          <cell r="H292" t="str">
            <v>не определен</v>
          </cell>
          <cell r="I292" t="str">
            <v>грузовой</v>
          </cell>
          <cell r="J292" t="str">
            <v>постоянный</v>
          </cell>
          <cell r="K292" t="str">
            <v>многосторонний</v>
          </cell>
          <cell r="L292" t="str">
            <v>не определен</v>
          </cell>
          <cell r="M292" t="str">
            <v>нет</v>
          </cell>
          <cell r="N292" t="str">
            <v>нет</v>
          </cell>
          <cell r="O292" t="str">
            <v>нет</v>
          </cell>
          <cell r="P292" t="str">
            <v>не применимо</v>
          </cell>
          <cell r="Q292" t="str">
            <v>не применимо</v>
          </cell>
          <cell r="R292" t="str">
            <v>ЮФО</v>
          </cell>
          <cell r="S292" t="str">
            <v>Краснодарский край</v>
          </cell>
          <cell r="T292" t="str">
            <v>Краснодарский край, г. Новороссийск, п. Южная Озереевка</v>
          </cell>
          <cell r="U292" t="str">
            <v>да</v>
          </cell>
          <cell r="V292" t="str">
            <v>функционирует</v>
          </cell>
          <cell r="W292" t="str">
            <v>установлен</v>
          </cell>
          <cell r="X292">
            <v>0</v>
          </cell>
        </row>
        <row r="293">
          <cell r="A293" t="str">
            <v>МАППБугристоеУФО</v>
          </cell>
          <cell r="B293">
            <v>290</v>
          </cell>
          <cell r="C293" t="str">
            <v>Уральский</v>
          </cell>
          <cell r="D293" t="str">
            <v>АПП</v>
          </cell>
          <cell r="E293" t="str">
            <v>МАПП</v>
          </cell>
          <cell r="F293" t="str">
            <v>Бугристое</v>
          </cell>
          <cell r="G293" t="str">
            <v>автомобильный</v>
          </cell>
          <cell r="H293" t="str">
            <v>не определен</v>
          </cell>
          <cell r="I293" t="str">
            <v>грузо-пассажирский</v>
          </cell>
          <cell r="J293" t="str">
            <v>постоянный</v>
          </cell>
          <cell r="K293" t="str">
            <v>многосторонний</v>
          </cell>
          <cell r="L293" t="str">
            <v>не определен</v>
          </cell>
          <cell r="M293" t="str">
            <v>нет</v>
          </cell>
          <cell r="N293" t="str">
            <v>нет</v>
          </cell>
          <cell r="O293" t="str">
            <v>нет</v>
          </cell>
          <cell r="P293" t="str">
            <v>Республика Казахстан</v>
          </cell>
          <cell r="Q293" t="str">
            <v>Кайрак</v>
          </cell>
          <cell r="R293" t="str">
            <v>УФО</v>
          </cell>
          <cell r="S293" t="str">
            <v>Челябинская область</v>
          </cell>
          <cell r="T293" t="str">
            <v>Челябинская область, Троицкий район, п. Бугристое, Федеральная трасса А-310, Екатеринбург - Алма-Ата, 147 км</v>
          </cell>
          <cell r="U293" t="str">
            <v>да</v>
          </cell>
          <cell r="V293" t="str">
            <v>функционирует</v>
          </cell>
          <cell r="W293" t="str">
            <v>установлен</v>
          </cell>
          <cell r="X293">
            <v>36183</v>
          </cell>
        </row>
        <row r="294">
          <cell r="A294" t="str">
            <v>МАППВоскресенскоеУФО</v>
          </cell>
          <cell r="B294">
            <v>291</v>
          </cell>
          <cell r="C294" t="str">
            <v>Уральский</v>
          </cell>
          <cell r="D294" t="str">
            <v>АПП</v>
          </cell>
          <cell r="E294" t="str">
            <v>МАПП</v>
          </cell>
          <cell r="F294" t="str">
            <v>Воскресенское</v>
          </cell>
          <cell r="G294" t="str">
            <v>автомобильный</v>
          </cell>
          <cell r="H294" t="str">
            <v>не определен</v>
          </cell>
          <cell r="I294" t="str">
            <v>грузо-пассажирский</v>
          </cell>
          <cell r="J294" t="str">
            <v>постоянный</v>
          </cell>
          <cell r="K294" t="str">
            <v>многосторонний</v>
          </cell>
          <cell r="L294" t="str">
            <v>не определен</v>
          </cell>
          <cell r="M294" t="str">
            <v>нет</v>
          </cell>
          <cell r="N294" t="str">
            <v>нет</v>
          </cell>
          <cell r="O294" t="str">
            <v>нет</v>
          </cell>
          <cell r="P294" t="str">
            <v>Республика Казахстан</v>
          </cell>
          <cell r="Q294" t="str">
            <v>Акбалшык</v>
          </cell>
          <cell r="R294" t="str">
            <v>УФО</v>
          </cell>
          <cell r="S294" t="str">
            <v>Курганская область</v>
          </cell>
          <cell r="T294" t="str">
            <v>Курганская область, Половинский район, с. Воскресенское, 24 км дороги регионального значения 3 категории Половинное – Воскресенское</v>
          </cell>
          <cell r="U294" t="str">
            <v>да</v>
          </cell>
          <cell r="V294" t="str">
            <v>функционирует</v>
          </cell>
          <cell r="W294" t="str">
            <v>установлен</v>
          </cell>
          <cell r="X294">
            <v>36183</v>
          </cell>
        </row>
        <row r="295">
          <cell r="A295" t="str">
            <v>ДАППЗвериноголовскоеУФО</v>
          </cell>
          <cell r="B295">
            <v>292</v>
          </cell>
          <cell r="C295" t="str">
            <v>Уральский</v>
          </cell>
          <cell r="D295" t="str">
            <v>АПП</v>
          </cell>
          <cell r="E295" t="str">
            <v>ДАПП</v>
          </cell>
          <cell r="F295" t="str">
            <v>Звериноголовское</v>
          </cell>
          <cell r="G295" t="str">
            <v>автомобильный</v>
          </cell>
          <cell r="H295" t="str">
            <v>не определен</v>
          </cell>
          <cell r="I295" t="str">
            <v>грузо-пассажирский</v>
          </cell>
          <cell r="J295" t="str">
            <v>постоянный</v>
          </cell>
          <cell r="K295" t="str">
            <v>двусторонний</v>
          </cell>
          <cell r="L295" t="str">
            <v>не определен</v>
          </cell>
          <cell r="M295" t="str">
            <v>нет</v>
          </cell>
          <cell r="N295" t="str">
            <v>нет</v>
          </cell>
          <cell r="O295" t="str">
            <v>нет</v>
          </cell>
          <cell r="P295" t="str">
            <v>Республика Казахстан</v>
          </cell>
          <cell r="Q295" t="str">
            <v>Убаган</v>
          </cell>
          <cell r="R295" t="str">
            <v>УФО</v>
          </cell>
          <cell r="S295" t="str">
            <v>Курганская область</v>
          </cell>
          <cell r="T295" t="str">
            <v>Курганская область, Звериноголовский район, с. Украинец, 132 км автомобильной дороги Курган - Костанай</v>
          </cell>
          <cell r="U295" t="str">
            <v>да</v>
          </cell>
          <cell r="V295" t="str">
            <v>функционирует</v>
          </cell>
          <cell r="W295" t="str">
            <v>установлен</v>
          </cell>
          <cell r="X295">
            <v>36183</v>
          </cell>
        </row>
        <row r="296">
          <cell r="A296" t="str">
            <v>МАППИлекПФО</v>
          </cell>
          <cell r="B296">
            <v>293</v>
          </cell>
          <cell r="C296" t="str">
            <v>Уральский</v>
          </cell>
          <cell r="D296" t="str">
            <v>АПП</v>
          </cell>
          <cell r="E296" t="str">
            <v>МАПП</v>
          </cell>
          <cell r="F296" t="str">
            <v>Илек</v>
          </cell>
          <cell r="G296" t="str">
            <v>автомобильный</v>
          </cell>
          <cell r="H296" t="str">
            <v>не определен</v>
          </cell>
          <cell r="I296" t="str">
            <v>грузо-пассажирский</v>
          </cell>
          <cell r="J296" t="str">
            <v>постоянный</v>
          </cell>
          <cell r="K296" t="str">
            <v>многосторонний</v>
          </cell>
          <cell r="L296" t="str">
            <v>не определен</v>
          </cell>
          <cell r="M296" t="str">
            <v>нет</v>
          </cell>
          <cell r="N296" t="str">
            <v>нет</v>
          </cell>
          <cell r="O296" t="str">
            <v>нет</v>
          </cell>
          <cell r="P296" t="str">
            <v>Республика Казахстан</v>
          </cell>
          <cell r="Q296" t="str">
            <v>Аксай</v>
          </cell>
          <cell r="R296" t="str">
            <v>ПФО</v>
          </cell>
          <cell r="S296" t="str">
            <v>Оренбургская область</v>
          </cell>
          <cell r="T296" t="str">
            <v>Оренбургская область, Илекский район, 127 км федеральной автодороги А-305 Оренбург – Илек – граница Казахстана</v>
          </cell>
          <cell r="U296" t="str">
            <v>да</v>
          </cell>
          <cell r="V296" t="str">
            <v>функционирует</v>
          </cell>
          <cell r="W296" t="str">
            <v>установлен</v>
          </cell>
          <cell r="X296">
            <v>36183</v>
          </cell>
        </row>
        <row r="297">
          <cell r="A297" t="str">
            <v>МАППКазанскоеУФО</v>
          </cell>
          <cell r="B297">
            <v>294</v>
          </cell>
          <cell r="C297" t="str">
            <v>Уральский</v>
          </cell>
          <cell r="D297" t="str">
            <v>АПП</v>
          </cell>
          <cell r="E297" t="str">
            <v>МАПП</v>
          </cell>
          <cell r="F297" t="str">
            <v>Казанское</v>
          </cell>
          <cell r="G297" t="str">
            <v>автомобильный</v>
          </cell>
          <cell r="H297" t="str">
            <v>не определен</v>
          </cell>
          <cell r="I297" t="str">
            <v>грузо-пассажирский</v>
          </cell>
          <cell r="J297" t="str">
            <v>постоянный</v>
          </cell>
          <cell r="K297" t="str">
            <v>многосторонний</v>
          </cell>
          <cell r="L297" t="str">
            <v>не определен</v>
          </cell>
          <cell r="M297" t="str">
            <v>нет</v>
          </cell>
          <cell r="N297" t="str">
            <v>нет</v>
          </cell>
          <cell r="O297" t="str">
            <v>нет</v>
          </cell>
          <cell r="P297" t="str">
            <v>Республика Казахстан</v>
          </cell>
          <cell r="Q297" t="str">
            <v>Кызыл Жар</v>
          </cell>
          <cell r="R297" t="str">
            <v>УФО</v>
          </cell>
          <cell r="S297" t="str">
            <v>Тюменская область</v>
          </cell>
          <cell r="T297" t="str">
            <v>расположен на дороге III категории реионального значения Р-403 Ищим-Казанское-граница Республики Казахстан в деревне Ельцово Казанского района Тюменской области. Удаленность от государственной границы Российской Федерации - 2,8 км</v>
          </cell>
          <cell r="U297" t="str">
            <v>да</v>
          </cell>
          <cell r="V297" t="str">
            <v>функционирует</v>
          </cell>
          <cell r="W297" t="str">
            <v>установлен</v>
          </cell>
          <cell r="X297">
            <v>36183</v>
          </cell>
        </row>
        <row r="298">
          <cell r="A298" t="str">
            <v>ДАППКомсомольскийПФО</v>
          </cell>
          <cell r="B298">
            <v>295</v>
          </cell>
          <cell r="C298" t="str">
            <v>Уральский</v>
          </cell>
          <cell r="D298" t="str">
            <v>АПП</v>
          </cell>
          <cell r="E298" t="str">
            <v>ДАПП</v>
          </cell>
          <cell r="F298" t="str">
            <v>Комсомольский</v>
          </cell>
          <cell r="G298" t="str">
            <v>автомобильный</v>
          </cell>
          <cell r="H298" t="str">
            <v>не определен</v>
          </cell>
          <cell r="I298" t="str">
            <v>грузо-пассажирский</v>
          </cell>
          <cell r="J298" t="str">
            <v>постоянный</v>
          </cell>
          <cell r="K298" t="str">
            <v>двусторонний</v>
          </cell>
          <cell r="L298" t="str">
            <v>не определен</v>
          </cell>
          <cell r="M298" t="str">
            <v>нет</v>
          </cell>
          <cell r="N298" t="str">
            <v>нет</v>
          </cell>
          <cell r="O298" t="str">
            <v>нет</v>
          </cell>
          <cell r="P298" t="str">
            <v>Республика Казахстан</v>
          </cell>
          <cell r="Q298" t="str">
            <v>Кондыбай</v>
          </cell>
          <cell r="R298" t="str">
            <v>ПФО</v>
          </cell>
          <cell r="S298" t="str">
            <v>Оренбургская область</v>
          </cell>
          <cell r="T298" t="str">
            <v>Оренбургская область, Адамовский район, п. Комсомольский, ул. 20 лет Целины, 20, 172 км автомобильной дороги г. Орск (Россия) –  г. Житикара (р. Казахстан)</v>
          </cell>
          <cell r="U298" t="str">
            <v>да</v>
          </cell>
          <cell r="V298" t="str">
            <v>функционирует</v>
          </cell>
          <cell r="W298" t="str">
            <v>установлен</v>
          </cell>
          <cell r="X298">
            <v>36183</v>
          </cell>
        </row>
        <row r="299">
          <cell r="A299" t="str">
            <v>ДАППМариинскийУФО</v>
          </cell>
          <cell r="B299">
            <v>296</v>
          </cell>
          <cell r="C299" t="str">
            <v>Уральский</v>
          </cell>
          <cell r="D299" t="str">
            <v>АПП</v>
          </cell>
          <cell r="E299" t="str">
            <v>ДАПП</v>
          </cell>
          <cell r="F299" t="str">
            <v>Мариинский</v>
          </cell>
          <cell r="G299" t="str">
            <v>автомобильный</v>
          </cell>
          <cell r="H299" t="str">
            <v>не определен</v>
          </cell>
          <cell r="I299" t="str">
            <v>грузо-пассажирский</v>
          </cell>
          <cell r="J299" t="str">
            <v>постоянный</v>
          </cell>
          <cell r="K299" t="str">
            <v>двусторонний</v>
          </cell>
          <cell r="L299" t="str">
            <v>не определен</v>
          </cell>
          <cell r="M299" t="str">
            <v>нет</v>
          </cell>
          <cell r="N299" t="str">
            <v>нет</v>
          </cell>
          <cell r="O299" t="str">
            <v>нет</v>
          </cell>
          <cell r="P299" t="str">
            <v>Республика Казахстан</v>
          </cell>
          <cell r="Q299" t="str">
            <v>Желкуар</v>
          </cell>
          <cell r="R299" t="str">
            <v>УФО</v>
          </cell>
          <cell r="S299" t="str">
            <v>Челябинская область</v>
          </cell>
          <cell r="T299" t="str">
            <v>Челябинская обл., Брединский р-он, п. Мариинский</v>
          </cell>
          <cell r="U299" t="str">
            <v>да</v>
          </cell>
          <cell r="V299" t="str">
            <v>функционирует</v>
          </cell>
          <cell r="W299" t="str">
            <v>установлен</v>
          </cell>
          <cell r="X299">
            <v>36183</v>
          </cell>
        </row>
        <row r="300">
          <cell r="A300" t="str">
            <v>МАППМаштаковоПФО</v>
          </cell>
          <cell r="B300">
            <v>297</v>
          </cell>
          <cell r="C300" t="str">
            <v>Уральский</v>
          </cell>
          <cell r="D300" t="str">
            <v>АПП</v>
          </cell>
          <cell r="E300" t="str">
            <v>МАПП</v>
          </cell>
          <cell r="F300" t="str">
            <v>Маштаково</v>
          </cell>
          <cell r="G300" t="str">
            <v>автомобильный</v>
          </cell>
          <cell r="H300" t="str">
            <v>не определен</v>
          </cell>
          <cell r="I300" t="str">
            <v>грузо-пассажирский</v>
          </cell>
          <cell r="J300" t="str">
            <v>постоянный</v>
          </cell>
          <cell r="K300" t="str">
            <v>многосторонний</v>
          </cell>
          <cell r="L300" t="str">
            <v>не определен</v>
          </cell>
          <cell r="M300" t="str">
            <v>нет</v>
          </cell>
          <cell r="N300" t="str">
            <v>нет</v>
          </cell>
          <cell r="O300" t="str">
            <v>нет</v>
          </cell>
          <cell r="P300" t="str">
            <v>Республика Казахстан</v>
          </cell>
          <cell r="Q300" t="str">
            <v>Сырым</v>
          </cell>
          <cell r="R300" t="str">
            <v>ПФО</v>
          </cell>
          <cell r="S300" t="str">
            <v>Оренбургская область</v>
          </cell>
          <cell r="T300" t="str">
            <v>Оренбургская область, Первомайский район, п. Маштаков, ул. Центральная, 9а, в 6,8 км от ориентира на юго-восток</v>
          </cell>
          <cell r="U300" t="str">
            <v>да</v>
          </cell>
          <cell r="V300" t="str">
            <v>функционирует</v>
          </cell>
          <cell r="W300" t="str">
            <v>установлен</v>
          </cell>
          <cell r="X300">
            <v>36183</v>
          </cell>
        </row>
        <row r="301">
          <cell r="A301" t="str">
            <v>ДАППНиколаевкаУФО</v>
          </cell>
          <cell r="B301">
            <v>298</v>
          </cell>
          <cell r="C301" t="str">
            <v>Уральский</v>
          </cell>
          <cell r="D301" t="str">
            <v>АПП</v>
          </cell>
          <cell r="E301" t="str">
            <v>ДАПП</v>
          </cell>
          <cell r="F301" t="str">
            <v>Николаевка</v>
          </cell>
          <cell r="G301" t="str">
            <v>автомобильный</v>
          </cell>
          <cell r="H301" t="str">
            <v>не определен</v>
          </cell>
          <cell r="I301" t="str">
            <v>грузо-пассажирский</v>
          </cell>
          <cell r="J301" t="str">
            <v>постоянный</v>
          </cell>
          <cell r="K301" t="str">
            <v>двусторонний</v>
          </cell>
          <cell r="L301" t="str">
            <v>не определен</v>
          </cell>
          <cell r="M301" t="str">
            <v>нет</v>
          </cell>
          <cell r="N301" t="str">
            <v>нет</v>
          </cell>
          <cell r="O301" t="str">
            <v>нет</v>
          </cell>
          <cell r="P301" t="str">
            <v>Республика Казахстан</v>
          </cell>
          <cell r="Q301" t="str">
            <v>Аят</v>
          </cell>
          <cell r="R301" t="str">
            <v>УФО</v>
          </cell>
          <cell r="S301" t="str">
            <v>Челябинская область</v>
          </cell>
          <cell r="T301" t="str">
            <v>Челябинская область, Варненский район, с. Николаевка, 8420 метров от ориентира с. Николаевка, ул. Российская, № 2А на автотрассе Челябинск-Костанай</v>
          </cell>
          <cell r="U301" t="str">
            <v>да</v>
          </cell>
          <cell r="V301" t="str">
            <v>функционирует</v>
          </cell>
          <cell r="W301" t="str">
            <v>установлен</v>
          </cell>
          <cell r="X301">
            <v>36183</v>
          </cell>
        </row>
        <row r="302">
          <cell r="A302" t="str">
            <v>МАППОрскПФО</v>
          </cell>
          <cell r="B302">
            <v>299</v>
          </cell>
          <cell r="C302" t="str">
            <v>Уральский</v>
          </cell>
          <cell r="D302" t="str">
            <v>АПП</v>
          </cell>
          <cell r="E302" t="str">
            <v>МАПП</v>
          </cell>
          <cell r="F302" t="str">
            <v>Орск</v>
          </cell>
          <cell r="G302" t="str">
            <v>автомобильный</v>
          </cell>
          <cell r="H302" t="str">
            <v>не определен</v>
          </cell>
          <cell r="I302" t="str">
            <v>грузо-пассажирский</v>
          </cell>
          <cell r="J302" t="str">
            <v>постоянный</v>
          </cell>
          <cell r="K302" t="str">
            <v>многосторонний</v>
          </cell>
          <cell r="L302" t="str">
            <v>не определен</v>
          </cell>
          <cell r="M302" t="str">
            <v>нет</v>
          </cell>
          <cell r="N302" t="str">
            <v>нет</v>
          </cell>
          <cell r="O302" t="str">
            <v>нет</v>
          </cell>
          <cell r="P302" t="str">
            <v>Республика Казахстан</v>
          </cell>
          <cell r="Q302" t="str">
            <v>Алимбет</v>
          </cell>
          <cell r="R302" t="str">
            <v>ПФО</v>
          </cell>
          <cell r="S302" t="str">
            <v>Оренбургская область</v>
          </cell>
          <cell r="T302" t="str">
            <v>Оренбургская область, 18 км от г. Орска по шоссе Орск - Актюбинск</v>
          </cell>
          <cell r="U302" t="str">
            <v>да</v>
          </cell>
          <cell r="V302" t="str">
            <v>функционирует</v>
          </cell>
          <cell r="W302" t="str">
            <v>установлен</v>
          </cell>
          <cell r="X302">
            <v>36183</v>
          </cell>
        </row>
        <row r="303">
          <cell r="A303" t="str">
            <v>МАПППетуховоУФО</v>
          </cell>
          <cell r="B303">
            <v>300</v>
          </cell>
          <cell r="C303" t="str">
            <v>Уральский</v>
          </cell>
          <cell r="D303" t="str">
            <v>АПП</v>
          </cell>
          <cell r="E303" t="str">
            <v>МАПП</v>
          </cell>
          <cell r="F303" t="str">
            <v>Петухово</v>
          </cell>
          <cell r="G303" t="str">
            <v>автомобильный</v>
          </cell>
          <cell r="H303" t="str">
            <v>не определен</v>
          </cell>
          <cell r="I303" t="str">
            <v>грузо-пассажирский</v>
          </cell>
          <cell r="J303" t="str">
            <v>постоянный</v>
          </cell>
          <cell r="K303" t="str">
            <v>многосторонний</v>
          </cell>
          <cell r="L303" t="str">
            <v>не определен</v>
          </cell>
          <cell r="M303" t="str">
            <v>нет</v>
          </cell>
          <cell r="N303" t="str">
            <v>нет</v>
          </cell>
          <cell r="O303" t="str">
            <v>нет</v>
          </cell>
          <cell r="P303" t="str">
            <v>Республика Казахстан</v>
          </cell>
          <cell r="Q303" t="str">
            <v>Жана Жол</v>
          </cell>
          <cell r="R303" t="str">
            <v>УФО</v>
          </cell>
          <cell r="S303" t="str">
            <v>Курганская область</v>
          </cell>
          <cell r="T303" t="str">
            <v>Курганская область, Петуховский район, 464 км автомобильной дороги Р-254 федеральной трассы «Иртыш»</v>
          </cell>
          <cell r="U303" t="str">
            <v>да</v>
          </cell>
          <cell r="V303" t="str">
            <v>функционирует</v>
          </cell>
          <cell r="W303" t="str">
            <v>установлен</v>
          </cell>
          <cell r="X303">
            <v>36183</v>
          </cell>
        </row>
        <row r="304">
          <cell r="A304" t="str">
            <v>МАППСагарчинПФО</v>
          </cell>
          <cell r="B304">
            <v>301</v>
          </cell>
          <cell r="C304" t="str">
            <v>Уральский</v>
          </cell>
          <cell r="D304" t="str">
            <v>АПП</v>
          </cell>
          <cell r="E304" t="str">
            <v>МАПП</v>
          </cell>
          <cell r="F304" t="str">
            <v>Сагарчин</v>
          </cell>
          <cell r="G304" t="str">
            <v>автомобильный</v>
          </cell>
          <cell r="H304" t="str">
            <v>не определен</v>
          </cell>
          <cell r="I304" t="str">
            <v>грузо-пассажирский</v>
          </cell>
          <cell r="J304" t="str">
            <v>постоянный</v>
          </cell>
          <cell r="K304" t="str">
            <v>многосторонний</v>
          </cell>
          <cell r="L304" t="str">
            <v>не определен</v>
          </cell>
          <cell r="M304" t="str">
            <v>нет</v>
          </cell>
          <cell r="N304" t="str">
            <v>нет</v>
          </cell>
          <cell r="O304" t="str">
            <v>нет</v>
          </cell>
          <cell r="P304" t="str">
            <v>Республика Казахстан</v>
          </cell>
          <cell r="Q304" t="str">
            <v>Жайсан</v>
          </cell>
          <cell r="R304" t="str">
            <v>ПФО</v>
          </cell>
          <cell r="S304" t="str">
            <v>Оренбургская область</v>
          </cell>
          <cell r="T304" t="str">
            <v>Оренбургская область, Акбулакский район, 160 км автомобильной дороги Оренбург - Актюбинск</v>
          </cell>
          <cell r="U304" t="str">
            <v>да</v>
          </cell>
          <cell r="V304" t="str">
            <v>функционирует</v>
          </cell>
          <cell r="W304" t="str">
            <v>установлен</v>
          </cell>
          <cell r="X304">
            <v>36183</v>
          </cell>
        </row>
        <row r="305">
          <cell r="A305" t="str">
            <v>ДАППСветлыйПФО</v>
          </cell>
          <cell r="B305">
            <v>302</v>
          </cell>
          <cell r="C305" t="str">
            <v>Уральский</v>
          </cell>
          <cell r="D305" t="str">
            <v>АПП</v>
          </cell>
          <cell r="E305" t="str">
            <v>ДАПП</v>
          </cell>
          <cell r="F305" t="str">
            <v>Светлый</v>
          </cell>
          <cell r="G305" t="str">
            <v>автомобильный</v>
          </cell>
          <cell r="H305" t="str">
            <v>не определен</v>
          </cell>
          <cell r="I305" t="str">
            <v>грузо-пассажирский</v>
          </cell>
          <cell r="J305" t="str">
            <v>постоянный</v>
          </cell>
          <cell r="K305" t="str">
            <v>двусторонний</v>
          </cell>
          <cell r="L305" t="str">
            <v>не определен</v>
          </cell>
          <cell r="M305" t="str">
            <v>нет</v>
          </cell>
          <cell r="N305" t="str">
            <v>нет</v>
          </cell>
          <cell r="O305" t="str">
            <v>нет</v>
          </cell>
          <cell r="P305" t="str">
            <v>Республика Казахстан</v>
          </cell>
          <cell r="Q305" t="str">
            <v>Карашатау</v>
          </cell>
          <cell r="R305" t="str">
            <v>ПФО</v>
          </cell>
          <cell r="S305" t="str">
            <v>Оренбургская область</v>
          </cell>
          <cell r="T305" t="str">
            <v>Оренбургская область, Светлинский район, 11 км автогрейдера, соединяющего трассу Актюбинск - Кустанай и автомобильную дорогу Светлый - Спутник</v>
          </cell>
          <cell r="U305" t="str">
            <v>да</v>
          </cell>
          <cell r="V305" t="str">
            <v>функционирует</v>
          </cell>
          <cell r="W305" t="str">
            <v>установлен</v>
          </cell>
          <cell r="X305">
            <v>36183</v>
          </cell>
        </row>
        <row r="306">
          <cell r="A306" t="str">
            <v>ДАППТеплоеПФО</v>
          </cell>
          <cell r="B306">
            <v>303</v>
          </cell>
          <cell r="C306" t="str">
            <v>Уральский</v>
          </cell>
          <cell r="D306" t="str">
            <v>АПП</v>
          </cell>
          <cell r="E306" t="str">
            <v>ДАПП</v>
          </cell>
          <cell r="F306" t="str">
            <v>Теплое</v>
          </cell>
          <cell r="G306" t="str">
            <v>автомобильный</v>
          </cell>
          <cell r="H306" t="str">
            <v>не определен</v>
          </cell>
          <cell r="I306" t="str">
            <v>грузо-пассажирский</v>
          </cell>
          <cell r="J306" t="str">
            <v>постоянный</v>
          </cell>
          <cell r="K306" t="str">
            <v>двусторонний</v>
          </cell>
          <cell r="L306" t="str">
            <v>не определен</v>
          </cell>
          <cell r="M306" t="str">
            <v>нет</v>
          </cell>
          <cell r="N306" t="str">
            <v>нет</v>
          </cell>
          <cell r="O306" t="str">
            <v>нет</v>
          </cell>
          <cell r="P306" t="str">
            <v>Республика Казахстан</v>
          </cell>
          <cell r="Q306" t="str">
            <v>Шаган</v>
          </cell>
          <cell r="R306" t="str">
            <v>ПФО</v>
          </cell>
          <cell r="S306" t="str">
            <v>Оренбургская область</v>
          </cell>
          <cell r="T306" t="str">
            <v>Оренбургская область, Первомайский район, 378 км автомобильной дороги Бугульма - Уральск</v>
          </cell>
          <cell r="U306" t="str">
            <v>да</v>
          </cell>
          <cell r="V306" t="str">
            <v>функционирует</v>
          </cell>
          <cell r="W306" t="str">
            <v>установлен</v>
          </cell>
          <cell r="X306">
            <v>36183</v>
          </cell>
        </row>
        <row r="307">
          <cell r="A307" t="str">
            <v>ЖДППБускульскийУФО</v>
          </cell>
          <cell r="B307">
            <v>304</v>
          </cell>
          <cell r="C307" t="str">
            <v>Уральский</v>
          </cell>
          <cell r="D307" t="str">
            <v>ЖДПП</v>
          </cell>
          <cell r="E307" t="str">
            <v>ЖДПП</v>
          </cell>
          <cell r="F307" t="str">
            <v>Бускульский</v>
          </cell>
          <cell r="G307" t="str">
            <v>железнодорожный</v>
          </cell>
          <cell r="H307" t="str">
            <v>не определен</v>
          </cell>
          <cell r="I307" t="str">
            <v>грузовой</v>
          </cell>
          <cell r="J307" t="str">
            <v>работающий на нерегулярной основе</v>
          </cell>
          <cell r="K307" t="str">
            <v>двусторонний</v>
          </cell>
          <cell r="L307" t="str">
            <v>не определен</v>
          </cell>
          <cell r="M307" t="str">
            <v>нет</v>
          </cell>
          <cell r="N307" t="str">
            <v>нет</v>
          </cell>
          <cell r="O307" t="str">
            <v>нет</v>
          </cell>
          <cell r="P307" t="str">
            <v>Республика Казахстан</v>
          </cell>
          <cell r="Q307" t="str">
            <v>Бускуль</v>
          </cell>
          <cell r="R307" t="str">
            <v>УФО</v>
          </cell>
          <cell r="S307" t="str">
            <v>Челябинская область</v>
          </cell>
          <cell r="T307" t="str">
            <v>не определен</v>
          </cell>
          <cell r="U307" t="str">
            <v>нет</v>
          </cell>
          <cell r="V307" t="str">
            <v>Установлен в 2020 году. Будет открыт после проведения мероприятий по обустройству за счет внебюджетных источников финансирования</v>
          </cell>
          <cell r="W307" t="str">
            <v>установлен</v>
          </cell>
          <cell r="X307">
            <v>44134</v>
          </cell>
        </row>
        <row r="308">
          <cell r="A308" t="str">
            <v>ЖДППЗауральеУФО</v>
          </cell>
          <cell r="B308">
            <v>305</v>
          </cell>
          <cell r="C308" t="str">
            <v>Уральский</v>
          </cell>
          <cell r="D308" t="str">
            <v>ЖДПП</v>
          </cell>
          <cell r="E308" t="str">
            <v>ЖДПП</v>
          </cell>
          <cell r="F308" t="str">
            <v>Зауралье</v>
          </cell>
          <cell r="G308" t="str">
            <v>железнодорожный</v>
          </cell>
          <cell r="H308" t="str">
            <v>не определен</v>
          </cell>
          <cell r="I308" t="str">
            <v>грузо-пассажирский</v>
          </cell>
          <cell r="J308" t="str">
            <v>постоянный</v>
          </cell>
          <cell r="K308" t="str">
            <v>многосторонний</v>
          </cell>
          <cell r="L308" t="str">
            <v>не определен</v>
          </cell>
          <cell r="M308" t="str">
            <v>нет</v>
          </cell>
          <cell r="N308" t="str">
            <v>нет</v>
          </cell>
          <cell r="O308" t="str">
            <v>нет</v>
          </cell>
          <cell r="P308" t="str">
            <v>Республика Казахстан</v>
          </cell>
          <cell r="Q308" t="str">
            <v>Пресногорьковская</v>
          </cell>
          <cell r="R308" t="str">
            <v>УФО</v>
          </cell>
          <cell r="S308" t="str">
            <v>Курганская область</v>
          </cell>
          <cell r="T308" t="str">
            <v>Курганская область, Половинский район, с. Половинное, ул. Вокзальная, 1</v>
          </cell>
          <cell r="U308" t="str">
            <v>да</v>
          </cell>
          <cell r="V308" t="str">
            <v>функционирует</v>
          </cell>
          <cell r="W308" t="str">
            <v>установлен</v>
          </cell>
          <cell r="X308">
            <v>36183</v>
          </cell>
        </row>
        <row r="309">
          <cell r="A309" t="str">
            <v>ЖДППИлецк-1 (Жайсан, Шынгырлау)ПФО</v>
          </cell>
          <cell r="B309">
            <v>306</v>
          </cell>
          <cell r="C309" t="str">
            <v>Уральский</v>
          </cell>
          <cell r="D309" t="str">
            <v>ЖДПП</v>
          </cell>
          <cell r="E309" t="str">
            <v>ЖДПП</v>
          </cell>
          <cell r="F309" t="str">
            <v>Илецк-1 (Жайсан, Шынгырлау)</v>
          </cell>
          <cell r="G309" t="str">
            <v>железнодорожный</v>
          </cell>
          <cell r="H309" t="str">
            <v>не определен</v>
          </cell>
          <cell r="I309" t="str">
            <v>грузо-пассажирский</v>
          </cell>
          <cell r="J309" t="str">
            <v>постоянный</v>
          </cell>
          <cell r="K309" t="str">
            <v>многосторонний</v>
          </cell>
          <cell r="L309" t="str">
            <v>не определен</v>
          </cell>
          <cell r="M309" t="str">
            <v>нет</v>
          </cell>
          <cell r="N309" t="str">
            <v>нет</v>
          </cell>
          <cell r="O309" t="str">
            <v>нет</v>
          </cell>
          <cell r="P309" t="str">
            <v>Республика Казахстан</v>
          </cell>
          <cell r="Q309" t="str">
            <v>Жайсан, Шынгырлау</v>
          </cell>
          <cell r="R309" t="str">
            <v>ПФО</v>
          </cell>
          <cell r="S309" t="str">
            <v>Оренбургская область</v>
          </cell>
          <cell r="T309" t="str">
            <v>90 км. от государственной границы на ж.д. линии Илецк-1-Актю-бинск и в 75 км. от государственной границы по ж.д. линии Илецк-1 -Уральск</v>
          </cell>
          <cell r="U309" t="str">
            <v>да</v>
          </cell>
          <cell r="V309" t="str">
            <v>функционирует</v>
          </cell>
          <cell r="W309" t="str">
            <v>установлен</v>
          </cell>
          <cell r="X309">
            <v>36183</v>
          </cell>
        </row>
        <row r="310">
          <cell r="A310" t="str">
            <v>ЖДППИлецк-1 (Жайсан, Шынгырлау)ПФО</v>
          </cell>
          <cell r="B310">
            <v>306</v>
          </cell>
          <cell r="C310" t="str">
            <v>Уральский</v>
          </cell>
          <cell r="D310" t="str">
            <v>ЖДПП</v>
          </cell>
          <cell r="E310" t="str">
            <v>ЖДПП</v>
          </cell>
          <cell r="F310" t="str">
            <v>Илецк-1 (Жайсан, Шынгырлау)</v>
          </cell>
          <cell r="G310" t="str">
            <v>железнодорожный</v>
          </cell>
          <cell r="H310" t="str">
            <v>не определен</v>
          </cell>
          <cell r="I310" t="str">
            <v>грузо-пассажирский</v>
          </cell>
          <cell r="J310" t="str">
            <v>постоянный</v>
          </cell>
          <cell r="K310" t="str">
            <v>многосторонний</v>
          </cell>
          <cell r="L310" t="str">
            <v>не определен</v>
          </cell>
          <cell r="M310" t="str">
            <v>нет</v>
          </cell>
          <cell r="N310" t="str">
            <v>нет</v>
          </cell>
          <cell r="O310" t="str">
            <v>нет</v>
          </cell>
          <cell r="P310" t="str">
            <v>Республика Казахстан</v>
          </cell>
          <cell r="Q310" t="str">
            <v>Шынгырлау</v>
          </cell>
          <cell r="R310" t="str">
            <v>ПФО</v>
          </cell>
          <cell r="S310" t="str">
            <v>Оренбургская область</v>
          </cell>
          <cell r="T310" t="str">
            <v>90 км. от государственной границы на ж.д. линии Илецк-1-Актю-бинск и в 75 км. от государственной границы по ж.д. линии Илецк-1 -Уральск</v>
          </cell>
          <cell r="U310" t="str">
            <v>да</v>
          </cell>
          <cell r="V310" t="str">
            <v>функционирует</v>
          </cell>
          <cell r="W310" t="str">
            <v>установлен</v>
          </cell>
          <cell r="X310">
            <v>36183</v>
          </cell>
        </row>
        <row r="311">
          <cell r="A311" t="str">
            <v>ЖДППКарталы (Аксу, Бускуль)УФО</v>
          </cell>
          <cell r="B311">
            <v>307</v>
          </cell>
          <cell r="C311" t="str">
            <v>Уральский</v>
          </cell>
          <cell r="D311" t="str">
            <v>ЖДПП</v>
          </cell>
          <cell r="E311" t="str">
            <v>ЖДПП</v>
          </cell>
          <cell r="F311" t="str">
            <v>Карталы (Аксу, Бускуль)</v>
          </cell>
          <cell r="G311" t="str">
            <v>железнодорожный</v>
          </cell>
          <cell r="H311" t="str">
            <v>не определен</v>
          </cell>
          <cell r="I311" t="str">
            <v>грузо-пассажирский</v>
          </cell>
          <cell r="J311" t="str">
            <v>постоянный</v>
          </cell>
          <cell r="K311" t="str">
            <v>многосторонний</v>
          </cell>
          <cell r="L311" t="str">
            <v>не определен</v>
          </cell>
          <cell r="M311" t="str">
            <v>нет</v>
          </cell>
          <cell r="N311" t="str">
            <v>нет</v>
          </cell>
          <cell r="O311" t="str">
            <v>нет</v>
          </cell>
          <cell r="P311" t="str">
            <v>Республика Казахстан</v>
          </cell>
          <cell r="Q311" t="str">
            <v>Аксу, Бускуль</v>
          </cell>
          <cell r="R311" t="str">
            <v>УФО</v>
          </cell>
          <cell r="S311" t="str">
            <v>Челябинская область</v>
          </cell>
          <cell r="T311" t="str">
            <v>Челябинская область, железнодорожная станция Карталы</v>
          </cell>
          <cell r="U311" t="str">
            <v>да</v>
          </cell>
          <cell r="V311" t="str">
            <v>функционирует</v>
          </cell>
          <cell r="W311" t="str">
            <v>установлен</v>
          </cell>
          <cell r="X311">
            <v>36183</v>
          </cell>
        </row>
        <row r="312">
          <cell r="A312" t="str">
            <v>ЖДППКарталы (Аксу, Бускуль)УФО</v>
          </cell>
          <cell r="B312">
            <v>307</v>
          </cell>
          <cell r="C312" t="str">
            <v>Уральский</v>
          </cell>
          <cell r="D312" t="str">
            <v>ЖДПП</v>
          </cell>
          <cell r="E312" t="str">
            <v>ЖДПП</v>
          </cell>
          <cell r="F312" t="str">
            <v>Карталы (Аксу, Бускуль)</v>
          </cell>
          <cell r="G312" t="str">
            <v>железнодорожный</v>
          </cell>
          <cell r="H312" t="str">
            <v>не определен</v>
          </cell>
          <cell r="I312" t="str">
            <v>грузо-пассажирский</v>
          </cell>
          <cell r="J312" t="str">
            <v>постоянный</v>
          </cell>
          <cell r="K312" t="str">
            <v>многосторонний</v>
          </cell>
          <cell r="L312" t="str">
            <v>не определен</v>
          </cell>
          <cell r="M312" t="str">
            <v>нет</v>
          </cell>
          <cell r="N312" t="str">
            <v>нет</v>
          </cell>
          <cell r="O312" t="str">
            <v>нет</v>
          </cell>
          <cell r="P312" t="str">
            <v>Республика Казахстан</v>
          </cell>
          <cell r="Q312" t="str">
            <v>Бускуль</v>
          </cell>
          <cell r="R312" t="str">
            <v>УФО</v>
          </cell>
          <cell r="S312" t="str">
            <v>Челябинская область</v>
          </cell>
          <cell r="T312" t="str">
            <v>Челябинская область, железнодорожная станция Карталы</v>
          </cell>
          <cell r="U312" t="str">
            <v>да</v>
          </cell>
          <cell r="V312" t="str">
            <v>функционирует</v>
          </cell>
          <cell r="W312" t="str">
            <v>установлен</v>
          </cell>
          <cell r="X312">
            <v>36183</v>
          </cell>
        </row>
        <row r="313">
          <cell r="A313" t="str">
            <v>ЖДППКварцитныйУФО</v>
          </cell>
          <cell r="B313">
            <v>308</v>
          </cell>
          <cell r="C313" t="str">
            <v>Уральский</v>
          </cell>
          <cell r="D313" t="str">
            <v>ЖДПП</v>
          </cell>
          <cell r="E313" t="str">
            <v>ЖДПП</v>
          </cell>
          <cell r="F313" t="str">
            <v>Кварцитный</v>
          </cell>
          <cell r="G313" t="str">
            <v>железнодорожный</v>
          </cell>
          <cell r="H313" t="str">
            <v>не определен</v>
          </cell>
          <cell r="I313" t="str">
            <v>грузовой</v>
          </cell>
          <cell r="J313" t="str">
            <v>работающий на нерегулярной основе</v>
          </cell>
          <cell r="K313" t="str">
            <v>двусторонний</v>
          </cell>
          <cell r="L313" t="str">
            <v>не определен</v>
          </cell>
          <cell r="M313" t="str">
            <v>нет</v>
          </cell>
          <cell r="N313" t="str">
            <v>нет</v>
          </cell>
          <cell r="O313" t="str">
            <v>нет</v>
          </cell>
          <cell r="P313" t="str">
            <v>Республика Казахстан</v>
          </cell>
          <cell r="Q313" t="str">
            <v>Кайрак</v>
          </cell>
          <cell r="R313" t="str">
            <v>УФО</v>
          </cell>
          <cell r="S313" t="str">
            <v>Челябинская область</v>
          </cell>
          <cell r="T313" t="str">
            <v>не определен</v>
          </cell>
          <cell r="U313" t="str">
            <v>нет</v>
          </cell>
          <cell r="V313" t="str">
            <v>Установлен в 2020 году. Будет открыт после проведения мероприятий по обустройству за счет внебюджетных источников финансирования</v>
          </cell>
          <cell r="W313" t="str">
            <v>установлен</v>
          </cell>
          <cell r="X313">
            <v>44134</v>
          </cell>
        </row>
        <row r="314">
          <cell r="A314" t="str">
            <v>ЖДППМакушиноУФО</v>
          </cell>
          <cell r="B314">
            <v>309</v>
          </cell>
          <cell r="C314" t="str">
            <v>Уральский</v>
          </cell>
          <cell r="D314" t="str">
            <v>ЖДПП</v>
          </cell>
          <cell r="E314" t="str">
            <v>ЖДПП</v>
          </cell>
          <cell r="F314" t="str">
            <v>Макушино</v>
          </cell>
          <cell r="G314" t="str">
            <v>железнодорожный</v>
          </cell>
          <cell r="H314" t="str">
            <v>не определен</v>
          </cell>
          <cell r="I314" t="str">
            <v>грузо-пассажирский</v>
          </cell>
          <cell r="J314" t="str">
            <v>временный</v>
          </cell>
          <cell r="K314" t="str">
            <v>многосторонний</v>
          </cell>
          <cell r="L314" t="str">
            <v>не определен</v>
          </cell>
          <cell r="M314" t="str">
            <v>нет</v>
          </cell>
          <cell r="N314" t="str">
            <v>нет</v>
          </cell>
          <cell r="O314" t="str">
            <v>нет</v>
          </cell>
          <cell r="P314" t="str">
            <v>Республика Казахстан</v>
          </cell>
          <cell r="Q314" t="str">
            <v>Мамлютка</v>
          </cell>
          <cell r="R314" t="str">
            <v>УФО</v>
          </cell>
          <cell r="S314" t="str">
            <v>Курганская область</v>
          </cell>
          <cell r="T314" t="str">
            <v>Курганская область, г. Макушино, ул. 1-я Вокзальная 4</v>
          </cell>
          <cell r="U314" t="str">
            <v>да</v>
          </cell>
          <cell r="V314" t="str">
            <v>функционирует</v>
          </cell>
          <cell r="W314" t="str">
            <v>установлен</v>
          </cell>
          <cell r="X314">
            <v>43461</v>
          </cell>
        </row>
        <row r="315">
          <cell r="A315" t="str">
            <v>ЖДППОрскПФО</v>
          </cell>
          <cell r="B315">
            <v>310</v>
          </cell>
          <cell r="C315" t="str">
            <v>Уральский</v>
          </cell>
          <cell r="D315" t="str">
            <v>ЖДПП</v>
          </cell>
          <cell r="E315" t="str">
            <v>ЖДПП</v>
          </cell>
          <cell r="F315" t="str">
            <v>Орск</v>
          </cell>
          <cell r="G315" t="str">
            <v>железнодорожный</v>
          </cell>
          <cell r="H315" t="str">
            <v>не определен</v>
          </cell>
          <cell r="I315" t="str">
            <v>грузо-пассажирский</v>
          </cell>
          <cell r="J315" t="str">
            <v>постоянный</v>
          </cell>
          <cell r="K315" t="str">
            <v>многосторонний</v>
          </cell>
          <cell r="L315" t="str">
            <v>не определен</v>
          </cell>
          <cell r="M315" t="str">
            <v>нет</v>
          </cell>
          <cell r="N315" t="str">
            <v>нет</v>
          </cell>
          <cell r="O315" t="str">
            <v>нет</v>
          </cell>
          <cell r="P315" t="str">
            <v>Республика Казахстан</v>
          </cell>
          <cell r="Q315" t="str">
            <v>Киргильда</v>
          </cell>
          <cell r="R315" t="str">
            <v>ПФО</v>
          </cell>
          <cell r="S315" t="str">
            <v>Оренбургская область</v>
          </cell>
          <cell r="T315" t="str">
            <v>Оренбургская область, г. Орск</v>
          </cell>
          <cell r="U315" t="str">
            <v>да</v>
          </cell>
          <cell r="V315" t="str">
            <v>функционирует</v>
          </cell>
          <cell r="W315" t="str">
            <v>установлен</v>
          </cell>
          <cell r="X315">
            <v>36183</v>
          </cell>
        </row>
        <row r="316">
          <cell r="A316" t="str">
            <v>ЖДПППетуховоУФО</v>
          </cell>
          <cell r="B316">
            <v>311</v>
          </cell>
          <cell r="C316" t="str">
            <v>Уральский</v>
          </cell>
          <cell r="D316" t="str">
            <v>ЖДПП</v>
          </cell>
          <cell r="E316" t="str">
            <v>ЖДПП</v>
          </cell>
          <cell r="F316" t="str">
            <v>Петухово</v>
          </cell>
          <cell r="G316" t="str">
            <v>железнодорожный</v>
          </cell>
          <cell r="H316" t="str">
            <v>не определен</v>
          </cell>
          <cell r="I316" t="str">
            <v>грузо-пассажирский</v>
          </cell>
          <cell r="J316" t="str">
            <v>постоянный</v>
          </cell>
          <cell r="K316" t="str">
            <v>многосторонний</v>
          </cell>
          <cell r="L316" t="str">
            <v>не определен</v>
          </cell>
          <cell r="M316" t="str">
            <v>нет</v>
          </cell>
          <cell r="N316" t="str">
            <v>нет</v>
          </cell>
          <cell r="O316" t="str">
            <v>нет</v>
          </cell>
          <cell r="P316" t="str">
            <v>Республика Казахстан</v>
          </cell>
          <cell r="Q316" t="str">
            <v>Мамлютка</v>
          </cell>
          <cell r="R316" t="str">
            <v>УФО</v>
          </cell>
          <cell r="S316" t="str">
            <v>Курганская область</v>
          </cell>
          <cell r="T316" t="str">
            <v>Курганская область, г. Петухово, ул. Железнодорожная, 26</v>
          </cell>
          <cell r="U316" t="str">
            <v>да</v>
          </cell>
          <cell r="V316" t="str">
            <v>функционирует</v>
          </cell>
          <cell r="W316" t="str">
            <v>установлен</v>
          </cell>
          <cell r="X316">
            <v>36183</v>
          </cell>
        </row>
        <row r="317">
          <cell r="A317" t="str">
            <v>ЖДППТроицк (Кайрак, Магнай)УФО</v>
          </cell>
          <cell r="B317">
            <v>312</v>
          </cell>
          <cell r="C317" t="str">
            <v>Уральский</v>
          </cell>
          <cell r="D317" t="str">
            <v>ЖДПП</v>
          </cell>
          <cell r="E317" t="str">
            <v>ЖДПП</v>
          </cell>
          <cell r="F317" t="str">
            <v>Троицк (Кайрак, Магнай)</v>
          </cell>
          <cell r="G317" t="str">
            <v>железнодорожный</v>
          </cell>
          <cell r="H317" t="str">
            <v>не определен</v>
          </cell>
          <cell r="I317" t="str">
            <v>грузо-пассажирский</v>
          </cell>
          <cell r="J317" t="str">
            <v>постоянный</v>
          </cell>
          <cell r="K317" t="str">
            <v>многосторонний</v>
          </cell>
          <cell r="L317" t="str">
            <v>не определен</v>
          </cell>
          <cell r="M317" t="str">
            <v>нет</v>
          </cell>
          <cell r="N317" t="str">
            <v>нет</v>
          </cell>
          <cell r="O317" t="str">
            <v>нет</v>
          </cell>
          <cell r="P317" t="str">
            <v>Республика Казахстан</v>
          </cell>
          <cell r="Q317" t="str">
            <v>Кайрак, Магнай</v>
          </cell>
          <cell r="R317" t="str">
            <v>УФО</v>
          </cell>
          <cell r="S317" t="str">
            <v>Челябинская область</v>
          </cell>
          <cell r="T317" t="str">
            <v>Челябинская область, г. Троицк (жд. станция Троицк)</v>
          </cell>
          <cell r="U317" t="str">
            <v>да</v>
          </cell>
          <cell r="V317" t="str">
            <v>функционирует</v>
          </cell>
          <cell r="W317" t="str">
            <v>установлен</v>
          </cell>
          <cell r="X317">
            <v>36183</v>
          </cell>
        </row>
        <row r="318">
          <cell r="A318" t="str">
            <v>ЖДППТроицк (Кайрак, Магнай)УФО</v>
          </cell>
          <cell r="B318">
            <v>312</v>
          </cell>
          <cell r="C318" t="str">
            <v>Уральский</v>
          </cell>
          <cell r="D318" t="str">
            <v>ЖДПП</v>
          </cell>
          <cell r="E318" t="str">
            <v>ЖДПП</v>
          </cell>
          <cell r="F318" t="str">
            <v>Троицк (Кайрак, Магнай)</v>
          </cell>
          <cell r="G318" t="str">
            <v>железнодорожный</v>
          </cell>
          <cell r="H318" t="str">
            <v>не определен</v>
          </cell>
          <cell r="I318" t="str">
            <v>грузо-пассажирский</v>
          </cell>
          <cell r="J318" t="str">
            <v>постоянный</v>
          </cell>
          <cell r="K318" t="str">
            <v>многосторонний</v>
          </cell>
          <cell r="L318" t="str">
            <v>не определен</v>
          </cell>
          <cell r="M318" t="str">
            <v>нет</v>
          </cell>
          <cell r="N318" t="str">
            <v>нет</v>
          </cell>
          <cell r="O318" t="str">
            <v>нет</v>
          </cell>
          <cell r="P318" t="str">
            <v>Республика Казахстан</v>
          </cell>
          <cell r="Q318" t="str">
            <v>Магнай</v>
          </cell>
          <cell r="R318" t="str">
            <v>УФО</v>
          </cell>
          <cell r="S318" t="str">
            <v>Челябинская область</v>
          </cell>
          <cell r="T318" t="str">
            <v>Челябинская область, г. Троицк (жд. станция Троицк)</v>
          </cell>
          <cell r="U318" t="str">
            <v>да</v>
          </cell>
          <cell r="V318" t="str">
            <v>функционирует</v>
          </cell>
          <cell r="W318" t="str">
            <v>установлен</v>
          </cell>
          <cell r="X318">
            <v>36183</v>
          </cell>
        </row>
        <row r="319">
          <cell r="A319" t="str">
            <v>ВППЕкатеринбург (Кольцово)УФО</v>
          </cell>
          <cell r="B319">
            <v>313</v>
          </cell>
          <cell r="C319" t="str">
            <v>Уральский</v>
          </cell>
          <cell r="D319" t="str">
            <v>ВПП</v>
          </cell>
          <cell r="E319" t="str">
            <v>ВПП</v>
          </cell>
          <cell r="F319" t="str">
            <v>Екатеринбург (Кольцово)</v>
          </cell>
          <cell r="G319" t="str">
            <v>воздушный</v>
          </cell>
          <cell r="H319" t="str">
            <v>не определен</v>
          </cell>
          <cell r="I319" t="str">
            <v>грузо-пассажирский</v>
          </cell>
          <cell r="J319" t="str">
            <v>постоянный</v>
          </cell>
          <cell r="K319" t="str">
            <v>многосторонний</v>
          </cell>
          <cell r="L319" t="str">
            <v>не определен</v>
          </cell>
          <cell r="M319" t="str">
            <v>да</v>
          </cell>
          <cell r="N319" t="str">
            <v>да</v>
          </cell>
          <cell r="O319" t="str">
            <v>да</v>
          </cell>
          <cell r="P319" t="str">
            <v>не применимо</v>
          </cell>
          <cell r="Q319" t="str">
            <v>не применимо</v>
          </cell>
          <cell r="R319" t="str">
            <v>УФО</v>
          </cell>
          <cell r="S319" t="str">
            <v>Свердловская область</v>
          </cell>
          <cell r="T319" t="str">
            <v>Свердловская область, 16 км юго-восточнее г. Екатеринбург</v>
          </cell>
          <cell r="U319" t="str">
            <v>да</v>
          </cell>
          <cell r="V319" t="str">
            <v>функционирует</v>
          </cell>
          <cell r="W319" t="str">
            <v>установлен</v>
          </cell>
          <cell r="X319">
            <v>0</v>
          </cell>
        </row>
        <row r="320">
          <cell r="A320" t="str">
            <v>ВППКурганУФО</v>
          </cell>
          <cell r="B320">
            <v>314</v>
          </cell>
          <cell r="C320" t="str">
            <v>Уральский</v>
          </cell>
          <cell r="D320" t="str">
            <v>ВПП</v>
          </cell>
          <cell r="E320" t="str">
            <v>ВПП</v>
          </cell>
          <cell r="F320" t="str">
            <v>Курган</v>
          </cell>
          <cell r="G320" t="str">
            <v>воздушный</v>
          </cell>
          <cell r="H320" t="str">
            <v>не определен</v>
          </cell>
          <cell r="I320" t="str">
            <v>грузо-пассажирский</v>
          </cell>
          <cell r="J320" t="str">
            <v>работающий на нерегулярной основе</v>
          </cell>
          <cell r="K320" t="str">
            <v>многосторонний</v>
          </cell>
          <cell r="L320" t="str">
            <v>не определен</v>
          </cell>
          <cell r="M320" t="str">
            <v>нет</v>
          </cell>
          <cell r="N320" t="str">
            <v>нет</v>
          </cell>
          <cell r="O320" t="str">
            <v>нет</v>
          </cell>
          <cell r="P320" t="str">
            <v>не применимо</v>
          </cell>
          <cell r="Q320" t="str">
            <v>не применимо</v>
          </cell>
          <cell r="R320" t="str">
            <v>УФО</v>
          </cell>
          <cell r="S320" t="str">
            <v>Курганская область</v>
          </cell>
          <cell r="T320" t="str">
            <v>не определен</v>
          </cell>
          <cell r="U320" t="str">
            <v>нет</v>
          </cell>
          <cell r="V320" t="str">
            <v>Установлен в 2015 г. Будет открыт после проведения мероприятий по обустройству</v>
          </cell>
          <cell r="W320" t="str">
            <v>установлен</v>
          </cell>
          <cell r="X320">
            <v>0</v>
          </cell>
        </row>
        <row r="321">
          <cell r="A321" t="str">
            <v>ВППМагнитогорскУФО</v>
          </cell>
          <cell r="B321">
            <v>315</v>
          </cell>
          <cell r="C321" t="str">
            <v>Уральский</v>
          </cell>
          <cell r="D321" t="str">
            <v>ВПП</v>
          </cell>
          <cell r="E321" t="str">
            <v>ВПП</v>
          </cell>
          <cell r="F321" t="str">
            <v>Магнитогорск</v>
          </cell>
          <cell r="G321" t="str">
            <v>воздушный</v>
          </cell>
          <cell r="H321" t="str">
            <v>не определен</v>
          </cell>
          <cell r="I321" t="str">
            <v>грузо-пассажирский</v>
          </cell>
          <cell r="J321" t="str">
            <v>постоянный</v>
          </cell>
          <cell r="K321" t="str">
            <v>многосторонний</v>
          </cell>
          <cell r="L321" t="str">
            <v>не определен</v>
          </cell>
          <cell r="M321" t="str">
            <v>нет</v>
          </cell>
          <cell r="N321" t="str">
            <v>нет</v>
          </cell>
          <cell r="O321" t="str">
            <v>нет</v>
          </cell>
          <cell r="P321" t="str">
            <v>не применимо</v>
          </cell>
          <cell r="Q321" t="str">
            <v>не применимо</v>
          </cell>
          <cell r="R321" t="str">
            <v>УФО</v>
          </cell>
          <cell r="S321" t="str">
            <v>Челябинская область</v>
          </cell>
          <cell r="T321" t="str">
            <v>Челябинская область, 14 км западнее г. Магнитогорска</v>
          </cell>
          <cell r="U321" t="str">
            <v>да</v>
          </cell>
          <cell r="V321" t="str">
            <v>функционирует</v>
          </cell>
          <cell r="W321" t="str">
            <v>установлен</v>
          </cell>
          <cell r="X321">
            <v>0</v>
          </cell>
        </row>
        <row r="322">
          <cell r="A322" t="str">
            <v>ВППНижневартовскУФО</v>
          </cell>
          <cell r="B322">
            <v>316</v>
          </cell>
          <cell r="C322" t="str">
            <v>Уральский</v>
          </cell>
          <cell r="D322" t="str">
            <v>ВПП</v>
          </cell>
          <cell r="E322" t="str">
            <v>ВПП</v>
          </cell>
          <cell r="F322" t="str">
            <v>Нижневартовск</v>
          </cell>
          <cell r="G322" t="str">
            <v>воздушный</v>
          </cell>
          <cell r="H322" t="str">
            <v>не определен</v>
          </cell>
          <cell r="I322" t="str">
            <v>грузо-пассажирский</v>
          </cell>
          <cell r="J322" t="str">
            <v>постоянный</v>
          </cell>
          <cell r="K322" t="str">
            <v>многосторонний</v>
          </cell>
          <cell r="L322" t="str">
            <v>не определен</v>
          </cell>
          <cell r="M322" t="str">
            <v>нет</v>
          </cell>
          <cell r="N322" t="str">
            <v>нет</v>
          </cell>
          <cell r="O322" t="str">
            <v>нет</v>
          </cell>
          <cell r="P322" t="str">
            <v>не применимо</v>
          </cell>
          <cell r="Q322" t="str">
            <v>не применимо</v>
          </cell>
          <cell r="R322" t="str">
            <v>УФО</v>
          </cell>
          <cell r="S322" t="str">
            <v>Ханты-Мансийский автономный округ - Югра</v>
          </cell>
          <cell r="T322" t="str">
            <v>Ханты-Мансийский автономный округ - Югра, г. Нижневартовск, ул. Авиаторов, 2, расположен в 3 км от центра города в северо-западном направлении</v>
          </cell>
          <cell r="U322" t="str">
            <v>да</v>
          </cell>
          <cell r="V322" t="str">
            <v>функционирует</v>
          </cell>
          <cell r="W322" t="str">
            <v>установлен</v>
          </cell>
          <cell r="X322">
            <v>0</v>
          </cell>
        </row>
        <row r="323">
          <cell r="A323" t="str">
            <v>ВППОренбург (Центральный)ПФО</v>
          </cell>
          <cell r="B323">
            <v>317</v>
          </cell>
          <cell r="C323" t="str">
            <v>Уральский</v>
          </cell>
          <cell r="D323" t="str">
            <v>ВПП</v>
          </cell>
          <cell r="E323" t="str">
            <v>ВПП</v>
          </cell>
          <cell r="F323" t="str">
            <v>Оренбург (Центральный)</v>
          </cell>
          <cell r="G323" t="str">
            <v>воздушный</v>
          </cell>
          <cell r="H323" t="str">
            <v>не определен</v>
          </cell>
          <cell r="I323" t="str">
            <v>грузо-пассажирский</v>
          </cell>
          <cell r="J323" t="str">
            <v>постоянный</v>
          </cell>
          <cell r="K323" t="str">
            <v>многосторонний</v>
          </cell>
          <cell r="L323" t="str">
            <v>не определен</v>
          </cell>
          <cell r="M323" t="str">
            <v>нет</v>
          </cell>
          <cell r="N323" t="str">
            <v>нет</v>
          </cell>
          <cell r="O323" t="str">
            <v>нет</v>
          </cell>
          <cell r="P323" t="str">
            <v>не применимо</v>
          </cell>
          <cell r="Q323" t="str">
            <v>не применимо</v>
          </cell>
          <cell r="R323" t="str">
            <v>ПФО</v>
          </cell>
          <cell r="S323" t="str">
            <v>Оренбургская область</v>
          </cell>
          <cell r="T323" t="str">
            <v>Оренбургская область, Оренбургский район, аэропорт</v>
          </cell>
          <cell r="U323" t="str">
            <v>да</v>
          </cell>
          <cell r="V323" t="str">
            <v>функционирует</v>
          </cell>
          <cell r="W323" t="str">
            <v>установлен</v>
          </cell>
          <cell r="X323">
            <v>0</v>
          </cell>
        </row>
        <row r="324">
          <cell r="A324" t="str">
            <v>ВППОренбург-2ПФО</v>
          </cell>
          <cell r="B324">
            <v>318</v>
          </cell>
          <cell r="C324" t="str">
            <v>Уральский</v>
          </cell>
          <cell r="D324" t="str">
            <v>ВПП</v>
          </cell>
          <cell r="E324" t="str">
            <v>ВПП</v>
          </cell>
          <cell r="F324" t="str">
            <v>Оренбург-2</v>
          </cell>
          <cell r="G324" t="str">
            <v>воздушный</v>
          </cell>
          <cell r="H324" t="str">
            <v>не определен</v>
          </cell>
          <cell r="I324" t="str">
            <v>грузо-пассажирский</v>
          </cell>
          <cell r="J324" t="str">
            <v>работающий на нерегулярной основе</v>
          </cell>
          <cell r="K324" t="str">
            <v>многосторонний</v>
          </cell>
          <cell r="L324" t="str">
            <v>не определен</v>
          </cell>
          <cell r="M324" t="str">
            <v>нет</v>
          </cell>
          <cell r="N324" t="str">
            <v>нет</v>
          </cell>
          <cell r="O324" t="str">
            <v>нет</v>
          </cell>
          <cell r="P324" t="str">
            <v>не применимо</v>
          </cell>
          <cell r="Q324" t="str">
            <v>не применимо</v>
          </cell>
          <cell r="R324" t="str">
            <v>ПФО</v>
          </cell>
          <cell r="S324" t="str">
            <v>Оренбургская область</v>
          </cell>
          <cell r="T324" t="str">
            <v>Оренбургская область, г. Оренбург, в/ч 45097</v>
          </cell>
          <cell r="U324" t="str">
            <v>да</v>
          </cell>
          <cell r="V324" t="str">
            <v>функционирует</v>
          </cell>
          <cell r="W324" t="str">
            <v>установлен</v>
          </cell>
          <cell r="X324">
            <v>0</v>
          </cell>
        </row>
        <row r="325">
          <cell r="A325" t="str">
            <v>ВППОрскПФО</v>
          </cell>
          <cell r="B325">
            <v>319</v>
          </cell>
          <cell r="C325" t="str">
            <v>Уральский</v>
          </cell>
          <cell r="D325" t="str">
            <v>ВПП</v>
          </cell>
          <cell r="E325" t="str">
            <v>ВПП</v>
          </cell>
          <cell r="F325" t="str">
            <v>Орск</v>
          </cell>
          <cell r="G325" t="str">
            <v>воздушный</v>
          </cell>
          <cell r="H325" t="str">
            <v>не определен</v>
          </cell>
          <cell r="I325" t="str">
            <v>грузо-пассажирский</v>
          </cell>
          <cell r="J325" t="str">
            <v>работающий на нерегулярной основе</v>
          </cell>
          <cell r="K325" t="str">
            <v>многосторонний</v>
          </cell>
          <cell r="L325" t="str">
            <v>не определен</v>
          </cell>
          <cell r="M325" t="str">
            <v>нет</v>
          </cell>
          <cell r="N325" t="str">
            <v>нет</v>
          </cell>
          <cell r="O325" t="str">
            <v>нет</v>
          </cell>
          <cell r="P325" t="str">
            <v>не применимо</v>
          </cell>
          <cell r="Q325" t="str">
            <v>не применимо</v>
          </cell>
          <cell r="R325" t="str">
            <v>ПФО</v>
          </cell>
          <cell r="S325" t="str">
            <v>Оренбургская область</v>
          </cell>
          <cell r="T325" t="str">
            <v>Оренбургская область, г. Орск, 27 км южнее центра г. Орска</v>
          </cell>
          <cell r="U325" t="str">
            <v>да</v>
          </cell>
          <cell r="V325" t="str">
            <v>функционирует</v>
          </cell>
          <cell r="W325" t="str">
            <v>установлен</v>
          </cell>
          <cell r="X325">
            <v>0</v>
          </cell>
        </row>
        <row r="326">
          <cell r="A326" t="str">
            <v>ВПППермь (Большое Савино)ПФО</v>
          </cell>
          <cell r="B326">
            <v>320</v>
          </cell>
          <cell r="C326" t="str">
            <v>Уральский</v>
          </cell>
          <cell r="D326" t="str">
            <v>ВПП</v>
          </cell>
          <cell r="E326" t="str">
            <v>ВПП</v>
          </cell>
          <cell r="F326" t="str">
            <v>Пермь (Большое Савино)</v>
          </cell>
          <cell r="G326" t="str">
            <v>воздушный</v>
          </cell>
          <cell r="H326" t="str">
            <v>не определен</v>
          </cell>
          <cell r="I326" t="str">
            <v>грузо-пассажирский</v>
          </cell>
          <cell r="J326" t="str">
            <v>постоянный</v>
          </cell>
          <cell r="K326" t="str">
            <v>многосторонний</v>
          </cell>
          <cell r="L326" t="str">
            <v>не определен</v>
          </cell>
          <cell r="M326" t="str">
            <v>нет</v>
          </cell>
          <cell r="N326" t="str">
            <v>нет</v>
          </cell>
          <cell r="O326" t="str">
            <v>нет</v>
          </cell>
          <cell r="P326" t="str">
            <v>не применимо</v>
          </cell>
          <cell r="Q326" t="str">
            <v>не применимо</v>
          </cell>
          <cell r="R326" t="str">
            <v>ПФО</v>
          </cell>
          <cell r="S326" t="str">
            <v>Пермский край</v>
          </cell>
          <cell r="T326" t="str">
            <v>Пермский край, Пермский муниципальный район, п. Сокол</v>
          </cell>
          <cell r="U326" t="str">
            <v>да</v>
          </cell>
          <cell r="V326" t="str">
            <v>функционирует</v>
          </cell>
          <cell r="W326" t="str">
            <v>установлен</v>
          </cell>
          <cell r="X326">
            <v>0</v>
          </cell>
        </row>
        <row r="327">
          <cell r="A327" t="str">
            <v>ВППСургутУФО</v>
          </cell>
          <cell r="B327">
            <v>321</v>
          </cell>
          <cell r="C327" t="str">
            <v>Уральский</v>
          </cell>
          <cell r="D327" t="str">
            <v>ВПП</v>
          </cell>
          <cell r="E327" t="str">
            <v>ВПП</v>
          </cell>
          <cell r="F327" t="str">
            <v>Сургут</v>
          </cell>
          <cell r="G327" t="str">
            <v>воздушный</v>
          </cell>
          <cell r="H327" t="str">
            <v>не определен</v>
          </cell>
          <cell r="I327" t="str">
            <v>грузо-пассажирский</v>
          </cell>
          <cell r="J327" t="str">
            <v>постоянный</v>
          </cell>
          <cell r="K327" t="str">
            <v>многосторонний</v>
          </cell>
          <cell r="L327" t="str">
            <v>не определен</v>
          </cell>
          <cell r="M327" t="str">
            <v>нет</v>
          </cell>
          <cell r="N327" t="str">
            <v>нет</v>
          </cell>
          <cell r="O327" t="str">
            <v>нет</v>
          </cell>
          <cell r="P327" t="str">
            <v>не применимо</v>
          </cell>
          <cell r="Q327" t="str">
            <v>не применимо</v>
          </cell>
          <cell r="R327" t="str">
            <v>УФО</v>
          </cell>
          <cell r="S327" t="str">
            <v>Ханты-Мансийский автономный округ - Югра</v>
          </cell>
          <cell r="T327" t="str">
            <v>Ханты-Мансийский автономный округ - Югра, 16 км от центра г. Сургут, улица Аэрофлотская, 50</v>
          </cell>
          <cell r="U327" t="str">
            <v>да</v>
          </cell>
          <cell r="V327" t="str">
            <v>функционирует</v>
          </cell>
          <cell r="W327" t="str">
            <v>установлен</v>
          </cell>
          <cell r="X327">
            <v>0</v>
          </cell>
        </row>
        <row r="328">
          <cell r="A328" t="str">
            <v>ВППТюмень (Рощино)УФО</v>
          </cell>
          <cell r="B328">
            <v>322</v>
          </cell>
          <cell r="C328" t="str">
            <v>Уральский</v>
          </cell>
          <cell r="D328" t="str">
            <v>ВПП</v>
          </cell>
          <cell r="E328" t="str">
            <v>ВПП</v>
          </cell>
          <cell r="F328" t="str">
            <v>Тюмень (Рощино)</v>
          </cell>
          <cell r="G328" t="str">
            <v>воздушный</v>
          </cell>
          <cell r="H328" t="str">
            <v>не определен</v>
          </cell>
          <cell r="I328" t="str">
            <v>грузо-пассажирский</v>
          </cell>
          <cell r="J328" t="str">
            <v>постоянный</v>
          </cell>
          <cell r="K328" t="str">
            <v>многосторонний</v>
          </cell>
          <cell r="L328" t="str">
            <v>не определен</v>
          </cell>
          <cell r="M328" t="str">
            <v>нет</v>
          </cell>
          <cell r="N328" t="str">
            <v>нет</v>
          </cell>
          <cell r="O328" t="str">
            <v>нет</v>
          </cell>
          <cell r="P328" t="str">
            <v>не применимо</v>
          </cell>
          <cell r="Q328" t="str">
            <v>не применимо</v>
          </cell>
          <cell r="R328" t="str">
            <v>УФО</v>
          </cell>
          <cell r="S328" t="str">
            <v>Тюменская область</v>
          </cell>
          <cell r="T328" t="str">
            <v>Тюменская область, расположен в 14 км западнее города Тюмени</v>
          </cell>
          <cell r="U328" t="str">
            <v>да</v>
          </cell>
          <cell r="V328" t="str">
            <v>функционирует</v>
          </cell>
          <cell r="W328" t="str">
            <v>установлен</v>
          </cell>
          <cell r="X328">
            <v>0</v>
          </cell>
        </row>
        <row r="329">
          <cell r="A329" t="str">
            <v>ВППУфаПФО</v>
          </cell>
          <cell r="B329">
            <v>323</v>
          </cell>
          <cell r="C329" t="str">
            <v>Уральский</v>
          </cell>
          <cell r="D329" t="str">
            <v>ВПП</v>
          </cell>
          <cell r="E329" t="str">
            <v>ВПП</v>
          </cell>
          <cell r="F329" t="str">
            <v>Уфа</v>
          </cell>
          <cell r="G329" t="str">
            <v>воздушный</v>
          </cell>
          <cell r="H329" t="str">
            <v>не определен</v>
          </cell>
          <cell r="I329" t="str">
            <v>грузо-пассажирский</v>
          </cell>
          <cell r="J329" t="str">
            <v>постоянный</v>
          </cell>
          <cell r="K329" t="str">
            <v>многосторонний</v>
          </cell>
          <cell r="L329" t="str">
            <v>не определен</v>
          </cell>
          <cell r="M329" t="str">
            <v>нет</v>
          </cell>
          <cell r="N329" t="str">
            <v>нет</v>
          </cell>
          <cell r="O329" t="str">
            <v>нет</v>
          </cell>
          <cell r="P329" t="str">
            <v>не применимо</v>
          </cell>
          <cell r="Q329" t="str">
            <v>не применимо</v>
          </cell>
          <cell r="R329" t="str">
            <v>ПФО</v>
          </cell>
          <cell r="S329" t="str">
            <v>Республика Башкортостан</v>
          </cell>
          <cell r="T329" t="str">
            <v>Республика Башкортостан, 20 км. юго-западнее г. Уфа</v>
          </cell>
          <cell r="U329" t="str">
            <v>да</v>
          </cell>
          <cell r="V329" t="str">
            <v>функционирует</v>
          </cell>
          <cell r="W329" t="str">
            <v>установлен</v>
          </cell>
          <cell r="X329">
            <v>0</v>
          </cell>
        </row>
        <row r="330">
          <cell r="A330" t="str">
            <v>ВППХанты-МансийскУФО</v>
          </cell>
          <cell r="B330">
            <v>324</v>
          </cell>
          <cell r="C330" t="str">
            <v>Уральский</v>
          </cell>
          <cell r="D330" t="str">
            <v>ВПП</v>
          </cell>
          <cell r="E330" t="str">
            <v>ВПП</v>
          </cell>
          <cell r="F330" t="str">
            <v>Ханты-Мансийск</v>
          </cell>
          <cell r="G330" t="str">
            <v>воздушный</v>
          </cell>
          <cell r="H330" t="str">
            <v>не определен</v>
          </cell>
          <cell r="I330" t="str">
            <v>грузо-пассажирский</v>
          </cell>
          <cell r="J330" t="str">
            <v>постоянный</v>
          </cell>
          <cell r="K330" t="str">
            <v>многосторонний</v>
          </cell>
          <cell r="L330" t="str">
            <v>не определен</v>
          </cell>
          <cell r="M330" t="str">
            <v>нет</v>
          </cell>
          <cell r="N330" t="str">
            <v>нет</v>
          </cell>
          <cell r="O330" t="str">
            <v>нет</v>
          </cell>
          <cell r="P330" t="str">
            <v>не применимо</v>
          </cell>
          <cell r="Q330" t="str">
            <v>не применимо</v>
          </cell>
          <cell r="R330" t="str">
            <v>УФО</v>
          </cell>
          <cell r="S330" t="str">
            <v>Ханты-Мансийский автономный округ - Югра</v>
          </cell>
          <cell r="T330" t="str">
            <v>Ханты-Мансийский автономный округ – Югра, г. Ханты-Мансийск, аэропорт</v>
          </cell>
          <cell r="U330" t="str">
            <v>да</v>
          </cell>
          <cell r="V330" t="str">
            <v>функционирует</v>
          </cell>
          <cell r="W330" t="str">
            <v>установлен</v>
          </cell>
          <cell r="X330">
            <v>0</v>
          </cell>
        </row>
        <row r="331">
          <cell r="A331" t="str">
            <v>ВППЧелябинск (Баландино)УФО</v>
          </cell>
          <cell r="B331">
            <v>325</v>
          </cell>
          <cell r="C331" t="str">
            <v>Уральский</v>
          </cell>
          <cell r="D331" t="str">
            <v>ВПП</v>
          </cell>
          <cell r="E331" t="str">
            <v>ВПП</v>
          </cell>
          <cell r="F331" t="str">
            <v>Челябинск (Баландино)</v>
          </cell>
          <cell r="G331" t="str">
            <v>воздушный</v>
          </cell>
          <cell r="H331" t="str">
            <v>не определен</v>
          </cell>
          <cell r="I331" t="str">
            <v>грузо-пассажирский</v>
          </cell>
          <cell r="J331" t="str">
            <v>постоянный</v>
          </cell>
          <cell r="K331" t="str">
            <v>многосторонний</v>
          </cell>
          <cell r="L331" t="str">
            <v>не определен</v>
          </cell>
          <cell r="M331" t="str">
            <v>нет</v>
          </cell>
          <cell r="N331" t="str">
            <v>нет</v>
          </cell>
          <cell r="O331" t="str">
            <v>нет</v>
          </cell>
          <cell r="P331" t="str">
            <v>не применимо</v>
          </cell>
          <cell r="Q331" t="str">
            <v>не применимо</v>
          </cell>
          <cell r="R331" t="str">
            <v>УФО</v>
          </cell>
          <cell r="S331" t="str">
            <v>Челябинская область</v>
          </cell>
          <cell r="T331" t="str">
            <v>Челябинская область, 18 км северо-восточнее г. Челябинска</v>
          </cell>
          <cell r="U331" t="str">
            <v>да</v>
          </cell>
          <cell r="V331" t="str">
            <v>функционирует</v>
          </cell>
          <cell r="W331" t="str">
            <v>установлен</v>
          </cell>
          <cell r="X331">
            <v>0</v>
          </cell>
        </row>
        <row r="332">
          <cell r="A332" t="str">
            <v>МАППБольшой УссурийскийДФО</v>
          </cell>
          <cell r="B332">
            <v>326</v>
          </cell>
          <cell r="C332" t="str">
            <v>Хабаровский</v>
          </cell>
          <cell r="D332" t="str">
            <v>АПП</v>
          </cell>
          <cell r="E332" t="str">
            <v>МАПП</v>
          </cell>
          <cell r="F332" t="str">
            <v>Большой Уссурийский</v>
          </cell>
          <cell r="G332" t="str">
            <v>автомобильный</v>
          </cell>
          <cell r="H332" t="str">
            <v>не определен</v>
          </cell>
          <cell r="I332" t="str">
            <v>пассажирский</v>
          </cell>
          <cell r="J332" t="str">
            <v>постоянный</v>
          </cell>
          <cell r="K332" t="str">
            <v>многосторонний</v>
          </cell>
          <cell r="L332" t="str">
            <v>не определен</v>
          </cell>
          <cell r="M332" t="str">
            <v>нет</v>
          </cell>
          <cell r="N332" t="str">
            <v>нет</v>
          </cell>
          <cell r="O332" t="str">
            <v>нет</v>
          </cell>
          <cell r="P332" t="str">
            <v>Китайская Народная Республика</v>
          </cell>
          <cell r="Q332" t="str">
            <v>Хэйсяцзыдао</v>
          </cell>
          <cell r="R332" t="str">
            <v>ДФО</v>
          </cell>
          <cell r="S332" t="str">
            <v>Хабаровский край</v>
          </cell>
          <cell r="T332" t="str">
            <v>не определен</v>
          </cell>
          <cell r="U332" t="str">
            <v>нет</v>
          </cell>
          <cell r="V332" t="str">
            <v>Принято решение о целесообразности функционирования, в настоящее время прорабатывается вопрос определения источника финансирования обустройства пункта пропуска. Необходимость обусловлена поручением Правительства Российской Федерации от 29.12.2020 № ЮТ-П4-17579</v>
          </cell>
          <cell r="W332" t="str">
            <v>установлен</v>
          </cell>
          <cell r="X332">
            <v>0</v>
          </cell>
        </row>
        <row r="333">
          <cell r="A333" t="str">
            <v>МАППКани-КурганДФО</v>
          </cell>
          <cell r="B333">
            <v>327</v>
          </cell>
          <cell r="C333" t="str">
            <v>Хабаровский</v>
          </cell>
          <cell r="D333" t="str">
            <v>АПП</v>
          </cell>
          <cell r="E333" t="str">
            <v>МАПП</v>
          </cell>
          <cell r="F333" t="str">
            <v>Кани-Курган</v>
          </cell>
          <cell r="G333" t="str">
            <v>автомобильный</v>
          </cell>
          <cell r="H333" t="str">
            <v>не определен</v>
          </cell>
          <cell r="I333" t="str">
            <v>грузо-пассажирский</v>
          </cell>
          <cell r="J333" t="str">
            <v>постоянный</v>
          </cell>
          <cell r="K333" t="str">
            <v>многосторонний</v>
          </cell>
          <cell r="L333" t="str">
            <v>не определен</v>
          </cell>
          <cell r="M333" t="str">
            <v>нет</v>
          </cell>
          <cell r="N333" t="str">
            <v>нет</v>
          </cell>
          <cell r="O333" t="str">
            <v>нет</v>
          </cell>
          <cell r="P333" t="str">
            <v>Китайская Народная Республика</v>
          </cell>
          <cell r="Q333" t="str">
            <v>Хэйхэ</v>
          </cell>
          <cell r="R333" t="str">
            <v>ДФО</v>
          </cell>
          <cell r="S333" t="str">
            <v>Амурская область</v>
          </cell>
          <cell r="T333" t="str">
            <v>Амурская область, Благовещенский район</v>
          </cell>
          <cell r="U333" t="str">
            <v>да</v>
          </cell>
          <cell r="V333" t="str">
            <v>функционирует</v>
          </cell>
          <cell r="W333" t="str">
            <v>установлен</v>
          </cell>
          <cell r="X333">
            <v>0</v>
          </cell>
        </row>
        <row r="334">
          <cell r="A334" t="str">
            <v>ЖДППНижнеленинскоеДФО</v>
          </cell>
          <cell r="B334">
            <v>328</v>
          </cell>
          <cell r="C334" t="str">
            <v>Хабаровский</v>
          </cell>
          <cell r="D334" t="str">
            <v>ЖДПП</v>
          </cell>
          <cell r="E334" t="str">
            <v>ЖДПП</v>
          </cell>
          <cell r="F334" t="str">
            <v>Нижнеленинское</v>
          </cell>
          <cell r="G334" t="str">
            <v>железнодорожный</v>
          </cell>
          <cell r="H334" t="str">
            <v>не определен</v>
          </cell>
          <cell r="I334" t="str">
            <v>грузо-пассажирский</v>
          </cell>
          <cell r="J334" t="str">
            <v>постоянный</v>
          </cell>
          <cell r="K334" t="str">
            <v>многосторонний</v>
          </cell>
          <cell r="L334" t="str">
            <v>не определен</v>
          </cell>
          <cell r="M334" t="str">
            <v>нет</v>
          </cell>
          <cell r="N334" t="str">
            <v>да</v>
          </cell>
          <cell r="O334" t="str">
            <v>да</v>
          </cell>
          <cell r="P334" t="str">
            <v>Китайская Народная Республика</v>
          </cell>
          <cell r="Q334" t="str">
            <v>Тунцзян</v>
          </cell>
          <cell r="R334" t="str">
            <v>ДФО</v>
          </cell>
          <cell r="S334" t="str">
            <v>Еврейская автономная область</v>
          </cell>
          <cell r="T334" t="str">
            <v>Российская Федерация, Еврейская автономная область, Ленинский муниципальный район, Ленинское сельское поселение, с. Нижнеленинское, ул. Дубинина, д. 30</v>
          </cell>
          <cell r="U334" t="str">
            <v>да</v>
          </cell>
          <cell r="V334" t="str">
            <v>Открыт после проведения мероприятий по обустройству распоряжением Правительства РФ от 07.07.2022 № 1848-р. Ожидается решение китайской стороны об открытии сообщения</v>
          </cell>
          <cell r="W334" t="str">
            <v>установлен</v>
          </cell>
          <cell r="X334">
            <v>0</v>
          </cell>
        </row>
        <row r="335">
          <cell r="A335" t="str">
            <v>ВППБлаговещенскДФО</v>
          </cell>
          <cell r="B335">
            <v>329</v>
          </cell>
          <cell r="C335" t="str">
            <v>Хабаровский</v>
          </cell>
          <cell r="D335" t="str">
            <v>ВПП</v>
          </cell>
          <cell r="E335" t="str">
            <v>ВПП</v>
          </cell>
          <cell r="F335" t="str">
            <v>Благовещенск</v>
          </cell>
          <cell r="G335" t="str">
            <v>воздушный</v>
          </cell>
          <cell r="H335" t="str">
            <v>не определен</v>
          </cell>
          <cell r="I335" t="str">
            <v>грузо-пассажирский</v>
          </cell>
          <cell r="J335" t="str">
            <v>постоянный</v>
          </cell>
          <cell r="K335" t="str">
            <v>многосторонний</v>
          </cell>
          <cell r="L335" t="str">
            <v>не определен</v>
          </cell>
          <cell r="M335" t="str">
            <v>нет</v>
          </cell>
          <cell r="N335" t="str">
            <v>нет</v>
          </cell>
          <cell r="O335" t="str">
            <v>нет</v>
          </cell>
          <cell r="P335" t="str">
            <v>не применимо</v>
          </cell>
          <cell r="Q335" t="str">
            <v>не применимо</v>
          </cell>
          <cell r="R335" t="str">
            <v>ДФО</v>
          </cell>
          <cell r="S335" t="str">
            <v>Амурская область</v>
          </cell>
          <cell r="T335" t="str">
            <v>Амурская область, г. Благовещенск, п. Аэропорт; (50 град. 25,5 мин. СШ, 127 град. 24,7 мин. В.Д.)</v>
          </cell>
          <cell r="U335" t="str">
            <v>да</v>
          </cell>
          <cell r="V335" t="str">
            <v>функционирует</v>
          </cell>
          <cell r="W335" t="str">
            <v>установлен</v>
          </cell>
          <cell r="X335">
            <v>0</v>
          </cell>
        </row>
        <row r="336">
          <cell r="A336" t="str">
            <v>ВППХабаровск (Новый)ДФО</v>
          </cell>
          <cell r="B336">
            <v>330</v>
          </cell>
          <cell r="C336" t="str">
            <v>Хабаровский</v>
          </cell>
          <cell r="D336" t="str">
            <v>ВПП</v>
          </cell>
          <cell r="E336" t="str">
            <v>ВПП</v>
          </cell>
          <cell r="F336" t="str">
            <v>Хабаровск (Новый)</v>
          </cell>
          <cell r="G336" t="str">
            <v>воздушный</v>
          </cell>
          <cell r="H336" t="str">
            <v>не определен</v>
          </cell>
          <cell r="I336" t="str">
            <v>грузо-пассажирский</v>
          </cell>
          <cell r="J336" t="str">
            <v>постоянный</v>
          </cell>
          <cell r="K336" t="str">
            <v>многосторонний</v>
          </cell>
          <cell r="L336" t="str">
            <v>не определен</v>
          </cell>
          <cell r="M336" t="str">
            <v>да</v>
          </cell>
          <cell r="N336" t="str">
            <v>да</v>
          </cell>
          <cell r="O336" t="str">
            <v>да</v>
          </cell>
          <cell r="P336" t="str">
            <v>не применимо</v>
          </cell>
          <cell r="Q336" t="str">
            <v>не применимо</v>
          </cell>
          <cell r="R336" t="str">
            <v>ДФО</v>
          </cell>
          <cell r="S336" t="str">
            <v>Хабаровский край</v>
          </cell>
          <cell r="T336" t="str">
            <v>Хабаровский край, г. Хабаровск, Матвеевское шоссе, 32а, 34д, 26</v>
          </cell>
          <cell r="U336" t="str">
            <v>да</v>
          </cell>
          <cell r="V336" t="str">
            <v>функционирует</v>
          </cell>
          <cell r="W336" t="str">
            <v>установлен</v>
          </cell>
          <cell r="X336">
            <v>0</v>
          </cell>
        </row>
        <row r="337">
          <cell r="A337" t="str">
            <v>ВППЯкутскДФО</v>
          </cell>
          <cell r="B337">
            <v>331</v>
          </cell>
          <cell r="C337" t="str">
            <v>Хабаровский</v>
          </cell>
          <cell r="D337" t="str">
            <v>ВПП</v>
          </cell>
          <cell r="E337" t="str">
            <v>ВПП</v>
          </cell>
          <cell r="F337" t="str">
            <v>Якутск</v>
          </cell>
          <cell r="G337" t="str">
            <v>воздушный</v>
          </cell>
          <cell r="H337" t="str">
            <v>не определен</v>
          </cell>
          <cell r="I337" t="str">
            <v>грузо-пассажирский</v>
          </cell>
          <cell r="J337" t="str">
            <v>постоянный</v>
          </cell>
          <cell r="K337" t="str">
            <v>многосторонний</v>
          </cell>
          <cell r="L337" t="str">
            <v>не определен</v>
          </cell>
          <cell r="M337" t="str">
            <v>нет</v>
          </cell>
          <cell r="N337" t="str">
            <v>нет</v>
          </cell>
          <cell r="O337" t="str">
            <v>нет</v>
          </cell>
          <cell r="P337" t="str">
            <v>не применимо</v>
          </cell>
          <cell r="Q337" t="str">
            <v>не применимо</v>
          </cell>
          <cell r="R337" t="str">
            <v>ДФО</v>
          </cell>
          <cell r="S337" t="str">
            <v>Республика Саха (Якутия)</v>
          </cell>
          <cell r="T337" t="str">
            <v>Республика Саха (Якутия), г. Якутск, площадь Валерия Кузьмина, 2</v>
          </cell>
          <cell r="U337" t="str">
            <v>да</v>
          </cell>
          <cell r="V337" t="str">
            <v>функционирует</v>
          </cell>
          <cell r="W337" t="str">
            <v>установлен</v>
          </cell>
          <cell r="X337">
            <v>0</v>
          </cell>
        </row>
        <row r="338">
          <cell r="A338" t="str">
            <v>МППВаниноДФО</v>
          </cell>
          <cell r="B338">
            <v>332</v>
          </cell>
          <cell r="C338" t="str">
            <v>Хабаровский</v>
          </cell>
          <cell r="D338" t="str">
            <v>МПП</v>
          </cell>
          <cell r="E338" t="str">
            <v>МПП</v>
          </cell>
          <cell r="F338" t="str">
            <v>Ванино</v>
          </cell>
          <cell r="G338" t="str">
            <v>морской</v>
          </cell>
          <cell r="H338" t="str">
            <v>не определен</v>
          </cell>
          <cell r="I338" t="str">
            <v>грузовой</v>
          </cell>
          <cell r="J338" t="str">
            <v>постоянный</v>
          </cell>
          <cell r="K338" t="str">
            <v>многосторонний</v>
          </cell>
          <cell r="L338" t="str">
            <v>не определен</v>
          </cell>
          <cell r="M338" t="str">
            <v>да</v>
          </cell>
          <cell r="N338" t="str">
            <v>да</v>
          </cell>
          <cell r="O338" t="str">
            <v>да</v>
          </cell>
          <cell r="P338" t="str">
            <v>не применимо</v>
          </cell>
          <cell r="Q338" t="str">
            <v>не применимо</v>
          </cell>
          <cell r="R338" t="str">
            <v>ДФО</v>
          </cell>
          <cell r="S338" t="str">
            <v>Хабаровский край</v>
          </cell>
          <cell r="T338" t="str">
            <v>Хабаровский край, Татарский пролив, территория морского порта Ванино</v>
          </cell>
          <cell r="U338" t="str">
            <v>да</v>
          </cell>
          <cell r="V338" t="str">
            <v>функционирует</v>
          </cell>
          <cell r="W338" t="str">
            <v>установлен</v>
          </cell>
          <cell r="X338">
            <v>0</v>
          </cell>
        </row>
        <row r="339">
          <cell r="A339" t="str">
            <v>МППДе-КастриДФО</v>
          </cell>
          <cell r="B339">
            <v>333</v>
          </cell>
          <cell r="C339" t="str">
            <v>Хабаровский</v>
          </cell>
          <cell r="D339" t="str">
            <v>МПП</v>
          </cell>
          <cell r="E339" t="str">
            <v>МПП</v>
          </cell>
          <cell r="F339" t="str">
            <v>Де-Кастри</v>
          </cell>
          <cell r="G339" t="str">
            <v>морской</v>
          </cell>
          <cell r="H339" t="str">
            <v>не определен</v>
          </cell>
          <cell r="I339" t="str">
            <v>грузовой</v>
          </cell>
          <cell r="J339" t="str">
            <v>постоянный</v>
          </cell>
          <cell r="K339" t="str">
            <v>многосторонний</v>
          </cell>
          <cell r="L339" t="str">
            <v>не определен</v>
          </cell>
          <cell r="M339" t="str">
            <v>нет</v>
          </cell>
          <cell r="N339" t="str">
            <v>нет</v>
          </cell>
          <cell r="O339" t="str">
            <v>нет</v>
          </cell>
          <cell r="P339" t="str">
            <v>не применимо</v>
          </cell>
          <cell r="Q339" t="str">
            <v>не применимо</v>
          </cell>
          <cell r="R339" t="str">
            <v>ДФО</v>
          </cell>
          <cell r="S339" t="str">
            <v>Хабаровский край</v>
          </cell>
          <cell r="T339" t="str">
            <v>Хабаровский край, Японское море, Cеверо-западное побережье Татарского пролива, залив Чихачёва</v>
          </cell>
          <cell r="U339" t="str">
            <v>да</v>
          </cell>
          <cell r="V339" t="str">
            <v>функционирует</v>
          </cell>
          <cell r="W339" t="str">
            <v>установлен</v>
          </cell>
          <cell r="X339">
            <v>0</v>
          </cell>
        </row>
        <row r="340">
          <cell r="A340" t="str">
            <v>МППНиколаевск-на-АмуреДФО</v>
          </cell>
          <cell r="B340">
            <v>334</v>
          </cell>
          <cell r="C340" t="str">
            <v>Хабаровский</v>
          </cell>
          <cell r="D340" t="str">
            <v>МПП</v>
          </cell>
          <cell r="E340" t="str">
            <v>МПП</v>
          </cell>
          <cell r="F340" t="str">
            <v>Николаевск-на-Амуре</v>
          </cell>
          <cell r="G340" t="str">
            <v>морской</v>
          </cell>
          <cell r="H340" t="str">
            <v>не определен</v>
          </cell>
          <cell r="I340" t="str">
            <v>грузо-пассажирский</v>
          </cell>
          <cell r="J340" t="str">
            <v>сезонный</v>
          </cell>
          <cell r="K340" t="str">
            <v>многосторонний</v>
          </cell>
          <cell r="L340" t="str">
            <v>не определен</v>
          </cell>
          <cell r="M340" t="str">
            <v>нет</v>
          </cell>
          <cell r="N340" t="str">
            <v>нет</v>
          </cell>
          <cell r="O340" t="str">
            <v>да</v>
          </cell>
          <cell r="P340" t="str">
            <v>не применимо</v>
          </cell>
          <cell r="Q340" t="str">
            <v>не применимо</v>
          </cell>
          <cell r="R340" t="str">
            <v>ДФО</v>
          </cell>
          <cell r="S340" t="str">
            <v>Хабаровский край</v>
          </cell>
          <cell r="T340" t="str">
            <v>Хабаровский край, г. Николаевск-на-Амуре, устье р. Амур, территория, акватория морского порта Николаевск-на-Амуре</v>
          </cell>
          <cell r="U340" t="str">
            <v>да</v>
          </cell>
          <cell r="V340" t="str">
            <v>функционирует</v>
          </cell>
          <cell r="W340" t="str">
            <v>установлен</v>
          </cell>
          <cell r="X340">
            <v>0</v>
          </cell>
        </row>
        <row r="341">
          <cell r="A341" t="str">
            <v>МППОхотскДФО</v>
          </cell>
          <cell r="B341">
            <v>335</v>
          </cell>
          <cell r="C341" t="str">
            <v>Хабаровский</v>
          </cell>
          <cell r="D341" t="str">
            <v>МПП</v>
          </cell>
          <cell r="E341" t="str">
            <v>МПП</v>
          </cell>
          <cell r="F341" t="str">
            <v>Охотск</v>
          </cell>
          <cell r="G341" t="str">
            <v>морской</v>
          </cell>
          <cell r="H341" t="str">
            <v>не определен</v>
          </cell>
          <cell r="I341" t="str">
            <v>грузовой</v>
          </cell>
          <cell r="J341" t="str">
            <v>постоянный</v>
          </cell>
          <cell r="K341" t="str">
            <v>многосторонний</v>
          </cell>
          <cell r="L341" t="str">
            <v>не определен</v>
          </cell>
          <cell r="M341" t="str">
            <v>нет</v>
          </cell>
          <cell r="N341" t="str">
            <v>да</v>
          </cell>
          <cell r="O341" t="str">
            <v>да</v>
          </cell>
          <cell r="P341" t="str">
            <v>не применимо</v>
          </cell>
          <cell r="Q341" t="str">
            <v>не применимо</v>
          </cell>
          <cell r="R341" t="str">
            <v>ДФО</v>
          </cell>
          <cell r="S341" t="str">
            <v>Хабаровский край</v>
          </cell>
          <cell r="T341" t="str">
            <v>Хабаровский край, Охотское море, акватория морского порта Охотск, рейдовые стоянки: №4, №3</v>
          </cell>
          <cell r="U341" t="str">
            <v>да</v>
          </cell>
          <cell r="V341" t="str">
            <v>функционирует</v>
          </cell>
          <cell r="W341" t="str">
            <v>установлен</v>
          </cell>
          <cell r="X341">
            <v>0</v>
          </cell>
        </row>
        <row r="342">
          <cell r="A342" t="str">
            <v>МППСоветская ГаваньДФО</v>
          </cell>
          <cell r="B342">
            <v>336</v>
          </cell>
          <cell r="C342" t="str">
            <v>Хабаровский</v>
          </cell>
          <cell r="D342" t="str">
            <v>МПП</v>
          </cell>
          <cell r="E342" t="str">
            <v>МПП</v>
          </cell>
          <cell r="F342" t="str">
            <v>Советская Гавань</v>
          </cell>
          <cell r="G342" t="str">
            <v>морской</v>
          </cell>
          <cell r="H342" t="str">
            <v>не определен</v>
          </cell>
          <cell r="I342" t="str">
            <v>грузо-пассажирский</v>
          </cell>
          <cell r="J342" t="str">
            <v>постоянный</v>
          </cell>
          <cell r="K342" t="str">
            <v>многосторонний</v>
          </cell>
          <cell r="L342" t="str">
            <v>не определен</v>
          </cell>
          <cell r="M342" t="str">
            <v>нет</v>
          </cell>
          <cell r="N342" t="str">
            <v>нет</v>
          </cell>
          <cell r="O342" t="str">
            <v>да</v>
          </cell>
          <cell r="P342" t="str">
            <v>не применимо</v>
          </cell>
          <cell r="Q342" t="str">
            <v>не применимо</v>
          </cell>
          <cell r="R342" t="str">
            <v>ДФО</v>
          </cell>
          <cell r="S342" t="str">
            <v>Хабаровский край</v>
          </cell>
          <cell r="T342" t="str">
            <v>Хабаровский край, г. Советская Гавань, Татарский пролив, залив Советская Гавань</v>
          </cell>
          <cell r="U342" t="str">
            <v>да</v>
          </cell>
          <cell r="V342" t="str">
            <v>функционирует</v>
          </cell>
          <cell r="W342" t="str">
            <v>установлен</v>
          </cell>
          <cell r="X342">
            <v>0</v>
          </cell>
        </row>
        <row r="343">
          <cell r="A343" t="str">
            <v>РППХабаровскДФО</v>
          </cell>
          <cell r="B343">
            <v>337</v>
          </cell>
          <cell r="C343" t="str">
            <v>Хабаровский</v>
          </cell>
          <cell r="D343" t="str">
            <v>РПП</v>
          </cell>
          <cell r="E343" t="str">
            <v>РПП</v>
          </cell>
          <cell r="F343" t="str">
            <v>Хабаровск</v>
          </cell>
          <cell r="G343" t="str">
            <v>речной</v>
          </cell>
          <cell r="H343" t="str">
            <v>не определен</v>
          </cell>
          <cell r="I343" t="str">
            <v>грузо-пассажирский</v>
          </cell>
          <cell r="J343" t="str">
            <v>постоянный</v>
          </cell>
          <cell r="K343" t="str">
            <v>многосторонний</v>
          </cell>
          <cell r="L343" t="str">
            <v>не определен</v>
          </cell>
          <cell r="M343" t="str">
            <v>да</v>
          </cell>
          <cell r="N343" t="str">
            <v>нет</v>
          </cell>
          <cell r="O343" t="str">
            <v>да</v>
          </cell>
          <cell r="P343" t="str">
            <v>Китайская Народная Республика</v>
          </cell>
          <cell r="Q343" t="str">
            <v>Фуюань</v>
          </cell>
          <cell r="R343" t="str">
            <v>ДФО</v>
          </cell>
          <cell r="S343" t="str">
            <v>Хабаровский край</v>
          </cell>
          <cell r="T343" t="str">
            <v>Хабаровский край, г. Хабаровск, ул. Шевченко, д. 1 и прилегающая акватория в районе набережной реки Амур, напротив речного вокзала (пассажирское направление), участок № 1 грузовой район «Ветка»: г. Хабаровск, ул. Тихоокеанская, д. 45 (грузовое направление); г. Хабаровск, ул. Приемная, 114  грузовое направление)</v>
          </cell>
          <cell r="U343" t="str">
            <v>да</v>
          </cell>
          <cell r="V343" t="str">
            <v>функционирует</v>
          </cell>
          <cell r="W343" t="str">
            <v>установлен</v>
          </cell>
          <cell r="X343">
            <v>0</v>
          </cell>
        </row>
        <row r="344">
          <cell r="A344" t="str">
            <v>СППАмурзетДФО</v>
          </cell>
          <cell r="B344">
            <v>338</v>
          </cell>
          <cell r="C344" t="str">
            <v>Хабаровский</v>
          </cell>
          <cell r="D344" t="str">
            <v>СПП</v>
          </cell>
          <cell r="E344" t="str">
            <v>СПП</v>
          </cell>
          <cell r="F344" t="str">
            <v>Амурзет</v>
          </cell>
          <cell r="G344" t="str">
            <v>смешанный</v>
          </cell>
          <cell r="H344" t="str">
            <v>не определен</v>
          </cell>
          <cell r="I344" t="str">
            <v>грузо-пассажирский</v>
          </cell>
          <cell r="J344" t="str">
            <v>постоянный</v>
          </cell>
          <cell r="K344" t="str">
            <v>многосторонний</v>
          </cell>
          <cell r="L344" t="str">
            <v>не определен</v>
          </cell>
          <cell r="M344" t="str">
            <v>нет</v>
          </cell>
          <cell r="N344" t="str">
            <v>да</v>
          </cell>
          <cell r="O344" t="str">
            <v>нет</v>
          </cell>
          <cell r="P344" t="str">
            <v>Китайская Народная Республика</v>
          </cell>
          <cell r="Q344" t="str">
            <v>Лобэй</v>
          </cell>
          <cell r="R344" t="str">
            <v>ДФО</v>
          </cell>
          <cell r="S344" t="str">
            <v>Еврейская автономная область</v>
          </cell>
          <cell r="T344" t="str">
            <v>Еврейская автономная область, Октябрьский район, с. Амурзет, ул. Ленина, 91, 403 км. реки Средний Амур, 221 км. автодороги Биробиджан - Амурзет</v>
          </cell>
          <cell r="U344" t="str">
            <v>да</v>
          </cell>
          <cell r="V344" t="str">
            <v>функционирует</v>
          </cell>
          <cell r="W344" t="str">
            <v>установлен</v>
          </cell>
          <cell r="X344">
            <v>0</v>
          </cell>
        </row>
        <row r="345">
          <cell r="A345" t="str">
            <v>СППБлаговещенскДФО</v>
          </cell>
          <cell r="B345">
            <v>339</v>
          </cell>
          <cell r="C345" t="str">
            <v>Хабаровский</v>
          </cell>
          <cell r="D345" t="str">
            <v>СПП</v>
          </cell>
          <cell r="E345" t="str">
            <v>СПП</v>
          </cell>
          <cell r="F345" t="str">
            <v>Благовещенск</v>
          </cell>
          <cell r="G345" t="str">
            <v>смешанный</v>
          </cell>
          <cell r="H345" t="str">
            <v>не определен</v>
          </cell>
          <cell r="I345" t="str">
            <v>грузо-пассажирский</v>
          </cell>
          <cell r="J345" t="str">
            <v>постоянный</v>
          </cell>
          <cell r="K345" t="str">
            <v>многосторонний</v>
          </cell>
          <cell r="L345" t="str">
            <v>не определен</v>
          </cell>
          <cell r="M345" t="str">
            <v>да</v>
          </cell>
          <cell r="N345" t="str">
            <v>да</v>
          </cell>
          <cell r="O345" t="str">
            <v>да</v>
          </cell>
          <cell r="P345" t="str">
            <v>Китайская Народная Республика</v>
          </cell>
          <cell r="Q345" t="str">
            <v>Хэйхэ</v>
          </cell>
          <cell r="R345" t="str">
            <v>ДФО</v>
          </cell>
          <cell r="S345" t="str">
            <v>Амурская область</v>
          </cell>
          <cell r="T345" t="str">
            <v>г. Благовещенск, район 991 - 992 км реки Средний Амур, Пассажирское направление: Участок № 1 пассажирский участок пункта пропуска - Российская Федерация, Амурская область, г. Благовещенск, ул. Чайковского, д. 1: Грузовое направление: Участок № 2 грузовой участок пункта пропуска - Российская Федерация, Амурская область, г. Благовещенск, ул. Лазо, 1. Участок № 3 грузовой участок пункта пропуска - Российская Федерация, Амурская область, г. Благовещенск, ул. Лазо, 1. Участок № 4 грузовой участок пункта пропуска - Участки № 5.1, 5.2 территория ООО "Речной порт Номинал" - Российская Федерация, Амурская область, г. Благовещенск, ул. Чайковского, д. 1</v>
          </cell>
          <cell r="U345" t="str">
            <v>да</v>
          </cell>
          <cell r="V345" t="str">
            <v>функционирует</v>
          </cell>
          <cell r="W345" t="str">
            <v>установлен</v>
          </cell>
          <cell r="X345">
            <v>0</v>
          </cell>
        </row>
        <row r="346">
          <cell r="A346" t="str">
            <v>СППДжалиндаДФО</v>
          </cell>
          <cell r="B346">
            <v>340</v>
          </cell>
          <cell r="C346" t="str">
            <v>Хабаровский</v>
          </cell>
          <cell r="D346" t="str">
            <v>СПП</v>
          </cell>
          <cell r="E346" t="str">
            <v>СПП</v>
          </cell>
          <cell r="F346" t="str">
            <v>Джалинда</v>
          </cell>
          <cell r="G346" t="str">
            <v>смешанный</v>
          </cell>
          <cell r="H346" t="str">
            <v>не определен</v>
          </cell>
          <cell r="I346" t="str">
            <v>грузо-пассажирский</v>
          </cell>
          <cell r="J346" t="str">
            <v>постоянный</v>
          </cell>
          <cell r="K346" t="str">
            <v>многосторонний</v>
          </cell>
          <cell r="L346" t="str">
            <v>не определен</v>
          </cell>
          <cell r="M346" t="str">
            <v>нет</v>
          </cell>
          <cell r="N346" t="str">
            <v>нет</v>
          </cell>
          <cell r="O346" t="str">
            <v>нет</v>
          </cell>
          <cell r="P346" t="str">
            <v>Китайская Народная Республика</v>
          </cell>
          <cell r="Q346" t="str">
            <v>Мохэ</v>
          </cell>
          <cell r="R346" t="str">
            <v>ДФО</v>
          </cell>
          <cell r="S346" t="str">
            <v>Амурская область</v>
          </cell>
          <cell r="T346" t="str">
            <v>не определен</v>
          </cell>
          <cell r="U346" t="str">
            <v>нет</v>
          </cell>
          <cell r="V346" t="str">
            <v>Не функционирует с 2008 г. ввиду бакроства собственника. Пункт пропуска не обустроен, решение о целесообразности функционирования не принято</v>
          </cell>
          <cell r="W346" t="str">
            <v>установлен</v>
          </cell>
          <cell r="X346">
            <v>0</v>
          </cell>
        </row>
        <row r="347">
          <cell r="A347" t="str">
            <v>СППКонстантиновкаДФО</v>
          </cell>
          <cell r="B347">
            <v>341</v>
          </cell>
          <cell r="C347" t="str">
            <v>Хабаровский</v>
          </cell>
          <cell r="D347" t="str">
            <v>СПП</v>
          </cell>
          <cell r="E347" t="str">
            <v>СПП</v>
          </cell>
          <cell r="F347" t="str">
            <v>Константиновка</v>
          </cell>
          <cell r="G347" t="str">
            <v>смешанный</v>
          </cell>
          <cell r="H347" t="str">
            <v>не определен</v>
          </cell>
          <cell r="I347" t="str">
            <v>грузо-пассажирский</v>
          </cell>
          <cell r="J347" t="str">
            <v>постоянный</v>
          </cell>
          <cell r="K347" t="str">
            <v>многосторонний</v>
          </cell>
          <cell r="L347" t="str">
            <v>не определен</v>
          </cell>
          <cell r="M347" t="str">
            <v>нет</v>
          </cell>
          <cell r="N347" t="str">
            <v>нет</v>
          </cell>
          <cell r="O347" t="str">
            <v>нет</v>
          </cell>
          <cell r="P347" t="str">
            <v>Китайская Народная Республика</v>
          </cell>
          <cell r="Q347" t="str">
            <v>Суньу</v>
          </cell>
          <cell r="R347" t="str">
            <v>ДФО</v>
          </cell>
          <cell r="S347" t="str">
            <v>Амурская область</v>
          </cell>
          <cell r="T347" t="str">
            <v>не определен</v>
          </cell>
          <cell r="U347" t="str">
            <v>нет</v>
          </cell>
          <cell r="V347" t="str">
            <v>Пункт пропуска не обустроен, так как решение о целесообразности функционирования не принято</v>
          </cell>
          <cell r="W347" t="str">
            <v>установлен</v>
          </cell>
          <cell r="X347">
            <v>0</v>
          </cell>
        </row>
        <row r="348">
          <cell r="A348" t="str">
            <v>СППНижнеленинскоеДФО</v>
          </cell>
          <cell r="B348">
            <v>342</v>
          </cell>
          <cell r="C348" t="str">
            <v>Хабаровский</v>
          </cell>
          <cell r="D348" t="str">
            <v>СПП</v>
          </cell>
          <cell r="E348" t="str">
            <v>СПП</v>
          </cell>
          <cell r="F348" t="str">
            <v>Нижнеленинское</v>
          </cell>
          <cell r="G348" t="str">
            <v>смешанный</v>
          </cell>
          <cell r="H348" t="str">
            <v>не определен</v>
          </cell>
          <cell r="I348" t="str">
            <v>грузо-пассажирский</v>
          </cell>
          <cell r="J348" t="str">
            <v>постоянный</v>
          </cell>
          <cell r="K348" t="str">
            <v>многосторонний</v>
          </cell>
          <cell r="L348" t="str">
            <v>не определен</v>
          </cell>
          <cell r="M348" t="str">
            <v>да</v>
          </cell>
          <cell r="N348" t="str">
            <v>да</v>
          </cell>
          <cell r="O348" t="str">
            <v>да</v>
          </cell>
          <cell r="P348" t="str">
            <v>Китайская Народная Республика</v>
          </cell>
          <cell r="Q348" t="str">
            <v>Тунцзян</v>
          </cell>
          <cell r="R348" t="str">
            <v>ДФО</v>
          </cell>
          <cell r="S348" t="str">
            <v>Еврейская автономная область</v>
          </cell>
          <cell r="T348" t="str">
            <v>Еврейская автономная область, Ленинский район, с. Нижнеленинское, ул. Вилковой, 10, 234,5-237 км. реки Средний Амур, 129 км. автодороги Биробиджан – Унгун – 123 км - Нижнеленинское</v>
          </cell>
          <cell r="U348" t="str">
            <v>да</v>
          </cell>
          <cell r="V348" t="str">
            <v>функционирует</v>
          </cell>
          <cell r="W348" t="str">
            <v>установлен</v>
          </cell>
          <cell r="X348">
            <v>0</v>
          </cell>
        </row>
        <row r="349">
          <cell r="A349" t="str">
            <v>СПППашковоДФО</v>
          </cell>
          <cell r="B349">
            <v>343</v>
          </cell>
          <cell r="C349" t="str">
            <v>Хабаровский</v>
          </cell>
          <cell r="D349" t="str">
            <v>СПП</v>
          </cell>
          <cell r="E349" t="str">
            <v>СПП</v>
          </cell>
          <cell r="F349" t="str">
            <v>Пашково</v>
          </cell>
          <cell r="G349" t="str">
            <v>смешанный</v>
          </cell>
          <cell r="H349" t="str">
            <v>не определен</v>
          </cell>
          <cell r="I349" t="str">
            <v>грузо-пассажирский</v>
          </cell>
          <cell r="J349" t="str">
            <v>постоянный</v>
          </cell>
          <cell r="K349" t="str">
            <v>многосторонний</v>
          </cell>
          <cell r="L349" t="str">
            <v>не определен</v>
          </cell>
          <cell r="M349" t="str">
            <v>нет</v>
          </cell>
          <cell r="N349" t="str">
            <v>да</v>
          </cell>
          <cell r="O349" t="str">
            <v>нет</v>
          </cell>
          <cell r="P349" t="str">
            <v>Китайская Народная Республика</v>
          </cell>
          <cell r="Q349" t="str">
            <v>Цзяинь</v>
          </cell>
          <cell r="R349" t="str">
            <v>ДФО</v>
          </cell>
          <cell r="S349" t="str">
            <v>Еврейская автономная область</v>
          </cell>
          <cell r="T349" t="str">
            <v>не определен</v>
          </cell>
          <cell r="U349" t="str">
            <v>нет</v>
          </cell>
          <cell r="V349" t="str">
            <v>Временно приостановлено движение лиц, транспортных средств, товаров и грузов с 01.06.2012 в связи с необходимостью ремонта его объектов согласно распоряжению Правительства РФ от 14.02.2012 N 198-р</v>
          </cell>
          <cell r="W349" t="str">
            <v>установлен</v>
          </cell>
          <cell r="X349">
            <v>0</v>
          </cell>
        </row>
        <row r="350">
          <cell r="A350" t="str">
            <v>СПППокровкаДФО</v>
          </cell>
          <cell r="B350">
            <v>344</v>
          </cell>
          <cell r="C350" t="str">
            <v>Хабаровский</v>
          </cell>
          <cell r="D350" t="str">
            <v>СПП</v>
          </cell>
          <cell r="E350" t="str">
            <v>СПП</v>
          </cell>
          <cell r="F350" t="str">
            <v>Покровка</v>
          </cell>
          <cell r="G350" t="str">
            <v>смешанный</v>
          </cell>
          <cell r="H350" t="str">
            <v>не определен</v>
          </cell>
          <cell r="I350" t="str">
            <v>грузо-пассажирский</v>
          </cell>
          <cell r="J350" t="str">
            <v>постоянный</v>
          </cell>
          <cell r="K350" t="str">
            <v>двусторонний</v>
          </cell>
          <cell r="L350" t="str">
            <v>не определен</v>
          </cell>
          <cell r="M350" t="str">
            <v>да</v>
          </cell>
          <cell r="N350" t="str">
            <v>да</v>
          </cell>
          <cell r="O350" t="str">
            <v>да</v>
          </cell>
          <cell r="P350" t="str">
            <v>Китайская Народная Республика</v>
          </cell>
          <cell r="Q350" t="str">
            <v>Жаохэ</v>
          </cell>
          <cell r="R350" t="str">
            <v>ДФО</v>
          </cell>
          <cell r="S350" t="str">
            <v>Хабаровский край</v>
          </cell>
          <cell r="T350" t="str">
            <v>Хабаровский край, Бикинский район, с. Покровка, ул. Новая, 1, береговое сооружение 232 км. реки Уссури</v>
          </cell>
          <cell r="U350" t="str">
            <v>да</v>
          </cell>
          <cell r="V350" t="str">
            <v>функционирует</v>
          </cell>
          <cell r="W350" t="str">
            <v>установлен</v>
          </cell>
          <cell r="X350">
            <v>0</v>
          </cell>
        </row>
        <row r="351">
          <cell r="A351" t="str">
            <v>СПППоярковоДФО</v>
          </cell>
          <cell r="B351">
            <v>345</v>
          </cell>
          <cell r="C351" t="str">
            <v>Хабаровский</v>
          </cell>
          <cell r="D351" t="str">
            <v>СПП</v>
          </cell>
          <cell r="E351" t="str">
            <v>СПП</v>
          </cell>
          <cell r="F351" t="str">
            <v>Поярково</v>
          </cell>
          <cell r="G351" t="str">
            <v>смешанный</v>
          </cell>
          <cell r="H351" t="str">
            <v>не определен</v>
          </cell>
          <cell r="I351" t="str">
            <v>грузо-пассажирский</v>
          </cell>
          <cell r="J351" t="str">
            <v>постоянный</v>
          </cell>
          <cell r="K351" t="str">
            <v>многосторонний</v>
          </cell>
          <cell r="L351" t="str">
            <v>не определен</v>
          </cell>
          <cell r="M351" t="str">
            <v>да</v>
          </cell>
          <cell r="N351" t="str">
            <v>нет</v>
          </cell>
          <cell r="O351" t="str">
            <v>да</v>
          </cell>
          <cell r="P351" t="str">
            <v>Китайская Народная Республика</v>
          </cell>
          <cell r="Q351" t="str">
            <v>Сюнькэ</v>
          </cell>
          <cell r="R351" t="str">
            <v>ДФО</v>
          </cell>
          <cell r="S351" t="str">
            <v>Амурская область</v>
          </cell>
          <cell r="T351" t="str">
            <v>Участок № 1: Амурская область, с. Поярково, район 825 км реки Средний Амур, Поярково, ул. Гарнизонная, 28; Участок № 2: Амурская область, с. Поярково, район 825 км реки Средний Амур, Поярково, ул. Пионерская, д. 1</v>
          </cell>
          <cell r="U351" t="str">
            <v>да</v>
          </cell>
          <cell r="V351" t="str">
            <v>функционирует</v>
          </cell>
          <cell r="W351" t="str">
            <v>установлен</v>
          </cell>
          <cell r="X351">
            <v>0</v>
          </cell>
        </row>
        <row r="352">
          <cell r="A352" t="str">
            <v>СППСковородиноДФО</v>
          </cell>
          <cell r="B352">
            <v>346</v>
          </cell>
          <cell r="C352" t="str">
            <v>Хабаровский</v>
          </cell>
          <cell r="D352" t="str">
            <v>СПП</v>
          </cell>
          <cell r="E352" t="str">
            <v>СПП</v>
          </cell>
          <cell r="F352" t="str">
            <v>Сковородино</v>
          </cell>
          <cell r="G352" t="str">
            <v>смешанный</v>
          </cell>
          <cell r="H352" t="str">
            <v>не определен</v>
          </cell>
          <cell r="I352" t="str">
            <v>грузо-пассажирский</v>
          </cell>
          <cell r="J352" t="str">
            <v>работающий на нерегулярной основе</v>
          </cell>
          <cell r="K352" t="str">
            <v>двусторонний</v>
          </cell>
          <cell r="L352" t="str">
            <v>не определен</v>
          </cell>
          <cell r="M352" t="str">
            <v>нет</v>
          </cell>
          <cell r="N352" t="str">
            <v>нет</v>
          </cell>
          <cell r="O352" t="str">
            <v>нет</v>
          </cell>
          <cell r="P352" t="str">
            <v>Китайская Народная Республика</v>
          </cell>
          <cell r="Q352" t="str">
            <v>Мохэ</v>
          </cell>
          <cell r="R352" t="str">
            <v>ДФО</v>
          </cell>
          <cell r="S352" t="str">
            <v>Амурская область</v>
          </cell>
          <cell r="T352" t="str">
            <v>Амурская область, с. Джалинда, 682 км реки Верхний Амур</v>
          </cell>
          <cell r="U352" t="str">
            <v>да</v>
          </cell>
          <cell r="V352" t="str">
            <v>функционирует</v>
          </cell>
          <cell r="W352" t="str">
            <v>установлен</v>
          </cell>
          <cell r="X352">
            <v>0</v>
          </cell>
        </row>
        <row r="353">
          <cell r="A353" t="str">
            <v>СППУшаковоДФО</v>
          </cell>
          <cell r="B353">
            <v>347</v>
          </cell>
          <cell r="C353" t="str">
            <v>Хабаровский</v>
          </cell>
          <cell r="D353" t="str">
            <v>СПП</v>
          </cell>
          <cell r="E353" t="str">
            <v>СПП</v>
          </cell>
          <cell r="F353" t="str">
            <v>Ушаково</v>
          </cell>
          <cell r="G353" t="str">
            <v>смешанный</v>
          </cell>
          <cell r="H353" t="str">
            <v>не определен</v>
          </cell>
          <cell r="I353" t="str">
            <v>грузо-пассажирский</v>
          </cell>
          <cell r="J353" t="str">
            <v>постоянный</v>
          </cell>
          <cell r="K353" t="str">
            <v>многосторонний</v>
          </cell>
          <cell r="L353" t="str">
            <v>не определен</v>
          </cell>
          <cell r="M353" t="str">
            <v>нет</v>
          </cell>
          <cell r="N353" t="str">
            <v>нет</v>
          </cell>
          <cell r="O353" t="str">
            <v>нет</v>
          </cell>
          <cell r="P353" t="str">
            <v>Китайская Народная Республика</v>
          </cell>
          <cell r="Q353" t="str">
            <v>Хума</v>
          </cell>
          <cell r="R353" t="str">
            <v>ДФО</v>
          </cell>
          <cell r="S353" t="str">
            <v>Амурская область</v>
          </cell>
          <cell r="T353" t="str">
            <v>не определен</v>
          </cell>
          <cell r="U353" t="str">
            <v>нет</v>
          </cell>
          <cell r="V353" t="str">
            <v>Пункт пропуска не обустроен, так как решение о целесообразности функционирования не принято</v>
          </cell>
          <cell r="W353" t="str">
            <v>установлен</v>
          </cell>
          <cell r="X353">
            <v>0</v>
          </cell>
        </row>
        <row r="354">
          <cell r="A354" t="str">
            <v>ПППБлаговещенск-1ДФО</v>
          </cell>
          <cell r="B354">
            <v>348</v>
          </cell>
          <cell r="C354" t="str">
            <v>Хабаровский</v>
          </cell>
          <cell r="D354" t="str">
            <v>ППП</v>
          </cell>
          <cell r="E354" t="str">
            <v>ППП</v>
          </cell>
          <cell r="F354" t="str">
            <v>Благовещенск-1</v>
          </cell>
          <cell r="G354" t="str">
            <v>пешеходный</v>
          </cell>
          <cell r="H354" t="str">
            <v>не определен</v>
          </cell>
          <cell r="I354" t="str">
            <v>пассажирский</v>
          </cell>
          <cell r="J354" t="str">
            <v>постоянный</v>
          </cell>
          <cell r="K354" t="str">
            <v>многосторонний</v>
          </cell>
          <cell r="L354" t="str">
            <v>не определен</v>
          </cell>
          <cell r="M354" t="str">
            <v>нет</v>
          </cell>
          <cell r="N354" t="str">
            <v>нет</v>
          </cell>
          <cell r="O354" t="str">
            <v>нет</v>
          </cell>
          <cell r="P354" t="str">
            <v>Китайская Народная Республика</v>
          </cell>
          <cell r="Q354" t="str">
            <v>Хэйхэ</v>
          </cell>
          <cell r="R354" t="str">
            <v>ДФО</v>
          </cell>
          <cell r="S354" t="str">
            <v>Амурская область</v>
          </cell>
          <cell r="T354" t="str">
            <v>не определен</v>
          </cell>
          <cell r="U354" t="str">
            <v>нет</v>
          </cell>
          <cell r="V354" t="str">
            <v>Принято решение о целесообразности функционирования, в настоящее время прорабатывается вопрос определения источника финансирования обустройства пункта пропуска. Необходимость обусловлена поручением Правительства Российской Федерации от 16.11.2020 № ЮТ-П47-73пр</v>
          </cell>
          <cell r="W354" t="str">
            <v>установлен</v>
          </cell>
          <cell r="X354">
            <v>0</v>
          </cell>
        </row>
        <row r="355">
          <cell r="A355" t="str">
            <v>ВППЖуковскийЦФО</v>
          </cell>
          <cell r="B355">
            <v>349</v>
          </cell>
          <cell r="C355" t="str">
            <v>Центральный аппарат</v>
          </cell>
          <cell r="D355" t="str">
            <v>ВПП</v>
          </cell>
          <cell r="E355" t="str">
            <v>ВПП</v>
          </cell>
          <cell r="F355" t="str">
            <v>Жуковский</v>
          </cell>
          <cell r="G355" t="str">
            <v>воздушный</v>
          </cell>
          <cell r="H355" t="str">
            <v>не определен</v>
          </cell>
          <cell r="I355" t="str">
            <v>грузо-пассажирский</v>
          </cell>
          <cell r="J355" t="str">
            <v>постоянный</v>
          </cell>
          <cell r="K355" t="str">
            <v>многосторонний</v>
          </cell>
          <cell r="L355" t="str">
            <v>не определен</v>
          </cell>
          <cell r="M355" t="str">
            <v>нет</v>
          </cell>
          <cell r="N355" t="str">
            <v>да</v>
          </cell>
          <cell r="O355" t="str">
            <v>нет</v>
          </cell>
          <cell r="P355" t="str">
            <v>не применимо</v>
          </cell>
          <cell r="Q355" t="str">
            <v>не применимо</v>
          </cell>
          <cell r="R355" t="str">
            <v>ЦФО</v>
          </cell>
          <cell r="S355" t="str">
            <v>Московская область</v>
          </cell>
          <cell r="T355" t="str">
            <v>Московская область, г. Жуковский, ул. Наркомвод, д. 3, территория аэропорта Жуковский</v>
          </cell>
          <cell r="U355" t="str">
            <v>да</v>
          </cell>
          <cell r="V355" t="str">
            <v>функционирует</v>
          </cell>
          <cell r="W355" t="str">
            <v>установлен</v>
          </cell>
          <cell r="X355">
            <v>0</v>
          </cell>
        </row>
        <row r="356">
          <cell r="A356" t="str">
            <v>ВППИваново (Южный)ЦФО</v>
          </cell>
          <cell r="B356">
            <v>350</v>
          </cell>
          <cell r="C356" t="str">
            <v>Центральный аппарат</v>
          </cell>
          <cell r="D356" t="str">
            <v>ВПП</v>
          </cell>
          <cell r="E356" t="str">
            <v>ВПП</v>
          </cell>
          <cell r="F356" t="str">
            <v>Иваново (Южный)</v>
          </cell>
          <cell r="G356" t="str">
            <v>воздушный</v>
          </cell>
          <cell r="H356" t="str">
            <v>не определен</v>
          </cell>
          <cell r="I356" t="str">
            <v>грузо-пассажирский</v>
          </cell>
          <cell r="J356" t="str">
            <v>работающий на нерегулярной основе</v>
          </cell>
          <cell r="K356" t="str">
            <v>многосторонний</v>
          </cell>
          <cell r="L356" t="str">
            <v>не определен</v>
          </cell>
          <cell r="M356" t="str">
            <v>нет</v>
          </cell>
          <cell r="N356" t="str">
            <v>нет</v>
          </cell>
          <cell r="O356" t="str">
            <v>нет</v>
          </cell>
          <cell r="P356" t="str">
            <v>не применимо</v>
          </cell>
          <cell r="Q356" t="str">
            <v>не применимо</v>
          </cell>
          <cell r="R356" t="str">
            <v>ЦФО</v>
          </cell>
          <cell r="S356" t="str">
            <v>Ивановская область</v>
          </cell>
          <cell r="T356" t="str">
            <v>не определен</v>
          </cell>
          <cell r="U356" t="str">
            <v>нет</v>
          </cell>
          <cell r="V356" t="str">
            <v>Установлен в 2017 году. Будет открыт после проведения мероприятий по обустройству за счет внебюджетных источников финансирования</v>
          </cell>
          <cell r="W356" t="str">
            <v>установлен</v>
          </cell>
          <cell r="X356">
            <v>0</v>
          </cell>
        </row>
        <row r="357">
          <cell r="A357" t="str">
            <v>ВППКубинкаЦФО</v>
          </cell>
          <cell r="B357">
            <v>351</v>
          </cell>
          <cell r="C357" t="str">
            <v>Центральный аппарат</v>
          </cell>
          <cell r="D357" t="str">
            <v>ВПП</v>
          </cell>
          <cell r="E357" t="str">
            <v>ВПП</v>
          </cell>
          <cell r="F357" t="str">
            <v>Кубинка</v>
          </cell>
          <cell r="G357" t="str">
            <v>воздушный</v>
          </cell>
          <cell r="H357" t="str">
            <v>не определен</v>
          </cell>
          <cell r="I357" t="str">
            <v>грузо-пассажирский</v>
          </cell>
          <cell r="J357" t="str">
            <v>постоянный</v>
          </cell>
          <cell r="K357" t="str">
            <v>многосторонний</v>
          </cell>
          <cell r="L357" t="str">
            <v>не определен</v>
          </cell>
          <cell r="M357" t="str">
            <v>нет</v>
          </cell>
          <cell r="N357" t="str">
            <v>нет</v>
          </cell>
          <cell r="O357" t="str">
            <v>нет</v>
          </cell>
          <cell r="P357" t="str">
            <v>не применимо</v>
          </cell>
          <cell r="Q357" t="str">
            <v>не применимо</v>
          </cell>
          <cell r="R357" t="str">
            <v>ЦФО</v>
          </cell>
          <cell r="S357" t="str">
            <v>Московская область</v>
          </cell>
          <cell r="T357" t="str">
            <v>Московская область, Одинцовский район, пос. Новый Городок, аэродром Кубинка</v>
          </cell>
          <cell r="U357" t="str">
            <v>да</v>
          </cell>
          <cell r="V357" t="str">
            <v>функционирует</v>
          </cell>
          <cell r="W357" t="str">
            <v>установлен</v>
          </cell>
          <cell r="X357">
            <v>0</v>
          </cell>
        </row>
        <row r="358">
          <cell r="A358" t="str">
            <v>ВППМосква (Внуково)ЦФО</v>
          </cell>
          <cell r="B358">
            <v>352</v>
          </cell>
          <cell r="C358" t="str">
            <v>Центральный аппарат</v>
          </cell>
          <cell r="D358" t="str">
            <v>ВПП</v>
          </cell>
          <cell r="E358" t="str">
            <v>ВПП</v>
          </cell>
          <cell r="F358" t="str">
            <v>Москва (Внуково)</v>
          </cell>
          <cell r="G358" t="str">
            <v>воздушный</v>
          </cell>
          <cell r="H358" t="str">
            <v>не определен</v>
          </cell>
          <cell r="I358" t="str">
            <v>грузо-пассажирский</v>
          </cell>
          <cell r="J358" t="str">
            <v>постоянный</v>
          </cell>
          <cell r="K358" t="str">
            <v>многосторонний</v>
          </cell>
          <cell r="L358" t="str">
            <v>не определен</v>
          </cell>
          <cell r="M358" t="str">
            <v>да</v>
          </cell>
          <cell r="N358" t="str">
            <v>да</v>
          </cell>
          <cell r="O358" t="str">
            <v>да</v>
          </cell>
          <cell r="P358" t="str">
            <v>не применимо</v>
          </cell>
          <cell r="Q358" t="str">
            <v>не применимо</v>
          </cell>
          <cell r="R358" t="str">
            <v>ЦФО</v>
          </cell>
          <cell r="S358" t="str">
            <v>г. Москва</v>
          </cell>
          <cell r="T358" t="str">
            <v>г. Москва ( 28 км от центра Москвы по Киевскому шоссе, юго-западное направление)</v>
          </cell>
          <cell r="U358" t="str">
            <v>да</v>
          </cell>
          <cell r="V358" t="str">
            <v>функционирует</v>
          </cell>
          <cell r="W358" t="str">
            <v>установлен</v>
          </cell>
          <cell r="X358">
            <v>0</v>
          </cell>
        </row>
        <row r="359">
          <cell r="A359" t="str">
            <v>ВППМосква (Домодедово)ЦФО</v>
          </cell>
          <cell r="B359">
            <v>353</v>
          </cell>
          <cell r="C359" t="str">
            <v>Центральный аппарат</v>
          </cell>
          <cell r="D359" t="str">
            <v>ВПП</v>
          </cell>
          <cell r="E359" t="str">
            <v>ВПП</v>
          </cell>
          <cell r="F359" t="str">
            <v>Москва (Домодедово)</v>
          </cell>
          <cell r="G359" t="str">
            <v>воздушный</v>
          </cell>
          <cell r="H359" t="str">
            <v>не определен</v>
          </cell>
          <cell r="I359" t="str">
            <v>грузо-пассажирский</v>
          </cell>
          <cell r="J359" t="str">
            <v>постоянный</v>
          </cell>
          <cell r="K359" t="str">
            <v>многосторонний</v>
          </cell>
          <cell r="L359" t="str">
            <v>не определен</v>
          </cell>
          <cell r="M359" t="str">
            <v>да</v>
          </cell>
          <cell r="N359" t="str">
            <v>да</v>
          </cell>
          <cell r="O359" t="str">
            <v>да</v>
          </cell>
          <cell r="P359" t="str">
            <v>не применимо</v>
          </cell>
          <cell r="Q359" t="str">
            <v>не применимо</v>
          </cell>
          <cell r="R359" t="str">
            <v>ЦФО</v>
          </cell>
          <cell r="S359" t="str">
            <v>Московская область</v>
          </cell>
          <cell r="T359" t="str">
            <v>Московская область, городской округ Домодедово, территория аэропорта Домодедово</v>
          </cell>
          <cell r="U359" t="str">
            <v>да</v>
          </cell>
          <cell r="V359" t="str">
            <v>функционирует</v>
          </cell>
          <cell r="W359" t="str">
            <v>установлен</v>
          </cell>
          <cell r="X359">
            <v>0</v>
          </cell>
        </row>
        <row r="360">
          <cell r="A360" t="str">
            <v>ВППМосква (Шереметьево)ЦФО</v>
          </cell>
          <cell r="B360">
            <v>354</v>
          </cell>
          <cell r="C360" t="str">
            <v>Центральный аппарат</v>
          </cell>
          <cell r="D360" t="str">
            <v>ВПП</v>
          </cell>
          <cell r="E360" t="str">
            <v>ВПП</v>
          </cell>
          <cell r="F360" t="str">
            <v>Москва (Шереметьево)</v>
          </cell>
          <cell r="G360" t="str">
            <v>воздушный</v>
          </cell>
          <cell r="H360" t="str">
            <v>не определен</v>
          </cell>
          <cell r="I360" t="str">
            <v>грузо-пассажирский</v>
          </cell>
          <cell r="J360" t="str">
            <v>постоянный</v>
          </cell>
          <cell r="K360" t="str">
            <v>многосторонний</v>
          </cell>
          <cell r="L360" t="str">
            <v>не определен</v>
          </cell>
          <cell r="M360" t="str">
            <v>да</v>
          </cell>
          <cell r="N360" t="str">
            <v>да</v>
          </cell>
          <cell r="O360" t="str">
            <v>да</v>
          </cell>
          <cell r="P360" t="str">
            <v>не применимо</v>
          </cell>
          <cell r="Q360" t="str">
            <v>не применимо</v>
          </cell>
          <cell r="R360" t="str">
            <v>ЦФО</v>
          </cell>
          <cell r="S360" t="str">
            <v>Московская область</v>
          </cell>
          <cell r="T360" t="str">
            <v>Московская область, городской округ Химки (15 км Ленинградского шоссе)</v>
          </cell>
          <cell r="U360" t="str">
            <v>да</v>
          </cell>
          <cell r="V360" t="str">
            <v>функционирует</v>
          </cell>
          <cell r="W360" t="str">
            <v>установлен</v>
          </cell>
          <cell r="X360">
            <v>0</v>
          </cell>
        </row>
        <row r="361">
          <cell r="A361" t="str">
            <v>ВППОстафьевоЦФО</v>
          </cell>
          <cell r="B361">
            <v>355</v>
          </cell>
          <cell r="C361" t="str">
            <v>Центральный аппарат</v>
          </cell>
          <cell r="D361" t="str">
            <v>ВПП</v>
          </cell>
          <cell r="E361" t="str">
            <v>ВПП</v>
          </cell>
          <cell r="F361" t="str">
            <v>Остафьево</v>
          </cell>
          <cell r="G361" t="str">
            <v>воздушный</v>
          </cell>
          <cell r="H361" t="str">
            <v>не определен</v>
          </cell>
          <cell r="I361" t="str">
            <v>грузо-пассажирский</v>
          </cell>
          <cell r="J361" t="str">
            <v>постоянный</v>
          </cell>
          <cell r="K361" t="str">
            <v>многосторонний</v>
          </cell>
          <cell r="L361" t="str">
            <v>не определен</v>
          </cell>
          <cell r="M361" t="str">
            <v>нет</v>
          </cell>
          <cell r="N361" t="str">
            <v>нет</v>
          </cell>
          <cell r="O361" t="str">
            <v>нет</v>
          </cell>
          <cell r="P361" t="str">
            <v>не применимо</v>
          </cell>
          <cell r="Q361" t="str">
            <v>не применимо</v>
          </cell>
          <cell r="R361" t="str">
            <v>ЦФО</v>
          </cell>
          <cell r="S361" t="str">
            <v>г. Москва</v>
          </cell>
          <cell r="T361" t="str">
            <v>г. Москва, поселение Рязановское, аэропорт «Остафьево»</v>
          </cell>
          <cell r="U361" t="str">
            <v>да</v>
          </cell>
          <cell r="V361" t="str">
            <v>функционирует</v>
          </cell>
          <cell r="W361" t="str">
            <v>установлен</v>
          </cell>
          <cell r="X361">
            <v>0</v>
          </cell>
        </row>
        <row r="362">
          <cell r="A362" t="str">
            <v>ВППТверь (Мигалово)ЦФО</v>
          </cell>
          <cell r="B362">
            <v>356</v>
          </cell>
          <cell r="C362" t="str">
            <v>Центральный аппарат</v>
          </cell>
          <cell r="D362" t="str">
            <v>ВПП</v>
          </cell>
          <cell r="E362" t="str">
            <v>ВПП</v>
          </cell>
          <cell r="F362" t="str">
            <v>Тверь (Мигалово)</v>
          </cell>
          <cell r="G362" t="str">
            <v>воздушный</v>
          </cell>
          <cell r="H362" t="str">
            <v>не определен</v>
          </cell>
          <cell r="I362" t="str">
            <v>грузо-пассажирский</v>
          </cell>
          <cell r="J362" t="str">
            <v>работающий на нерегулярной основе</v>
          </cell>
          <cell r="K362" t="str">
            <v>многосторонний</v>
          </cell>
          <cell r="L362" t="str">
            <v>не определен</v>
          </cell>
          <cell r="M362" t="str">
            <v>нет</v>
          </cell>
          <cell r="N362" t="str">
            <v>нет</v>
          </cell>
          <cell r="O362" t="str">
            <v>нет</v>
          </cell>
          <cell r="P362" t="str">
            <v>не применимо</v>
          </cell>
          <cell r="Q362" t="str">
            <v>не применимо</v>
          </cell>
          <cell r="R362" t="str">
            <v>ЦФО</v>
          </cell>
          <cell r="S362" t="str">
            <v>Тверская область</v>
          </cell>
          <cell r="T362" t="str">
            <v>Тверская область, г. Тверь, ул. Громова, д. 54</v>
          </cell>
          <cell r="U362" t="str">
            <v>да</v>
          </cell>
          <cell r="V362" t="str">
            <v>В течение последних 5 лет международное сообщение в пункте пропуска не осуществляется</v>
          </cell>
          <cell r="W362" t="str">
            <v>установлен</v>
          </cell>
          <cell r="X362">
            <v>0</v>
          </cell>
        </row>
        <row r="363">
          <cell r="A363" t="str">
            <v>ВППЧкаловскийЦФО</v>
          </cell>
          <cell r="B363">
            <v>357</v>
          </cell>
          <cell r="C363" t="str">
            <v>Центральный аппарат</v>
          </cell>
          <cell r="D363" t="str">
            <v>ВПП</v>
          </cell>
          <cell r="E363" t="str">
            <v>ВПП</v>
          </cell>
          <cell r="F363" t="str">
            <v>Чкаловский</v>
          </cell>
          <cell r="G363" t="str">
            <v>воздушный</v>
          </cell>
          <cell r="H363" t="str">
            <v>не определен</v>
          </cell>
          <cell r="I363" t="str">
            <v>грузо-пассажирский</v>
          </cell>
          <cell r="J363" t="str">
            <v>работающий на нерегулярной основе</v>
          </cell>
          <cell r="K363" t="str">
            <v>многосторонний</v>
          </cell>
          <cell r="L363" t="str">
            <v>не определен</v>
          </cell>
          <cell r="M363" t="str">
            <v>нет</v>
          </cell>
          <cell r="N363" t="str">
            <v>нет</v>
          </cell>
          <cell r="O363" t="str">
            <v>нет</v>
          </cell>
          <cell r="P363" t="str">
            <v>не применимо</v>
          </cell>
          <cell r="Q363" t="str">
            <v>не применимо</v>
          </cell>
          <cell r="R363" t="str">
            <v>ЦФО</v>
          </cell>
          <cell r="S363" t="str">
            <v>Московская область</v>
          </cell>
          <cell r="T363" t="str">
            <v>Московская область, Щелковский район, ул. Аэродромная, д. 2 стр. 1</v>
          </cell>
          <cell r="U363" t="str">
            <v>да</v>
          </cell>
          <cell r="V363" t="str">
            <v>функционирует</v>
          </cell>
          <cell r="W363" t="str">
            <v>установлен</v>
          </cell>
          <cell r="X363">
            <v>0</v>
          </cell>
        </row>
        <row r="364">
          <cell r="A364" t="str">
            <v>ВППЯрославль (Туношна)ЦФО</v>
          </cell>
          <cell r="B364">
            <v>358</v>
          </cell>
          <cell r="C364" t="str">
            <v>Центральный аппарат</v>
          </cell>
          <cell r="D364" t="str">
            <v>ВПП</v>
          </cell>
          <cell r="E364" t="str">
            <v>ВПП</v>
          </cell>
          <cell r="F364" t="str">
            <v>Ярославль (Туношна)</v>
          </cell>
          <cell r="G364" t="str">
            <v>воздушный</v>
          </cell>
          <cell r="H364" t="str">
            <v>не определен</v>
          </cell>
          <cell r="I364" t="str">
            <v>грузо-пассажирский</v>
          </cell>
          <cell r="J364" t="str">
            <v>работающий на нерегулярной основе</v>
          </cell>
          <cell r="K364" t="str">
            <v>многосторонний</v>
          </cell>
          <cell r="L364" t="str">
            <v>не определен</v>
          </cell>
          <cell r="M364" t="str">
            <v>нет</v>
          </cell>
          <cell r="N364" t="str">
            <v>нет</v>
          </cell>
          <cell r="O364" t="str">
            <v>нет</v>
          </cell>
          <cell r="P364" t="str">
            <v>не применимо</v>
          </cell>
          <cell r="Q364" t="str">
            <v>не применимо</v>
          </cell>
          <cell r="R364" t="str">
            <v>ЦФО</v>
          </cell>
          <cell r="S364" t="str">
            <v>Ярославская область</v>
          </cell>
          <cell r="T364" t="str">
            <v>Ярославская область, Ярославский район, Туношна-городок-26, 21 км юго-восточнее г. Ярославль, аэропорт Туношна</v>
          </cell>
          <cell r="U364" t="str">
            <v>да</v>
          </cell>
          <cell r="V364" t="str">
            <v>функционирует</v>
          </cell>
          <cell r="W364" t="str">
            <v>установлен</v>
          </cell>
          <cell r="X364">
            <v>0</v>
          </cell>
        </row>
        <row r="365">
          <cell r="A365" t="str">
            <v>ДАППАбагайтуйДФО</v>
          </cell>
          <cell r="B365">
            <v>359</v>
          </cell>
          <cell r="C365" t="str">
            <v>Читинский</v>
          </cell>
          <cell r="D365" t="str">
            <v>АПП</v>
          </cell>
          <cell r="E365" t="str">
            <v>ДАПП</v>
          </cell>
          <cell r="F365" t="str">
            <v>Абагайтуй</v>
          </cell>
          <cell r="G365" t="str">
            <v>автомобильный</v>
          </cell>
          <cell r="H365" t="str">
            <v>не определен</v>
          </cell>
          <cell r="I365" t="str">
            <v>грузовой</v>
          </cell>
          <cell r="J365" t="str">
            <v>работающий на нерегулярной основе</v>
          </cell>
          <cell r="K365" t="str">
            <v>двусторонний</v>
          </cell>
          <cell r="L365" t="str">
            <v>не определен</v>
          </cell>
          <cell r="M365" t="str">
            <v>нет</v>
          </cell>
          <cell r="N365" t="str">
            <v>нет</v>
          </cell>
          <cell r="O365" t="str">
            <v>нет</v>
          </cell>
          <cell r="P365" t="str">
            <v>Китайская Народная Республика</v>
          </cell>
          <cell r="Q365" t="str">
            <v>Эрка</v>
          </cell>
          <cell r="R365" t="str">
            <v>ДФО</v>
          </cell>
          <cell r="S365" t="str">
            <v>Забайкальский край</v>
          </cell>
          <cell r="T365" t="str">
            <v>не определен</v>
          </cell>
          <cell r="U365" t="str">
            <v>нет</v>
          </cell>
          <cell r="V365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W365" t="str">
            <v>установлен</v>
          </cell>
          <cell r="X365">
            <v>0</v>
          </cell>
        </row>
        <row r="366">
          <cell r="A366" t="str">
            <v>ДАППАйнек-ГолДФО</v>
          </cell>
          <cell r="B366">
            <v>360</v>
          </cell>
          <cell r="C366" t="str">
            <v>Читинский</v>
          </cell>
          <cell r="D366" t="str">
            <v>АПП</v>
          </cell>
          <cell r="E366" t="str">
            <v>ДАПП</v>
          </cell>
          <cell r="F366" t="str">
            <v>Айнек-Гол</v>
          </cell>
          <cell r="G366" t="str">
            <v>автомобильный</v>
          </cell>
          <cell r="H366" t="str">
            <v>не определен</v>
          </cell>
          <cell r="I366" t="str">
            <v>грузо-пассажирский</v>
          </cell>
          <cell r="J366" t="str">
            <v>работающий на нерегулярной основе</v>
          </cell>
          <cell r="K366" t="str">
            <v>двусторонний</v>
          </cell>
          <cell r="L366" t="str">
            <v>не определен</v>
          </cell>
          <cell r="M366" t="str">
            <v>нет</v>
          </cell>
          <cell r="N366" t="str">
            <v>нет</v>
          </cell>
          <cell r="O366" t="str">
            <v>нет</v>
          </cell>
          <cell r="P366" t="str">
            <v>Монголия</v>
          </cell>
          <cell r="Q366" t="str">
            <v>Бага-Илэнх-Гол</v>
          </cell>
          <cell r="R366" t="str">
            <v>ДФО</v>
          </cell>
          <cell r="S366" t="str">
            <v>Республика Бурятия</v>
          </cell>
          <cell r="T366" t="str">
            <v>не определен</v>
          </cell>
          <cell r="U366" t="str">
            <v>нет</v>
          </cell>
          <cell r="V366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W366" t="str">
            <v>установлен</v>
          </cell>
          <cell r="X366">
            <v>0</v>
          </cell>
        </row>
        <row r="367">
          <cell r="A367" t="str">
            <v>ДАППАлтанДФО</v>
          </cell>
          <cell r="B367">
            <v>361</v>
          </cell>
          <cell r="C367" t="str">
            <v>Читинский</v>
          </cell>
          <cell r="D367" t="str">
            <v>АПП</v>
          </cell>
          <cell r="E367" t="str">
            <v>ДАПП</v>
          </cell>
          <cell r="F367" t="str">
            <v>Алтан</v>
          </cell>
          <cell r="G367" t="str">
            <v>автомобильный</v>
          </cell>
          <cell r="H367" t="str">
            <v>не определен</v>
          </cell>
          <cell r="I367" t="str">
            <v>грузо-пассажирский</v>
          </cell>
          <cell r="J367" t="str">
            <v>работающий на нерегулярной основе</v>
          </cell>
          <cell r="K367" t="str">
            <v>двусторонний</v>
          </cell>
          <cell r="L367" t="str">
            <v>не определен</v>
          </cell>
          <cell r="M367" t="str">
            <v>нет</v>
          </cell>
          <cell r="N367" t="str">
            <v>нет</v>
          </cell>
          <cell r="O367" t="str">
            <v>нет</v>
          </cell>
          <cell r="P367" t="str">
            <v>Монголия</v>
          </cell>
          <cell r="Q367" t="str">
            <v>Агацын-Гол</v>
          </cell>
          <cell r="R367" t="str">
            <v>ДФО</v>
          </cell>
          <cell r="S367" t="str">
            <v>Забайкальский край</v>
          </cell>
          <cell r="T367" t="str">
            <v>не определен</v>
          </cell>
          <cell r="U367" t="str">
            <v>нет</v>
          </cell>
          <cell r="V367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W367" t="str">
            <v>установлен</v>
          </cell>
          <cell r="X367">
            <v>0</v>
          </cell>
        </row>
        <row r="368">
          <cell r="A368" t="str">
            <v>ДАППВерхний УльхунДФО</v>
          </cell>
          <cell r="B368">
            <v>362</v>
          </cell>
          <cell r="C368" t="str">
            <v>Читинский</v>
          </cell>
          <cell r="D368" t="str">
            <v>АПП</v>
          </cell>
          <cell r="E368" t="str">
            <v>ДАПП</v>
          </cell>
          <cell r="F368" t="str">
            <v>Верхний Ульхун</v>
          </cell>
          <cell r="G368" t="str">
            <v>автомобильный</v>
          </cell>
          <cell r="H368" t="str">
            <v>не определен</v>
          </cell>
          <cell r="I368" t="str">
            <v>грузо-пассажирский</v>
          </cell>
          <cell r="J368" t="str">
            <v>постоянный</v>
          </cell>
          <cell r="K368" t="str">
            <v>двусторонний</v>
          </cell>
          <cell r="L368" t="str">
            <v>не определен</v>
          </cell>
          <cell r="M368" t="str">
            <v>нет</v>
          </cell>
          <cell r="N368" t="str">
            <v>нет</v>
          </cell>
          <cell r="O368" t="str">
            <v>нет</v>
          </cell>
          <cell r="P368" t="str">
            <v>Монголия</v>
          </cell>
          <cell r="Q368" t="str">
            <v>Ульхун</v>
          </cell>
          <cell r="R368" t="str">
            <v>ДФО</v>
          </cell>
          <cell r="S368" t="str">
            <v>Забайкальский край</v>
          </cell>
          <cell r="T368" t="str">
            <v>Кыринский район, Забайкальского края, 296+120 км. автомобильной дороги Дарасун - Государственная граница МНР (76ОП РЗ 76А-005)</v>
          </cell>
          <cell r="U368" t="str">
            <v>да</v>
          </cell>
          <cell r="V368" t="str">
            <v>функционирует</v>
          </cell>
          <cell r="W368" t="str">
            <v>установлен</v>
          </cell>
          <cell r="X368">
            <v>0</v>
          </cell>
        </row>
        <row r="369">
          <cell r="A369" t="str">
            <v>ДАППЖелтураДФО</v>
          </cell>
          <cell r="B369">
            <v>363</v>
          </cell>
          <cell r="C369" t="str">
            <v>Читинский</v>
          </cell>
          <cell r="D369" t="str">
            <v>АПП</v>
          </cell>
          <cell r="E369" t="str">
            <v>ДАПП</v>
          </cell>
          <cell r="F369" t="str">
            <v>Желтура</v>
          </cell>
          <cell r="G369" t="str">
            <v>автомобильный</v>
          </cell>
          <cell r="H369" t="str">
            <v>не определен</v>
          </cell>
          <cell r="I369" t="str">
            <v>грузо-пассажирский</v>
          </cell>
          <cell r="J369" t="str">
            <v>работающий на нерегулярной основе</v>
          </cell>
          <cell r="K369" t="str">
            <v>двусторонний</v>
          </cell>
          <cell r="L369" t="str">
            <v>не определен</v>
          </cell>
          <cell r="M369" t="str">
            <v>нет</v>
          </cell>
          <cell r="N369" t="str">
            <v>нет</v>
          </cell>
          <cell r="O369" t="str">
            <v>нет</v>
          </cell>
          <cell r="P369" t="str">
            <v>Монголия</v>
          </cell>
          <cell r="Q369" t="str">
            <v>Зэлтэр</v>
          </cell>
          <cell r="R369" t="str">
            <v>ДФО</v>
          </cell>
          <cell r="S369" t="str">
            <v>Республика Бурятия</v>
          </cell>
          <cell r="T369" t="str">
            <v>Республика Бурятия, Джидинский район в 11 км. южнее с. Желтура непосредственно на границе на высоте 750 м. над уровнем моря.</v>
          </cell>
          <cell r="U369" t="str">
            <v>нет</v>
          </cell>
          <cell r="V369" t="str">
            <v>Пункт пропуска не обустроен, так как решение о целесообразности функционирования не принято. В 2013 году ООО Транспортно-строительная фирма "Ростепломонтаж" иницировал реконструкцию пункта пропуска для организации функционирования с целью ввоза из Монголии каменного угля. Работы не завершены</v>
          </cell>
          <cell r="W369" t="str">
            <v>установлен</v>
          </cell>
          <cell r="X369">
            <v>0</v>
          </cell>
        </row>
        <row r="370">
          <cell r="A370" t="str">
            <v>МАППЗабайкальскДФО</v>
          </cell>
          <cell r="B370">
            <v>364</v>
          </cell>
          <cell r="C370" t="str">
            <v>Читинский</v>
          </cell>
          <cell r="D370" t="str">
            <v>АПП</v>
          </cell>
          <cell r="E370" t="str">
            <v>МАПП</v>
          </cell>
          <cell r="F370" t="str">
            <v>Забайкальск</v>
          </cell>
          <cell r="G370" t="str">
            <v>автомобильный</v>
          </cell>
          <cell r="H370" t="str">
            <v>не определен</v>
          </cell>
          <cell r="I370" t="str">
            <v>грузо-пассажирский</v>
          </cell>
          <cell r="J370" t="str">
            <v>постоянный</v>
          </cell>
          <cell r="K370" t="str">
            <v>многосторонний</v>
          </cell>
          <cell r="L370" t="str">
            <v>не определен</v>
          </cell>
          <cell r="M370" t="str">
            <v>да</v>
          </cell>
          <cell r="N370" t="str">
            <v>да</v>
          </cell>
          <cell r="O370" t="str">
            <v>да</v>
          </cell>
          <cell r="P370" t="str">
            <v>Китайская Народная Республика</v>
          </cell>
          <cell r="Q370" t="str">
            <v>Маньчжурия</v>
          </cell>
          <cell r="R370" t="str">
            <v>ДФО</v>
          </cell>
          <cell r="S370" t="str">
            <v>Забайкальский край</v>
          </cell>
          <cell r="T370" t="str">
            <v>Забайкальский край, пгт. Забайкальск, МАПП Забайкальск</v>
          </cell>
          <cell r="U370" t="str">
            <v>да</v>
          </cell>
          <cell r="V370" t="str">
            <v>функционирует</v>
          </cell>
          <cell r="W370" t="str">
            <v>установлен</v>
          </cell>
          <cell r="X370">
            <v>0</v>
          </cell>
        </row>
        <row r="371">
          <cell r="A371" t="str">
            <v>МАППКяхтаДФО</v>
          </cell>
          <cell r="B371">
            <v>365</v>
          </cell>
          <cell r="C371" t="str">
            <v>Читинский</v>
          </cell>
          <cell r="D371" t="str">
            <v>АПП</v>
          </cell>
          <cell r="E371" t="str">
            <v>МАПП</v>
          </cell>
          <cell r="F371" t="str">
            <v>Кяхта</v>
          </cell>
          <cell r="G371" t="str">
            <v>автомобильный</v>
          </cell>
          <cell r="H371" t="str">
            <v>не определен</v>
          </cell>
          <cell r="I371" t="str">
            <v>грузо-пассажирский</v>
          </cell>
          <cell r="J371" t="str">
            <v>постоянный</v>
          </cell>
          <cell r="K371" t="str">
            <v>многосторонний</v>
          </cell>
          <cell r="L371" t="str">
            <v>не определен</v>
          </cell>
          <cell r="M371" t="str">
            <v>да</v>
          </cell>
          <cell r="N371" t="str">
            <v>нет</v>
          </cell>
          <cell r="O371" t="str">
            <v>да</v>
          </cell>
          <cell r="P371" t="str">
            <v>Монголия</v>
          </cell>
          <cell r="Q371" t="str">
            <v>Алтан-Булак</v>
          </cell>
          <cell r="R371" t="str">
            <v>ДФО</v>
          </cell>
          <cell r="S371" t="str">
            <v>Республика Бурятия</v>
          </cell>
          <cell r="T371" t="str">
            <v>Республика Бурятия, Кяхтинский район, г. Кяхта, ул. Таможенная 1, федеральная автодорога  А-165 "Улан-Удэ - Кяхта", 235 км</v>
          </cell>
          <cell r="U371" t="str">
            <v>да</v>
          </cell>
          <cell r="V371" t="str">
            <v>функционирует</v>
          </cell>
          <cell r="W371" t="str">
            <v>установлен</v>
          </cell>
          <cell r="X371">
            <v>0</v>
          </cell>
        </row>
        <row r="372">
          <cell r="A372" t="str">
            <v>ДАППМондыДФО</v>
          </cell>
          <cell r="B372">
            <v>366</v>
          </cell>
          <cell r="C372" t="str">
            <v>Читинский</v>
          </cell>
          <cell r="D372" t="str">
            <v>АПП</v>
          </cell>
          <cell r="E372" t="str">
            <v>МАПП</v>
          </cell>
          <cell r="F372" t="str">
            <v>Монды</v>
          </cell>
          <cell r="G372" t="str">
            <v>автомобильный</v>
          </cell>
          <cell r="H372" t="str">
            <v>не определен</v>
          </cell>
          <cell r="I372" t="str">
            <v>грузо-пассажирский</v>
          </cell>
          <cell r="J372" t="str">
            <v>постоянный</v>
          </cell>
          <cell r="K372" t="str">
            <v>многосторонний</v>
          </cell>
          <cell r="L372" t="str">
            <v>не определен</v>
          </cell>
          <cell r="M372" t="str">
            <v>нет</v>
          </cell>
          <cell r="N372" t="str">
            <v>нет</v>
          </cell>
          <cell r="O372" t="str">
            <v>нет</v>
          </cell>
          <cell r="P372" t="str">
            <v>Монголия</v>
          </cell>
          <cell r="Q372" t="str">
            <v>Ханх</v>
          </cell>
          <cell r="R372" t="str">
            <v>ДФО</v>
          </cell>
          <cell r="S372" t="str">
            <v>Республика Бурятия</v>
          </cell>
          <cell r="T372" t="str">
            <v>Республика Бурятия, Тункинский район, п. Монды, федеральная автомобильная дорога А 333 - «Култук - Монды», 218 км</v>
          </cell>
          <cell r="U372" t="str">
            <v>да</v>
          </cell>
          <cell r="V372" t="str">
            <v>функционирует</v>
          </cell>
          <cell r="W372" t="str">
            <v>установлен</v>
          </cell>
          <cell r="X372">
            <v>0</v>
          </cell>
        </row>
        <row r="373">
          <cell r="A373" t="str">
            <v>ДАПППокровкаДФО</v>
          </cell>
          <cell r="B373">
            <v>367</v>
          </cell>
          <cell r="C373" t="str">
            <v>Читинский</v>
          </cell>
          <cell r="D373" t="str">
            <v>АПП</v>
          </cell>
          <cell r="E373" t="str">
            <v>ДАПП</v>
          </cell>
          <cell r="F373" t="str">
            <v>Покровка</v>
          </cell>
          <cell r="G373" t="str">
            <v>автомобильный</v>
          </cell>
          <cell r="H373" t="str">
            <v>не определен</v>
          </cell>
          <cell r="I373" t="str">
            <v>грузовой</v>
          </cell>
          <cell r="J373" t="str">
            <v>сезонный</v>
          </cell>
          <cell r="K373" t="str">
            <v>двусторонний</v>
          </cell>
          <cell r="L373" t="str">
            <v>не определен</v>
          </cell>
          <cell r="M373" t="str">
            <v>нет</v>
          </cell>
          <cell r="N373" t="str">
            <v>нет</v>
          </cell>
          <cell r="O373" t="str">
            <v>нет</v>
          </cell>
          <cell r="P373" t="str">
            <v>Китайская Народная Республика</v>
          </cell>
          <cell r="Q373" t="str">
            <v>Логухэ</v>
          </cell>
          <cell r="R373" t="str">
            <v>ДФО</v>
          </cell>
          <cell r="S373" t="str">
            <v>Забайкальский край</v>
          </cell>
          <cell r="T373" t="str">
            <v>не определен</v>
          </cell>
          <cell r="U373" t="str">
            <v>нет</v>
          </cell>
          <cell r="V373" t="str">
            <v>Не функционирует по решению пограничных, таможенных органов с 2008 года. Пункт пропуска не обустроен, решение о целесообразности функционирования не принято</v>
          </cell>
          <cell r="W373" t="str">
            <v>установлен</v>
          </cell>
          <cell r="X373">
            <v>0</v>
          </cell>
        </row>
        <row r="374">
          <cell r="A374" t="str">
            <v>МАППСоловьевскДФО</v>
          </cell>
          <cell r="B374">
            <v>368</v>
          </cell>
          <cell r="C374" t="str">
            <v>Читинский</v>
          </cell>
          <cell r="D374" t="str">
            <v>АПП</v>
          </cell>
          <cell r="E374" t="str">
            <v>МАПП</v>
          </cell>
          <cell r="F374" t="str">
            <v>Соловьевск</v>
          </cell>
          <cell r="G374" t="str">
            <v>автомобильный</v>
          </cell>
          <cell r="H374" t="str">
            <v>не определен</v>
          </cell>
          <cell r="I374" t="str">
            <v>грузо-пассажирский</v>
          </cell>
          <cell r="J374" t="str">
            <v>постоянный</v>
          </cell>
          <cell r="K374" t="str">
            <v>многосторонний</v>
          </cell>
          <cell r="L374" t="str">
            <v>не определен</v>
          </cell>
          <cell r="M374" t="str">
            <v>нет</v>
          </cell>
          <cell r="N374" t="str">
            <v>да</v>
          </cell>
          <cell r="O374" t="str">
            <v>нет</v>
          </cell>
          <cell r="P374" t="str">
            <v>Монголия</v>
          </cell>
          <cell r="Q374" t="str">
            <v>Эрэнцав</v>
          </cell>
          <cell r="R374" t="str">
            <v>ДФО</v>
          </cell>
          <cell r="S374" t="str">
            <v>Забайкальский край</v>
          </cell>
          <cell r="T374" t="str">
            <v>Забайкальский край, Борзинский район, п. Соловьевск</v>
          </cell>
          <cell r="U374" t="str">
            <v>да</v>
          </cell>
          <cell r="V374" t="str">
            <v>функционирует</v>
          </cell>
          <cell r="W374" t="str">
            <v>установлен</v>
          </cell>
          <cell r="X374">
            <v>0</v>
          </cell>
        </row>
        <row r="375">
          <cell r="A375" t="str">
            <v>ДАППСтароцурухайтуйскийДФО</v>
          </cell>
          <cell r="B375">
            <v>369</v>
          </cell>
          <cell r="C375" t="str">
            <v>Читинский</v>
          </cell>
          <cell r="D375" t="str">
            <v>АПП</v>
          </cell>
          <cell r="E375" t="str">
            <v>ДАПП</v>
          </cell>
          <cell r="F375" t="str">
            <v>Староцурухайтуйский</v>
          </cell>
          <cell r="G375" t="str">
            <v>автомобильный</v>
          </cell>
          <cell r="H375" t="str">
            <v>не определен</v>
          </cell>
          <cell r="I375" t="str">
            <v>грузо-пассажирский</v>
          </cell>
          <cell r="J375" t="str">
            <v>постоянный</v>
          </cell>
          <cell r="K375" t="str">
            <v>двусторонний</v>
          </cell>
          <cell r="L375" t="str">
            <v>не определен</v>
          </cell>
          <cell r="M375" t="str">
            <v>нет</v>
          </cell>
          <cell r="N375" t="str">
            <v>нет</v>
          </cell>
          <cell r="O375" t="str">
            <v>нет</v>
          </cell>
          <cell r="P375" t="str">
            <v>Китайская Народная Республика</v>
          </cell>
          <cell r="Q375" t="str">
            <v>Хэйшаньтоу</v>
          </cell>
          <cell r="R375" t="str">
            <v>ДФО</v>
          </cell>
          <cell r="S375" t="str">
            <v>Забайкальский край</v>
          </cell>
          <cell r="T375" t="str">
            <v>Забайкальский край, Приаргунский район, с. Староцурухайтуй, переулок Речной, 2</v>
          </cell>
          <cell r="U375" t="str">
            <v>да</v>
          </cell>
          <cell r="V375" t="str">
            <v>функционирует</v>
          </cell>
          <cell r="W375" t="str">
            <v>установлен</v>
          </cell>
          <cell r="X375">
            <v>0</v>
          </cell>
        </row>
        <row r="376">
          <cell r="A376" t="str">
            <v>ДАПП ПУПУбур-ТохторДФО</v>
          </cell>
          <cell r="B376">
            <v>370</v>
          </cell>
          <cell r="C376" t="str">
            <v>Читинский</v>
          </cell>
          <cell r="D376" t="str">
            <v>АПП</v>
          </cell>
          <cell r="E376" t="str">
            <v>ДАПП ПУП</v>
          </cell>
          <cell r="F376" t="str">
            <v>Убур-Тохтор</v>
          </cell>
          <cell r="G376" t="str">
            <v>автомобильный</v>
          </cell>
          <cell r="H376" t="str">
            <v>не определен</v>
          </cell>
          <cell r="I376" t="str">
            <v>грузо-пассажирский</v>
          </cell>
          <cell r="J376" t="str">
            <v>сезонный</v>
          </cell>
          <cell r="K376" t="str">
            <v>двусторонний</v>
          </cell>
          <cell r="L376" t="str">
            <v>упрощенный</v>
          </cell>
          <cell r="M376" t="str">
            <v>нет</v>
          </cell>
          <cell r="N376" t="str">
            <v>нет</v>
          </cell>
          <cell r="O376" t="str">
            <v>нет</v>
          </cell>
          <cell r="P376" t="str">
            <v>Монголия</v>
          </cell>
          <cell r="Q376" t="str">
            <v>Тогтор</v>
          </cell>
          <cell r="R376" t="str">
            <v>ДФО</v>
          </cell>
          <cell r="S376" t="str">
            <v>Забайкальский край</v>
          </cell>
          <cell r="T376" t="str">
            <v>не определен</v>
          </cell>
          <cell r="U376" t="str">
            <v>нет</v>
          </cell>
          <cell r="V376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W376" t="str">
            <v>установлен</v>
          </cell>
          <cell r="X376">
            <v>0</v>
          </cell>
        </row>
        <row r="377">
          <cell r="A377" t="str">
            <v>ЖДППЗабайкальскДФО</v>
          </cell>
          <cell r="B377">
            <v>371</v>
          </cell>
          <cell r="C377" t="str">
            <v>Читинский</v>
          </cell>
          <cell r="D377" t="str">
            <v>ЖДПП</v>
          </cell>
          <cell r="E377" t="str">
            <v>ЖДПП</v>
          </cell>
          <cell r="F377" t="str">
            <v>Забайкальск</v>
          </cell>
          <cell r="G377" t="str">
            <v>железнодорожный</v>
          </cell>
          <cell r="H377" t="str">
            <v>не определен</v>
          </cell>
          <cell r="I377" t="str">
            <v>грузо-пассажирский</v>
          </cell>
          <cell r="J377" t="str">
            <v>постоянный</v>
          </cell>
          <cell r="K377" t="str">
            <v>многосторонний</v>
          </cell>
          <cell r="L377" t="str">
            <v>не определен</v>
          </cell>
          <cell r="M377" t="str">
            <v>да</v>
          </cell>
          <cell r="N377" t="str">
            <v>да</v>
          </cell>
          <cell r="O377" t="str">
            <v>да</v>
          </cell>
          <cell r="P377" t="str">
            <v>Китайская Народная Республика</v>
          </cell>
          <cell r="Q377" t="str">
            <v>Маньчжурия</v>
          </cell>
          <cell r="R377" t="str">
            <v>ДФО</v>
          </cell>
          <cell r="S377" t="str">
            <v>Забайкальский край</v>
          </cell>
          <cell r="T377" t="str">
            <v>Забайкальский край, пгт. Забайкальск, ул. Железнодорожная, д. 1</v>
          </cell>
          <cell r="U377" t="str">
            <v>да</v>
          </cell>
          <cell r="V377" t="str">
            <v>функционирует</v>
          </cell>
          <cell r="W377" t="str">
            <v>установлен</v>
          </cell>
          <cell r="X377">
            <v>0</v>
          </cell>
        </row>
        <row r="378">
          <cell r="A378" t="str">
            <v>ЖДППНаушкиДФО</v>
          </cell>
          <cell r="B378">
            <v>372</v>
          </cell>
          <cell r="C378" t="str">
            <v>Читинский</v>
          </cell>
          <cell r="D378" t="str">
            <v>ЖДПП</v>
          </cell>
          <cell r="E378" t="str">
            <v>ЖДПП</v>
          </cell>
          <cell r="F378" t="str">
            <v>Наушки</v>
          </cell>
          <cell r="G378" t="str">
            <v>железнодорожный</v>
          </cell>
          <cell r="H378" t="str">
            <v>не определен</v>
          </cell>
          <cell r="I378" t="str">
            <v>грузо-пассажирский</v>
          </cell>
          <cell r="J378" t="str">
            <v>постоянный</v>
          </cell>
          <cell r="K378" t="str">
            <v>многосторонний</v>
          </cell>
          <cell r="L378" t="str">
            <v>не определен</v>
          </cell>
          <cell r="M378" t="str">
            <v>да</v>
          </cell>
          <cell r="N378" t="str">
            <v>да</v>
          </cell>
          <cell r="O378" t="str">
            <v>да</v>
          </cell>
          <cell r="P378" t="str">
            <v>Монголия</v>
          </cell>
          <cell r="Q378" t="str">
            <v>Сухэ-Батор</v>
          </cell>
          <cell r="R378" t="str">
            <v>ДФО</v>
          </cell>
          <cell r="S378" t="str">
            <v>Республика Бурятия</v>
          </cell>
          <cell r="T378" t="str">
            <v>Республика Бурятия, Кяхтинский район, п. Наушки, ул. Вокзальная, 33</v>
          </cell>
          <cell r="U378" t="str">
            <v>да</v>
          </cell>
          <cell r="V378" t="str">
            <v>функционирует</v>
          </cell>
          <cell r="W378" t="str">
            <v>установлен</v>
          </cell>
          <cell r="X378">
            <v>0</v>
          </cell>
        </row>
        <row r="379">
          <cell r="A379" t="str">
            <v>ЖДППСоловьевскДФО</v>
          </cell>
          <cell r="B379">
            <v>373</v>
          </cell>
          <cell r="C379" t="str">
            <v>Читинский</v>
          </cell>
          <cell r="D379" t="str">
            <v>ЖДПП</v>
          </cell>
          <cell r="E379" t="str">
            <v>ЖДПП</v>
          </cell>
          <cell r="F379" t="str">
            <v>Соловьевск</v>
          </cell>
          <cell r="G379" t="str">
            <v>железнодорожный</v>
          </cell>
          <cell r="H379" t="str">
            <v>не определен</v>
          </cell>
          <cell r="I379" t="str">
            <v>грузо-пассажирский</v>
          </cell>
          <cell r="J379" t="str">
            <v>постоянный</v>
          </cell>
          <cell r="K379" t="str">
            <v>двусторонний</v>
          </cell>
          <cell r="L379" t="str">
            <v>не определен</v>
          </cell>
          <cell r="M379" t="str">
            <v>нет</v>
          </cell>
          <cell r="N379" t="str">
            <v>да</v>
          </cell>
          <cell r="O379" t="str">
            <v>нет</v>
          </cell>
          <cell r="P379" t="str">
            <v>Монголия</v>
          </cell>
          <cell r="Q379" t="str">
            <v>Эрэнцав</v>
          </cell>
          <cell r="R379" t="str">
            <v>ДФО</v>
          </cell>
          <cell r="S379" t="str">
            <v>Забайкальский край</v>
          </cell>
          <cell r="T379" t="str">
            <v>Забайкальский край, Борзинский район, п. Соловьевск</v>
          </cell>
          <cell r="U379" t="str">
            <v>да</v>
          </cell>
          <cell r="V379" t="str">
            <v>функционирует</v>
          </cell>
          <cell r="W379" t="str">
            <v>установлен</v>
          </cell>
          <cell r="X379">
            <v>0</v>
          </cell>
        </row>
        <row r="380">
          <cell r="A380" t="str">
            <v>ВППБратскСФО</v>
          </cell>
          <cell r="B380">
            <v>374</v>
          </cell>
          <cell r="C380" t="str">
            <v>Читинский</v>
          </cell>
          <cell r="D380" t="str">
            <v>ВПП</v>
          </cell>
          <cell r="E380" t="str">
            <v>ВПП</v>
          </cell>
          <cell r="F380" t="str">
            <v>Братск</v>
          </cell>
          <cell r="G380" t="str">
            <v>воздушный</v>
          </cell>
          <cell r="H380" t="str">
            <v>не определен</v>
          </cell>
          <cell r="I380" t="str">
            <v>грузо-пассажирский</v>
          </cell>
          <cell r="J380" t="str">
            <v>постоянный</v>
          </cell>
          <cell r="K380" t="str">
            <v>многосторонний</v>
          </cell>
          <cell r="L380" t="str">
            <v>не определен</v>
          </cell>
          <cell r="M380" t="str">
            <v>нет</v>
          </cell>
          <cell r="N380" t="str">
            <v>нет</v>
          </cell>
          <cell r="O380" t="str">
            <v>нет</v>
          </cell>
          <cell r="P380" t="str">
            <v>не применимо</v>
          </cell>
          <cell r="Q380" t="str">
            <v>не применимо</v>
          </cell>
          <cell r="R380" t="str">
            <v>СФО</v>
          </cell>
          <cell r="S380" t="str">
            <v>Иркутская область</v>
          </cell>
          <cell r="T380" t="str">
            <v>Иркутская область, г. Братск-11, аэропорт, здание международного сектора</v>
          </cell>
          <cell r="U380" t="str">
            <v>да</v>
          </cell>
          <cell r="V380" t="str">
            <v>функционирует</v>
          </cell>
          <cell r="W380" t="str">
            <v>установлен</v>
          </cell>
          <cell r="X380">
            <v>0</v>
          </cell>
        </row>
        <row r="381">
          <cell r="A381" t="str">
            <v>ВППИркутскСФО</v>
          </cell>
          <cell r="B381">
            <v>375</v>
          </cell>
          <cell r="C381" t="str">
            <v>Читинский</v>
          </cell>
          <cell r="D381" t="str">
            <v>ВПП</v>
          </cell>
          <cell r="E381" t="str">
            <v>ВПП</v>
          </cell>
          <cell r="F381" t="str">
            <v>Иркутск</v>
          </cell>
          <cell r="G381" t="str">
            <v>воздушный</v>
          </cell>
          <cell r="H381" t="str">
            <v>не определен</v>
          </cell>
          <cell r="I381" t="str">
            <v>грузо-пассажирский</v>
          </cell>
          <cell r="J381" t="str">
            <v>постоянный</v>
          </cell>
          <cell r="K381" t="str">
            <v>многосторонний</v>
          </cell>
          <cell r="L381" t="str">
            <v>не определен</v>
          </cell>
          <cell r="M381" t="str">
            <v>нет</v>
          </cell>
          <cell r="N381" t="str">
            <v>нет</v>
          </cell>
          <cell r="O381" t="str">
            <v>нет</v>
          </cell>
          <cell r="P381" t="str">
            <v>не применимо</v>
          </cell>
          <cell r="Q381" t="str">
            <v>не применимо</v>
          </cell>
          <cell r="R381" t="str">
            <v>СФО</v>
          </cell>
          <cell r="S381" t="str">
            <v>Иркутская область</v>
          </cell>
          <cell r="T381" t="str">
            <v>Иркутск, Иркутская область, аэродром Иркутск расположен на правом берегу реки Ангары, на юго-восточной окраине г. Иркутска в 8 (восьми) километрах от центра города</v>
          </cell>
          <cell r="U381" t="str">
            <v>да</v>
          </cell>
          <cell r="V381" t="str">
            <v>функционирует</v>
          </cell>
          <cell r="W381" t="str">
            <v>установлен</v>
          </cell>
          <cell r="X381">
            <v>0</v>
          </cell>
        </row>
        <row r="382">
          <cell r="A382" t="str">
            <v>ВППУлан-Удэ (Мухино)ДФО</v>
          </cell>
          <cell r="B382">
            <v>376</v>
          </cell>
          <cell r="C382" t="str">
            <v>Читинский</v>
          </cell>
          <cell r="D382" t="str">
            <v>ВПП</v>
          </cell>
          <cell r="E382" t="str">
            <v>ВПП</v>
          </cell>
          <cell r="F382" t="str">
            <v>Улан-Удэ (Мухино)</v>
          </cell>
          <cell r="G382" t="str">
            <v>воздушный</v>
          </cell>
          <cell r="H382" t="str">
            <v>не определен</v>
          </cell>
          <cell r="I382" t="str">
            <v>грузо-пассажирский</v>
          </cell>
          <cell r="J382" t="str">
            <v>постоянный</v>
          </cell>
          <cell r="K382" t="str">
            <v>многосторонний</v>
          </cell>
          <cell r="L382" t="str">
            <v>не определен</v>
          </cell>
          <cell r="M382" t="str">
            <v>нет</v>
          </cell>
          <cell r="N382" t="str">
            <v>нет</v>
          </cell>
          <cell r="O382" t="str">
            <v>нет</v>
          </cell>
          <cell r="P382" t="str">
            <v>не применимо</v>
          </cell>
          <cell r="Q382" t="str">
            <v>не применимо</v>
          </cell>
          <cell r="R382" t="str">
            <v>ДФО</v>
          </cell>
          <cell r="S382" t="str">
            <v>Республика Бурятия</v>
          </cell>
          <cell r="T382" t="str">
            <v>Республика Бурятия, г. Улан-Удэ, п. Аэропорт, 15</v>
          </cell>
          <cell r="U382" t="str">
            <v>да</v>
          </cell>
          <cell r="V382" t="str">
            <v>функционирует</v>
          </cell>
          <cell r="W382" t="str">
            <v>установлен</v>
          </cell>
          <cell r="X382">
            <v>0</v>
          </cell>
        </row>
        <row r="383">
          <cell r="A383" t="str">
            <v>ВППЧита (Кадала)ДФО</v>
          </cell>
          <cell r="B383">
            <v>377</v>
          </cell>
          <cell r="C383" t="str">
            <v>Читинский</v>
          </cell>
          <cell r="D383" t="str">
            <v>ВПП</v>
          </cell>
          <cell r="E383" t="str">
            <v>ВПП</v>
          </cell>
          <cell r="F383" t="str">
            <v>Чита (Кадала)</v>
          </cell>
          <cell r="G383" t="str">
            <v>воздушный</v>
          </cell>
          <cell r="H383" t="str">
            <v>не определен</v>
          </cell>
          <cell r="I383" t="str">
            <v>грузо-пассажирский</v>
          </cell>
          <cell r="J383" t="str">
            <v>постоянный</v>
          </cell>
          <cell r="K383" t="str">
            <v>многосторонний</v>
          </cell>
          <cell r="L383" t="str">
            <v>не определен</v>
          </cell>
          <cell r="M383" t="str">
            <v>нет</v>
          </cell>
          <cell r="N383" t="str">
            <v>нет</v>
          </cell>
          <cell r="O383" t="str">
            <v>нет</v>
          </cell>
          <cell r="P383" t="str">
            <v>не применимо</v>
          </cell>
          <cell r="Q383" t="str">
            <v>не применимо</v>
          </cell>
          <cell r="R383" t="str">
            <v>ДФО</v>
          </cell>
          <cell r="S383" t="str">
            <v>Забайкальский край</v>
          </cell>
          <cell r="T383" t="str">
            <v>г. Чита, ул. Звёздная, 17</v>
          </cell>
          <cell r="U383" t="str">
            <v>да</v>
          </cell>
          <cell r="V383" t="str">
            <v>функционирует</v>
          </cell>
          <cell r="W383" t="str">
            <v>установлен</v>
          </cell>
          <cell r="X383">
            <v>0</v>
          </cell>
        </row>
        <row r="384">
          <cell r="A384" t="str">
            <v>ДАПП ПУПКызыл-ХаяСФО</v>
          </cell>
          <cell r="B384">
            <v>0</v>
          </cell>
          <cell r="C384" t="str">
            <v>Новосибирский</v>
          </cell>
          <cell r="D384" t="str">
            <v>АПП</v>
          </cell>
          <cell r="E384" t="str">
            <v>ДАПП ПУП</v>
          </cell>
          <cell r="F384" t="str">
            <v>Кызыл-Хая</v>
          </cell>
          <cell r="G384" t="str">
            <v>автомобильный</v>
          </cell>
          <cell r="H384" t="str">
            <v>не определен</v>
          </cell>
          <cell r="I384" t="str">
            <v>грузо-пассажирский</v>
          </cell>
          <cell r="J384" t="str">
            <v>работающий на нерегулярной основе</v>
          </cell>
          <cell r="K384" t="str">
            <v>двусторонний</v>
          </cell>
          <cell r="L384" t="str">
            <v>упрощенный</v>
          </cell>
          <cell r="M384" t="str">
            <v>нет</v>
          </cell>
          <cell r="N384" t="str">
            <v>нет</v>
          </cell>
          <cell r="O384" t="str">
            <v>нет</v>
          </cell>
          <cell r="P384" t="str">
            <v>Монголия</v>
          </cell>
          <cell r="Q384" t="str">
            <v>Бухмурен</v>
          </cell>
          <cell r="R384" t="str">
            <v>СФО</v>
          </cell>
          <cell r="S384" t="str">
            <v>Республика Тыва</v>
          </cell>
          <cell r="T384" t="str">
            <v>не определен</v>
          </cell>
          <cell r="U384" t="str">
            <v>нет</v>
          </cell>
          <cell r="V384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W384" t="str">
            <v>закрыт</v>
          </cell>
          <cell r="X384">
            <v>0</v>
          </cell>
        </row>
        <row r="385">
          <cell r="A385" t="str">
            <v>ДАПП ПУПСарыг-Холь (Давст)СФО</v>
          </cell>
          <cell r="B385">
            <v>0</v>
          </cell>
          <cell r="C385" t="str">
            <v>Новосибирский</v>
          </cell>
          <cell r="D385" t="str">
            <v>АПП</v>
          </cell>
          <cell r="E385" t="str">
            <v>ДАПП ПУП</v>
          </cell>
          <cell r="F385" t="str">
            <v>Сарыг-Холь (Давст)</v>
          </cell>
          <cell r="G385" t="str">
            <v>автомобильный</v>
          </cell>
          <cell r="H385" t="str">
            <v>не определен</v>
          </cell>
          <cell r="I385" t="str">
            <v>грузо-пассажирский</v>
          </cell>
          <cell r="J385" t="str">
            <v>работающий на нерегулярной основе</v>
          </cell>
          <cell r="K385" t="str">
            <v>двусторонний</v>
          </cell>
          <cell r="L385" t="str">
            <v>упрощенный</v>
          </cell>
          <cell r="M385" t="str">
            <v>нет</v>
          </cell>
          <cell r="N385" t="str">
            <v>нет</v>
          </cell>
          <cell r="O385" t="str">
            <v>нет</v>
          </cell>
          <cell r="P385" t="str">
            <v>Монголия</v>
          </cell>
          <cell r="Q385" t="str">
            <v>Давст</v>
          </cell>
          <cell r="R385" t="str">
            <v>СФО</v>
          </cell>
          <cell r="S385" t="str">
            <v>Республика Тыва</v>
          </cell>
          <cell r="T385" t="str">
            <v>не определен</v>
          </cell>
          <cell r="U385" t="str">
            <v>нет</v>
          </cell>
          <cell r="V385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W385" t="str">
            <v>закрыт</v>
          </cell>
          <cell r="X385">
            <v>0</v>
          </cell>
        </row>
        <row r="386">
          <cell r="A386" t="str">
            <v>ДАПП ПУПСарыг-Холь (Тэс)СФО</v>
          </cell>
          <cell r="B386">
            <v>0</v>
          </cell>
          <cell r="C386" t="str">
            <v>Новосибирский</v>
          </cell>
          <cell r="D386" t="str">
            <v>АПП</v>
          </cell>
          <cell r="E386" t="str">
            <v>ДАПП ПУП</v>
          </cell>
          <cell r="F386" t="str">
            <v>Сарыг-Холь (Тэс)</v>
          </cell>
          <cell r="G386" t="str">
            <v>автомобильный</v>
          </cell>
          <cell r="H386" t="str">
            <v>не определен</v>
          </cell>
          <cell r="I386" t="str">
            <v>грузо-пассажирский</v>
          </cell>
          <cell r="J386" t="str">
            <v>работающий на нерегулярной основе</v>
          </cell>
          <cell r="K386" t="str">
            <v>двусторонний</v>
          </cell>
          <cell r="L386" t="str">
            <v>упрощенный</v>
          </cell>
          <cell r="M386" t="str">
            <v>нет</v>
          </cell>
          <cell r="N386" t="str">
            <v>нет</v>
          </cell>
          <cell r="O386" t="str">
            <v>нет</v>
          </cell>
          <cell r="P386" t="str">
            <v>Монголия</v>
          </cell>
          <cell r="Q386" t="str">
            <v>Тэс</v>
          </cell>
          <cell r="R386" t="str">
            <v>СФО</v>
          </cell>
          <cell r="S386" t="str">
            <v>Республика Тыва</v>
          </cell>
          <cell r="T386" t="str">
            <v>не определен</v>
          </cell>
          <cell r="U386" t="str">
            <v>нет</v>
          </cell>
          <cell r="V386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W386" t="str">
            <v>закрыт</v>
          </cell>
          <cell r="X386">
            <v>0</v>
          </cell>
        </row>
        <row r="387">
          <cell r="A387" t="str">
            <v>ДАПП ПУПТайрисин-АршанСФО</v>
          </cell>
          <cell r="B387">
            <v>0</v>
          </cell>
          <cell r="C387" t="str">
            <v>Новосибирский</v>
          </cell>
          <cell r="D387" t="str">
            <v>АПП</v>
          </cell>
          <cell r="E387" t="str">
            <v>ДАПП ПУП</v>
          </cell>
          <cell r="F387" t="str">
            <v>Тайрисин-Аршан</v>
          </cell>
          <cell r="G387" t="str">
            <v>автомобильный</v>
          </cell>
          <cell r="H387" t="str">
            <v>не определен</v>
          </cell>
          <cell r="I387" t="str">
            <v>грузо-пассажирский</v>
          </cell>
          <cell r="J387" t="str">
            <v>сезонный</v>
          </cell>
          <cell r="K387" t="str">
            <v>двусторонний</v>
          </cell>
          <cell r="L387" t="str">
            <v>упрощенный</v>
          </cell>
          <cell r="M387" t="str">
            <v>нет</v>
          </cell>
          <cell r="N387" t="str">
            <v>нет</v>
          </cell>
          <cell r="O387" t="str">
            <v>нет</v>
          </cell>
          <cell r="P387" t="str">
            <v>Монголия</v>
          </cell>
          <cell r="Q387" t="str">
            <v>Баян-Дзурх</v>
          </cell>
          <cell r="R387" t="str">
            <v>СФО</v>
          </cell>
          <cell r="S387" t="str">
            <v>Республика Тыва</v>
          </cell>
          <cell r="T387" t="str">
            <v>не определен</v>
          </cell>
          <cell r="U387" t="str">
            <v>нет</v>
          </cell>
          <cell r="V387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W387" t="str">
            <v>закрыт</v>
          </cell>
          <cell r="X387">
            <v>0</v>
          </cell>
        </row>
        <row r="388">
          <cell r="A388" t="str">
            <v>ДАПП ПУПТоргалыгСФО</v>
          </cell>
          <cell r="B388">
            <v>0</v>
          </cell>
          <cell r="C388" t="str">
            <v>Новосибирский</v>
          </cell>
          <cell r="D388" t="str">
            <v>АПП</v>
          </cell>
          <cell r="E388" t="str">
            <v>ДАПП ПУП</v>
          </cell>
          <cell r="F388" t="str">
            <v>Торгалыг</v>
          </cell>
          <cell r="G388" t="str">
            <v>автомобильный</v>
          </cell>
          <cell r="H388" t="str">
            <v>не определен</v>
          </cell>
          <cell r="I388" t="str">
            <v>грузо-пассажирский</v>
          </cell>
          <cell r="J388" t="str">
            <v>работающий на нерегулярной основе</v>
          </cell>
          <cell r="K388" t="str">
            <v>двусторонний</v>
          </cell>
          <cell r="L388" t="str">
            <v>упрощенный</v>
          </cell>
          <cell r="M388" t="str">
            <v>нет</v>
          </cell>
          <cell r="N388" t="str">
            <v>нет</v>
          </cell>
          <cell r="O388" t="str">
            <v>нет</v>
          </cell>
          <cell r="P388" t="str">
            <v>Монголия</v>
          </cell>
          <cell r="Q388" t="str">
            <v>Тэли</v>
          </cell>
          <cell r="R388" t="str">
            <v>СФО</v>
          </cell>
          <cell r="S388" t="str">
            <v>Республика Тыва</v>
          </cell>
          <cell r="T388" t="str">
            <v>не определен</v>
          </cell>
          <cell r="U388" t="str">
            <v>нет</v>
          </cell>
          <cell r="V388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W388" t="str">
            <v>закрыт</v>
          </cell>
          <cell r="X388">
            <v>0</v>
          </cell>
        </row>
        <row r="389">
          <cell r="A389" t="str">
            <v>ДАПП ПУПУш-БельдирСФО</v>
          </cell>
          <cell r="B389">
            <v>0</v>
          </cell>
          <cell r="C389" t="str">
            <v>Новосибирский</v>
          </cell>
          <cell r="D389" t="str">
            <v>АПП</v>
          </cell>
          <cell r="E389" t="str">
            <v>ДАПП ПУП</v>
          </cell>
          <cell r="F389" t="str">
            <v>Уш-Бельдир</v>
          </cell>
          <cell r="G389" t="str">
            <v>автомобильный</v>
          </cell>
          <cell r="H389" t="str">
            <v>не определен</v>
          </cell>
          <cell r="I389" t="str">
            <v>грузо-пассажирский</v>
          </cell>
          <cell r="J389" t="str">
            <v>сезонный</v>
          </cell>
          <cell r="K389" t="str">
            <v>двусторонний</v>
          </cell>
          <cell r="L389" t="str">
            <v>упрощенный</v>
          </cell>
          <cell r="M389" t="str">
            <v>нет</v>
          </cell>
          <cell r="N389" t="str">
            <v>нет</v>
          </cell>
          <cell r="O389" t="str">
            <v>нет</v>
          </cell>
          <cell r="P389" t="str">
            <v>Монголия</v>
          </cell>
          <cell r="Q389" t="str">
            <v>Шишхид-Гол</v>
          </cell>
          <cell r="R389" t="str">
            <v>СФО</v>
          </cell>
          <cell r="S389" t="str">
            <v>Республика Тыва</v>
          </cell>
          <cell r="T389" t="str">
            <v>не определен</v>
          </cell>
          <cell r="U389" t="str">
            <v>нет</v>
          </cell>
          <cell r="V389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W389" t="str">
            <v>закрыт</v>
          </cell>
          <cell r="X389">
            <v>0</v>
          </cell>
        </row>
        <row r="390">
          <cell r="A390" t="str">
            <v>ДАПП ПУПХандагайты (Тэли)СФО</v>
          </cell>
          <cell r="B390">
            <v>0</v>
          </cell>
          <cell r="C390" t="str">
            <v>Новосибирский</v>
          </cell>
          <cell r="D390" t="str">
            <v>АПП</v>
          </cell>
          <cell r="E390" t="str">
            <v>ДАПП ПУП</v>
          </cell>
          <cell r="F390" t="str">
            <v>Хандагайты (Тэли)</v>
          </cell>
          <cell r="G390" t="str">
            <v>автомобильный</v>
          </cell>
          <cell r="H390" t="str">
            <v>не определен</v>
          </cell>
          <cell r="I390" t="str">
            <v>грузо-пассажирский</v>
          </cell>
          <cell r="J390" t="str">
            <v>работающий на нерегулярной основе</v>
          </cell>
          <cell r="K390" t="str">
            <v>двусторонний</v>
          </cell>
          <cell r="L390" t="str">
            <v>упрощенный</v>
          </cell>
          <cell r="M390" t="str">
            <v>нет</v>
          </cell>
          <cell r="N390" t="str">
            <v>нет</v>
          </cell>
          <cell r="O390" t="str">
            <v>нет</v>
          </cell>
          <cell r="P390" t="str">
            <v>Монголия</v>
          </cell>
          <cell r="Q390" t="str">
            <v>Тэли</v>
          </cell>
          <cell r="R390" t="str">
            <v>СФО</v>
          </cell>
          <cell r="S390" t="str">
            <v>Республика Тыва</v>
          </cell>
          <cell r="T390" t="str">
            <v>не определен</v>
          </cell>
          <cell r="U390" t="str">
            <v>нет</v>
          </cell>
          <cell r="V390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W390" t="str">
            <v>закрыт</v>
          </cell>
          <cell r="X390">
            <v>0</v>
          </cell>
        </row>
        <row r="391">
          <cell r="A391" t="str">
            <v>ДАПП ПУПБоцийДФО</v>
          </cell>
          <cell r="B391">
            <v>0</v>
          </cell>
          <cell r="C391" t="str">
            <v>Читинский</v>
          </cell>
          <cell r="D391" t="str">
            <v>АПП</v>
          </cell>
          <cell r="E391" t="str">
            <v>ДАПП ПУП</v>
          </cell>
          <cell r="F391" t="str">
            <v>Боций</v>
          </cell>
          <cell r="G391" t="str">
            <v>автомобильный</v>
          </cell>
          <cell r="H391" t="str">
            <v>не определен</v>
          </cell>
          <cell r="I391" t="str">
            <v>грузо-пассажирский</v>
          </cell>
          <cell r="J391" t="str">
            <v>сезонный</v>
          </cell>
          <cell r="K391" t="str">
            <v>двусторонний</v>
          </cell>
          <cell r="L391" t="str">
            <v>упрощенный</v>
          </cell>
          <cell r="M391" t="str">
            <v>нет</v>
          </cell>
          <cell r="N391" t="str">
            <v>нет</v>
          </cell>
          <cell r="O391" t="str">
            <v>нет</v>
          </cell>
          <cell r="P391" t="str">
            <v>Монголия</v>
          </cell>
          <cell r="Q391" t="str">
            <v>Хонгор-Обо</v>
          </cell>
          <cell r="R391" t="str">
            <v>ДФО</v>
          </cell>
          <cell r="S391" t="str">
            <v>Республика Бурятия</v>
          </cell>
          <cell r="T391" t="str">
            <v>не определен</v>
          </cell>
          <cell r="U391" t="str">
            <v>нет</v>
          </cell>
          <cell r="V391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W391" t="str">
            <v>закрыт</v>
          </cell>
          <cell r="X391">
            <v>0</v>
          </cell>
        </row>
        <row r="392">
          <cell r="A392" t="str">
            <v>ДАПП ПУПКиранДФО</v>
          </cell>
          <cell r="B392">
            <v>0</v>
          </cell>
          <cell r="C392" t="str">
            <v>Читинский</v>
          </cell>
          <cell r="D392" t="str">
            <v>АПП</v>
          </cell>
          <cell r="E392" t="str">
            <v>ДАПП ПУП</v>
          </cell>
          <cell r="F392" t="str">
            <v>Киран</v>
          </cell>
          <cell r="G392" t="str">
            <v>автомобильный</v>
          </cell>
          <cell r="H392" t="str">
            <v>не определен</v>
          </cell>
          <cell r="I392" t="str">
            <v>грузо-пассажирский</v>
          </cell>
          <cell r="J392" t="str">
            <v>сезонный</v>
          </cell>
          <cell r="K392" t="str">
            <v>двусторонний</v>
          </cell>
          <cell r="L392" t="str">
            <v>упрощенный</v>
          </cell>
          <cell r="M392" t="str">
            <v>нет</v>
          </cell>
          <cell r="N392" t="str">
            <v>нет</v>
          </cell>
          <cell r="O392" t="str">
            <v>нет</v>
          </cell>
          <cell r="P392" t="str">
            <v>Монголия</v>
          </cell>
          <cell r="Q392" t="str">
            <v>Хутаг-Ондор</v>
          </cell>
          <cell r="R392" t="str">
            <v>ДФО</v>
          </cell>
          <cell r="S392" t="str">
            <v>Республика Бурятия</v>
          </cell>
          <cell r="T392" t="str">
            <v>не определен</v>
          </cell>
          <cell r="U392" t="str">
            <v>нет</v>
          </cell>
          <cell r="V392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W392" t="str">
            <v>закрыт</v>
          </cell>
          <cell r="X392">
            <v>0</v>
          </cell>
        </row>
        <row r="393">
          <cell r="A393" t="str">
            <v>ДАПП ПУПНаушкиДФО</v>
          </cell>
          <cell r="B393">
            <v>0</v>
          </cell>
          <cell r="C393" t="str">
            <v>Читинский</v>
          </cell>
          <cell r="D393" t="str">
            <v>АПП</v>
          </cell>
          <cell r="E393" t="str">
            <v>ДАПП ПУП</v>
          </cell>
          <cell r="F393" t="str">
            <v>Наушки</v>
          </cell>
          <cell r="G393" t="str">
            <v>автомобильный</v>
          </cell>
          <cell r="H393" t="str">
            <v>не определен</v>
          </cell>
          <cell r="I393" t="str">
            <v>грузо-пассажирский</v>
          </cell>
          <cell r="J393" t="str">
            <v>сезонный</v>
          </cell>
          <cell r="K393" t="str">
            <v>двусторонний</v>
          </cell>
          <cell r="L393" t="str">
            <v>упрощенный</v>
          </cell>
          <cell r="M393" t="str">
            <v>нет</v>
          </cell>
          <cell r="N393" t="str">
            <v>нет</v>
          </cell>
          <cell r="O393" t="str">
            <v>нет</v>
          </cell>
          <cell r="P393" t="str">
            <v>Монголия</v>
          </cell>
          <cell r="Q393" t="str">
            <v>Цаган-Арал</v>
          </cell>
          <cell r="R393" t="str">
            <v>ДФО</v>
          </cell>
          <cell r="S393" t="str">
            <v>Республика Бурятия</v>
          </cell>
          <cell r="T393" t="str">
            <v>не определен</v>
          </cell>
          <cell r="U393" t="str">
            <v>нет</v>
          </cell>
          <cell r="V393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W393" t="str">
            <v>закрыт</v>
          </cell>
          <cell r="X393">
            <v>0</v>
          </cell>
        </row>
        <row r="394">
          <cell r="A394" t="str">
            <v>ДАПП ПУПНовый ДурулгуйДФО</v>
          </cell>
          <cell r="B394">
            <v>0</v>
          </cell>
          <cell r="C394" t="str">
            <v>Читинский</v>
          </cell>
          <cell r="D394" t="str">
            <v>АПП</v>
          </cell>
          <cell r="E394" t="str">
            <v>ДАПП ПУП</v>
          </cell>
          <cell r="F394" t="str">
            <v>Новый Дурулгуй</v>
          </cell>
          <cell r="G394" t="str">
            <v>автомобильный</v>
          </cell>
          <cell r="H394" t="str">
            <v>не определен</v>
          </cell>
          <cell r="I394" t="str">
            <v>грузо-пассажирский</v>
          </cell>
          <cell r="J394" t="str">
            <v>сезонный</v>
          </cell>
          <cell r="K394" t="str">
            <v>двусторонний</v>
          </cell>
          <cell r="L394" t="str">
            <v>упрощенный</v>
          </cell>
          <cell r="M394" t="str">
            <v>нет</v>
          </cell>
          <cell r="N394" t="str">
            <v>нет</v>
          </cell>
          <cell r="O394" t="str">
            <v>нет</v>
          </cell>
          <cell r="P394" t="str">
            <v>Монголия</v>
          </cell>
          <cell r="Q394" t="str">
            <v>Ямалхын-Гол</v>
          </cell>
          <cell r="R394" t="str">
            <v>ДФО</v>
          </cell>
          <cell r="S394" t="str">
            <v>Забайкальский край</v>
          </cell>
          <cell r="T394" t="str">
            <v>не определен</v>
          </cell>
          <cell r="U394" t="str">
            <v>нет</v>
          </cell>
          <cell r="V394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W394" t="str">
            <v>закрыт</v>
          </cell>
          <cell r="X394">
            <v>0</v>
          </cell>
        </row>
        <row r="395">
          <cell r="A395" t="str">
            <v>ДАПП ПУПСанагаДФО</v>
          </cell>
          <cell r="B395">
            <v>0</v>
          </cell>
          <cell r="C395" t="str">
            <v>Читинский</v>
          </cell>
          <cell r="D395" t="str">
            <v>АПП</v>
          </cell>
          <cell r="E395" t="str">
            <v>ДАПП ПУП</v>
          </cell>
          <cell r="F395" t="str">
            <v>Санага</v>
          </cell>
          <cell r="G395" t="str">
            <v>автомобильный</v>
          </cell>
          <cell r="H395" t="str">
            <v>не определен</v>
          </cell>
          <cell r="I395" t="str">
            <v>грузо-пассажирский</v>
          </cell>
          <cell r="J395" t="str">
            <v>сезонный</v>
          </cell>
          <cell r="K395" t="str">
            <v>двусторонний</v>
          </cell>
          <cell r="L395" t="str">
            <v>упрощенный</v>
          </cell>
          <cell r="M395" t="str">
            <v>нет</v>
          </cell>
          <cell r="N395" t="str">
            <v>нет</v>
          </cell>
          <cell r="O395" t="str">
            <v>нет</v>
          </cell>
          <cell r="P395" t="str">
            <v>Монголия</v>
          </cell>
          <cell r="Q395" t="str">
            <v>Хэгти</v>
          </cell>
          <cell r="R395" t="str">
            <v>ДФО</v>
          </cell>
          <cell r="S395" t="str">
            <v>Республика Бурятия</v>
          </cell>
          <cell r="T395" t="str">
            <v>не определен</v>
          </cell>
          <cell r="U395" t="str">
            <v>нет</v>
          </cell>
          <cell r="V395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W395" t="str">
            <v>закрыт</v>
          </cell>
          <cell r="X395">
            <v>0</v>
          </cell>
        </row>
        <row r="396">
          <cell r="A396" t="str">
            <v>ДАПП ПУПЦаган-ЧелутайДФО</v>
          </cell>
          <cell r="B396">
            <v>0</v>
          </cell>
          <cell r="C396" t="str">
            <v>Читинский</v>
          </cell>
          <cell r="D396" t="str">
            <v>АПП</v>
          </cell>
          <cell r="E396" t="str">
            <v>ДАПП ПУП</v>
          </cell>
          <cell r="F396" t="str">
            <v>Цаган-Челутай</v>
          </cell>
          <cell r="G396" t="str">
            <v>автомобильный</v>
          </cell>
          <cell r="H396" t="str">
            <v>не определен</v>
          </cell>
          <cell r="I396" t="str">
            <v>грузо-пассажирский</v>
          </cell>
          <cell r="J396" t="str">
            <v>сезонный</v>
          </cell>
          <cell r="K396" t="str">
            <v>двусторонний</v>
          </cell>
          <cell r="L396" t="str">
            <v>упрощенный</v>
          </cell>
          <cell r="M396" t="str">
            <v>нет</v>
          </cell>
          <cell r="N396" t="str">
            <v>нет</v>
          </cell>
          <cell r="O396" t="str">
            <v>нет</v>
          </cell>
          <cell r="P396" t="str">
            <v>Монголия</v>
          </cell>
          <cell r="Q396" t="str">
            <v>Худэр</v>
          </cell>
          <cell r="R396" t="str">
            <v>ДФО</v>
          </cell>
          <cell r="S396" t="str">
            <v>Республика Бурятия</v>
          </cell>
          <cell r="T396" t="str">
            <v>не определен</v>
          </cell>
          <cell r="U396" t="str">
            <v>нет</v>
          </cell>
          <cell r="V396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W396" t="str">
            <v>закрыт</v>
          </cell>
          <cell r="X396">
            <v>0</v>
          </cell>
        </row>
        <row r="397">
          <cell r="A397" t="str">
            <v>ВППНорильск (Алыкель)СФО</v>
          </cell>
          <cell r="B397">
            <v>0</v>
          </cell>
          <cell r="C397" t="str">
            <v>Мурманский</v>
          </cell>
          <cell r="D397" t="str">
            <v>ВПП</v>
          </cell>
          <cell r="E397" t="str">
            <v>ВПП</v>
          </cell>
          <cell r="F397" t="str">
            <v>Норильск (Алыкель)</v>
          </cell>
          <cell r="G397" t="str">
            <v>воздушный</v>
          </cell>
          <cell r="H397" t="str">
            <v>не определен</v>
          </cell>
          <cell r="I397" t="str">
            <v>грузо-пассажирский</v>
          </cell>
          <cell r="J397" t="str">
            <v>работающий на нерегулярной основе</v>
          </cell>
          <cell r="K397" t="str">
            <v>многосторонний</v>
          </cell>
          <cell r="L397" t="str">
            <v>не определен</v>
          </cell>
          <cell r="M397" t="str">
            <v>нет</v>
          </cell>
          <cell r="N397" t="str">
            <v>нет</v>
          </cell>
          <cell r="O397" t="str">
            <v>нет</v>
          </cell>
          <cell r="P397" t="str">
            <v>не применимо</v>
          </cell>
          <cell r="Q397" t="str">
            <v>не применимо</v>
          </cell>
          <cell r="R397" t="str">
            <v>СФО</v>
          </cell>
          <cell r="S397" t="str">
            <v>Красноярский край</v>
          </cell>
          <cell r="T397" t="str">
            <v>не определен</v>
          </cell>
          <cell r="U397" t="str">
            <v>нет</v>
          </cell>
          <cell r="V397" t="str">
            <v>Установлен в 2023 г. Будет открыт после проведения мероприятий по обустройству</v>
          </cell>
          <cell r="W397" t="str">
            <v>установлен</v>
          </cell>
          <cell r="X397">
            <v>0</v>
          </cell>
        </row>
        <row r="398">
          <cell r="A398" t="str">
            <v>ВППТобольск (Ремезов)УФО</v>
          </cell>
          <cell r="B398">
            <v>0</v>
          </cell>
          <cell r="C398" t="str">
            <v>Уральский</v>
          </cell>
          <cell r="D398" t="str">
            <v>ВПП</v>
          </cell>
          <cell r="E398" t="str">
            <v>ВПП</v>
          </cell>
          <cell r="F398" t="str">
            <v>Тобольск (Ремезов)</v>
          </cell>
          <cell r="G398" t="str">
            <v>воздушный</v>
          </cell>
          <cell r="H398" t="str">
            <v>не определен</v>
          </cell>
          <cell r="I398" t="str">
            <v>грузо-пассажирский</v>
          </cell>
          <cell r="J398" t="str">
            <v>работающий на нерегулярной основе</v>
          </cell>
          <cell r="K398" t="str">
            <v>многосторонний</v>
          </cell>
          <cell r="L398" t="str">
            <v>не определен</v>
          </cell>
          <cell r="M398" t="str">
            <v>нет</v>
          </cell>
          <cell r="N398" t="str">
            <v>нет</v>
          </cell>
          <cell r="O398" t="str">
            <v>нет</v>
          </cell>
          <cell r="P398" t="str">
            <v>не применимо</v>
          </cell>
          <cell r="Q398" t="str">
            <v>не применимо</v>
          </cell>
          <cell r="R398" t="str">
            <v>УФО</v>
          </cell>
          <cell r="S398" t="str">
            <v>Тюменская область</v>
          </cell>
          <cell r="T398" t="str">
            <v>не определен</v>
          </cell>
          <cell r="U398" t="str">
            <v>нет</v>
          </cell>
          <cell r="V398" t="str">
            <v>Установлен в 2023 г. Будет открыт после проведения мероприятий по обустройству</v>
          </cell>
          <cell r="W398" t="str">
            <v>установлен</v>
          </cell>
          <cell r="X398">
            <v>0</v>
          </cell>
        </row>
        <row r="399">
          <cell r="A399" t="str">
            <v>ВППИжевскПФО</v>
          </cell>
          <cell r="B399">
            <v>0</v>
          </cell>
          <cell r="C399" t="str">
            <v>Волгоградский</v>
          </cell>
          <cell r="D399" t="str">
            <v>ВПП</v>
          </cell>
          <cell r="E399" t="str">
            <v>ВПП</v>
          </cell>
          <cell r="F399" t="str">
            <v>Ижевск</v>
          </cell>
          <cell r="G399" t="str">
            <v>воздушный</v>
          </cell>
          <cell r="H399" t="str">
            <v>не определен</v>
          </cell>
          <cell r="I399" t="str">
            <v>грузо-пассажирский</v>
          </cell>
          <cell r="J399" t="str">
            <v>постоянный</v>
          </cell>
          <cell r="K399" t="str">
            <v>многосторонний</v>
          </cell>
          <cell r="L399" t="str">
            <v>не определен</v>
          </cell>
          <cell r="M399" t="str">
            <v>нет</v>
          </cell>
          <cell r="N399" t="str">
            <v>нет</v>
          </cell>
          <cell r="O399" t="str">
            <v>нет</v>
          </cell>
          <cell r="P399" t="str">
            <v>не применимо</v>
          </cell>
          <cell r="Q399" t="str">
            <v>не применимо</v>
          </cell>
          <cell r="R399" t="str">
            <v>ПФО</v>
          </cell>
          <cell r="S399" t="str">
            <v>Удмуртская Республика</v>
          </cell>
          <cell r="T399" t="str">
            <v>не определен</v>
          </cell>
          <cell r="U399" t="str">
            <v>нет</v>
          </cell>
          <cell r="V399" t="str">
            <v>Установлен в 2023 г. Будет открыт после проведения мероприятий по обустройству</v>
          </cell>
          <cell r="W399" t="str">
            <v>установлен</v>
          </cell>
          <cell r="X399">
            <v>0</v>
          </cell>
        </row>
        <row r="400">
          <cell r="A400" t="str">
            <v>СППЛесозаводскДФО</v>
          </cell>
          <cell r="B400">
            <v>0</v>
          </cell>
          <cell r="C400" t="str">
            <v>Владивостокский</v>
          </cell>
          <cell r="D400" t="str">
            <v>СПП</v>
          </cell>
          <cell r="E400" t="str">
            <v>СПП</v>
          </cell>
          <cell r="F400" t="str">
            <v>Лесозаводск</v>
          </cell>
          <cell r="G400" t="str">
            <v>смешанный</v>
          </cell>
          <cell r="H400" t="str">
            <v>не определен</v>
          </cell>
          <cell r="I400" t="str">
            <v>грузо-пассажирский</v>
          </cell>
          <cell r="J400" t="str">
            <v>временный</v>
          </cell>
          <cell r="K400" t="str">
            <v>двусторонний</v>
          </cell>
          <cell r="L400" t="str">
            <v>не определен</v>
          </cell>
          <cell r="M400" t="str">
            <v>нет</v>
          </cell>
          <cell r="N400" t="str">
            <v>нет</v>
          </cell>
          <cell r="O400" t="str">
            <v>нет</v>
          </cell>
          <cell r="P400" t="str">
            <v>Китайская Народная Республика</v>
          </cell>
          <cell r="Q400">
            <v>0</v>
          </cell>
          <cell r="R400" t="str">
            <v>ДФО</v>
          </cell>
          <cell r="S400" t="str">
            <v>Приморский край</v>
          </cell>
          <cell r="T400" t="str">
            <v>Лесозаводский городской округ Приморского края, в 20 км западнее с. Невского.</v>
          </cell>
          <cell r="U400" t="str">
            <v>нет</v>
          </cell>
          <cell r="V400" t="str">
            <v>Установлен в 2023 г. Будет открыт после проведения мероприятий по обустройству</v>
          </cell>
          <cell r="W400" t="str">
            <v>установлен</v>
          </cell>
          <cell r="X400">
            <v>0</v>
          </cell>
        </row>
        <row r="401">
          <cell r="T401">
            <v>0</v>
          </cell>
        </row>
        <row r="402">
          <cell r="T402">
            <v>0</v>
          </cell>
        </row>
        <row r="403">
          <cell r="T403">
            <v>0</v>
          </cell>
        </row>
        <row r="404">
          <cell r="T404">
            <v>0</v>
          </cell>
        </row>
        <row r="405">
          <cell r="T405">
            <v>0</v>
          </cell>
        </row>
        <row r="406">
          <cell r="T406">
            <v>0</v>
          </cell>
        </row>
        <row r="407">
          <cell r="T407">
            <v>0</v>
          </cell>
        </row>
        <row r="408">
          <cell r="T408">
            <v>0</v>
          </cell>
        </row>
        <row r="409">
          <cell r="T409">
            <v>0</v>
          </cell>
        </row>
        <row r="410">
          <cell r="T410">
            <v>0</v>
          </cell>
        </row>
        <row r="411">
          <cell r="T411">
            <v>0</v>
          </cell>
        </row>
        <row r="412">
          <cell r="T412">
            <v>0</v>
          </cell>
        </row>
        <row r="413">
          <cell r="T413">
            <v>0</v>
          </cell>
        </row>
        <row r="414">
          <cell r="T414">
            <v>0</v>
          </cell>
        </row>
        <row r="415">
          <cell r="T415">
            <v>0</v>
          </cell>
        </row>
        <row r="416">
          <cell r="T416">
            <v>0</v>
          </cell>
        </row>
        <row r="417">
          <cell r="T417">
            <v>0</v>
          </cell>
        </row>
        <row r="418">
          <cell r="T418">
            <v>0</v>
          </cell>
        </row>
        <row r="419">
          <cell r="T419">
            <v>0</v>
          </cell>
        </row>
        <row r="420">
          <cell r="T420">
            <v>0</v>
          </cell>
        </row>
        <row r="421">
          <cell r="T421">
            <v>0</v>
          </cell>
        </row>
        <row r="422">
          <cell r="T422">
            <v>0</v>
          </cell>
        </row>
        <row r="423">
          <cell r="T423">
            <v>0</v>
          </cell>
        </row>
        <row r="424">
          <cell r="T424">
            <v>0</v>
          </cell>
        </row>
        <row r="425">
          <cell r="T425">
            <v>0</v>
          </cell>
        </row>
        <row r="426">
          <cell r="T426">
            <v>0</v>
          </cell>
        </row>
        <row r="427">
          <cell r="T427">
            <v>0</v>
          </cell>
        </row>
        <row r="428">
          <cell r="T428">
            <v>0</v>
          </cell>
        </row>
        <row r="429">
          <cell r="T429">
            <v>0</v>
          </cell>
        </row>
        <row r="430">
          <cell r="T430">
            <v>0</v>
          </cell>
        </row>
        <row r="431">
          <cell r="T431">
            <v>0</v>
          </cell>
        </row>
        <row r="432">
          <cell r="T432">
            <v>0</v>
          </cell>
        </row>
        <row r="433">
          <cell r="T433">
            <v>0</v>
          </cell>
        </row>
        <row r="434">
          <cell r="T434">
            <v>0</v>
          </cell>
        </row>
        <row r="435">
          <cell r="T435">
            <v>0</v>
          </cell>
        </row>
        <row r="436">
          <cell r="T436">
            <v>0</v>
          </cell>
        </row>
        <row r="437">
          <cell r="T437">
            <v>0</v>
          </cell>
        </row>
        <row r="438">
          <cell r="T438">
            <v>0</v>
          </cell>
        </row>
        <row r="439">
          <cell r="T439">
            <v>0</v>
          </cell>
        </row>
        <row r="440">
          <cell r="T440">
            <v>0</v>
          </cell>
        </row>
        <row r="441">
          <cell r="T441">
            <v>0</v>
          </cell>
        </row>
        <row r="442">
          <cell r="T442">
            <v>0</v>
          </cell>
        </row>
        <row r="443">
          <cell r="T443">
            <v>0</v>
          </cell>
        </row>
        <row r="444">
          <cell r="T444">
            <v>0</v>
          </cell>
        </row>
        <row r="445">
          <cell r="T445">
            <v>0</v>
          </cell>
        </row>
        <row r="446">
          <cell r="T446">
            <v>0</v>
          </cell>
        </row>
        <row r="447">
          <cell r="T447">
            <v>0</v>
          </cell>
        </row>
        <row r="448">
          <cell r="T448">
            <v>0</v>
          </cell>
        </row>
        <row r="449">
          <cell r="T449">
            <v>0</v>
          </cell>
        </row>
        <row r="450">
          <cell r="T450">
            <v>0</v>
          </cell>
        </row>
        <row r="451">
          <cell r="T451">
            <v>0</v>
          </cell>
        </row>
        <row r="452">
          <cell r="T452">
            <v>0</v>
          </cell>
        </row>
        <row r="453">
          <cell r="T453">
            <v>0</v>
          </cell>
        </row>
        <row r="454">
          <cell r="T454">
            <v>0</v>
          </cell>
        </row>
        <row r="455">
          <cell r="T455">
            <v>0</v>
          </cell>
        </row>
        <row r="456">
          <cell r="T456">
            <v>0</v>
          </cell>
        </row>
        <row r="457">
          <cell r="T457">
            <v>0</v>
          </cell>
        </row>
        <row r="458">
          <cell r="T458">
            <v>0</v>
          </cell>
        </row>
        <row r="459">
          <cell r="T459">
            <v>0</v>
          </cell>
        </row>
        <row r="460">
          <cell r="T460">
            <v>0</v>
          </cell>
        </row>
        <row r="461">
          <cell r="T461">
            <v>0</v>
          </cell>
        </row>
        <row r="462">
          <cell r="T462">
            <v>0</v>
          </cell>
        </row>
        <row r="463">
          <cell r="T463">
            <v>0</v>
          </cell>
        </row>
        <row r="464">
          <cell r="T464">
            <v>0</v>
          </cell>
        </row>
        <row r="465">
          <cell r="T465">
            <v>0</v>
          </cell>
        </row>
        <row r="466">
          <cell r="T466">
            <v>0</v>
          </cell>
        </row>
        <row r="467">
          <cell r="T467">
            <v>0</v>
          </cell>
        </row>
        <row r="468">
          <cell r="T468">
            <v>0</v>
          </cell>
        </row>
        <row r="469">
          <cell r="T469">
            <v>0</v>
          </cell>
        </row>
        <row r="470">
          <cell r="T470">
            <v>0</v>
          </cell>
        </row>
        <row r="471">
          <cell r="T471">
            <v>0</v>
          </cell>
        </row>
        <row r="472">
          <cell r="T472">
            <v>0</v>
          </cell>
        </row>
        <row r="473">
          <cell r="T473">
            <v>0</v>
          </cell>
        </row>
        <row r="474">
          <cell r="T474">
            <v>0</v>
          </cell>
        </row>
        <row r="475">
          <cell r="T475">
            <v>0</v>
          </cell>
        </row>
        <row r="476">
          <cell r="T476">
            <v>0</v>
          </cell>
        </row>
        <row r="477">
          <cell r="T477">
            <v>0</v>
          </cell>
        </row>
        <row r="478">
          <cell r="T478">
            <v>0</v>
          </cell>
        </row>
        <row r="479">
          <cell r="T479">
            <v>0</v>
          </cell>
        </row>
        <row r="480">
          <cell r="T480">
            <v>0</v>
          </cell>
        </row>
        <row r="481">
          <cell r="T481">
            <v>0</v>
          </cell>
        </row>
        <row r="482">
          <cell r="T482">
            <v>0</v>
          </cell>
        </row>
        <row r="483">
          <cell r="T483">
            <v>0</v>
          </cell>
        </row>
        <row r="484">
          <cell r="T484">
            <v>0</v>
          </cell>
        </row>
        <row r="485">
          <cell r="T485">
            <v>0</v>
          </cell>
        </row>
        <row r="486">
          <cell r="T486">
            <v>0</v>
          </cell>
        </row>
        <row r="487">
          <cell r="T487">
            <v>0</v>
          </cell>
        </row>
        <row r="488">
          <cell r="T488">
            <v>0</v>
          </cell>
        </row>
        <row r="489">
          <cell r="T489">
            <v>0</v>
          </cell>
        </row>
        <row r="490">
          <cell r="T490">
            <v>0</v>
          </cell>
        </row>
        <row r="491">
          <cell r="T491">
            <v>0</v>
          </cell>
        </row>
        <row r="492">
          <cell r="T492">
            <v>0</v>
          </cell>
        </row>
        <row r="493">
          <cell r="T493">
            <v>0</v>
          </cell>
        </row>
        <row r="494">
          <cell r="T494">
            <v>0</v>
          </cell>
        </row>
        <row r="495">
          <cell r="T495">
            <v>0</v>
          </cell>
        </row>
        <row r="496">
          <cell r="T496">
            <v>0</v>
          </cell>
        </row>
        <row r="497">
          <cell r="T497">
            <v>0</v>
          </cell>
        </row>
        <row r="498">
          <cell r="T498">
            <v>0</v>
          </cell>
        </row>
        <row r="499">
          <cell r="T499">
            <v>0</v>
          </cell>
        </row>
        <row r="500">
          <cell r="T500">
            <v>0</v>
          </cell>
        </row>
        <row r="501">
          <cell r="T501">
            <v>0</v>
          </cell>
        </row>
        <row r="502">
          <cell r="T502">
            <v>0</v>
          </cell>
        </row>
        <row r="503">
          <cell r="T503">
            <v>0</v>
          </cell>
        </row>
        <row r="504">
          <cell r="T504">
            <v>0</v>
          </cell>
        </row>
        <row r="505">
          <cell r="T505">
            <v>0</v>
          </cell>
        </row>
        <row r="506">
          <cell r="T506">
            <v>0</v>
          </cell>
        </row>
        <row r="507">
          <cell r="T507">
            <v>0</v>
          </cell>
        </row>
        <row r="508">
          <cell r="T508">
            <v>0</v>
          </cell>
        </row>
        <row r="509">
          <cell r="T509">
            <v>0</v>
          </cell>
        </row>
        <row r="510">
          <cell r="T510">
            <v>0</v>
          </cell>
        </row>
        <row r="511">
          <cell r="T511">
            <v>0</v>
          </cell>
        </row>
        <row r="512">
          <cell r="T512">
            <v>0</v>
          </cell>
        </row>
        <row r="513">
          <cell r="T513">
            <v>0</v>
          </cell>
        </row>
        <row r="514">
          <cell r="T514">
            <v>0</v>
          </cell>
        </row>
        <row r="515">
          <cell r="T515">
            <v>0</v>
          </cell>
        </row>
        <row r="516">
          <cell r="T516">
            <v>0</v>
          </cell>
        </row>
        <row r="517">
          <cell r="T517">
            <v>0</v>
          </cell>
        </row>
        <row r="518">
          <cell r="T518">
            <v>0</v>
          </cell>
        </row>
        <row r="519">
          <cell r="T519">
            <v>0</v>
          </cell>
        </row>
        <row r="520">
          <cell r="T520">
            <v>0</v>
          </cell>
        </row>
        <row r="521">
          <cell r="T521">
            <v>0</v>
          </cell>
        </row>
        <row r="522">
          <cell r="T522">
            <v>0</v>
          </cell>
        </row>
        <row r="523">
          <cell r="T523">
            <v>0</v>
          </cell>
        </row>
        <row r="524">
          <cell r="T524">
            <v>0</v>
          </cell>
        </row>
        <row r="525">
          <cell r="T525">
            <v>0</v>
          </cell>
        </row>
        <row r="526">
          <cell r="T526">
            <v>0</v>
          </cell>
        </row>
        <row r="527">
          <cell r="T527">
            <v>0</v>
          </cell>
        </row>
        <row r="528">
          <cell r="T528">
            <v>0</v>
          </cell>
        </row>
        <row r="529">
          <cell r="T529">
            <v>0</v>
          </cell>
        </row>
        <row r="530">
          <cell r="T530">
            <v>0</v>
          </cell>
        </row>
        <row r="531">
          <cell r="T531">
            <v>0</v>
          </cell>
        </row>
        <row r="532">
          <cell r="T532">
            <v>0</v>
          </cell>
        </row>
        <row r="533">
          <cell r="T533">
            <v>0</v>
          </cell>
        </row>
        <row r="534">
          <cell r="T534">
            <v>0</v>
          </cell>
        </row>
        <row r="535">
          <cell r="T535">
            <v>0</v>
          </cell>
        </row>
        <row r="536">
          <cell r="T536">
            <v>0</v>
          </cell>
        </row>
        <row r="537">
          <cell r="T537">
            <v>0</v>
          </cell>
        </row>
        <row r="538">
          <cell r="T538">
            <v>0</v>
          </cell>
        </row>
        <row r="539">
          <cell r="T539">
            <v>0</v>
          </cell>
        </row>
        <row r="540">
          <cell r="T540">
            <v>0</v>
          </cell>
        </row>
        <row r="541">
          <cell r="T541">
            <v>0</v>
          </cell>
        </row>
        <row r="542">
          <cell r="T542">
            <v>0</v>
          </cell>
        </row>
        <row r="543">
          <cell r="T543">
            <v>0</v>
          </cell>
        </row>
        <row r="544">
          <cell r="T544">
            <v>0</v>
          </cell>
        </row>
        <row r="545">
          <cell r="T545">
            <v>0</v>
          </cell>
        </row>
        <row r="546">
          <cell r="T546">
            <v>0</v>
          </cell>
        </row>
        <row r="547">
          <cell r="T547">
            <v>0</v>
          </cell>
        </row>
        <row r="548">
          <cell r="T548">
            <v>0</v>
          </cell>
        </row>
        <row r="549">
          <cell r="T549">
            <v>0</v>
          </cell>
        </row>
        <row r="550">
          <cell r="T550">
            <v>0</v>
          </cell>
        </row>
        <row r="551">
          <cell r="T551">
            <v>0</v>
          </cell>
        </row>
        <row r="552">
          <cell r="T552">
            <v>0</v>
          </cell>
        </row>
        <row r="553">
          <cell r="T553">
            <v>0</v>
          </cell>
        </row>
        <row r="554">
          <cell r="T554">
            <v>0</v>
          </cell>
        </row>
        <row r="555">
          <cell r="T555">
            <v>0</v>
          </cell>
        </row>
        <row r="556">
          <cell r="T556">
            <v>0</v>
          </cell>
        </row>
        <row r="557">
          <cell r="T557">
            <v>0</v>
          </cell>
        </row>
        <row r="558">
          <cell r="T558">
            <v>0</v>
          </cell>
        </row>
        <row r="559">
          <cell r="T559">
            <v>0</v>
          </cell>
        </row>
        <row r="560">
          <cell r="T560">
            <v>0</v>
          </cell>
        </row>
        <row r="561">
          <cell r="T561">
            <v>0</v>
          </cell>
        </row>
        <row r="562">
          <cell r="T562">
            <v>0</v>
          </cell>
        </row>
        <row r="563">
          <cell r="T563">
            <v>0</v>
          </cell>
        </row>
        <row r="564">
          <cell r="T564">
            <v>0</v>
          </cell>
        </row>
        <row r="565">
          <cell r="T565">
            <v>0</v>
          </cell>
        </row>
        <row r="566">
          <cell r="T566">
            <v>0</v>
          </cell>
        </row>
        <row r="567">
          <cell r="T567">
            <v>0</v>
          </cell>
        </row>
        <row r="568">
          <cell r="T568">
            <v>0</v>
          </cell>
        </row>
        <row r="569">
          <cell r="T569">
            <v>0</v>
          </cell>
        </row>
        <row r="570">
          <cell r="T570">
            <v>0</v>
          </cell>
        </row>
        <row r="571">
          <cell r="T571">
            <v>0</v>
          </cell>
        </row>
        <row r="572">
          <cell r="T572">
            <v>0</v>
          </cell>
        </row>
        <row r="573">
          <cell r="T573">
            <v>0</v>
          </cell>
        </row>
        <row r="574">
          <cell r="T574">
            <v>0</v>
          </cell>
        </row>
        <row r="575">
          <cell r="T575">
            <v>0</v>
          </cell>
        </row>
        <row r="576">
          <cell r="T576">
            <v>0</v>
          </cell>
        </row>
        <row r="577">
          <cell r="T577">
            <v>0</v>
          </cell>
        </row>
        <row r="578">
          <cell r="T578">
            <v>0</v>
          </cell>
        </row>
        <row r="579">
          <cell r="T579">
            <v>0</v>
          </cell>
        </row>
        <row r="580">
          <cell r="T580">
            <v>0</v>
          </cell>
        </row>
        <row r="581">
          <cell r="T581">
            <v>0</v>
          </cell>
        </row>
        <row r="582">
          <cell r="T582">
            <v>0</v>
          </cell>
        </row>
        <row r="583">
          <cell r="T583">
            <v>0</v>
          </cell>
        </row>
        <row r="584">
          <cell r="T584">
            <v>0</v>
          </cell>
        </row>
        <row r="585">
          <cell r="T585">
            <v>0</v>
          </cell>
        </row>
        <row r="586">
          <cell r="T586">
            <v>0</v>
          </cell>
        </row>
        <row r="587">
          <cell r="T587">
            <v>0</v>
          </cell>
        </row>
        <row r="588">
          <cell r="T588">
            <v>0</v>
          </cell>
        </row>
        <row r="589">
          <cell r="T589">
            <v>0</v>
          </cell>
        </row>
        <row r="590">
          <cell r="T590">
            <v>0</v>
          </cell>
        </row>
        <row r="591">
          <cell r="T591">
            <v>0</v>
          </cell>
        </row>
        <row r="592">
          <cell r="T592">
            <v>0</v>
          </cell>
        </row>
        <row r="593">
          <cell r="T593">
            <v>0</v>
          </cell>
        </row>
        <row r="594">
          <cell r="T594">
            <v>0</v>
          </cell>
        </row>
        <row r="595">
          <cell r="T595">
            <v>0</v>
          </cell>
        </row>
        <row r="596">
          <cell r="T596">
            <v>0</v>
          </cell>
        </row>
        <row r="597">
          <cell r="T597">
            <v>0</v>
          </cell>
        </row>
        <row r="598">
          <cell r="T598">
            <v>0</v>
          </cell>
        </row>
        <row r="599">
          <cell r="T599">
            <v>0</v>
          </cell>
        </row>
        <row r="600">
          <cell r="T600">
            <v>0</v>
          </cell>
        </row>
        <row r="601">
          <cell r="T601">
            <v>0</v>
          </cell>
        </row>
        <row r="602">
          <cell r="T602">
            <v>0</v>
          </cell>
        </row>
        <row r="603">
          <cell r="T603">
            <v>0</v>
          </cell>
        </row>
        <row r="604">
          <cell r="T604">
            <v>0</v>
          </cell>
        </row>
        <row r="605">
          <cell r="T605">
            <v>0</v>
          </cell>
        </row>
        <row r="606">
          <cell r="T606">
            <v>0</v>
          </cell>
        </row>
        <row r="607">
          <cell r="T607">
            <v>0</v>
          </cell>
        </row>
        <row r="608">
          <cell r="T608">
            <v>0</v>
          </cell>
        </row>
        <row r="609">
          <cell r="T609">
            <v>0</v>
          </cell>
        </row>
        <row r="610">
          <cell r="T610">
            <v>0</v>
          </cell>
        </row>
        <row r="611">
          <cell r="T611">
            <v>0</v>
          </cell>
        </row>
        <row r="612">
          <cell r="T612">
            <v>0</v>
          </cell>
        </row>
        <row r="613">
          <cell r="T613">
            <v>0</v>
          </cell>
        </row>
        <row r="614">
          <cell r="T614">
            <v>0</v>
          </cell>
        </row>
        <row r="615">
          <cell r="T615">
            <v>0</v>
          </cell>
        </row>
        <row r="616">
          <cell r="T616">
            <v>0</v>
          </cell>
        </row>
        <row r="617">
          <cell r="T617">
            <v>0</v>
          </cell>
        </row>
        <row r="618">
          <cell r="T618">
            <v>0</v>
          </cell>
        </row>
        <row r="619">
          <cell r="T619">
            <v>0</v>
          </cell>
        </row>
        <row r="620">
          <cell r="T620">
            <v>0</v>
          </cell>
        </row>
        <row r="621">
          <cell r="T621">
            <v>0</v>
          </cell>
        </row>
        <row r="622">
          <cell r="T622">
            <v>0</v>
          </cell>
        </row>
        <row r="623">
          <cell r="T623">
            <v>0</v>
          </cell>
        </row>
        <row r="624">
          <cell r="T624">
            <v>0</v>
          </cell>
        </row>
        <row r="625">
          <cell r="T625">
            <v>0</v>
          </cell>
        </row>
        <row r="626">
          <cell r="T626">
            <v>0</v>
          </cell>
        </row>
        <row r="627">
          <cell r="T627">
            <v>0</v>
          </cell>
        </row>
        <row r="628">
          <cell r="T628">
            <v>0</v>
          </cell>
        </row>
        <row r="629">
          <cell r="T629">
            <v>0</v>
          </cell>
        </row>
        <row r="630">
          <cell r="T630">
            <v>0</v>
          </cell>
        </row>
        <row r="631">
          <cell r="T631">
            <v>0</v>
          </cell>
        </row>
        <row r="632">
          <cell r="T632">
            <v>0</v>
          </cell>
        </row>
        <row r="633">
          <cell r="T633">
            <v>0</v>
          </cell>
        </row>
        <row r="634">
          <cell r="T634">
            <v>0</v>
          </cell>
        </row>
        <row r="635">
          <cell r="T635">
            <v>0</v>
          </cell>
        </row>
        <row r="636">
          <cell r="T636">
            <v>0</v>
          </cell>
        </row>
        <row r="637">
          <cell r="T637">
            <v>0</v>
          </cell>
        </row>
        <row r="638">
          <cell r="T638">
            <v>0</v>
          </cell>
        </row>
        <row r="639">
          <cell r="T639">
            <v>0</v>
          </cell>
        </row>
        <row r="640">
          <cell r="T640">
            <v>0</v>
          </cell>
        </row>
        <row r="641">
          <cell r="T641">
            <v>0</v>
          </cell>
        </row>
        <row r="642">
          <cell r="T642">
            <v>0</v>
          </cell>
        </row>
        <row r="643">
          <cell r="T643">
            <v>0</v>
          </cell>
        </row>
        <row r="644">
          <cell r="T644">
            <v>0</v>
          </cell>
        </row>
        <row r="645">
          <cell r="T645">
            <v>0</v>
          </cell>
        </row>
        <row r="646">
          <cell r="T646">
            <v>0</v>
          </cell>
        </row>
        <row r="647">
          <cell r="T647">
            <v>0</v>
          </cell>
        </row>
        <row r="648">
          <cell r="T648">
            <v>0</v>
          </cell>
        </row>
        <row r="649">
          <cell r="T649">
            <v>0</v>
          </cell>
        </row>
        <row r="650">
          <cell r="T650">
            <v>0</v>
          </cell>
        </row>
        <row r="651">
          <cell r="T651">
            <v>0</v>
          </cell>
        </row>
        <row r="652">
          <cell r="T652">
            <v>0</v>
          </cell>
        </row>
        <row r="653">
          <cell r="T653">
            <v>0</v>
          </cell>
        </row>
        <row r="654">
          <cell r="T654">
            <v>0</v>
          </cell>
        </row>
        <row r="655">
          <cell r="T655">
            <v>0</v>
          </cell>
        </row>
        <row r="656">
          <cell r="T656">
            <v>0</v>
          </cell>
        </row>
        <row r="657">
          <cell r="T657">
            <v>0</v>
          </cell>
        </row>
        <row r="658">
          <cell r="T658">
            <v>0</v>
          </cell>
        </row>
        <row r="659">
          <cell r="T659">
            <v>0</v>
          </cell>
        </row>
        <row r="660">
          <cell r="T660">
            <v>0</v>
          </cell>
        </row>
        <row r="661">
          <cell r="T661">
            <v>0</v>
          </cell>
        </row>
        <row r="662">
          <cell r="T662">
            <v>0</v>
          </cell>
        </row>
        <row r="663">
          <cell r="T663">
            <v>0</v>
          </cell>
        </row>
        <row r="664">
          <cell r="T664">
            <v>0</v>
          </cell>
        </row>
        <row r="665">
          <cell r="T665">
            <v>0</v>
          </cell>
        </row>
        <row r="666">
          <cell r="T666">
            <v>0</v>
          </cell>
        </row>
        <row r="667">
          <cell r="T667">
            <v>0</v>
          </cell>
        </row>
        <row r="668">
          <cell r="T668">
            <v>0</v>
          </cell>
        </row>
        <row r="669">
          <cell r="T669">
            <v>0</v>
          </cell>
        </row>
        <row r="670">
          <cell r="T670">
            <v>0</v>
          </cell>
        </row>
        <row r="671">
          <cell r="T671">
            <v>0</v>
          </cell>
        </row>
        <row r="672">
          <cell r="T672">
            <v>0</v>
          </cell>
        </row>
        <row r="673">
          <cell r="T673">
            <v>0</v>
          </cell>
        </row>
        <row r="674">
          <cell r="T674">
            <v>0</v>
          </cell>
        </row>
        <row r="675">
          <cell r="T675">
            <v>0</v>
          </cell>
        </row>
        <row r="676">
          <cell r="T676">
            <v>0</v>
          </cell>
        </row>
        <row r="677">
          <cell r="T677">
            <v>0</v>
          </cell>
        </row>
        <row r="678">
          <cell r="T678">
            <v>0</v>
          </cell>
        </row>
        <row r="679">
          <cell r="T679">
            <v>0</v>
          </cell>
        </row>
        <row r="680">
          <cell r="T680">
            <v>0</v>
          </cell>
        </row>
        <row r="681">
          <cell r="T681">
            <v>0</v>
          </cell>
        </row>
        <row r="682">
          <cell r="T682">
            <v>0</v>
          </cell>
        </row>
        <row r="683">
          <cell r="T683">
            <v>0</v>
          </cell>
        </row>
        <row r="684">
          <cell r="T684">
            <v>0</v>
          </cell>
        </row>
        <row r="685">
          <cell r="T685">
            <v>0</v>
          </cell>
        </row>
        <row r="686">
          <cell r="T686">
            <v>0</v>
          </cell>
        </row>
        <row r="687">
          <cell r="T687">
            <v>0</v>
          </cell>
        </row>
        <row r="688">
          <cell r="T688">
            <v>0</v>
          </cell>
        </row>
        <row r="689">
          <cell r="T689">
            <v>0</v>
          </cell>
        </row>
        <row r="690">
          <cell r="T690">
            <v>0</v>
          </cell>
        </row>
        <row r="691">
          <cell r="T691">
            <v>0</v>
          </cell>
        </row>
        <row r="692">
          <cell r="T692">
            <v>0</v>
          </cell>
        </row>
        <row r="693">
          <cell r="T693">
            <v>0</v>
          </cell>
        </row>
        <row r="694">
          <cell r="T694">
            <v>0</v>
          </cell>
        </row>
        <row r="695">
          <cell r="T695">
            <v>0</v>
          </cell>
        </row>
        <row r="696">
          <cell r="T696">
            <v>0</v>
          </cell>
        </row>
        <row r="697">
          <cell r="T697">
            <v>0</v>
          </cell>
        </row>
        <row r="698">
          <cell r="T698">
            <v>0</v>
          </cell>
        </row>
        <row r="699">
          <cell r="T699">
            <v>0</v>
          </cell>
        </row>
        <row r="700">
          <cell r="T700">
            <v>0</v>
          </cell>
        </row>
        <row r="701">
          <cell r="T701">
            <v>0</v>
          </cell>
        </row>
        <row r="702">
          <cell r="T702">
            <v>0</v>
          </cell>
        </row>
        <row r="703">
          <cell r="T703">
            <v>0</v>
          </cell>
        </row>
        <row r="704">
          <cell r="T704">
            <v>0</v>
          </cell>
        </row>
        <row r="705">
          <cell r="T705">
            <v>0</v>
          </cell>
        </row>
        <row r="706">
          <cell r="T706">
            <v>0</v>
          </cell>
        </row>
        <row r="707">
          <cell r="T707">
            <v>0</v>
          </cell>
        </row>
        <row r="708">
          <cell r="T708">
            <v>0</v>
          </cell>
        </row>
        <row r="709">
          <cell r="T709">
            <v>0</v>
          </cell>
        </row>
        <row r="710">
          <cell r="T710">
            <v>0</v>
          </cell>
        </row>
        <row r="711">
          <cell r="T711">
            <v>0</v>
          </cell>
        </row>
        <row r="712">
          <cell r="T712">
            <v>0</v>
          </cell>
        </row>
        <row r="713">
          <cell r="T713">
            <v>0</v>
          </cell>
        </row>
        <row r="714">
          <cell r="T714">
            <v>0</v>
          </cell>
        </row>
        <row r="715">
          <cell r="T715">
            <v>0</v>
          </cell>
        </row>
        <row r="716">
          <cell r="T716">
            <v>0</v>
          </cell>
        </row>
        <row r="717">
          <cell r="T717">
            <v>0</v>
          </cell>
        </row>
        <row r="718">
          <cell r="T718">
            <v>0</v>
          </cell>
        </row>
        <row r="719">
          <cell r="T719">
            <v>0</v>
          </cell>
        </row>
        <row r="720">
          <cell r="T720">
            <v>0</v>
          </cell>
        </row>
        <row r="721">
          <cell r="T721">
            <v>0</v>
          </cell>
        </row>
        <row r="722">
          <cell r="T722">
            <v>0</v>
          </cell>
        </row>
        <row r="723">
          <cell r="T723">
            <v>0</v>
          </cell>
        </row>
        <row r="724">
          <cell r="T724">
            <v>0</v>
          </cell>
        </row>
        <row r="725">
          <cell r="T725">
            <v>0</v>
          </cell>
        </row>
        <row r="726">
          <cell r="T726">
            <v>0</v>
          </cell>
        </row>
        <row r="727">
          <cell r="T727">
            <v>0</v>
          </cell>
        </row>
        <row r="728">
          <cell r="T728">
            <v>0</v>
          </cell>
        </row>
        <row r="729">
          <cell r="T729">
            <v>0</v>
          </cell>
        </row>
        <row r="730">
          <cell r="T730">
            <v>0</v>
          </cell>
        </row>
        <row r="731">
          <cell r="T731">
            <v>0</v>
          </cell>
        </row>
        <row r="732">
          <cell r="T732">
            <v>0</v>
          </cell>
        </row>
        <row r="733">
          <cell r="T733">
            <v>0</v>
          </cell>
        </row>
        <row r="734">
          <cell r="T734">
            <v>0</v>
          </cell>
        </row>
        <row r="735">
          <cell r="T735">
            <v>0</v>
          </cell>
        </row>
        <row r="736">
          <cell r="T736">
            <v>0</v>
          </cell>
        </row>
        <row r="737">
          <cell r="T737">
            <v>0</v>
          </cell>
        </row>
        <row r="738">
          <cell r="T738">
            <v>0</v>
          </cell>
        </row>
        <row r="739">
          <cell r="T739">
            <v>0</v>
          </cell>
        </row>
        <row r="740">
          <cell r="T740">
            <v>0</v>
          </cell>
        </row>
        <row r="741">
          <cell r="T741">
            <v>0</v>
          </cell>
        </row>
        <row r="742">
          <cell r="T742">
            <v>0</v>
          </cell>
        </row>
        <row r="743">
          <cell r="T743">
            <v>0</v>
          </cell>
        </row>
        <row r="744">
          <cell r="T744">
            <v>0</v>
          </cell>
        </row>
        <row r="745">
          <cell r="T745">
            <v>0</v>
          </cell>
        </row>
        <row r="746">
          <cell r="T746">
            <v>0</v>
          </cell>
        </row>
        <row r="747">
          <cell r="T747">
            <v>0</v>
          </cell>
        </row>
        <row r="748">
          <cell r="T748">
            <v>0</v>
          </cell>
        </row>
        <row r="749">
          <cell r="T749">
            <v>0</v>
          </cell>
        </row>
        <row r="750">
          <cell r="T750">
            <v>0</v>
          </cell>
        </row>
        <row r="751">
          <cell r="T751">
            <v>0</v>
          </cell>
        </row>
        <row r="752">
          <cell r="T752">
            <v>0</v>
          </cell>
        </row>
        <row r="753">
          <cell r="T753">
            <v>0</v>
          </cell>
        </row>
        <row r="754">
          <cell r="T754">
            <v>0</v>
          </cell>
        </row>
        <row r="755">
          <cell r="T755">
            <v>0</v>
          </cell>
        </row>
        <row r="756">
          <cell r="T756">
            <v>0</v>
          </cell>
        </row>
        <row r="757">
          <cell r="T757">
            <v>0</v>
          </cell>
        </row>
        <row r="758">
          <cell r="T758">
            <v>0</v>
          </cell>
        </row>
        <row r="759">
          <cell r="T759">
            <v>0</v>
          </cell>
        </row>
        <row r="760">
          <cell r="T760">
            <v>0</v>
          </cell>
        </row>
        <row r="761">
          <cell r="T761">
            <v>0</v>
          </cell>
        </row>
        <row r="762">
          <cell r="T762">
            <v>0</v>
          </cell>
        </row>
        <row r="763">
          <cell r="T763">
            <v>0</v>
          </cell>
        </row>
        <row r="764">
          <cell r="T764">
            <v>0</v>
          </cell>
        </row>
        <row r="765">
          <cell r="T765">
            <v>0</v>
          </cell>
        </row>
        <row r="766">
          <cell r="T766">
            <v>0</v>
          </cell>
        </row>
        <row r="767">
          <cell r="T767">
            <v>0</v>
          </cell>
        </row>
        <row r="768">
          <cell r="T768">
            <v>0</v>
          </cell>
        </row>
        <row r="769">
          <cell r="T769">
            <v>0</v>
          </cell>
        </row>
        <row r="770">
          <cell r="T770">
            <v>0</v>
          </cell>
        </row>
        <row r="771">
          <cell r="T771">
            <v>0</v>
          </cell>
        </row>
        <row r="772">
          <cell r="T772">
            <v>0</v>
          </cell>
        </row>
        <row r="773">
          <cell r="T773">
            <v>0</v>
          </cell>
        </row>
        <row r="774">
          <cell r="T774">
            <v>0</v>
          </cell>
        </row>
        <row r="775">
          <cell r="T775">
            <v>0</v>
          </cell>
        </row>
        <row r="776">
          <cell r="T776">
            <v>0</v>
          </cell>
        </row>
        <row r="777">
          <cell r="T777">
            <v>0</v>
          </cell>
        </row>
        <row r="778">
          <cell r="T778">
            <v>0</v>
          </cell>
        </row>
        <row r="779">
          <cell r="T779">
            <v>0</v>
          </cell>
        </row>
        <row r="780">
          <cell r="T780">
            <v>0</v>
          </cell>
        </row>
        <row r="781">
          <cell r="T781">
            <v>0</v>
          </cell>
        </row>
        <row r="782">
          <cell r="T782">
            <v>0</v>
          </cell>
        </row>
        <row r="783">
          <cell r="T783">
            <v>0</v>
          </cell>
        </row>
        <row r="784">
          <cell r="T784">
            <v>0</v>
          </cell>
        </row>
        <row r="785">
          <cell r="T785">
            <v>0</v>
          </cell>
        </row>
        <row r="786">
          <cell r="T786">
            <v>0</v>
          </cell>
        </row>
        <row r="787">
          <cell r="T787">
            <v>0</v>
          </cell>
        </row>
        <row r="788">
          <cell r="T788">
            <v>0</v>
          </cell>
        </row>
        <row r="789">
          <cell r="T789">
            <v>0</v>
          </cell>
        </row>
        <row r="790">
          <cell r="T790">
            <v>0</v>
          </cell>
        </row>
        <row r="791">
          <cell r="T791">
            <v>0</v>
          </cell>
        </row>
        <row r="792">
          <cell r="T792">
            <v>0</v>
          </cell>
        </row>
        <row r="793">
          <cell r="T793">
            <v>0</v>
          </cell>
        </row>
        <row r="794">
          <cell r="T794">
            <v>0</v>
          </cell>
        </row>
        <row r="795">
          <cell r="T795">
            <v>0</v>
          </cell>
        </row>
        <row r="796">
          <cell r="T796">
            <v>0</v>
          </cell>
        </row>
        <row r="797">
          <cell r="T797">
            <v>0</v>
          </cell>
        </row>
        <row r="798">
          <cell r="T798">
            <v>0</v>
          </cell>
        </row>
        <row r="799">
          <cell r="T799">
            <v>0</v>
          </cell>
        </row>
        <row r="800">
          <cell r="T800">
            <v>0</v>
          </cell>
        </row>
        <row r="801">
          <cell r="T801">
            <v>0</v>
          </cell>
        </row>
        <row r="802">
          <cell r="T802">
            <v>0</v>
          </cell>
        </row>
        <row r="803">
          <cell r="T803">
            <v>0</v>
          </cell>
        </row>
        <row r="804">
          <cell r="T804">
            <v>0</v>
          </cell>
        </row>
        <row r="805">
          <cell r="T805">
            <v>0</v>
          </cell>
        </row>
        <row r="806">
          <cell r="T806">
            <v>0</v>
          </cell>
        </row>
        <row r="807">
          <cell r="T807">
            <v>0</v>
          </cell>
        </row>
        <row r="808">
          <cell r="T808">
            <v>0</v>
          </cell>
        </row>
        <row r="809">
          <cell r="T809">
            <v>0</v>
          </cell>
        </row>
        <row r="810">
          <cell r="T810">
            <v>0</v>
          </cell>
        </row>
        <row r="811">
          <cell r="T811">
            <v>0</v>
          </cell>
        </row>
        <row r="812">
          <cell r="T812">
            <v>0</v>
          </cell>
        </row>
        <row r="813">
          <cell r="T813">
            <v>0</v>
          </cell>
        </row>
        <row r="814">
          <cell r="T814">
            <v>0</v>
          </cell>
        </row>
        <row r="815">
          <cell r="T815">
            <v>0</v>
          </cell>
        </row>
        <row r="816">
          <cell r="T816">
            <v>0</v>
          </cell>
        </row>
        <row r="817">
          <cell r="T817">
            <v>0</v>
          </cell>
        </row>
        <row r="818">
          <cell r="T818">
            <v>0</v>
          </cell>
        </row>
        <row r="819">
          <cell r="T819">
            <v>0</v>
          </cell>
        </row>
        <row r="820">
          <cell r="T820">
            <v>0</v>
          </cell>
        </row>
        <row r="821">
          <cell r="T821">
            <v>0</v>
          </cell>
        </row>
        <row r="822">
          <cell r="T822">
            <v>0</v>
          </cell>
        </row>
        <row r="823">
          <cell r="T823">
            <v>0</v>
          </cell>
        </row>
        <row r="824">
          <cell r="T824">
            <v>0</v>
          </cell>
        </row>
        <row r="825">
          <cell r="T825">
            <v>0</v>
          </cell>
        </row>
        <row r="826">
          <cell r="T826">
            <v>0</v>
          </cell>
        </row>
        <row r="827">
          <cell r="T827">
            <v>0</v>
          </cell>
        </row>
        <row r="828">
          <cell r="T828">
            <v>0</v>
          </cell>
        </row>
        <row r="829">
          <cell r="T829">
            <v>0</v>
          </cell>
        </row>
        <row r="830">
          <cell r="T830">
            <v>0</v>
          </cell>
        </row>
        <row r="831">
          <cell r="T831">
            <v>0</v>
          </cell>
        </row>
        <row r="832">
          <cell r="T832">
            <v>0</v>
          </cell>
        </row>
        <row r="833">
          <cell r="T833">
            <v>0</v>
          </cell>
        </row>
        <row r="834">
          <cell r="T834">
            <v>0</v>
          </cell>
        </row>
        <row r="835">
          <cell r="T835">
            <v>0</v>
          </cell>
        </row>
        <row r="836">
          <cell r="T836">
            <v>0</v>
          </cell>
        </row>
        <row r="837">
          <cell r="T837">
            <v>0</v>
          </cell>
        </row>
        <row r="838">
          <cell r="T838">
            <v>0</v>
          </cell>
        </row>
        <row r="839">
          <cell r="T839">
            <v>0</v>
          </cell>
        </row>
        <row r="840">
          <cell r="T840">
            <v>0</v>
          </cell>
        </row>
        <row r="841">
          <cell r="T841">
            <v>0</v>
          </cell>
        </row>
        <row r="842">
          <cell r="T842">
            <v>0</v>
          </cell>
        </row>
        <row r="843">
          <cell r="T843">
            <v>0</v>
          </cell>
        </row>
        <row r="844">
          <cell r="T844">
            <v>0</v>
          </cell>
        </row>
        <row r="845">
          <cell r="T845">
            <v>0</v>
          </cell>
        </row>
        <row r="846">
          <cell r="T846">
            <v>0</v>
          </cell>
        </row>
        <row r="847">
          <cell r="T847">
            <v>0</v>
          </cell>
        </row>
        <row r="848">
          <cell r="T848">
            <v>0</v>
          </cell>
        </row>
        <row r="849">
          <cell r="T849">
            <v>0</v>
          </cell>
        </row>
        <row r="850">
          <cell r="T850">
            <v>0</v>
          </cell>
        </row>
        <row r="851">
          <cell r="T851">
            <v>0</v>
          </cell>
        </row>
        <row r="852">
          <cell r="T852">
            <v>0</v>
          </cell>
        </row>
        <row r="853">
          <cell r="T853">
            <v>0</v>
          </cell>
        </row>
        <row r="854">
          <cell r="T854">
            <v>0</v>
          </cell>
        </row>
        <row r="855">
          <cell r="T855">
            <v>0</v>
          </cell>
        </row>
        <row r="856">
          <cell r="T856">
            <v>0</v>
          </cell>
        </row>
        <row r="857">
          <cell r="T857">
            <v>0</v>
          </cell>
        </row>
        <row r="858">
          <cell r="T858">
            <v>0</v>
          </cell>
        </row>
        <row r="859">
          <cell r="T859">
            <v>0</v>
          </cell>
        </row>
        <row r="860">
          <cell r="T860">
            <v>0</v>
          </cell>
        </row>
        <row r="861">
          <cell r="T861">
            <v>0</v>
          </cell>
        </row>
        <row r="862">
          <cell r="T862">
            <v>0</v>
          </cell>
        </row>
        <row r="863">
          <cell r="T863">
            <v>0</v>
          </cell>
        </row>
        <row r="864">
          <cell r="T864">
            <v>0</v>
          </cell>
        </row>
        <row r="865">
          <cell r="T865">
            <v>0</v>
          </cell>
        </row>
        <row r="866">
          <cell r="T866">
            <v>0</v>
          </cell>
        </row>
        <row r="867">
          <cell r="T867">
            <v>0</v>
          </cell>
        </row>
        <row r="868">
          <cell r="T868">
            <v>0</v>
          </cell>
        </row>
        <row r="869">
          <cell r="T869">
            <v>0</v>
          </cell>
        </row>
        <row r="870">
          <cell r="T870">
            <v>0</v>
          </cell>
        </row>
        <row r="871">
          <cell r="T871">
            <v>0</v>
          </cell>
        </row>
        <row r="872">
          <cell r="T872">
            <v>0</v>
          </cell>
        </row>
        <row r="873">
          <cell r="T873">
            <v>0</v>
          </cell>
        </row>
        <row r="874">
          <cell r="T874">
            <v>0</v>
          </cell>
        </row>
        <row r="875">
          <cell r="T875">
            <v>0</v>
          </cell>
        </row>
        <row r="876">
          <cell r="T876">
            <v>0</v>
          </cell>
        </row>
        <row r="877">
          <cell r="T877">
            <v>0</v>
          </cell>
        </row>
        <row r="878">
          <cell r="T878">
            <v>0</v>
          </cell>
        </row>
        <row r="879">
          <cell r="T879">
            <v>0</v>
          </cell>
        </row>
        <row r="880">
          <cell r="T880">
            <v>0</v>
          </cell>
        </row>
        <row r="881">
          <cell r="T881">
            <v>0</v>
          </cell>
        </row>
        <row r="882">
          <cell r="T882">
            <v>0</v>
          </cell>
        </row>
        <row r="883">
          <cell r="T883">
            <v>0</v>
          </cell>
        </row>
        <row r="884">
          <cell r="T884">
            <v>0</v>
          </cell>
        </row>
        <row r="885">
          <cell r="T885">
            <v>0</v>
          </cell>
        </row>
        <row r="886">
          <cell r="T886">
            <v>0</v>
          </cell>
        </row>
        <row r="887">
          <cell r="T887">
            <v>0</v>
          </cell>
        </row>
        <row r="888">
          <cell r="T888">
            <v>0</v>
          </cell>
        </row>
        <row r="889">
          <cell r="T889">
            <v>0</v>
          </cell>
        </row>
        <row r="890">
          <cell r="T890">
            <v>0</v>
          </cell>
        </row>
        <row r="891">
          <cell r="T891">
            <v>0</v>
          </cell>
        </row>
        <row r="892">
          <cell r="T892">
            <v>0</v>
          </cell>
        </row>
        <row r="893">
          <cell r="T893">
            <v>0</v>
          </cell>
        </row>
        <row r="894">
          <cell r="T894">
            <v>0</v>
          </cell>
        </row>
        <row r="895">
          <cell r="T895">
            <v>0</v>
          </cell>
        </row>
        <row r="896">
          <cell r="T896">
            <v>0</v>
          </cell>
        </row>
        <row r="897">
          <cell r="T897">
            <v>0</v>
          </cell>
        </row>
        <row r="898">
          <cell r="T898">
            <v>0</v>
          </cell>
        </row>
        <row r="899">
          <cell r="T899">
            <v>0</v>
          </cell>
        </row>
        <row r="900">
          <cell r="T900">
            <v>0</v>
          </cell>
        </row>
        <row r="901">
          <cell r="T901">
            <v>0</v>
          </cell>
        </row>
        <row r="902">
          <cell r="T902">
            <v>0</v>
          </cell>
        </row>
        <row r="903">
          <cell r="T903">
            <v>0</v>
          </cell>
        </row>
        <row r="904">
          <cell r="T904">
            <v>0</v>
          </cell>
        </row>
        <row r="905">
          <cell r="T905">
            <v>0</v>
          </cell>
        </row>
        <row r="906">
          <cell r="T906">
            <v>0</v>
          </cell>
        </row>
        <row r="907">
          <cell r="T907">
            <v>0</v>
          </cell>
        </row>
        <row r="908">
          <cell r="T908">
            <v>0</v>
          </cell>
        </row>
        <row r="909">
          <cell r="T909">
            <v>0</v>
          </cell>
        </row>
        <row r="910">
          <cell r="T910">
            <v>0</v>
          </cell>
        </row>
        <row r="911">
          <cell r="T911">
            <v>0</v>
          </cell>
        </row>
        <row r="912">
          <cell r="T912">
            <v>0</v>
          </cell>
        </row>
        <row r="913">
          <cell r="T913">
            <v>0</v>
          </cell>
        </row>
        <row r="914">
          <cell r="T914">
            <v>0</v>
          </cell>
        </row>
        <row r="915">
          <cell r="T915">
            <v>0</v>
          </cell>
        </row>
        <row r="916">
          <cell r="T916">
            <v>0</v>
          </cell>
        </row>
        <row r="917">
          <cell r="T917">
            <v>0</v>
          </cell>
        </row>
        <row r="918">
          <cell r="T918">
            <v>0</v>
          </cell>
        </row>
        <row r="919">
          <cell r="T919">
            <v>0</v>
          </cell>
        </row>
        <row r="920">
          <cell r="T920">
            <v>0</v>
          </cell>
        </row>
        <row r="921">
          <cell r="T921">
            <v>0</v>
          </cell>
        </row>
        <row r="922">
          <cell r="T922">
            <v>0</v>
          </cell>
        </row>
        <row r="923">
          <cell r="T923">
            <v>0</v>
          </cell>
        </row>
        <row r="924">
          <cell r="T924">
            <v>0</v>
          </cell>
        </row>
        <row r="925">
          <cell r="T925">
            <v>0</v>
          </cell>
        </row>
        <row r="926">
          <cell r="T926">
            <v>0</v>
          </cell>
        </row>
        <row r="927">
          <cell r="T927">
            <v>0</v>
          </cell>
        </row>
        <row r="928">
          <cell r="T928">
            <v>0</v>
          </cell>
        </row>
        <row r="929">
          <cell r="T929">
            <v>0</v>
          </cell>
        </row>
        <row r="930">
          <cell r="T930">
            <v>0</v>
          </cell>
        </row>
        <row r="931">
          <cell r="T931">
            <v>0</v>
          </cell>
        </row>
        <row r="932">
          <cell r="T932">
            <v>0</v>
          </cell>
        </row>
        <row r="933">
          <cell r="T933">
            <v>0</v>
          </cell>
        </row>
        <row r="934">
          <cell r="T934">
            <v>0</v>
          </cell>
        </row>
        <row r="935">
          <cell r="T935">
            <v>0</v>
          </cell>
        </row>
        <row r="936">
          <cell r="T936">
            <v>0</v>
          </cell>
        </row>
        <row r="937">
          <cell r="T937">
            <v>0</v>
          </cell>
        </row>
        <row r="938">
          <cell r="T938">
            <v>0</v>
          </cell>
        </row>
        <row r="939">
          <cell r="T939">
            <v>0</v>
          </cell>
        </row>
        <row r="940">
          <cell r="T940">
            <v>0</v>
          </cell>
        </row>
        <row r="941">
          <cell r="T941">
            <v>0</v>
          </cell>
        </row>
        <row r="942">
          <cell r="T942">
            <v>0</v>
          </cell>
        </row>
        <row r="943">
          <cell r="T943">
            <v>0</v>
          </cell>
        </row>
        <row r="944">
          <cell r="T944">
            <v>0</v>
          </cell>
        </row>
        <row r="945">
          <cell r="T945">
            <v>0</v>
          </cell>
        </row>
        <row r="946">
          <cell r="T946">
            <v>0</v>
          </cell>
        </row>
        <row r="947">
          <cell r="T947">
            <v>0</v>
          </cell>
        </row>
        <row r="948">
          <cell r="T948">
            <v>0</v>
          </cell>
        </row>
        <row r="949">
          <cell r="T949">
            <v>0</v>
          </cell>
        </row>
        <row r="950">
          <cell r="T950">
            <v>0</v>
          </cell>
        </row>
        <row r="951">
          <cell r="T951">
            <v>0</v>
          </cell>
        </row>
        <row r="952">
          <cell r="T952">
            <v>0</v>
          </cell>
        </row>
        <row r="953">
          <cell r="T953">
            <v>0</v>
          </cell>
        </row>
        <row r="954">
          <cell r="T954">
            <v>0</v>
          </cell>
        </row>
        <row r="955">
          <cell r="T955">
            <v>0</v>
          </cell>
        </row>
        <row r="956">
          <cell r="T956">
            <v>0</v>
          </cell>
        </row>
        <row r="957">
          <cell r="T957">
            <v>0</v>
          </cell>
        </row>
        <row r="958">
          <cell r="T958">
            <v>0</v>
          </cell>
        </row>
        <row r="959">
          <cell r="T959">
            <v>0</v>
          </cell>
        </row>
        <row r="960">
          <cell r="T960">
            <v>0</v>
          </cell>
        </row>
        <row r="961">
          <cell r="T961">
            <v>0</v>
          </cell>
        </row>
        <row r="962">
          <cell r="T962">
            <v>0</v>
          </cell>
        </row>
        <row r="963">
          <cell r="T963">
            <v>0</v>
          </cell>
        </row>
        <row r="964">
          <cell r="T964">
            <v>0</v>
          </cell>
        </row>
        <row r="965">
          <cell r="T965">
            <v>0</v>
          </cell>
        </row>
        <row r="966">
          <cell r="T966">
            <v>0</v>
          </cell>
        </row>
        <row r="967">
          <cell r="T967">
            <v>0</v>
          </cell>
        </row>
        <row r="968">
          <cell r="T968">
            <v>0</v>
          </cell>
        </row>
        <row r="969">
          <cell r="T969">
            <v>0</v>
          </cell>
        </row>
        <row r="970">
          <cell r="T970">
            <v>0</v>
          </cell>
        </row>
        <row r="971">
          <cell r="T971">
            <v>0</v>
          </cell>
        </row>
        <row r="972">
          <cell r="T972">
            <v>0</v>
          </cell>
        </row>
        <row r="973">
          <cell r="T973">
            <v>0</v>
          </cell>
        </row>
        <row r="974">
          <cell r="T974">
            <v>0</v>
          </cell>
        </row>
        <row r="975">
          <cell r="T975">
            <v>0</v>
          </cell>
        </row>
        <row r="976">
          <cell r="T976">
            <v>0</v>
          </cell>
        </row>
        <row r="977">
          <cell r="T977">
            <v>0</v>
          </cell>
        </row>
        <row r="978">
          <cell r="T978">
            <v>0</v>
          </cell>
        </row>
        <row r="979">
          <cell r="T979">
            <v>0</v>
          </cell>
        </row>
        <row r="980">
          <cell r="T980">
            <v>0</v>
          </cell>
        </row>
        <row r="981">
          <cell r="T981">
            <v>0</v>
          </cell>
        </row>
        <row r="982">
          <cell r="T982">
            <v>0</v>
          </cell>
        </row>
        <row r="983">
          <cell r="T983">
            <v>0</v>
          </cell>
        </row>
        <row r="984">
          <cell r="T984">
            <v>0</v>
          </cell>
        </row>
        <row r="985">
          <cell r="T985">
            <v>0</v>
          </cell>
        </row>
        <row r="986">
          <cell r="T986">
            <v>0</v>
          </cell>
        </row>
        <row r="987">
          <cell r="T987">
            <v>0</v>
          </cell>
        </row>
        <row r="988">
          <cell r="T988">
            <v>0</v>
          </cell>
        </row>
        <row r="989">
          <cell r="T989">
            <v>0</v>
          </cell>
        </row>
        <row r="990">
          <cell r="T990">
            <v>0</v>
          </cell>
        </row>
        <row r="991">
          <cell r="T991">
            <v>0</v>
          </cell>
        </row>
        <row r="992">
          <cell r="T992">
            <v>0</v>
          </cell>
        </row>
        <row r="993">
          <cell r="T993">
            <v>0</v>
          </cell>
        </row>
        <row r="994">
          <cell r="T994">
            <v>0</v>
          </cell>
        </row>
        <row r="995">
          <cell r="T995">
            <v>0</v>
          </cell>
        </row>
        <row r="996">
          <cell r="T996">
            <v>0</v>
          </cell>
        </row>
        <row r="997">
          <cell r="T997">
            <v>0</v>
          </cell>
        </row>
        <row r="998">
          <cell r="T998">
            <v>0</v>
          </cell>
        </row>
        <row r="999">
          <cell r="T999">
            <v>0</v>
          </cell>
        </row>
        <row r="1000">
          <cell r="T1000">
            <v>0</v>
          </cell>
        </row>
        <row r="1001">
          <cell r="T1001">
            <v>0</v>
          </cell>
        </row>
        <row r="1002">
          <cell r="T1002">
            <v>0</v>
          </cell>
        </row>
        <row r="1003">
          <cell r="T1003">
            <v>0</v>
          </cell>
        </row>
        <row r="1004">
          <cell r="T1004">
            <v>0</v>
          </cell>
        </row>
        <row r="1005">
          <cell r="T1005">
            <v>0</v>
          </cell>
        </row>
        <row r="1006">
          <cell r="T1006">
            <v>0</v>
          </cell>
        </row>
        <row r="1007">
          <cell r="T1007">
            <v>0</v>
          </cell>
        </row>
        <row r="1008">
          <cell r="T1008">
            <v>0</v>
          </cell>
        </row>
        <row r="1009">
          <cell r="T1009">
            <v>0</v>
          </cell>
        </row>
        <row r="1010">
          <cell r="T1010">
            <v>0</v>
          </cell>
        </row>
        <row r="1011">
          <cell r="T1011">
            <v>0</v>
          </cell>
        </row>
        <row r="1012">
          <cell r="T1012">
            <v>0</v>
          </cell>
        </row>
        <row r="1013">
          <cell r="T1013">
            <v>0</v>
          </cell>
        </row>
        <row r="1014">
          <cell r="T1014">
            <v>0</v>
          </cell>
        </row>
        <row r="1015">
          <cell r="T1015">
            <v>0</v>
          </cell>
        </row>
        <row r="1016">
          <cell r="T1016">
            <v>0</v>
          </cell>
        </row>
        <row r="1017">
          <cell r="T1017">
            <v>0</v>
          </cell>
        </row>
        <row r="1018">
          <cell r="T1018">
            <v>0</v>
          </cell>
        </row>
        <row r="1019">
          <cell r="T1019">
            <v>0</v>
          </cell>
        </row>
        <row r="1020">
          <cell r="T1020">
            <v>0</v>
          </cell>
        </row>
        <row r="1021">
          <cell r="T1021">
            <v>0</v>
          </cell>
        </row>
        <row r="1022">
          <cell r="T1022">
            <v>0</v>
          </cell>
        </row>
        <row r="1023">
          <cell r="T1023">
            <v>0</v>
          </cell>
        </row>
        <row r="1024">
          <cell r="T1024">
            <v>0</v>
          </cell>
        </row>
        <row r="1025">
          <cell r="T1025">
            <v>0</v>
          </cell>
        </row>
        <row r="1026">
          <cell r="T1026">
            <v>0</v>
          </cell>
        </row>
        <row r="1027">
          <cell r="T1027">
            <v>0</v>
          </cell>
        </row>
        <row r="1028">
          <cell r="T1028">
            <v>0</v>
          </cell>
        </row>
        <row r="1029">
          <cell r="T1029">
            <v>0</v>
          </cell>
        </row>
        <row r="1030">
          <cell r="T1030">
            <v>0</v>
          </cell>
        </row>
        <row r="1031">
          <cell r="T1031">
            <v>0</v>
          </cell>
        </row>
        <row r="1032">
          <cell r="T1032">
            <v>0</v>
          </cell>
        </row>
        <row r="1033">
          <cell r="T1033">
            <v>0</v>
          </cell>
        </row>
        <row r="1034">
          <cell r="T1034">
            <v>0</v>
          </cell>
        </row>
        <row r="1035">
          <cell r="T1035">
            <v>0</v>
          </cell>
        </row>
        <row r="1036">
          <cell r="T1036">
            <v>0</v>
          </cell>
        </row>
        <row r="1037">
          <cell r="T1037">
            <v>0</v>
          </cell>
        </row>
        <row r="1038">
          <cell r="T1038">
            <v>0</v>
          </cell>
        </row>
        <row r="1039">
          <cell r="T1039">
            <v>0</v>
          </cell>
        </row>
        <row r="1040">
          <cell r="T1040">
            <v>0</v>
          </cell>
        </row>
        <row r="1041">
          <cell r="T1041">
            <v>0</v>
          </cell>
        </row>
        <row r="1042">
          <cell r="T1042">
            <v>0</v>
          </cell>
        </row>
        <row r="1043">
          <cell r="T1043">
            <v>0</v>
          </cell>
        </row>
        <row r="1044">
          <cell r="T1044">
            <v>0</v>
          </cell>
        </row>
        <row r="1045">
          <cell r="T1045">
            <v>0</v>
          </cell>
        </row>
        <row r="1046">
          <cell r="T1046">
            <v>0</v>
          </cell>
        </row>
        <row r="1047">
          <cell r="T1047">
            <v>0</v>
          </cell>
        </row>
        <row r="1048">
          <cell r="T1048">
            <v>0</v>
          </cell>
        </row>
        <row r="1049">
          <cell r="T1049">
            <v>0</v>
          </cell>
        </row>
        <row r="1050">
          <cell r="T1050">
            <v>0</v>
          </cell>
        </row>
        <row r="1051">
          <cell r="T1051">
            <v>0</v>
          </cell>
        </row>
        <row r="1052">
          <cell r="T1052">
            <v>0</v>
          </cell>
        </row>
        <row r="1053">
          <cell r="T1053">
            <v>0</v>
          </cell>
        </row>
        <row r="1054">
          <cell r="T1054">
            <v>0</v>
          </cell>
        </row>
        <row r="1055">
          <cell r="T1055">
            <v>0</v>
          </cell>
        </row>
        <row r="1056">
          <cell r="T1056">
            <v>0</v>
          </cell>
        </row>
        <row r="1057">
          <cell r="T1057">
            <v>0</v>
          </cell>
        </row>
        <row r="1058">
          <cell r="T1058">
            <v>0</v>
          </cell>
        </row>
        <row r="1059">
          <cell r="T1059">
            <v>0</v>
          </cell>
        </row>
        <row r="1060">
          <cell r="T1060">
            <v>0</v>
          </cell>
        </row>
        <row r="1061">
          <cell r="T1061">
            <v>0</v>
          </cell>
        </row>
        <row r="1062">
          <cell r="T1062">
            <v>0</v>
          </cell>
        </row>
        <row r="1063">
          <cell r="T1063">
            <v>0</v>
          </cell>
        </row>
        <row r="1064">
          <cell r="T1064">
            <v>0</v>
          </cell>
        </row>
        <row r="1065">
          <cell r="T1065">
            <v>0</v>
          </cell>
        </row>
        <row r="1066">
          <cell r="T1066">
            <v>0</v>
          </cell>
        </row>
        <row r="1067">
          <cell r="T1067">
            <v>0</v>
          </cell>
        </row>
        <row r="1068">
          <cell r="T1068">
            <v>0</v>
          </cell>
        </row>
        <row r="1069">
          <cell r="T1069">
            <v>0</v>
          </cell>
        </row>
        <row r="1070">
          <cell r="T1070">
            <v>0</v>
          </cell>
        </row>
        <row r="1071">
          <cell r="T1071">
            <v>0</v>
          </cell>
        </row>
        <row r="1072">
          <cell r="T1072">
            <v>0</v>
          </cell>
        </row>
        <row r="1073">
          <cell r="T1073">
            <v>0</v>
          </cell>
        </row>
        <row r="1074">
          <cell r="T1074">
            <v>0</v>
          </cell>
        </row>
        <row r="1075">
          <cell r="T1075">
            <v>0</v>
          </cell>
        </row>
        <row r="1076">
          <cell r="T1076">
            <v>0</v>
          </cell>
        </row>
        <row r="1077">
          <cell r="T1077">
            <v>0</v>
          </cell>
        </row>
        <row r="1078">
          <cell r="T1078">
            <v>0</v>
          </cell>
        </row>
        <row r="1079">
          <cell r="T1079">
            <v>0</v>
          </cell>
        </row>
        <row r="1080">
          <cell r="T1080">
            <v>0</v>
          </cell>
        </row>
        <row r="1081">
          <cell r="T1081">
            <v>0</v>
          </cell>
        </row>
        <row r="1082">
          <cell r="T1082">
            <v>0</v>
          </cell>
        </row>
        <row r="1083">
          <cell r="T1083">
            <v>0</v>
          </cell>
        </row>
        <row r="1084">
          <cell r="T1084">
            <v>0</v>
          </cell>
        </row>
        <row r="1085">
          <cell r="T1085">
            <v>0</v>
          </cell>
        </row>
        <row r="1086">
          <cell r="T1086">
            <v>0</v>
          </cell>
        </row>
        <row r="1087">
          <cell r="T1087">
            <v>0</v>
          </cell>
        </row>
        <row r="1088">
          <cell r="T1088">
            <v>0</v>
          </cell>
        </row>
        <row r="1089">
          <cell r="T1089">
            <v>0</v>
          </cell>
        </row>
        <row r="1090">
          <cell r="T1090">
            <v>0</v>
          </cell>
        </row>
        <row r="1091">
          <cell r="T1091">
            <v>0</v>
          </cell>
        </row>
        <row r="1092">
          <cell r="T1092">
            <v>0</v>
          </cell>
        </row>
        <row r="1093">
          <cell r="T1093">
            <v>0</v>
          </cell>
        </row>
        <row r="1094">
          <cell r="T1094">
            <v>0</v>
          </cell>
        </row>
        <row r="1095">
          <cell r="T1095">
            <v>0</v>
          </cell>
        </row>
        <row r="1096">
          <cell r="T1096">
            <v>0</v>
          </cell>
        </row>
        <row r="1097">
          <cell r="T1097">
            <v>0</v>
          </cell>
        </row>
        <row r="1098">
          <cell r="T1098">
            <v>0</v>
          </cell>
        </row>
        <row r="1099">
          <cell r="T1099">
            <v>0</v>
          </cell>
        </row>
        <row r="1100">
          <cell r="T1100">
            <v>0</v>
          </cell>
        </row>
        <row r="1101">
          <cell r="T1101">
            <v>0</v>
          </cell>
        </row>
        <row r="1102">
          <cell r="T1102">
            <v>0</v>
          </cell>
        </row>
        <row r="1103">
          <cell r="T1103">
            <v>0</v>
          </cell>
        </row>
        <row r="1104">
          <cell r="T1104">
            <v>0</v>
          </cell>
        </row>
        <row r="1105">
          <cell r="T1105">
            <v>0</v>
          </cell>
        </row>
        <row r="1106">
          <cell r="T1106">
            <v>0</v>
          </cell>
        </row>
        <row r="1107">
          <cell r="T1107">
            <v>0</v>
          </cell>
        </row>
        <row r="1108">
          <cell r="T1108">
            <v>0</v>
          </cell>
        </row>
        <row r="1109">
          <cell r="T1109">
            <v>0</v>
          </cell>
        </row>
        <row r="1110">
          <cell r="T1110">
            <v>0</v>
          </cell>
        </row>
        <row r="1111">
          <cell r="T1111">
            <v>0</v>
          </cell>
        </row>
        <row r="1112">
          <cell r="T1112">
            <v>0</v>
          </cell>
        </row>
        <row r="1113">
          <cell r="T1113">
            <v>0</v>
          </cell>
        </row>
        <row r="1114">
          <cell r="T1114">
            <v>0</v>
          </cell>
        </row>
        <row r="1115">
          <cell r="T1115">
            <v>0</v>
          </cell>
        </row>
        <row r="1116">
          <cell r="T1116">
            <v>0</v>
          </cell>
        </row>
        <row r="1117">
          <cell r="T1117">
            <v>0</v>
          </cell>
        </row>
        <row r="1118">
          <cell r="T1118">
            <v>0</v>
          </cell>
        </row>
        <row r="1119">
          <cell r="T1119">
            <v>0</v>
          </cell>
        </row>
        <row r="1120">
          <cell r="T1120">
            <v>0</v>
          </cell>
        </row>
        <row r="1121">
          <cell r="T1121">
            <v>0</v>
          </cell>
        </row>
        <row r="1122">
          <cell r="T1122">
            <v>0</v>
          </cell>
        </row>
        <row r="1123">
          <cell r="T1123">
            <v>0</v>
          </cell>
        </row>
        <row r="1124">
          <cell r="T1124">
            <v>0</v>
          </cell>
        </row>
        <row r="1125">
          <cell r="T1125">
            <v>0</v>
          </cell>
        </row>
        <row r="1126">
          <cell r="T1126">
            <v>0</v>
          </cell>
        </row>
        <row r="1127">
          <cell r="T1127">
            <v>0</v>
          </cell>
        </row>
        <row r="1128">
          <cell r="T1128">
            <v>0</v>
          </cell>
        </row>
        <row r="1129">
          <cell r="T1129">
            <v>0</v>
          </cell>
        </row>
        <row r="1130">
          <cell r="T1130">
            <v>0</v>
          </cell>
        </row>
        <row r="1131">
          <cell r="T1131">
            <v>0</v>
          </cell>
        </row>
        <row r="1132">
          <cell r="T1132">
            <v>0</v>
          </cell>
        </row>
        <row r="1133">
          <cell r="T1133">
            <v>0</v>
          </cell>
        </row>
        <row r="1134">
          <cell r="T1134">
            <v>0</v>
          </cell>
        </row>
        <row r="1135">
          <cell r="T1135">
            <v>0</v>
          </cell>
        </row>
        <row r="1136">
          <cell r="T1136">
            <v>0</v>
          </cell>
        </row>
        <row r="1137">
          <cell r="T1137">
            <v>0</v>
          </cell>
        </row>
        <row r="1138">
          <cell r="T1138">
            <v>0</v>
          </cell>
        </row>
        <row r="1139">
          <cell r="T1139">
            <v>0</v>
          </cell>
        </row>
        <row r="1140">
          <cell r="T1140">
            <v>0</v>
          </cell>
        </row>
        <row r="1141">
          <cell r="T1141">
            <v>0</v>
          </cell>
        </row>
        <row r="1142">
          <cell r="T1142">
            <v>0</v>
          </cell>
        </row>
        <row r="1143">
          <cell r="T1143">
            <v>0</v>
          </cell>
        </row>
        <row r="1144">
          <cell r="T1144">
            <v>0</v>
          </cell>
        </row>
        <row r="1145">
          <cell r="T1145">
            <v>0</v>
          </cell>
        </row>
        <row r="1146">
          <cell r="T1146">
            <v>0</v>
          </cell>
        </row>
        <row r="1147">
          <cell r="T1147">
            <v>0</v>
          </cell>
        </row>
        <row r="1148">
          <cell r="T1148">
            <v>0</v>
          </cell>
        </row>
        <row r="1149">
          <cell r="T1149">
            <v>0</v>
          </cell>
        </row>
        <row r="1150">
          <cell r="T1150">
            <v>0</v>
          </cell>
        </row>
        <row r="1151">
          <cell r="T1151">
            <v>0</v>
          </cell>
        </row>
        <row r="1152">
          <cell r="T1152">
            <v>0</v>
          </cell>
        </row>
        <row r="1153">
          <cell r="T1153">
            <v>0</v>
          </cell>
        </row>
        <row r="1154">
          <cell r="T1154">
            <v>0</v>
          </cell>
        </row>
        <row r="1155">
          <cell r="T1155">
            <v>0</v>
          </cell>
        </row>
        <row r="1156">
          <cell r="T1156">
            <v>0</v>
          </cell>
        </row>
        <row r="1157">
          <cell r="T1157">
            <v>0</v>
          </cell>
        </row>
        <row r="1158">
          <cell r="T1158">
            <v>0</v>
          </cell>
        </row>
        <row r="1159">
          <cell r="T1159">
            <v>0</v>
          </cell>
        </row>
        <row r="1160">
          <cell r="T1160">
            <v>0</v>
          </cell>
        </row>
        <row r="1161">
          <cell r="T1161">
            <v>0</v>
          </cell>
        </row>
        <row r="1162">
          <cell r="T1162">
            <v>0</v>
          </cell>
        </row>
        <row r="1163">
          <cell r="T1163">
            <v>0</v>
          </cell>
        </row>
        <row r="1164">
          <cell r="T1164">
            <v>0</v>
          </cell>
        </row>
        <row r="1165">
          <cell r="T1165">
            <v>0</v>
          </cell>
        </row>
        <row r="1166">
          <cell r="T1166">
            <v>0</v>
          </cell>
        </row>
        <row r="1167">
          <cell r="T1167">
            <v>0</v>
          </cell>
        </row>
        <row r="1168">
          <cell r="T1168">
            <v>0</v>
          </cell>
        </row>
        <row r="1169">
          <cell r="T1169">
            <v>0</v>
          </cell>
        </row>
        <row r="1170">
          <cell r="T1170">
            <v>0</v>
          </cell>
        </row>
        <row r="1171">
          <cell r="T1171">
            <v>0</v>
          </cell>
        </row>
        <row r="1172">
          <cell r="T1172">
            <v>0</v>
          </cell>
        </row>
        <row r="1173">
          <cell r="T1173">
            <v>0</v>
          </cell>
        </row>
        <row r="1174">
          <cell r="T1174">
            <v>0</v>
          </cell>
        </row>
        <row r="1175">
          <cell r="T1175">
            <v>0</v>
          </cell>
        </row>
        <row r="1176">
          <cell r="T1176">
            <v>0</v>
          </cell>
        </row>
        <row r="1177">
          <cell r="T1177">
            <v>0</v>
          </cell>
        </row>
        <row r="1178">
          <cell r="T1178">
            <v>0</v>
          </cell>
        </row>
        <row r="1179">
          <cell r="T1179">
            <v>0</v>
          </cell>
        </row>
        <row r="1180">
          <cell r="T1180">
            <v>0</v>
          </cell>
        </row>
        <row r="1181">
          <cell r="T1181">
            <v>0</v>
          </cell>
        </row>
        <row r="1182">
          <cell r="T1182">
            <v>0</v>
          </cell>
        </row>
        <row r="1183">
          <cell r="T1183">
            <v>0</v>
          </cell>
        </row>
        <row r="1184">
          <cell r="T1184">
            <v>0</v>
          </cell>
        </row>
        <row r="1185">
          <cell r="T1185">
            <v>0</v>
          </cell>
        </row>
        <row r="1186">
          <cell r="T1186">
            <v>0</v>
          </cell>
        </row>
        <row r="1187">
          <cell r="T1187">
            <v>0</v>
          </cell>
        </row>
        <row r="1188">
          <cell r="T1188">
            <v>0</v>
          </cell>
        </row>
        <row r="1189">
          <cell r="T1189">
            <v>0</v>
          </cell>
        </row>
        <row r="1190">
          <cell r="T1190">
            <v>0</v>
          </cell>
        </row>
        <row r="1191">
          <cell r="T1191">
            <v>0</v>
          </cell>
        </row>
        <row r="1192">
          <cell r="T1192">
            <v>0</v>
          </cell>
        </row>
        <row r="1193">
          <cell r="T1193">
            <v>0</v>
          </cell>
        </row>
        <row r="1194">
          <cell r="T1194">
            <v>0</v>
          </cell>
        </row>
        <row r="1195">
          <cell r="T1195">
            <v>0</v>
          </cell>
        </row>
        <row r="1196">
          <cell r="T1196">
            <v>0</v>
          </cell>
        </row>
        <row r="1197">
          <cell r="T1197">
            <v>0</v>
          </cell>
        </row>
        <row r="1198">
          <cell r="T1198">
            <v>0</v>
          </cell>
        </row>
        <row r="1199">
          <cell r="T1199">
            <v>0</v>
          </cell>
        </row>
        <row r="1200">
          <cell r="T1200">
            <v>0</v>
          </cell>
        </row>
        <row r="1201">
          <cell r="T1201">
            <v>0</v>
          </cell>
        </row>
        <row r="1202">
          <cell r="T1202">
            <v>0</v>
          </cell>
        </row>
        <row r="1203">
          <cell r="T1203">
            <v>0</v>
          </cell>
        </row>
        <row r="1204">
          <cell r="T1204">
            <v>0</v>
          </cell>
        </row>
        <row r="1205">
          <cell r="T1205">
            <v>0</v>
          </cell>
        </row>
        <row r="1206">
          <cell r="T1206">
            <v>0</v>
          </cell>
        </row>
        <row r="1207">
          <cell r="T1207">
            <v>0</v>
          </cell>
        </row>
        <row r="1208">
          <cell r="T1208">
            <v>0</v>
          </cell>
        </row>
        <row r="1209">
          <cell r="T1209">
            <v>0</v>
          </cell>
        </row>
        <row r="1210">
          <cell r="T1210">
            <v>0</v>
          </cell>
        </row>
        <row r="1211">
          <cell r="T1211">
            <v>0</v>
          </cell>
        </row>
        <row r="1212">
          <cell r="T1212">
            <v>0</v>
          </cell>
        </row>
        <row r="1213">
          <cell r="T1213">
            <v>0</v>
          </cell>
        </row>
        <row r="1214">
          <cell r="T1214">
            <v>0</v>
          </cell>
        </row>
        <row r="1215">
          <cell r="T1215">
            <v>0</v>
          </cell>
        </row>
        <row r="1216">
          <cell r="T1216">
            <v>0</v>
          </cell>
        </row>
        <row r="1217">
          <cell r="T1217">
            <v>0</v>
          </cell>
        </row>
        <row r="1218">
          <cell r="T1218">
            <v>0</v>
          </cell>
        </row>
        <row r="1219">
          <cell r="T1219">
            <v>0</v>
          </cell>
        </row>
        <row r="1220">
          <cell r="T1220">
            <v>0</v>
          </cell>
        </row>
        <row r="1221">
          <cell r="T1221">
            <v>0</v>
          </cell>
        </row>
        <row r="1222">
          <cell r="T1222">
            <v>0</v>
          </cell>
        </row>
        <row r="1223">
          <cell r="T1223">
            <v>0</v>
          </cell>
        </row>
        <row r="1224">
          <cell r="T1224">
            <v>0</v>
          </cell>
        </row>
        <row r="1225">
          <cell r="T1225">
            <v>0</v>
          </cell>
        </row>
        <row r="1226">
          <cell r="T1226">
            <v>0</v>
          </cell>
        </row>
        <row r="1227">
          <cell r="T1227">
            <v>0</v>
          </cell>
        </row>
        <row r="1228">
          <cell r="T1228">
            <v>0</v>
          </cell>
        </row>
        <row r="1229">
          <cell r="T1229">
            <v>0</v>
          </cell>
        </row>
        <row r="1230">
          <cell r="T1230">
            <v>0</v>
          </cell>
        </row>
        <row r="1231">
          <cell r="T1231">
            <v>0</v>
          </cell>
        </row>
        <row r="1232">
          <cell r="T1232">
            <v>0</v>
          </cell>
        </row>
        <row r="1233">
          <cell r="T1233">
            <v>0</v>
          </cell>
        </row>
        <row r="1234">
          <cell r="T1234">
            <v>0</v>
          </cell>
        </row>
        <row r="1235">
          <cell r="T1235">
            <v>0</v>
          </cell>
        </row>
        <row r="1236">
          <cell r="T1236">
            <v>0</v>
          </cell>
        </row>
        <row r="1237">
          <cell r="T1237">
            <v>0</v>
          </cell>
        </row>
        <row r="1238">
          <cell r="T1238">
            <v>0</v>
          </cell>
        </row>
        <row r="1239">
          <cell r="T1239">
            <v>0</v>
          </cell>
        </row>
        <row r="1240">
          <cell r="T1240">
            <v>0</v>
          </cell>
        </row>
        <row r="1241">
          <cell r="T1241">
            <v>0</v>
          </cell>
        </row>
        <row r="1242">
          <cell r="T1242">
            <v>0</v>
          </cell>
        </row>
        <row r="1243">
          <cell r="T1243">
            <v>0</v>
          </cell>
        </row>
        <row r="1244">
          <cell r="T1244">
            <v>0</v>
          </cell>
        </row>
        <row r="1245">
          <cell r="T1245">
            <v>0</v>
          </cell>
        </row>
        <row r="1246">
          <cell r="T1246">
            <v>0</v>
          </cell>
        </row>
        <row r="1247">
          <cell r="T1247">
            <v>0</v>
          </cell>
        </row>
        <row r="1248">
          <cell r="T1248">
            <v>0</v>
          </cell>
        </row>
        <row r="1249">
          <cell r="T1249">
            <v>0</v>
          </cell>
        </row>
        <row r="1250">
          <cell r="T1250">
            <v>0</v>
          </cell>
        </row>
        <row r="1251">
          <cell r="T1251">
            <v>0</v>
          </cell>
        </row>
        <row r="1252">
          <cell r="T1252">
            <v>0</v>
          </cell>
        </row>
        <row r="1253">
          <cell r="T1253">
            <v>0</v>
          </cell>
        </row>
        <row r="1254">
          <cell r="T1254">
            <v>0</v>
          </cell>
        </row>
        <row r="1255">
          <cell r="T1255">
            <v>0</v>
          </cell>
        </row>
        <row r="1256">
          <cell r="T1256">
            <v>0</v>
          </cell>
        </row>
        <row r="1257">
          <cell r="T1257">
            <v>0</v>
          </cell>
        </row>
        <row r="1258">
          <cell r="T1258">
            <v>0</v>
          </cell>
        </row>
        <row r="1259">
          <cell r="T1259">
            <v>0</v>
          </cell>
        </row>
        <row r="1260">
          <cell r="T1260">
            <v>0</v>
          </cell>
        </row>
        <row r="1261">
          <cell r="T1261">
            <v>0</v>
          </cell>
        </row>
        <row r="1262">
          <cell r="T1262">
            <v>0</v>
          </cell>
        </row>
        <row r="1263">
          <cell r="T1263">
            <v>0</v>
          </cell>
        </row>
        <row r="1264">
          <cell r="T1264">
            <v>0</v>
          </cell>
        </row>
        <row r="1265">
          <cell r="T1265">
            <v>0</v>
          </cell>
        </row>
        <row r="1266">
          <cell r="T1266">
            <v>0</v>
          </cell>
        </row>
        <row r="1267">
          <cell r="T1267">
            <v>0</v>
          </cell>
        </row>
        <row r="1268">
          <cell r="T1268">
            <v>0</v>
          </cell>
        </row>
        <row r="1269">
          <cell r="T1269">
            <v>0</v>
          </cell>
        </row>
        <row r="1270">
          <cell r="T1270">
            <v>0</v>
          </cell>
        </row>
        <row r="1271">
          <cell r="T1271">
            <v>0</v>
          </cell>
        </row>
        <row r="1272">
          <cell r="T1272">
            <v>0</v>
          </cell>
        </row>
        <row r="1273">
          <cell r="T1273">
            <v>0</v>
          </cell>
        </row>
        <row r="1274">
          <cell r="T1274">
            <v>0</v>
          </cell>
        </row>
        <row r="1275">
          <cell r="T1275">
            <v>0</v>
          </cell>
        </row>
        <row r="1276">
          <cell r="T1276">
            <v>0</v>
          </cell>
        </row>
        <row r="1277">
          <cell r="T1277">
            <v>0</v>
          </cell>
        </row>
        <row r="1278">
          <cell r="T1278">
            <v>0</v>
          </cell>
        </row>
        <row r="1279">
          <cell r="T1279">
            <v>0</v>
          </cell>
        </row>
        <row r="1280">
          <cell r="T1280">
            <v>0</v>
          </cell>
        </row>
        <row r="1281">
          <cell r="T1281">
            <v>0</v>
          </cell>
        </row>
        <row r="1282">
          <cell r="T1282">
            <v>0</v>
          </cell>
        </row>
        <row r="1283">
          <cell r="T1283">
            <v>0</v>
          </cell>
        </row>
        <row r="1284">
          <cell r="T1284">
            <v>0</v>
          </cell>
        </row>
        <row r="1285">
          <cell r="T1285">
            <v>0</v>
          </cell>
        </row>
        <row r="1286">
          <cell r="T1286">
            <v>0</v>
          </cell>
        </row>
        <row r="1287">
          <cell r="T1287">
            <v>0</v>
          </cell>
        </row>
        <row r="1288">
          <cell r="T1288">
            <v>0</v>
          </cell>
        </row>
        <row r="1289">
          <cell r="T1289">
            <v>0</v>
          </cell>
        </row>
        <row r="1290">
          <cell r="T1290">
            <v>0</v>
          </cell>
        </row>
        <row r="1291">
          <cell r="T1291">
            <v>0</v>
          </cell>
        </row>
        <row r="1292">
          <cell r="T1292">
            <v>0</v>
          </cell>
        </row>
        <row r="1293">
          <cell r="T1293">
            <v>0</v>
          </cell>
        </row>
        <row r="1294">
          <cell r="T1294">
            <v>0</v>
          </cell>
        </row>
        <row r="1295">
          <cell r="T1295">
            <v>0</v>
          </cell>
        </row>
        <row r="1296">
          <cell r="T1296">
            <v>0</v>
          </cell>
        </row>
        <row r="1297">
          <cell r="T1297">
            <v>0</v>
          </cell>
        </row>
        <row r="1298">
          <cell r="T1298">
            <v>0</v>
          </cell>
        </row>
        <row r="1299">
          <cell r="T1299">
            <v>0</v>
          </cell>
        </row>
        <row r="1300">
          <cell r="T1300">
            <v>0</v>
          </cell>
        </row>
        <row r="1301">
          <cell r="T1301">
            <v>0</v>
          </cell>
        </row>
        <row r="1302">
          <cell r="T1302">
            <v>0</v>
          </cell>
        </row>
        <row r="1303">
          <cell r="T1303">
            <v>0</v>
          </cell>
        </row>
        <row r="1304">
          <cell r="T1304">
            <v>0</v>
          </cell>
        </row>
        <row r="1305">
          <cell r="T1305">
            <v>0</v>
          </cell>
        </row>
        <row r="1306">
          <cell r="T1306">
            <v>0</v>
          </cell>
        </row>
        <row r="1307">
          <cell r="T1307">
            <v>0</v>
          </cell>
        </row>
        <row r="1308">
          <cell r="T1308">
            <v>0</v>
          </cell>
        </row>
        <row r="1309">
          <cell r="T1309">
            <v>0</v>
          </cell>
        </row>
        <row r="1310">
          <cell r="T1310">
            <v>0</v>
          </cell>
        </row>
        <row r="1311">
          <cell r="T1311">
            <v>0</v>
          </cell>
        </row>
        <row r="1312">
          <cell r="T1312">
            <v>0</v>
          </cell>
        </row>
        <row r="1313">
          <cell r="T1313">
            <v>0</v>
          </cell>
        </row>
        <row r="1314">
          <cell r="T1314">
            <v>0</v>
          </cell>
        </row>
        <row r="1315">
          <cell r="T1315">
            <v>0</v>
          </cell>
        </row>
        <row r="1316">
          <cell r="T1316">
            <v>0</v>
          </cell>
        </row>
        <row r="1317">
          <cell r="T1317">
            <v>0</v>
          </cell>
        </row>
        <row r="1318">
          <cell r="T1318">
            <v>0</v>
          </cell>
        </row>
        <row r="1319">
          <cell r="T1319">
            <v>0</v>
          </cell>
        </row>
        <row r="1320">
          <cell r="T1320">
            <v>0</v>
          </cell>
        </row>
        <row r="1321">
          <cell r="T1321">
            <v>0</v>
          </cell>
        </row>
        <row r="1322">
          <cell r="T1322">
            <v>0</v>
          </cell>
        </row>
        <row r="1323">
          <cell r="T1323">
            <v>0</v>
          </cell>
        </row>
        <row r="1324">
          <cell r="T1324">
            <v>0</v>
          </cell>
        </row>
        <row r="1325">
          <cell r="T1325">
            <v>0</v>
          </cell>
        </row>
        <row r="1326">
          <cell r="T1326">
            <v>0</v>
          </cell>
        </row>
        <row r="1327">
          <cell r="T1327">
            <v>0</v>
          </cell>
        </row>
        <row r="1328">
          <cell r="T1328">
            <v>0</v>
          </cell>
        </row>
        <row r="1329">
          <cell r="T1329">
            <v>0</v>
          </cell>
        </row>
        <row r="1330">
          <cell r="T1330">
            <v>0</v>
          </cell>
        </row>
        <row r="1331">
          <cell r="T1331">
            <v>0</v>
          </cell>
        </row>
        <row r="1332">
          <cell r="T1332">
            <v>0</v>
          </cell>
        </row>
        <row r="1333">
          <cell r="T1333">
            <v>0</v>
          </cell>
        </row>
        <row r="1334">
          <cell r="T1334">
            <v>0</v>
          </cell>
        </row>
        <row r="1335">
          <cell r="T1335">
            <v>0</v>
          </cell>
        </row>
        <row r="1336">
          <cell r="T1336">
            <v>0</v>
          </cell>
        </row>
        <row r="1337">
          <cell r="T1337">
            <v>0</v>
          </cell>
        </row>
        <row r="1338">
          <cell r="T1338">
            <v>0</v>
          </cell>
        </row>
        <row r="1339">
          <cell r="T1339">
            <v>0</v>
          </cell>
        </row>
        <row r="1340">
          <cell r="T1340">
            <v>0</v>
          </cell>
        </row>
        <row r="1341">
          <cell r="T1341">
            <v>0</v>
          </cell>
        </row>
        <row r="1342">
          <cell r="T1342">
            <v>0</v>
          </cell>
        </row>
        <row r="1343">
          <cell r="T1343">
            <v>0</v>
          </cell>
        </row>
        <row r="1344">
          <cell r="T1344">
            <v>0</v>
          </cell>
        </row>
        <row r="1345">
          <cell r="T1345">
            <v>0</v>
          </cell>
        </row>
        <row r="1346">
          <cell r="T1346">
            <v>0</v>
          </cell>
        </row>
        <row r="1347">
          <cell r="T1347">
            <v>0</v>
          </cell>
        </row>
        <row r="1348">
          <cell r="T1348">
            <v>0</v>
          </cell>
        </row>
        <row r="1349">
          <cell r="T1349">
            <v>0</v>
          </cell>
        </row>
        <row r="1350">
          <cell r="T1350">
            <v>0</v>
          </cell>
        </row>
        <row r="1351">
          <cell r="T1351">
            <v>0</v>
          </cell>
        </row>
        <row r="1352">
          <cell r="T1352">
            <v>0</v>
          </cell>
        </row>
        <row r="1353">
          <cell r="T1353">
            <v>0</v>
          </cell>
        </row>
        <row r="1354">
          <cell r="T1354">
            <v>0</v>
          </cell>
        </row>
        <row r="1355">
          <cell r="T1355">
            <v>0</v>
          </cell>
        </row>
        <row r="1356">
          <cell r="T1356">
            <v>0</v>
          </cell>
        </row>
        <row r="1357">
          <cell r="T1357">
            <v>0</v>
          </cell>
        </row>
        <row r="1358">
          <cell r="T1358">
            <v>0</v>
          </cell>
        </row>
        <row r="1359">
          <cell r="T1359">
            <v>0</v>
          </cell>
        </row>
        <row r="1360">
          <cell r="T1360">
            <v>0</v>
          </cell>
        </row>
        <row r="1361">
          <cell r="T1361">
            <v>0</v>
          </cell>
        </row>
        <row r="1362">
          <cell r="T1362">
            <v>0</v>
          </cell>
        </row>
        <row r="1363">
          <cell r="T1363">
            <v>0</v>
          </cell>
        </row>
        <row r="1364">
          <cell r="T1364">
            <v>0</v>
          </cell>
        </row>
        <row r="1365">
          <cell r="T1365">
            <v>0</v>
          </cell>
        </row>
        <row r="1366">
          <cell r="T1366">
            <v>0</v>
          </cell>
        </row>
        <row r="1367">
          <cell r="T1367">
            <v>0</v>
          </cell>
        </row>
        <row r="1368">
          <cell r="T1368">
            <v>0</v>
          </cell>
        </row>
        <row r="1369">
          <cell r="T1369">
            <v>0</v>
          </cell>
        </row>
        <row r="1370">
          <cell r="T1370">
            <v>0</v>
          </cell>
        </row>
        <row r="1371">
          <cell r="T1371">
            <v>0</v>
          </cell>
        </row>
        <row r="1372">
          <cell r="T1372">
            <v>0</v>
          </cell>
        </row>
        <row r="1373">
          <cell r="T1373">
            <v>0</v>
          </cell>
        </row>
        <row r="1374">
          <cell r="T1374">
            <v>0</v>
          </cell>
        </row>
        <row r="1375">
          <cell r="T1375">
            <v>0</v>
          </cell>
        </row>
        <row r="1376">
          <cell r="T1376">
            <v>0</v>
          </cell>
        </row>
        <row r="1377">
          <cell r="T1377">
            <v>0</v>
          </cell>
        </row>
        <row r="1378">
          <cell r="T1378">
            <v>0</v>
          </cell>
        </row>
        <row r="1379">
          <cell r="T1379">
            <v>0</v>
          </cell>
        </row>
        <row r="1380">
          <cell r="T1380">
            <v>0</v>
          </cell>
        </row>
        <row r="1381">
          <cell r="T1381">
            <v>0</v>
          </cell>
        </row>
        <row r="1382">
          <cell r="T1382">
            <v>0</v>
          </cell>
        </row>
        <row r="1383">
          <cell r="T1383">
            <v>0</v>
          </cell>
        </row>
        <row r="1384">
          <cell r="T1384">
            <v>0</v>
          </cell>
        </row>
        <row r="1385">
          <cell r="T1385">
            <v>0</v>
          </cell>
        </row>
        <row r="1386">
          <cell r="T1386">
            <v>0</v>
          </cell>
        </row>
        <row r="1387">
          <cell r="T1387">
            <v>0</v>
          </cell>
        </row>
        <row r="1388">
          <cell r="T1388">
            <v>0</v>
          </cell>
        </row>
        <row r="1389">
          <cell r="T1389">
            <v>0</v>
          </cell>
        </row>
        <row r="1390">
          <cell r="T1390">
            <v>0</v>
          </cell>
        </row>
        <row r="1391">
          <cell r="T1391">
            <v>0</v>
          </cell>
        </row>
        <row r="1392">
          <cell r="T1392">
            <v>0</v>
          </cell>
        </row>
        <row r="1393">
          <cell r="T1393">
            <v>0</v>
          </cell>
        </row>
        <row r="1394">
          <cell r="T1394">
            <v>0</v>
          </cell>
        </row>
        <row r="1395">
          <cell r="T1395">
            <v>0</v>
          </cell>
        </row>
        <row r="1396">
          <cell r="T1396">
            <v>0</v>
          </cell>
        </row>
        <row r="1397">
          <cell r="T1397">
            <v>0</v>
          </cell>
        </row>
        <row r="1398">
          <cell r="T1398">
            <v>0</v>
          </cell>
        </row>
        <row r="1399">
          <cell r="T1399">
            <v>0</v>
          </cell>
        </row>
        <row r="1400">
          <cell r="T1400">
            <v>0</v>
          </cell>
        </row>
        <row r="1401">
          <cell r="T1401">
            <v>0</v>
          </cell>
        </row>
        <row r="1402">
          <cell r="T1402">
            <v>0</v>
          </cell>
        </row>
        <row r="1403">
          <cell r="T1403">
            <v>0</v>
          </cell>
        </row>
        <row r="1404">
          <cell r="T1404">
            <v>0</v>
          </cell>
        </row>
        <row r="1405">
          <cell r="T1405">
            <v>0</v>
          </cell>
        </row>
        <row r="1406">
          <cell r="T1406">
            <v>0</v>
          </cell>
        </row>
        <row r="1407">
          <cell r="T1407">
            <v>0</v>
          </cell>
        </row>
        <row r="1408">
          <cell r="T1408">
            <v>0</v>
          </cell>
        </row>
        <row r="1409">
          <cell r="T1409">
            <v>0</v>
          </cell>
        </row>
        <row r="1410">
          <cell r="T1410">
            <v>0</v>
          </cell>
        </row>
        <row r="1411">
          <cell r="T1411">
            <v>0</v>
          </cell>
        </row>
        <row r="1412">
          <cell r="T1412">
            <v>0</v>
          </cell>
        </row>
        <row r="1413">
          <cell r="T1413">
            <v>0</v>
          </cell>
        </row>
        <row r="1414">
          <cell r="T1414">
            <v>0</v>
          </cell>
        </row>
        <row r="1415">
          <cell r="T1415">
            <v>0</v>
          </cell>
        </row>
        <row r="1416">
          <cell r="T1416">
            <v>0</v>
          </cell>
        </row>
        <row r="1417">
          <cell r="T1417">
            <v>0</v>
          </cell>
        </row>
        <row r="1418">
          <cell r="T1418">
            <v>0</v>
          </cell>
        </row>
        <row r="1419">
          <cell r="T1419">
            <v>0</v>
          </cell>
        </row>
        <row r="1420">
          <cell r="T1420">
            <v>0</v>
          </cell>
        </row>
        <row r="1421">
          <cell r="T1421">
            <v>0</v>
          </cell>
        </row>
        <row r="1422">
          <cell r="T1422">
            <v>0</v>
          </cell>
        </row>
        <row r="1423">
          <cell r="T1423">
            <v>0</v>
          </cell>
        </row>
        <row r="1424">
          <cell r="T1424">
            <v>0</v>
          </cell>
        </row>
        <row r="1425">
          <cell r="T1425">
            <v>0</v>
          </cell>
        </row>
        <row r="1426">
          <cell r="T1426">
            <v>0</v>
          </cell>
        </row>
        <row r="1427">
          <cell r="T1427">
            <v>0</v>
          </cell>
        </row>
        <row r="1428">
          <cell r="T1428">
            <v>0</v>
          </cell>
        </row>
        <row r="1429">
          <cell r="T1429">
            <v>0</v>
          </cell>
        </row>
        <row r="1430">
          <cell r="T1430">
            <v>0</v>
          </cell>
        </row>
        <row r="1431">
          <cell r="T1431">
            <v>0</v>
          </cell>
        </row>
        <row r="1432">
          <cell r="T1432">
            <v>0</v>
          </cell>
        </row>
        <row r="1433">
          <cell r="T1433">
            <v>0</v>
          </cell>
        </row>
        <row r="1434">
          <cell r="T1434">
            <v>0</v>
          </cell>
        </row>
        <row r="1435">
          <cell r="T1435">
            <v>0</v>
          </cell>
        </row>
        <row r="1436">
          <cell r="T1436">
            <v>0</v>
          </cell>
        </row>
        <row r="1437">
          <cell r="T1437">
            <v>0</v>
          </cell>
        </row>
        <row r="1438">
          <cell r="T1438">
            <v>0</v>
          </cell>
        </row>
        <row r="1439">
          <cell r="T1439">
            <v>0</v>
          </cell>
        </row>
        <row r="1440">
          <cell r="T1440">
            <v>0</v>
          </cell>
        </row>
        <row r="1441">
          <cell r="T1441">
            <v>0</v>
          </cell>
        </row>
        <row r="1442">
          <cell r="T1442">
            <v>0</v>
          </cell>
        </row>
        <row r="1443">
          <cell r="T1443">
            <v>0</v>
          </cell>
        </row>
        <row r="1444">
          <cell r="T1444">
            <v>0</v>
          </cell>
        </row>
        <row r="1445">
          <cell r="T1445">
            <v>0</v>
          </cell>
        </row>
        <row r="1446">
          <cell r="T1446">
            <v>0</v>
          </cell>
        </row>
        <row r="1447">
          <cell r="T1447">
            <v>0</v>
          </cell>
        </row>
        <row r="1448">
          <cell r="T1448">
            <v>0</v>
          </cell>
        </row>
        <row r="1449">
          <cell r="T1449">
            <v>0</v>
          </cell>
        </row>
        <row r="1450">
          <cell r="T1450">
            <v>0</v>
          </cell>
        </row>
        <row r="1451">
          <cell r="T1451">
            <v>0</v>
          </cell>
        </row>
        <row r="1452">
          <cell r="T1452">
            <v>0</v>
          </cell>
        </row>
        <row r="1453">
          <cell r="T1453">
            <v>0</v>
          </cell>
        </row>
        <row r="1454">
          <cell r="T1454">
            <v>0</v>
          </cell>
        </row>
        <row r="1455">
          <cell r="T1455">
            <v>0</v>
          </cell>
        </row>
        <row r="1456">
          <cell r="T1456">
            <v>0</v>
          </cell>
        </row>
        <row r="1457">
          <cell r="T1457">
            <v>0</v>
          </cell>
        </row>
        <row r="1458">
          <cell r="T1458">
            <v>0</v>
          </cell>
        </row>
        <row r="1459">
          <cell r="T1459">
            <v>0</v>
          </cell>
        </row>
        <row r="1460">
          <cell r="T1460">
            <v>0</v>
          </cell>
        </row>
        <row r="1461">
          <cell r="T1461">
            <v>0</v>
          </cell>
        </row>
        <row r="1462">
          <cell r="T1462">
            <v>0</v>
          </cell>
        </row>
        <row r="1463">
          <cell r="T1463">
            <v>0</v>
          </cell>
        </row>
        <row r="1464">
          <cell r="T1464">
            <v>0</v>
          </cell>
        </row>
        <row r="1465">
          <cell r="T1465">
            <v>0</v>
          </cell>
        </row>
        <row r="1466">
          <cell r="T1466">
            <v>0</v>
          </cell>
        </row>
        <row r="1467">
          <cell r="T1467">
            <v>0</v>
          </cell>
        </row>
        <row r="1468">
          <cell r="T1468">
            <v>0</v>
          </cell>
        </row>
        <row r="1469">
          <cell r="T1469">
            <v>0</v>
          </cell>
        </row>
        <row r="1470">
          <cell r="T1470">
            <v>0</v>
          </cell>
        </row>
        <row r="1471">
          <cell r="T1471">
            <v>0</v>
          </cell>
        </row>
        <row r="1472">
          <cell r="T1472">
            <v>0</v>
          </cell>
        </row>
        <row r="1473">
          <cell r="T1473">
            <v>0</v>
          </cell>
        </row>
        <row r="1474">
          <cell r="T1474">
            <v>0</v>
          </cell>
        </row>
        <row r="1475">
          <cell r="T1475">
            <v>0</v>
          </cell>
        </row>
        <row r="1476">
          <cell r="T1476">
            <v>0</v>
          </cell>
        </row>
        <row r="1477">
          <cell r="T1477">
            <v>0</v>
          </cell>
        </row>
        <row r="1478">
          <cell r="T1478">
            <v>0</v>
          </cell>
        </row>
        <row r="1479">
          <cell r="T1479">
            <v>0</v>
          </cell>
        </row>
        <row r="1480">
          <cell r="T1480">
            <v>0</v>
          </cell>
        </row>
        <row r="1481">
          <cell r="T1481">
            <v>0</v>
          </cell>
        </row>
        <row r="1482">
          <cell r="T1482">
            <v>0</v>
          </cell>
        </row>
        <row r="1483">
          <cell r="T1483">
            <v>0</v>
          </cell>
        </row>
        <row r="1484">
          <cell r="T1484">
            <v>0</v>
          </cell>
        </row>
        <row r="1485">
          <cell r="T1485">
            <v>0</v>
          </cell>
        </row>
        <row r="1486">
          <cell r="T1486">
            <v>0</v>
          </cell>
        </row>
        <row r="1487">
          <cell r="T1487">
            <v>0</v>
          </cell>
        </row>
        <row r="1488">
          <cell r="T1488">
            <v>0</v>
          </cell>
        </row>
        <row r="1489">
          <cell r="T1489">
            <v>0</v>
          </cell>
        </row>
        <row r="1490">
          <cell r="T1490">
            <v>0</v>
          </cell>
        </row>
        <row r="1491">
          <cell r="T1491">
            <v>0</v>
          </cell>
        </row>
        <row r="1492">
          <cell r="T1492">
            <v>0</v>
          </cell>
        </row>
        <row r="1493">
          <cell r="T1493">
            <v>0</v>
          </cell>
        </row>
        <row r="1494">
          <cell r="T1494">
            <v>0</v>
          </cell>
        </row>
        <row r="1495">
          <cell r="T1495">
            <v>0</v>
          </cell>
        </row>
        <row r="1496">
          <cell r="T1496">
            <v>0</v>
          </cell>
        </row>
        <row r="1497">
          <cell r="T1497">
            <v>0</v>
          </cell>
        </row>
        <row r="1498">
          <cell r="T1498">
            <v>0</v>
          </cell>
        </row>
        <row r="1499">
          <cell r="T1499">
            <v>0</v>
          </cell>
        </row>
        <row r="1500">
          <cell r="T1500">
            <v>0</v>
          </cell>
        </row>
        <row r="1501">
          <cell r="T1501">
            <v>0</v>
          </cell>
        </row>
        <row r="1502">
          <cell r="T1502">
            <v>0</v>
          </cell>
        </row>
        <row r="1503">
          <cell r="T1503">
            <v>0</v>
          </cell>
        </row>
        <row r="1504">
          <cell r="T1504">
            <v>0</v>
          </cell>
        </row>
        <row r="1505">
          <cell r="T1505">
            <v>0</v>
          </cell>
        </row>
        <row r="1506">
          <cell r="T1506">
            <v>0</v>
          </cell>
        </row>
        <row r="1507">
          <cell r="T1507">
            <v>0</v>
          </cell>
        </row>
        <row r="1508">
          <cell r="T1508">
            <v>0</v>
          </cell>
        </row>
        <row r="1509">
          <cell r="T1509">
            <v>0</v>
          </cell>
        </row>
        <row r="1510">
          <cell r="T1510">
            <v>0</v>
          </cell>
        </row>
        <row r="1511">
          <cell r="T1511">
            <v>0</v>
          </cell>
        </row>
        <row r="1512">
          <cell r="T1512">
            <v>0</v>
          </cell>
        </row>
        <row r="1513">
          <cell r="T1513">
            <v>0</v>
          </cell>
        </row>
        <row r="1514">
          <cell r="T1514">
            <v>0</v>
          </cell>
        </row>
        <row r="1515">
          <cell r="T1515">
            <v>0</v>
          </cell>
        </row>
        <row r="1516">
          <cell r="T1516">
            <v>0</v>
          </cell>
        </row>
        <row r="1517">
          <cell r="T1517">
            <v>0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"/>
      <sheetName val="Данные_УА"/>
      <sheetName val="РОСТ ПС СТРОЙКА"/>
      <sheetName val="Движение"/>
      <sheetName val="Движение до 15.12.22"/>
      <sheetName val="Ввоз_вывоз"/>
      <sheetName val="Паспорта ПП"/>
      <sheetName val="ПС сопред ПП"/>
      <sheetName val="ДОРОГИ"/>
      <sheetName val="Протоколы КС"/>
      <sheetName val="Контейнерные перевозки"/>
      <sheetName val="ВНЕБЮДЖЕТ"/>
      <sheetName val="31 ПП СИП"/>
    </sheetNames>
    <sheetDataSet>
      <sheetData sheetId="0"/>
      <sheetData sheetId="1">
        <row r="1">
          <cell r="A1" t="str">
            <v>ID</v>
          </cell>
          <cell r="B1" t="str">
            <v>№ п/п</v>
          </cell>
          <cell r="C1" t="str">
            <v>Филиал</v>
          </cell>
          <cell r="D1" t="str">
            <v>Вид</v>
          </cell>
          <cell r="E1" t="str">
            <v>Тип</v>
          </cell>
          <cell r="F1" t="str">
            <v>Наименование</v>
          </cell>
          <cell r="G1" t="str">
            <v>Функционирует/ 
не функционирует</v>
          </cell>
          <cell r="H1" t="str">
            <v>Установлен / закрыт</v>
          </cell>
          <cell r="I1" t="str">
            <v>Классификация по виду международного сообщения</v>
          </cell>
          <cell r="J1" t="str">
            <v>Дополнительная классификация по виду международного сообщения</v>
          </cell>
          <cell r="K1" t="str">
            <v>Классификация по характеру международного сообщения</v>
          </cell>
          <cell r="L1" t="str">
            <v>Классификация по режиму работы</v>
          </cell>
          <cell r="M1" t="str">
            <v>Классификация по статусу</v>
          </cell>
          <cell r="N1" t="str">
            <v>Классификация по пропуску</v>
          </cell>
          <cell r="O1" t="str">
            <v>Специализация: для ввоза на территорию РФ  животных, продукции животного происхождения, кормов, кормовых добавок, лекарственных средств для животных и подкарантинной продукции (подкарантинного материала, подкарантинного груза) (ПП РФ от 07.07.2011 № 557)</v>
          </cell>
          <cell r="P1" t="str">
            <v>Специализация: для ввоза на территорию Российской  Федерации товаров, химических, биологических и радиоактивных веществ, отходов и иных грузов, представляющих опасность для человека (ПП РФ от 03.06.2011 № 442)</v>
          </cell>
          <cell r="Q1" t="str">
            <v>Специализация: для ввоза на территорию Российской Федерации пищевых продуктов, материалов и изделий (ПП РФ от 03.06.2011 № 442)</v>
          </cell>
          <cell r="R1" t="str">
            <v xml:space="preserve">Сопредельное государство </v>
          </cell>
          <cell r="S1" t="str">
            <v>Сопредельный пункт пропуска</v>
          </cell>
          <cell r="T1" t="str">
            <v>Федеральный округ</v>
          </cell>
          <cell r="U1" t="str">
            <v>Субъект РФ</v>
          </cell>
          <cell r="V1" t="str">
            <v>Адрес</v>
          </cell>
          <cell r="W1" t="str">
            <v>Причины не функционирования</v>
          </cell>
          <cell r="X1" t="str">
            <v>Распорядок работы</v>
          </cell>
          <cell r="Y1" t="str">
            <v>Статус распорядка работы</v>
          </cell>
          <cell r="Z1" t="str">
            <v>Документ, утверждающий распорядок работы</v>
          </cell>
          <cell r="AA1" t="str">
            <v>Дата утверждения распорядка работы</v>
          </cell>
          <cell r="AB1" t="str">
            <v>Номер документа, утверждающего распорядок работы</v>
          </cell>
          <cell r="AC1" t="str">
            <v>Направление движения</v>
          </cell>
          <cell r="AD1" t="str">
            <v>Период</v>
          </cell>
          <cell r="AE1" t="str">
            <v>Количество рабочих часов в сутки</v>
          </cell>
          <cell r="AF1" t="str">
            <v>Количество рабочих дней в году</v>
          </cell>
          <cell r="AG1" t="str">
            <v>Статус паспорта</v>
          </cell>
          <cell r="AH1" t="str">
            <v>Дата утверждения паспорта</v>
          </cell>
          <cell r="AI1" t="str">
            <v>ГТС по паспорту</v>
          </cell>
          <cell r="AJ1" t="str">
            <v>Ед. изм. ГТС по паспорту</v>
          </cell>
          <cell r="AK1" t="str">
            <v>ГТС в сутки</v>
          </cell>
          <cell r="AL1" t="str">
            <v>ГТС в год</v>
          </cell>
          <cell r="AM1" t="str">
            <v>ПТС по паспорту</v>
          </cell>
          <cell r="AN1" t="str">
            <v>Ед. изм. ПТС по паспорту</v>
          </cell>
          <cell r="AO1" t="str">
            <v>ПТС в сутки</v>
          </cell>
          <cell r="AP1" t="str">
            <v>ПТС в год</v>
          </cell>
          <cell r="AQ1" t="str">
            <v>ЛТС по паспорту</v>
          </cell>
          <cell r="AR1" t="str">
            <v>Ед. изм. ЛТС по паспорту</v>
          </cell>
          <cell r="AS1" t="str">
            <v>ЛТС в сутки</v>
          </cell>
          <cell r="AT1" t="str">
            <v>ЛТС в год</v>
          </cell>
          <cell r="AU1" t="str">
            <v>ТС по паспорту</v>
          </cell>
          <cell r="AV1" t="str">
            <v>Ед. изм. ТС по паспорту</v>
          </cell>
          <cell r="AW1" t="str">
            <v>ТС в сутки</v>
          </cell>
          <cell r="AX1" t="str">
            <v>ТС в год</v>
          </cell>
          <cell r="AY1" t="str">
            <v>ФЛ по паспорту</v>
          </cell>
          <cell r="AZ1" t="str">
            <v>Ед. изм. ФЛ по паспорту</v>
          </cell>
          <cell r="BA1" t="str">
            <v>ФЛ в сутки</v>
          </cell>
          <cell r="BB1" t="str">
            <v>ФЛ в год</v>
          </cell>
          <cell r="BC1" t="str">
            <v>Грузы по паспорту</v>
          </cell>
          <cell r="BD1" t="str">
            <v>Ед. изм. Грузов по паспорту</v>
          </cell>
          <cell r="BE1" t="str">
            <v>Грузы в сутки</v>
          </cell>
          <cell r="BF1" t="str">
            <v>Грузы в год</v>
          </cell>
          <cell r="BG1" t="str">
            <v>Примечания по пропускной способности</v>
          </cell>
          <cell r="BH1" t="str">
            <v>Пограничный контроль</v>
          </cell>
          <cell r="BI1" t="str">
            <v>Таможенный контроль</v>
          </cell>
          <cell r="BJ1" t="str">
            <v>Санитарно-карантинный контроль</v>
          </cell>
          <cell r="BK1" t="str">
            <v>Ветеринарный контроль</v>
          </cell>
          <cell r="BL1" t="str">
            <v>Карантинный фитосанитарный контроль</v>
          </cell>
          <cell r="BM1" t="str">
            <v>Транспортный</v>
          </cell>
          <cell r="BN1" t="str">
            <v>Обустроенность ПП</v>
          </cell>
          <cell r="BO1" t="str">
            <v>ВСЕГО ПОЛОС В ПП</v>
          </cell>
        </row>
        <row r="2">
          <cell r="A2" t="str">
            <v>ДАППБезыменоЦФО</v>
          </cell>
          <cell r="B2">
            <v>1</v>
          </cell>
          <cell r="C2" t="str">
            <v>Белгородский</v>
          </cell>
          <cell r="D2" t="str">
            <v>АПП</v>
          </cell>
          <cell r="E2" t="str">
            <v>ДАПП</v>
          </cell>
          <cell r="F2" t="str">
            <v>Безымено</v>
          </cell>
          <cell r="G2" t="str">
            <v>нет</v>
          </cell>
          <cell r="H2" t="str">
            <v>установлен</v>
          </cell>
          <cell r="I2" t="str">
            <v>автомобильный</v>
          </cell>
          <cell r="J2" t="str">
            <v>не определен</v>
          </cell>
          <cell r="K2" t="str">
            <v>грузо-пассажирский</v>
          </cell>
          <cell r="L2" t="str">
            <v>постоянный</v>
          </cell>
          <cell r="M2" t="str">
            <v>двусторонний</v>
          </cell>
          <cell r="N2" t="str">
            <v>не определен</v>
          </cell>
          <cell r="O2" t="str">
            <v>нет</v>
          </cell>
          <cell r="P2" t="str">
            <v>нет</v>
          </cell>
          <cell r="Q2" t="str">
            <v>нет</v>
          </cell>
          <cell r="R2" t="str">
            <v>Украина</v>
          </cell>
          <cell r="S2" t="str">
            <v>Александровка</v>
          </cell>
          <cell r="T2" t="str">
            <v>ЦФО</v>
          </cell>
          <cell r="U2" t="str">
            <v>Белгородская область</v>
          </cell>
          <cell r="V2" t="str">
            <v>не определен</v>
          </cell>
          <cell r="W2" t="str">
            <v>Пункт пропуска не обустроен, так как решение о целесообразности функционирования не принято, в том числе сопредельным государством. Инфраструктура пункта пропуск на сопредельной территории отсутствует</v>
          </cell>
          <cell r="X2" t="str">
            <v>не определен</v>
          </cell>
          <cell r="Y2" t="str">
            <v>не определен</v>
          </cell>
          <cell r="Z2" t="str">
            <v>нет данных</v>
          </cell>
          <cell r="AA2" t="str">
            <v>нет данных</v>
          </cell>
          <cell r="AB2" t="str">
            <v>нет данных</v>
          </cell>
          <cell r="AC2" t="str">
            <v>не определен</v>
          </cell>
          <cell r="AD2" t="str">
            <v>не определен</v>
          </cell>
          <cell r="AE2">
            <v>0</v>
          </cell>
          <cell r="AF2">
            <v>0</v>
          </cell>
          <cell r="AG2" t="str">
            <v>не определен</v>
          </cell>
          <cell r="AH2" t="str">
            <v>не утвержден</v>
          </cell>
          <cell r="AI2">
            <v>0</v>
          </cell>
          <cell r="AJ2" t="str">
            <v>не определена</v>
          </cell>
          <cell r="AK2">
            <v>0</v>
          </cell>
          <cell r="AL2">
            <v>0</v>
          </cell>
          <cell r="AM2">
            <v>0</v>
          </cell>
          <cell r="AN2" t="str">
            <v>не определена</v>
          </cell>
          <cell r="AO2">
            <v>0</v>
          </cell>
          <cell r="AP2">
            <v>0</v>
          </cell>
          <cell r="AQ2">
            <v>0</v>
          </cell>
          <cell r="AR2" t="str">
            <v>не определена</v>
          </cell>
          <cell r="AS2">
            <v>0</v>
          </cell>
          <cell r="AT2">
            <v>0</v>
          </cell>
          <cell r="AU2">
            <v>0</v>
          </cell>
          <cell r="AV2" t="str">
            <v>не определена</v>
          </cell>
          <cell r="AW2">
            <v>0</v>
          </cell>
          <cell r="AX2">
            <v>0</v>
          </cell>
          <cell r="AY2">
            <v>0</v>
          </cell>
          <cell r="AZ2" t="str">
            <v>не определена</v>
          </cell>
          <cell r="BA2">
            <v>0</v>
          </cell>
          <cell r="BB2">
            <v>0</v>
          </cell>
          <cell r="BC2">
            <v>0</v>
          </cell>
          <cell r="BD2" t="str">
            <v>не определена</v>
          </cell>
          <cell r="BE2">
            <v>0</v>
          </cell>
          <cell r="BF2">
            <v>0</v>
          </cell>
          <cell r="BG2" t="str">
            <v>не определено</v>
          </cell>
          <cell r="BH2" t="str">
            <v>нет</v>
          </cell>
          <cell r="BI2" t="str">
            <v>нет</v>
          </cell>
          <cell r="BJ2" t="str">
            <v>нет</v>
          </cell>
          <cell r="BK2" t="str">
            <v>нет</v>
          </cell>
          <cell r="BL2" t="str">
            <v>нет</v>
          </cell>
          <cell r="BM2" t="str">
            <v>нет</v>
          </cell>
          <cell r="BN2">
            <v>0</v>
          </cell>
          <cell r="BO2">
            <v>0</v>
          </cell>
        </row>
        <row r="3">
          <cell r="A3" t="str">
            <v>МАППБугаевкаЦФО</v>
          </cell>
          <cell r="B3">
            <v>2</v>
          </cell>
          <cell r="C3" t="str">
            <v>Белгородский</v>
          </cell>
          <cell r="D3" t="str">
            <v>АПП</v>
          </cell>
          <cell r="E3" t="str">
            <v>МАПП</v>
          </cell>
          <cell r="F3" t="str">
            <v>Бугаевка</v>
          </cell>
          <cell r="G3" t="str">
            <v>да</v>
          </cell>
          <cell r="H3" t="str">
            <v>установлен</v>
          </cell>
          <cell r="I3" t="str">
            <v>автомобильный</v>
          </cell>
          <cell r="J3" t="str">
            <v>не определен</v>
          </cell>
          <cell r="K3" t="str">
            <v>грузо-пассажирский</v>
          </cell>
          <cell r="L3" t="str">
            <v>постоянный</v>
          </cell>
          <cell r="M3" t="str">
            <v>многосторонний</v>
          </cell>
          <cell r="N3" t="str">
            <v>не определен</v>
          </cell>
          <cell r="O3" t="str">
            <v>нет</v>
          </cell>
          <cell r="P3" t="str">
            <v>нет</v>
          </cell>
          <cell r="Q3" t="str">
            <v>да</v>
          </cell>
          <cell r="R3" t="str">
            <v>не применимо (ЛНР)</v>
          </cell>
          <cell r="S3" t="str">
            <v>Просяное</v>
          </cell>
          <cell r="T3" t="str">
            <v>ЦФО</v>
          </cell>
          <cell r="U3" t="str">
            <v>Воронежская область</v>
          </cell>
          <cell r="V3" t="str">
            <v>Воронежская область, Кантемировский район, с. Бугаевка</v>
          </cell>
          <cell r="W3" t="str">
            <v>функционирует</v>
          </cell>
          <cell r="X3" t="str">
            <v>круглосуточно</v>
          </cell>
          <cell r="Y3" t="str">
            <v>действует</v>
          </cell>
          <cell r="Z3" t="str">
            <v>нет данных</v>
          </cell>
          <cell r="AA3" t="str">
            <v>нет данных</v>
          </cell>
          <cell r="AB3" t="str">
            <v>нет данных</v>
          </cell>
          <cell r="AC3" t="str">
            <v>все</v>
          </cell>
          <cell r="AD3" t="str">
            <v>круглогодично</v>
          </cell>
          <cell r="AE3">
            <v>24</v>
          </cell>
          <cell r="AF3">
            <v>365</v>
          </cell>
          <cell r="AG3" t="str">
            <v>действует</v>
          </cell>
          <cell r="AH3">
            <v>44922</v>
          </cell>
          <cell r="AI3">
            <v>100</v>
          </cell>
          <cell r="AJ3" t="str">
            <v>тр.с./сутки</v>
          </cell>
          <cell r="AK3">
            <v>100</v>
          </cell>
          <cell r="AL3">
            <v>36500</v>
          </cell>
          <cell r="AM3">
            <v>50</v>
          </cell>
          <cell r="AN3" t="str">
            <v>тр.с./сутки</v>
          </cell>
          <cell r="AO3">
            <v>50</v>
          </cell>
          <cell r="AP3">
            <v>18250</v>
          </cell>
          <cell r="AQ3">
            <v>350</v>
          </cell>
          <cell r="AR3" t="str">
            <v>тр.с./сутки</v>
          </cell>
          <cell r="AS3">
            <v>350</v>
          </cell>
          <cell r="AT3">
            <v>127750</v>
          </cell>
          <cell r="AU3">
            <v>500</v>
          </cell>
          <cell r="AV3" t="str">
            <v>тр.с./сутки</v>
          </cell>
          <cell r="AW3">
            <v>500</v>
          </cell>
          <cell r="AX3">
            <v>182500</v>
          </cell>
          <cell r="AY3">
            <v>2000</v>
          </cell>
          <cell r="AZ3" t="str">
            <v>чел./сутки</v>
          </cell>
          <cell r="BA3">
            <v>2000</v>
          </cell>
          <cell r="BB3">
            <v>730000</v>
          </cell>
          <cell r="BC3">
            <v>0</v>
          </cell>
          <cell r="BD3" t="str">
            <v>не определена</v>
          </cell>
          <cell r="BE3">
            <v>0</v>
          </cell>
          <cell r="BF3">
            <v>0</v>
          </cell>
          <cell r="BG3" t="str">
            <v>не определено</v>
          </cell>
          <cell r="BH3" t="str">
            <v>да</v>
          </cell>
          <cell r="BI3" t="str">
            <v>да</v>
          </cell>
          <cell r="BJ3" t="str">
            <v>да</v>
          </cell>
          <cell r="BK3" t="str">
            <v>да</v>
          </cell>
          <cell r="BL3" t="str">
            <v>да</v>
          </cell>
          <cell r="BM3" t="str">
            <v>да</v>
          </cell>
          <cell r="BN3">
            <v>0</v>
          </cell>
          <cell r="BO3">
            <v>8</v>
          </cell>
        </row>
        <row r="4">
          <cell r="A4" t="str">
            <v>ДАППВалуйкиЦФО</v>
          </cell>
          <cell r="B4">
            <v>3</v>
          </cell>
          <cell r="C4" t="str">
            <v>Белгородский</v>
          </cell>
          <cell r="D4" t="str">
            <v>АПП</v>
          </cell>
          <cell r="E4" t="str">
            <v>ДАПП</v>
          </cell>
          <cell r="F4" t="str">
            <v>Валуйки</v>
          </cell>
          <cell r="G4" t="str">
            <v>да</v>
          </cell>
          <cell r="H4" t="str">
            <v>установлен</v>
          </cell>
          <cell r="I4" t="str">
            <v>автомобильный</v>
          </cell>
          <cell r="J4" t="str">
            <v>не определен</v>
          </cell>
          <cell r="K4" t="str">
            <v>грузо-пассажирский</v>
          </cell>
          <cell r="L4" t="str">
            <v>постоянный</v>
          </cell>
          <cell r="M4" t="str">
            <v>двусторонний</v>
          </cell>
          <cell r="N4" t="str">
            <v>не определен</v>
          </cell>
          <cell r="O4" t="str">
            <v>нет</v>
          </cell>
          <cell r="P4" t="str">
            <v>нет</v>
          </cell>
          <cell r="Q4" t="str">
            <v>нет</v>
          </cell>
          <cell r="R4" t="str">
            <v>не применимо (ЛНР)</v>
          </cell>
          <cell r="S4" t="str">
            <v>Демино-Александровка</v>
          </cell>
          <cell r="T4" t="str">
            <v>ЦФО</v>
          </cell>
          <cell r="U4" t="str">
            <v>Белгородская область</v>
          </cell>
          <cell r="V4" t="str">
            <v>Белгородская область, Валуйский район, в 2,5 км. восточнее п. Уразово на автодороге «Уразово - Викторополь»</v>
          </cell>
          <cell r="W4" t="str">
    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</v>
          </cell>
          <cell r="X4" t="str">
            <v>круглосуточно</v>
          </cell>
          <cell r="Y4" t="str">
            <v>действует</v>
          </cell>
          <cell r="Z4" t="str">
            <v>нет данных</v>
          </cell>
          <cell r="AA4" t="str">
            <v>нет данных</v>
          </cell>
          <cell r="AB4" t="str">
            <v>нет данных</v>
          </cell>
          <cell r="AC4" t="str">
            <v>все</v>
          </cell>
          <cell r="AD4" t="str">
            <v>круглогодично</v>
          </cell>
          <cell r="AE4">
            <v>24</v>
          </cell>
          <cell r="AF4">
            <v>365</v>
          </cell>
          <cell r="AG4" t="str">
            <v>действует</v>
          </cell>
          <cell r="AH4">
            <v>44922</v>
          </cell>
          <cell r="AI4">
            <v>0</v>
          </cell>
          <cell r="AJ4" t="str">
            <v>не определена</v>
          </cell>
          <cell r="AK4">
            <v>0</v>
          </cell>
          <cell r="AL4">
            <v>0</v>
          </cell>
          <cell r="AM4">
            <v>0</v>
          </cell>
          <cell r="AN4" t="str">
            <v>не определена</v>
          </cell>
          <cell r="AO4">
            <v>0</v>
          </cell>
          <cell r="AP4">
            <v>0</v>
          </cell>
          <cell r="AQ4">
            <v>0</v>
          </cell>
          <cell r="AR4" t="str">
            <v>не определена</v>
          </cell>
          <cell r="AS4">
            <v>0</v>
          </cell>
          <cell r="AT4">
            <v>0</v>
          </cell>
          <cell r="AU4">
            <v>0</v>
          </cell>
          <cell r="AV4" t="str">
            <v>не определена</v>
          </cell>
          <cell r="AW4">
            <v>0</v>
          </cell>
          <cell r="AX4">
            <v>0</v>
          </cell>
          <cell r="AY4">
            <v>0</v>
          </cell>
          <cell r="AZ4" t="str">
            <v>не определена</v>
          </cell>
          <cell r="BA4">
            <v>0</v>
          </cell>
          <cell r="BB4">
            <v>0</v>
          </cell>
          <cell r="BC4">
            <v>0</v>
          </cell>
          <cell r="BD4" t="str">
            <v>не определена</v>
          </cell>
          <cell r="BE4">
            <v>0</v>
          </cell>
          <cell r="BF4">
            <v>0</v>
          </cell>
          <cell r="BG4" t="str">
            <v>не определено</v>
          </cell>
          <cell r="BH4" t="str">
            <v>да</v>
          </cell>
          <cell r="BI4" t="str">
            <v>да</v>
          </cell>
          <cell r="BJ4" t="str">
            <v>да</v>
          </cell>
          <cell r="BK4" t="str">
            <v>да</v>
          </cell>
          <cell r="BL4" t="str">
            <v>да</v>
          </cell>
          <cell r="BM4" t="str">
            <v>да</v>
          </cell>
          <cell r="BN4">
            <v>0</v>
          </cell>
          <cell r="BO4">
            <v>6</v>
          </cell>
        </row>
        <row r="5">
          <cell r="A5" t="str">
            <v>ДАППВергелевкаЦФО</v>
          </cell>
          <cell r="B5">
            <v>4</v>
          </cell>
          <cell r="C5" t="str">
            <v>Белгородский</v>
          </cell>
          <cell r="D5" t="str">
            <v>АПП</v>
          </cell>
          <cell r="E5" t="str">
            <v>ДАПП</v>
          </cell>
          <cell r="F5" t="str">
            <v>Вергелевка</v>
          </cell>
          <cell r="G5" t="str">
            <v>нет</v>
          </cell>
          <cell r="H5" t="str">
            <v>установлен</v>
          </cell>
          <cell r="I5" t="str">
            <v>автомобильный</v>
          </cell>
          <cell r="J5" t="str">
            <v>не определен</v>
          </cell>
          <cell r="K5" t="str">
            <v>не определен</v>
          </cell>
          <cell r="L5" t="str">
            <v>не определен</v>
          </cell>
          <cell r="M5" t="str">
            <v>двусторонний</v>
          </cell>
          <cell r="N5" t="str">
            <v>не определен</v>
          </cell>
          <cell r="O5" t="str">
            <v>нет</v>
          </cell>
          <cell r="P5" t="str">
            <v>нет</v>
          </cell>
          <cell r="Q5" t="str">
            <v>нет</v>
          </cell>
          <cell r="R5" t="str">
            <v>Украина</v>
          </cell>
          <cell r="S5" t="str">
            <v>Пыльное</v>
          </cell>
          <cell r="T5" t="str">
            <v>ЦФО</v>
          </cell>
          <cell r="U5" t="str">
            <v>Белгородская область</v>
          </cell>
          <cell r="V5" t="str">
            <v>не определен</v>
          </cell>
          <cell r="W5" t="str">
            <v>Пункт пропуска не обустроен, так как решение о целесообразности функционирования не принято, в том числе сопредельным государством. Инфраструктура пункта пропуск на сопредельной территории отсутствует</v>
          </cell>
          <cell r="X5" t="str">
            <v>не определен</v>
          </cell>
          <cell r="Y5" t="str">
            <v>не определен</v>
          </cell>
          <cell r="Z5" t="str">
            <v>нет данных</v>
          </cell>
          <cell r="AA5" t="str">
            <v>нет данных</v>
          </cell>
          <cell r="AB5" t="str">
            <v>нет данных</v>
          </cell>
          <cell r="AC5" t="str">
            <v>не определен</v>
          </cell>
          <cell r="AD5" t="str">
            <v>не определен</v>
          </cell>
          <cell r="AE5">
            <v>0</v>
          </cell>
          <cell r="AF5">
            <v>0</v>
          </cell>
          <cell r="AG5" t="str">
            <v>не определен</v>
          </cell>
          <cell r="AH5" t="str">
            <v>не утвержден</v>
          </cell>
          <cell r="AI5">
            <v>0</v>
          </cell>
          <cell r="AJ5" t="str">
            <v>не определена</v>
          </cell>
          <cell r="AK5">
            <v>0</v>
          </cell>
          <cell r="AL5">
            <v>0</v>
          </cell>
          <cell r="AM5">
            <v>0</v>
          </cell>
          <cell r="AN5" t="str">
            <v>не определена</v>
          </cell>
          <cell r="AO5">
            <v>0</v>
          </cell>
          <cell r="AP5">
            <v>0</v>
          </cell>
          <cell r="AQ5">
            <v>0</v>
          </cell>
          <cell r="AR5" t="str">
            <v>не определена</v>
          </cell>
          <cell r="AS5">
            <v>0</v>
          </cell>
          <cell r="AT5">
            <v>0</v>
          </cell>
          <cell r="AU5">
            <v>0</v>
          </cell>
          <cell r="AV5" t="str">
            <v>не определена</v>
          </cell>
          <cell r="AW5">
            <v>0</v>
          </cell>
          <cell r="AX5">
            <v>0</v>
          </cell>
          <cell r="AY5">
            <v>0</v>
          </cell>
          <cell r="AZ5" t="str">
            <v>не определена</v>
          </cell>
          <cell r="BA5">
            <v>0</v>
          </cell>
          <cell r="BB5">
            <v>0</v>
          </cell>
          <cell r="BC5">
            <v>0</v>
          </cell>
          <cell r="BD5" t="str">
            <v>не определена</v>
          </cell>
          <cell r="BE5">
            <v>0</v>
          </cell>
          <cell r="BF5">
            <v>0</v>
          </cell>
          <cell r="BG5" t="str">
            <v>не определено</v>
          </cell>
          <cell r="BH5" t="str">
            <v>нет</v>
          </cell>
          <cell r="BI5" t="str">
            <v>нет</v>
          </cell>
          <cell r="BJ5" t="str">
            <v>нет</v>
          </cell>
          <cell r="BK5" t="str">
            <v>нет</v>
          </cell>
          <cell r="BL5" t="str">
            <v>нет</v>
          </cell>
          <cell r="BM5" t="str">
            <v>нет</v>
          </cell>
          <cell r="BN5">
            <v>0</v>
          </cell>
          <cell r="BO5">
            <v>0</v>
          </cell>
        </row>
        <row r="6">
          <cell r="A6" t="str">
            <v>ДАППВериговкаЦФО</v>
          </cell>
          <cell r="B6">
            <v>5</v>
          </cell>
          <cell r="C6" t="str">
            <v>Белгородский</v>
          </cell>
          <cell r="D6" t="str">
            <v>АПП</v>
          </cell>
          <cell r="E6" t="str">
            <v>ДАПП</v>
          </cell>
          <cell r="F6" t="str">
            <v>Вериговка</v>
          </cell>
          <cell r="G6" t="str">
            <v>да</v>
          </cell>
          <cell r="H6" t="str">
            <v>установлен</v>
          </cell>
          <cell r="I6" t="str">
            <v>автомобильный</v>
          </cell>
          <cell r="J6" t="str">
            <v>не определен</v>
          </cell>
          <cell r="K6" t="str">
            <v>грузо-пассажирский</v>
          </cell>
          <cell r="L6" t="str">
            <v>постоянный</v>
          </cell>
          <cell r="M6" t="str">
            <v>двусторонний</v>
          </cell>
          <cell r="N6" t="str">
            <v>не определен</v>
          </cell>
          <cell r="O6" t="str">
            <v>нет</v>
          </cell>
          <cell r="P6" t="str">
            <v>нет</v>
          </cell>
          <cell r="Q6" t="str">
            <v>нет</v>
          </cell>
          <cell r="R6" t="str">
            <v>Украина</v>
          </cell>
          <cell r="S6" t="str">
            <v>Чугуновка</v>
          </cell>
          <cell r="T6" t="str">
            <v>ЦФО</v>
          </cell>
          <cell r="U6" t="str">
            <v>Белгородская область</v>
          </cell>
          <cell r="V6" t="str">
            <v>Белгородская область, Валуйский район, на юго-западной окраине с. Вериговка, на 45 км автодороги "Валуйки - Приколотное"</v>
          </cell>
          <cell r="W6" t="str">
            <v>функционирует</v>
          </cell>
          <cell r="X6" t="str">
            <v>круглосуточно</v>
          </cell>
          <cell r="Y6" t="str">
            <v>действует</v>
          </cell>
          <cell r="Z6" t="str">
            <v>нет данных</v>
          </cell>
          <cell r="AA6" t="str">
            <v>нет данных</v>
          </cell>
          <cell r="AB6" t="str">
            <v>нет данных</v>
          </cell>
          <cell r="AC6" t="str">
            <v>все</v>
          </cell>
          <cell r="AD6" t="str">
            <v>круглогодично</v>
          </cell>
          <cell r="AE6">
            <v>24</v>
          </cell>
          <cell r="AF6">
            <v>365</v>
          </cell>
          <cell r="AG6" t="str">
            <v>действует</v>
          </cell>
          <cell r="AH6">
            <v>44922</v>
          </cell>
          <cell r="AI6">
            <v>0</v>
          </cell>
          <cell r="AJ6" t="str">
            <v>не определена</v>
          </cell>
          <cell r="AK6">
            <v>0</v>
          </cell>
          <cell r="AL6">
            <v>0</v>
          </cell>
          <cell r="AM6">
            <v>0</v>
          </cell>
          <cell r="AN6" t="str">
            <v>не определена</v>
          </cell>
          <cell r="AO6">
            <v>0</v>
          </cell>
          <cell r="AP6">
            <v>0</v>
          </cell>
          <cell r="AQ6">
            <v>0</v>
          </cell>
          <cell r="AR6" t="str">
            <v>не определена</v>
          </cell>
          <cell r="AS6">
            <v>0</v>
          </cell>
          <cell r="AT6">
            <v>0</v>
          </cell>
          <cell r="AU6">
            <v>0</v>
          </cell>
          <cell r="AV6" t="str">
            <v>не определена</v>
          </cell>
          <cell r="AW6">
            <v>0</v>
          </cell>
          <cell r="AX6">
            <v>0</v>
          </cell>
          <cell r="AY6">
            <v>0</v>
          </cell>
          <cell r="AZ6" t="str">
            <v>не определена</v>
          </cell>
          <cell r="BA6">
            <v>0</v>
          </cell>
          <cell r="BB6">
            <v>0</v>
          </cell>
          <cell r="BC6">
            <v>0</v>
          </cell>
          <cell r="BD6" t="str">
            <v>не определена</v>
          </cell>
          <cell r="BE6">
            <v>0</v>
          </cell>
          <cell r="BF6">
            <v>0</v>
          </cell>
          <cell r="BG6" t="str">
            <v>не определено</v>
          </cell>
          <cell r="BH6" t="str">
            <v>да</v>
          </cell>
          <cell r="BI6" t="str">
            <v>да</v>
          </cell>
          <cell r="BJ6" t="str">
            <v>да</v>
          </cell>
          <cell r="BK6" t="str">
            <v>да</v>
          </cell>
          <cell r="BL6" t="str">
            <v>да</v>
          </cell>
          <cell r="BM6" t="str">
            <v>да</v>
          </cell>
          <cell r="BN6">
            <v>0</v>
          </cell>
          <cell r="BO6">
            <v>6</v>
          </cell>
        </row>
        <row r="7">
          <cell r="A7" t="str">
            <v>ДАППГоловчиноЦФО</v>
          </cell>
          <cell r="B7">
            <v>6</v>
          </cell>
          <cell r="C7" t="str">
            <v>Белгородский</v>
          </cell>
          <cell r="D7" t="str">
            <v>АПП</v>
          </cell>
          <cell r="E7" t="str">
            <v>ДАПП</v>
          </cell>
          <cell r="F7" t="str">
            <v>Головчино</v>
          </cell>
          <cell r="G7" t="str">
            <v>нет</v>
          </cell>
          <cell r="H7" t="str">
            <v>установлен</v>
          </cell>
          <cell r="I7" t="str">
            <v>автомобильный</v>
          </cell>
          <cell r="J7" t="str">
            <v>не определен</v>
          </cell>
          <cell r="K7" t="str">
            <v>не определен</v>
          </cell>
          <cell r="L7" t="str">
            <v>не определен</v>
          </cell>
          <cell r="M7" t="str">
            <v>двусторонний</v>
          </cell>
          <cell r="N7" t="str">
            <v>не определен</v>
          </cell>
          <cell r="O7" t="str">
            <v>нет</v>
          </cell>
          <cell r="P7" t="str">
            <v>нет</v>
          </cell>
          <cell r="Q7" t="str">
            <v>нет</v>
          </cell>
          <cell r="R7" t="str">
            <v>Украина</v>
          </cell>
          <cell r="S7" t="str">
            <v>Ивашки</v>
          </cell>
          <cell r="T7" t="str">
            <v>ЦФО</v>
          </cell>
          <cell r="U7" t="str">
            <v>Белгородская область</v>
          </cell>
          <cell r="V7" t="str">
            <v>не определен</v>
          </cell>
          <cell r="W7" t="str">
            <v>Пункт пропуска не обустроен, так как решение о целесообразности функционирования не принято, в том числе сопредельным государством. Инфраструктура пункта пропуск на сопредельной территории отсутствует</v>
          </cell>
          <cell r="X7" t="str">
            <v>не определен</v>
          </cell>
          <cell r="Y7" t="str">
            <v>не определен</v>
          </cell>
          <cell r="Z7" t="str">
            <v>нет данных</v>
          </cell>
          <cell r="AA7" t="str">
            <v>нет данных</v>
          </cell>
          <cell r="AB7" t="str">
            <v>нет данных</v>
          </cell>
          <cell r="AC7" t="str">
            <v>не определен</v>
          </cell>
          <cell r="AD7" t="str">
            <v>не определен</v>
          </cell>
          <cell r="AE7">
            <v>0</v>
          </cell>
          <cell r="AF7">
            <v>0</v>
          </cell>
          <cell r="AG7" t="str">
            <v>не определен</v>
          </cell>
          <cell r="AH7" t="str">
            <v>не утвержден</v>
          </cell>
          <cell r="AI7">
            <v>0</v>
          </cell>
          <cell r="AJ7" t="str">
            <v>не определена</v>
          </cell>
          <cell r="AK7">
            <v>0</v>
          </cell>
          <cell r="AL7">
            <v>0</v>
          </cell>
          <cell r="AM7">
            <v>0</v>
          </cell>
          <cell r="AN7" t="str">
            <v>не определена</v>
          </cell>
          <cell r="AO7">
            <v>0</v>
          </cell>
          <cell r="AP7">
            <v>0</v>
          </cell>
          <cell r="AQ7">
            <v>0</v>
          </cell>
          <cell r="AR7" t="str">
            <v>не определена</v>
          </cell>
          <cell r="AS7">
            <v>0</v>
          </cell>
          <cell r="AT7">
            <v>0</v>
          </cell>
          <cell r="AU7">
            <v>0</v>
          </cell>
          <cell r="AV7" t="str">
            <v>не определена</v>
          </cell>
          <cell r="AW7">
            <v>0</v>
          </cell>
          <cell r="AX7">
            <v>0</v>
          </cell>
          <cell r="AY7">
            <v>0</v>
          </cell>
          <cell r="AZ7" t="str">
            <v>не определена</v>
          </cell>
          <cell r="BA7">
            <v>0</v>
          </cell>
          <cell r="BB7">
            <v>0</v>
          </cell>
          <cell r="BC7">
            <v>0</v>
          </cell>
          <cell r="BD7" t="str">
            <v>не определена</v>
          </cell>
          <cell r="BE7">
            <v>0</v>
          </cell>
          <cell r="BF7">
            <v>0</v>
          </cell>
          <cell r="BG7" t="str">
            <v>не определено</v>
          </cell>
          <cell r="BH7" t="str">
            <v>нет</v>
          </cell>
          <cell r="BI7" t="str">
            <v>нет</v>
          </cell>
          <cell r="BJ7" t="str">
            <v>нет</v>
          </cell>
          <cell r="BK7" t="str">
            <v>нет</v>
          </cell>
          <cell r="BL7" t="str">
            <v>нет</v>
          </cell>
          <cell r="BM7" t="str">
            <v>нет</v>
          </cell>
          <cell r="BN7">
            <v>0</v>
          </cell>
          <cell r="BO7">
            <v>0</v>
          </cell>
        </row>
        <row r="8">
          <cell r="A8" t="str">
            <v>МАППГрайворонЦФО</v>
          </cell>
          <cell r="B8">
            <v>7</v>
          </cell>
          <cell r="C8" t="str">
            <v>Белгородский</v>
          </cell>
          <cell r="D8" t="str">
            <v>АПП</v>
          </cell>
          <cell r="E8" t="str">
            <v>МАПП</v>
          </cell>
          <cell r="F8" t="str">
            <v>Грайворон</v>
          </cell>
          <cell r="G8" t="str">
            <v>да</v>
          </cell>
          <cell r="H8" t="str">
            <v>установлен</v>
          </cell>
          <cell r="I8" t="str">
            <v>автомобильный</v>
          </cell>
          <cell r="J8" t="str">
            <v>не определен</v>
          </cell>
          <cell r="K8" t="str">
            <v>грузо-пассажирский</v>
          </cell>
          <cell r="L8" t="str">
            <v>постоянный</v>
          </cell>
          <cell r="M8" t="str">
            <v>многосторонний</v>
          </cell>
          <cell r="N8" t="str">
            <v>не определен</v>
          </cell>
          <cell r="O8" t="str">
            <v>нет</v>
          </cell>
          <cell r="P8" t="str">
            <v>нет</v>
          </cell>
          <cell r="Q8" t="str">
            <v>да</v>
          </cell>
          <cell r="R8" t="str">
            <v>Украина</v>
          </cell>
          <cell r="S8" t="str">
            <v>Великая Писаревка</v>
          </cell>
          <cell r="T8" t="str">
            <v>ЦФО</v>
          </cell>
          <cell r="U8" t="str">
            <v>Белгородская область</v>
          </cell>
          <cell r="V8" t="str">
            <v>Белгородская область, Грайворонский район, с. Козинка, ул. Республиканская, д.23</v>
          </cell>
          <cell r="W8" t="str">
            <v>функционирует</v>
          </cell>
          <cell r="X8" t="str">
            <v>круглосуточно</v>
          </cell>
          <cell r="Y8" t="str">
            <v>действует</v>
          </cell>
          <cell r="Z8" t="str">
            <v>нет данных</v>
          </cell>
          <cell r="AA8" t="str">
            <v>нет данных</v>
          </cell>
          <cell r="AB8" t="str">
            <v>нет данных</v>
          </cell>
          <cell r="AC8" t="str">
            <v>все</v>
          </cell>
          <cell r="AD8" t="str">
            <v>круглогодично</v>
          </cell>
          <cell r="AE8">
            <v>24</v>
          </cell>
          <cell r="AF8">
            <v>365</v>
          </cell>
          <cell r="AG8" t="str">
            <v>действует</v>
          </cell>
          <cell r="AH8">
            <v>44922</v>
          </cell>
          <cell r="AI8">
            <v>150</v>
          </cell>
          <cell r="AJ8" t="str">
            <v>тр.с./сутки</v>
          </cell>
          <cell r="AK8">
            <v>150</v>
          </cell>
          <cell r="AL8">
            <v>54750</v>
          </cell>
          <cell r="AM8">
            <v>50</v>
          </cell>
          <cell r="AN8" t="str">
            <v>тр.с./сутки</v>
          </cell>
          <cell r="AO8">
            <v>50</v>
          </cell>
          <cell r="AP8">
            <v>18250</v>
          </cell>
          <cell r="AQ8">
            <v>300</v>
          </cell>
          <cell r="AR8" t="str">
            <v>тр.с./сутки</v>
          </cell>
          <cell r="AS8">
            <v>300</v>
          </cell>
          <cell r="AT8">
            <v>109500</v>
          </cell>
          <cell r="AU8">
            <v>500</v>
          </cell>
          <cell r="AV8" t="str">
            <v>тр.с./сутки</v>
          </cell>
          <cell r="AW8">
            <v>500</v>
          </cell>
          <cell r="AX8">
            <v>182500</v>
          </cell>
          <cell r="AY8">
            <v>2950</v>
          </cell>
          <cell r="AZ8" t="str">
            <v>чел./сутки</v>
          </cell>
          <cell r="BA8">
            <v>2950</v>
          </cell>
          <cell r="BB8">
            <v>1076750</v>
          </cell>
          <cell r="BC8">
            <v>1500</v>
          </cell>
          <cell r="BD8" t="str">
            <v>тонн/сутки</v>
          </cell>
          <cell r="BE8">
            <v>1500</v>
          </cell>
          <cell r="BF8">
            <v>547500</v>
          </cell>
          <cell r="BG8" t="str">
            <v>не определено</v>
          </cell>
          <cell r="BH8" t="str">
            <v>да</v>
          </cell>
          <cell r="BI8" t="str">
            <v>да</v>
          </cell>
          <cell r="BJ8" t="str">
            <v>да</v>
          </cell>
          <cell r="BK8" t="str">
            <v>да</v>
          </cell>
          <cell r="BL8" t="str">
            <v>да</v>
          </cell>
          <cell r="BM8" t="str">
            <v>да</v>
          </cell>
          <cell r="BN8">
            <v>0</v>
          </cell>
          <cell r="BO8">
            <v>10</v>
          </cell>
        </row>
        <row r="9">
          <cell r="A9" t="str">
            <v>ДАППКлименкиЦФО</v>
          </cell>
          <cell r="B9">
            <v>8</v>
          </cell>
          <cell r="C9" t="str">
            <v>Белгородский</v>
          </cell>
          <cell r="D9" t="str">
            <v>АПП</v>
          </cell>
          <cell r="E9" t="str">
            <v>ДАПП</v>
          </cell>
          <cell r="F9" t="str">
            <v>Клименки</v>
          </cell>
          <cell r="G9" t="str">
            <v>нет</v>
          </cell>
          <cell r="H9" t="str">
            <v>установлен</v>
          </cell>
          <cell r="I9" t="str">
            <v>автомобильный</v>
          </cell>
          <cell r="J9" t="str">
            <v>не определен</v>
          </cell>
          <cell r="K9" t="str">
            <v>не определен</v>
          </cell>
          <cell r="L9" t="str">
            <v>не определен</v>
          </cell>
          <cell r="M9" t="str">
            <v>двусторонний</v>
          </cell>
          <cell r="N9" t="str">
            <v>не определен</v>
          </cell>
          <cell r="O9" t="str">
            <v>нет</v>
          </cell>
          <cell r="P9" t="str">
            <v>нет</v>
          </cell>
          <cell r="Q9" t="str">
            <v>нет</v>
          </cell>
          <cell r="R9" t="str">
            <v>не применимо (ЛНР)</v>
          </cell>
          <cell r="S9" t="str">
            <v>Сиротино</v>
          </cell>
          <cell r="T9" t="str">
            <v>ЦФО</v>
          </cell>
          <cell r="U9" t="str">
            <v>Белгородская область</v>
          </cell>
          <cell r="V9" t="str">
            <v>не определен</v>
          </cell>
          <cell r="W9" t="str">
            <v>Пункт пропуска не обустроен, так как решение о целесообразности функционирования не принято, в том числе сопредельным государством. Инфраструктура пункта пропуск на сопредельной территории отсутствует</v>
          </cell>
          <cell r="X9" t="str">
            <v>не определен</v>
          </cell>
          <cell r="Y9" t="str">
            <v>не определен</v>
          </cell>
          <cell r="Z9" t="str">
            <v>нет данных</v>
          </cell>
          <cell r="AA9" t="str">
            <v>нет данных</v>
          </cell>
          <cell r="AB9" t="str">
            <v>нет данных</v>
          </cell>
          <cell r="AC9" t="str">
            <v>не определен</v>
          </cell>
          <cell r="AD9" t="str">
            <v>не определен</v>
          </cell>
          <cell r="AE9">
            <v>0</v>
          </cell>
          <cell r="AF9">
            <v>0</v>
          </cell>
          <cell r="AG9" t="str">
            <v>не определен</v>
          </cell>
          <cell r="AH9" t="str">
            <v>не утвержден</v>
          </cell>
          <cell r="AI9">
            <v>0</v>
          </cell>
          <cell r="AJ9" t="str">
            <v>не определена</v>
          </cell>
          <cell r="AK9">
            <v>0</v>
          </cell>
          <cell r="AL9">
            <v>0</v>
          </cell>
          <cell r="AM9">
            <v>0</v>
          </cell>
          <cell r="AN9" t="str">
            <v>не определена</v>
          </cell>
          <cell r="AO9">
            <v>0</v>
          </cell>
          <cell r="AP9">
            <v>0</v>
          </cell>
          <cell r="AQ9">
            <v>0</v>
          </cell>
          <cell r="AR9" t="str">
            <v>не определена</v>
          </cell>
          <cell r="AS9">
            <v>0</v>
          </cell>
          <cell r="AT9">
            <v>0</v>
          </cell>
          <cell r="AU9">
            <v>0</v>
          </cell>
          <cell r="AV9" t="str">
            <v>не определена</v>
          </cell>
          <cell r="AW9">
            <v>0</v>
          </cell>
          <cell r="AX9">
            <v>0</v>
          </cell>
          <cell r="AY9">
            <v>0</v>
          </cell>
          <cell r="AZ9" t="str">
            <v>не определена</v>
          </cell>
          <cell r="BA9">
            <v>0</v>
          </cell>
          <cell r="BB9">
            <v>0</v>
          </cell>
          <cell r="BC9">
            <v>0</v>
          </cell>
          <cell r="BD9" t="str">
            <v>не определена</v>
          </cell>
          <cell r="BE9">
            <v>0</v>
          </cell>
          <cell r="BF9">
            <v>0</v>
          </cell>
          <cell r="BG9" t="str">
            <v>не определено</v>
          </cell>
          <cell r="BH9" t="str">
            <v>нет</v>
          </cell>
          <cell r="BI9" t="str">
            <v>нет</v>
          </cell>
          <cell r="BJ9" t="str">
            <v>нет</v>
          </cell>
          <cell r="BK9" t="str">
            <v>нет</v>
          </cell>
          <cell r="BL9" t="str">
            <v>нет</v>
          </cell>
          <cell r="BM9" t="str">
            <v>нет</v>
          </cell>
          <cell r="BN9">
            <v>0</v>
          </cell>
          <cell r="BO9">
            <v>0</v>
          </cell>
        </row>
        <row r="10">
          <cell r="A10" t="str">
            <v>ДАППКолотиловкаЦФО</v>
          </cell>
          <cell r="B10">
            <v>9</v>
          </cell>
          <cell r="C10" t="str">
            <v>Белгородский</v>
          </cell>
          <cell r="D10" t="str">
            <v>АПП</v>
          </cell>
          <cell r="E10" t="str">
            <v>ДАПП</v>
          </cell>
          <cell r="F10" t="str">
            <v>Колотиловка</v>
          </cell>
          <cell r="G10" t="str">
            <v>да</v>
          </cell>
          <cell r="H10" t="str">
            <v>установлен</v>
          </cell>
          <cell r="I10" t="str">
            <v>автомобильный</v>
          </cell>
          <cell r="J10" t="str">
            <v>не определен</v>
          </cell>
          <cell r="K10" t="str">
            <v>грузо-пассажирский</v>
          </cell>
          <cell r="L10" t="str">
            <v>постоянный</v>
          </cell>
          <cell r="M10" t="str">
            <v>двусторонний</v>
          </cell>
          <cell r="N10" t="str">
            <v>не определен</v>
          </cell>
          <cell r="O10" t="str">
            <v>нет</v>
          </cell>
          <cell r="P10" t="str">
            <v>нет</v>
          </cell>
          <cell r="Q10" t="str">
            <v>нет</v>
          </cell>
          <cell r="R10" t="str">
            <v>Украина</v>
          </cell>
          <cell r="S10" t="str">
            <v>Покровка</v>
          </cell>
          <cell r="T10" t="str">
            <v>ЦФО</v>
          </cell>
          <cell r="U10" t="str">
            <v>Белгородская область</v>
          </cell>
          <cell r="V10" t="str">
            <v>Белгородская область, Краснояружский район, с. Колотиловка, 2 км по автодороге "Белгород - Сумы"</v>
          </cell>
          <cell r="W10" t="str">
            <v>функционирует</v>
          </cell>
          <cell r="X10" t="str">
            <v>круглосуточно</v>
          </cell>
          <cell r="Y10" t="str">
            <v>действует</v>
          </cell>
          <cell r="Z10" t="str">
            <v>нет данных</v>
          </cell>
          <cell r="AA10" t="str">
            <v>нет данных</v>
          </cell>
          <cell r="AB10" t="str">
            <v>нет данных</v>
          </cell>
          <cell r="AC10" t="str">
            <v>все</v>
          </cell>
          <cell r="AD10" t="str">
            <v>круглогодично</v>
          </cell>
          <cell r="AE10">
            <v>24</v>
          </cell>
          <cell r="AF10">
            <v>365</v>
          </cell>
          <cell r="AG10" t="str">
            <v>действует</v>
          </cell>
          <cell r="AH10">
            <v>44922</v>
          </cell>
          <cell r="AI10">
            <v>0</v>
          </cell>
          <cell r="AJ10" t="str">
            <v>не определена</v>
          </cell>
          <cell r="AK10">
            <v>0</v>
          </cell>
          <cell r="AL10">
            <v>0</v>
          </cell>
          <cell r="AM10">
            <v>0</v>
          </cell>
          <cell r="AN10" t="str">
            <v>не определена</v>
          </cell>
          <cell r="AO10">
            <v>0</v>
          </cell>
          <cell r="AP10">
            <v>0</v>
          </cell>
          <cell r="AQ10">
            <v>0</v>
          </cell>
          <cell r="AR10" t="str">
            <v>не определена</v>
          </cell>
          <cell r="AS10">
            <v>0</v>
          </cell>
          <cell r="AT10">
            <v>0</v>
          </cell>
          <cell r="AU10">
            <v>0</v>
          </cell>
          <cell r="AV10" t="str">
            <v>не определена</v>
          </cell>
          <cell r="AW10">
            <v>0</v>
          </cell>
          <cell r="AX10">
            <v>0</v>
          </cell>
          <cell r="AY10">
            <v>0</v>
          </cell>
          <cell r="AZ10" t="str">
            <v>не определена</v>
          </cell>
          <cell r="BA10">
            <v>0</v>
          </cell>
          <cell r="BB10">
            <v>0</v>
          </cell>
          <cell r="BC10">
            <v>0</v>
          </cell>
          <cell r="BD10" t="str">
            <v>не определена</v>
          </cell>
          <cell r="BE10">
            <v>0</v>
          </cell>
          <cell r="BF10">
            <v>0</v>
          </cell>
          <cell r="BG10" t="str">
            <v>не определено</v>
          </cell>
          <cell r="BH10" t="str">
            <v>да</v>
          </cell>
          <cell r="BI10" t="str">
            <v>да</v>
          </cell>
          <cell r="BJ10" t="str">
            <v>да</v>
          </cell>
          <cell r="BK10" t="str">
            <v>да</v>
          </cell>
          <cell r="BL10" t="str">
            <v>да</v>
          </cell>
          <cell r="BM10" t="str">
            <v>да</v>
          </cell>
          <cell r="BN10">
            <v>0</v>
          </cell>
          <cell r="BO10">
            <v>2</v>
          </cell>
        </row>
        <row r="11">
          <cell r="A11" t="str">
            <v>ДАППЛогачевкаЦФО</v>
          </cell>
          <cell r="B11">
            <v>10</v>
          </cell>
          <cell r="C11" t="str">
            <v>Белгородский</v>
          </cell>
          <cell r="D11" t="str">
            <v>АПП</v>
          </cell>
          <cell r="E11" t="str">
            <v>ДАПП</v>
          </cell>
          <cell r="F11" t="str">
            <v>Логачевка</v>
          </cell>
          <cell r="G11" t="str">
            <v>да</v>
          </cell>
          <cell r="H11" t="str">
            <v>установлен</v>
          </cell>
          <cell r="I11" t="str">
            <v>автомобильный</v>
          </cell>
          <cell r="J11" t="str">
            <v>не определен</v>
          </cell>
          <cell r="K11" t="str">
            <v>грузо-пассажирский</v>
          </cell>
          <cell r="L11" t="str">
            <v>постоянный</v>
          </cell>
          <cell r="M11" t="str">
            <v>двусторонний</v>
          </cell>
          <cell r="N11" t="str">
            <v>не определен</v>
          </cell>
          <cell r="O11" t="str">
            <v>нет</v>
          </cell>
          <cell r="P11" t="str">
            <v>нет</v>
          </cell>
          <cell r="Q11" t="str">
            <v>нет</v>
          </cell>
          <cell r="R11" t="str">
            <v>Украина</v>
          </cell>
          <cell r="S11" t="str">
            <v>Пески</v>
          </cell>
          <cell r="T11" t="str">
            <v>ЦФО</v>
          </cell>
          <cell r="U11" t="str">
            <v>Белгородская область</v>
          </cell>
          <cell r="V11" t="str">
            <v>Белгородская область, Валуйский район, расположен на 28 км. автодороги Валуйки-Купянск, на юго-западной окраине с.Логачевка</v>
          </cell>
          <cell r="W11" t="str">
            <v>функционирует</v>
          </cell>
          <cell r="X11" t="str">
            <v>круглосуточно</v>
          </cell>
          <cell r="Y11" t="str">
            <v>действует</v>
          </cell>
          <cell r="Z11" t="str">
            <v>нет данных</v>
          </cell>
          <cell r="AA11" t="str">
            <v>нет данных</v>
          </cell>
          <cell r="AB11" t="str">
            <v>нет данных</v>
          </cell>
          <cell r="AC11" t="str">
            <v>все</v>
          </cell>
          <cell r="AD11" t="str">
            <v>круглогодично</v>
          </cell>
          <cell r="AE11">
            <v>24</v>
          </cell>
          <cell r="AF11">
            <v>365</v>
          </cell>
          <cell r="AG11" t="str">
            <v>действует</v>
          </cell>
          <cell r="AH11">
            <v>44922</v>
          </cell>
          <cell r="AI11">
            <v>0</v>
          </cell>
          <cell r="AJ11" t="str">
            <v>не определена</v>
          </cell>
          <cell r="AK11">
            <v>0</v>
          </cell>
          <cell r="AL11">
            <v>0</v>
          </cell>
          <cell r="AM11">
            <v>0</v>
          </cell>
          <cell r="AN11" t="str">
            <v>не определена</v>
          </cell>
          <cell r="AO11">
            <v>0</v>
          </cell>
          <cell r="AP11">
            <v>0</v>
          </cell>
          <cell r="AQ11">
            <v>0</v>
          </cell>
          <cell r="AR11" t="str">
            <v>не определена</v>
          </cell>
          <cell r="AS11">
            <v>0</v>
          </cell>
          <cell r="AT11">
            <v>0</v>
          </cell>
          <cell r="AU11">
            <v>0</v>
          </cell>
          <cell r="AV11" t="str">
            <v>не определена</v>
          </cell>
          <cell r="AW11">
            <v>0</v>
          </cell>
          <cell r="AX11">
            <v>0</v>
          </cell>
          <cell r="AY11">
            <v>0</v>
          </cell>
          <cell r="AZ11" t="str">
            <v>не определена</v>
          </cell>
          <cell r="BA11">
            <v>0</v>
          </cell>
          <cell r="BB11">
            <v>0</v>
          </cell>
          <cell r="BC11">
            <v>0</v>
          </cell>
          <cell r="BD11" t="str">
            <v>не определена</v>
          </cell>
          <cell r="BE11">
            <v>0</v>
          </cell>
          <cell r="BF11">
            <v>0</v>
          </cell>
          <cell r="BG11" t="str">
            <v>не определено</v>
          </cell>
          <cell r="BH11" t="str">
            <v>да</v>
          </cell>
          <cell r="BI11" t="str">
            <v>да</v>
          </cell>
          <cell r="BJ11" t="str">
            <v>да</v>
          </cell>
          <cell r="BK11" t="str">
            <v>да</v>
          </cell>
          <cell r="BL11" t="str">
            <v>да</v>
          </cell>
          <cell r="BM11" t="str">
            <v>да</v>
          </cell>
          <cell r="BN11">
            <v>0</v>
          </cell>
          <cell r="BO11">
            <v>6</v>
          </cell>
        </row>
        <row r="12">
          <cell r="A12" t="str">
            <v>МАППНехотеевкаЦФО</v>
          </cell>
          <cell r="B12">
            <v>11</v>
          </cell>
          <cell r="C12" t="str">
            <v>Белгородский</v>
          </cell>
          <cell r="D12" t="str">
            <v>АПП</v>
          </cell>
          <cell r="E12" t="str">
            <v>МАПП</v>
          </cell>
          <cell r="F12" t="str">
            <v>Нехотеевка</v>
          </cell>
          <cell r="G12" t="str">
            <v>да</v>
          </cell>
          <cell r="H12" t="str">
            <v>установлен</v>
          </cell>
          <cell r="I12" t="str">
            <v>автомобильный</v>
          </cell>
          <cell r="J12" t="str">
            <v>не определен</v>
          </cell>
          <cell r="K12" t="str">
            <v>грузо-пассажирский</v>
          </cell>
          <cell r="L12" t="str">
            <v>постоянный</v>
          </cell>
          <cell r="M12" t="str">
            <v>многосторонний</v>
          </cell>
          <cell r="N12" t="str">
            <v>не определен</v>
          </cell>
          <cell r="O12" t="str">
            <v>да</v>
          </cell>
          <cell r="P12" t="str">
            <v>да</v>
          </cell>
          <cell r="Q12" t="str">
            <v>да</v>
          </cell>
          <cell r="R12" t="str">
            <v>Украина</v>
          </cell>
          <cell r="S12" t="str">
            <v>Гоптовка</v>
          </cell>
          <cell r="T12" t="str">
            <v>ЦФО</v>
          </cell>
          <cell r="U12" t="str">
            <v>Белгородская область</v>
          </cell>
          <cell r="V12" t="str">
            <v>Белгородская область, Белгородский район, 705 км федеральной автодороги Москва-Симферополь</v>
          </cell>
          <cell r="W12" t="str">
            <v>функционирует</v>
          </cell>
          <cell r="X12" t="str">
            <v>круглосуточно</v>
          </cell>
          <cell r="Y12" t="str">
            <v>действует</v>
          </cell>
          <cell r="Z12" t="str">
            <v>нет данных</v>
          </cell>
          <cell r="AA12" t="str">
            <v>нет данных</v>
          </cell>
          <cell r="AB12" t="str">
            <v>нет данных</v>
          </cell>
          <cell r="AC12" t="str">
            <v>все</v>
          </cell>
          <cell r="AD12" t="str">
            <v>круглогодично</v>
          </cell>
          <cell r="AE12">
            <v>24</v>
          </cell>
          <cell r="AF12">
            <v>365</v>
          </cell>
          <cell r="AG12" t="str">
            <v>действует</v>
          </cell>
          <cell r="AH12">
            <v>44922</v>
          </cell>
          <cell r="AI12">
            <v>288</v>
          </cell>
          <cell r="AJ12" t="str">
            <v>тр.с./сутки</v>
          </cell>
          <cell r="AK12">
            <v>288</v>
          </cell>
          <cell r="AL12">
            <v>105120</v>
          </cell>
          <cell r="AM12">
            <v>72</v>
          </cell>
          <cell r="AN12" t="str">
            <v>тр.с./сутки</v>
          </cell>
          <cell r="AO12">
            <v>72</v>
          </cell>
          <cell r="AP12">
            <v>26280</v>
          </cell>
          <cell r="AQ12">
            <v>1920</v>
          </cell>
          <cell r="AR12" t="str">
            <v>тр.с./сутки</v>
          </cell>
          <cell r="AS12">
            <v>1920</v>
          </cell>
          <cell r="AT12">
            <v>700800</v>
          </cell>
          <cell r="AU12">
            <v>2280</v>
          </cell>
          <cell r="AV12" t="str">
            <v>тр.с./сутки</v>
          </cell>
          <cell r="AW12">
            <v>2280</v>
          </cell>
          <cell r="AX12">
            <v>832200</v>
          </cell>
          <cell r="AY12">
            <v>11136</v>
          </cell>
          <cell r="AZ12" t="str">
            <v>чел./сутки</v>
          </cell>
          <cell r="BA12">
            <v>11136</v>
          </cell>
          <cell r="BB12">
            <v>4064640</v>
          </cell>
          <cell r="BC12">
            <v>0</v>
          </cell>
          <cell r="BD12" t="str">
            <v>не определена</v>
          </cell>
          <cell r="BE12">
            <v>0</v>
          </cell>
          <cell r="BF12">
            <v>0</v>
          </cell>
          <cell r="BG12" t="str">
            <v>не определено</v>
          </cell>
          <cell r="BH12" t="str">
            <v>да</v>
          </cell>
          <cell r="BI12" t="str">
            <v>да</v>
          </cell>
          <cell r="BJ12" t="str">
            <v>да</v>
          </cell>
          <cell r="BK12" t="str">
            <v>да</v>
          </cell>
          <cell r="BL12" t="str">
            <v>да</v>
          </cell>
          <cell r="BM12" t="str">
            <v>да</v>
          </cell>
          <cell r="BN12">
            <v>0</v>
          </cell>
          <cell r="BO12">
            <v>30</v>
          </cell>
        </row>
        <row r="13">
          <cell r="A13" t="str">
            <v>ДАППНовобелаяЦФО</v>
          </cell>
          <cell r="B13">
            <v>12</v>
          </cell>
          <cell r="C13" t="str">
            <v>Белгородский</v>
          </cell>
          <cell r="D13" t="str">
            <v>АПП</v>
          </cell>
          <cell r="E13" t="str">
            <v>ДАПП</v>
          </cell>
          <cell r="F13" t="str">
            <v>Новобелая</v>
          </cell>
          <cell r="G13" t="str">
            <v>да</v>
          </cell>
          <cell r="H13" t="str">
            <v>установлен</v>
          </cell>
          <cell r="I13" t="str">
            <v>автомобильный</v>
          </cell>
          <cell r="J13" t="str">
            <v>не определен</v>
          </cell>
          <cell r="K13" t="str">
            <v>грузо-пассажирский</v>
          </cell>
          <cell r="L13" t="str">
            <v>постоянный</v>
          </cell>
          <cell r="M13" t="str">
            <v>двусторонний</v>
          </cell>
          <cell r="N13" t="str">
            <v>не определен</v>
          </cell>
          <cell r="O13" t="str">
            <v>нет</v>
          </cell>
          <cell r="P13" t="str">
            <v>нет</v>
          </cell>
          <cell r="Q13" t="str">
            <v>нет</v>
          </cell>
          <cell r="R13" t="str">
            <v>не применимо (ЛНР)</v>
          </cell>
          <cell r="S13" t="str">
            <v>Новобелая</v>
          </cell>
          <cell r="T13" t="str">
            <v>ЦФО</v>
          </cell>
          <cell r="U13" t="str">
            <v>Воронежская область</v>
          </cell>
          <cell r="V13" t="str">
            <v>Воронежская область, Кантемировский район, с. Новобелая</v>
          </cell>
          <cell r="W13" t="str">
    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</v>
          </cell>
          <cell r="X13" t="str">
            <v>круглосуточно</v>
          </cell>
          <cell r="Y13" t="str">
            <v>действует</v>
          </cell>
          <cell r="Z13" t="str">
            <v>нет данных</v>
          </cell>
          <cell r="AA13" t="str">
            <v>нет данных</v>
          </cell>
          <cell r="AB13" t="str">
            <v>нет данных</v>
          </cell>
          <cell r="AC13" t="str">
            <v>все</v>
          </cell>
          <cell r="AD13" t="str">
            <v>круглогодично</v>
          </cell>
          <cell r="AE13">
            <v>24</v>
          </cell>
          <cell r="AF13">
            <v>365</v>
          </cell>
          <cell r="AG13" t="str">
            <v>действует</v>
          </cell>
          <cell r="AH13">
            <v>44922</v>
          </cell>
          <cell r="AI13">
            <v>0</v>
          </cell>
          <cell r="AJ13" t="str">
            <v>не определена</v>
          </cell>
          <cell r="AK13">
            <v>0</v>
          </cell>
          <cell r="AL13">
            <v>0</v>
          </cell>
          <cell r="AM13">
            <v>0</v>
          </cell>
          <cell r="AN13" t="str">
            <v>не определена</v>
          </cell>
          <cell r="AO13">
            <v>0</v>
          </cell>
          <cell r="AP13">
            <v>0</v>
          </cell>
          <cell r="AQ13">
            <v>0</v>
          </cell>
          <cell r="AR13" t="str">
            <v>не определена</v>
          </cell>
          <cell r="AS13">
            <v>0</v>
          </cell>
          <cell r="AT13">
            <v>0</v>
          </cell>
          <cell r="AU13">
            <v>0</v>
          </cell>
          <cell r="AV13" t="str">
            <v>не определена</v>
          </cell>
          <cell r="AW13">
            <v>0</v>
          </cell>
          <cell r="AX13">
            <v>0</v>
          </cell>
          <cell r="AY13">
            <v>0</v>
          </cell>
          <cell r="AZ13" t="str">
            <v>не определена</v>
          </cell>
          <cell r="BA13">
            <v>0</v>
          </cell>
          <cell r="BB13">
            <v>0</v>
          </cell>
          <cell r="BC13">
            <v>0</v>
          </cell>
          <cell r="BD13" t="str">
            <v>не определена</v>
          </cell>
          <cell r="BE13">
            <v>0</v>
          </cell>
          <cell r="BF13">
            <v>0</v>
          </cell>
          <cell r="BG13" t="str">
            <v>не определено</v>
          </cell>
          <cell r="BH13" t="str">
            <v>да</v>
          </cell>
          <cell r="BI13" t="str">
            <v>да</v>
          </cell>
          <cell r="BJ13" t="str">
            <v>да</v>
          </cell>
          <cell r="BK13" t="str">
            <v>да</v>
          </cell>
          <cell r="BL13" t="str">
            <v>да</v>
          </cell>
          <cell r="BM13" t="str">
            <v>да</v>
          </cell>
          <cell r="BN13">
            <v>0</v>
          </cell>
          <cell r="BO13">
            <v>2</v>
          </cell>
        </row>
        <row r="14">
          <cell r="A14" t="str">
            <v>МАППРовенькиЦФО</v>
          </cell>
          <cell r="B14">
            <v>13</v>
          </cell>
          <cell r="C14" t="str">
            <v>Белгородский</v>
          </cell>
          <cell r="D14" t="str">
            <v>АПП</v>
          </cell>
          <cell r="E14" t="str">
            <v>МАПП</v>
          </cell>
          <cell r="F14" t="str">
            <v>Ровеньки</v>
          </cell>
          <cell r="G14" t="str">
            <v>да</v>
          </cell>
          <cell r="H14" t="str">
            <v>установлен</v>
          </cell>
          <cell r="I14" t="str">
            <v>автомобильный</v>
          </cell>
          <cell r="J14" t="str">
            <v>не определен</v>
          </cell>
          <cell r="K14" t="str">
            <v>грузо-пассажирский</v>
          </cell>
          <cell r="L14" t="str">
            <v>постоянный</v>
          </cell>
          <cell r="M14" t="str">
            <v>многосторонний</v>
          </cell>
          <cell r="N14" t="str">
            <v>не определен</v>
          </cell>
          <cell r="O14" t="str">
            <v>нет</v>
          </cell>
          <cell r="P14" t="str">
            <v>нет</v>
          </cell>
          <cell r="Q14" t="str">
            <v>нет</v>
          </cell>
          <cell r="R14" t="str">
            <v>не применимо (ЛНР)</v>
          </cell>
          <cell r="S14" t="str">
            <v>Танюшевка</v>
          </cell>
          <cell r="T14" t="str">
            <v>ЦФО</v>
          </cell>
          <cell r="U14" t="str">
            <v>Белгородская область</v>
          </cell>
          <cell r="V14" t="str">
            <v>Белгородская область, Ровеньской район, в границах ООО "Правоторово" (бывший СПК (колхоз) "Новая жизнь", АО "Серебрянка"), граничит с юга с землями Украины, с запада - таможенный пост "Ровеньки-Танюшевка")</v>
          </cell>
          <cell r="W14" t="str">
            <v>функционирует</v>
          </cell>
          <cell r="X14" t="str">
            <v>круглосуточно</v>
          </cell>
          <cell r="Y14" t="str">
            <v>действует</v>
          </cell>
          <cell r="Z14" t="str">
            <v>нет данных</v>
          </cell>
          <cell r="AA14" t="str">
            <v>нет данных</v>
          </cell>
          <cell r="AB14" t="str">
            <v>нет данных</v>
          </cell>
          <cell r="AC14" t="str">
            <v>все</v>
          </cell>
          <cell r="AD14" t="str">
            <v>круглогодично</v>
          </cell>
          <cell r="AE14">
            <v>24</v>
          </cell>
          <cell r="AF14">
            <v>365</v>
          </cell>
          <cell r="AG14" t="str">
            <v>действует</v>
          </cell>
          <cell r="AH14">
            <v>44922</v>
          </cell>
          <cell r="AI14">
            <v>50</v>
          </cell>
          <cell r="AJ14" t="str">
            <v>тр.с./сутки</v>
          </cell>
          <cell r="AK14">
            <v>50</v>
          </cell>
          <cell r="AL14">
            <v>18250</v>
          </cell>
          <cell r="AM14">
            <v>10</v>
          </cell>
          <cell r="AN14" t="str">
            <v>тр.с./сутки</v>
          </cell>
          <cell r="AO14">
            <v>10</v>
          </cell>
          <cell r="AP14">
            <v>3650</v>
          </cell>
          <cell r="AQ14">
            <v>440</v>
          </cell>
          <cell r="AR14" t="str">
            <v>тр.с./сутки</v>
          </cell>
          <cell r="AS14">
            <v>440</v>
          </cell>
          <cell r="AT14">
            <v>160600</v>
          </cell>
          <cell r="AU14">
            <v>500</v>
          </cell>
          <cell r="AV14" t="str">
            <v>тр.с./сутки</v>
          </cell>
          <cell r="AW14">
            <v>500</v>
          </cell>
          <cell r="AX14">
            <v>182500</v>
          </cell>
          <cell r="AY14">
            <v>1870</v>
          </cell>
          <cell r="AZ14" t="str">
            <v>чел./сутки</v>
          </cell>
          <cell r="BA14">
            <v>1870</v>
          </cell>
          <cell r="BB14">
            <v>682550</v>
          </cell>
          <cell r="BC14">
            <v>0</v>
          </cell>
          <cell r="BD14" t="str">
            <v>не определена</v>
          </cell>
          <cell r="BE14">
            <v>0</v>
          </cell>
          <cell r="BF14">
            <v>0</v>
          </cell>
          <cell r="BG14" t="str">
            <v>не определено</v>
          </cell>
          <cell r="BH14" t="str">
            <v>да</v>
          </cell>
          <cell r="BI14" t="str">
            <v>да</v>
          </cell>
          <cell r="BJ14" t="str">
            <v>да</v>
          </cell>
          <cell r="BK14" t="str">
            <v>да</v>
          </cell>
          <cell r="BL14" t="str">
            <v>да</v>
          </cell>
          <cell r="BM14" t="str">
            <v>да</v>
          </cell>
          <cell r="BN14">
            <v>0</v>
          </cell>
          <cell r="BO14">
            <v>12</v>
          </cell>
        </row>
        <row r="15">
          <cell r="A15" t="str">
            <v>ДАППТишанкаЦФО</v>
          </cell>
          <cell r="B15">
            <v>14</v>
          </cell>
          <cell r="C15" t="str">
            <v>Белгородский</v>
          </cell>
          <cell r="D15" t="str">
            <v>АПП</v>
          </cell>
          <cell r="E15" t="str">
            <v>ДАПП</v>
          </cell>
          <cell r="F15" t="str">
            <v>Тишанка</v>
          </cell>
          <cell r="G15" t="str">
            <v>нет</v>
          </cell>
          <cell r="H15" t="str">
            <v>установлен</v>
          </cell>
          <cell r="I15" t="str">
            <v>автомобильный</v>
          </cell>
          <cell r="J15" t="str">
            <v>не определен</v>
          </cell>
          <cell r="K15" t="str">
            <v>грузо-пассажирский</v>
          </cell>
          <cell r="L15" t="str">
            <v>постоянный</v>
          </cell>
          <cell r="M15" t="str">
            <v>двусторонний</v>
          </cell>
          <cell r="N15" t="str">
            <v>не определен</v>
          </cell>
          <cell r="O15" t="str">
            <v>нет</v>
          </cell>
          <cell r="P15" t="str">
            <v>нет</v>
          </cell>
          <cell r="Q15" t="str">
            <v>нет</v>
          </cell>
          <cell r="R15" t="str">
            <v>Украина</v>
          </cell>
          <cell r="S15" t="str">
            <v>Бударки</v>
          </cell>
          <cell r="T15" t="str">
            <v>ЦФО</v>
          </cell>
          <cell r="U15" t="str">
            <v>Белгородская область</v>
          </cell>
          <cell r="V15" t="str">
            <v>не определен</v>
          </cell>
          <cell r="W15" t="str">
            <v>Пункт пропуска не обустроен, так как решение о целесообразности функционирования не принято, в том числе сопредельным государством. В соответствии с Соглашением между Правительством РФ и Кабинетом Министров Украины от 18.10.2011 функционирует как МПГ</v>
          </cell>
          <cell r="X15" t="str">
            <v>не определен</v>
          </cell>
          <cell r="Y15" t="str">
            <v>не определен</v>
          </cell>
          <cell r="Z15" t="str">
            <v>нет данных</v>
          </cell>
          <cell r="AA15" t="str">
            <v>нет данных</v>
          </cell>
          <cell r="AB15" t="str">
            <v>нет данных</v>
          </cell>
          <cell r="AC15" t="str">
            <v>не определен</v>
          </cell>
          <cell r="AD15" t="str">
            <v>не определен</v>
          </cell>
          <cell r="AE15">
            <v>0</v>
          </cell>
          <cell r="AF15">
            <v>0</v>
          </cell>
          <cell r="AG15" t="str">
            <v>не определен</v>
          </cell>
          <cell r="AH15" t="str">
            <v>не утвержден</v>
          </cell>
          <cell r="AI15">
            <v>0</v>
          </cell>
          <cell r="AJ15" t="str">
            <v>не определена</v>
          </cell>
          <cell r="AK15">
            <v>0</v>
          </cell>
          <cell r="AL15">
            <v>0</v>
          </cell>
          <cell r="AM15">
            <v>0</v>
          </cell>
          <cell r="AN15" t="str">
            <v>не определена</v>
          </cell>
          <cell r="AO15">
            <v>0</v>
          </cell>
          <cell r="AP15">
            <v>0</v>
          </cell>
          <cell r="AQ15">
            <v>0</v>
          </cell>
          <cell r="AR15" t="str">
            <v>не определена</v>
          </cell>
          <cell r="AS15">
            <v>0</v>
          </cell>
          <cell r="AT15">
            <v>0</v>
          </cell>
          <cell r="AU15">
            <v>0</v>
          </cell>
          <cell r="AV15" t="str">
            <v>не определена</v>
          </cell>
          <cell r="AW15">
            <v>0</v>
          </cell>
          <cell r="AX15">
            <v>0</v>
          </cell>
          <cell r="AY15">
            <v>0</v>
          </cell>
          <cell r="AZ15" t="str">
            <v>не определена</v>
          </cell>
          <cell r="BA15">
            <v>0</v>
          </cell>
          <cell r="BB15">
            <v>0</v>
          </cell>
          <cell r="BC15">
            <v>0</v>
          </cell>
          <cell r="BD15" t="str">
            <v>не определена</v>
          </cell>
          <cell r="BE15">
            <v>0</v>
          </cell>
          <cell r="BF15">
            <v>0</v>
          </cell>
          <cell r="BG15" t="str">
            <v>не определено</v>
          </cell>
          <cell r="BH15" t="str">
            <v>нет</v>
          </cell>
          <cell r="BI15" t="str">
            <v>нет</v>
          </cell>
          <cell r="BJ15" t="str">
            <v>нет</v>
          </cell>
          <cell r="BK15" t="str">
            <v>нет</v>
          </cell>
          <cell r="BL15" t="str">
            <v>нет</v>
          </cell>
          <cell r="BM15" t="str">
            <v>нет</v>
          </cell>
          <cell r="BN15">
            <v>0</v>
          </cell>
          <cell r="BO15">
            <v>2</v>
          </cell>
        </row>
        <row r="16">
          <cell r="A16" t="str">
            <v>МАППШебекиноЦФО</v>
          </cell>
          <cell r="B16">
            <v>15</v>
          </cell>
          <cell r="C16" t="str">
            <v>Белгородский</v>
          </cell>
          <cell r="D16" t="str">
            <v>АПП</v>
          </cell>
          <cell r="E16" t="str">
            <v>МАПП</v>
          </cell>
          <cell r="F16" t="str">
            <v>Шебекино</v>
          </cell>
          <cell r="G16" t="str">
            <v>да</v>
          </cell>
          <cell r="H16" t="str">
            <v>установлен</v>
          </cell>
          <cell r="I16" t="str">
            <v>автомобильный</v>
          </cell>
          <cell r="J16" t="str">
            <v>не определен</v>
          </cell>
          <cell r="K16" t="str">
            <v>грузо-пассажирский</v>
          </cell>
          <cell r="L16" t="str">
            <v>постоянный</v>
          </cell>
          <cell r="M16" t="str">
            <v>многосторонний</v>
          </cell>
          <cell r="N16" t="str">
            <v>не определен</v>
          </cell>
          <cell r="O16" t="str">
            <v>нет</v>
          </cell>
          <cell r="P16" t="str">
            <v>да</v>
          </cell>
          <cell r="Q16" t="str">
            <v>да</v>
          </cell>
          <cell r="R16" t="str">
            <v>Украина</v>
          </cell>
          <cell r="S16" t="str">
            <v>Плетеновка</v>
          </cell>
          <cell r="T16" t="str">
            <v>ЦФО</v>
          </cell>
          <cell r="U16" t="str">
            <v>Белгородская область</v>
          </cell>
          <cell r="V16" t="str">
            <v>Белгородская область, Шебекинский район, в границах Новотаволжанского сельского поселения</v>
          </cell>
          <cell r="W16" t="str">
            <v>функционирует</v>
          </cell>
          <cell r="X16" t="str">
            <v>круглосуточно</v>
          </cell>
          <cell r="Y16" t="str">
            <v>действует</v>
          </cell>
          <cell r="Z16" t="str">
            <v>нет данных</v>
          </cell>
          <cell r="AA16" t="str">
            <v>нет данных</v>
          </cell>
          <cell r="AB16" t="str">
            <v>нет данных</v>
          </cell>
          <cell r="AC16" t="str">
            <v>все</v>
          </cell>
          <cell r="AD16" t="str">
            <v>круглогодично</v>
          </cell>
          <cell r="AE16">
            <v>24</v>
          </cell>
          <cell r="AF16">
            <v>365</v>
          </cell>
          <cell r="AG16" t="str">
            <v>действует</v>
          </cell>
          <cell r="AH16">
            <v>44922</v>
          </cell>
          <cell r="AI16">
            <v>200</v>
          </cell>
          <cell r="AJ16" t="str">
            <v>тр.с./сутки</v>
          </cell>
          <cell r="AK16">
            <v>200</v>
          </cell>
          <cell r="AL16">
            <v>73000</v>
          </cell>
          <cell r="AM16">
            <v>50</v>
          </cell>
          <cell r="AN16" t="str">
            <v>тр.с./сутки</v>
          </cell>
          <cell r="AO16">
            <v>50</v>
          </cell>
          <cell r="AP16">
            <v>18250</v>
          </cell>
          <cell r="AQ16">
            <v>750</v>
          </cell>
          <cell r="AR16" t="str">
            <v>тр.с./сутки</v>
          </cell>
          <cell r="AS16">
            <v>750</v>
          </cell>
          <cell r="AT16">
            <v>273750</v>
          </cell>
          <cell r="AU16">
            <v>1000</v>
          </cell>
          <cell r="AV16" t="str">
            <v>тр.с./сутки</v>
          </cell>
          <cell r="AW16">
            <v>1000</v>
          </cell>
          <cell r="AX16">
            <v>365000</v>
          </cell>
          <cell r="AY16">
            <v>4800</v>
          </cell>
          <cell r="AZ16" t="str">
            <v>чел./сутки</v>
          </cell>
          <cell r="BA16">
            <v>4800</v>
          </cell>
          <cell r="BB16">
            <v>1752000</v>
          </cell>
          <cell r="BC16">
            <v>0</v>
          </cell>
          <cell r="BD16" t="str">
            <v>не определена</v>
          </cell>
          <cell r="BE16">
            <v>0</v>
          </cell>
          <cell r="BF16">
            <v>0</v>
          </cell>
          <cell r="BG16" t="str">
            <v>не определено</v>
          </cell>
          <cell r="BH16" t="str">
            <v>да</v>
          </cell>
          <cell r="BI16" t="str">
            <v>да</v>
          </cell>
          <cell r="BJ16" t="str">
            <v>да</v>
          </cell>
          <cell r="BK16" t="str">
            <v>да</v>
          </cell>
          <cell r="BL16" t="str">
            <v>да</v>
          </cell>
          <cell r="BM16" t="str">
            <v>да</v>
          </cell>
          <cell r="BN16">
            <v>0</v>
          </cell>
          <cell r="BO16">
            <v>20</v>
          </cell>
        </row>
        <row r="17">
          <cell r="A17" t="str">
            <v>ЖДППБелгородЦФО</v>
          </cell>
          <cell r="B17">
            <v>16</v>
          </cell>
          <cell r="C17" t="str">
            <v>Белгородский</v>
          </cell>
          <cell r="D17" t="str">
            <v>ЖДПП</v>
          </cell>
          <cell r="E17" t="str">
            <v>ЖДПП</v>
          </cell>
          <cell r="F17" t="str">
            <v>Белгород</v>
          </cell>
          <cell r="G17" t="str">
            <v>да</v>
          </cell>
          <cell r="H17" t="str">
            <v>установлен</v>
          </cell>
          <cell r="I17" t="str">
            <v>железнодорожный</v>
          </cell>
          <cell r="J17" t="str">
            <v>не определен</v>
          </cell>
          <cell r="K17" t="str">
            <v>грузо-пассажирский</v>
          </cell>
          <cell r="L17" t="str">
            <v>временный</v>
          </cell>
          <cell r="M17" t="str">
            <v>многосторонний</v>
          </cell>
          <cell r="N17" t="str">
            <v>не определен</v>
          </cell>
          <cell r="O17" t="str">
            <v>нет</v>
          </cell>
          <cell r="P17" t="str">
            <v>да</v>
          </cell>
          <cell r="Q17" t="str">
            <v>да</v>
          </cell>
          <cell r="R17" t="str">
            <v>Украина</v>
          </cell>
          <cell r="S17" t="str">
            <v>Казачья Лопань, Харьков-Пассажирский</v>
          </cell>
          <cell r="T17" t="str">
            <v>ЦФО</v>
          </cell>
          <cell r="U17" t="str">
            <v>Белгородская область</v>
          </cell>
          <cell r="V17" t="str">
            <v>Белгородская область, г. Белгород, ул. Вокзальная, д.1, станция Белгород</v>
          </cell>
          <cell r="W17" t="str">
            <v>функционирует</v>
          </cell>
          <cell r="X17" t="str">
            <v>круглосуточно</v>
          </cell>
          <cell r="Y17" t="str">
            <v>действует</v>
          </cell>
          <cell r="Z17" t="str">
            <v>нет данных</v>
          </cell>
          <cell r="AA17" t="str">
            <v>нет данных</v>
          </cell>
          <cell r="AB17" t="str">
            <v>нет данных</v>
          </cell>
          <cell r="AC17" t="str">
            <v>все</v>
          </cell>
          <cell r="AD17" t="str">
            <v>круглогодично</v>
          </cell>
          <cell r="AE17">
            <v>24</v>
          </cell>
          <cell r="AF17">
            <v>365</v>
          </cell>
          <cell r="AG17" t="str">
            <v>действует</v>
          </cell>
          <cell r="AH17">
            <v>44922</v>
          </cell>
          <cell r="AI17">
            <v>0</v>
          </cell>
          <cell r="AJ17" t="str">
            <v>не определена</v>
          </cell>
          <cell r="AK17">
            <v>0</v>
          </cell>
          <cell r="AL17">
            <v>0</v>
          </cell>
          <cell r="AM17">
            <v>0</v>
          </cell>
          <cell r="AN17" t="str">
            <v>не определена</v>
          </cell>
          <cell r="AO17">
            <v>0</v>
          </cell>
          <cell r="AP17">
            <v>0</v>
          </cell>
          <cell r="AQ17">
            <v>0</v>
          </cell>
          <cell r="AR17" t="str">
            <v>не определена</v>
          </cell>
          <cell r="AS17">
            <v>0</v>
          </cell>
          <cell r="AT17">
            <v>0</v>
          </cell>
          <cell r="AU17">
            <v>0</v>
          </cell>
          <cell r="AV17" t="str">
            <v>не определена</v>
          </cell>
          <cell r="AW17">
            <v>0</v>
          </cell>
          <cell r="AX17">
            <v>0</v>
          </cell>
          <cell r="AY17">
            <v>0</v>
          </cell>
          <cell r="AZ17" t="str">
            <v>не определена</v>
          </cell>
          <cell r="BA17">
            <v>0</v>
          </cell>
          <cell r="BB17">
            <v>0</v>
          </cell>
          <cell r="BC17">
            <v>0</v>
          </cell>
          <cell r="BD17" t="str">
            <v>не определена</v>
          </cell>
          <cell r="BE17">
            <v>0</v>
          </cell>
          <cell r="BF17">
            <v>0</v>
          </cell>
          <cell r="BG17" t="str">
            <v>не определено</v>
          </cell>
          <cell r="BH17" t="str">
            <v>да</v>
          </cell>
          <cell r="BI17" t="str">
            <v>да</v>
          </cell>
          <cell r="BJ17" t="str">
            <v>да</v>
          </cell>
          <cell r="BK17" t="str">
            <v>да</v>
          </cell>
          <cell r="BL17" t="str">
            <v>да</v>
          </cell>
          <cell r="BM17" t="str">
            <v>нет</v>
          </cell>
          <cell r="BN17">
            <v>0</v>
          </cell>
          <cell r="BO17">
            <v>0</v>
          </cell>
        </row>
        <row r="18">
          <cell r="A18" t="str">
            <v>ЖДППВалуйкиЦФО</v>
          </cell>
          <cell r="B18">
            <v>17</v>
          </cell>
          <cell r="C18" t="str">
            <v>Белгородский</v>
          </cell>
          <cell r="D18" t="str">
            <v>ЖДПП</v>
          </cell>
          <cell r="E18" t="str">
            <v>ЖДПП</v>
          </cell>
          <cell r="F18" t="str">
            <v>Валуйки</v>
          </cell>
          <cell r="G18" t="str">
            <v>да</v>
          </cell>
          <cell r="H18" t="str">
            <v>установлен</v>
          </cell>
          <cell r="I18" t="str">
            <v>железнодорожный</v>
          </cell>
          <cell r="J18" t="str">
            <v>не определен</v>
          </cell>
          <cell r="K18" t="str">
            <v>грузо-пассажирский</v>
          </cell>
          <cell r="L18" t="str">
            <v>постоянный</v>
          </cell>
          <cell r="M18" t="str">
            <v>многосторонний</v>
          </cell>
          <cell r="N18" t="str">
            <v>не определен</v>
          </cell>
          <cell r="O18" t="str">
            <v>да</v>
          </cell>
          <cell r="P18" t="str">
            <v>да</v>
          </cell>
          <cell r="Q18" t="str">
            <v>да</v>
          </cell>
          <cell r="R18" t="str">
            <v>не применимо (ЛНР)</v>
          </cell>
          <cell r="S18" t="str">
            <v>Тополи</v>
          </cell>
          <cell r="T18" t="str">
            <v>ЦФО</v>
          </cell>
          <cell r="U18" t="str">
            <v>Белгородская область</v>
          </cell>
          <cell r="V18" t="str">
            <v>Белгородская область, г. Валуйки, железнодорожная станция Валуйки, пл. Привокзальная, д. 1</v>
          </cell>
          <cell r="W18" t="str">
            <v>функционирует</v>
          </cell>
          <cell r="X18" t="str">
            <v>круглосуточно</v>
          </cell>
          <cell r="Y18" t="str">
            <v>действует</v>
          </cell>
          <cell r="Z18" t="str">
            <v>нет данных</v>
          </cell>
          <cell r="AA18" t="str">
            <v>нет данных</v>
          </cell>
          <cell r="AB18" t="str">
            <v>нет данных</v>
          </cell>
          <cell r="AC18" t="str">
            <v>все</v>
          </cell>
          <cell r="AD18" t="str">
            <v>круглогодично</v>
          </cell>
          <cell r="AE18">
            <v>24</v>
          </cell>
          <cell r="AF18">
            <v>365</v>
          </cell>
          <cell r="AG18" t="str">
            <v>действует</v>
          </cell>
          <cell r="AH18">
            <v>44922</v>
          </cell>
          <cell r="AI18">
            <v>0</v>
          </cell>
          <cell r="AJ18" t="str">
            <v>не определена</v>
          </cell>
          <cell r="AK18">
            <v>0</v>
          </cell>
          <cell r="AL18">
            <v>0</v>
          </cell>
          <cell r="AM18">
            <v>0</v>
          </cell>
          <cell r="AN18" t="str">
            <v>не определена</v>
          </cell>
          <cell r="AO18">
            <v>0</v>
          </cell>
          <cell r="AP18">
            <v>0</v>
          </cell>
          <cell r="AQ18">
            <v>0</v>
          </cell>
          <cell r="AR18" t="str">
            <v>не определена</v>
          </cell>
          <cell r="AS18">
            <v>0</v>
          </cell>
          <cell r="AT18">
            <v>0</v>
          </cell>
          <cell r="AU18">
            <v>0</v>
          </cell>
          <cell r="AV18" t="str">
            <v>не определена</v>
          </cell>
          <cell r="AW18">
            <v>0</v>
          </cell>
          <cell r="AX18">
            <v>0</v>
          </cell>
          <cell r="AY18">
            <v>0</v>
          </cell>
          <cell r="AZ18" t="str">
            <v>не определена</v>
          </cell>
          <cell r="BA18">
            <v>0</v>
          </cell>
          <cell r="BB18">
            <v>0</v>
          </cell>
          <cell r="BC18">
            <v>0</v>
          </cell>
          <cell r="BD18" t="str">
            <v>не определена</v>
          </cell>
          <cell r="BE18">
            <v>0</v>
          </cell>
          <cell r="BF18">
            <v>0</v>
          </cell>
          <cell r="BG18" t="str">
            <v>не определено</v>
          </cell>
          <cell r="BH18" t="str">
            <v>да</v>
          </cell>
          <cell r="BI18" t="str">
            <v>да</v>
          </cell>
          <cell r="BJ18" t="str">
            <v>да</v>
          </cell>
          <cell r="BK18" t="str">
            <v>да</v>
          </cell>
          <cell r="BL18" t="str">
            <v>да</v>
          </cell>
          <cell r="BM18" t="str">
            <v>нет</v>
          </cell>
          <cell r="BN18">
            <v>0</v>
          </cell>
          <cell r="BO18">
            <v>0</v>
          </cell>
        </row>
        <row r="19">
          <cell r="A19" t="str">
            <v>ЖДППГартмашевкаЦФО</v>
          </cell>
          <cell r="B19">
            <v>18</v>
          </cell>
          <cell r="C19" t="str">
            <v>Белгородский</v>
          </cell>
          <cell r="D19" t="str">
            <v>ЖДПП</v>
          </cell>
          <cell r="E19" t="str">
            <v>ЖДПП</v>
          </cell>
          <cell r="F19" t="str">
            <v>Гартмашевка</v>
          </cell>
          <cell r="G19" t="str">
            <v>нет</v>
          </cell>
          <cell r="H19" t="str">
            <v>установлен</v>
          </cell>
          <cell r="I19" t="str">
            <v>железнодорожный</v>
          </cell>
          <cell r="J19" t="str">
            <v>не определен</v>
          </cell>
          <cell r="K19" t="str">
            <v>не определен</v>
          </cell>
          <cell r="L19" t="str">
            <v>не определен</v>
          </cell>
          <cell r="M19" t="str">
            <v>двусторонний</v>
          </cell>
          <cell r="N19" t="str">
            <v>не определен</v>
          </cell>
          <cell r="O19" t="str">
            <v>нет</v>
          </cell>
          <cell r="P19" t="str">
            <v>нет</v>
          </cell>
          <cell r="Q19" t="str">
            <v>нет</v>
          </cell>
          <cell r="R19" t="str">
            <v>не применимо (ЛНР)</v>
          </cell>
          <cell r="S19" t="str">
            <v>Зариновка</v>
          </cell>
          <cell r="T19" t="str">
            <v>ЦФО</v>
          </cell>
          <cell r="U19" t="str">
            <v>Воронежская область</v>
          </cell>
          <cell r="V19" t="str">
            <v>не определен</v>
          </cell>
          <cell r="W19" t="str">
            <v>Пункт пропуска не обустроен, так как решение о целесообразности функционирования не принято, в том числе сопредельным государством. Инфраструктура пункта пропуск на сопредельной территории отсутствует</v>
          </cell>
          <cell r="X19" t="str">
            <v>не определен</v>
          </cell>
          <cell r="Y19" t="str">
            <v>не определен</v>
          </cell>
          <cell r="Z19" t="str">
            <v>нет данных</v>
          </cell>
          <cell r="AA19" t="str">
            <v>нет данных</v>
          </cell>
          <cell r="AB19" t="str">
            <v>нет данных</v>
          </cell>
          <cell r="AC19" t="str">
            <v>не определен</v>
          </cell>
          <cell r="AD19" t="str">
            <v>не определен</v>
          </cell>
          <cell r="AE19">
            <v>0</v>
          </cell>
          <cell r="AF19">
            <v>0</v>
          </cell>
          <cell r="AG19" t="str">
            <v>не определен</v>
          </cell>
          <cell r="AH19" t="str">
            <v>не утвержден</v>
          </cell>
          <cell r="AI19">
            <v>0</v>
          </cell>
          <cell r="AJ19" t="str">
            <v>не определена</v>
          </cell>
          <cell r="AK19">
            <v>0</v>
          </cell>
          <cell r="AL19">
            <v>0</v>
          </cell>
          <cell r="AM19">
            <v>0</v>
          </cell>
          <cell r="AN19" t="str">
            <v>не определена</v>
          </cell>
          <cell r="AO19">
            <v>0</v>
          </cell>
          <cell r="AP19">
            <v>0</v>
          </cell>
          <cell r="AQ19">
            <v>0</v>
          </cell>
          <cell r="AR19" t="str">
            <v>не определена</v>
          </cell>
          <cell r="AS19">
            <v>0</v>
          </cell>
          <cell r="AT19">
            <v>0</v>
          </cell>
          <cell r="AU19">
            <v>0</v>
          </cell>
          <cell r="AV19" t="str">
            <v>не определена</v>
          </cell>
          <cell r="AW19">
            <v>0</v>
          </cell>
          <cell r="AX19">
            <v>0</v>
          </cell>
          <cell r="AY19">
            <v>0</v>
          </cell>
          <cell r="AZ19" t="str">
            <v>не определена</v>
          </cell>
          <cell r="BA19">
            <v>0</v>
          </cell>
          <cell r="BB19">
            <v>0</v>
          </cell>
          <cell r="BC19">
            <v>0</v>
          </cell>
          <cell r="BD19" t="str">
            <v>не определена</v>
          </cell>
          <cell r="BE19">
            <v>0</v>
          </cell>
          <cell r="BF19">
            <v>0</v>
          </cell>
          <cell r="BG19" t="str">
            <v>не определено</v>
          </cell>
          <cell r="BH19" t="str">
            <v>нет</v>
          </cell>
          <cell r="BI19" t="str">
            <v>нет</v>
          </cell>
          <cell r="BJ19" t="str">
            <v>нет</v>
          </cell>
          <cell r="BK19" t="str">
            <v>нет</v>
          </cell>
          <cell r="BL19" t="str">
            <v>нет</v>
          </cell>
          <cell r="BM19" t="str">
            <v>нет</v>
          </cell>
          <cell r="BN19">
            <v>0</v>
          </cell>
          <cell r="BO19">
            <v>0</v>
          </cell>
        </row>
        <row r="20">
          <cell r="A20" t="str">
            <v>ЖДППГоловчиноЦФО</v>
          </cell>
          <cell r="B20">
            <v>19</v>
          </cell>
          <cell r="C20" t="str">
            <v>Белгородский</v>
          </cell>
          <cell r="D20" t="str">
            <v>ЖДПП</v>
          </cell>
          <cell r="E20" t="str">
            <v>ЖДПП</v>
          </cell>
          <cell r="F20" t="str">
            <v>Головчино</v>
          </cell>
          <cell r="G20" t="str">
            <v>да</v>
          </cell>
          <cell r="H20" t="str">
            <v>установлен</v>
          </cell>
          <cell r="I20" t="str">
            <v>железнодорожный</v>
          </cell>
          <cell r="J20" t="str">
            <v>не определен</v>
          </cell>
          <cell r="K20" t="str">
            <v>грузо-пассажирский</v>
          </cell>
          <cell r="L20" t="str">
            <v>постоянный</v>
          </cell>
          <cell r="M20" t="str">
            <v>двусторонний</v>
          </cell>
          <cell r="N20" t="str">
            <v>не определен</v>
          </cell>
          <cell r="O20" t="str">
            <v>нет</v>
          </cell>
          <cell r="P20" t="str">
            <v>нет</v>
          </cell>
          <cell r="Q20" t="str">
            <v>нет</v>
          </cell>
          <cell r="R20" t="str">
            <v>Украина</v>
          </cell>
          <cell r="S20" t="str">
            <v>Одноробовка</v>
          </cell>
          <cell r="T20" t="str">
            <v>ЦФО</v>
          </cell>
          <cell r="U20" t="str">
            <v>Белгородская область</v>
          </cell>
          <cell r="V20" t="str">
            <v>Белгородская область, Грайворонский район, ул. Привокзальная, д. 2а, станция Хотмыжск</v>
          </cell>
          <cell r="W20" t="str">
    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</v>
          </cell>
          <cell r="X20" t="str">
            <v>согласно графика движения поездов международного сообщения</v>
          </cell>
          <cell r="Y20" t="str">
            <v>действует</v>
          </cell>
          <cell r="Z20" t="str">
            <v>нет данных</v>
          </cell>
          <cell r="AA20" t="str">
            <v>нет данных</v>
          </cell>
          <cell r="AB20" t="str">
            <v>нет данных</v>
          </cell>
          <cell r="AC20" t="str">
            <v>все</v>
          </cell>
          <cell r="AD20" t="str">
            <v>круглогодично</v>
          </cell>
          <cell r="AE20">
            <v>24</v>
          </cell>
          <cell r="AF20">
            <v>365</v>
          </cell>
          <cell r="AG20" t="str">
            <v>действует</v>
          </cell>
          <cell r="AH20">
            <v>44922</v>
          </cell>
          <cell r="AI20">
            <v>0</v>
          </cell>
          <cell r="AJ20" t="str">
            <v>не определена</v>
          </cell>
          <cell r="AK20">
            <v>0</v>
          </cell>
          <cell r="AL20">
            <v>0</v>
          </cell>
          <cell r="AM20">
            <v>0</v>
          </cell>
          <cell r="AN20" t="str">
            <v>не определена</v>
          </cell>
          <cell r="AO20">
            <v>0</v>
          </cell>
          <cell r="AP20">
            <v>0</v>
          </cell>
          <cell r="AQ20">
            <v>0</v>
          </cell>
          <cell r="AR20" t="str">
            <v>не определена</v>
          </cell>
          <cell r="AS20">
            <v>0</v>
          </cell>
          <cell r="AT20">
            <v>0</v>
          </cell>
          <cell r="AU20">
            <v>0</v>
          </cell>
          <cell r="AV20" t="str">
            <v>не определена</v>
          </cell>
          <cell r="AW20">
            <v>0</v>
          </cell>
          <cell r="AX20">
            <v>0</v>
          </cell>
          <cell r="AY20">
            <v>0</v>
          </cell>
          <cell r="AZ20" t="str">
            <v>не определена</v>
          </cell>
          <cell r="BA20">
            <v>0</v>
          </cell>
          <cell r="BB20">
            <v>0</v>
          </cell>
          <cell r="BC20">
            <v>0</v>
          </cell>
          <cell r="BD20" t="str">
            <v>не определена</v>
          </cell>
          <cell r="BE20">
            <v>0</v>
          </cell>
          <cell r="BF20">
            <v>0</v>
          </cell>
          <cell r="BG20" t="str">
            <v>не определено</v>
          </cell>
          <cell r="BH20" t="str">
            <v>да</v>
          </cell>
          <cell r="BI20" t="str">
            <v>да</v>
          </cell>
          <cell r="BJ20" t="str">
            <v>да</v>
          </cell>
          <cell r="BK20" t="str">
            <v>да</v>
          </cell>
          <cell r="BL20" t="str">
            <v>да</v>
          </cell>
          <cell r="BM20" t="str">
            <v>нет</v>
          </cell>
          <cell r="BN20">
            <v>0</v>
          </cell>
          <cell r="BO20">
            <v>0</v>
          </cell>
        </row>
        <row r="21">
          <cell r="A21" t="str">
            <v>ЖДППДолбиноЦФО</v>
          </cell>
          <cell r="B21">
            <v>20</v>
          </cell>
          <cell r="C21" t="str">
            <v>Белгородский</v>
          </cell>
          <cell r="D21" t="str">
            <v>ЖДПП</v>
          </cell>
          <cell r="E21" t="str">
            <v>ЖДПП</v>
          </cell>
          <cell r="F21" t="str">
            <v>Долбино</v>
          </cell>
          <cell r="G21" t="str">
            <v>нет</v>
          </cell>
          <cell r="H21" t="str">
            <v>установлен</v>
          </cell>
          <cell r="I21" t="str">
            <v>железнодорожный</v>
          </cell>
          <cell r="J21" t="str">
            <v>не определен</v>
          </cell>
          <cell r="K21" t="str">
            <v>грузо-пассажирский</v>
          </cell>
          <cell r="L21" t="str">
            <v>постоянный</v>
          </cell>
          <cell r="M21" t="str">
            <v>многосторонний</v>
          </cell>
          <cell r="N21" t="str">
            <v>не определен</v>
          </cell>
          <cell r="O21" t="str">
            <v>да</v>
          </cell>
          <cell r="P21" t="str">
            <v>да</v>
          </cell>
          <cell r="Q21" t="str">
            <v>да</v>
          </cell>
          <cell r="R21" t="str">
            <v>Украина</v>
          </cell>
          <cell r="S21" t="str">
            <v>Казачья Лопань</v>
          </cell>
          <cell r="T21" t="str">
            <v>ЦФО</v>
          </cell>
          <cell r="U21" t="str">
            <v>Белгородская область</v>
          </cell>
          <cell r="V21" t="str">
            <v>не определен</v>
          </cell>
          <cell r="W21" t="str">
            <v>Пункт пропуска не обустроен. На период его обустройства установлен временный ЖДПП Белгород. Решение о целесообразности функционирования не принято</v>
          </cell>
          <cell r="X21" t="str">
            <v>не определен</v>
          </cell>
          <cell r="Y21" t="str">
            <v>не определен</v>
          </cell>
          <cell r="Z21" t="str">
            <v>нет данных</v>
          </cell>
          <cell r="AA21" t="str">
            <v>нет данных</v>
          </cell>
          <cell r="AB21" t="str">
            <v>нет данных</v>
          </cell>
          <cell r="AC21" t="str">
            <v>не определен</v>
          </cell>
          <cell r="AD21" t="str">
            <v>не определен</v>
          </cell>
          <cell r="AE21">
            <v>0</v>
          </cell>
          <cell r="AF21">
            <v>0</v>
          </cell>
          <cell r="AG21" t="str">
            <v>не определен</v>
          </cell>
          <cell r="AH21" t="str">
            <v>не утвержден</v>
          </cell>
          <cell r="AI21">
            <v>0</v>
          </cell>
          <cell r="AJ21" t="str">
            <v>не определена</v>
          </cell>
          <cell r="AK21">
            <v>0</v>
          </cell>
          <cell r="AL21">
            <v>0</v>
          </cell>
          <cell r="AM21">
            <v>0</v>
          </cell>
          <cell r="AN21" t="str">
            <v>не определена</v>
          </cell>
          <cell r="AO21">
            <v>0</v>
          </cell>
          <cell r="AP21">
            <v>0</v>
          </cell>
          <cell r="AQ21">
            <v>0</v>
          </cell>
          <cell r="AR21" t="str">
            <v>не определена</v>
          </cell>
          <cell r="AS21">
            <v>0</v>
          </cell>
          <cell r="AT21">
            <v>0</v>
          </cell>
          <cell r="AU21">
            <v>0</v>
          </cell>
          <cell r="AV21" t="str">
            <v>не определена</v>
          </cell>
          <cell r="AW21">
            <v>0</v>
          </cell>
          <cell r="AX21">
            <v>0</v>
          </cell>
          <cell r="AY21">
            <v>0</v>
          </cell>
          <cell r="AZ21" t="str">
            <v>не определена</v>
          </cell>
          <cell r="BA21">
            <v>0</v>
          </cell>
          <cell r="BB21">
            <v>0</v>
          </cell>
          <cell r="BC21">
            <v>0</v>
          </cell>
          <cell r="BD21" t="str">
            <v>не определена</v>
          </cell>
          <cell r="BE21">
            <v>0</v>
          </cell>
          <cell r="BF21">
            <v>0</v>
          </cell>
          <cell r="BG21" t="str">
            <v>не определено</v>
          </cell>
          <cell r="BH21" t="str">
            <v>нет</v>
          </cell>
          <cell r="BI21" t="str">
            <v>нет</v>
          </cell>
          <cell r="BJ21" t="str">
            <v>нет</v>
          </cell>
          <cell r="BK21" t="str">
            <v>нет</v>
          </cell>
          <cell r="BL21" t="str">
            <v>нет</v>
          </cell>
          <cell r="BM21" t="str">
            <v>нет</v>
          </cell>
          <cell r="BN21">
            <v>0</v>
          </cell>
          <cell r="BO21">
            <v>0</v>
          </cell>
        </row>
        <row r="22">
          <cell r="A22" t="str">
            <v>ЖДППИлек-ПеньковкаЦФО</v>
          </cell>
          <cell r="B22">
            <v>21</v>
          </cell>
          <cell r="C22" t="str">
            <v>Белгородский</v>
          </cell>
          <cell r="D22" t="str">
            <v>ЖДПП</v>
          </cell>
          <cell r="E22" t="str">
            <v>ЖДПП</v>
          </cell>
          <cell r="F22" t="str">
            <v>Илек-Пеньковка</v>
          </cell>
          <cell r="G22" t="str">
            <v>да</v>
          </cell>
          <cell r="H22" t="str">
            <v>установлен</v>
          </cell>
          <cell r="I22" t="str">
            <v>железнодорожный</v>
          </cell>
          <cell r="J22" t="str">
            <v>не определен</v>
          </cell>
          <cell r="K22" t="str">
            <v>грузо-пассажирский</v>
          </cell>
          <cell r="L22" t="str">
            <v>постоянный</v>
          </cell>
          <cell r="M22" t="str">
            <v>двусторонний</v>
          </cell>
          <cell r="N22" t="str">
            <v>не определен</v>
          </cell>
          <cell r="O22" t="str">
            <v>нет</v>
          </cell>
          <cell r="P22" t="str">
            <v>нет</v>
          </cell>
          <cell r="Q22" t="str">
            <v>нет</v>
          </cell>
          <cell r="R22" t="str">
            <v>Украина</v>
          </cell>
          <cell r="S22" t="str">
            <v>Пушкарное</v>
          </cell>
          <cell r="T22" t="str">
            <v>ЦФО</v>
          </cell>
          <cell r="U22" t="str">
            <v>Белгородская область</v>
          </cell>
          <cell r="V22" t="str">
            <v>Белгородская область, Краснояружский район, остановочный пункт Илек-Пеньковка</v>
          </cell>
          <cell r="W22" t="str">
    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</v>
          </cell>
          <cell r="X22" t="str">
            <v>на выездной основе, в соответствии с графиком движения поездов международного сообщения</v>
          </cell>
          <cell r="Y22" t="str">
            <v>действует</v>
          </cell>
          <cell r="Z22" t="str">
            <v>нет данных</v>
          </cell>
          <cell r="AA22" t="str">
            <v>нет данных</v>
          </cell>
          <cell r="AB22" t="str">
            <v>нет данных</v>
          </cell>
          <cell r="AC22" t="str">
            <v>все</v>
          </cell>
          <cell r="AD22" t="str">
            <v>круглогодично</v>
          </cell>
          <cell r="AE22">
            <v>24</v>
          </cell>
          <cell r="AF22">
            <v>365</v>
          </cell>
          <cell r="AG22" t="str">
            <v>действует</v>
          </cell>
          <cell r="AH22">
            <v>44922</v>
          </cell>
          <cell r="AI22">
            <v>0</v>
          </cell>
          <cell r="AJ22" t="str">
            <v>не определена</v>
          </cell>
          <cell r="AK22">
            <v>0</v>
          </cell>
          <cell r="AL22">
            <v>0</v>
          </cell>
          <cell r="AM22">
            <v>0</v>
          </cell>
          <cell r="AN22" t="str">
            <v>не определена</v>
          </cell>
          <cell r="AO22">
            <v>0</v>
          </cell>
          <cell r="AP22">
            <v>0</v>
          </cell>
          <cell r="AQ22">
            <v>0</v>
          </cell>
          <cell r="AR22" t="str">
            <v>не определена</v>
          </cell>
          <cell r="AS22">
            <v>0</v>
          </cell>
          <cell r="AT22">
            <v>0</v>
          </cell>
          <cell r="AU22">
            <v>0</v>
          </cell>
          <cell r="AV22" t="str">
            <v>не определена</v>
          </cell>
          <cell r="AW22">
            <v>0</v>
          </cell>
          <cell r="AX22">
            <v>0</v>
          </cell>
          <cell r="AY22">
            <v>0</v>
          </cell>
          <cell r="AZ22" t="str">
            <v>не определена</v>
          </cell>
          <cell r="BA22">
            <v>0</v>
          </cell>
          <cell r="BB22">
            <v>0</v>
          </cell>
          <cell r="BC22">
            <v>0</v>
          </cell>
          <cell r="BD22" t="str">
            <v>не определена</v>
          </cell>
          <cell r="BE22">
            <v>0</v>
          </cell>
          <cell r="BF22">
            <v>0</v>
          </cell>
          <cell r="BG22" t="str">
            <v>не определено</v>
          </cell>
          <cell r="BH22" t="str">
            <v>да</v>
          </cell>
          <cell r="BI22" t="str">
            <v>да</v>
          </cell>
          <cell r="BJ22" t="str">
            <v>да</v>
          </cell>
          <cell r="BK22" t="str">
            <v>да</v>
          </cell>
          <cell r="BL22" t="str">
            <v>да</v>
          </cell>
          <cell r="BM22" t="str">
            <v>нет</v>
          </cell>
          <cell r="BN22">
            <v>0</v>
          </cell>
          <cell r="BO22">
            <v>0</v>
          </cell>
        </row>
        <row r="23">
          <cell r="A23" t="str">
            <v>ЖДППНежегольЦФО</v>
          </cell>
          <cell r="B23">
            <v>22</v>
          </cell>
          <cell r="C23" t="str">
            <v>Белгородский</v>
          </cell>
          <cell r="D23" t="str">
            <v>ЖДПП</v>
          </cell>
          <cell r="E23" t="str">
            <v>ЖДПП</v>
          </cell>
          <cell r="F23" t="str">
            <v>Нежеголь</v>
          </cell>
          <cell r="G23" t="str">
            <v>да</v>
          </cell>
          <cell r="H23" t="str">
            <v>установлен</v>
          </cell>
          <cell r="I23" t="str">
            <v>железнодорожный</v>
          </cell>
          <cell r="J23" t="str">
            <v>не определен</v>
          </cell>
          <cell r="K23" t="str">
            <v>грузо-пассажирский</v>
          </cell>
          <cell r="L23" t="str">
            <v>постоянный</v>
          </cell>
          <cell r="M23" t="str">
            <v>двусторонний</v>
          </cell>
          <cell r="N23" t="str">
            <v>не определен</v>
          </cell>
          <cell r="O23" t="str">
            <v>нет</v>
          </cell>
          <cell r="P23" t="str">
            <v>нет</v>
          </cell>
          <cell r="Q23" t="str">
            <v>нет</v>
          </cell>
          <cell r="R23" t="str">
            <v>Украина</v>
          </cell>
          <cell r="S23" t="str">
            <v>Волчанск</v>
          </cell>
          <cell r="T23" t="str">
            <v>ЦФО</v>
          </cell>
          <cell r="U23" t="str">
            <v>Белгородская область</v>
          </cell>
          <cell r="V23" t="str">
            <v>Белгородская область, Шебекинский район, ул. Нежегольское шоссе 42, станция Нежеголь</v>
          </cell>
          <cell r="W23" t="str">
    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</v>
          </cell>
          <cell r="X23" t="str">
            <v>согласно графику движения поездов международного сообщения</v>
          </cell>
          <cell r="Y23" t="str">
            <v>действует</v>
          </cell>
          <cell r="Z23" t="str">
            <v>нет данных</v>
          </cell>
          <cell r="AA23" t="str">
            <v>нет данных</v>
          </cell>
          <cell r="AB23" t="str">
            <v>нет данных</v>
          </cell>
          <cell r="AC23" t="str">
            <v>все</v>
          </cell>
          <cell r="AD23" t="str">
            <v>круглогодично</v>
          </cell>
          <cell r="AE23">
            <v>24</v>
          </cell>
          <cell r="AF23">
            <v>365</v>
          </cell>
          <cell r="AG23" t="str">
            <v>действует</v>
          </cell>
          <cell r="AH23">
            <v>44922</v>
          </cell>
          <cell r="AI23">
            <v>0</v>
          </cell>
          <cell r="AJ23" t="str">
            <v>не определена</v>
          </cell>
          <cell r="AK23">
            <v>0</v>
          </cell>
          <cell r="AL23">
            <v>0</v>
          </cell>
          <cell r="AM23">
            <v>0</v>
          </cell>
          <cell r="AN23" t="str">
            <v>не определена</v>
          </cell>
          <cell r="AO23">
            <v>0</v>
          </cell>
          <cell r="AP23">
            <v>0</v>
          </cell>
          <cell r="AQ23">
            <v>0</v>
          </cell>
          <cell r="AR23" t="str">
            <v>не определена</v>
          </cell>
          <cell r="AS23">
            <v>0</v>
          </cell>
          <cell r="AT23">
            <v>0</v>
          </cell>
          <cell r="AU23">
            <v>0</v>
          </cell>
          <cell r="AV23" t="str">
            <v>не определена</v>
          </cell>
          <cell r="AW23">
            <v>0</v>
          </cell>
          <cell r="AX23">
            <v>0</v>
          </cell>
          <cell r="AY23">
            <v>0</v>
          </cell>
          <cell r="AZ23" t="str">
            <v>не определена</v>
          </cell>
          <cell r="BA23">
            <v>0</v>
          </cell>
          <cell r="BB23">
            <v>0</v>
          </cell>
          <cell r="BC23">
            <v>0</v>
          </cell>
          <cell r="BD23" t="str">
            <v>не определена</v>
          </cell>
          <cell r="BE23">
            <v>0</v>
          </cell>
          <cell r="BF23">
            <v>0</v>
          </cell>
          <cell r="BG23" t="str">
            <v>не определено</v>
          </cell>
          <cell r="BH23" t="str">
            <v>да</v>
          </cell>
          <cell r="BI23" t="str">
            <v>да</v>
          </cell>
          <cell r="BJ23" t="str">
            <v>да</v>
          </cell>
          <cell r="BK23" t="str">
            <v>да</v>
          </cell>
          <cell r="BL23" t="str">
            <v>да</v>
          </cell>
          <cell r="BM23" t="str">
            <v>нет</v>
          </cell>
          <cell r="BN23">
            <v>0</v>
          </cell>
          <cell r="BO23">
            <v>0</v>
          </cell>
        </row>
        <row r="24">
          <cell r="A24" t="str">
            <v>ЖДППРазъезд ВыстрелЦФО</v>
          </cell>
          <cell r="B24">
            <v>23</v>
          </cell>
          <cell r="C24" t="str">
            <v>Белгородский</v>
          </cell>
          <cell r="D24" t="str">
            <v>ЖДПП</v>
          </cell>
          <cell r="E24" t="str">
            <v>ЖДПП</v>
          </cell>
          <cell r="F24" t="str">
            <v>Разъезд Выстрел</v>
          </cell>
          <cell r="G24" t="str">
            <v>нет</v>
          </cell>
          <cell r="H24" t="str">
            <v>установлен</v>
          </cell>
          <cell r="I24" t="str">
            <v>железнодорожный</v>
          </cell>
          <cell r="J24" t="str">
            <v>не определен</v>
          </cell>
          <cell r="K24" t="str">
            <v>грузо-пассажирский</v>
          </cell>
          <cell r="L24" t="str">
            <v>постоянный</v>
          </cell>
          <cell r="M24" t="str">
            <v>многосторонний</v>
          </cell>
          <cell r="N24" t="str">
            <v>не определен</v>
          </cell>
          <cell r="O24" t="str">
            <v>нет</v>
          </cell>
          <cell r="P24" t="str">
            <v>нет</v>
          </cell>
          <cell r="Q24" t="str">
            <v>нет</v>
          </cell>
          <cell r="R24" t="str">
            <v>не применимо (ЛНР)</v>
          </cell>
          <cell r="S24" t="str">
            <v>Лантратовка</v>
          </cell>
          <cell r="T24" t="str">
            <v>ЦФО</v>
          </cell>
          <cell r="U24" t="str">
            <v>Белгородская область</v>
          </cell>
          <cell r="V24" t="str">
            <v>не определен</v>
          </cell>
          <cell r="W24" t="str">
    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</v>
          </cell>
          <cell r="X24" t="str">
            <v>не определен</v>
          </cell>
          <cell r="Y24" t="str">
            <v>не определен</v>
          </cell>
          <cell r="Z24" t="str">
            <v>нет данных</v>
          </cell>
          <cell r="AA24" t="str">
            <v>нет данных</v>
          </cell>
          <cell r="AB24" t="str">
            <v>нет данных</v>
          </cell>
          <cell r="AC24" t="str">
            <v>не определен</v>
          </cell>
          <cell r="AD24" t="str">
            <v>не определен</v>
          </cell>
          <cell r="AE24">
            <v>0</v>
          </cell>
          <cell r="AF24">
            <v>0</v>
          </cell>
          <cell r="AG24" t="str">
            <v>не определен</v>
          </cell>
          <cell r="AH24" t="str">
            <v>не утвержден</v>
          </cell>
          <cell r="AI24">
            <v>0</v>
          </cell>
          <cell r="AJ24" t="str">
            <v>не определена</v>
          </cell>
          <cell r="AK24">
            <v>0</v>
          </cell>
          <cell r="AL24">
            <v>0</v>
          </cell>
          <cell r="AM24">
            <v>0</v>
          </cell>
          <cell r="AN24" t="str">
            <v>не определена</v>
          </cell>
          <cell r="AO24">
            <v>0</v>
          </cell>
          <cell r="AP24">
            <v>0</v>
          </cell>
          <cell r="AQ24">
            <v>0</v>
          </cell>
          <cell r="AR24" t="str">
            <v>не определена</v>
          </cell>
          <cell r="AS24">
            <v>0</v>
          </cell>
          <cell r="AT24">
            <v>0</v>
          </cell>
          <cell r="AU24">
            <v>0</v>
          </cell>
          <cell r="AV24" t="str">
            <v>не определена</v>
          </cell>
          <cell r="AW24">
            <v>0</v>
          </cell>
          <cell r="AX24">
            <v>0</v>
          </cell>
          <cell r="AY24">
            <v>0</v>
          </cell>
          <cell r="AZ24" t="str">
            <v>не определена</v>
          </cell>
          <cell r="BA24">
            <v>0</v>
          </cell>
          <cell r="BB24">
            <v>0</v>
          </cell>
          <cell r="BC24">
            <v>0</v>
          </cell>
          <cell r="BD24" t="str">
            <v>не определена</v>
          </cell>
          <cell r="BE24">
            <v>0</v>
          </cell>
          <cell r="BF24">
            <v>0</v>
          </cell>
          <cell r="BG24" t="str">
            <v>не определено</v>
          </cell>
          <cell r="BH24" t="str">
            <v>нет</v>
          </cell>
          <cell r="BI24" t="str">
            <v>нет</v>
          </cell>
          <cell r="BJ24" t="str">
            <v>нет</v>
          </cell>
          <cell r="BK24" t="str">
            <v>нет</v>
          </cell>
          <cell r="BL24" t="str">
            <v>нет</v>
          </cell>
          <cell r="BM24" t="str">
            <v>нет</v>
          </cell>
          <cell r="BN24">
            <v>0</v>
          </cell>
          <cell r="BO24">
            <v>0</v>
          </cell>
        </row>
        <row r="25">
          <cell r="A25" t="str">
            <v>ВППБелгородЦФО</v>
          </cell>
          <cell r="B25">
            <v>24</v>
          </cell>
          <cell r="C25" t="str">
            <v>Белгородский</v>
          </cell>
          <cell r="D25" t="str">
            <v>ВПП</v>
          </cell>
          <cell r="E25" t="str">
            <v>ВПП</v>
          </cell>
          <cell r="F25" t="str">
            <v>Белгород</v>
          </cell>
          <cell r="G25" t="str">
            <v>да</v>
          </cell>
          <cell r="H25" t="str">
            <v>установлен</v>
          </cell>
          <cell r="I25" t="str">
            <v>воздушный</v>
          </cell>
          <cell r="J25" t="str">
            <v>не определен</v>
          </cell>
          <cell r="K25" t="str">
            <v>грузо-пассажирский</v>
          </cell>
          <cell r="L25" t="str">
            <v>постоянный</v>
          </cell>
          <cell r="M25" t="str">
            <v>многосторонний</v>
          </cell>
          <cell r="N25" t="str">
            <v>не определен</v>
          </cell>
          <cell r="O25" t="str">
            <v>нет</v>
          </cell>
          <cell r="P25" t="str">
            <v>нет</v>
          </cell>
          <cell r="Q25" t="str">
            <v>нет</v>
          </cell>
          <cell r="R25" t="str">
            <v>не применимо</v>
          </cell>
          <cell r="S25" t="str">
            <v>не применимо</v>
          </cell>
          <cell r="T25" t="str">
            <v>ЦФО</v>
          </cell>
          <cell r="U25" t="str">
            <v>Белгородская область</v>
          </cell>
          <cell r="V25" t="str">
            <v>г. Белгород, пр-кт. Б - Хмельницкого, д. 166</v>
          </cell>
          <cell r="W25" t="str">
            <v>функционирует</v>
          </cell>
          <cell r="X25" t="str">
            <v>круглосуточно</v>
          </cell>
          <cell r="Y25" t="str">
            <v>действует</v>
          </cell>
          <cell r="Z25" t="str">
            <v>нет данных</v>
          </cell>
          <cell r="AA25" t="str">
            <v>нет данных</v>
          </cell>
          <cell r="AB25" t="str">
            <v>нет данных</v>
          </cell>
          <cell r="AC25" t="str">
            <v>все</v>
          </cell>
          <cell r="AD25" t="str">
            <v>круглогодично</v>
          </cell>
          <cell r="AE25">
            <v>24</v>
          </cell>
          <cell r="AF25">
            <v>365</v>
          </cell>
          <cell r="AG25" t="str">
            <v>действует</v>
          </cell>
          <cell r="AH25">
            <v>44922</v>
          </cell>
          <cell r="AI25">
            <v>0</v>
          </cell>
          <cell r="AJ25" t="str">
            <v>не определена</v>
          </cell>
          <cell r="AK25">
            <v>0</v>
          </cell>
          <cell r="AL25">
            <v>0</v>
          </cell>
          <cell r="AM25">
            <v>8</v>
          </cell>
          <cell r="AN25" t="str">
            <v>тр.с./сутки</v>
          </cell>
          <cell r="AO25">
            <v>8</v>
          </cell>
          <cell r="AP25">
            <v>2920</v>
          </cell>
          <cell r="AQ25">
            <v>0</v>
          </cell>
          <cell r="AR25" t="str">
            <v>не определена</v>
          </cell>
          <cell r="AS25">
            <v>0</v>
          </cell>
          <cell r="AT25">
            <v>0</v>
          </cell>
          <cell r="AU25">
            <v>8</v>
          </cell>
          <cell r="AV25" t="str">
            <v>тр.с./сутки</v>
          </cell>
          <cell r="AW25">
            <v>8</v>
          </cell>
          <cell r="AX25">
            <v>2920</v>
          </cell>
          <cell r="AY25">
            <v>3000</v>
          </cell>
          <cell r="AZ25" t="str">
            <v>чел./сутки</v>
          </cell>
          <cell r="BA25">
            <v>3000</v>
          </cell>
          <cell r="BB25">
            <v>1095000</v>
          </cell>
          <cell r="BC25">
            <v>0</v>
          </cell>
          <cell r="BD25" t="str">
            <v>не определена</v>
          </cell>
          <cell r="BE25">
            <v>0</v>
          </cell>
          <cell r="BF25">
            <v>0</v>
          </cell>
          <cell r="BG25" t="str">
            <v>не определено</v>
          </cell>
          <cell r="BH25" t="str">
            <v>да</v>
          </cell>
          <cell r="BI25" t="str">
            <v>да</v>
          </cell>
          <cell r="BJ25" t="str">
            <v>да</v>
          </cell>
          <cell r="BK25" t="str">
            <v>да</v>
          </cell>
          <cell r="BL25" t="str">
            <v>да</v>
          </cell>
          <cell r="BM25" t="str">
            <v>нет</v>
          </cell>
          <cell r="BN25">
            <v>0</v>
          </cell>
          <cell r="BO25">
            <v>0</v>
          </cell>
        </row>
        <row r="26">
          <cell r="A26" t="str">
            <v>ВППВоронеж (Чертовицкое)ЦФО</v>
          </cell>
          <cell r="B26">
            <v>25</v>
          </cell>
          <cell r="C26" t="str">
            <v>Белгородский</v>
          </cell>
          <cell r="D26" t="str">
            <v>ВПП</v>
          </cell>
          <cell r="E26" t="str">
            <v>ВПП</v>
          </cell>
          <cell r="F26" t="str">
            <v>Воронеж (Чертовицкое)</v>
          </cell>
          <cell r="G26" t="str">
            <v>да</v>
          </cell>
          <cell r="H26" t="str">
            <v>установлен</v>
          </cell>
          <cell r="I26" t="str">
            <v>воздушный</v>
          </cell>
          <cell r="J26" t="str">
            <v>не определен</v>
          </cell>
          <cell r="K26" t="str">
            <v>грузо-пассажирский</v>
          </cell>
          <cell r="L26" t="str">
            <v>постоянный</v>
          </cell>
          <cell r="M26" t="str">
            <v>многосторонний</v>
          </cell>
          <cell r="N26" t="str">
            <v>не определен</v>
          </cell>
          <cell r="O26" t="str">
            <v>нет</v>
          </cell>
          <cell r="P26" t="str">
            <v>нет</v>
          </cell>
          <cell r="Q26" t="str">
            <v>нет</v>
          </cell>
          <cell r="R26" t="str">
            <v>не применимо</v>
          </cell>
          <cell r="S26" t="str">
            <v>не применимо</v>
          </cell>
          <cell r="T26" t="str">
            <v>ЦФО</v>
          </cell>
          <cell r="U26" t="str">
            <v>Воронежская область</v>
          </cell>
          <cell r="V26" t="str">
            <v>Воронежская область, Рамонский район, 18 км севернее г. Воронежа</v>
          </cell>
          <cell r="W26" t="str">
            <v>функционирует</v>
          </cell>
          <cell r="X26" t="str">
            <v>круглосуточно</v>
          </cell>
          <cell r="Y26" t="str">
            <v>действует</v>
          </cell>
          <cell r="Z26" t="str">
            <v>нет данных</v>
          </cell>
          <cell r="AA26" t="str">
            <v>нет данных</v>
          </cell>
          <cell r="AB26" t="str">
            <v>нет данных</v>
          </cell>
          <cell r="AC26" t="str">
            <v>все</v>
          </cell>
          <cell r="AD26" t="str">
            <v>круглогодично</v>
          </cell>
          <cell r="AE26">
            <v>24</v>
          </cell>
          <cell r="AF26">
            <v>365</v>
          </cell>
          <cell r="AG26" t="str">
            <v>действует</v>
          </cell>
          <cell r="AH26">
            <v>44830</v>
          </cell>
          <cell r="AI26">
            <v>0</v>
          </cell>
          <cell r="AJ26" t="str">
            <v>не определена</v>
          </cell>
          <cell r="AK26">
            <v>0</v>
          </cell>
          <cell r="AL26">
            <v>0</v>
          </cell>
          <cell r="AM26">
            <v>0</v>
          </cell>
          <cell r="AN26" t="str">
            <v>не определена</v>
          </cell>
          <cell r="AO26">
            <v>0</v>
          </cell>
          <cell r="AP26">
            <v>0</v>
          </cell>
          <cell r="AQ26">
            <v>0</v>
          </cell>
          <cell r="AR26" t="str">
            <v>не определена</v>
          </cell>
          <cell r="AS26">
            <v>0</v>
          </cell>
          <cell r="AT26">
            <v>0</v>
          </cell>
          <cell r="AU26">
            <v>0</v>
          </cell>
          <cell r="AV26" t="str">
            <v>не определена</v>
          </cell>
          <cell r="AW26">
            <v>0</v>
          </cell>
          <cell r="AX26">
            <v>0</v>
          </cell>
          <cell r="AY26">
            <v>160</v>
          </cell>
          <cell r="AZ26" t="str">
            <v>чел./час</v>
          </cell>
          <cell r="BA26">
            <v>3840</v>
          </cell>
          <cell r="BB26">
            <v>1401600</v>
          </cell>
          <cell r="BC26">
            <v>0</v>
          </cell>
          <cell r="BD26" t="str">
            <v>не определена</v>
          </cell>
          <cell r="BE26">
            <v>0</v>
          </cell>
          <cell r="BF26">
            <v>0</v>
          </cell>
          <cell r="BG26" t="str">
            <v>не определено</v>
          </cell>
          <cell r="BH26" t="str">
            <v>да</v>
          </cell>
          <cell r="BI26" t="str">
            <v>да</v>
          </cell>
          <cell r="BJ26" t="str">
            <v>да</v>
          </cell>
          <cell r="BK26" t="str">
            <v>да</v>
          </cell>
          <cell r="BL26" t="str">
            <v>да</v>
          </cell>
          <cell r="BM26" t="str">
            <v>нет</v>
          </cell>
          <cell r="BN26">
            <v>0</v>
          </cell>
          <cell r="BO26">
            <v>0</v>
          </cell>
        </row>
        <row r="27">
          <cell r="A27" t="str">
            <v>ВППЛипецкЦФО</v>
          </cell>
          <cell r="B27">
            <v>26</v>
          </cell>
          <cell r="C27" t="str">
            <v>Белгородский</v>
          </cell>
          <cell r="D27" t="str">
            <v>ВПП</v>
          </cell>
          <cell r="E27" t="str">
            <v>ВПП</v>
          </cell>
          <cell r="F27" t="str">
            <v>Липецк</v>
          </cell>
          <cell r="G27" t="str">
            <v>да</v>
          </cell>
          <cell r="H27" t="str">
            <v>установлен</v>
          </cell>
          <cell r="I27" t="str">
            <v>воздушный</v>
          </cell>
          <cell r="J27" t="str">
            <v>не определен</v>
          </cell>
          <cell r="K27" t="str">
            <v>грузо-пассажирский</v>
          </cell>
          <cell r="L27" t="str">
            <v>постоянный</v>
          </cell>
          <cell r="M27" t="str">
            <v>многосторонний</v>
          </cell>
          <cell r="N27" t="str">
            <v>не определен</v>
          </cell>
          <cell r="O27" t="str">
            <v>нет</v>
          </cell>
          <cell r="P27" t="str">
            <v>нет</v>
          </cell>
          <cell r="Q27" t="str">
            <v>нет</v>
          </cell>
          <cell r="R27" t="str">
            <v>не применимо</v>
          </cell>
          <cell r="S27" t="str">
            <v>не применимо</v>
          </cell>
          <cell r="T27" t="str">
            <v>ЦФО</v>
          </cell>
          <cell r="U27" t="str">
            <v>Липецкая область</v>
          </cell>
          <cell r="V27" t="str">
            <v>Липецкая область, Липецкий район, с.Кузьминские Отвержки, аэропорт</v>
          </cell>
          <cell r="W27" t="str">
            <v>функционирует</v>
          </cell>
          <cell r="X27" t="str">
            <v>круглосуточно</v>
          </cell>
          <cell r="Y27" t="str">
            <v>действует</v>
          </cell>
          <cell r="Z27" t="str">
            <v>нет данных</v>
          </cell>
          <cell r="AA27" t="str">
            <v>нет данных</v>
          </cell>
          <cell r="AB27" t="str">
            <v>нет данных</v>
          </cell>
          <cell r="AC27" t="str">
            <v>все</v>
          </cell>
          <cell r="AD27" t="str">
            <v>круглогодично</v>
          </cell>
          <cell r="AE27">
            <v>24</v>
          </cell>
          <cell r="AF27">
            <v>365</v>
          </cell>
          <cell r="AG27" t="str">
            <v>действует</v>
          </cell>
          <cell r="AH27">
            <v>44830</v>
          </cell>
          <cell r="AI27">
            <v>0</v>
          </cell>
          <cell r="AJ27" t="str">
            <v>не определена</v>
          </cell>
          <cell r="AK27">
            <v>0</v>
          </cell>
          <cell r="AL27">
            <v>0</v>
          </cell>
          <cell r="AM27">
            <v>0</v>
          </cell>
          <cell r="AN27" t="str">
            <v>не определена</v>
          </cell>
          <cell r="AO27">
            <v>0</v>
          </cell>
          <cell r="AP27">
            <v>0</v>
          </cell>
          <cell r="AQ27">
            <v>0</v>
          </cell>
          <cell r="AR27" t="str">
            <v>не определена</v>
          </cell>
          <cell r="AS27">
            <v>0</v>
          </cell>
          <cell r="AT27">
            <v>0</v>
          </cell>
          <cell r="AU27">
            <v>0</v>
          </cell>
          <cell r="AV27" t="str">
            <v>не определена</v>
          </cell>
          <cell r="AW27">
            <v>0</v>
          </cell>
          <cell r="AX27">
            <v>0</v>
          </cell>
          <cell r="AY27">
            <v>50</v>
          </cell>
          <cell r="AZ27" t="str">
            <v>чел./час</v>
          </cell>
          <cell r="BA27">
            <v>1200</v>
          </cell>
          <cell r="BB27">
            <v>438000</v>
          </cell>
          <cell r="BC27">
            <v>0</v>
          </cell>
          <cell r="BD27" t="str">
            <v>не определена</v>
          </cell>
          <cell r="BE27">
            <v>0</v>
          </cell>
          <cell r="BF27">
            <v>0</v>
          </cell>
          <cell r="BG27" t="str">
            <v>не определено</v>
          </cell>
          <cell r="BH27" t="str">
            <v>да</v>
          </cell>
          <cell r="BI27" t="str">
            <v>да</v>
          </cell>
          <cell r="BJ27" t="str">
            <v>да</v>
          </cell>
          <cell r="BK27" t="str">
            <v>да</v>
          </cell>
          <cell r="BL27" t="str">
            <v>да</v>
          </cell>
          <cell r="BM27" t="str">
            <v>нет</v>
          </cell>
          <cell r="BN27">
            <v>0</v>
          </cell>
          <cell r="BO27">
            <v>0</v>
          </cell>
        </row>
        <row r="28">
          <cell r="A28" t="str">
            <v>ДАППБелая БерезкаЦФО</v>
          </cell>
          <cell r="B28">
            <v>27</v>
          </cell>
          <cell r="C28" t="str">
            <v>Брянский</v>
          </cell>
          <cell r="D28" t="str">
            <v>АПП</v>
          </cell>
          <cell r="E28" t="str">
            <v>ДАПП</v>
          </cell>
          <cell r="F28" t="str">
            <v>Белая Березка</v>
          </cell>
          <cell r="G28" t="str">
            <v>нет</v>
          </cell>
          <cell r="H28" t="str">
            <v>установлен</v>
          </cell>
          <cell r="I28" t="str">
            <v>автомобильный</v>
          </cell>
          <cell r="J28" t="str">
            <v>не определен</v>
          </cell>
          <cell r="K28" t="str">
            <v>не определен</v>
          </cell>
          <cell r="L28" t="str">
            <v>не определен</v>
          </cell>
          <cell r="M28" t="str">
            <v>двусторонний</v>
          </cell>
          <cell r="N28" t="str">
            <v>не определен</v>
          </cell>
          <cell r="O28" t="str">
            <v>нет</v>
          </cell>
          <cell r="P28" t="str">
            <v>нет</v>
          </cell>
          <cell r="Q28" t="str">
            <v>нет</v>
          </cell>
          <cell r="R28" t="str">
            <v>Украина</v>
          </cell>
          <cell r="S28" t="str">
            <v>Нововасильевка</v>
          </cell>
          <cell r="T28" t="str">
            <v>ЦФО</v>
          </cell>
          <cell r="U28" t="str">
            <v>Брянская область</v>
          </cell>
          <cell r="V28" t="str">
            <v>не определен</v>
          </cell>
          <cell r="W28" t="str">
    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обустраивался. В соответствии с Соглашением между Правительством РФ и Кабинетом Министров Украины от 18.10.2011 функционирует как МПГ</v>
          </cell>
          <cell r="X28" t="str">
            <v>не определен</v>
          </cell>
          <cell r="Y28" t="str">
            <v>не определен</v>
          </cell>
          <cell r="Z28" t="str">
            <v>нет данных</v>
          </cell>
          <cell r="AA28" t="str">
            <v>нет данных</v>
          </cell>
          <cell r="AB28" t="str">
            <v>нет данных</v>
          </cell>
          <cell r="AC28" t="str">
            <v>не определен</v>
          </cell>
          <cell r="AD28" t="str">
            <v>не определен</v>
          </cell>
          <cell r="AE28">
            <v>0</v>
          </cell>
          <cell r="AF28">
            <v>0</v>
          </cell>
          <cell r="AG28" t="str">
            <v>не определен</v>
          </cell>
          <cell r="AH28" t="str">
            <v>не утвержден</v>
          </cell>
          <cell r="AI28">
            <v>0</v>
          </cell>
          <cell r="AJ28" t="str">
            <v>не определена</v>
          </cell>
          <cell r="AK28">
            <v>0</v>
          </cell>
          <cell r="AL28">
            <v>0</v>
          </cell>
          <cell r="AM28">
            <v>0</v>
          </cell>
          <cell r="AN28" t="str">
            <v>не определена</v>
          </cell>
          <cell r="AO28">
            <v>0</v>
          </cell>
          <cell r="AP28">
            <v>0</v>
          </cell>
          <cell r="AQ28">
            <v>0</v>
          </cell>
          <cell r="AR28" t="str">
            <v>не определена</v>
          </cell>
          <cell r="AS28">
            <v>0</v>
          </cell>
          <cell r="AT28">
            <v>0</v>
          </cell>
          <cell r="AU28">
            <v>0</v>
          </cell>
          <cell r="AV28" t="str">
            <v>не определена</v>
          </cell>
          <cell r="AW28">
            <v>0</v>
          </cell>
          <cell r="AX28">
            <v>0</v>
          </cell>
          <cell r="AY28">
            <v>0</v>
          </cell>
          <cell r="AZ28" t="str">
            <v>не определена</v>
          </cell>
          <cell r="BA28">
            <v>0</v>
          </cell>
          <cell r="BB28">
            <v>0</v>
          </cell>
          <cell r="BC28">
            <v>0</v>
          </cell>
          <cell r="BD28" t="str">
            <v>не определена</v>
          </cell>
          <cell r="BE28">
            <v>0</v>
          </cell>
          <cell r="BF28">
            <v>0</v>
          </cell>
          <cell r="BG28" t="str">
            <v>не определено</v>
          </cell>
          <cell r="BH28" t="str">
            <v>нет</v>
          </cell>
          <cell r="BI28" t="str">
            <v>нет</v>
          </cell>
          <cell r="BJ28" t="str">
            <v>нет</v>
          </cell>
          <cell r="BK28" t="str">
            <v>нет</v>
          </cell>
          <cell r="BL28" t="str">
            <v>нет</v>
          </cell>
          <cell r="BM28" t="str">
            <v>нет</v>
          </cell>
          <cell r="BN28">
            <v>0</v>
          </cell>
          <cell r="BO28">
            <v>0</v>
          </cell>
        </row>
        <row r="29">
          <cell r="A29" t="str">
            <v>ДАППЗерновоЦФО</v>
          </cell>
          <cell r="B29">
            <v>28</v>
          </cell>
          <cell r="C29" t="str">
            <v>Брянский</v>
          </cell>
          <cell r="D29" t="str">
            <v>АПП</v>
          </cell>
          <cell r="E29" t="str">
            <v>ДАПП</v>
          </cell>
          <cell r="F29" t="str">
            <v>Зерново</v>
          </cell>
          <cell r="G29" t="str">
            <v>нет</v>
          </cell>
          <cell r="H29" t="str">
            <v>установлен</v>
          </cell>
          <cell r="I29" t="str">
            <v>автомобильный</v>
          </cell>
          <cell r="J29" t="str">
            <v>не определен</v>
          </cell>
          <cell r="K29" t="str">
            <v>не определен</v>
          </cell>
          <cell r="L29" t="str">
            <v>не определен</v>
          </cell>
          <cell r="M29" t="str">
            <v>двусторонний</v>
          </cell>
          <cell r="N29" t="str">
            <v>не определен</v>
          </cell>
          <cell r="O29" t="str">
            <v>нет</v>
          </cell>
          <cell r="P29" t="str">
            <v>нет</v>
          </cell>
          <cell r="Q29" t="str">
            <v>нет</v>
          </cell>
          <cell r="R29" t="str">
            <v>Украина</v>
          </cell>
          <cell r="S29" t="str">
            <v>Середина Буда</v>
          </cell>
          <cell r="T29" t="str">
            <v>ЦФО</v>
          </cell>
          <cell r="U29" t="str">
            <v>Брянская область</v>
          </cell>
          <cell r="V29" t="str">
            <v>не определен</v>
          </cell>
          <cell r="W29" t="str">
            <v>Пункт пропуска не обустроен, так как решение о целесообразности функционирования не принято, в том числе сопредельным государством. В соответствии с Соглашением между Правительством РФ и Кабинетом Министров Украины от 18.10.2011 функционирует как МПГ</v>
          </cell>
          <cell r="X29" t="str">
            <v>не определен</v>
          </cell>
          <cell r="Y29" t="str">
            <v>не определен</v>
          </cell>
          <cell r="Z29" t="str">
            <v>нет данных</v>
          </cell>
          <cell r="AA29" t="str">
            <v>нет данных</v>
          </cell>
          <cell r="AB29" t="str">
            <v>нет данных</v>
          </cell>
          <cell r="AC29" t="str">
            <v>не определен</v>
          </cell>
          <cell r="AD29" t="str">
            <v>не определен</v>
          </cell>
          <cell r="AE29">
            <v>0</v>
          </cell>
          <cell r="AF29">
            <v>0</v>
          </cell>
          <cell r="AG29" t="str">
            <v>не определен</v>
          </cell>
          <cell r="AH29" t="str">
            <v>не утвержден</v>
          </cell>
          <cell r="AI29">
            <v>0</v>
          </cell>
          <cell r="AJ29" t="str">
            <v>не определена</v>
          </cell>
          <cell r="AK29">
            <v>0</v>
          </cell>
          <cell r="AL29">
            <v>0</v>
          </cell>
          <cell r="AM29">
            <v>0</v>
          </cell>
          <cell r="AN29" t="str">
            <v>не определена</v>
          </cell>
          <cell r="AO29">
            <v>0</v>
          </cell>
          <cell r="AP29">
            <v>0</v>
          </cell>
          <cell r="AQ29">
            <v>0</v>
          </cell>
          <cell r="AR29" t="str">
            <v>не определена</v>
          </cell>
          <cell r="AS29">
            <v>0</v>
          </cell>
          <cell r="AT29">
            <v>0</v>
          </cell>
          <cell r="AU29">
            <v>0</v>
          </cell>
          <cell r="AV29" t="str">
            <v>не определена</v>
          </cell>
          <cell r="AW29">
            <v>0</v>
          </cell>
          <cell r="AX29">
            <v>0</v>
          </cell>
          <cell r="AY29">
            <v>0</v>
          </cell>
          <cell r="AZ29" t="str">
            <v>не определена</v>
          </cell>
          <cell r="BA29">
            <v>0</v>
          </cell>
          <cell r="BB29">
            <v>0</v>
          </cell>
          <cell r="BC29">
            <v>0</v>
          </cell>
          <cell r="BD29" t="str">
            <v>не определена</v>
          </cell>
          <cell r="BE29">
            <v>0</v>
          </cell>
          <cell r="BF29">
            <v>0</v>
          </cell>
          <cell r="BG29" t="str">
            <v>не определено</v>
          </cell>
          <cell r="BH29" t="str">
            <v>нет</v>
          </cell>
          <cell r="BI29" t="str">
            <v>нет</v>
          </cell>
          <cell r="BJ29" t="str">
            <v>нет</v>
          </cell>
          <cell r="BK29" t="str">
            <v>нет</v>
          </cell>
          <cell r="BL29" t="str">
            <v>нет</v>
          </cell>
          <cell r="BM29" t="str">
            <v>нет</v>
          </cell>
          <cell r="BN29">
            <v>0</v>
          </cell>
          <cell r="BO29">
            <v>0</v>
          </cell>
        </row>
        <row r="30">
          <cell r="A30" t="str">
            <v>МАППКрупецЦФО</v>
          </cell>
          <cell r="B30">
            <v>29</v>
          </cell>
          <cell r="C30" t="str">
            <v>Брянский</v>
          </cell>
          <cell r="D30" t="str">
            <v>АПП</v>
          </cell>
          <cell r="E30" t="str">
            <v>МАПП</v>
          </cell>
          <cell r="F30" t="str">
            <v>Крупец</v>
          </cell>
          <cell r="G30" t="str">
            <v>да</v>
          </cell>
          <cell r="H30" t="str">
            <v>установлен</v>
          </cell>
          <cell r="I30" t="str">
            <v>автомобильный</v>
          </cell>
          <cell r="J30" t="str">
            <v>не определен</v>
          </cell>
          <cell r="K30" t="str">
            <v>грузо-пассажирский</v>
          </cell>
          <cell r="L30" t="str">
            <v>постоянный</v>
          </cell>
          <cell r="M30" t="str">
            <v>многосторонний</v>
          </cell>
          <cell r="N30" t="str">
            <v>не определен</v>
          </cell>
          <cell r="O30" t="str">
            <v>нет</v>
          </cell>
          <cell r="P30" t="str">
            <v>нет</v>
          </cell>
          <cell r="Q30" t="str">
            <v>да</v>
          </cell>
          <cell r="R30" t="str">
            <v>Украина</v>
          </cell>
          <cell r="S30" t="str">
            <v>Катериновка</v>
          </cell>
          <cell r="T30" t="str">
            <v>ЦФО</v>
          </cell>
          <cell r="U30" t="str">
            <v>Курская область</v>
          </cell>
          <cell r="V30" t="str">
            <v>Курская область, Рыльский район, 2,5 км до с. Городище, автомобильная дорога Е38 «Киев - Воронеж»</v>
          </cell>
          <cell r="W30" t="str">
            <v>функционирует</v>
          </cell>
          <cell r="X30" t="str">
            <v>круглосуточно</v>
          </cell>
          <cell r="Y30" t="str">
            <v>действует</v>
          </cell>
          <cell r="Z30" t="str">
            <v>нет данных</v>
          </cell>
          <cell r="AA30" t="str">
            <v>нет данных</v>
          </cell>
          <cell r="AB30" t="str">
            <v>нет данных</v>
          </cell>
          <cell r="AC30" t="str">
            <v>все</v>
          </cell>
          <cell r="AD30" t="str">
            <v>круглогодично</v>
          </cell>
          <cell r="AE30">
            <v>24</v>
          </cell>
          <cell r="AF30">
            <v>365</v>
          </cell>
          <cell r="AG30" t="str">
            <v>действует</v>
          </cell>
          <cell r="AH30">
            <v>44880</v>
          </cell>
          <cell r="AI30">
            <v>100</v>
          </cell>
          <cell r="AJ30" t="str">
            <v>тр.с./сутки</v>
          </cell>
          <cell r="AK30">
            <v>100</v>
          </cell>
          <cell r="AL30">
            <v>36500</v>
          </cell>
          <cell r="AM30">
            <v>20</v>
          </cell>
          <cell r="AN30" t="str">
            <v>тр.с./сутки</v>
          </cell>
          <cell r="AO30">
            <v>20</v>
          </cell>
          <cell r="AP30">
            <v>7300</v>
          </cell>
          <cell r="AQ30">
            <v>380</v>
          </cell>
          <cell r="AR30" t="str">
            <v>тр.с./сутки</v>
          </cell>
          <cell r="AS30">
            <v>380</v>
          </cell>
          <cell r="AT30">
            <v>138700</v>
          </cell>
          <cell r="AU30">
            <v>500</v>
          </cell>
          <cell r="AV30" t="str">
            <v>тр.с./сутки</v>
          </cell>
          <cell r="AW30">
            <v>500</v>
          </cell>
          <cell r="AX30">
            <v>182500</v>
          </cell>
          <cell r="AY30">
            <v>1640</v>
          </cell>
          <cell r="AZ30" t="str">
            <v>чел./сутки</v>
          </cell>
          <cell r="BA30">
            <v>1640</v>
          </cell>
          <cell r="BB30">
            <v>598600</v>
          </cell>
          <cell r="BC30">
            <v>1000</v>
          </cell>
          <cell r="BD30" t="str">
            <v>тонн/сутки</v>
          </cell>
          <cell r="BE30">
            <v>1000</v>
          </cell>
          <cell r="BF30">
            <v>365000</v>
          </cell>
          <cell r="BG30" t="str">
            <v>не определено</v>
          </cell>
          <cell r="BH30" t="str">
            <v>да</v>
          </cell>
          <cell r="BI30" t="str">
            <v>да</v>
          </cell>
          <cell r="BJ30" t="str">
            <v>да</v>
          </cell>
          <cell r="BK30" t="str">
            <v>да</v>
          </cell>
          <cell r="BL30" t="str">
            <v>да</v>
          </cell>
          <cell r="BM30" t="str">
            <v>да</v>
          </cell>
          <cell r="BN30">
            <v>0</v>
          </cell>
          <cell r="BO30">
            <v>18</v>
          </cell>
        </row>
        <row r="31">
          <cell r="A31" t="str">
            <v>ДАППЛомаковкаЦФО</v>
          </cell>
          <cell r="B31">
            <v>30</v>
          </cell>
          <cell r="C31" t="str">
            <v>Брянский</v>
          </cell>
          <cell r="D31" t="str">
            <v>АПП</v>
          </cell>
          <cell r="E31" t="str">
            <v>ДАПП</v>
          </cell>
          <cell r="F31" t="str">
            <v>Ломаковка</v>
          </cell>
          <cell r="G31" t="str">
            <v>да</v>
          </cell>
          <cell r="H31" t="str">
            <v>установлен</v>
          </cell>
          <cell r="I31" t="str">
            <v>автомобильный</v>
          </cell>
          <cell r="J31" t="str">
            <v>не определен</v>
          </cell>
          <cell r="K31" t="str">
            <v>грузо-пассажирский</v>
          </cell>
          <cell r="L31" t="str">
            <v>постоянный</v>
          </cell>
          <cell r="M31" t="str">
            <v>двусторонний</v>
          </cell>
          <cell r="N31" t="str">
            <v>не определен</v>
          </cell>
          <cell r="O31" t="str">
            <v>нет</v>
          </cell>
          <cell r="P31" t="str">
            <v>нет</v>
          </cell>
          <cell r="Q31" t="str">
            <v>нет</v>
          </cell>
          <cell r="R31" t="str">
            <v>Украина</v>
          </cell>
          <cell r="S31" t="str">
            <v>Николаевка</v>
          </cell>
          <cell r="T31" t="str">
            <v>ЦФО</v>
          </cell>
          <cell r="U31" t="str">
            <v>Брянская область</v>
          </cell>
          <cell r="V31" t="str">
            <v>243273, Брянская область, Стародубский район, с. Ломаковка</v>
          </cell>
          <cell r="W31" t="str">
            <v>функционирует</v>
          </cell>
          <cell r="X31" t="str">
            <v>круглосуточно</v>
          </cell>
          <cell r="Y31" t="str">
            <v>действует</v>
          </cell>
          <cell r="Z31" t="str">
            <v>нет данных</v>
          </cell>
          <cell r="AA31" t="str">
            <v>нет данных</v>
          </cell>
          <cell r="AB31" t="str">
            <v>нет данных</v>
          </cell>
          <cell r="AC31" t="str">
            <v>все</v>
          </cell>
          <cell r="AD31" t="str">
            <v>круглогодично</v>
          </cell>
          <cell r="AE31">
            <v>24</v>
          </cell>
          <cell r="AF31">
            <v>365</v>
          </cell>
          <cell r="AG31" t="str">
            <v>действует</v>
          </cell>
          <cell r="AH31">
            <v>44880</v>
          </cell>
          <cell r="AI31">
            <v>0</v>
          </cell>
          <cell r="AJ31" t="str">
            <v>не определена</v>
          </cell>
          <cell r="AK31">
            <v>0</v>
          </cell>
          <cell r="AL31">
            <v>0</v>
          </cell>
          <cell r="AM31">
            <v>0</v>
          </cell>
          <cell r="AN31" t="str">
            <v>не определена</v>
          </cell>
          <cell r="AO31">
            <v>0</v>
          </cell>
          <cell r="AP31">
            <v>0</v>
          </cell>
          <cell r="AQ31">
            <v>0</v>
          </cell>
          <cell r="AR31" t="str">
            <v>не определена</v>
          </cell>
          <cell r="AS31">
            <v>0</v>
          </cell>
          <cell r="AT31">
            <v>0</v>
          </cell>
          <cell r="AU31">
            <v>0</v>
          </cell>
          <cell r="AV31" t="str">
            <v>не определена</v>
          </cell>
          <cell r="AW31">
            <v>0</v>
          </cell>
          <cell r="AX31">
            <v>0</v>
          </cell>
          <cell r="AY31">
            <v>0</v>
          </cell>
          <cell r="AZ31" t="str">
            <v>не определена</v>
          </cell>
          <cell r="BA31">
            <v>0</v>
          </cell>
          <cell r="BB31">
            <v>0</v>
          </cell>
          <cell r="BC31">
            <v>0</v>
          </cell>
          <cell r="BD31" t="str">
            <v>не определена</v>
          </cell>
          <cell r="BE31">
            <v>0</v>
          </cell>
          <cell r="BF31">
            <v>0</v>
          </cell>
          <cell r="BG31" t="str">
            <v>не определено</v>
          </cell>
          <cell r="BH31" t="str">
            <v>да</v>
          </cell>
          <cell r="BI31" t="str">
            <v>да</v>
          </cell>
          <cell r="BJ31" t="str">
            <v>да</v>
          </cell>
          <cell r="BK31" t="str">
            <v>да</v>
          </cell>
          <cell r="BL31" t="str">
            <v>да</v>
          </cell>
          <cell r="BM31" t="str">
            <v>да</v>
          </cell>
          <cell r="BN31">
            <v>0</v>
          </cell>
          <cell r="BO31">
            <v>6</v>
          </cell>
        </row>
        <row r="32">
          <cell r="A32" t="str">
            <v>МАППНовые ЮрковичиЦФО</v>
          </cell>
          <cell r="B32">
            <v>31</v>
          </cell>
          <cell r="C32" t="str">
            <v>Брянский</v>
          </cell>
          <cell r="D32" t="str">
            <v>АПП</v>
          </cell>
          <cell r="E32" t="str">
            <v>МАПП</v>
          </cell>
          <cell r="F32" t="str">
            <v>Новые Юрковичи</v>
          </cell>
          <cell r="G32" t="str">
            <v>да</v>
          </cell>
          <cell r="H32" t="str">
            <v>установлен</v>
          </cell>
          <cell r="I32" t="str">
            <v>автомобильный</v>
          </cell>
          <cell r="J32" t="str">
            <v>не определен</v>
          </cell>
          <cell r="K32" t="str">
            <v>грузо-пассажирский</v>
          </cell>
          <cell r="L32" t="str">
            <v>постоянный</v>
          </cell>
          <cell r="M32" t="str">
            <v>многосторонний</v>
          </cell>
          <cell r="N32" t="str">
            <v>не определен</v>
          </cell>
          <cell r="O32" t="str">
            <v>да</v>
          </cell>
          <cell r="P32" t="str">
            <v>нет</v>
          </cell>
          <cell r="Q32" t="str">
            <v>да</v>
          </cell>
          <cell r="R32" t="str">
            <v>Украина</v>
          </cell>
          <cell r="S32" t="str">
            <v>Сеньковка</v>
          </cell>
          <cell r="T32" t="str">
            <v>ЦФО</v>
          </cell>
          <cell r="U32" t="str">
            <v>Брянская область</v>
          </cell>
          <cell r="V32" t="str">
            <v>243046, Брянская область, Климоский район, территория МАПП Новые Юрковичи</v>
          </cell>
          <cell r="W32" t="str">
            <v>функционирует</v>
          </cell>
          <cell r="X32" t="str">
            <v>круглосуточно</v>
          </cell>
          <cell r="Y32" t="str">
            <v>действует</v>
          </cell>
          <cell r="Z32" t="str">
            <v>нет данных</v>
          </cell>
          <cell r="AA32" t="str">
            <v>нет данных</v>
          </cell>
          <cell r="AB32" t="str">
            <v>нет данных</v>
          </cell>
          <cell r="AC32" t="str">
            <v>все</v>
          </cell>
          <cell r="AD32" t="str">
            <v>круглогодично</v>
          </cell>
          <cell r="AE32">
            <v>24</v>
          </cell>
          <cell r="AF32">
            <v>365</v>
          </cell>
          <cell r="AG32" t="str">
            <v>действует</v>
          </cell>
          <cell r="AH32">
            <v>44880</v>
          </cell>
          <cell r="AI32">
            <v>500</v>
          </cell>
          <cell r="AJ32" t="str">
            <v>тр.с./сутки</v>
          </cell>
          <cell r="AK32">
            <v>500</v>
          </cell>
          <cell r="AL32">
            <v>182500</v>
          </cell>
          <cell r="AM32">
            <v>40</v>
          </cell>
          <cell r="AN32" t="str">
            <v>тр.с./сутки</v>
          </cell>
          <cell r="AO32">
            <v>40</v>
          </cell>
          <cell r="AP32">
            <v>14600</v>
          </cell>
          <cell r="AQ32">
            <v>460</v>
          </cell>
          <cell r="AR32" t="str">
            <v>тр.с./сутки</v>
          </cell>
          <cell r="AS32">
            <v>460</v>
          </cell>
          <cell r="AT32">
            <v>167900</v>
          </cell>
          <cell r="AU32">
            <v>1000</v>
          </cell>
          <cell r="AV32" t="str">
            <v>тр.с./сутки</v>
          </cell>
          <cell r="AW32">
            <v>1000</v>
          </cell>
          <cell r="AX32">
            <v>365000</v>
          </cell>
          <cell r="AY32">
            <v>2990</v>
          </cell>
          <cell r="AZ32" t="str">
            <v>чел./сутки</v>
          </cell>
          <cell r="BA32">
            <v>2990</v>
          </cell>
          <cell r="BB32">
            <v>1091350</v>
          </cell>
          <cell r="BC32">
            <v>5000</v>
          </cell>
          <cell r="BD32" t="str">
            <v>тонн/сутки</v>
          </cell>
          <cell r="BE32">
            <v>5000</v>
          </cell>
          <cell r="BF32">
            <v>1825000</v>
          </cell>
          <cell r="BG32" t="str">
            <v>не определено</v>
          </cell>
          <cell r="BH32" t="str">
            <v>да</v>
          </cell>
          <cell r="BI32" t="str">
            <v>да</v>
          </cell>
          <cell r="BJ32" t="str">
            <v>да</v>
          </cell>
          <cell r="BK32" t="str">
            <v>да</v>
          </cell>
          <cell r="BL32" t="str">
            <v>да</v>
          </cell>
          <cell r="BM32" t="str">
            <v>да</v>
          </cell>
          <cell r="BN32">
            <v>0</v>
          </cell>
          <cell r="BO32">
            <v>18</v>
          </cell>
        </row>
        <row r="33">
          <cell r="A33" t="str">
            <v>МАПППогарЦФО</v>
          </cell>
          <cell r="B33">
            <v>32</v>
          </cell>
          <cell r="C33" t="str">
            <v>Брянский</v>
          </cell>
          <cell r="D33" t="str">
            <v>АПП</v>
          </cell>
          <cell r="E33" t="str">
            <v>МАПП</v>
          </cell>
          <cell r="F33" t="str">
            <v>Погар</v>
          </cell>
          <cell r="G33" t="str">
            <v>да</v>
          </cell>
          <cell r="H33" t="str">
            <v>установлен</v>
          </cell>
          <cell r="I33" t="str">
            <v>автомобильный</v>
          </cell>
          <cell r="J33" t="str">
            <v>не определен</v>
          </cell>
          <cell r="K33" t="str">
            <v>грузо-пассажирский</v>
          </cell>
          <cell r="L33" t="str">
            <v>постоянный</v>
          </cell>
          <cell r="M33" t="str">
            <v>многосторонний</v>
          </cell>
          <cell r="N33" t="str">
            <v>не определен</v>
          </cell>
          <cell r="O33" t="str">
            <v>да</v>
          </cell>
          <cell r="P33" t="str">
            <v>нет</v>
          </cell>
          <cell r="Q33" t="str">
            <v>да</v>
          </cell>
          <cell r="R33" t="str">
            <v>Украина</v>
          </cell>
          <cell r="S33" t="str">
            <v>Гремяч</v>
          </cell>
          <cell r="T33" t="str">
            <v>ЦФО</v>
          </cell>
          <cell r="U33" t="str">
            <v>Брянская область</v>
          </cell>
          <cell r="V33" t="str">
            <v>Брянская область, Погарский район, 23 км а/д Погар-Гремяч</v>
          </cell>
          <cell r="W33" t="str">
            <v>функционирует</v>
          </cell>
          <cell r="X33" t="str">
            <v>круглосуточно</v>
          </cell>
          <cell r="Y33" t="str">
            <v>действует</v>
          </cell>
          <cell r="Z33" t="str">
            <v>нет данных</v>
          </cell>
          <cell r="AA33" t="str">
            <v>нет данных</v>
          </cell>
          <cell r="AB33" t="str">
            <v>нет данных</v>
          </cell>
          <cell r="AC33" t="str">
            <v>все</v>
          </cell>
          <cell r="AD33" t="str">
            <v>круглогодично</v>
          </cell>
          <cell r="AE33">
            <v>24</v>
          </cell>
          <cell r="AF33">
            <v>365</v>
          </cell>
          <cell r="AG33" t="str">
            <v>действует</v>
          </cell>
          <cell r="AH33">
            <v>44880</v>
          </cell>
          <cell r="AI33">
            <v>200</v>
          </cell>
          <cell r="AJ33" t="str">
            <v>тр.с./сутки</v>
          </cell>
          <cell r="AK33">
            <v>200</v>
          </cell>
          <cell r="AL33">
            <v>73000</v>
          </cell>
          <cell r="AM33">
            <v>20</v>
          </cell>
          <cell r="AN33" t="str">
            <v>тр.с./сутки</v>
          </cell>
          <cell r="AO33">
            <v>20</v>
          </cell>
          <cell r="AP33">
            <v>7300</v>
          </cell>
          <cell r="AQ33">
            <v>280</v>
          </cell>
          <cell r="AR33" t="str">
            <v>тр.с./сутки</v>
          </cell>
          <cell r="AS33">
            <v>280</v>
          </cell>
          <cell r="AT33">
            <v>102200</v>
          </cell>
          <cell r="AU33">
            <v>500</v>
          </cell>
          <cell r="AV33" t="str">
            <v>тр.с./сутки</v>
          </cell>
          <cell r="AW33">
            <v>500</v>
          </cell>
          <cell r="AX33">
            <v>182500</v>
          </cell>
          <cell r="AY33">
            <v>1940</v>
          </cell>
          <cell r="AZ33" t="str">
            <v>чел./сутки</v>
          </cell>
          <cell r="BA33">
            <v>1940</v>
          </cell>
          <cell r="BB33">
            <v>708100</v>
          </cell>
          <cell r="BC33">
            <v>2000</v>
          </cell>
          <cell r="BD33" t="str">
            <v>тонн/сутки</v>
          </cell>
          <cell r="BE33">
            <v>2000</v>
          </cell>
          <cell r="BF33">
            <v>730000</v>
          </cell>
          <cell r="BG33" t="str">
            <v>не определено</v>
          </cell>
          <cell r="BH33" t="str">
            <v>да</v>
          </cell>
          <cell r="BI33" t="str">
            <v>да</v>
          </cell>
          <cell r="BJ33" t="str">
            <v>да</v>
          </cell>
          <cell r="BK33" t="str">
            <v>да</v>
          </cell>
          <cell r="BL33" t="str">
            <v>да</v>
          </cell>
          <cell r="BM33" t="str">
            <v>да</v>
          </cell>
          <cell r="BN33">
            <v>0</v>
          </cell>
          <cell r="BO33">
            <v>8</v>
          </cell>
        </row>
        <row r="34">
          <cell r="A34" t="str">
            <v>МАППСуджаЦФО</v>
          </cell>
          <cell r="B34">
            <v>33</v>
          </cell>
          <cell r="C34" t="str">
            <v>Брянский</v>
          </cell>
          <cell r="D34" t="str">
            <v>АПП</v>
          </cell>
          <cell r="E34" t="str">
            <v>МАПП</v>
          </cell>
          <cell r="F34" t="str">
            <v>Суджа</v>
          </cell>
          <cell r="G34" t="str">
            <v>да</v>
          </cell>
          <cell r="H34" t="str">
            <v>установлен</v>
          </cell>
          <cell r="I34" t="str">
            <v>автомобильный</v>
          </cell>
          <cell r="J34" t="str">
            <v>не определен</v>
          </cell>
          <cell r="K34" t="str">
            <v>грузо-пассажирский</v>
          </cell>
          <cell r="L34" t="str">
            <v>постоянный</v>
          </cell>
          <cell r="M34" t="str">
            <v>многосторонний</v>
          </cell>
          <cell r="N34" t="str">
            <v>не определен</v>
          </cell>
          <cell r="O34" t="str">
            <v>да</v>
          </cell>
          <cell r="P34" t="str">
            <v>нет</v>
          </cell>
          <cell r="Q34" t="str">
            <v>да</v>
          </cell>
          <cell r="R34" t="str">
            <v>Украина</v>
          </cell>
          <cell r="S34" t="str">
            <v>Юнаковка</v>
          </cell>
          <cell r="T34" t="str">
            <v>ЦФО</v>
          </cell>
          <cell r="U34" t="str">
            <v>Курская область</v>
          </cell>
          <cell r="V34" t="str">
            <v>Курская область, Суджанский район, Заолешенский сельсовет, МАПП Суджа</v>
          </cell>
          <cell r="W34" t="str">
            <v>функционирует</v>
          </cell>
          <cell r="X34" t="str">
            <v>круглосуточно</v>
          </cell>
          <cell r="Y34" t="str">
            <v>действует</v>
          </cell>
          <cell r="Z34" t="str">
            <v>нет данных</v>
          </cell>
          <cell r="AA34" t="str">
            <v>нет данных</v>
          </cell>
          <cell r="AB34" t="str">
            <v>нет данных</v>
          </cell>
          <cell r="AC34" t="str">
            <v>все</v>
          </cell>
          <cell r="AD34" t="str">
            <v>круглогодично</v>
          </cell>
          <cell r="AE34">
            <v>24</v>
          </cell>
          <cell r="AF34">
            <v>365</v>
          </cell>
          <cell r="AG34" t="str">
            <v>действует</v>
          </cell>
          <cell r="AH34">
            <v>44880</v>
          </cell>
          <cell r="AI34">
            <v>150</v>
          </cell>
          <cell r="AJ34" t="str">
            <v>тр.с./сутки</v>
          </cell>
          <cell r="AK34">
            <v>150</v>
          </cell>
          <cell r="AL34">
            <v>54750</v>
          </cell>
          <cell r="AM34">
            <v>20</v>
          </cell>
          <cell r="AN34" t="str">
            <v>тр.с./сутки</v>
          </cell>
          <cell r="AO34">
            <v>20</v>
          </cell>
          <cell r="AP34">
            <v>7300</v>
          </cell>
          <cell r="AQ34">
            <v>330</v>
          </cell>
          <cell r="AR34" t="str">
            <v>тр.с./сутки</v>
          </cell>
          <cell r="AS34">
            <v>330</v>
          </cell>
          <cell r="AT34">
            <v>120450</v>
          </cell>
          <cell r="AU34">
            <v>500</v>
          </cell>
          <cell r="AV34" t="str">
            <v>тр.с./сутки</v>
          </cell>
          <cell r="AW34">
            <v>500</v>
          </cell>
          <cell r="AX34">
            <v>182500</v>
          </cell>
          <cell r="AY34">
            <v>1990</v>
          </cell>
          <cell r="AZ34" t="str">
            <v>чел./сутки</v>
          </cell>
          <cell r="BA34">
            <v>1990</v>
          </cell>
          <cell r="BB34">
            <v>726350</v>
          </cell>
          <cell r="BC34">
            <v>1500</v>
          </cell>
          <cell r="BD34" t="str">
            <v>тонн/сутки</v>
          </cell>
          <cell r="BE34">
            <v>1500</v>
          </cell>
          <cell r="BF34">
            <v>547500</v>
          </cell>
          <cell r="BG34" t="str">
            <v>не определено</v>
          </cell>
          <cell r="BH34" t="str">
            <v>да</v>
          </cell>
          <cell r="BI34" t="str">
            <v>да</v>
          </cell>
          <cell r="BJ34" t="str">
            <v>да</v>
          </cell>
          <cell r="BK34" t="str">
            <v>да</v>
          </cell>
          <cell r="BL34" t="str">
            <v>да</v>
          </cell>
          <cell r="BM34" t="str">
            <v>да</v>
          </cell>
          <cell r="BN34">
            <v>0</v>
          </cell>
          <cell r="BO34">
            <v>8</v>
          </cell>
        </row>
        <row r="35">
          <cell r="A35" t="str">
            <v>ДАППТёткино (Бояро-Лежачи)ЦФО</v>
          </cell>
          <cell r="B35">
            <v>34</v>
          </cell>
          <cell r="C35" t="str">
            <v>Брянский</v>
          </cell>
          <cell r="D35" t="str">
            <v>АПП</v>
          </cell>
          <cell r="E35" t="str">
            <v>ДАПП</v>
          </cell>
          <cell r="F35" t="str">
            <v>Тёткино (Бояро-Лежачи)</v>
          </cell>
          <cell r="G35" t="str">
            <v>нет</v>
          </cell>
          <cell r="H35" t="str">
            <v>установлен</v>
          </cell>
          <cell r="I35" t="str">
            <v>автомобильный</v>
          </cell>
          <cell r="J35" t="str">
            <v>не определен</v>
          </cell>
          <cell r="K35" t="str">
            <v>не определен</v>
          </cell>
          <cell r="L35" t="str">
            <v>не определен</v>
          </cell>
          <cell r="M35" t="str">
            <v>двусторонний</v>
          </cell>
          <cell r="N35" t="str">
            <v>не определен</v>
          </cell>
          <cell r="O35" t="str">
            <v>нет</v>
          </cell>
          <cell r="P35" t="str">
            <v>нет</v>
          </cell>
          <cell r="Q35" t="str">
            <v>нет</v>
          </cell>
          <cell r="R35" t="str">
            <v>Украина</v>
          </cell>
          <cell r="S35" t="str">
            <v>Бояро-Лежачи</v>
          </cell>
          <cell r="T35" t="str">
            <v>ЦФО</v>
          </cell>
          <cell r="U35" t="str">
            <v>Курская область</v>
          </cell>
          <cell r="V35" t="str">
            <v>не определен</v>
          </cell>
          <cell r="W35" t="str">
            <v>Пункт пропуска не обустроен, так как решение о целесообразности функционирования не принято, в том числе сопредельным государством. В соответствии с Соглашением между Правительством РФ и Кабинетом Министров Украины от 18.10.2011 функционирует как МПГ</v>
          </cell>
          <cell r="X35" t="str">
            <v>не определен</v>
          </cell>
          <cell r="Y35" t="str">
            <v>не определен</v>
          </cell>
          <cell r="Z35" t="str">
            <v>нет данных</v>
          </cell>
          <cell r="AA35" t="str">
            <v>нет данных</v>
          </cell>
          <cell r="AB35" t="str">
            <v>нет данных</v>
          </cell>
          <cell r="AC35" t="str">
            <v>не определен</v>
          </cell>
          <cell r="AD35" t="str">
            <v>не определен</v>
          </cell>
          <cell r="AE35">
            <v>0</v>
          </cell>
          <cell r="AF35">
            <v>0</v>
          </cell>
          <cell r="AG35" t="str">
            <v>не определен</v>
          </cell>
          <cell r="AH35" t="str">
            <v>не утвержден</v>
          </cell>
          <cell r="AI35">
            <v>0</v>
          </cell>
          <cell r="AJ35" t="str">
            <v>не определена</v>
          </cell>
          <cell r="AK35">
            <v>0</v>
          </cell>
          <cell r="AL35">
            <v>0</v>
          </cell>
          <cell r="AM35">
            <v>0</v>
          </cell>
          <cell r="AN35" t="str">
            <v>не определена</v>
          </cell>
          <cell r="AO35">
            <v>0</v>
          </cell>
          <cell r="AP35">
            <v>0</v>
          </cell>
          <cell r="AQ35">
            <v>0</v>
          </cell>
          <cell r="AR35" t="str">
            <v>не определена</v>
          </cell>
          <cell r="AS35">
            <v>0</v>
          </cell>
          <cell r="AT35">
            <v>0</v>
          </cell>
          <cell r="AU35">
            <v>0</v>
          </cell>
          <cell r="AV35" t="str">
            <v>не определена</v>
          </cell>
          <cell r="AW35">
            <v>0</v>
          </cell>
          <cell r="AX35">
            <v>0</v>
          </cell>
          <cell r="AY35">
            <v>0</v>
          </cell>
          <cell r="AZ35" t="str">
            <v>не определена</v>
          </cell>
          <cell r="BA35">
            <v>0</v>
          </cell>
          <cell r="BB35">
            <v>0</v>
          </cell>
          <cell r="BC35">
            <v>0</v>
          </cell>
          <cell r="BD35" t="str">
            <v>не определена</v>
          </cell>
          <cell r="BE35">
            <v>0</v>
          </cell>
          <cell r="BF35">
            <v>0</v>
          </cell>
          <cell r="BG35" t="str">
            <v>не определено</v>
          </cell>
          <cell r="BH35" t="str">
            <v>нет</v>
          </cell>
          <cell r="BI35" t="str">
            <v>нет</v>
          </cell>
          <cell r="BJ35" t="str">
            <v>нет</v>
          </cell>
          <cell r="BK35" t="str">
            <v>нет</v>
          </cell>
          <cell r="BL35" t="str">
            <v>нет</v>
          </cell>
          <cell r="BM35" t="str">
            <v>нет</v>
          </cell>
          <cell r="BN35">
            <v>0</v>
          </cell>
          <cell r="BO35">
            <v>0</v>
          </cell>
        </row>
        <row r="36">
          <cell r="A36" t="str">
            <v>ДАППТёткино (Рыжевка)ЦФО</v>
          </cell>
          <cell r="B36">
            <v>35</v>
          </cell>
          <cell r="C36" t="str">
            <v>Брянский</v>
          </cell>
          <cell r="D36" t="str">
            <v>АПП</v>
          </cell>
          <cell r="E36" t="str">
            <v>ДАПП</v>
          </cell>
          <cell r="F36" t="str">
            <v>Тёткино (Рыжевка)</v>
          </cell>
          <cell r="G36" t="str">
            <v>да</v>
          </cell>
          <cell r="H36" t="str">
            <v>установлен</v>
          </cell>
          <cell r="I36" t="str">
            <v>автомобильный</v>
          </cell>
          <cell r="J36" t="str">
            <v>не определен</v>
          </cell>
          <cell r="K36" t="str">
            <v>грузо-пассажирский</v>
          </cell>
          <cell r="L36" t="str">
            <v>постоянный</v>
          </cell>
          <cell r="M36" t="str">
            <v>двусторонний</v>
          </cell>
          <cell r="N36" t="str">
            <v>не определен</v>
          </cell>
          <cell r="O36" t="str">
            <v>нет</v>
          </cell>
          <cell r="P36" t="str">
            <v>нет</v>
          </cell>
          <cell r="Q36" t="str">
            <v>нет</v>
          </cell>
          <cell r="R36" t="str">
            <v>Украина</v>
          </cell>
          <cell r="S36" t="str">
            <v>Рыжевка</v>
          </cell>
          <cell r="T36" t="str">
            <v>ЦФО</v>
          </cell>
          <cell r="U36" t="str">
            <v>Курская область</v>
          </cell>
          <cell r="V36" t="str">
            <v>Курская область, Глушковский район, 3 км от п. Теткино, автомобильная дорога Глушково - Белополье</v>
          </cell>
          <cell r="W36" t="str">
            <v>функционирует</v>
          </cell>
          <cell r="X36" t="str">
            <v>круглосуточно</v>
          </cell>
          <cell r="Y36" t="str">
            <v>действует</v>
          </cell>
          <cell r="Z36" t="str">
            <v>нет данных</v>
          </cell>
          <cell r="AA36" t="str">
            <v>нет данных</v>
          </cell>
          <cell r="AB36" t="str">
            <v>нет данных</v>
          </cell>
          <cell r="AC36" t="str">
            <v>все</v>
          </cell>
          <cell r="AD36" t="str">
            <v>круглогодично</v>
          </cell>
          <cell r="AE36">
            <v>24</v>
          </cell>
          <cell r="AF36">
            <v>365</v>
          </cell>
          <cell r="AG36" t="str">
            <v>действует</v>
          </cell>
          <cell r="AH36">
            <v>44880</v>
          </cell>
          <cell r="AI36">
            <v>0</v>
          </cell>
          <cell r="AJ36" t="str">
            <v>не определена</v>
          </cell>
          <cell r="AK36">
            <v>0</v>
          </cell>
          <cell r="AL36">
            <v>0</v>
          </cell>
          <cell r="AM36">
            <v>0</v>
          </cell>
          <cell r="AN36" t="str">
            <v>не определена</v>
          </cell>
          <cell r="AO36">
            <v>0</v>
          </cell>
          <cell r="AP36">
            <v>0</v>
          </cell>
          <cell r="AQ36">
            <v>0</v>
          </cell>
          <cell r="AR36" t="str">
            <v>не определена</v>
          </cell>
          <cell r="AS36">
            <v>0</v>
          </cell>
          <cell r="AT36">
            <v>0</v>
          </cell>
          <cell r="AU36">
            <v>0</v>
          </cell>
          <cell r="AV36" t="str">
            <v>не определена</v>
          </cell>
          <cell r="AW36">
            <v>0</v>
          </cell>
          <cell r="AX36">
            <v>0</v>
          </cell>
          <cell r="AY36">
            <v>0</v>
          </cell>
          <cell r="AZ36" t="str">
            <v>не определена</v>
          </cell>
          <cell r="BA36">
            <v>0</v>
          </cell>
          <cell r="BB36">
            <v>0</v>
          </cell>
          <cell r="BC36">
            <v>0</v>
          </cell>
          <cell r="BD36" t="str">
            <v>не определена</v>
          </cell>
          <cell r="BE36">
            <v>0</v>
          </cell>
          <cell r="BF36">
            <v>0</v>
          </cell>
          <cell r="BG36" t="str">
            <v>не определено</v>
          </cell>
          <cell r="BH36" t="str">
            <v>да</v>
          </cell>
          <cell r="BI36" t="str">
            <v>да</v>
          </cell>
          <cell r="BJ36" t="str">
            <v>да</v>
          </cell>
          <cell r="BK36" t="str">
            <v>да</v>
          </cell>
          <cell r="BL36" t="str">
            <v>да</v>
          </cell>
          <cell r="BM36" t="str">
            <v>да</v>
          </cell>
          <cell r="BN36">
            <v>0</v>
          </cell>
          <cell r="BO36" t="str">
            <v>5 ( в т.ч. 1 для негабарита, реверсивная)</v>
          </cell>
        </row>
        <row r="37">
          <cell r="A37" t="str">
            <v>ДАПП ПУПБоцийДФО</v>
          </cell>
          <cell r="B37">
            <v>0</v>
          </cell>
          <cell r="C37" t="str">
            <v>Читинский</v>
          </cell>
          <cell r="D37" t="str">
            <v>АПП</v>
          </cell>
          <cell r="E37" t="str">
            <v>ДАПП ПУП</v>
          </cell>
          <cell r="F37" t="str">
            <v>Боций</v>
          </cell>
          <cell r="G37" t="str">
            <v>нет</v>
          </cell>
          <cell r="H37" t="str">
            <v>закрыт</v>
          </cell>
          <cell r="I37" t="str">
            <v>автомобильный</v>
          </cell>
          <cell r="J37" t="str">
            <v>не определен</v>
          </cell>
          <cell r="K37" t="str">
            <v>грузо-пассажирский</v>
          </cell>
          <cell r="L37" t="str">
            <v>сезонный</v>
          </cell>
          <cell r="M37" t="str">
            <v>двусторонний</v>
          </cell>
          <cell r="N37" t="str">
            <v>упрощенный</v>
          </cell>
          <cell r="O37" t="str">
            <v>нет</v>
          </cell>
          <cell r="P37" t="str">
            <v>нет</v>
          </cell>
          <cell r="Q37" t="str">
            <v>нет</v>
          </cell>
          <cell r="R37" t="str">
            <v>Монголия</v>
          </cell>
          <cell r="S37" t="str">
            <v>Хонгор-Обо</v>
          </cell>
          <cell r="T37" t="str">
            <v>ДФО</v>
          </cell>
          <cell r="U37" t="str">
            <v>Республика Бурятия</v>
          </cell>
          <cell r="V37" t="str">
            <v>не определен</v>
          </cell>
          <cell r="W37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X37" t="str">
            <v>не определен</v>
          </cell>
          <cell r="Y37" t="str">
            <v>не определен</v>
          </cell>
          <cell r="Z37" t="str">
            <v>нет данных</v>
          </cell>
          <cell r="AA37" t="str">
            <v>нет данных</v>
          </cell>
          <cell r="AB37" t="str">
            <v>нет данных</v>
          </cell>
          <cell r="AC37" t="str">
            <v>не определен</v>
          </cell>
          <cell r="AD37" t="str">
            <v>не определен</v>
          </cell>
          <cell r="AE37">
            <v>0</v>
          </cell>
          <cell r="AF37">
            <v>0</v>
          </cell>
          <cell r="AG37" t="str">
            <v>не определен</v>
          </cell>
          <cell r="AH37" t="str">
            <v>не утвержден</v>
          </cell>
          <cell r="AI37">
            <v>0</v>
          </cell>
          <cell r="AJ37" t="str">
            <v>не определена</v>
          </cell>
          <cell r="AK37">
            <v>0</v>
          </cell>
          <cell r="AL37">
            <v>0</v>
          </cell>
          <cell r="AM37">
            <v>0</v>
          </cell>
          <cell r="AN37" t="str">
            <v>не определена</v>
          </cell>
          <cell r="AO37">
            <v>0</v>
          </cell>
          <cell r="AP37">
            <v>0</v>
          </cell>
          <cell r="AQ37">
            <v>0</v>
          </cell>
          <cell r="AR37" t="str">
            <v>не определена</v>
          </cell>
          <cell r="AS37">
            <v>0</v>
          </cell>
          <cell r="AT37">
            <v>0</v>
          </cell>
          <cell r="AU37">
            <v>0</v>
          </cell>
          <cell r="AV37" t="str">
            <v>не определена</v>
          </cell>
          <cell r="AW37">
            <v>0</v>
          </cell>
          <cell r="AX37">
            <v>0</v>
          </cell>
          <cell r="AY37">
            <v>0</v>
          </cell>
          <cell r="AZ37" t="str">
            <v>не определена</v>
          </cell>
          <cell r="BA37">
            <v>0</v>
          </cell>
          <cell r="BB37">
            <v>0</v>
          </cell>
          <cell r="BC37">
            <v>0</v>
          </cell>
          <cell r="BD37" t="str">
            <v>не определена</v>
          </cell>
          <cell r="BE37">
            <v>0</v>
          </cell>
          <cell r="BF37">
            <v>0</v>
          </cell>
          <cell r="BG37" t="str">
            <v>не определено</v>
          </cell>
          <cell r="BH37" t="str">
            <v>нет</v>
          </cell>
          <cell r="BI37" t="str">
            <v>нет</v>
          </cell>
          <cell r="BJ37" t="str">
            <v>нет</v>
          </cell>
          <cell r="BK37" t="str">
            <v>нет</v>
          </cell>
          <cell r="BL37" t="str">
            <v>нет</v>
          </cell>
          <cell r="BM37" t="str">
            <v>нет</v>
          </cell>
          <cell r="BN37" t="str">
            <v>не обустроен</v>
          </cell>
          <cell r="BO37">
            <v>0</v>
          </cell>
        </row>
        <row r="38">
          <cell r="A38" t="str">
            <v>МАППТроебортноеЦФО</v>
          </cell>
          <cell r="B38">
            <v>36</v>
          </cell>
          <cell r="C38" t="str">
            <v>Брянский</v>
          </cell>
          <cell r="D38" t="str">
            <v>АПП</v>
          </cell>
          <cell r="E38" t="str">
            <v>МАПП</v>
          </cell>
          <cell r="F38" t="str">
            <v>Троебортное</v>
          </cell>
          <cell r="G38" t="str">
            <v>да</v>
          </cell>
          <cell r="H38" t="str">
            <v>установлен</v>
          </cell>
          <cell r="I38" t="str">
            <v>автомобильный</v>
          </cell>
          <cell r="J38" t="str">
            <v>не определен</v>
          </cell>
          <cell r="K38" t="str">
            <v>грузо-пассажирский</v>
          </cell>
          <cell r="L38" t="str">
            <v>постоянный</v>
          </cell>
          <cell r="M38" t="str">
            <v>многосторонний</v>
          </cell>
          <cell r="N38" t="str">
            <v>не определен</v>
          </cell>
          <cell r="O38" t="str">
            <v>да</v>
          </cell>
          <cell r="P38" t="str">
            <v>нет</v>
          </cell>
          <cell r="Q38" t="str">
            <v>да</v>
          </cell>
          <cell r="R38" t="str">
            <v>Украина</v>
          </cell>
          <cell r="S38" t="str">
            <v>Бачевск</v>
          </cell>
          <cell r="T38" t="str">
            <v>ЦФО</v>
          </cell>
          <cell r="U38" t="str">
            <v>Брянская область</v>
          </cell>
          <cell r="V38" t="str">
            <v>242455, Брянская область, Севский район, 518 км +580м а/д «Украина»</v>
          </cell>
          <cell r="W38" t="str">
            <v>функционирует</v>
          </cell>
          <cell r="X38" t="str">
            <v>круглосуточно</v>
          </cell>
          <cell r="Y38" t="str">
            <v>действует</v>
          </cell>
          <cell r="Z38" t="str">
            <v>нет данных</v>
          </cell>
          <cell r="AA38" t="str">
            <v>нет данных</v>
          </cell>
          <cell r="AB38" t="str">
            <v>нет данных</v>
          </cell>
          <cell r="AC38" t="str">
            <v>все</v>
          </cell>
          <cell r="AD38" t="str">
            <v>круглогодично</v>
          </cell>
          <cell r="AE38">
            <v>24</v>
          </cell>
          <cell r="AF38">
            <v>365</v>
          </cell>
          <cell r="AG38" t="str">
            <v>действует</v>
          </cell>
          <cell r="AH38">
            <v>44880</v>
          </cell>
          <cell r="AI38">
            <v>550</v>
          </cell>
          <cell r="AJ38" t="str">
            <v>тр.с./сутки</v>
          </cell>
          <cell r="AK38">
            <v>550</v>
          </cell>
          <cell r="AL38">
            <v>200750</v>
          </cell>
          <cell r="AM38">
            <v>50</v>
          </cell>
          <cell r="AN38" t="str">
            <v>тр.с./сутки</v>
          </cell>
          <cell r="AO38">
            <v>50</v>
          </cell>
          <cell r="AP38">
            <v>18250</v>
          </cell>
          <cell r="AQ38">
            <v>900</v>
          </cell>
          <cell r="AR38" t="str">
            <v>тр.с./сутки</v>
          </cell>
          <cell r="AS38">
            <v>900</v>
          </cell>
          <cell r="AT38">
            <v>328500</v>
          </cell>
          <cell r="AU38">
            <v>1500</v>
          </cell>
          <cell r="AV38" t="str">
            <v>тр.с./сутки</v>
          </cell>
          <cell r="AW38">
            <v>1500</v>
          </cell>
          <cell r="AX38">
            <v>547500</v>
          </cell>
          <cell r="AY38">
            <v>5500</v>
          </cell>
          <cell r="AZ38" t="str">
            <v>чел./сутки</v>
          </cell>
          <cell r="BA38">
            <v>5500</v>
          </cell>
          <cell r="BB38">
            <v>2007500</v>
          </cell>
          <cell r="BC38">
            <v>5500</v>
          </cell>
          <cell r="BD38" t="str">
            <v>тонн/сутки</v>
          </cell>
          <cell r="BE38">
            <v>5500</v>
          </cell>
          <cell r="BF38">
            <v>2007500</v>
          </cell>
          <cell r="BG38" t="str">
            <v>не определено</v>
          </cell>
          <cell r="BH38" t="str">
            <v>да</v>
          </cell>
          <cell r="BI38" t="str">
            <v>да</v>
          </cell>
          <cell r="BJ38" t="str">
            <v>да</v>
          </cell>
          <cell r="BK38" t="str">
            <v>да</v>
          </cell>
          <cell r="BL38" t="str">
            <v>да</v>
          </cell>
          <cell r="BM38" t="str">
            <v>да</v>
          </cell>
          <cell r="BN38">
            <v>0</v>
          </cell>
          <cell r="BO38">
            <v>18</v>
          </cell>
        </row>
        <row r="39">
          <cell r="A39" t="str">
            <v>ЖДППБрянск-ЛьговскийЦФО</v>
          </cell>
          <cell r="B39">
            <v>37</v>
          </cell>
          <cell r="C39" t="str">
            <v>Брянский</v>
          </cell>
          <cell r="D39" t="str">
            <v>ЖДПП</v>
          </cell>
          <cell r="E39" t="str">
            <v>ЖДПП</v>
          </cell>
          <cell r="F39" t="str">
            <v>Брянск-Льговский</v>
          </cell>
          <cell r="G39" t="str">
            <v>да</v>
          </cell>
          <cell r="H39" t="str">
            <v>установлен</v>
          </cell>
          <cell r="I39" t="str">
            <v>железнодорожный</v>
          </cell>
          <cell r="J39" t="str">
            <v>не определен</v>
          </cell>
          <cell r="K39" t="str">
            <v>грузовой</v>
          </cell>
          <cell r="L39" t="str">
            <v>временный</v>
          </cell>
          <cell r="M39" t="str">
            <v>многосторонний</v>
          </cell>
          <cell r="N39" t="str">
            <v>не определен</v>
          </cell>
          <cell r="O39" t="str">
            <v>нет</v>
          </cell>
          <cell r="P39" t="str">
            <v>да</v>
          </cell>
          <cell r="Q39" t="str">
            <v>да</v>
          </cell>
          <cell r="R39" t="str">
            <v>Украина</v>
          </cell>
          <cell r="S39" t="str">
            <v>Зерново</v>
          </cell>
          <cell r="T39" t="str">
            <v>ЦФО</v>
          </cell>
          <cell r="U39" t="str">
            <v>Брянская область</v>
          </cell>
          <cell r="V39" t="str">
            <v>Брянская область, г. Брянск, ул. 2-ая Аллея, д.12</v>
          </cell>
          <cell r="W39" t="str">
            <v>функционирует</v>
          </cell>
          <cell r="X39" t="str">
            <v>круглосуточно</v>
          </cell>
          <cell r="Y39" t="str">
            <v>действует</v>
          </cell>
          <cell r="Z39" t="str">
            <v>нет данных</v>
          </cell>
          <cell r="AA39" t="str">
            <v>нет данных</v>
          </cell>
          <cell r="AB39" t="str">
            <v>нет данных</v>
          </cell>
          <cell r="AC39" t="str">
            <v>все</v>
          </cell>
          <cell r="AD39" t="str">
            <v>круглогодично</v>
          </cell>
          <cell r="AE39">
            <v>24</v>
          </cell>
          <cell r="AF39">
            <v>365</v>
          </cell>
          <cell r="AG39" t="str">
            <v>действует</v>
          </cell>
          <cell r="AH39">
            <v>44880</v>
          </cell>
          <cell r="AI39">
            <v>0</v>
          </cell>
          <cell r="AJ39" t="str">
            <v>не определена</v>
          </cell>
          <cell r="AK39">
            <v>0</v>
          </cell>
          <cell r="AL39">
            <v>0</v>
          </cell>
          <cell r="AM39">
            <v>0</v>
          </cell>
          <cell r="AN39" t="str">
            <v>не определена</v>
          </cell>
          <cell r="AO39">
            <v>0</v>
          </cell>
          <cell r="AP39">
            <v>0</v>
          </cell>
          <cell r="AQ39">
            <v>0</v>
          </cell>
          <cell r="AR39" t="str">
            <v>не определена</v>
          </cell>
          <cell r="AS39">
            <v>0</v>
          </cell>
          <cell r="AT39">
            <v>0</v>
          </cell>
          <cell r="AU39">
            <v>0</v>
          </cell>
          <cell r="AV39" t="str">
            <v>не определена</v>
          </cell>
          <cell r="AW39">
            <v>0</v>
          </cell>
          <cell r="AX39">
            <v>0</v>
          </cell>
          <cell r="AY39">
            <v>0</v>
          </cell>
          <cell r="AZ39" t="str">
            <v>не определена</v>
          </cell>
          <cell r="BA39">
            <v>0</v>
          </cell>
          <cell r="BB39">
            <v>0</v>
          </cell>
          <cell r="BC39">
            <v>0</v>
          </cell>
          <cell r="BD39" t="str">
            <v>не определена</v>
          </cell>
          <cell r="BE39">
            <v>0</v>
          </cell>
          <cell r="BF39">
            <v>0</v>
          </cell>
          <cell r="BG39" t="str">
            <v>не определено</v>
          </cell>
          <cell r="BH39" t="str">
            <v>да</v>
          </cell>
          <cell r="BI39" t="str">
            <v>да</v>
          </cell>
          <cell r="BJ39" t="str">
            <v>да</v>
          </cell>
          <cell r="BK39" t="str">
            <v>да</v>
          </cell>
          <cell r="BL39" t="str">
            <v>да</v>
          </cell>
          <cell r="BM39" t="str">
            <v>нет</v>
          </cell>
          <cell r="BN39">
            <v>0</v>
          </cell>
          <cell r="BO39">
            <v>0</v>
          </cell>
        </row>
        <row r="40">
          <cell r="A40" t="str">
            <v>ЖДППБрянск-ОрловскийЦФО</v>
          </cell>
          <cell r="B40">
            <v>38</v>
          </cell>
          <cell r="C40" t="str">
            <v>Брянский</v>
          </cell>
          <cell r="D40" t="str">
            <v>ЖДПП</v>
          </cell>
          <cell r="E40" t="str">
            <v>ЖДПП</v>
          </cell>
          <cell r="F40" t="str">
            <v>Брянск-Орловский</v>
          </cell>
          <cell r="G40" t="str">
            <v>да</v>
          </cell>
          <cell r="H40" t="str">
            <v>установлен</v>
          </cell>
          <cell r="I40" t="str">
            <v>железнодорожный</v>
          </cell>
          <cell r="J40" t="str">
            <v>не определен</v>
          </cell>
          <cell r="K40" t="str">
            <v>пассажирский</v>
          </cell>
          <cell r="L40" t="str">
            <v>временный</v>
          </cell>
          <cell r="M40" t="str">
            <v>многосторонний</v>
          </cell>
          <cell r="N40" t="str">
            <v>не определен</v>
          </cell>
          <cell r="O40" t="str">
            <v>нет</v>
          </cell>
          <cell r="P40" t="str">
            <v>да</v>
          </cell>
          <cell r="Q40" t="str">
            <v>да</v>
          </cell>
          <cell r="R40" t="str">
            <v>Украина</v>
          </cell>
          <cell r="S40" t="str">
            <v>Зерново</v>
          </cell>
          <cell r="T40" t="str">
            <v>ЦФО</v>
          </cell>
          <cell r="U40" t="str">
            <v>Брянская область</v>
          </cell>
          <cell r="V40" t="str">
            <v>Брянская область, г. Брянск, ул. Речная, 1</v>
          </cell>
          <cell r="W40" t="str">
            <v>функционирует</v>
          </cell>
          <cell r="X40" t="str">
            <v>круглосуточно</v>
          </cell>
          <cell r="Y40" t="str">
            <v>действует</v>
          </cell>
          <cell r="Z40" t="str">
            <v>нет данных</v>
          </cell>
          <cell r="AA40" t="str">
            <v>нет данных</v>
          </cell>
          <cell r="AB40" t="str">
            <v>нет данных</v>
          </cell>
          <cell r="AC40" t="str">
            <v>все</v>
          </cell>
          <cell r="AD40" t="str">
            <v>круглогодично</v>
          </cell>
          <cell r="AE40">
            <v>24</v>
          </cell>
          <cell r="AF40">
            <v>365</v>
          </cell>
          <cell r="AG40" t="str">
            <v>действует</v>
          </cell>
          <cell r="AH40">
            <v>44880</v>
          </cell>
          <cell r="AI40">
            <v>0</v>
          </cell>
          <cell r="AJ40" t="str">
            <v>не определена</v>
          </cell>
          <cell r="AK40">
            <v>0</v>
          </cell>
          <cell r="AL40">
            <v>0</v>
          </cell>
          <cell r="AM40">
            <v>0</v>
          </cell>
          <cell r="AN40" t="str">
            <v>не определена</v>
          </cell>
          <cell r="AO40">
            <v>0</v>
          </cell>
          <cell r="AP40">
            <v>0</v>
          </cell>
          <cell r="AQ40">
            <v>0</v>
          </cell>
          <cell r="AR40" t="str">
            <v>не определена</v>
          </cell>
          <cell r="AS40">
            <v>0</v>
          </cell>
          <cell r="AT40">
            <v>0</v>
          </cell>
          <cell r="AU40">
            <v>0</v>
          </cell>
          <cell r="AV40" t="str">
            <v>не определена</v>
          </cell>
          <cell r="AW40">
            <v>0</v>
          </cell>
          <cell r="AX40">
            <v>0</v>
          </cell>
          <cell r="AY40">
            <v>0</v>
          </cell>
          <cell r="AZ40" t="str">
            <v>не определена</v>
          </cell>
          <cell r="BA40">
            <v>0</v>
          </cell>
          <cell r="BB40">
            <v>0</v>
          </cell>
          <cell r="BC40">
            <v>0</v>
          </cell>
          <cell r="BD40" t="str">
            <v>не определена</v>
          </cell>
          <cell r="BE40">
            <v>0</v>
          </cell>
          <cell r="BF40">
            <v>0</v>
          </cell>
          <cell r="BG40" t="str">
            <v>не определено</v>
          </cell>
          <cell r="BH40" t="str">
            <v>да</v>
          </cell>
          <cell r="BI40" t="str">
            <v>да</v>
          </cell>
          <cell r="BJ40" t="str">
            <v>да</v>
          </cell>
          <cell r="BK40" t="str">
            <v>да</v>
          </cell>
          <cell r="BL40" t="str">
            <v>да</v>
          </cell>
          <cell r="BM40" t="str">
            <v>нет</v>
          </cell>
          <cell r="BN40">
            <v>0</v>
          </cell>
          <cell r="BO40">
            <v>0</v>
          </cell>
        </row>
        <row r="41">
          <cell r="A41" t="str">
            <v>ЖДППГлушковоЦФО</v>
          </cell>
          <cell r="B41">
            <v>39</v>
          </cell>
          <cell r="C41" t="str">
            <v>Брянский</v>
          </cell>
          <cell r="D41" t="str">
            <v>ЖДПП</v>
          </cell>
          <cell r="E41" t="str">
            <v>ЖДПП</v>
          </cell>
          <cell r="F41" t="str">
            <v>Глушково</v>
          </cell>
          <cell r="G41" t="str">
            <v>да</v>
          </cell>
          <cell r="H41" t="str">
            <v>установлен</v>
          </cell>
          <cell r="I41" t="str">
            <v>железнодорожный</v>
          </cell>
          <cell r="J41" t="str">
            <v>не определен</v>
          </cell>
          <cell r="K41" t="str">
            <v>грузо-пассажирский</v>
          </cell>
          <cell r="L41" t="str">
            <v>постоянный</v>
          </cell>
          <cell r="M41" t="str">
            <v>двусторонний</v>
          </cell>
          <cell r="N41" t="str">
            <v>не определен</v>
          </cell>
          <cell r="O41" t="str">
            <v>нет</v>
          </cell>
          <cell r="P41" t="str">
            <v>нет</v>
          </cell>
          <cell r="Q41" t="str">
            <v>нет</v>
          </cell>
          <cell r="R41" t="str">
            <v>Украина</v>
          </cell>
          <cell r="S41" t="str">
            <v>Волфино</v>
          </cell>
          <cell r="T41" t="str">
            <v>ЦФО</v>
          </cell>
          <cell r="U41" t="str">
            <v>Курская область</v>
          </cell>
          <cell r="V41" t="str">
            <v>Курская область, Глушковский район, ст. Глушково</v>
          </cell>
          <cell r="W41" t="str">
    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 с 2016 г. Пункт пропуска не обустраивался</v>
          </cell>
          <cell r="X41" t="str">
            <v>круглосуточно</v>
          </cell>
          <cell r="Y41" t="str">
            <v>действует</v>
          </cell>
          <cell r="Z41" t="str">
            <v>нет данных</v>
          </cell>
          <cell r="AA41" t="str">
            <v>нет данных</v>
          </cell>
          <cell r="AB41" t="str">
            <v>нет данных</v>
          </cell>
          <cell r="AC41" t="str">
            <v>все</v>
          </cell>
          <cell r="AD41" t="str">
            <v>круглогодично</v>
          </cell>
          <cell r="AE41">
            <v>24</v>
          </cell>
          <cell r="AF41">
            <v>365</v>
          </cell>
          <cell r="AG41" t="str">
            <v>действует</v>
          </cell>
          <cell r="AH41">
            <v>44880</v>
          </cell>
          <cell r="AI41">
            <v>0</v>
          </cell>
          <cell r="AJ41" t="str">
            <v>не определена</v>
          </cell>
          <cell r="AK41">
            <v>0</v>
          </cell>
          <cell r="AL41">
            <v>0</v>
          </cell>
          <cell r="AM41">
            <v>0</v>
          </cell>
          <cell r="AN41" t="str">
            <v>не определена</v>
          </cell>
          <cell r="AO41">
            <v>0</v>
          </cell>
          <cell r="AP41">
            <v>0</v>
          </cell>
          <cell r="AQ41">
            <v>0</v>
          </cell>
          <cell r="AR41" t="str">
            <v>не определена</v>
          </cell>
          <cell r="AS41">
            <v>0</v>
          </cell>
          <cell r="AT41">
            <v>0</v>
          </cell>
          <cell r="AU41">
            <v>0</v>
          </cell>
          <cell r="AV41" t="str">
            <v>не определена</v>
          </cell>
          <cell r="AW41">
            <v>0</v>
          </cell>
          <cell r="AX41">
            <v>0</v>
          </cell>
          <cell r="AY41">
            <v>0</v>
          </cell>
          <cell r="AZ41" t="str">
            <v>не определена</v>
          </cell>
          <cell r="BA41">
            <v>0</v>
          </cell>
          <cell r="BB41">
            <v>0</v>
          </cell>
          <cell r="BC41">
            <v>0</v>
          </cell>
          <cell r="BD41" t="str">
            <v>не определена</v>
          </cell>
          <cell r="BE41">
            <v>0</v>
          </cell>
          <cell r="BF41">
            <v>0</v>
          </cell>
          <cell r="BG41" t="str">
            <v>не определено</v>
          </cell>
          <cell r="BH41" t="str">
            <v>да</v>
          </cell>
          <cell r="BI41" t="str">
            <v>да</v>
          </cell>
          <cell r="BJ41" t="str">
            <v>да</v>
          </cell>
          <cell r="BK41" t="str">
            <v>да</v>
          </cell>
          <cell r="BL41" t="str">
            <v>да</v>
          </cell>
          <cell r="BM41" t="str">
            <v>да</v>
          </cell>
          <cell r="BN41">
            <v>0</v>
          </cell>
          <cell r="BO41">
            <v>0</v>
          </cell>
        </row>
        <row r="42">
          <cell r="A42" t="str">
            <v>ЖДППЛокотьЦФО</v>
          </cell>
          <cell r="B42">
            <v>40</v>
          </cell>
          <cell r="C42" t="str">
            <v>Брянский</v>
          </cell>
          <cell r="D42" t="str">
            <v>ЖДПП</v>
          </cell>
          <cell r="E42" t="str">
            <v>ЖДПП</v>
          </cell>
          <cell r="F42" t="str">
            <v>Локоть</v>
          </cell>
          <cell r="G42" t="str">
            <v>нет</v>
          </cell>
          <cell r="H42" t="str">
            <v>установлен</v>
          </cell>
          <cell r="I42" t="str">
            <v>железнодорожный</v>
          </cell>
          <cell r="J42" t="str">
            <v>не определен</v>
          </cell>
          <cell r="K42" t="str">
            <v>не определен</v>
          </cell>
          <cell r="L42" t="str">
            <v>не определен</v>
          </cell>
          <cell r="M42" t="str">
            <v>двусторонний</v>
          </cell>
          <cell r="N42" t="str">
            <v>не определен</v>
          </cell>
          <cell r="O42" t="str">
            <v>нет</v>
          </cell>
          <cell r="P42" t="str">
            <v>нет</v>
          </cell>
          <cell r="Q42" t="str">
            <v>нет</v>
          </cell>
          <cell r="R42" t="str">
            <v>Украина</v>
          </cell>
          <cell r="S42" t="str">
            <v>Эсмань</v>
          </cell>
          <cell r="T42" t="str">
            <v>ЦФО</v>
          </cell>
          <cell r="U42" t="str">
            <v>Курская область</v>
          </cell>
          <cell r="V42" t="str">
            <v>не определен</v>
          </cell>
          <cell r="W42" t="str">
            <v>Пункт пропуска не обустраивался в связи с отсутствиием железнодорожного сообщения</v>
          </cell>
          <cell r="X42" t="str">
            <v>не определен</v>
          </cell>
          <cell r="Y42" t="str">
            <v>не определен</v>
          </cell>
          <cell r="Z42" t="str">
            <v>нет данных</v>
          </cell>
          <cell r="AA42" t="str">
            <v>нет данных</v>
          </cell>
          <cell r="AB42" t="str">
            <v>нет данных</v>
          </cell>
          <cell r="AC42" t="str">
            <v>не определен</v>
          </cell>
          <cell r="AD42" t="str">
            <v>не определен</v>
          </cell>
          <cell r="AE42">
            <v>0</v>
          </cell>
          <cell r="AF42">
            <v>0</v>
          </cell>
          <cell r="AG42" t="str">
            <v>не определен</v>
          </cell>
          <cell r="AH42" t="str">
            <v>не утвержден</v>
          </cell>
          <cell r="AI42">
            <v>0</v>
          </cell>
          <cell r="AJ42" t="str">
            <v>не определена</v>
          </cell>
          <cell r="AK42">
            <v>0</v>
          </cell>
          <cell r="AL42">
            <v>0</v>
          </cell>
          <cell r="AM42">
            <v>0</v>
          </cell>
          <cell r="AN42" t="str">
            <v>не определена</v>
          </cell>
          <cell r="AO42">
            <v>0</v>
          </cell>
          <cell r="AP42">
            <v>0</v>
          </cell>
          <cell r="AQ42">
            <v>0</v>
          </cell>
          <cell r="AR42" t="str">
            <v>не определена</v>
          </cell>
          <cell r="AS42">
            <v>0</v>
          </cell>
          <cell r="AT42">
            <v>0</v>
          </cell>
          <cell r="AU42">
            <v>0</v>
          </cell>
          <cell r="AV42" t="str">
            <v>не определена</v>
          </cell>
          <cell r="AW42">
            <v>0</v>
          </cell>
          <cell r="AX42">
            <v>0</v>
          </cell>
          <cell r="AY42">
            <v>0</v>
          </cell>
          <cell r="AZ42" t="str">
            <v>не определена</v>
          </cell>
          <cell r="BA42">
            <v>0</v>
          </cell>
          <cell r="BB42">
            <v>0</v>
          </cell>
          <cell r="BC42">
            <v>0</v>
          </cell>
          <cell r="BD42" t="str">
            <v>не определена</v>
          </cell>
          <cell r="BE42">
            <v>0</v>
          </cell>
          <cell r="BF42">
            <v>0</v>
          </cell>
          <cell r="BG42" t="str">
            <v>не определено</v>
          </cell>
          <cell r="BH42" t="str">
            <v>нет</v>
          </cell>
          <cell r="BI42" t="str">
            <v>нет</v>
          </cell>
          <cell r="BJ42" t="str">
            <v>нет</v>
          </cell>
          <cell r="BK42" t="str">
            <v>нет</v>
          </cell>
          <cell r="BL42" t="str">
            <v>нет</v>
          </cell>
          <cell r="BM42" t="str">
            <v>нет</v>
          </cell>
          <cell r="BN42">
            <v>0</v>
          </cell>
          <cell r="BO42">
            <v>0</v>
          </cell>
        </row>
        <row r="43">
          <cell r="A43" t="str">
            <v>ЖДППСуземкаЦФО</v>
          </cell>
          <cell r="B43">
            <v>41</v>
          </cell>
          <cell r="C43" t="str">
            <v>Брянский</v>
          </cell>
          <cell r="D43" t="str">
            <v>ЖДПП</v>
          </cell>
          <cell r="E43" t="str">
            <v>ЖДПП</v>
          </cell>
          <cell r="F43" t="str">
            <v>Суземка</v>
          </cell>
          <cell r="G43" t="str">
            <v>да</v>
          </cell>
          <cell r="H43" t="str">
            <v>установлен</v>
          </cell>
          <cell r="I43" t="str">
            <v>железнодорожный</v>
          </cell>
          <cell r="J43" t="str">
            <v>не определен</v>
          </cell>
          <cell r="K43" t="str">
            <v>грузо-пассажирский</v>
          </cell>
          <cell r="L43" t="str">
            <v>постоянный</v>
          </cell>
          <cell r="M43" t="str">
            <v>многосторонний</v>
          </cell>
          <cell r="N43" t="str">
            <v>не определен</v>
          </cell>
          <cell r="O43" t="str">
            <v>да</v>
          </cell>
          <cell r="P43" t="str">
            <v>да</v>
          </cell>
          <cell r="Q43" t="str">
            <v>да</v>
          </cell>
          <cell r="R43" t="str">
            <v>Украина</v>
          </cell>
          <cell r="S43" t="str">
            <v>Зерново</v>
          </cell>
          <cell r="T43" t="str">
            <v>ЦФО</v>
          </cell>
          <cell r="U43" t="str">
            <v>Брянская область</v>
          </cell>
          <cell r="V43" t="str">
            <v>Брянская область, р.п. Суземка, ж/д станция Суземка</v>
          </cell>
          <cell r="W43" t="str">
            <v>функционирует</v>
          </cell>
          <cell r="X43" t="str">
            <v>круглосуточно</v>
          </cell>
          <cell r="Y43" t="str">
            <v>действует</v>
          </cell>
          <cell r="Z43" t="str">
            <v>нет данных</v>
          </cell>
          <cell r="AA43" t="str">
            <v>нет данных</v>
          </cell>
          <cell r="AB43" t="str">
            <v>нет данных</v>
          </cell>
          <cell r="AC43" t="str">
            <v>все</v>
          </cell>
          <cell r="AD43" t="str">
            <v>круглогодично</v>
          </cell>
          <cell r="AE43">
            <v>24</v>
          </cell>
          <cell r="AF43">
            <v>365</v>
          </cell>
          <cell r="AG43" t="str">
            <v>действует</v>
          </cell>
          <cell r="AH43">
            <v>44880</v>
          </cell>
          <cell r="AI43">
            <v>0</v>
          </cell>
          <cell r="AJ43" t="str">
            <v>не определена</v>
          </cell>
          <cell r="AK43">
            <v>0</v>
          </cell>
          <cell r="AL43">
            <v>0</v>
          </cell>
          <cell r="AM43">
            <v>0</v>
          </cell>
          <cell r="AN43" t="str">
            <v>не определена</v>
          </cell>
          <cell r="AO43">
            <v>0</v>
          </cell>
          <cell r="AP43">
            <v>0</v>
          </cell>
          <cell r="AQ43">
            <v>0</v>
          </cell>
          <cell r="AR43" t="str">
            <v>не определена</v>
          </cell>
          <cell r="AS43">
            <v>0</v>
          </cell>
          <cell r="AT43">
            <v>0</v>
          </cell>
          <cell r="AU43">
            <v>0</v>
          </cell>
          <cell r="AV43" t="str">
            <v>не определена</v>
          </cell>
          <cell r="AW43">
            <v>0</v>
          </cell>
          <cell r="AX43">
            <v>0</v>
          </cell>
          <cell r="AY43">
            <v>0</v>
          </cell>
          <cell r="AZ43" t="str">
            <v>не определена</v>
          </cell>
          <cell r="BA43">
            <v>0</v>
          </cell>
          <cell r="BB43">
            <v>0</v>
          </cell>
          <cell r="BC43">
            <v>0</v>
          </cell>
          <cell r="BD43" t="str">
            <v>не определена</v>
          </cell>
          <cell r="BE43">
            <v>0</v>
          </cell>
          <cell r="BF43">
            <v>0</v>
          </cell>
          <cell r="BG43" t="str">
            <v>не определено</v>
          </cell>
          <cell r="BH43" t="str">
            <v>да</v>
          </cell>
          <cell r="BI43" t="str">
            <v>да</v>
          </cell>
          <cell r="BJ43" t="str">
            <v>да</v>
          </cell>
          <cell r="BK43" t="str">
            <v>да</v>
          </cell>
          <cell r="BL43" t="str">
            <v>да</v>
          </cell>
          <cell r="BM43" t="str">
            <v>нет</v>
          </cell>
          <cell r="BN43">
            <v>0</v>
          </cell>
          <cell r="BO43">
            <v>0</v>
          </cell>
        </row>
        <row r="44">
          <cell r="A44" t="str">
            <v>ЖДППТёткиноЦФО</v>
          </cell>
          <cell r="B44">
            <v>42</v>
          </cell>
          <cell r="C44" t="str">
            <v>Брянский</v>
          </cell>
          <cell r="D44" t="str">
            <v>ЖДПП</v>
          </cell>
          <cell r="E44" t="str">
            <v>ЖДПП</v>
          </cell>
          <cell r="F44" t="str">
            <v>Тёткино</v>
          </cell>
          <cell r="G44" t="str">
            <v>нет</v>
          </cell>
          <cell r="H44" t="str">
            <v>установлен</v>
          </cell>
          <cell r="I44" t="str">
            <v>железнодорожный</v>
          </cell>
          <cell r="J44" t="str">
            <v>не определен</v>
          </cell>
          <cell r="K44" t="str">
            <v>не определен</v>
          </cell>
          <cell r="L44" t="str">
            <v>не определен</v>
          </cell>
          <cell r="M44" t="str">
            <v>двусторонний</v>
          </cell>
          <cell r="N44" t="str">
            <v>не определен</v>
          </cell>
          <cell r="O44" t="str">
            <v>нет</v>
          </cell>
          <cell r="P44" t="str">
            <v>нет</v>
          </cell>
          <cell r="Q44" t="str">
            <v>нет</v>
          </cell>
          <cell r="R44" t="str">
            <v>Украина</v>
          </cell>
          <cell r="S44" t="str">
            <v>Ворожба</v>
          </cell>
          <cell r="T44" t="str">
            <v>ЦФО</v>
          </cell>
          <cell r="U44" t="str">
            <v>Курская область</v>
          </cell>
          <cell r="V44" t="str">
            <v>не определен</v>
          </cell>
          <cell r="W44" t="str">
            <v>Пункт пропуска не обустраивался в связи с отсутствиием железнодорожного сообщения</v>
          </cell>
          <cell r="X44" t="str">
            <v>не определен</v>
          </cell>
          <cell r="Y44" t="str">
            <v>не определен</v>
          </cell>
          <cell r="Z44" t="str">
            <v>нет данных</v>
          </cell>
          <cell r="AA44" t="str">
            <v>нет данных</v>
          </cell>
          <cell r="AB44" t="str">
            <v>нет данных</v>
          </cell>
          <cell r="AC44" t="str">
            <v>не определен</v>
          </cell>
          <cell r="AD44" t="str">
            <v>не определен</v>
          </cell>
          <cell r="AE44">
            <v>0</v>
          </cell>
          <cell r="AF44">
            <v>0</v>
          </cell>
          <cell r="AG44" t="str">
            <v>не определен</v>
          </cell>
          <cell r="AH44" t="str">
            <v>не утвержден</v>
          </cell>
          <cell r="AI44">
            <v>0</v>
          </cell>
          <cell r="AJ44" t="str">
            <v>не определена</v>
          </cell>
          <cell r="AK44">
            <v>0</v>
          </cell>
          <cell r="AL44">
            <v>0</v>
          </cell>
          <cell r="AM44">
            <v>0</v>
          </cell>
          <cell r="AN44" t="str">
            <v>не определена</v>
          </cell>
          <cell r="AO44">
            <v>0</v>
          </cell>
          <cell r="AP44">
            <v>0</v>
          </cell>
          <cell r="AQ44">
            <v>0</v>
          </cell>
          <cell r="AR44" t="str">
            <v>не определена</v>
          </cell>
          <cell r="AS44">
            <v>0</v>
          </cell>
          <cell r="AT44">
            <v>0</v>
          </cell>
          <cell r="AU44">
            <v>0</v>
          </cell>
          <cell r="AV44" t="str">
            <v>не определена</v>
          </cell>
          <cell r="AW44">
            <v>0</v>
          </cell>
          <cell r="AX44">
            <v>0</v>
          </cell>
          <cell r="AY44">
            <v>0</v>
          </cell>
          <cell r="AZ44" t="str">
            <v>не определена</v>
          </cell>
          <cell r="BA44">
            <v>0</v>
          </cell>
          <cell r="BB44">
            <v>0</v>
          </cell>
          <cell r="BC44">
            <v>0</v>
          </cell>
          <cell r="BD44" t="str">
            <v>не определена</v>
          </cell>
          <cell r="BE44">
            <v>0</v>
          </cell>
          <cell r="BF44">
            <v>0</v>
          </cell>
          <cell r="BG44" t="str">
            <v>не определено</v>
          </cell>
          <cell r="BH44" t="str">
            <v>нет</v>
          </cell>
          <cell r="BI44" t="str">
            <v>нет</v>
          </cell>
          <cell r="BJ44" t="str">
            <v>нет</v>
          </cell>
          <cell r="BK44" t="str">
            <v>нет</v>
          </cell>
          <cell r="BL44" t="str">
            <v>нет</v>
          </cell>
          <cell r="BM44" t="str">
            <v>нет</v>
          </cell>
          <cell r="BN44">
            <v>0</v>
          </cell>
          <cell r="BO44">
            <v>0</v>
          </cell>
        </row>
        <row r="45">
          <cell r="A45" t="str">
            <v>ВППБрянскЦФО</v>
          </cell>
          <cell r="B45">
            <v>43</v>
          </cell>
          <cell r="C45" t="str">
            <v>Брянский</v>
          </cell>
          <cell r="D45" t="str">
            <v>ВПП</v>
          </cell>
          <cell r="E45" t="str">
            <v>ВПП</v>
          </cell>
          <cell r="F45" t="str">
            <v>Брянск</v>
          </cell>
          <cell r="G45" t="str">
            <v>да</v>
          </cell>
          <cell r="H45" t="str">
            <v>установлен</v>
          </cell>
          <cell r="I45" t="str">
            <v>воздушный</v>
          </cell>
          <cell r="J45" t="str">
            <v>не определен</v>
          </cell>
          <cell r="K45" t="str">
            <v>грузо-пассажирский</v>
          </cell>
          <cell r="L45" t="str">
            <v>работающий на нерегулярной основе</v>
          </cell>
          <cell r="M45" t="str">
            <v>многосторонний</v>
          </cell>
          <cell r="N45" t="str">
            <v>не определен</v>
          </cell>
          <cell r="O45" t="str">
            <v>нет</v>
          </cell>
          <cell r="P45" t="str">
            <v>нет</v>
          </cell>
          <cell r="Q45" t="str">
            <v>нет</v>
          </cell>
          <cell r="R45" t="str">
            <v>не применимо</v>
          </cell>
          <cell r="S45" t="str">
            <v>не применимо</v>
          </cell>
          <cell r="T45" t="str">
            <v>ЦФО</v>
          </cell>
          <cell r="U45" t="str">
            <v>Брянская область</v>
          </cell>
          <cell r="V45" t="str">
            <v>Брянская область. Брянский район, п. Октябрьский, ул Авиаторов, д.1</v>
          </cell>
          <cell r="W45" t="str">
            <v>функционирует</v>
          </cell>
          <cell r="X45" t="str">
            <v>по факту прибытия международных рейсов</v>
          </cell>
          <cell r="Y45" t="str">
            <v>действует</v>
          </cell>
          <cell r="Z45" t="str">
            <v>нет данных</v>
          </cell>
          <cell r="AA45" t="str">
            <v>нет данных</v>
          </cell>
          <cell r="AB45" t="str">
            <v>нет данных</v>
          </cell>
          <cell r="AC45" t="str">
            <v>все</v>
          </cell>
          <cell r="AD45" t="str">
            <v>круглогодично</v>
          </cell>
          <cell r="AE45">
            <v>24</v>
          </cell>
          <cell r="AF45">
            <v>365</v>
          </cell>
          <cell r="AG45" t="str">
            <v>действует</v>
          </cell>
          <cell r="AH45">
            <v>44880</v>
          </cell>
          <cell r="AI45">
            <v>0</v>
          </cell>
          <cell r="AJ45" t="str">
            <v>не определена</v>
          </cell>
          <cell r="AK45">
            <v>0</v>
          </cell>
          <cell r="AL45">
            <v>0</v>
          </cell>
          <cell r="AM45">
            <v>0</v>
          </cell>
          <cell r="AN45" t="str">
            <v>не определена</v>
          </cell>
          <cell r="AO45">
            <v>0</v>
          </cell>
          <cell r="AP45">
            <v>0</v>
          </cell>
          <cell r="AQ45">
            <v>0</v>
          </cell>
          <cell r="AR45" t="str">
            <v>не определена</v>
          </cell>
          <cell r="AS45">
            <v>0</v>
          </cell>
          <cell r="AT45">
            <v>0</v>
          </cell>
          <cell r="AU45">
            <v>0</v>
          </cell>
          <cell r="AV45" t="str">
            <v>не определена</v>
          </cell>
          <cell r="AW45">
            <v>0</v>
          </cell>
          <cell r="AX45">
            <v>0</v>
          </cell>
          <cell r="AY45">
            <v>0</v>
          </cell>
          <cell r="AZ45" t="str">
            <v>не определена</v>
          </cell>
          <cell r="BA45">
            <v>0</v>
          </cell>
          <cell r="BB45">
            <v>0</v>
          </cell>
          <cell r="BC45">
            <v>0</v>
          </cell>
          <cell r="BD45" t="str">
            <v>не определена</v>
          </cell>
          <cell r="BE45">
            <v>0</v>
          </cell>
          <cell r="BF45">
            <v>0</v>
          </cell>
          <cell r="BG45" t="str">
            <v>не определено</v>
          </cell>
          <cell r="BH45" t="str">
            <v>да</v>
          </cell>
          <cell r="BI45" t="str">
            <v>да</v>
          </cell>
          <cell r="BJ45" t="str">
            <v>да</v>
          </cell>
          <cell r="BK45" t="str">
            <v>да</v>
          </cell>
          <cell r="BL45" t="str">
            <v>да</v>
          </cell>
          <cell r="BM45" t="str">
            <v>нет</v>
          </cell>
          <cell r="BN45">
            <v>0</v>
          </cell>
          <cell r="BO45">
            <v>0</v>
          </cell>
        </row>
        <row r="46">
          <cell r="A46" t="str">
            <v>ВППКалуга (Грабцево)ЦФО</v>
          </cell>
          <cell r="B46">
            <v>44</v>
          </cell>
          <cell r="C46" t="str">
            <v>Брянский</v>
          </cell>
          <cell r="D46" t="str">
            <v>ВПП</v>
          </cell>
          <cell r="E46" t="str">
            <v>ВПП</v>
          </cell>
          <cell r="F46" t="str">
            <v>Калуга (Грабцево)</v>
          </cell>
          <cell r="G46" t="str">
            <v>да</v>
          </cell>
          <cell r="H46" t="str">
            <v>установлен</v>
          </cell>
          <cell r="I46" t="str">
            <v>воздушный</v>
          </cell>
          <cell r="J46" t="str">
            <v>не определен</v>
          </cell>
          <cell r="K46" t="str">
            <v>грузо-пассажирский</v>
          </cell>
          <cell r="L46" t="str">
            <v>постоянный</v>
          </cell>
          <cell r="M46" t="str">
            <v>многосторонний</v>
          </cell>
          <cell r="N46" t="str">
            <v>не определен</v>
          </cell>
          <cell r="O46" t="str">
            <v>нет</v>
          </cell>
          <cell r="P46" t="str">
            <v>нет</v>
          </cell>
          <cell r="Q46" t="str">
            <v>нет</v>
          </cell>
          <cell r="R46" t="str">
            <v>не применимо</v>
          </cell>
          <cell r="S46" t="str">
            <v>не применимо</v>
          </cell>
          <cell r="T46" t="str">
            <v>ЦФО</v>
          </cell>
          <cell r="U46" t="str">
            <v>Калужская область</v>
          </cell>
          <cell r="V46" t="str">
            <v>Калужская область, г. Калуга, ул. Взлетная, д.46</v>
          </cell>
          <cell r="W46" t="str">
            <v>функционирует</v>
          </cell>
          <cell r="X46" t="str">
            <v>круглосуточно</v>
          </cell>
          <cell r="Y46" t="str">
            <v>действует</v>
          </cell>
          <cell r="Z46" t="str">
            <v>нет данных</v>
          </cell>
          <cell r="AA46" t="str">
            <v>нет данных</v>
          </cell>
          <cell r="AB46" t="str">
            <v>нет данных</v>
          </cell>
          <cell r="AC46" t="str">
            <v>все</v>
          </cell>
          <cell r="AD46" t="str">
            <v>круглогодично</v>
          </cell>
          <cell r="AE46">
            <v>24</v>
          </cell>
          <cell r="AF46">
            <v>365</v>
          </cell>
          <cell r="AG46" t="str">
            <v>действует</v>
          </cell>
          <cell r="AH46">
            <v>44880</v>
          </cell>
          <cell r="AI46">
            <v>0</v>
          </cell>
          <cell r="AJ46" t="str">
            <v>не определена</v>
          </cell>
          <cell r="AK46">
            <v>0</v>
          </cell>
          <cell r="AL46">
            <v>0</v>
          </cell>
          <cell r="AM46">
            <v>0</v>
          </cell>
          <cell r="AN46" t="str">
            <v>не определена</v>
          </cell>
          <cell r="AO46">
            <v>0</v>
          </cell>
          <cell r="AP46">
            <v>0</v>
          </cell>
          <cell r="AQ46">
            <v>0</v>
          </cell>
          <cell r="AR46" t="str">
            <v>не определена</v>
          </cell>
          <cell r="AS46">
            <v>0</v>
          </cell>
          <cell r="AT46">
            <v>0</v>
          </cell>
          <cell r="AU46">
            <v>0</v>
          </cell>
          <cell r="AV46" t="str">
            <v>не определена</v>
          </cell>
          <cell r="AW46">
            <v>0</v>
          </cell>
          <cell r="AX46">
            <v>0</v>
          </cell>
          <cell r="AY46">
            <v>200</v>
          </cell>
          <cell r="AZ46" t="str">
            <v>чел./час</v>
          </cell>
          <cell r="BA46">
            <v>4800</v>
          </cell>
          <cell r="BB46">
            <v>1752000</v>
          </cell>
          <cell r="BC46">
            <v>0.2</v>
          </cell>
          <cell r="BD46" t="str">
            <v>тонн/сутки</v>
          </cell>
          <cell r="BE46">
            <v>0.2</v>
          </cell>
          <cell r="BF46">
            <v>73</v>
          </cell>
          <cell r="BG46" t="str">
            <v>не определено</v>
          </cell>
          <cell r="BH46" t="str">
            <v>да</v>
          </cell>
          <cell r="BI46" t="str">
            <v>да</v>
          </cell>
          <cell r="BJ46" t="str">
            <v>да</v>
          </cell>
          <cell r="BK46" t="str">
            <v>да</v>
          </cell>
          <cell r="BL46" t="str">
            <v>да</v>
          </cell>
          <cell r="BM46" t="str">
            <v>нет</v>
          </cell>
          <cell r="BN46">
            <v>0</v>
          </cell>
          <cell r="BO46">
            <v>0</v>
          </cell>
        </row>
        <row r="47">
          <cell r="A47" t="str">
            <v>ВППКурскЦФО</v>
          </cell>
          <cell r="B47">
            <v>45</v>
          </cell>
          <cell r="C47" t="str">
            <v>Брянский</v>
          </cell>
          <cell r="D47" t="str">
            <v>ВПП</v>
          </cell>
          <cell r="E47" t="str">
            <v>ВПП</v>
          </cell>
          <cell r="F47" t="str">
            <v>Курск</v>
          </cell>
          <cell r="G47" t="str">
            <v>да</v>
          </cell>
          <cell r="H47" t="str">
            <v>установлен</v>
          </cell>
          <cell r="I47" t="str">
            <v>воздушный</v>
          </cell>
          <cell r="J47" t="str">
            <v>не определен</v>
          </cell>
          <cell r="K47" t="str">
            <v>грузо-пассажирский</v>
          </cell>
          <cell r="L47" t="str">
            <v>работающий на нерегулярной основе</v>
          </cell>
          <cell r="M47" t="str">
            <v>многосторонний</v>
          </cell>
          <cell r="N47" t="str">
            <v>не определен</v>
          </cell>
          <cell r="O47" t="str">
            <v>нет</v>
          </cell>
          <cell r="P47" t="str">
            <v>нет</v>
          </cell>
          <cell r="Q47" t="str">
            <v>нет</v>
          </cell>
          <cell r="R47" t="str">
            <v>не применимо</v>
          </cell>
          <cell r="S47" t="str">
            <v>не применимо</v>
          </cell>
          <cell r="T47" t="str">
            <v>ЦФО</v>
          </cell>
          <cell r="U47" t="str">
            <v>Курская область</v>
          </cell>
          <cell r="V47" t="str">
            <v>г. Курск, Аэропорт</v>
          </cell>
          <cell r="W47" t="str">
            <v>функционирует</v>
          </cell>
          <cell r="X47" t="str">
            <v>по факту прибытия международных рейсов</v>
          </cell>
          <cell r="Y47" t="str">
            <v>действует</v>
          </cell>
          <cell r="Z47" t="str">
            <v>нет данных</v>
          </cell>
          <cell r="AA47" t="str">
            <v>нет данных</v>
          </cell>
          <cell r="AB47" t="str">
            <v>нет данных</v>
          </cell>
          <cell r="AC47" t="str">
            <v>все</v>
          </cell>
          <cell r="AD47" t="str">
            <v>круглогодично</v>
          </cell>
          <cell r="AE47">
            <v>24</v>
          </cell>
          <cell r="AF47">
            <v>365</v>
          </cell>
          <cell r="AG47" t="str">
            <v>действует</v>
          </cell>
          <cell r="AH47">
            <v>44880</v>
          </cell>
          <cell r="AI47">
            <v>0</v>
          </cell>
          <cell r="AJ47" t="str">
            <v>не определена</v>
          </cell>
          <cell r="AK47">
            <v>0</v>
          </cell>
          <cell r="AL47">
            <v>0</v>
          </cell>
          <cell r="AM47">
            <v>0</v>
          </cell>
          <cell r="AN47" t="str">
            <v>не определена</v>
          </cell>
          <cell r="AO47">
            <v>0</v>
          </cell>
          <cell r="AP47">
            <v>0</v>
          </cell>
          <cell r="AQ47">
            <v>0</v>
          </cell>
          <cell r="AR47" t="str">
            <v>не определена</v>
          </cell>
          <cell r="AS47">
            <v>0</v>
          </cell>
          <cell r="AT47">
            <v>0</v>
          </cell>
          <cell r="AU47">
            <v>0</v>
          </cell>
          <cell r="AV47" t="str">
            <v>не определена</v>
          </cell>
          <cell r="AW47">
            <v>0</v>
          </cell>
          <cell r="AX47">
            <v>0</v>
          </cell>
          <cell r="AY47">
            <v>0</v>
          </cell>
          <cell r="AZ47" t="str">
            <v>не определена</v>
          </cell>
          <cell r="BA47">
            <v>0</v>
          </cell>
          <cell r="BB47">
            <v>0</v>
          </cell>
          <cell r="BC47">
            <v>0</v>
          </cell>
          <cell r="BD47" t="str">
            <v>не определена</v>
          </cell>
          <cell r="BE47">
            <v>0</v>
          </cell>
          <cell r="BF47">
            <v>0</v>
          </cell>
          <cell r="BG47" t="str">
            <v>не определено</v>
          </cell>
          <cell r="BH47" t="str">
            <v>да</v>
          </cell>
          <cell r="BI47" t="str">
            <v>да</v>
          </cell>
          <cell r="BJ47" t="str">
            <v>да</v>
          </cell>
          <cell r="BK47" t="str">
            <v>да</v>
          </cell>
          <cell r="BL47" t="str">
            <v>да</v>
          </cell>
          <cell r="BM47" t="str">
            <v>да</v>
          </cell>
          <cell r="BN47">
            <v>0</v>
          </cell>
          <cell r="BO47">
            <v>0</v>
          </cell>
        </row>
        <row r="48">
          <cell r="A48" t="str">
            <v>МАППКраскиноДФО</v>
          </cell>
          <cell r="B48">
            <v>46</v>
          </cell>
          <cell r="C48" t="str">
            <v>Владивостокский</v>
          </cell>
          <cell r="D48" t="str">
            <v>АПП</v>
          </cell>
          <cell r="E48" t="str">
            <v>МАПП</v>
          </cell>
          <cell r="F48" t="str">
            <v>Краскино</v>
          </cell>
          <cell r="G48" t="str">
            <v>да</v>
          </cell>
          <cell r="H48" t="str">
            <v>установлен</v>
          </cell>
          <cell r="I48" t="str">
            <v>автомобильный</v>
          </cell>
          <cell r="J48" t="str">
            <v>не определен</v>
          </cell>
          <cell r="K48" t="str">
            <v>грузо-пассажирский</v>
          </cell>
          <cell r="L48" t="str">
            <v>постоянный</v>
          </cell>
          <cell r="M48" t="str">
            <v>многосторонний</v>
          </cell>
          <cell r="N48" t="str">
            <v>не определен</v>
          </cell>
          <cell r="O48" t="str">
            <v>нет</v>
          </cell>
          <cell r="P48" t="str">
            <v>да</v>
          </cell>
          <cell r="Q48" t="str">
            <v>да</v>
          </cell>
          <cell r="R48" t="str">
            <v>Китайская Народная Республика</v>
          </cell>
          <cell r="S48" t="str">
            <v>Хуньчунь</v>
          </cell>
          <cell r="T48" t="str">
            <v>ДФО</v>
          </cell>
          <cell r="U48" t="str">
            <v>Приморский край</v>
          </cell>
          <cell r="V48" t="str">
            <v>Приморский край, Хасанский район, 29 км автодороги "Краскино-Госграница"</v>
          </cell>
          <cell r="W48" t="str">
            <v>функционирует</v>
          </cell>
          <cell r="X48" t="str">
            <v xml:space="preserve">до 30.12.2023: 7 дней в неделю, для грузового транспорта с 09.00-19.00 ежедневно, кроме гос. праздничных дней РФ и КНР, для пассажирского транспорта с 09.00 до 18.00 6 дней в неделю, кроме воксресенья и гос. праздничных дней РФ и КНР </v>
          </cell>
          <cell r="Y48" t="str">
            <v>действует</v>
          </cell>
          <cell r="Z48" t="str">
            <v>протокол КС</v>
          </cell>
          <cell r="AA48">
            <v>44945</v>
          </cell>
          <cell r="AB48" t="str">
            <v>2_23</v>
          </cell>
          <cell r="AC48" t="str">
            <v>все</v>
          </cell>
          <cell r="AD48" t="str">
            <v>круглогодично</v>
          </cell>
          <cell r="AE48">
            <v>8</v>
          </cell>
          <cell r="AF48">
            <v>299</v>
          </cell>
          <cell r="AG48" t="str">
            <v>действует</v>
          </cell>
          <cell r="AH48">
            <v>45097</v>
          </cell>
          <cell r="AI48">
            <v>0</v>
          </cell>
          <cell r="AJ48" t="str">
            <v>не определена</v>
          </cell>
          <cell r="AK48">
            <v>0</v>
          </cell>
          <cell r="AL48">
            <v>0</v>
          </cell>
          <cell r="AM48">
            <v>0</v>
          </cell>
          <cell r="AN48" t="str">
            <v>не определена</v>
          </cell>
          <cell r="AO48">
            <v>0</v>
          </cell>
          <cell r="AP48">
            <v>0</v>
          </cell>
          <cell r="AQ48">
            <v>0</v>
          </cell>
          <cell r="AR48" t="str">
            <v>не определена</v>
          </cell>
          <cell r="AS48">
            <v>0</v>
          </cell>
          <cell r="AT48">
            <v>0</v>
          </cell>
          <cell r="AU48">
            <v>0</v>
          </cell>
          <cell r="AV48" t="str">
            <v>не определена</v>
          </cell>
          <cell r="AW48">
            <v>0</v>
          </cell>
          <cell r="AX48">
            <v>0</v>
          </cell>
          <cell r="AY48">
            <v>0</v>
          </cell>
          <cell r="AZ48" t="str">
            <v>не определена</v>
          </cell>
          <cell r="BA48">
            <v>0</v>
          </cell>
          <cell r="BB48">
            <v>0</v>
          </cell>
          <cell r="BC48">
            <v>0</v>
          </cell>
          <cell r="BD48" t="str">
            <v>не определена</v>
          </cell>
          <cell r="BE48">
            <v>0</v>
          </cell>
          <cell r="BF48">
            <v>0</v>
          </cell>
          <cell r="BG48" t="str">
            <v>не определено</v>
          </cell>
          <cell r="BH48" t="str">
            <v>да</v>
          </cell>
          <cell r="BI48" t="str">
            <v>да</v>
          </cell>
          <cell r="BJ48" t="str">
            <v>да</v>
          </cell>
          <cell r="BK48" t="str">
            <v>да</v>
          </cell>
          <cell r="BL48" t="str">
            <v>да</v>
          </cell>
          <cell r="BM48" t="str">
            <v>да</v>
          </cell>
          <cell r="BN48" t="str">
            <v>не обустроен</v>
          </cell>
          <cell r="BO48">
            <v>4</v>
          </cell>
        </row>
        <row r="49">
          <cell r="A49" t="str">
            <v>ДАППМарковоДФО</v>
          </cell>
          <cell r="B49">
            <v>47</v>
          </cell>
          <cell r="C49" t="str">
            <v>Владивостокский</v>
          </cell>
          <cell r="D49" t="str">
            <v>АПП</v>
          </cell>
          <cell r="E49" t="str">
            <v>ДАПП</v>
          </cell>
          <cell r="F49" t="str">
            <v>Марково</v>
          </cell>
          <cell r="G49" t="str">
            <v>нет</v>
          </cell>
          <cell r="H49" t="str">
            <v>установлен</v>
          </cell>
          <cell r="I49" t="str">
            <v>автомобильный</v>
          </cell>
          <cell r="J49" t="str">
            <v>не определен</v>
          </cell>
          <cell r="K49" t="str">
            <v>грузо-пассажирский</v>
          </cell>
          <cell r="L49" t="str">
            <v>постоянный</v>
          </cell>
          <cell r="M49" t="str">
            <v>двусторонний</v>
          </cell>
          <cell r="N49" t="str">
            <v>не определен</v>
          </cell>
          <cell r="O49" t="str">
            <v>нет</v>
          </cell>
          <cell r="P49" t="str">
            <v>нет</v>
          </cell>
          <cell r="Q49" t="str">
            <v>да</v>
          </cell>
          <cell r="R49" t="str">
            <v>Китайская Народная Республика</v>
          </cell>
          <cell r="S49" t="str">
            <v>Хулинь</v>
          </cell>
          <cell r="T49" t="str">
            <v>ДФО</v>
          </cell>
          <cell r="U49" t="str">
            <v>Приморский край</v>
          </cell>
          <cell r="V49" t="str">
            <v>Приморский край, Лесозаводский городской округ, автомобильная дорога Лесозаводск-Хулинь; 3 км от с. Марково, 9 км от г. Лесозаводска</v>
          </cell>
          <cell r="W49" t="str">
            <v>Временно закрыт на период реконструкции с 01.01.2020 (распоряжение Правительства Российской Федерации от 05.08.2019 № 1748-р)</v>
          </cell>
          <cell r="X49" t="str">
            <v>с 10.00 до 18.00, 5 дней в неделю, кроме субботы  воскресенья и государственных праздничных дней РФ и КНР</v>
          </cell>
          <cell r="Y49" t="str">
            <v>действует</v>
          </cell>
          <cell r="Z49" t="str">
            <v>нет данных</v>
          </cell>
          <cell r="AA49" t="str">
            <v>нет данных</v>
          </cell>
          <cell r="AB49" t="str">
            <v>нет данных</v>
          </cell>
          <cell r="AC49" t="str">
            <v>все</v>
          </cell>
          <cell r="AD49" t="str">
            <v>круглогодично</v>
          </cell>
          <cell r="AE49">
            <v>8</v>
          </cell>
          <cell r="AF49">
            <v>247</v>
          </cell>
          <cell r="AG49" t="str">
            <v>действует</v>
          </cell>
          <cell r="AH49">
            <v>44733</v>
          </cell>
          <cell r="AI49">
            <v>0</v>
          </cell>
          <cell r="AJ49" t="str">
            <v>не определена</v>
          </cell>
          <cell r="AK49">
            <v>0</v>
          </cell>
          <cell r="AL49">
            <v>0</v>
          </cell>
          <cell r="AM49">
            <v>0</v>
          </cell>
          <cell r="AN49" t="str">
            <v>не определена</v>
          </cell>
          <cell r="AO49">
            <v>0</v>
          </cell>
          <cell r="AP49">
            <v>0</v>
          </cell>
          <cell r="AQ49">
            <v>0</v>
          </cell>
          <cell r="AR49" t="str">
            <v>не определена</v>
          </cell>
          <cell r="AS49">
            <v>0</v>
          </cell>
          <cell r="AT49">
            <v>0</v>
          </cell>
          <cell r="AU49">
            <v>0</v>
          </cell>
          <cell r="AV49" t="str">
            <v>не определена</v>
          </cell>
          <cell r="AW49">
            <v>0</v>
          </cell>
          <cell r="AX49">
            <v>0</v>
          </cell>
          <cell r="AY49">
            <v>0</v>
          </cell>
          <cell r="AZ49" t="str">
            <v>не определена</v>
          </cell>
          <cell r="BA49">
            <v>0</v>
          </cell>
          <cell r="BB49">
            <v>0</v>
          </cell>
          <cell r="BC49">
            <v>0</v>
          </cell>
          <cell r="BD49" t="str">
            <v>не определена</v>
          </cell>
          <cell r="BE49">
            <v>0</v>
          </cell>
          <cell r="BF49">
            <v>0</v>
          </cell>
          <cell r="BG49" t="str">
            <v>не определено</v>
          </cell>
          <cell r="BH49" t="str">
            <v>да</v>
          </cell>
          <cell r="BI49" t="str">
            <v>да</v>
          </cell>
          <cell r="BJ49" t="str">
            <v>да</v>
          </cell>
          <cell r="BK49" t="str">
            <v>да</v>
          </cell>
          <cell r="BL49" t="str">
            <v>да</v>
          </cell>
          <cell r="BM49" t="str">
            <v>да</v>
          </cell>
          <cell r="BN49" t="str">
            <v>не обустроен</v>
          </cell>
          <cell r="BO49">
            <v>1</v>
          </cell>
        </row>
        <row r="50">
          <cell r="A50" t="str">
            <v>МАПППограничныйДФО</v>
          </cell>
          <cell r="B50">
            <v>48</v>
          </cell>
          <cell r="C50" t="str">
            <v>Владивостокский</v>
          </cell>
          <cell r="D50" t="str">
            <v>АПП</v>
          </cell>
          <cell r="E50" t="str">
            <v>МАПП</v>
          </cell>
          <cell r="F50" t="str">
            <v>Пограничный</v>
          </cell>
          <cell r="G50" t="str">
            <v>да</v>
          </cell>
          <cell r="H50" t="str">
            <v>установлен</v>
          </cell>
          <cell r="I50" t="str">
            <v>автомобильный</v>
          </cell>
          <cell r="J50" t="str">
            <v>не определен</v>
          </cell>
          <cell r="K50" t="str">
            <v>грузо-пассажирский</v>
          </cell>
          <cell r="L50" t="str">
            <v>постоянный</v>
          </cell>
          <cell r="M50" t="str">
            <v>многосторонний</v>
          </cell>
          <cell r="N50" t="str">
            <v>не определен</v>
          </cell>
          <cell r="O50" t="str">
            <v>да</v>
          </cell>
          <cell r="P50" t="str">
            <v>да</v>
          </cell>
          <cell r="Q50" t="str">
            <v>да</v>
          </cell>
          <cell r="R50" t="str">
            <v>Китайская Народная Республика</v>
          </cell>
          <cell r="S50" t="str">
            <v>Суйфэньхэ</v>
          </cell>
          <cell r="T50" t="str">
            <v>ДФО</v>
          </cell>
          <cell r="U50" t="str">
            <v>Приморский край</v>
          </cell>
          <cell r="V50" t="str">
            <v>Приморский край, Пограничный район,  А-184, 7 км от линии границы</v>
          </cell>
          <cell r="W50" t="str">
            <v>функционирует</v>
          </cell>
          <cell r="X50" t="str">
            <v>с 09.00 до 21.00, 7 дневная рабочая неделя</v>
          </cell>
          <cell r="Y50" t="str">
            <v>действует</v>
          </cell>
          <cell r="Z50" t="str">
            <v>протокол КС</v>
          </cell>
          <cell r="AA50">
            <v>44722</v>
          </cell>
          <cell r="AB50" t="str">
            <v>2-22</v>
          </cell>
          <cell r="AC50" t="str">
            <v>все</v>
          </cell>
          <cell r="AD50" t="str">
            <v>круглогодично</v>
          </cell>
          <cell r="AE50">
            <v>12</v>
          </cell>
          <cell r="AF50">
            <v>365</v>
          </cell>
          <cell r="AG50" t="str">
            <v>действует</v>
          </cell>
          <cell r="AH50">
            <v>45099</v>
          </cell>
          <cell r="AI50">
            <v>0</v>
          </cell>
          <cell r="AJ50" t="str">
            <v>не определена</v>
          </cell>
          <cell r="AK50">
            <v>0</v>
          </cell>
          <cell r="AL50">
            <v>0</v>
          </cell>
          <cell r="AM50">
            <v>0</v>
          </cell>
          <cell r="AN50" t="str">
            <v>не определена</v>
          </cell>
          <cell r="AO50">
            <v>0</v>
          </cell>
          <cell r="AP50">
            <v>0</v>
          </cell>
          <cell r="AQ50">
            <v>0</v>
          </cell>
          <cell r="AR50" t="str">
            <v>не определена</v>
          </cell>
          <cell r="AS50">
            <v>0</v>
          </cell>
          <cell r="AT50">
            <v>0</v>
          </cell>
          <cell r="AU50">
            <v>0</v>
          </cell>
          <cell r="AV50" t="str">
            <v>не определена</v>
          </cell>
          <cell r="AW50">
            <v>0</v>
          </cell>
          <cell r="AX50">
            <v>0</v>
          </cell>
          <cell r="AY50">
            <v>0</v>
          </cell>
          <cell r="AZ50" t="str">
            <v>не определена</v>
          </cell>
          <cell r="BA50">
            <v>0</v>
          </cell>
          <cell r="BB50">
            <v>0</v>
          </cell>
          <cell r="BC50">
            <v>0</v>
          </cell>
          <cell r="BD50" t="str">
            <v>не определена</v>
          </cell>
          <cell r="BE50">
            <v>0</v>
          </cell>
          <cell r="BF50">
            <v>0</v>
          </cell>
          <cell r="BG50" t="str">
            <v>не определено</v>
          </cell>
          <cell r="BH50" t="str">
            <v>да</v>
          </cell>
          <cell r="BI50" t="str">
            <v>да</v>
          </cell>
          <cell r="BJ50" t="str">
            <v>да</v>
          </cell>
          <cell r="BK50" t="str">
            <v>да</v>
          </cell>
          <cell r="BL50" t="str">
            <v>да</v>
          </cell>
          <cell r="BM50" t="str">
            <v>да</v>
          </cell>
          <cell r="BN50" t="str">
            <v>не обустроен</v>
          </cell>
          <cell r="BO50">
            <v>8</v>
          </cell>
        </row>
        <row r="51">
          <cell r="A51" t="str">
            <v>ДАПППолтавкаДФО</v>
          </cell>
          <cell r="B51">
            <v>49</v>
          </cell>
          <cell r="C51" t="str">
            <v>Владивостокский</v>
          </cell>
          <cell r="D51" t="str">
            <v>АПП</v>
          </cell>
          <cell r="E51" t="str">
            <v>ДАПП</v>
          </cell>
          <cell r="F51" t="str">
            <v>Полтавка</v>
          </cell>
          <cell r="G51" t="str">
            <v>да</v>
          </cell>
          <cell r="H51" t="str">
            <v>установлен</v>
          </cell>
          <cell r="I51" t="str">
            <v>автомобильный</v>
          </cell>
          <cell r="J51" t="str">
            <v>не определен</v>
          </cell>
          <cell r="K51" t="str">
            <v>грузо-пассажирский</v>
          </cell>
          <cell r="L51" t="str">
            <v>постоянный</v>
          </cell>
          <cell r="M51" t="str">
            <v>двусторонний</v>
          </cell>
          <cell r="N51" t="str">
            <v>не определен</v>
          </cell>
          <cell r="O51" t="str">
            <v>нет</v>
          </cell>
          <cell r="P51" t="str">
            <v>да</v>
          </cell>
          <cell r="Q51" t="str">
            <v>да</v>
          </cell>
          <cell r="R51" t="str">
            <v>Китайская Народная Республика</v>
          </cell>
          <cell r="S51" t="str">
            <v>Дуннин</v>
          </cell>
          <cell r="T51" t="str">
            <v>ДФО</v>
          </cell>
          <cell r="U51" t="str">
            <v>Приморский край</v>
          </cell>
          <cell r="V51" t="str">
            <v>Приморский край, Октябрьский район, с. Полтавка, ул. Фирсова, д. 84</v>
          </cell>
          <cell r="W51" t="str">
            <v>функционирует</v>
          </cell>
          <cell r="X51" t="str">
            <v>с 9.00 до 21.00, 7 дневная рабочая неделя</v>
          </cell>
          <cell r="Y51" t="str">
            <v>действует</v>
          </cell>
          <cell r="Z51" t="str">
            <v>нет данных</v>
          </cell>
          <cell r="AA51" t="str">
            <v>нет данных</v>
          </cell>
          <cell r="AB51" t="str">
            <v>нет данных</v>
          </cell>
          <cell r="AC51" t="str">
            <v>все</v>
          </cell>
          <cell r="AD51" t="str">
            <v>круглогодично</v>
          </cell>
          <cell r="AE51">
            <v>12</v>
          </cell>
          <cell r="AF51">
            <v>365</v>
          </cell>
          <cell r="AG51" t="str">
            <v>действует</v>
          </cell>
          <cell r="AH51">
            <v>45103</v>
          </cell>
          <cell r="AI51">
            <v>0</v>
          </cell>
          <cell r="AJ51" t="str">
            <v>не определена</v>
          </cell>
          <cell r="AK51">
            <v>0</v>
          </cell>
          <cell r="AL51">
            <v>0</v>
          </cell>
          <cell r="AM51">
            <v>0</v>
          </cell>
          <cell r="AN51" t="str">
            <v>не определена</v>
          </cell>
          <cell r="AO51">
            <v>0</v>
          </cell>
          <cell r="AP51">
            <v>0</v>
          </cell>
          <cell r="AQ51">
            <v>0</v>
          </cell>
          <cell r="AR51" t="str">
            <v>не определена</v>
          </cell>
          <cell r="AS51">
            <v>0</v>
          </cell>
          <cell r="AT51">
            <v>0</v>
          </cell>
          <cell r="AU51">
            <v>0</v>
          </cell>
          <cell r="AV51" t="str">
            <v>не определена</v>
          </cell>
          <cell r="AW51">
            <v>0</v>
          </cell>
          <cell r="AX51">
            <v>0</v>
          </cell>
          <cell r="AY51">
            <v>0</v>
          </cell>
          <cell r="AZ51" t="str">
            <v>не определена</v>
          </cell>
          <cell r="BA51">
            <v>0</v>
          </cell>
          <cell r="BB51">
            <v>0</v>
          </cell>
          <cell r="BC51">
            <v>0</v>
          </cell>
          <cell r="BD51" t="str">
            <v>не определена</v>
          </cell>
          <cell r="BE51">
            <v>0</v>
          </cell>
          <cell r="BF51">
            <v>0</v>
          </cell>
          <cell r="BG51" t="str">
            <v>не определено</v>
          </cell>
          <cell r="BH51" t="str">
            <v>да</v>
          </cell>
          <cell r="BI51" t="str">
            <v>да</v>
          </cell>
          <cell r="BJ51" t="str">
            <v>да</v>
          </cell>
          <cell r="BK51" t="str">
            <v>да</v>
          </cell>
          <cell r="BL51" t="str">
            <v>да</v>
          </cell>
          <cell r="BM51" t="str">
            <v>да</v>
          </cell>
          <cell r="BN51" t="str">
            <v>частично</v>
          </cell>
          <cell r="BO51">
            <v>8</v>
          </cell>
        </row>
        <row r="52">
          <cell r="A52" t="str">
            <v>ДАППТурий РогДФО</v>
          </cell>
          <cell r="B52">
            <v>50</v>
          </cell>
          <cell r="C52" t="str">
            <v>Владивостокский</v>
          </cell>
          <cell r="D52" t="str">
            <v>АПП</v>
          </cell>
          <cell r="E52" t="str">
            <v>ДАПП</v>
          </cell>
          <cell r="F52" t="str">
            <v>Турий Рог</v>
          </cell>
          <cell r="G52" t="str">
            <v>да</v>
          </cell>
          <cell r="H52" t="str">
            <v>установлен</v>
          </cell>
          <cell r="I52" t="str">
            <v>автомобильный</v>
          </cell>
          <cell r="J52" t="str">
            <v>не определен</v>
          </cell>
          <cell r="K52" t="str">
            <v>грузо-пассажирский</v>
          </cell>
          <cell r="L52" t="str">
            <v>постоянный</v>
          </cell>
          <cell r="M52" t="str">
            <v>двусторонний</v>
          </cell>
          <cell r="N52" t="str">
            <v>не определен</v>
          </cell>
          <cell r="O52" t="str">
            <v>нет</v>
          </cell>
          <cell r="P52" t="str">
            <v>да</v>
          </cell>
          <cell r="Q52" t="str">
            <v>да</v>
          </cell>
          <cell r="R52" t="str">
            <v>Китайская Народная Республика</v>
          </cell>
          <cell r="S52" t="str">
            <v>Мишань</v>
          </cell>
          <cell r="T52" t="str">
            <v>ДФО</v>
          </cell>
          <cell r="U52" t="str">
            <v>Приморский край</v>
          </cell>
          <cell r="V52" t="str">
            <v>Приморский край, Ханкайский район, с. Турий Рог, ул. Пограничная, д. 1</v>
          </cell>
          <cell r="W52" t="str">
            <v>функционирует</v>
          </cell>
          <cell r="X52" t="str">
            <v>с 11.00 до 19.00, 6 дней в неделю кроме воскресенья и государственных праздничных (нерабочих) дней КНР</v>
          </cell>
          <cell r="Y52" t="str">
            <v>действует</v>
          </cell>
          <cell r="Z52" t="str">
            <v>нет данных</v>
          </cell>
          <cell r="AA52" t="str">
            <v>нет данных</v>
          </cell>
          <cell r="AB52" t="str">
            <v>нет данных</v>
          </cell>
          <cell r="AC52" t="str">
            <v>все</v>
          </cell>
          <cell r="AD52" t="str">
            <v>круглогодично</v>
          </cell>
          <cell r="AE52">
            <v>8</v>
          </cell>
          <cell r="AF52">
            <v>299</v>
          </cell>
          <cell r="AG52" t="str">
            <v>действует</v>
          </cell>
          <cell r="AH52">
            <v>45103</v>
          </cell>
          <cell r="AI52">
            <v>0</v>
          </cell>
          <cell r="AJ52" t="str">
            <v>не определена</v>
          </cell>
          <cell r="AK52">
            <v>0</v>
          </cell>
          <cell r="AL52">
            <v>0</v>
          </cell>
          <cell r="AM52">
            <v>0</v>
          </cell>
          <cell r="AN52" t="str">
            <v>не определена</v>
          </cell>
          <cell r="AO52">
            <v>0</v>
          </cell>
          <cell r="AP52">
            <v>0</v>
          </cell>
          <cell r="AQ52">
            <v>0</v>
          </cell>
          <cell r="AR52" t="str">
            <v>не определена</v>
          </cell>
          <cell r="AS52">
            <v>0</v>
          </cell>
          <cell r="AT52">
            <v>0</v>
          </cell>
          <cell r="AU52">
            <v>0</v>
          </cell>
          <cell r="AV52" t="str">
            <v>не определена</v>
          </cell>
          <cell r="AW52">
            <v>0</v>
          </cell>
          <cell r="AX52">
            <v>0</v>
          </cell>
          <cell r="AY52">
            <v>0</v>
          </cell>
          <cell r="AZ52" t="str">
            <v>не определена</v>
          </cell>
          <cell r="BA52">
            <v>0</v>
          </cell>
          <cell r="BB52">
            <v>0</v>
          </cell>
          <cell r="BC52">
            <v>0</v>
          </cell>
          <cell r="BD52" t="str">
            <v>не определена</v>
          </cell>
          <cell r="BE52">
            <v>0</v>
          </cell>
          <cell r="BF52">
            <v>0</v>
          </cell>
          <cell r="BG52" t="str">
            <v>не определено</v>
          </cell>
          <cell r="BH52" t="str">
            <v>да</v>
          </cell>
          <cell r="BI52" t="str">
            <v>да</v>
          </cell>
          <cell r="BJ52" t="str">
            <v>да</v>
          </cell>
          <cell r="BK52" t="str">
            <v>да</v>
          </cell>
          <cell r="BL52" t="str">
            <v>да</v>
          </cell>
          <cell r="BM52" t="str">
            <v>да</v>
          </cell>
          <cell r="BN52" t="str">
            <v>не обустроен</v>
          </cell>
          <cell r="BO52">
            <v>2</v>
          </cell>
        </row>
        <row r="53">
          <cell r="A53" t="str">
            <v>ЖДППМахалиноДФО</v>
          </cell>
          <cell r="B53">
            <v>51</v>
          </cell>
          <cell r="C53" t="str">
            <v>Владивостокский</v>
          </cell>
          <cell r="D53" t="str">
            <v>ЖДПП</v>
          </cell>
          <cell r="E53" t="str">
            <v>ЖДПП</v>
          </cell>
          <cell r="F53" t="str">
            <v>Махалино</v>
          </cell>
          <cell r="G53" t="str">
            <v>да</v>
          </cell>
          <cell r="H53" t="str">
            <v>установлен</v>
          </cell>
          <cell r="I53" t="str">
            <v>железнодорожный</v>
          </cell>
          <cell r="J53" t="str">
            <v>не определен</v>
          </cell>
          <cell r="K53" t="str">
            <v>грузо-пассажирский</v>
          </cell>
          <cell r="L53" t="str">
            <v>постоянный</v>
          </cell>
          <cell r="M53" t="str">
            <v>многосторонний</v>
          </cell>
          <cell r="N53" t="str">
            <v>не определен</v>
          </cell>
          <cell r="O53" t="str">
            <v>нет</v>
          </cell>
          <cell r="P53" t="str">
            <v>нет</v>
          </cell>
          <cell r="Q53" t="str">
            <v>нет</v>
          </cell>
          <cell r="R53" t="str">
            <v>Китайская Народная Республика</v>
          </cell>
          <cell r="S53" t="str">
            <v>Хуньчунь</v>
          </cell>
          <cell r="T53" t="str">
            <v>ДФО</v>
          </cell>
          <cell r="U53" t="str">
            <v>Приморский край</v>
          </cell>
          <cell r="V53" t="str">
            <v>Приморский край, пос. Краскино, ж/д станция Камышовая</v>
          </cell>
          <cell r="W53" t="str">
            <v>функционирует</v>
          </cell>
          <cell r="X53" t="str">
            <v>круглосуточно</v>
          </cell>
          <cell r="Y53" t="str">
            <v>действует</v>
          </cell>
          <cell r="Z53" t="str">
            <v>протокол КС</v>
          </cell>
          <cell r="AA53">
            <v>45093</v>
          </cell>
          <cell r="AB53" t="str">
            <v>3_22</v>
          </cell>
          <cell r="AC53" t="str">
            <v>все</v>
          </cell>
          <cell r="AD53" t="str">
            <v>круглогодично</v>
          </cell>
          <cell r="AE53">
            <v>24</v>
          </cell>
          <cell r="AF53">
            <v>365</v>
          </cell>
          <cell r="AG53" t="str">
            <v>действует</v>
          </cell>
          <cell r="AH53">
            <v>43430</v>
          </cell>
          <cell r="AI53">
            <v>0</v>
          </cell>
          <cell r="AJ53" t="str">
            <v>не определена</v>
          </cell>
          <cell r="AK53">
            <v>0</v>
          </cell>
          <cell r="AL53">
            <v>0</v>
          </cell>
          <cell r="AM53">
            <v>0</v>
          </cell>
          <cell r="AN53" t="str">
            <v>не определена</v>
          </cell>
          <cell r="AO53">
            <v>0</v>
          </cell>
          <cell r="AP53">
            <v>0</v>
          </cell>
          <cell r="AQ53">
            <v>0</v>
          </cell>
          <cell r="AR53" t="str">
            <v>не определена</v>
          </cell>
          <cell r="AS53">
            <v>0</v>
          </cell>
          <cell r="AT53">
            <v>0</v>
          </cell>
          <cell r="AU53">
            <v>0</v>
          </cell>
          <cell r="AV53" t="str">
            <v>не определена</v>
          </cell>
          <cell r="AW53">
            <v>0</v>
          </cell>
          <cell r="AX53">
            <v>0</v>
          </cell>
          <cell r="AY53">
            <v>0</v>
          </cell>
          <cell r="AZ53" t="str">
            <v>не определена</v>
          </cell>
          <cell r="BA53">
            <v>0</v>
          </cell>
          <cell r="BB53">
            <v>0</v>
          </cell>
          <cell r="BC53">
            <v>0</v>
          </cell>
          <cell r="BD53" t="str">
            <v>не определена</v>
          </cell>
          <cell r="BE53">
            <v>0</v>
          </cell>
          <cell r="BF53">
            <v>0</v>
          </cell>
          <cell r="BG53" t="str">
            <v>не определено</v>
          </cell>
          <cell r="BH53" t="str">
            <v>да</v>
          </cell>
          <cell r="BI53" t="str">
            <v>да</v>
          </cell>
          <cell r="BJ53" t="str">
            <v>да</v>
          </cell>
          <cell r="BK53" t="str">
            <v>да</v>
          </cell>
          <cell r="BL53" t="str">
            <v>да</v>
          </cell>
          <cell r="BM53" t="str">
            <v>нет</v>
          </cell>
          <cell r="BN53" t="str">
            <v>частично</v>
          </cell>
          <cell r="BO53">
            <v>0</v>
          </cell>
        </row>
        <row r="54">
          <cell r="A54" t="str">
            <v>ЖДПППограничныйДФО</v>
          </cell>
          <cell r="B54">
            <v>52</v>
          </cell>
          <cell r="C54" t="str">
            <v>Владивостокский</v>
          </cell>
          <cell r="D54" t="str">
            <v>ЖДПП</v>
          </cell>
          <cell r="E54" t="str">
            <v>ЖДПП</v>
          </cell>
          <cell r="F54" t="str">
            <v>Пограничный</v>
          </cell>
          <cell r="G54" t="str">
            <v>да</v>
          </cell>
          <cell r="H54" t="str">
            <v>установлен</v>
          </cell>
          <cell r="I54" t="str">
            <v>железнодорожный</v>
          </cell>
          <cell r="J54" t="str">
            <v>не определен</v>
          </cell>
          <cell r="K54" t="str">
            <v>грузо-пассажирский</v>
          </cell>
          <cell r="L54" t="str">
            <v>постоянный</v>
          </cell>
          <cell r="M54" t="str">
            <v>многосторонний</v>
          </cell>
          <cell r="N54" t="str">
            <v>не определен</v>
          </cell>
          <cell r="O54" t="str">
            <v>да</v>
          </cell>
          <cell r="P54" t="str">
            <v>да</v>
          </cell>
          <cell r="Q54" t="str">
            <v>да</v>
          </cell>
          <cell r="R54" t="str">
            <v>Китайская Народная Республика</v>
          </cell>
          <cell r="S54" t="str">
            <v>Суйфэньхэ</v>
          </cell>
          <cell r="T54" t="str">
            <v>ДФО</v>
          </cell>
          <cell r="U54" t="str">
            <v>Приморский край</v>
          </cell>
          <cell r="V54" t="str">
            <v>Участок № 1 (Пассажирское направление) - Приморский край, Пограничный район, пгт. Пограничный, улица Вокзальная, д. 7А;
Участок № 2 (Грузовое направление) – парк
станции Гродеково «Сосновая падь», Приморский край, Пограничный район, ориентир 9 км. 650 м. от линии границы до входного светофора парка станции Гродеково Сосновая падь</v>
          </cell>
          <cell r="W54" t="str">
            <v>функционирует</v>
          </cell>
          <cell r="X54" t="str">
            <v>пассажирское направление - с 08.00 до 21.00, грузовое направление -круглосуточно</v>
          </cell>
          <cell r="Y54" t="str">
            <v>действует</v>
          </cell>
          <cell r="Z54" t="str">
            <v>нет данных</v>
          </cell>
          <cell r="AA54" t="str">
            <v>нет данных</v>
          </cell>
          <cell r="AB54" t="str">
            <v>нет данных</v>
          </cell>
          <cell r="AC54" t="str">
            <v>пассажирское/грузовое</v>
          </cell>
          <cell r="AD54" t="str">
            <v>круглогодично</v>
          </cell>
          <cell r="AE54" t="str">
            <v>13/24</v>
          </cell>
          <cell r="AF54">
            <v>365</v>
          </cell>
          <cell r="AG54" t="str">
            <v>действует</v>
          </cell>
          <cell r="AH54">
            <v>45103</v>
          </cell>
          <cell r="AI54">
            <v>0</v>
          </cell>
          <cell r="AJ54" t="str">
            <v>не определена</v>
          </cell>
          <cell r="AK54">
            <v>0</v>
          </cell>
          <cell r="AL54">
            <v>0</v>
          </cell>
          <cell r="AM54">
            <v>0</v>
          </cell>
          <cell r="AN54" t="str">
            <v>не определена</v>
          </cell>
          <cell r="AO54">
            <v>0</v>
          </cell>
          <cell r="AP54">
            <v>0</v>
          </cell>
          <cell r="AQ54">
            <v>0</v>
          </cell>
          <cell r="AR54" t="str">
            <v>не определена</v>
          </cell>
          <cell r="AS54">
            <v>0</v>
          </cell>
          <cell r="AT54">
            <v>0</v>
          </cell>
          <cell r="AU54">
            <v>0</v>
          </cell>
          <cell r="AV54" t="str">
            <v>не определена</v>
          </cell>
          <cell r="AW54">
            <v>0</v>
          </cell>
          <cell r="AX54">
            <v>0</v>
          </cell>
          <cell r="AY54">
            <v>0</v>
          </cell>
          <cell r="AZ54" t="str">
            <v>не определена</v>
          </cell>
          <cell r="BA54">
            <v>0</v>
          </cell>
          <cell r="BB54">
            <v>0</v>
          </cell>
          <cell r="BC54">
            <v>0</v>
          </cell>
          <cell r="BD54" t="str">
            <v>не определена</v>
          </cell>
          <cell r="BE54">
            <v>0</v>
          </cell>
          <cell r="BF54">
            <v>0</v>
          </cell>
          <cell r="BG54" t="str">
            <v>не определено</v>
          </cell>
          <cell r="BH54" t="str">
            <v>да</v>
          </cell>
          <cell r="BI54" t="str">
            <v>да</v>
          </cell>
          <cell r="BJ54" t="str">
            <v>да</v>
          </cell>
          <cell r="BK54" t="str">
            <v>да</v>
          </cell>
          <cell r="BL54" t="str">
            <v>да</v>
          </cell>
          <cell r="BM54" t="str">
            <v>нет</v>
          </cell>
          <cell r="BN54" t="str">
            <v>не обустроен</v>
          </cell>
          <cell r="BO54">
            <v>0</v>
          </cell>
        </row>
        <row r="55">
          <cell r="A55" t="str">
            <v>ЖДППХасанДФО</v>
          </cell>
          <cell r="B55">
            <v>53</v>
          </cell>
          <cell r="C55" t="str">
            <v>Владивостокский</v>
          </cell>
          <cell r="D55" t="str">
            <v>ЖДПП</v>
          </cell>
          <cell r="E55" t="str">
            <v>ЖДПП</v>
          </cell>
          <cell r="F55" t="str">
            <v>Хасан</v>
          </cell>
          <cell r="G55" t="str">
            <v>да</v>
          </cell>
          <cell r="H55" t="str">
            <v>установлен</v>
          </cell>
          <cell r="I55" t="str">
            <v>железнодорожный</v>
          </cell>
          <cell r="J55" t="str">
            <v>не определен</v>
          </cell>
          <cell r="K55" t="str">
            <v>грузо-пассажирский</v>
          </cell>
          <cell r="L55" t="str">
            <v>постоянный</v>
          </cell>
          <cell r="M55" t="str">
            <v>многосторонний</v>
          </cell>
          <cell r="N55" t="str">
            <v>не определен</v>
          </cell>
          <cell r="O55" t="str">
            <v>нет</v>
          </cell>
          <cell r="P55" t="str">
            <v>нет</v>
          </cell>
          <cell r="Q55" t="str">
            <v>нет</v>
          </cell>
          <cell r="R55" t="str">
            <v>Корейская Народно-Демократическая Республика</v>
          </cell>
          <cell r="S55" t="str">
            <v>Туманган</v>
          </cell>
          <cell r="T55" t="str">
            <v>ДФО</v>
          </cell>
          <cell r="U55" t="str">
            <v>Приморский край</v>
          </cell>
          <cell r="V55" t="str">
            <v>Приморский край, Хасанский район, ст. "Хасан"</v>
          </cell>
          <cell r="W55" t="str">
            <v>функционирует</v>
          </cell>
          <cell r="X55" t="str">
            <v>ежедневно, без выходных и праздничных дней с 10.00 до 20.00</v>
          </cell>
          <cell r="Y55" t="str">
            <v>действует</v>
          </cell>
          <cell r="Z55" t="str">
            <v>нет данных</v>
          </cell>
          <cell r="AA55" t="str">
            <v>нет данных</v>
          </cell>
          <cell r="AB55" t="str">
            <v>нет данных</v>
          </cell>
          <cell r="AC55" t="str">
            <v>все</v>
          </cell>
          <cell r="AD55" t="str">
            <v>круглогодично</v>
          </cell>
          <cell r="AE55">
            <v>10</v>
          </cell>
          <cell r="AF55">
            <v>365</v>
          </cell>
          <cell r="AG55" t="str">
            <v>действует</v>
          </cell>
          <cell r="AH55">
            <v>45091</v>
          </cell>
          <cell r="AI55">
            <v>0</v>
          </cell>
          <cell r="AJ55" t="str">
            <v>не определена</v>
          </cell>
          <cell r="AK55">
            <v>0</v>
          </cell>
          <cell r="AL55">
            <v>0</v>
          </cell>
          <cell r="AM55">
            <v>0</v>
          </cell>
          <cell r="AN55" t="str">
            <v>не определена</v>
          </cell>
          <cell r="AO55">
            <v>0</v>
          </cell>
          <cell r="AP55">
            <v>0</v>
          </cell>
          <cell r="AQ55">
            <v>0</v>
          </cell>
          <cell r="AR55" t="str">
            <v>не определена</v>
          </cell>
          <cell r="AS55">
            <v>0</v>
          </cell>
          <cell r="AT55">
            <v>0</v>
          </cell>
          <cell r="AU55">
            <v>0</v>
          </cell>
          <cell r="AV55" t="str">
            <v>не определена</v>
          </cell>
          <cell r="AW55">
            <v>0</v>
          </cell>
          <cell r="AX55">
            <v>0</v>
          </cell>
          <cell r="AY55">
            <v>0</v>
          </cell>
          <cell r="AZ55" t="str">
            <v>не определена</v>
          </cell>
          <cell r="BA55">
            <v>0</v>
          </cell>
          <cell r="BB55">
            <v>0</v>
          </cell>
          <cell r="BC55">
            <v>0</v>
          </cell>
          <cell r="BD55" t="str">
            <v>не определена</v>
          </cell>
          <cell r="BE55">
            <v>0</v>
          </cell>
          <cell r="BF55">
            <v>0</v>
          </cell>
          <cell r="BG55" t="str">
            <v>не определено</v>
          </cell>
          <cell r="BH55" t="str">
            <v>да</v>
          </cell>
          <cell r="BI55" t="str">
            <v>да</v>
          </cell>
          <cell r="BJ55" t="str">
            <v>да</v>
          </cell>
          <cell r="BK55" t="str">
            <v>да</v>
          </cell>
          <cell r="BL55" t="str">
            <v>да</v>
          </cell>
          <cell r="BM55" t="str">
            <v>нет</v>
          </cell>
          <cell r="BN55" t="str">
            <v>не обустроен</v>
          </cell>
          <cell r="BO55">
            <v>0</v>
          </cell>
        </row>
        <row r="56">
          <cell r="A56" t="str">
            <v>ВППАнадырь (Угольный)ДФО</v>
          </cell>
          <cell r="B56">
            <v>54</v>
          </cell>
          <cell r="C56" t="str">
            <v>Владивостокский</v>
          </cell>
          <cell r="D56" t="str">
            <v>ВПП</v>
          </cell>
          <cell r="E56" t="str">
            <v>ВПП</v>
          </cell>
          <cell r="F56" t="str">
            <v>Анадырь (Угольный)</v>
          </cell>
          <cell r="G56" t="str">
            <v>да</v>
          </cell>
          <cell r="H56" t="str">
            <v>установлен</v>
          </cell>
          <cell r="I56" t="str">
            <v>воздушный</v>
          </cell>
          <cell r="J56" t="str">
            <v>не определен</v>
          </cell>
          <cell r="K56" t="str">
            <v>грузо-пассажирский</v>
          </cell>
          <cell r="L56" t="str">
            <v>работающий на нерегулярной основе</v>
          </cell>
          <cell r="M56" t="str">
            <v>многосторонний</v>
          </cell>
          <cell r="N56" t="str">
            <v>не определен</v>
          </cell>
          <cell r="O56" t="str">
            <v>нет</v>
          </cell>
          <cell r="P56" t="str">
            <v>нет</v>
          </cell>
          <cell r="Q56" t="str">
            <v>нет</v>
          </cell>
          <cell r="R56" t="str">
            <v>не применимо</v>
          </cell>
          <cell r="S56" t="str">
            <v>не применимо</v>
          </cell>
          <cell r="T56" t="str">
            <v>ДФО</v>
          </cell>
          <cell r="U56" t="str">
            <v>Чукотский автономный округ</v>
          </cell>
          <cell r="V56" t="str">
            <v>Чукотский АО, Анадырский р-н, п. Угольные Копи, д. 6, аэровокзальный комплекс</v>
          </cell>
          <cell r="W56" t="str">
            <v>функционирует</v>
          </cell>
          <cell r="X56" t="str">
            <v>рабочие дни: понедельник пятница с 9:00 до 18:00 (в выходные дни и вне регламента работы пункта пропуска по предварительному уведомлению (заявке) и согласованию с ГКО). Выходные дни: суббота, воскресенье (по форс-мажорным обстоятельствам круглосуточно)</v>
          </cell>
          <cell r="Y56" t="str">
            <v>действует</v>
          </cell>
          <cell r="Z56" t="str">
            <v>нет данных</v>
          </cell>
          <cell r="AA56" t="str">
            <v>нет данных</v>
          </cell>
          <cell r="AB56" t="str">
            <v>нет данных</v>
          </cell>
          <cell r="AC56" t="str">
            <v>все</v>
          </cell>
          <cell r="AD56" t="str">
            <v>круглогодично</v>
          </cell>
          <cell r="AE56">
            <v>9</v>
          </cell>
          <cell r="AF56">
            <v>247</v>
          </cell>
          <cell r="AG56" t="str">
            <v>действует</v>
          </cell>
          <cell r="AH56">
            <v>44987</v>
          </cell>
          <cell r="AI56">
            <v>0</v>
          </cell>
          <cell r="AJ56" t="str">
            <v>не определена</v>
          </cell>
          <cell r="AK56">
            <v>0</v>
          </cell>
          <cell r="AL56">
            <v>0</v>
          </cell>
          <cell r="AM56">
            <v>5</v>
          </cell>
          <cell r="AN56" t="str">
            <v>тр.с./сутки</v>
          </cell>
          <cell r="AO56">
            <v>5</v>
          </cell>
          <cell r="AP56">
            <v>0</v>
          </cell>
          <cell r="AQ56">
            <v>0</v>
          </cell>
          <cell r="AR56" t="str">
            <v>не определена</v>
          </cell>
          <cell r="AS56">
            <v>0</v>
          </cell>
          <cell r="AT56">
            <v>0</v>
          </cell>
          <cell r="AU56">
            <v>5</v>
          </cell>
          <cell r="AV56" t="str">
            <v>тр.с./сутки</v>
          </cell>
          <cell r="AW56">
            <v>5</v>
          </cell>
          <cell r="AX56">
            <v>0</v>
          </cell>
          <cell r="AY56">
            <v>100</v>
          </cell>
          <cell r="AZ56" t="str">
            <v>чел./час</v>
          </cell>
          <cell r="BA56">
            <v>900</v>
          </cell>
          <cell r="BB56">
            <v>0</v>
          </cell>
          <cell r="BC56">
            <v>25</v>
          </cell>
          <cell r="BD56" t="str">
            <v>тонн/сутки</v>
          </cell>
          <cell r="BE56">
            <v>25</v>
          </cell>
          <cell r="BF56">
            <v>0</v>
          </cell>
          <cell r="BG56" t="str">
            <v>не представляется возможным расчитать в связи с нерегулярным характером работы пункта пропуска</v>
          </cell>
          <cell r="BH56" t="str">
            <v>да</v>
          </cell>
          <cell r="BI56" t="str">
            <v>да</v>
          </cell>
          <cell r="BJ56" t="str">
            <v>да</v>
          </cell>
          <cell r="BK56" t="str">
            <v>да</v>
          </cell>
          <cell r="BL56" t="str">
            <v>да</v>
          </cell>
          <cell r="BM56" t="str">
            <v>нет</v>
          </cell>
          <cell r="BN56" t="str">
            <v>частично</v>
          </cell>
          <cell r="BO56">
            <v>0</v>
          </cell>
        </row>
        <row r="57">
          <cell r="A57" t="str">
            <v>ВППВладивосток (Кневичи)ДФО</v>
          </cell>
          <cell r="B57">
            <v>55</v>
          </cell>
          <cell r="C57" t="str">
            <v>Владивостокский</v>
          </cell>
          <cell r="D57" t="str">
            <v>ВПП</v>
          </cell>
          <cell r="E57" t="str">
            <v>ВПП</v>
          </cell>
          <cell r="F57" t="str">
            <v>Владивосток (Кневичи)</v>
          </cell>
          <cell r="G57" t="str">
            <v>да</v>
          </cell>
          <cell r="H57" t="str">
            <v>установлен</v>
          </cell>
          <cell r="I57" t="str">
            <v>воздушный</v>
          </cell>
          <cell r="J57" t="str">
            <v>не определен</v>
          </cell>
          <cell r="K57" t="str">
            <v>грузо-пассажирский</v>
          </cell>
          <cell r="L57" t="str">
            <v>постоянный</v>
          </cell>
          <cell r="M57" t="str">
            <v>многосторонний</v>
          </cell>
          <cell r="N57" t="str">
            <v>не определен</v>
          </cell>
          <cell r="O57" t="str">
            <v>да</v>
          </cell>
          <cell r="P57" t="str">
            <v>да</v>
          </cell>
          <cell r="Q57" t="str">
            <v>да</v>
          </cell>
          <cell r="R57" t="str">
            <v>не применимо</v>
          </cell>
          <cell r="S57" t="str">
            <v>не применимо</v>
          </cell>
          <cell r="T57" t="str">
            <v>ДФО</v>
          </cell>
          <cell r="U57" t="str">
            <v>Приморский край</v>
          </cell>
          <cell r="V57" t="str">
            <v>Приморский край, г. Артем, ул. Владимира Сайбеля, 45</v>
          </cell>
          <cell r="W57" t="str">
            <v>функционирует</v>
          </cell>
          <cell r="X57" t="str">
            <v>круглосуточно</v>
          </cell>
          <cell r="Y57" t="str">
            <v>действует</v>
          </cell>
          <cell r="Z57" t="str">
            <v>нет данных</v>
          </cell>
          <cell r="AA57" t="str">
            <v>нет данных</v>
          </cell>
          <cell r="AB57" t="str">
            <v>нет данных</v>
          </cell>
          <cell r="AC57" t="str">
            <v>все</v>
          </cell>
          <cell r="AD57" t="str">
            <v>круглогодично</v>
          </cell>
          <cell r="AE57">
            <v>24</v>
          </cell>
          <cell r="AF57">
            <v>365</v>
          </cell>
          <cell r="AG57" t="str">
            <v>действует</v>
          </cell>
          <cell r="AH57">
            <v>45084</v>
          </cell>
          <cell r="AI57">
            <v>0</v>
          </cell>
          <cell r="AJ57" t="str">
            <v>не определена</v>
          </cell>
          <cell r="AK57">
            <v>0</v>
          </cell>
          <cell r="AL57">
            <v>0</v>
          </cell>
          <cell r="AM57">
            <v>0</v>
          </cell>
          <cell r="AN57" t="str">
            <v>не определена</v>
          </cell>
          <cell r="AO57">
            <v>0</v>
          </cell>
          <cell r="AP57">
            <v>0</v>
          </cell>
          <cell r="AQ57">
            <v>0</v>
          </cell>
          <cell r="AR57" t="str">
            <v>не определена</v>
          </cell>
          <cell r="AS57">
            <v>0</v>
          </cell>
          <cell r="AT57">
            <v>0</v>
          </cell>
          <cell r="AU57">
            <v>0</v>
          </cell>
          <cell r="AV57" t="str">
            <v>не определена</v>
          </cell>
          <cell r="AW57">
            <v>0</v>
          </cell>
          <cell r="AX57">
            <v>0</v>
          </cell>
          <cell r="AY57">
            <v>440</v>
          </cell>
          <cell r="AZ57" t="str">
            <v>чел./час</v>
          </cell>
          <cell r="BA57">
            <v>10560</v>
          </cell>
          <cell r="BB57">
            <v>3854400</v>
          </cell>
          <cell r="BC57">
            <v>0</v>
          </cell>
          <cell r="BD57" t="str">
            <v>не определена</v>
          </cell>
          <cell r="BE57">
            <v>0</v>
          </cell>
          <cell r="BF57">
            <v>0</v>
          </cell>
          <cell r="BG57" t="str">
            <v>не определено</v>
          </cell>
          <cell r="BH57" t="str">
            <v>да</v>
          </cell>
          <cell r="BI57" t="str">
            <v>да</v>
          </cell>
          <cell r="BJ57" t="str">
            <v>да</v>
          </cell>
          <cell r="BK57" t="str">
            <v>да</v>
          </cell>
          <cell r="BL57" t="str">
            <v>да</v>
          </cell>
          <cell r="BM57" t="str">
            <v>нет</v>
          </cell>
          <cell r="BN57" t="str">
            <v>обустроен</v>
          </cell>
          <cell r="BO57">
            <v>0</v>
          </cell>
        </row>
        <row r="58">
          <cell r="A58" t="str">
            <v>ВППМагадан (Сокол)ДФО</v>
          </cell>
          <cell r="B58">
            <v>56</v>
          </cell>
          <cell r="C58" t="str">
            <v>Владивостокский</v>
          </cell>
          <cell r="D58" t="str">
            <v>ВПП</v>
          </cell>
          <cell r="E58" t="str">
            <v>ВПП</v>
          </cell>
          <cell r="F58" t="str">
            <v>Магадан (Сокол)</v>
          </cell>
          <cell r="G58" t="str">
            <v>да</v>
          </cell>
          <cell r="H58" t="str">
            <v>установлен</v>
          </cell>
          <cell r="I58" t="str">
            <v>воздушный</v>
          </cell>
          <cell r="J58" t="str">
            <v>не определен</v>
          </cell>
          <cell r="K58" t="str">
            <v>грузо-пассажирский</v>
          </cell>
          <cell r="L58" t="str">
            <v>работающий на нерегулярной основе</v>
          </cell>
          <cell r="M58" t="str">
            <v>многосторонний</v>
          </cell>
          <cell r="N58" t="str">
            <v>не определен</v>
          </cell>
          <cell r="O58" t="str">
            <v>да</v>
          </cell>
          <cell r="P58" t="str">
            <v>нет</v>
          </cell>
          <cell r="Q58" t="str">
            <v>да</v>
          </cell>
          <cell r="R58" t="str">
            <v>не применимо</v>
          </cell>
          <cell r="S58" t="str">
            <v>не применимо</v>
          </cell>
          <cell r="T58" t="str">
            <v>ДФО</v>
          </cell>
          <cell r="U58" t="str">
            <v>Магаданская область</v>
          </cell>
          <cell r="V58" t="str">
            <v>Магаданская область, 48 км до центра г. Магадана, п. Сокол</v>
          </cell>
          <cell r="W58" t="str">
            <v>функционирует</v>
          </cell>
          <cell r="X58" t="str">
            <v>Рабочие дни: понедельник-пятница с 9.00 до 18.00. Вне регламента работы пункта пропуска, в выходные и праздничные дни по предварительной заявке с ГКО</v>
          </cell>
          <cell r="Y58" t="str">
            <v>действует</v>
          </cell>
          <cell r="Z58" t="str">
            <v>нет данных</v>
          </cell>
          <cell r="AA58" t="str">
            <v>нет данных</v>
          </cell>
          <cell r="AB58" t="str">
            <v>нет данных</v>
          </cell>
          <cell r="AC58" t="str">
            <v>все</v>
          </cell>
          <cell r="AD58" t="str">
            <v>круглогодично</v>
          </cell>
          <cell r="AE58">
            <v>9</v>
          </cell>
          <cell r="AF58">
            <v>247</v>
          </cell>
          <cell r="AG58" t="str">
            <v>действует</v>
          </cell>
          <cell r="AH58">
            <v>45091</v>
          </cell>
          <cell r="AI58">
            <v>0</v>
          </cell>
          <cell r="AJ58" t="str">
            <v>не определена</v>
          </cell>
          <cell r="AK58">
            <v>0</v>
          </cell>
          <cell r="AL58">
            <v>0</v>
          </cell>
          <cell r="AM58">
            <v>0</v>
          </cell>
          <cell r="AN58" t="str">
            <v>не определена</v>
          </cell>
          <cell r="AO58">
            <v>0</v>
          </cell>
          <cell r="AP58">
            <v>0</v>
          </cell>
          <cell r="AQ58">
            <v>0</v>
          </cell>
          <cell r="AR58" t="str">
            <v>не определена</v>
          </cell>
          <cell r="AS58">
            <v>0</v>
          </cell>
          <cell r="AT58">
            <v>0</v>
          </cell>
          <cell r="AU58">
            <v>0</v>
          </cell>
          <cell r="AV58" t="str">
            <v>не определена</v>
          </cell>
          <cell r="AW58">
            <v>0</v>
          </cell>
          <cell r="AX58">
            <v>0</v>
          </cell>
          <cell r="AY58">
            <v>0</v>
          </cell>
          <cell r="AZ58" t="str">
            <v>не определена</v>
          </cell>
          <cell r="BA58">
            <v>0</v>
          </cell>
          <cell r="BB58">
            <v>0</v>
          </cell>
          <cell r="BC58">
            <v>0</v>
          </cell>
          <cell r="BD58" t="str">
            <v>не определена</v>
          </cell>
          <cell r="BE58">
            <v>0</v>
          </cell>
          <cell r="BF58">
            <v>0</v>
          </cell>
          <cell r="BG58" t="str">
            <v>не представляется возможным расчитать в связи с нерегулярным характером работы пункта пропуска</v>
          </cell>
          <cell r="BH58" t="str">
            <v>да</v>
          </cell>
          <cell r="BI58" t="str">
            <v>да</v>
          </cell>
          <cell r="BJ58" t="str">
            <v>да</v>
          </cell>
          <cell r="BK58" t="str">
            <v>да</v>
          </cell>
          <cell r="BL58" t="str">
            <v>да</v>
          </cell>
          <cell r="BM58" t="str">
            <v>нет</v>
          </cell>
          <cell r="BN58" t="str">
            <v>не обустроен</v>
          </cell>
          <cell r="BO58">
            <v>0</v>
          </cell>
        </row>
        <row r="59">
          <cell r="A59" t="str">
            <v>ВПППетропавловск-Камчатский (Елизово)ДФО</v>
          </cell>
          <cell r="B59">
            <v>57</v>
          </cell>
          <cell r="C59" t="str">
            <v>Владивостокский</v>
          </cell>
          <cell r="D59" t="str">
            <v>ВПП</v>
          </cell>
          <cell r="E59" t="str">
            <v>ВПП</v>
          </cell>
          <cell r="F59" t="str">
            <v>Петропавловск-Камчатский (Елизово)</v>
          </cell>
          <cell r="G59" t="str">
            <v>да</v>
          </cell>
          <cell r="H59" t="str">
            <v>установлен</v>
          </cell>
          <cell r="I59" t="str">
            <v>воздушный</v>
          </cell>
          <cell r="J59" t="str">
            <v>не определен</v>
          </cell>
          <cell r="K59" t="str">
            <v>грузо-пассажирский</v>
          </cell>
          <cell r="L59" t="str">
            <v>постоянный</v>
          </cell>
          <cell r="M59" t="str">
            <v>многосторонний</v>
          </cell>
          <cell r="N59" t="str">
            <v>не определен</v>
          </cell>
          <cell r="O59" t="str">
            <v>нет</v>
          </cell>
          <cell r="P59" t="str">
            <v>нет</v>
          </cell>
          <cell r="Q59" t="str">
            <v>да</v>
          </cell>
          <cell r="R59" t="str">
            <v>не применимо</v>
          </cell>
          <cell r="S59" t="str">
            <v>не применимо</v>
          </cell>
          <cell r="T59" t="str">
            <v>ДФО</v>
          </cell>
          <cell r="U59" t="str">
            <v>Камчатский край</v>
          </cell>
          <cell r="V59" t="str">
            <v>Камчатский край, г. Елизово, ул. Звездная, д.10/8</v>
          </cell>
          <cell r="W59" t="str">
            <v>функционирует</v>
          </cell>
          <cell r="X59" t="str">
            <v>с 08.00 до 20.00 (ночное время по согласованию с ГКО)</v>
          </cell>
          <cell r="Y59" t="str">
            <v>действует</v>
          </cell>
          <cell r="Z59" t="str">
            <v>нет данных</v>
          </cell>
          <cell r="AA59" t="str">
            <v>нет данных</v>
          </cell>
          <cell r="AB59" t="str">
            <v>нет данных</v>
          </cell>
          <cell r="AC59" t="str">
            <v>все</v>
          </cell>
          <cell r="AD59" t="str">
            <v>круглогодично</v>
          </cell>
          <cell r="AE59">
            <v>12</v>
          </cell>
          <cell r="AF59">
            <v>365</v>
          </cell>
          <cell r="AG59" t="str">
            <v>действует</v>
          </cell>
          <cell r="AH59">
            <v>45022</v>
          </cell>
          <cell r="AI59">
            <v>0</v>
          </cell>
          <cell r="AJ59" t="str">
            <v>не определена</v>
          </cell>
          <cell r="AK59">
            <v>0</v>
          </cell>
          <cell r="AL59">
            <v>0</v>
          </cell>
          <cell r="AM59">
            <v>0</v>
          </cell>
          <cell r="AN59" t="str">
            <v>не определена</v>
          </cell>
          <cell r="AO59">
            <v>0</v>
          </cell>
          <cell r="AP59">
            <v>0</v>
          </cell>
          <cell r="AQ59">
            <v>0</v>
          </cell>
          <cell r="AR59" t="str">
            <v>не определена</v>
          </cell>
          <cell r="AS59">
            <v>0</v>
          </cell>
          <cell r="AT59">
            <v>0</v>
          </cell>
          <cell r="AU59">
            <v>0</v>
          </cell>
          <cell r="AV59" t="str">
            <v>не определена</v>
          </cell>
          <cell r="AW59">
            <v>0</v>
          </cell>
          <cell r="AX59">
            <v>0</v>
          </cell>
          <cell r="AY59">
            <v>0</v>
          </cell>
          <cell r="AZ59" t="str">
            <v>не определена</v>
          </cell>
          <cell r="BA59">
            <v>0</v>
          </cell>
          <cell r="BB59">
            <v>0</v>
          </cell>
          <cell r="BC59">
            <v>0</v>
          </cell>
          <cell r="BD59" t="str">
            <v>не определена</v>
          </cell>
          <cell r="BE59">
            <v>0</v>
          </cell>
          <cell r="BF59">
            <v>0</v>
          </cell>
          <cell r="BG59" t="str">
            <v>не определено</v>
          </cell>
          <cell r="BH59" t="str">
            <v>да</v>
          </cell>
          <cell r="BI59" t="str">
            <v>да</v>
          </cell>
          <cell r="BJ59" t="str">
            <v>да</v>
          </cell>
          <cell r="BK59" t="str">
            <v>да</v>
          </cell>
          <cell r="BL59" t="str">
            <v>да</v>
          </cell>
          <cell r="BM59" t="str">
            <v>нет</v>
          </cell>
          <cell r="BN59" t="str">
            <v>не обустроен</v>
          </cell>
          <cell r="BO59">
            <v>0</v>
          </cell>
        </row>
        <row r="60">
          <cell r="A60" t="str">
            <v>ВПППровидения БухтаДФО</v>
          </cell>
          <cell r="B60">
            <v>58</v>
          </cell>
          <cell r="C60" t="str">
            <v>Владивостокский</v>
          </cell>
          <cell r="D60" t="str">
            <v>ВПП</v>
          </cell>
          <cell r="E60" t="str">
            <v>ВПП</v>
          </cell>
          <cell r="F60" t="str">
            <v>Провидения Бухта</v>
          </cell>
          <cell r="G60" t="str">
            <v>да</v>
          </cell>
          <cell r="H60" t="str">
            <v>установлен</v>
          </cell>
          <cell r="I60" t="str">
            <v>воздушный</v>
          </cell>
          <cell r="J60" t="str">
            <v>не определен</v>
          </cell>
          <cell r="K60" t="str">
            <v>грузо-пассажирский</v>
          </cell>
          <cell r="L60" t="str">
            <v>работающий на нерегулярной основе</v>
          </cell>
          <cell r="M60" t="str">
            <v>многосторонний</v>
          </cell>
          <cell r="N60" t="str">
            <v>не определен</v>
          </cell>
          <cell r="O60" t="str">
            <v>нет</v>
          </cell>
          <cell r="P60" t="str">
            <v>нет</v>
          </cell>
          <cell r="Q60" t="str">
            <v>нет</v>
          </cell>
          <cell r="R60" t="str">
            <v>не применимо</v>
          </cell>
          <cell r="S60" t="str">
            <v>не применимо</v>
          </cell>
          <cell r="T60" t="str">
            <v>ДФО</v>
          </cell>
          <cell r="U60" t="str">
            <v>Чукотский автономный округ</v>
          </cell>
          <cell r="V60" t="str">
            <v>Чукотский автономный округ, Провиденский район, село Урелики, улица Снежная, д. 1</v>
          </cell>
          <cell r="W60" t="str">
            <v>функционирует</v>
          </cell>
          <cell r="X60" t="str">
            <v>рабочие дни: понедельник - пятница, в летний период с 10:00 до 17:00, в зимний период с 9:00 до 16:00 (в выходные дни и вне регламента работы ПП по предваритеьному уведомлению (заявке) и согласованию с ГКО). Выходные дни: суббота, воскресенье (по форс-мажорным обстоятельствам - круглосуточно)</v>
          </cell>
          <cell r="Y60" t="str">
            <v>действует</v>
          </cell>
          <cell r="Z60" t="str">
            <v>нет данных</v>
          </cell>
          <cell r="AA60" t="str">
            <v>нет данных</v>
          </cell>
          <cell r="AB60" t="str">
            <v>нет данных</v>
          </cell>
          <cell r="AC60" t="str">
            <v>все</v>
          </cell>
          <cell r="AD60" t="str">
            <v>зимний/летний</v>
          </cell>
          <cell r="AE60" t="str">
            <v>7/7</v>
          </cell>
          <cell r="AF60">
            <v>247</v>
          </cell>
          <cell r="AG60" t="str">
            <v>действует</v>
          </cell>
          <cell r="AH60">
            <v>44987</v>
          </cell>
          <cell r="AI60">
            <v>0</v>
          </cell>
          <cell r="AJ60" t="str">
            <v>не определена</v>
          </cell>
          <cell r="AK60">
            <v>0</v>
          </cell>
          <cell r="AL60">
            <v>0</v>
          </cell>
          <cell r="AM60">
            <v>3</v>
          </cell>
          <cell r="AN60" t="str">
            <v>тр.с./сутки</v>
          </cell>
          <cell r="AO60">
            <v>3</v>
          </cell>
          <cell r="AP60">
            <v>0</v>
          </cell>
          <cell r="AQ60">
            <v>0</v>
          </cell>
          <cell r="AR60" t="str">
            <v>не определена</v>
          </cell>
          <cell r="AS60">
            <v>0</v>
          </cell>
          <cell r="AT60">
            <v>0</v>
          </cell>
          <cell r="AU60">
            <v>3</v>
          </cell>
          <cell r="AV60" t="str">
            <v>тр.с./сутки</v>
          </cell>
          <cell r="AW60">
            <v>3</v>
          </cell>
          <cell r="AX60">
            <v>0</v>
          </cell>
          <cell r="AY60">
            <v>20</v>
          </cell>
          <cell r="AZ60" t="str">
            <v>чел./час</v>
          </cell>
          <cell r="BA60">
            <v>140</v>
          </cell>
          <cell r="BB60">
            <v>0</v>
          </cell>
          <cell r="BC60">
            <v>2</v>
          </cell>
          <cell r="BD60" t="str">
            <v>тонн/сутки</v>
          </cell>
          <cell r="BE60">
            <v>2</v>
          </cell>
          <cell r="BF60">
            <v>0</v>
          </cell>
          <cell r="BG60" t="str">
            <v>не представляется возможным расчитать в связи с нерегулярным характером работы пункта пропуска</v>
          </cell>
          <cell r="BH60" t="str">
            <v>да</v>
          </cell>
          <cell r="BI60" t="str">
            <v>да</v>
          </cell>
          <cell r="BJ60" t="str">
            <v>да</v>
          </cell>
          <cell r="BK60" t="str">
            <v>да</v>
          </cell>
          <cell r="BL60" t="str">
            <v>да</v>
          </cell>
          <cell r="BM60" t="str">
            <v>нет</v>
          </cell>
          <cell r="BN60" t="str">
            <v>не обустроен</v>
          </cell>
          <cell r="BO60">
            <v>0</v>
          </cell>
        </row>
        <row r="61">
          <cell r="A61" t="str">
            <v>ВППЮжно-Сахалинск (Хомутово)ДФО</v>
          </cell>
          <cell r="B61">
            <v>59</v>
          </cell>
          <cell r="C61" t="str">
            <v>Владивостокский</v>
          </cell>
          <cell r="D61" t="str">
            <v>ВПП</v>
          </cell>
          <cell r="E61" t="str">
            <v>ВПП</v>
          </cell>
          <cell r="F61" t="str">
            <v>Южно-Сахалинск (Хомутово)</v>
          </cell>
          <cell r="G61" t="str">
            <v>да</v>
          </cell>
          <cell r="H61" t="str">
            <v>установлен</v>
          </cell>
          <cell r="I61" t="str">
            <v>воздушный</v>
          </cell>
          <cell r="J61" t="str">
            <v>не определен</v>
          </cell>
          <cell r="K61" t="str">
            <v>грузо-пассажирский</v>
          </cell>
          <cell r="L61" t="str">
            <v>постоянный</v>
          </cell>
          <cell r="M61" t="str">
            <v>многосторонний</v>
          </cell>
          <cell r="N61" t="str">
            <v>не определен</v>
          </cell>
          <cell r="O61" t="str">
            <v>нет</v>
          </cell>
          <cell r="P61" t="str">
            <v>да</v>
          </cell>
          <cell r="Q61" t="str">
            <v>нет</v>
          </cell>
          <cell r="R61" t="str">
            <v>не применимо</v>
          </cell>
          <cell r="S61" t="str">
            <v>не применимо</v>
          </cell>
          <cell r="T61" t="str">
            <v>ДФО</v>
          </cell>
          <cell r="U61" t="str">
            <v>Сахалинская область</v>
          </cell>
          <cell r="V61" t="str">
            <v>Сахалинская обл., г. Южно-Сахалинск, Хомутово, аэропорт</v>
          </cell>
          <cell r="W61" t="str">
            <v>функционирует</v>
          </cell>
          <cell r="X61" t="str">
            <v>с 08.00 до 22.00, круглогодичный</v>
          </cell>
          <cell r="Y61" t="str">
            <v>действует</v>
          </cell>
          <cell r="Z61" t="str">
            <v>нет данных</v>
          </cell>
          <cell r="AA61" t="str">
            <v>нет данных</v>
          </cell>
          <cell r="AB61" t="str">
            <v>нет данных</v>
          </cell>
          <cell r="AC61" t="str">
            <v>все</v>
          </cell>
          <cell r="AD61" t="str">
            <v>круглогодично</v>
          </cell>
          <cell r="AE61">
            <v>14</v>
          </cell>
          <cell r="AF61">
            <v>365</v>
          </cell>
          <cell r="AG61" t="str">
            <v>действует</v>
          </cell>
          <cell r="AH61">
            <v>45016</v>
          </cell>
          <cell r="AI61">
            <v>0</v>
          </cell>
          <cell r="AJ61" t="str">
            <v>не определена</v>
          </cell>
          <cell r="AK61">
            <v>0</v>
          </cell>
          <cell r="AL61">
            <v>0</v>
          </cell>
          <cell r="AM61">
            <v>0</v>
          </cell>
          <cell r="AN61" t="str">
            <v>не определена</v>
          </cell>
          <cell r="AO61">
            <v>0</v>
          </cell>
          <cell r="AP61">
            <v>0</v>
          </cell>
          <cell r="AQ61">
            <v>0</v>
          </cell>
          <cell r="AR61" t="str">
            <v>не определена</v>
          </cell>
          <cell r="AS61">
            <v>0</v>
          </cell>
          <cell r="AT61">
            <v>0</v>
          </cell>
          <cell r="AU61">
            <v>0</v>
          </cell>
          <cell r="AV61" t="str">
            <v>не определена</v>
          </cell>
          <cell r="AW61">
            <v>0</v>
          </cell>
          <cell r="AX61">
            <v>0</v>
          </cell>
          <cell r="AY61">
            <v>0</v>
          </cell>
          <cell r="AZ61" t="str">
            <v>не определена</v>
          </cell>
          <cell r="BA61">
            <v>0</v>
          </cell>
          <cell r="BB61">
            <v>0</v>
          </cell>
          <cell r="BC61">
            <v>0</v>
          </cell>
          <cell r="BD61" t="str">
            <v>не определена</v>
          </cell>
          <cell r="BE61">
            <v>0</v>
          </cell>
          <cell r="BF61">
            <v>0</v>
          </cell>
          <cell r="BG61" t="str">
            <v>не определено</v>
          </cell>
          <cell r="BH61" t="str">
            <v>да</v>
          </cell>
          <cell r="BI61" t="str">
            <v>да</v>
          </cell>
          <cell r="BJ61" t="str">
            <v>да</v>
          </cell>
          <cell r="BK61" t="str">
            <v>да</v>
          </cell>
          <cell r="BL61" t="str">
            <v>да</v>
          </cell>
          <cell r="BM61" t="str">
            <v>да</v>
          </cell>
          <cell r="BN61" t="str">
            <v>не обустроен</v>
          </cell>
          <cell r="BO61">
            <v>0</v>
          </cell>
        </row>
        <row r="62">
          <cell r="A62" t="str">
            <v>МППАлександровск-СахалинскийДФО</v>
          </cell>
          <cell r="B62">
            <v>60</v>
          </cell>
          <cell r="C62" t="str">
            <v>Владивостокский</v>
          </cell>
          <cell r="D62" t="str">
            <v>МПП</v>
          </cell>
          <cell r="E62" t="str">
            <v>МПП</v>
          </cell>
          <cell r="F62" t="str">
            <v>Александровск-Сахалинский</v>
          </cell>
          <cell r="G62" t="str">
            <v>нет</v>
          </cell>
          <cell r="H62" t="str">
            <v>установлен</v>
          </cell>
          <cell r="I62" t="str">
            <v>морской</v>
          </cell>
          <cell r="J62" t="str">
            <v>не определен</v>
          </cell>
          <cell r="K62" t="str">
            <v>грузовой</v>
          </cell>
          <cell r="L62" t="str">
            <v>постоянный</v>
          </cell>
          <cell r="M62" t="str">
            <v>многосторонний</v>
          </cell>
          <cell r="N62" t="str">
            <v>не определен</v>
          </cell>
          <cell r="O62" t="str">
            <v>нет</v>
          </cell>
          <cell r="P62" t="str">
            <v>нет</v>
          </cell>
          <cell r="Q62" t="str">
            <v>нет</v>
          </cell>
          <cell r="R62" t="str">
            <v>не применимо</v>
          </cell>
          <cell r="S62" t="str">
            <v>не применимо</v>
          </cell>
          <cell r="T62" t="str">
            <v>ДФО</v>
          </cell>
          <cell r="U62" t="str">
            <v>Сахалинская область</v>
          </cell>
          <cell r="V62" t="str">
            <v>не определен</v>
          </cell>
          <cell r="W62" t="str">
            <v>Не функционирует по решению пограничного органа с 2009 г. Пункт пропуска не обустроен, так как решение о целесообразности функционирования не принято</v>
          </cell>
          <cell r="X62" t="str">
            <v>не определен</v>
          </cell>
          <cell r="Y62" t="str">
            <v>не определен</v>
          </cell>
          <cell r="Z62" t="str">
            <v>нет данных</v>
          </cell>
          <cell r="AA62" t="str">
            <v>нет данных</v>
          </cell>
          <cell r="AB62" t="str">
            <v>нет данных</v>
          </cell>
          <cell r="AC62" t="str">
            <v>не определен</v>
          </cell>
          <cell r="AD62" t="str">
            <v>не определен</v>
          </cell>
          <cell r="AE62">
            <v>0</v>
          </cell>
          <cell r="AF62">
            <v>0</v>
          </cell>
          <cell r="AG62" t="str">
            <v>не определен</v>
          </cell>
          <cell r="AH62" t="str">
            <v>не утвержден</v>
          </cell>
          <cell r="AI62">
            <v>0</v>
          </cell>
          <cell r="AJ62" t="str">
            <v>не определена</v>
          </cell>
          <cell r="AK62">
            <v>0</v>
          </cell>
          <cell r="AL62">
            <v>0</v>
          </cell>
          <cell r="AM62">
            <v>0</v>
          </cell>
          <cell r="AN62" t="str">
            <v>не определена</v>
          </cell>
          <cell r="AO62">
            <v>0</v>
          </cell>
          <cell r="AP62">
            <v>0</v>
          </cell>
          <cell r="AQ62">
            <v>0</v>
          </cell>
          <cell r="AR62" t="str">
            <v>не определена</v>
          </cell>
          <cell r="AS62">
            <v>0</v>
          </cell>
          <cell r="AT62">
            <v>0</v>
          </cell>
          <cell r="AU62">
            <v>0</v>
          </cell>
          <cell r="AV62" t="str">
            <v>не определена</v>
          </cell>
          <cell r="AW62">
            <v>0</v>
          </cell>
          <cell r="AX62">
            <v>0</v>
          </cell>
          <cell r="AY62">
            <v>0</v>
          </cell>
          <cell r="AZ62" t="str">
            <v>не определена</v>
          </cell>
          <cell r="BA62">
            <v>0</v>
          </cell>
          <cell r="BB62">
            <v>0</v>
          </cell>
          <cell r="BC62">
            <v>0</v>
          </cell>
          <cell r="BD62" t="str">
            <v>не определена</v>
          </cell>
          <cell r="BE62">
            <v>0</v>
          </cell>
          <cell r="BF62">
            <v>0</v>
          </cell>
          <cell r="BG62" t="str">
            <v>не определено</v>
          </cell>
          <cell r="BH62" t="str">
            <v>нет</v>
          </cell>
          <cell r="BI62" t="str">
            <v>нет</v>
          </cell>
          <cell r="BJ62" t="str">
            <v>нет</v>
          </cell>
          <cell r="BK62" t="str">
            <v>нет</v>
          </cell>
          <cell r="BL62" t="str">
            <v>нет</v>
          </cell>
          <cell r="BM62" t="str">
            <v>нет</v>
          </cell>
          <cell r="BN62" t="str">
            <v>не обустроен</v>
          </cell>
          <cell r="BO62">
            <v>0</v>
          </cell>
        </row>
        <row r="63">
          <cell r="A63" t="str">
            <v>МППАнадырьДФО</v>
          </cell>
          <cell r="B63">
            <v>61</v>
          </cell>
          <cell r="C63" t="str">
            <v>Владивостокский</v>
          </cell>
          <cell r="D63" t="str">
            <v>МПП</v>
          </cell>
          <cell r="E63" t="str">
            <v>МПП</v>
          </cell>
          <cell r="F63" t="str">
            <v>Анадырь</v>
          </cell>
          <cell r="G63" t="str">
            <v>да</v>
          </cell>
          <cell r="H63" t="str">
            <v>установлен</v>
          </cell>
          <cell r="I63" t="str">
            <v>морской</v>
          </cell>
          <cell r="J63" t="str">
            <v>не определен</v>
          </cell>
          <cell r="K63" t="str">
            <v>грузо-пассажирский</v>
          </cell>
          <cell r="L63" t="str">
            <v>сезонный</v>
          </cell>
          <cell r="M63" t="str">
            <v>многосторонний</v>
          </cell>
          <cell r="N63" t="str">
            <v>не определен</v>
          </cell>
          <cell r="O63" t="str">
            <v>нет</v>
          </cell>
          <cell r="P63" t="str">
            <v>да</v>
          </cell>
          <cell r="Q63" t="str">
            <v>да</v>
          </cell>
          <cell r="R63" t="str">
            <v>не применимо</v>
          </cell>
          <cell r="S63" t="str">
            <v>не применимо</v>
          </cell>
          <cell r="T63" t="str">
            <v>ДФО</v>
          </cell>
          <cell r="U63" t="str">
            <v>Чукотский автономный округ</v>
          </cell>
          <cell r="V63" t="str">
            <v>Чукотский автономный округ, г. Анадырь, ул. Ленина, д. 73, Анадырский лиман, Берингово море</v>
          </cell>
          <cell r="W63" t="str">
            <v>функционирует</v>
          </cell>
          <cell r="X63" t="str">
            <v>рабочие дни: понедельник - пятница с 9:00 до 18:00  (в выходные дни и вне регламента работы пункта пропуска по предварительному уведомлению (заявке) и огласованию с ГКО). Выходные дни: суббота, воскресенье (при форс-мажорных обстоятельствах круглосуточно)</v>
          </cell>
          <cell r="Y63" t="str">
            <v>действует</v>
          </cell>
          <cell r="Z63" t="str">
            <v>нет данных</v>
          </cell>
          <cell r="AA63" t="str">
            <v>нет данных</v>
          </cell>
          <cell r="AB63" t="str">
            <v>нет данных</v>
          </cell>
          <cell r="AC63" t="str">
            <v>все</v>
          </cell>
          <cell r="AD63" t="str">
            <v>навигация</v>
          </cell>
          <cell r="AE63">
            <v>9</v>
          </cell>
          <cell r="AF63">
            <v>182</v>
          </cell>
          <cell r="AG63" t="str">
            <v>действует</v>
          </cell>
          <cell r="AH63">
            <v>44987</v>
          </cell>
          <cell r="AI63">
            <v>6</v>
          </cell>
          <cell r="AJ63" t="str">
            <v>тр.с./сутки</v>
          </cell>
          <cell r="AK63">
            <v>6</v>
          </cell>
          <cell r="AL63">
            <v>546</v>
          </cell>
          <cell r="AM63">
            <v>0</v>
          </cell>
          <cell r="AN63" t="str">
            <v>не определена</v>
          </cell>
          <cell r="AO63">
            <v>0</v>
          </cell>
          <cell r="AP63">
            <v>0</v>
          </cell>
          <cell r="AQ63">
            <v>0</v>
          </cell>
          <cell r="AR63" t="str">
            <v>не определена</v>
          </cell>
          <cell r="AS63">
            <v>0</v>
          </cell>
          <cell r="AT63">
            <v>0</v>
          </cell>
          <cell r="AU63">
            <v>6</v>
          </cell>
          <cell r="AV63" t="str">
            <v>тр.с./сутки</v>
          </cell>
          <cell r="AW63">
            <v>6</v>
          </cell>
          <cell r="AX63">
            <v>546</v>
          </cell>
          <cell r="AY63">
            <v>0</v>
          </cell>
          <cell r="AZ63" t="str">
            <v>не определена</v>
          </cell>
          <cell r="BA63">
            <v>0</v>
          </cell>
          <cell r="BB63">
            <v>0</v>
          </cell>
          <cell r="BC63">
            <v>4000</v>
          </cell>
          <cell r="BD63" t="str">
            <v>тонн/сутки</v>
          </cell>
          <cell r="BE63">
            <v>4000</v>
          </cell>
          <cell r="BF63">
            <v>364000</v>
          </cell>
          <cell r="BG63" t="str">
            <v>расчет произведен с учетом сезонного характера работы пункта пропуска</v>
          </cell>
          <cell r="BH63" t="str">
            <v>да</v>
          </cell>
          <cell r="BI63" t="str">
            <v>да</v>
          </cell>
          <cell r="BJ63" t="str">
            <v>да</v>
          </cell>
          <cell r="BK63" t="str">
            <v>да</v>
          </cell>
          <cell r="BL63" t="str">
            <v>да</v>
          </cell>
          <cell r="BM63" t="str">
            <v>нет</v>
          </cell>
          <cell r="BN63" t="str">
            <v>не обустроен</v>
          </cell>
          <cell r="BO63">
            <v>0</v>
          </cell>
        </row>
        <row r="64">
          <cell r="A64" t="str">
            <v>МППБеринговскийДФО</v>
          </cell>
          <cell r="B64">
            <v>62</v>
          </cell>
          <cell r="C64" t="str">
            <v>Владивостокский</v>
          </cell>
          <cell r="D64" t="str">
            <v>МПП</v>
          </cell>
          <cell r="E64" t="str">
            <v>МПП</v>
          </cell>
          <cell r="F64" t="str">
            <v>Беринговский</v>
          </cell>
          <cell r="G64" t="str">
            <v>да</v>
          </cell>
          <cell r="H64" t="str">
            <v>установлен</v>
          </cell>
          <cell r="I64" t="str">
            <v>морской</v>
          </cell>
          <cell r="J64" t="str">
            <v>не определен</v>
          </cell>
          <cell r="K64" t="str">
            <v>грузо-пассажирский</v>
          </cell>
          <cell r="L64" t="str">
            <v>сезонный</v>
          </cell>
          <cell r="M64" t="str">
            <v>многосторонний</v>
          </cell>
          <cell r="N64" t="str">
            <v>не определен</v>
          </cell>
          <cell r="O64" t="str">
            <v>нет</v>
          </cell>
          <cell r="P64" t="str">
            <v>нет</v>
          </cell>
          <cell r="Q64" t="str">
            <v>нет</v>
          </cell>
          <cell r="R64" t="str">
            <v>не применимо</v>
          </cell>
          <cell r="S64" t="str">
            <v>не применимо</v>
          </cell>
          <cell r="T64" t="str">
            <v>ДФО</v>
          </cell>
          <cell r="U64" t="str">
            <v>Чукотский автономный округ</v>
          </cell>
          <cell r="V64" t="str">
            <v>Чукотский автономный округ, Анадырский район, пгт. Беринговский, ул. Мандрикова, 3, Берингово море, северо-западное побереже бухты Угольная  (49°10' С.Ш. 179°02' В.Д.)</v>
          </cell>
          <cell r="W64" t="str">
            <v>функционирует</v>
          </cell>
          <cell r="X64" t="str">
            <v>рабочие дни: понедельник – пятница с 9.00 до 18.00 (в выходные дни и вне регламента работы пункта пропуска по предварительному уведомлению (заявке) и согласованию с ГКО). Выходные дни: суббота, воскресенье (при форс-мажорных обстоятельствах круглосуточно)</v>
          </cell>
          <cell r="Y64" t="str">
            <v>действует</v>
          </cell>
          <cell r="Z64" t="str">
            <v>нет данных</v>
          </cell>
          <cell r="AA64" t="str">
            <v>нет данных</v>
          </cell>
          <cell r="AB64" t="str">
            <v>нет данных</v>
          </cell>
          <cell r="AC64" t="str">
            <v>все</v>
          </cell>
          <cell r="AD64" t="str">
            <v>навигация</v>
          </cell>
          <cell r="AE64">
            <v>9</v>
          </cell>
          <cell r="AF64">
            <v>182</v>
          </cell>
          <cell r="AG64" t="str">
            <v>действует</v>
          </cell>
          <cell r="AH64">
            <v>44987</v>
          </cell>
          <cell r="AI64">
            <v>1</v>
          </cell>
          <cell r="AJ64" t="str">
            <v>тр.с./сутки</v>
          </cell>
          <cell r="AK64">
            <v>1</v>
          </cell>
          <cell r="AL64">
            <v>91</v>
          </cell>
          <cell r="AM64">
            <v>0</v>
          </cell>
          <cell r="AN64" t="str">
            <v>не определена</v>
          </cell>
          <cell r="AO64">
            <v>0</v>
          </cell>
          <cell r="AP64">
            <v>0</v>
          </cell>
          <cell r="AQ64">
            <v>0</v>
          </cell>
          <cell r="AR64" t="str">
            <v>не определена</v>
          </cell>
          <cell r="AS64">
            <v>0</v>
          </cell>
          <cell r="AT64">
            <v>0</v>
          </cell>
          <cell r="AU64">
            <v>1</v>
          </cell>
          <cell r="AV64" t="str">
            <v>тр.с./сутки</v>
          </cell>
          <cell r="AW64">
            <v>1</v>
          </cell>
          <cell r="AX64">
            <v>91</v>
          </cell>
          <cell r="AY64">
            <v>0</v>
          </cell>
          <cell r="AZ64" t="str">
            <v>не определена</v>
          </cell>
          <cell r="BA64">
            <v>0</v>
          </cell>
          <cell r="BB64">
            <v>0</v>
          </cell>
          <cell r="BC64">
            <v>3400</v>
          </cell>
          <cell r="BD64" t="str">
            <v>тонн/сутки</v>
          </cell>
          <cell r="BE64">
            <v>3400</v>
          </cell>
          <cell r="BF64">
            <v>309400</v>
          </cell>
          <cell r="BG64" t="str">
            <v>расчет произведен с учетом сезонного характера работы пункта пропуска</v>
          </cell>
          <cell r="BH64" t="str">
            <v>да</v>
          </cell>
          <cell r="BI64" t="str">
            <v>да</v>
          </cell>
          <cell r="BJ64" t="str">
            <v>да</v>
          </cell>
          <cell r="BK64" t="str">
            <v>да</v>
          </cell>
          <cell r="BL64" t="str">
            <v>да</v>
          </cell>
          <cell r="BM64" t="str">
            <v>нет</v>
          </cell>
          <cell r="BN64" t="str">
            <v>обустроен</v>
          </cell>
          <cell r="BO64">
            <v>0</v>
          </cell>
        </row>
        <row r="65">
          <cell r="A65" t="str">
            <v>МППВладивостокДФО</v>
          </cell>
          <cell r="B65">
            <v>63</v>
          </cell>
          <cell r="C65" t="str">
            <v>Владивостокский</v>
          </cell>
          <cell r="D65" t="str">
            <v>МПП</v>
          </cell>
          <cell r="E65" t="str">
            <v>МПП</v>
          </cell>
          <cell r="F65" t="str">
            <v>Владивосток</v>
          </cell>
          <cell r="G65" t="str">
            <v>да</v>
          </cell>
          <cell r="H65" t="str">
            <v>установлен</v>
          </cell>
          <cell r="I65" t="str">
            <v>морской</v>
          </cell>
          <cell r="J65" t="str">
            <v>не определен</v>
          </cell>
          <cell r="K65" t="str">
            <v>грузо-пассажирский</v>
          </cell>
          <cell r="L65" t="str">
            <v>постоянный</v>
          </cell>
          <cell r="M65" t="str">
            <v>многосторонний</v>
          </cell>
          <cell r="N65" t="str">
            <v>не определен</v>
          </cell>
          <cell r="O65" t="str">
            <v>да</v>
          </cell>
          <cell r="P65" t="str">
            <v>да</v>
          </cell>
          <cell r="Q65" t="str">
            <v>да</v>
          </cell>
          <cell r="R65" t="str">
            <v>не применимо</v>
          </cell>
          <cell r="S65" t="str">
            <v>не применимо</v>
          </cell>
          <cell r="T65" t="str">
            <v>ДФО</v>
          </cell>
          <cell r="U65" t="str">
            <v>Приморский край</v>
          </cell>
          <cell r="V65" t="str">
            <v>Приморский край, г. Владивосток, расположен на 14 ти отдельных участках морского порта Владивосток: 1. ПАО «Владивостокский морской торговый порт», ул. Стрельникова, д. 9; 2. Управляющая организация АО «Паритет», ул. Нижнепортовая, д. 3; 3. АО «ННК-Приморнефтепродукт», ул. Острякова, д. 44 А; 4. ЗАО «Дальзавод-Терминал», ул. Экипажная, д. 1; 5. ООО «Пасифик Лоджистик», ул. Дальзаводская, д. 2; 6. ООО «Владивостокский морской терминал», ул. Нижнепортовая, д. 1; 7. ОАО «Владивостокский морской рыбный порт», ул. Березовая, д. 25; 8. АО «Владивостокский морской гюрз «Гайдамак», ул. Калинина, д. 4А; 9.ООО «Дальневосточное производственно-коммерческое судоходное агентство –ФЕМСТА», ул. Калинина, д. 4; 10. АО «Дальневосточный коммерческий холодильник», стр. причал 44; 11. ФГУП «Дирекция по строительству в Дальневосточном федеральном округе» Управления делами Президента РФ, ул. Калинина, д. 30; 12. ООО «Владивостокский морской порт «Первомайский», стр. причал 42; 13. ООО «Востокморсервис», ул. Калинина, д. 204а; 14. Владивостокский филиал «Владпром» АО «Челябинский электрометаллургический комбинат», ул. Приморская, д. 8</v>
          </cell>
          <cell r="W65" t="str">
            <v>функционирует</v>
          </cell>
          <cell r="X65" t="str">
            <v>круглосуточно</v>
          </cell>
          <cell r="Y65" t="str">
            <v>действует</v>
          </cell>
          <cell r="Z65" t="str">
            <v>нет данных</v>
          </cell>
          <cell r="AA65" t="str">
            <v>нет данных</v>
          </cell>
          <cell r="AB65" t="str">
            <v>нет данных</v>
          </cell>
          <cell r="AC65" t="str">
            <v>все</v>
          </cell>
          <cell r="AD65" t="str">
            <v>круглогодично</v>
          </cell>
          <cell r="AE65">
            <v>24</v>
          </cell>
          <cell r="AF65">
            <v>365</v>
          </cell>
          <cell r="AG65" t="str">
            <v>действует</v>
          </cell>
          <cell r="AH65">
            <v>45084</v>
          </cell>
          <cell r="AI65">
            <v>0</v>
          </cell>
          <cell r="AJ65" t="str">
            <v>не определена</v>
          </cell>
          <cell r="AK65">
            <v>0</v>
          </cell>
          <cell r="AL65">
            <v>0</v>
          </cell>
          <cell r="AM65">
            <v>0</v>
          </cell>
          <cell r="AN65" t="str">
            <v>не определена</v>
          </cell>
          <cell r="AO65">
            <v>0</v>
          </cell>
          <cell r="AP65">
            <v>0</v>
          </cell>
          <cell r="AQ65">
            <v>0</v>
          </cell>
          <cell r="AR65" t="str">
            <v>не определена</v>
          </cell>
          <cell r="AS65">
            <v>0</v>
          </cell>
          <cell r="AT65">
            <v>0</v>
          </cell>
          <cell r="AU65">
            <v>0</v>
          </cell>
          <cell r="AV65" t="str">
            <v>не определена</v>
          </cell>
          <cell r="AW65">
            <v>0</v>
          </cell>
          <cell r="AX65">
            <v>0</v>
          </cell>
          <cell r="AY65">
            <v>0</v>
          </cell>
          <cell r="AZ65" t="str">
            <v>не определена</v>
          </cell>
          <cell r="BA65">
            <v>0</v>
          </cell>
          <cell r="BB65">
            <v>0</v>
          </cell>
          <cell r="BC65">
            <v>0</v>
          </cell>
          <cell r="BD65" t="str">
            <v>не определена</v>
          </cell>
          <cell r="BE65">
            <v>0</v>
          </cell>
          <cell r="BF65">
            <v>300000</v>
          </cell>
          <cell r="BG65" t="str">
            <v>не определено</v>
          </cell>
          <cell r="BH65" t="str">
            <v>да</v>
          </cell>
          <cell r="BI65" t="str">
            <v>да</v>
          </cell>
          <cell r="BJ65" t="str">
            <v>да</v>
          </cell>
          <cell r="BK65" t="str">
            <v>да</v>
          </cell>
          <cell r="BL65" t="str">
            <v>да</v>
          </cell>
          <cell r="BM65" t="str">
            <v>нет</v>
          </cell>
          <cell r="BN65" t="str">
            <v>частично</v>
          </cell>
          <cell r="BO65">
            <v>0</v>
          </cell>
        </row>
        <row r="66">
          <cell r="A66" t="str">
            <v>МППВосточныйДФО</v>
          </cell>
          <cell r="B66">
            <v>64</v>
          </cell>
          <cell r="C66" t="str">
            <v>Владивостокский</v>
          </cell>
          <cell r="D66" t="str">
            <v>МПП</v>
          </cell>
          <cell r="E66" t="str">
            <v>МПП</v>
          </cell>
          <cell r="F66" t="str">
            <v>Восточный</v>
          </cell>
          <cell r="G66" t="str">
            <v>да</v>
          </cell>
          <cell r="H66" t="str">
            <v>установлен</v>
          </cell>
          <cell r="I66" t="str">
            <v>морской</v>
          </cell>
          <cell r="J66" t="str">
            <v>не определен</v>
          </cell>
          <cell r="K66" t="str">
            <v>грузовой</v>
          </cell>
          <cell r="L66" t="str">
            <v>постоянный</v>
          </cell>
          <cell r="M66" t="str">
            <v>многосторонний</v>
          </cell>
          <cell r="N66" t="str">
            <v>не определен</v>
          </cell>
          <cell r="O66" t="str">
            <v>да</v>
          </cell>
          <cell r="P66" t="str">
            <v>да</v>
          </cell>
          <cell r="Q66" t="str">
            <v>да</v>
          </cell>
          <cell r="R66" t="str">
            <v>не применимо</v>
          </cell>
          <cell r="S66" t="str">
            <v>не применимо</v>
          </cell>
          <cell r="T66" t="str">
            <v>ДФО</v>
          </cell>
          <cell r="U66" t="str">
            <v>Приморский край</v>
          </cell>
          <cell r="V66" t="str">
            <v>Приморский край, Находкинский городской округ, мкр. Врангель, расположен на 8 отдельных участках морского порта Восточный:
1. АО «Восточный порт» ППК - 1, ул. Внутрипортовая, 47;
2. АО «Восточный порт» ППК-3, ул. Внутрипортовая, 47;
3. ООО «Восточно - Уральский Терминал», ул. Внутрипортовая, 1; 4. ООО «Восточная Стивидорная Компания», ул. Внутрипортовая, 14 а;
5. ООО «Стивидорная компания «Малый порт», ул. Базовая, 10;
6. ООО «Восточный лесной порт», ул. Базовая, 12;
7. ООО «Восточный Нефтехимический Терминал», ул. Базовая, 8;
8. ООО «Транснефть - Порт Козьмино», ул. Нижне-Набережная, 78</v>
          </cell>
          <cell r="W66" t="str">
            <v>функционирует</v>
          </cell>
          <cell r="X66" t="str">
            <v>круглосуточно</v>
          </cell>
          <cell r="Y66" t="str">
            <v>действует</v>
          </cell>
          <cell r="Z66" t="str">
            <v>нет данных</v>
          </cell>
          <cell r="AA66" t="str">
            <v>нет данных</v>
          </cell>
          <cell r="AB66" t="str">
            <v>нет данных</v>
          </cell>
          <cell r="AC66" t="str">
            <v>все</v>
          </cell>
          <cell r="AD66" t="str">
            <v>круглогодично</v>
          </cell>
          <cell r="AE66">
            <v>24</v>
          </cell>
          <cell r="AF66">
            <v>365</v>
          </cell>
          <cell r="AG66" t="str">
            <v>действует</v>
          </cell>
          <cell r="AH66">
            <v>45103</v>
          </cell>
          <cell r="AI66">
            <v>0</v>
          </cell>
          <cell r="AJ66" t="str">
            <v>не определена</v>
          </cell>
          <cell r="AK66">
            <v>0</v>
          </cell>
          <cell r="AL66" t="str">
            <v>950-1000</v>
          </cell>
          <cell r="AM66">
            <v>0</v>
          </cell>
          <cell r="AN66" t="str">
            <v>не определена</v>
          </cell>
          <cell r="AO66">
            <v>0</v>
          </cell>
          <cell r="AP66">
            <v>0</v>
          </cell>
          <cell r="AQ66">
            <v>0</v>
          </cell>
          <cell r="AR66" t="str">
            <v>не определена</v>
          </cell>
          <cell r="AS66">
            <v>0</v>
          </cell>
          <cell r="AT66">
            <v>0</v>
          </cell>
          <cell r="AU66">
            <v>0</v>
          </cell>
          <cell r="AV66" t="str">
            <v>не определена</v>
          </cell>
          <cell r="AW66">
            <v>0</v>
          </cell>
          <cell r="AX66" t="str">
            <v>950-1000</v>
          </cell>
          <cell r="AY66">
            <v>0</v>
          </cell>
          <cell r="AZ66" t="str">
            <v>не определена</v>
          </cell>
          <cell r="BA66">
            <v>0</v>
          </cell>
          <cell r="BB66">
            <v>0</v>
          </cell>
          <cell r="BC66">
            <v>0</v>
          </cell>
          <cell r="BD66" t="str">
            <v>не определена</v>
          </cell>
          <cell r="BE66">
            <v>0</v>
          </cell>
          <cell r="BF66">
            <v>28400000</v>
          </cell>
          <cell r="BG66" t="str">
            <v>не определено</v>
          </cell>
          <cell r="BH66" t="str">
            <v>да</v>
          </cell>
          <cell r="BI66" t="str">
            <v>да</v>
          </cell>
          <cell r="BJ66" t="str">
            <v>да</v>
          </cell>
          <cell r="BK66" t="str">
            <v>да</v>
          </cell>
          <cell r="BL66" t="str">
            <v>да</v>
          </cell>
          <cell r="BM66" t="str">
            <v>нет</v>
          </cell>
          <cell r="BN66" t="str">
            <v>не обустроен</v>
          </cell>
          <cell r="BO66">
            <v>0</v>
          </cell>
        </row>
        <row r="67">
          <cell r="A67" t="str">
            <v>МППЗарубиноДФО</v>
          </cell>
          <cell r="B67">
            <v>65</v>
          </cell>
          <cell r="C67" t="str">
            <v>Владивостокский</v>
          </cell>
          <cell r="D67" t="str">
            <v>МПП</v>
          </cell>
          <cell r="E67" t="str">
            <v>МПП</v>
          </cell>
          <cell r="F67" t="str">
            <v>Зарубино</v>
          </cell>
          <cell r="G67" t="str">
            <v>да</v>
          </cell>
          <cell r="H67" t="str">
            <v>установлен</v>
          </cell>
          <cell r="I67" t="str">
            <v>морской</v>
          </cell>
          <cell r="J67" t="str">
            <v>не определен</v>
          </cell>
          <cell r="K67" t="str">
            <v>грузо-пассажирский</v>
          </cell>
          <cell r="L67" t="str">
            <v>постоянный</v>
          </cell>
          <cell r="M67" t="str">
            <v>многосторонний</v>
          </cell>
          <cell r="N67" t="str">
            <v>не определен</v>
          </cell>
          <cell r="O67" t="str">
            <v>нет</v>
          </cell>
          <cell r="P67" t="str">
            <v>нет</v>
          </cell>
          <cell r="Q67" t="str">
            <v>да</v>
          </cell>
          <cell r="R67" t="str">
            <v>не применимо</v>
          </cell>
          <cell r="S67" t="str">
            <v>не применимо</v>
          </cell>
          <cell r="T67" t="str">
            <v>ДФО</v>
          </cell>
          <cell r="U67" t="str">
            <v>Приморский край</v>
          </cell>
          <cell r="V67" t="str">
            <v>пгт. Зарубино, Приморский край, Хасанский район, Японское море, залив Посьета, бухта Троицы</v>
          </cell>
          <cell r="W67" t="str">
            <v>функционирует</v>
          </cell>
          <cell r="X67" t="str">
            <v>круглосуточно</v>
          </cell>
          <cell r="Y67" t="str">
            <v>действует</v>
          </cell>
          <cell r="Z67" t="str">
            <v>нет данных</v>
          </cell>
          <cell r="AA67" t="str">
            <v>нет данных</v>
          </cell>
          <cell r="AB67" t="str">
            <v>нет данных</v>
          </cell>
          <cell r="AC67" t="str">
            <v>все</v>
          </cell>
          <cell r="AD67" t="str">
            <v>круглогодично</v>
          </cell>
          <cell r="AE67">
            <v>24</v>
          </cell>
          <cell r="AF67">
            <v>365</v>
          </cell>
          <cell r="AG67" t="str">
            <v>действует</v>
          </cell>
          <cell r="AH67">
            <v>45100</v>
          </cell>
          <cell r="AI67">
            <v>0</v>
          </cell>
          <cell r="AJ67" t="str">
            <v>не определена</v>
          </cell>
          <cell r="AK67">
            <v>0</v>
          </cell>
          <cell r="AL67">
            <v>0</v>
          </cell>
          <cell r="AM67">
            <v>0</v>
          </cell>
          <cell r="AN67" t="str">
            <v>не определена</v>
          </cell>
          <cell r="AO67">
            <v>0</v>
          </cell>
          <cell r="AP67">
            <v>0</v>
          </cell>
          <cell r="AQ67">
            <v>0</v>
          </cell>
          <cell r="AR67" t="str">
            <v>не определена</v>
          </cell>
          <cell r="AS67">
            <v>0</v>
          </cell>
          <cell r="AT67">
            <v>0</v>
          </cell>
          <cell r="AU67">
            <v>0</v>
          </cell>
          <cell r="AV67" t="str">
            <v>не определена</v>
          </cell>
          <cell r="AW67">
            <v>0</v>
          </cell>
          <cell r="AX67">
            <v>0</v>
          </cell>
          <cell r="AY67">
            <v>0</v>
          </cell>
          <cell r="AZ67" t="str">
            <v>не определена</v>
          </cell>
          <cell r="BA67">
            <v>0</v>
          </cell>
          <cell r="BB67">
            <v>0</v>
          </cell>
          <cell r="BC67">
            <v>0</v>
          </cell>
          <cell r="BD67" t="str">
            <v>не определена</v>
          </cell>
          <cell r="BE67">
            <v>0</v>
          </cell>
          <cell r="BF67">
            <v>0</v>
          </cell>
          <cell r="BG67" t="str">
            <v>не определено</v>
          </cell>
          <cell r="BH67" t="str">
            <v>да</v>
          </cell>
          <cell r="BI67" t="str">
            <v>да</v>
          </cell>
          <cell r="BJ67" t="str">
            <v>да</v>
          </cell>
          <cell r="BK67" t="str">
            <v>да</v>
          </cell>
          <cell r="BL67" t="str">
            <v>да</v>
          </cell>
          <cell r="BM67" t="str">
            <v>нет</v>
          </cell>
          <cell r="BN67" t="str">
            <v>частично</v>
          </cell>
          <cell r="BO67">
            <v>0</v>
          </cell>
        </row>
        <row r="68">
          <cell r="A68" t="str">
            <v>МППКорсаковДФО</v>
          </cell>
          <cell r="B68">
            <v>66</v>
          </cell>
          <cell r="C68" t="str">
            <v>Владивостокский</v>
          </cell>
          <cell r="D68" t="str">
            <v>МПП</v>
          </cell>
          <cell r="E68" t="str">
            <v>МПП</v>
          </cell>
          <cell r="F68" t="str">
            <v>Корсаков</v>
          </cell>
          <cell r="G68" t="str">
            <v>да</v>
          </cell>
          <cell r="H68" t="str">
            <v>установлен</v>
          </cell>
          <cell r="I68" t="str">
            <v>морской</v>
          </cell>
          <cell r="J68" t="str">
            <v>не определен</v>
          </cell>
          <cell r="K68" t="str">
            <v>грузо-пассажирский</v>
          </cell>
          <cell r="L68" t="str">
            <v>постоянный</v>
          </cell>
          <cell r="M68" t="str">
            <v>многосторонний</v>
          </cell>
          <cell r="N68" t="str">
            <v>не определен</v>
          </cell>
          <cell r="O68" t="str">
            <v>да</v>
          </cell>
          <cell r="P68" t="str">
            <v>да</v>
          </cell>
          <cell r="Q68" t="str">
            <v>да</v>
          </cell>
          <cell r="R68" t="str">
            <v>не применимо</v>
          </cell>
          <cell r="S68" t="str">
            <v>не применимо</v>
          </cell>
          <cell r="T68" t="str">
            <v>ДФО</v>
          </cell>
          <cell r="U68" t="str">
            <v>Сахалинская область</v>
          </cell>
          <cell r="V68" t="str">
            <v>Сахалинская область, г. Корсаков, ул. Портовая, 10/1, стр. 1</v>
          </cell>
          <cell r="W68" t="str">
            <v>функционирует</v>
          </cell>
          <cell r="X68" t="str">
            <v>ежедневно, с 08.30 до 20.30, перерыв с 12.00 до 13.00, за исключением государственных праздников</v>
          </cell>
          <cell r="Y68" t="str">
            <v>действует</v>
          </cell>
          <cell r="Z68" t="str">
            <v>нет данных</v>
          </cell>
          <cell r="AA68" t="str">
            <v>нет данных</v>
          </cell>
          <cell r="AB68" t="str">
            <v>нет данных</v>
          </cell>
          <cell r="AC68" t="str">
            <v>все</v>
          </cell>
          <cell r="AD68" t="str">
            <v>круглогодично</v>
          </cell>
          <cell r="AE68">
            <v>12</v>
          </cell>
          <cell r="AF68">
            <v>365</v>
          </cell>
          <cell r="AG68" t="str">
            <v>действует</v>
          </cell>
          <cell r="AH68">
            <v>45016</v>
          </cell>
          <cell r="AI68">
            <v>0</v>
          </cell>
          <cell r="AJ68" t="str">
            <v>не определена</v>
          </cell>
          <cell r="AK68">
            <v>0</v>
          </cell>
          <cell r="AL68">
            <v>0</v>
          </cell>
          <cell r="AM68">
            <v>0</v>
          </cell>
          <cell r="AN68" t="str">
            <v>не определена</v>
          </cell>
          <cell r="AO68">
            <v>0</v>
          </cell>
          <cell r="AP68">
            <v>0</v>
          </cell>
          <cell r="AQ68">
            <v>0</v>
          </cell>
          <cell r="AR68" t="str">
            <v>не определена</v>
          </cell>
          <cell r="AS68">
            <v>0</v>
          </cell>
          <cell r="AT68">
            <v>0</v>
          </cell>
          <cell r="AU68">
            <v>0</v>
          </cell>
          <cell r="AV68" t="str">
            <v>не определена</v>
          </cell>
          <cell r="AW68">
            <v>0</v>
          </cell>
          <cell r="AX68">
            <v>0</v>
          </cell>
          <cell r="AY68">
            <v>0</v>
          </cell>
          <cell r="AZ68" t="str">
            <v>не определена</v>
          </cell>
          <cell r="BA68">
            <v>0</v>
          </cell>
          <cell r="BB68">
            <v>0</v>
          </cell>
          <cell r="BC68">
            <v>0</v>
          </cell>
          <cell r="BD68" t="str">
            <v>не определена</v>
          </cell>
          <cell r="BE68">
            <v>0</v>
          </cell>
          <cell r="BF68">
            <v>0</v>
          </cell>
          <cell r="BG68" t="str">
            <v>не определено</v>
          </cell>
          <cell r="BH68" t="str">
            <v>да</v>
          </cell>
          <cell r="BI68" t="str">
            <v>да</v>
          </cell>
          <cell r="BJ68" t="str">
            <v>да</v>
          </cell>
          <cell r="BK68" t="str">
            <v>да</v>
          </cell>
          <cell r="BL68" t="str">
            <v>да</v>
          </cell>
          <cell r="BM68" t="str">
            <v>нет</v>
          </cell>
          <cell r="BN68" t="str">
            <v>не обустроен</v>
          </cell>
          <cell r="BO68">
            <v>0</v>
          </cell>
        </row>
        <row r="69">
          <cell r="A69" t="str">
            <v>МППКрабозаводскийДФО</v>
          </cell>
          <cell r="B69">
            <v>67</v>
          </cell>
          <cell r="C69" t="str">
            <v>Владивостокский</v>
          </cell>
          <cell r="D69" t="str">
            <v>МПП</v>
          </cell>
          <cell r="E69" t="str">
            <v>МПП</v>
          </cell>
          <cell r="F69" t="str">
            <v>Крабозаводский</v>
          </cell>
          <cell r="G69" t="str">
            <v>нет</v>
          </cell>
          <cell r="H69" t="str">
            <v>установлен</v>
          </cell>
          <cell r="I69" t="str">
            <v>морской</v>
          </cell>
          <cell r="J69" t="str">
            <v>не определен</v>
          </cell>
          <cell r="K69" t="str">
            <v>грузо-пассажирский</v>
          </cell>
          <cell r="L69" t="str">
            <v>постоянный</v>
          </cell>
          <cell r="M69" t="str">
            <v>многосторонний</v>
          </cell>
          <cell r="N69" t="str">
            <v>не определен</v>
          </cell>
          <cell r="O69" t="str">
            <v>нет</v>
          </cell>
          <cell r="P69" t="str">
            <v>нет</v>
          </cell>
          <cell r="Q69" t="str">
            <v>нет</v>
          </cell>
          <cell r="R69" t="str">
            <v>не применимо</v>
          </cell>
          <cell r="S69" t="str">
            <v>не применимо</v>
          </cell>
          <cell r="T69" t="str">
            <v>ДФО</v>
          </cell>
          <cell r="U69" t="str">
            <v>Сахалинская область</v>
          </cell>
          <cell r="V69" t="str">
            <v>не определен</v>
          </cell>
          <cell r="W69" t="str">
            <v>Не функционирует с 2006 г. Пункт пропуска не обустроен, так как решение о целесообразности функционирования не принято</v>
          </cell>
          <cell r="X69" t="str">
            <v>не определен</v>
          </cell>
          <cell r="Y69" t="str">
            <v>не определен</v>
          </cell>
          <cell r="Z69" t="str">
            <v>нет данных</v>
          </cell>
          <cell r="AA69" t="str">
            <v>нет данных</v>
          </cell>
          <cell r="AB69" t="str">
            <v>нет данных</v>
          </cell>
          <cell r="AC69" t="str">
            <v>не определен</v>
          </cell>
          <cell r="AD69" t="str">
            <v>не определен</v>
          </cell>
          <cell r="AE69">
            <v>0</v>
          </cell>
          <cell r="AF69">
            <v>0</v>
          </cell>
          <cell r="AG69" t="str">
            <v>не определен</v>
          </cell>
          <cell r="AH69" t="str">
            <v>не утвержден</v>
          </cell>
          <cell r="AI69">
            <v>0</v>
          </cell>
          <cell r="AJ69" t="str">
            <v>не определена</v>
          </cell>
          <cell r="AK69">
            <v>0</v>
          </cell>
          <cell r="AL69">
            <v>0</v>
          </cell>
          <cell r="AM69">
            <v>0</v>
          </cell>
          <cell r="AN69" t="str">
            <v>не определена</v>
          </cell>
          <cell r="AO69">
            <v>0</v>
          </cell>
          <cell r="AP69">
            <v>0</v>
          </cell>
          <cell r="AQ69">
            <v>0</v>
          </cell>
          <cell r="AR69" t="str">
            <v>не определена</v>
          </cell>
          <cell r="AS69">
            <v>0</v>
          </cell>
          <cell r="AT69">
            <v>0</v>
          </cell>
          <cell r="AU69">
            <v>0</v>
          </cell>
          <cell r="AV69" t="str">
            <v>не определена</v>
          </cell>
          <cell r="AW69">
            <v>0</v>
          </cell>
          <cell r="AX69">
            <v>0</v>
          </cell>
          <cell r="AY69">
            <v>0</v>
          </cell>
          <cell r="AZ69" t="str">
            <v>не определена</v>
          </cell>
          <cell r="BA69">
            <v>0</v>
          </cell>
          <cell r="BB69">
            <v>0</v>
          </cell>
          <cell r="BC69">
            <v>0</v>
          </cell>
          <cell r="BD69" t="str">
            <v>не определена</v>
          </cell>
          <cell r="BE69">
            <v>0</v>
          </cell>
          <cell r="BF69">
            <v>0</v>
          </cell>
          <cell r="BG69" t="str">
            <v>не определено</v>
          </cell>
          <cell r="BH69" t="str">
            <v>нет</v>
          </cell>
          <cell r="BI69" t="str">
            <v>нет</v>
          </cell>
          <cell r="BJ69" t="str">
            <v>нет</v>
          </cell>
          <cell r="BK69" t="str">
            <v>нет</v>
          </cell>
          <cell r="BL69" t="str">
            <v>нет</v>
          </cell>
          <cell r="BM69" t="str">
            <v>нет</v>
          </cell>
          <cell r="BN69" t="str">
            <v>не обустроен</v>
          </cell>
          <cell r="BO69">
            <v>0</v>
          </cell>
        </row>
        <row r="70">
          <cell r="A70" t="str">
            <v>МППЛаврентияДФО</v>
          </cell>
          <cell r="B70">
            <v>68</v>
          </cell>
          <cell r="C70" t="str">
            <v>Владивостокский</v>
          </cell>
          <cell r="D70" t="str">
            <v>МПП</v>
          </cell>
          <cell r="E70" t="str">
            <v>МПП</v>
          </cell>
          <cell r="F70" t="str">
            <v>Лаврентия</v>
          </cell>
          <cell r="G70" t="str">
            <v>нет</v>
          </cell>
          <cell r="H70" t="str">
            <v>установлен</v>
          </cell>
          <cell r="I70" t="str">
            <v>морской</v>
          </cell>
          <cell r="J70" t="str">
            <v>не определен</v>
          </cell>
          <cell r="K70" t="str">
            <v>пассажирский</v>
          </cell>
          <cell r="L70" t="str">
            <v>не определен</v>
          </cell>
          <cell r="M70" t="str">
            <v>двусторонний</v>
          </cell>
          <cell r="N70" t="str">
            <v>не определен</v>
          </cell>
          <cell r="O70" t="str">
            <v>нет</v>
          </cell>
          <cell r="P70" t="str">
            <v>нет</v>
          </cell>
          <cell r="Q70" t="str">
            <v>нет</v>
          </cell>
          <cell r="R70" t="str">
            <v>не применимо</v>
          </cell>
          <cell r="S70" t="str">
            <v>не применимо</v>
          </cell>
          <cell r="T70" t="str">
            <v>ДФО</v>
          </cell>
          <cell r="U70" t="str">
            <v>Чукотский автономный округ</v>
          </cell>
          <cell r="V70" t="str">
            <v>не определен</v>
          </cell>
          <cell r="W70" t="str">
            <v>Не функционирует с момента установления. Пункт пропуска не обустроен, так как решение о целесообразности функционирования не принято</v>
          </cell>
          <cell r="X70" t="str">
            <v>не определен</v>
          </cell>
          <cell r="Y70" t="str">
            <v>не определен</v>
          </cell>
          <cell r="Z70" t="str">
            <v>нет данных</v>
          </cell>
          <cell r="AA70" t="str">
            <v>нет данных</v>
          </cell>
          <cell r="AB70" t="str">
            <v>нет данных</v>
          </cell>
          <cell r="AC70" t="str">
            <v>не определен</v>
          </cell>
          <cell r="AD70" t="str">
            <v>не определен</v>
          </cell>
          <cell r="AE70">
            <v>0</v>
          </cell>
          <cell r="AF70">
            <v>0</v>
          </cell>
          <cell r="AG70" t="str">
            <v>не определен</v>
          </cell>
          <cell r="AH70" t="str">
            <v>не утвержден</v>
          </cell>
          <cell r="AI70">
            <v>0</v>
          </cell>
          <cell r="AJ70" t="str">
            <v>не определена</v>
          </cell>
          <cell r="AK70">
            <v>0</v>
          </cell>
          <cell r="AL70">
            <v>0</v>
          </cell>
          <cell r="AM70">
            <v>0</v>
          </cell>
          <cell r="AN70" t="str">
            <v>не определена</v>
          </cell>
          <cell r="AO70">
            <v>0</v>
          </cell>
          <cell r="AP70">
            <v>0</v>
          </cell>
          <cell r="AQ70">
            <v>0</v>
          </cell>
          <cell r="AR70" t="str">
            <v>не определена</v>
          </cell>
          <cell r="AS70">
            <v>0</v>
          </cell>
          <cell r="AT70">
            <v>0</v>
          </cell>
          <cell r="AU70">
            <v>0</v>
          </cell>
          <cell r="AV70" t="str">
            <v>не определена</v>
          </cell>
          <cell r="AW70">
            <v>0</v>
          </cell>
          <cell r="AX70">
            <v>0</v>
          </cell>
          <cell r="AY70">
            <v>0</v>
          </cell>
          <cell r="AZ70" t="str">
            <v>не определена</v>
          </cell>
          <cell r="BA70">
            <v>0</v>
          </cell>
          <cell r="BB70">
            <v>0</v>
          </cell>
          <cell r="BC70">
            <v>0</v>
          </cell>
          <cell r="BD70" t="str">
            <v>не определена</v>
          </cell>
          <cell r="BE70">
            <v>0</v>
          </cell>
          <cell r="BF70">
            <v>0</v>
          </cell>
          <cell r="BG70" t="str">
            <v>не определено</v>
          </cell>
          <cell r="BH70" t="str">
            <v>нет</v>
          </cell>
          <cell r="BI70" t="str">
            <v>нет</v>
          </cell>
          <cell r="BJ70" t="str">
            <v>нет</v>
          </cell>
          <cell r="BK70" t="str">
            <v>нет</v>
          </cell>
          <cell r="BL70" t="str">
            <v>нет</v>
          </cell>
          <cell r="BM70" t="str">
            <v>нет</v>
          </cell>
          <cell r="BN70" t="str">
            <v>не обустроен</v>
          </cell>
          <cell r="BO70">
            <v>0</v>
          </cell>
        </row>
        <row r="71">
          <cell r="A71" t="str">
            <v>МППМагаданДФО</v>
          </cell>
          <cell r="B71">
            <v>69</v>
          </cell>
          <cell r="C71" t="str">
            <v>Владивостокский</v>
          </cell>
          <cell r="D71" t="str">
            <v>МПП</v>
          </cell>
          <cell r="E71" t="str">
            <v>МПП</v>
          </cell>
          <cell r="F71" t="str">
            <v>Магадан</v>
          </cell>
          <cell r="G71" t="str">
            <v>да</v>
          </cell>
          <cell r="H71" t="str">
            <v>установлен</v>
          </cell>
          <cell r="I71" t="str">
            <v>морской</v>
          </cell>
          <cell r="J71" t="str">
            <v>не определен</v>
          </cell>
          <cell r="K71" t="str">
            <v>грузо-пассажирский</v>
          </cell>
          <cell r="L71" t="str">
            <v>постоянный</v>
          </cell>
          <cell r="M71" t="str">
            <v>многосторонний</v>
          </cell>
          <cell r="N71" t="str">
            <v>не определен</v>
          </cell>
          <cell r="O71" t="str">
            <v>да</v>
          </cell>
          <cell r="P71" t="str">
            <v>да</v>
          </cell>
          <cell r="Q71" t="str">
            <v>да</v>
          </cell>
          <cell r="R71" t="str">
            <v>не применимо</v>
          </cell>
          <cell r="S71" t="str">
            <v>не применимо</v>
          </cell>
          <cell r="T71" t="str">
            <v>ДФО</v>
          </cell>
          <cell r="U71" t="str">
            <v>Магаданская область</v>
          </cell>
          <cell r="V71" t="str">
            <v>Магаданская область, г. Магадан, Морской торговый порт</v>
          </cell>
          <cell r="W71" t="str">
            <v>функционирует</v>
          </cell>
          <cell r="X71" t="str">
            <v>с 09.00 до 18.00 (время Магаданское) ежедневно, за исключением: работа с пассажирскими круизными судами осуществляется ежедневно, круглосуточно (по согласованию с ГКО); работа с судами,заходящими по форс-мажорным обстоятельствам осуществляется ежедневно, круглосуточно; работа с российскими рыбопромысловыми судами - ежедневно, круглосуточно (технологический перерыв с 08.00 до 09.00, с 20.00 до 21.00);ветеринарный и карантинный фитосанитарный контроль осуществляется с 08.30 до 18.00, технологический перерыв с 12.30 до 14.00; санитарно-карантинный с 09.00 до 17.15, технологический перерыв с 13.00 до 14.00;таможенный и транспортный контроль осуществляется с 09.00 до 18.00, технологический перерыв с 12.00 до 13.00</v>
          </cell>
          <cell r="Y71" t="str">
            <v>действует</v>
          </cell>
          <cell r="Z71" t="str">
            <v>нет данных</v>
          </cell>
          <cell r="AA71" t="str">
            <v>нет данных</v>
          </cell>
          <cell r="AB71" t="str">
            <v>нет данных</v>
          </cell>
          <cell r="AC71" t="str">
            <v>все</v>
          </cell>
          <cell r="AD71" t="str">
            <v>круглогодично</v>
          </cell>
          <cell r="AE71">
            <v>9</v>
          </cell>
          <cell r="AF71">
            <v>365</v>
          </cell>
          <cell r="AG71" t="str">
            <v>действует</v>
          </cell>
          <cell r="AH71">
            <v>45048</v>
          </cell>
          <cell r="AI71">
            <v>0</v>
          </cell>
          <cell r="AJ71" t="str">
            <v>не определена</v>
          </cell>
          <cell r="AK71">
            <v>0</v>
          </cell>
          <cell r="AL71">
            <v>0</v>
          </cell>
          <cell r="AM71">
            <v>0</v>
          </cell>
          <cell r="AN71" t="str">
            <v>не определена</v>
          </cell>
          <cell r="AO71">
            <v>0</v>
          </cell>
          <cell r="AP71">
            <v>0</v>
          </cell>
          <cell r="AQ71">
            <v>0</v>
          </cell>
          <cell r="AR71" t="str">
            <v>не определена</v>
          </cell>
          <cell r="AS71">
            <v>0</v>
          </cell>
          <cell r="AT71">
            <v>0</v>
          </cell>
          <cell r="AU71">
            <v>0</v>
          </cell>
          <cell r="AV71" t="str">
            <v>не определена</v>
          </cell>
          <cell r="AW71">
            <v>0</v>
          </cell>
          <cell r="AX71">
            <v>0</v>
          </cell>
          <cell r="AY71">
            <v>0</v>
          </cell>
          <cell r="AZ71" t="str">
            <v>не определена</v>
          </cell>
          <cell r="BA71">
            <v>0</v>
          </cell>
          <cell r="BB71">
            <v>0</v>
          </cell>
          <cell r="BC71">
            <v>0</v>
          </cell>
          <cell r="BD71" t="str">
            <v>не определена</v>
          </cell>
          <cell r="BE71">
            <v>0</v>
          </cell>
          <cell r="BF71">
            <v>0</v>
          </cell>
          <cell r="BG71" t="str">
            <v>не определено</v>
          </cell>
          <cell r="BH71" t="str">
            <v>да</v>
          </cell>
          <cell r="BI71" t="str">
            <v>да</v>
          </cell>
          <cell r="BJ71" t="str">
            <v>да</v>
          </cell>
          <cell r="BK71" t="str">
            <v>да</v>
          </cell>
          <cell r="BL71" t="str">
            <v>да</v>
          </cell>
          <cell r="BM71" t="str">
            <v>да</v>
          </cell>
          <cell r="BN71" t="str">
            <v>не обустроен</v>
          </cell>
          <cell r="BO71">
            <v>0</v>
          </cell>
        </row>
        <row r="72">
          <cell r="A72" t="str">
            <v>МППМоскальвоДФО</v>
          </cell>
          <cell r="B72">
            <v>70</v>
          </cell>
          <cell r="C72" t="str">
            <v>Владивостокский</v>
          </cell>
          <cell r="D72" t="str">
            <v>МПП</v>
          </cell>
          <cell r="E72" t="str">
            <v>МПП</v>
          </cell>
          <cell r="F72" t="str">
            <v>Москальво</v>
          </cell>
          <cell r="G72" t="str">
            <v>да</v>
          </cell>
          <cell r="H72" t="str">
            <v>установлен</v>
          </cell>
          <cell r="I72" t="str">
            <v>морской</v>
          </cell>
          <cell r="J72" t="str">
            <v>не определен</v>
          </cell>
          <cell r="K72" t="str">
            <v>грузо-пассажирский</v>
          </cell>
          <cell r="L72" t="str">
            <v>сезонный</v>
          </cell>
          <cell r="M72" t="str">
            <v>многосторонний</v>
          </cell>
          <cell r="N72" t="str">
            <v>не определен</v>
          </cell>
          <cell r="O72" t="str">
            <v>нет</v>
          </cell>
          <cell r="P72" t="str">
            <v>да</v>
          </cell>
          <cell r="Q72" t="str">
            <v>нет</v>
          </cell>
          <cell r="R72" t="str">
            <v>не применимо</v>
          </cell>
          <cell r="S72" t="str">
            <v>не применимо</v>
          </cell>
          <cell r="T72" t="str">
            <v>ДФО</v>
          </cell>
          <cell r="U72" t="str">
            <v>Сахалинская область</v>
          </cell>
          <cell r="V72" t="str">
            <v>Сахалинская область, Охинский район, морской порт Москальво</v>
          </cell>
          <cell r="W72" t="str">
            <v>функционирует</v>
          </cell>
          <cell r="X72" t="str">
            <v>ежедневно с 9.00 до 18.00, перерыв с 13.00 до 14.00 в навигационный период</v>
          </cell>
          <cell r="Y72" t="str">
            <v>действует</v>
          </cell>
          <cell r="Z72" t="str">
            <v>нет данных</v>
          </cell>
          <cell r="AA72" t="str">
            <v>нет данных</v>
          </cell>
          <cell r="AB72" t="str">
            <v>нет данных</v>
          </cell>
          <cell r="AC72" t="str">
            <v>все</v>
          </cell>
          <cell r="AD72" t="str">
            <v>навигация</v>
          </cell>
          <cell r="AE72">
            <v>9</v>
          </cell>
          <cell r="AF72">
            <v>182</v>
          </cell>
          <cell r="AG72" t="str">
            <v>действует</v>
          </cell>
          <cell r="AH72">
            <v>43766</v>
          </cell>
          <cell r="AI72">
            <v>0</v>
          </cell>
          <cell r="AJ72" t="str">
            <v>не определена</v>
          </cell>
          <cell r="AK72">
            <v>0</v>
          </cell>
          <cell r="AL72">
            <v>0</v>
          </cell>
          <cell r="AM72">
            <v>0</v>
          </cell>
          <cell r="AN72" t="str">
            <v>не определена</v>
          </cell>
          <cell r="AO72">
            <v>0</v>
          </cell>
          <cell r="AP72">
            <v>0</v>
          </cell>
          <cell r="AQ72">
            <v>0</v>
          </cell>
          <cell r="AR72" t="str">
            <v>не определена</v>
          </cell>
          <cell r="AS72">
            <v>0</v>
          </cell>
          <cell r="AT72">
            <v>0</v>
          </cell>
          <cell r="AU72">
            <v>0</v>
          </cell>
          <cell r="AV72" t="str">
            <v>не определена</v>
          </cell>
          <cell r="AW72">
            <v>0</v>
          </cell>
          <cell r="AX72">
            <v>0</v>
          </cell>
          <cell r="AY72">
            <v>0</v>
          </cell>
          <cell r="AZ72" t="str">
            <v>не определена</v>
          </cell>
          <cell r="BA72">
            <v>0</v>
          </cell>
          <cell r="BB72">
            <v>0</v>
          </cell>
          <cell r="BC72">
            <v>0</v>
          </cell>
          <cell r="BD72" t="str">
            <v>не определена</v>
          </cell>
          <cell r="BE72">
            <v>0</v>
          </cell>
          <cell r="BF72">
            <v>0</v>
          </cell>
          <cell r="BG72" t="str">
            <v>не определено</v>
          </cell>
          <cell r="BH72" t="str">
            <v>да</v>
          </cell>
          <cell r="BI72" t="str">
            <v>да</v>
          </cell>
          <cell r="BJ72" t="str">
            <v>да</v>
          </cell>
          <cell r="BK72" t="str">
            <v>нет</v>
          </cell>
          <cell r="BL72" t="str">
            <v>нет</v>
          </cell>
          <cell r="BM72" t="str">
            <v>нет</v>
          </cell>
          <cell r="BN72" t="str">
            <v>не обустроен</v>
          </cell>
          <cell r="BO72">
            <v>0</v>
          </cell>
        </row>
        <row r="73">
          <cell r="A73" t="str">
            <v>МППНаходкаДФО</v>
          </cell>
          <cell r="B73">
            <v>71</v>
          </cell>
          <cell r="C73" t="str">
            <v>Владивостокский</v>
          </cell>
          <cell r="D73" t="str">
            <v>МПП</v>
          </cell>
          <cell r="E73" t="str">
            <v>МПП</v>
          </cell>
          <cell r="F73" t="str">
            <v>Находка</v>
          </cell>
          <cell r="G73" t="str">
            <v>да</v>
          </cell>
          <cell r="H73" t="str">
            <v>установлен</v>
          </cell>
          <cell r="I73" t="str">
            <v>морской</v>
          </cell>
          <cell r="J73" t="str">
            <v>не определен</v>
          </cell>
          <cell r="K73" t="str">
            <v>грузо-пассажирский</v>
          </cell>
          <cell r="L73" t="str">
            <v>постоянный</v>
          </cell>
          <cell r="M73" t="str">
            <v>многосторонний</v>
          </cell>
          <cell r="N73" t="str">
            <v>не определен</v>
          </cell>
          <cell r="O73" t="str">
            <v>да</v>
          </cell>
          <cell r="P73" t="str">
            <v>да</v>
          </cell>
          <cell r="Q73" t="str">
            <v>да</v>
          </cell>
          <cell r="R73" t="str">
            <v>не применимо</v>
          </cell>
          <cell r="S73" t="str">
            <v>не применимо</v>
          </cell>
          <cell r="T73" t="str">
            <v>ДФО</v>
          </cell>
          <cell r="U73" t="str">
            <v>Приморский край</v>
          </cell>
          <cell r="V73" t="str">
            <v xml:space="preserve">Приморский край, г. Находка, расположен на 17 – ти отдельных участках морского порта Находка: 
№ 1 - ООО «Порт Ливадия», ул. Астафьева, 13 а. 
№ 2 - ООО «Фарист Лайн», ул. Портовая. 76. 
№ 3 - ООО «Геомар», мыс Шефнера, 8.
 № 4 - ООО «Лесной терминал», ул. Набережная, 1. 
№ 5 - ООО «Гейзер», ул. Набережная, 1а.
№ 6 - АО «Дальмормонтаж», мыс Шефнера, д. 2. 
№ 7 - АО «Дальневосточный судомеханический завод», ул. Ленинская, 2а.
№ 8 - АО «Порт Восточные ворота – Приморский завод», ул. Судоремонтная, 29а.
№ 9 - ООО «Трансбункер - Приморье», ул. Пирогова, 13, корп. 1, кв.617.
№ 10 - АО «Находкинский морской рыбный порт», Находкинский проспект, 69. 
№ 11, № 12 - ООО «РН – Морской терминал Находка», ул. Макарова, д. 19. 
№ 13 - АО «Терминал Астафьева», ул. Астафьева, 1. 
№ 14, № 15 - АО «Находкинский морской торговый порт», ул. Портовая, 22. 
№ 16 АО «Находкинский судоремонтный завод», Находкинский проспект, 59. 
№ 17 - ООО «Аттис - Энтерпрайс», ул. Макарова, 103А.
</v>
          </cell>
          <cell r="W73" t="str">
            <v>функционирует</v>
          </cell>
          <cell r="X73" t="str">
            <v>круглосуточно</v>
          </cell>
          <cell r="Y73" t="str">
            <v>действует</v>
          </cell>
          <cell r="Z73" t="str">
            <v>нет данных</v>
          </cell>
          <cell r="AA73" t="str">
            <v>нет данных</v>
          </cell>
          <cell r="AB73" t="str">
            <v>нет данных</v>
          </cell>
          <cell r="AC73" t="str">
            <v>все</v>
          </cell>
          <cell r="AD73" t="str">
            <v>круглогодично</v>
          </cell>
          <cell r="AE73">
            <v>24</v>
          </cell>
          <cell r="AF73">
            <v>365</v>
          </cell>
          <cell r="AG73" t="str">
            <v>действует</v>
          </cell>
          <cell r="AH73">
            <v>45103</v>
          </cell>
          <cell r="AI73">
            <v>0</v>
          </cell>
          <cell r="AJ73" t="str">
            <v>не определена</v>
          </cell>
          <cell r="AK73">
            <v>0</v>
          </cell>
          <cell r="AL73">
            <v>0</v>
          </cell>
          <cell r="AM73">
            <v>0</v>
          </cell>
          <cell r="AN73" t="str">
            <v>не определена</v>
          </cell>
          <cell r="AO73">
            <v>0</v>
          </cell>
          <cell r="AP73">
            <v>0</v>
          </cell>
          <cell r="AQ73">
            <v>0</v>
          </cell>
          <cell r="AR73" t="str">
            <v>не определена</v>
          </cell>
          <cell r="AS73">
            <v>0</v>
          </cell>
          <cell r="AT73">
            <v>0</v>
          </cell>
          <cell r="AU73">
            <v>0</v>
          </cell>
          <cell r="AV73" t="str">
            <v>не определена</v>
          </cell>
          <cell r="AW73">
            <v>0</v>
          </cell>
          <cell r="AX73">
            <v>0</v>
          </cell>
          <cell r="AY73">
            <v>0</v>
          </cell>
          <cell r="AZ73" t="str">
            <v>не определена</v>
          </cell>
          <cell r="BA73">
            <v>0</v>
          </cell>
          <cell r="BB73">
            <v>0</v>
          </cell>
          <cell r="BC73">
            <v>0</v>
          </cell>
          <cell r="BD73" t="str">
            <v>не определена</v>
          </cell>
          <cell r="BE73">
            <v>0</v>
          </cell>
          <cell r="BF73">
            <v>0</v>
          </cell>
          <cell r="BG73" t="str">
            <v>не определено</v>
          </cell>
          <cell r="BH73" t="str">
            <v>да</v>
          </cell>
          <cell r="BI73" t="str">
            <v>да</v>
          </cell>
          <cell r="BJ73" t="str">
            <v>да</v>
          </cell>
          <cell r="BK73" t="str">
            <v>да</v>
          </cell>
          <cell r="BL73" t="str">
            <v>да</v>
          </cell>
          <cell r="BM73" t="str">
            <v>нет</v>
          </cell>
          <cell r="BN73" t="str">
            <v>не обустроен</v>
          </cell>
          <cell r="BO73">
            <v>0</v>
          </cell>
        </row>
        <row r="74">
          <cell r="A74" t="str">
            <v>МППНевельскДФО</v>
          </cell>
          <cell r="B74">
            <v>72</v>
          </cell>
          <cell r="C74" t="str">
            <v>Владивостокский</v>
          </cell>
          <cell r="D74" t="str">
            <v>МПП</v>
          </cell>
          <cell r="E74" t="str">
            <v>МПП</v>
          </cell>
          <cell r="F74" t="str">
            <v>Невельск</v>
          </cell>
          <cell r="G74" t="str">
            <v>да</v>
          </cell>
          <cell r="H74" t="str">
            <v>установлен</v>
          </cell>
          <cell r="I74" t="str">
            <v>морской</v>
          </cell>
          <cell r="J74" t="str">
            <v>не определен</v>
          </cell>
          <cell r="K74" t="str">
            <v>грузо-пассажирский</v>
          </cell>
          <cell r="L74" t="str">
            <v>постоянный</v>
          </cell>
          <cell r="M74" t="str">
            <v>многосторонний</v>
          </cell>
          <cell r="N74" t="str">
            <v>не определен</v>
          </cell>
          <cell r="O74" t="str">
            <v>нет</v>
          </cell>
          <cell r="P74" t="str">
            <v>нет</v>
          </cell>
          <cell r="Q74" t="str">
            <v>да</v>
          </cell>
          <cell r="R74" t="str">
            <v>не применимо</v>
          </cell>
          <cell r="S74" t="str">
            <v>не применимо</v>
          </cell>
          <cell r="T74" t="str">
            <v>ДФО</v>
          </cell>
          <cell r="U74" t="str">
            <v>Сахалинская область</v>
          </cell>
          <cell r="V74" t="str">
            <v>Участок в г. Невельск - Сахалинская область, г. Невельск, южная часть Татарского пролива, морской порт Невельск;
Участок в пгт. Южно-Курильск -
Сахалинская область о. Кунашир, пгт.
Южно-Курильск, бухта Южно-
Курильская;
Участок в г. Северо – Курильск -
Сахалинская область, о. Парамушир, г.
Северо – Курильск ул. Набережная,2;
Участок в пос. Курильск - Сахалинская
обл., о. Итуруп, пос. Курильск, залив
Китовый.</v>
          </cell>
          <cell r="W74" t="str">
            <v>функционирует</v>
          </cell>
          <cell r="X74" t="str">
            <v xml:space="preserve">Участок в г. Невельск:
понедельник - пятница: время начала работы - 09.00, время окончания работы - 18.00;
понедельник - пятница: с 18.00 до 20.00 по согласованию со всеми государственными контрольными органами:
в выходные дни (а также дни, назначенные государственными праздниками) в период времени с 09.00 до 20.00 - государственный контроль осуществляется по согласованию со всеми государственными контрольными органами;
технологический перерыв 12.00 – 13.30.
Время распорядка работы может быть увеличено только по отношению 
к судам, следующим по форс-мажорным обстоятельствам:
авария (при этом учитываются как аварийно-спасательные суда (независимо от направления следования), так и суда, на которых произошла аварийная ситуация (для судов, прибывающих в Российскую Федерацию); 
необходимость оказания экстренной медицинской помощи членам экипажа;
Участок в пгт. Южно-Курильск:
ежедневно: с 9.00 до 21.00. 
выходные дни (суббота – воскресенье), дни, назначенные государственными праздниками по согласованию со всеми государственными контрольными органами.
технологический̆ перерыв: с 13.00 до 14.00.
Примечание: 
Государственный контроль очередного транспортного средства заграничного следования должен быть начат не менее чем за 1 час (на рейде 
не менее чем за 2 часа) до окончания работы пункта пропуска.
Распорядок работы пункта пропуска, при необходимости, может быть изменен по согласованию со всеми руководителями государственных контрольных органов, осуществляющих свои полномочия в пункте пропуска.
В выходные дни, дни, назначенные государственными праздниками, оформление осуществляется (по согласованию со всеми государственными контрольными органами) только:
судов, следующих по форс-мажорным обстоятельствам;
аварийно-спасательных судов, в том числе для оказания медицинской помощи;
судов рыбопромыслового флота с живым уловом водных биологических ресурсов, которые не подверглись термической обработке, заморозке
Участок в г. Северо – Курильск:
ежедневно, без выходных: в период с 01 апреля по 30 сентября: с 9.00 до 21.00; в период с 01 октября по 31 марта: с 9.00 до 18.00.
Работа должностных лиц Россельхознадзора и Роспотребнадзора: ежедневно с 09.00 до 18.00, выходные - суббота, воскресенье. Работа с судами, заходящими по форс-мажорным обстоятельствам, с российскими рыбопромысловыми судами, судами, осуществляющими ввоз (вывоз) уловов водных биологических ресурсов и продуктов их переработки – ежедневно, круглосуточно;
Участок в пос. Курильск:
Не функционирует.
</v>
          </cell>
          <cell r="Y74" t="str">
            <v>действует</v>
          </cell>
          <cell r="Z74" t="str">
            <v>нет данных</v>
          </cell>
          <cell r="AA74" t="str">
            <v>нет данных</v>
          </cell>
          <cell r="AB74" t="str">
            <v>нет данных</v>
          </cell>
          <cell r="AC74" t="str">
            <v>все</v>
          </cell>
          <cell r="AD74" t="str">
            <v>круглогодично</v>
          </cell>
          <cell r="AE74">
            <v>9</v>
          </cell>
          <cell r="AF74">
            <v>247</v>
          </cell>
          <cell r="AG74" t="str">
            <v>действует</v>
          </cell>
          <cell r="AH74">
            <v>45020</v>
          </cell>
          <cell r="AI74">
            <v>0</v>
          </cell>
          <cell r="AJ74" t="str">
            <v>не определена</v>
          </cell>
          <cell r="AK74">
            <v>0</v>
          </cell>
          <cell r="AL74">
            <v>0</v>
          </cell>
          <cell r="AM74">
            <v>0</v>
          </cell>
          <cell r="AN74" t="str">
            <v>не определена</v>
          </cell>
          <cell r="AO74">
            <v>0</v>
          </cell>
          <cell r="AP74">
            <v>0</v>
          </cell>
          <cell r="AQ74">
            <v>0</v>
          </cell>
          <cell r="AR74" t="str">
            <v>не определена</v>
          </cell>
          <cell r="AS74">
            <v>0</v>
          </cell>
          <cell r="AT74">
            <v>0</v>
          </cell>
          <cell r="AU74">
            <v>0</v>
          </cell>
          <cell r="AV74" t="str">
            <v>не определена</v>
          </cell>
          <cell r="AW74">
            <v>0</v>
          </cell>
          <cell r="AX74">
            <v>0</v>
          </cell>
          <cell r="AY74">
            <v>0</v>
          </cell>
          <cell r="AZ74" t="str">
            <v>не определена</v>
          </cell>
          <cell r="BA74">
            <v>0</v>
          </cell>
          <cell r="BB74">
            <v>0</v>
          </cell>
          <cell r="BC74">
            <v>0</v>
          </cell>
          <cell r="BD74" t="str">
            <v>не определена</v>
          </cell>
          <cell r="BE74">
            <v>0</v>
          </cell>
          <cell r="BF74">
            <v>0</v>
          </cell>
          <cell r="BG74" t="str">
            <v>не определено</v>
          </cell>
          <cell r="BH74" t="str">
            <v>да</v>
          </cell>
          <cell r="BI74" t="str">
            <v>да</v>
          </cell>
          <cell r="BJ74" t="str">
            <v>да</v>
          </cell>
          <cell r="BK74" t="str">
            <v>да</v>
          </cell>
          <cell r="BL74" t="str">
            <v>да</v>
          </cell>
          <cell r="BM74" t="str">
            <v>нет</v>
          </cell>
          <cell r="BN74" t="str">
            <v>не обустроен</v>
          </cell>
          <cell r="BO74">
            <v>0</v>
          </cell>
        </row>
        <row r="75">
          <cell r="A75" t="str">
            <v>МППОльгаДФО</v>
          </cell>
          <cell r="B75">
            <v>74</v>
          </cell>
          <cell r="C75" t="str">
            <v>Владивостокский</v>
          </cell>
          <cell r="D75" t="str">
            <v>МПП</v>
          </cell>
          <cell r="E75" t="str">
            <v>МПП</v>
          </cell>
          <cell r="F75" t="str">
            <v>Ольга</v>
          </cell>
          <cell r="G75" t="str">
            <v>да</v>
          </cell>
          <cell r="H75" t="str">
            <v>установлен</v>
          </cell>
          <cell r="I75" t="str">
            <v>морской</v>
          </cell>
          <cell r="J75" t="str">
            <v>не определен</v>
          </cell>
          <cell r="K75" t="str">
            <v>грузовой</v>
          </cell>
          <cell r="L75" t="str">
            <v>постоянный</v>
          </cell>
          <cell r="M75" t="str">
            <v>многосторонний</v>
          </cell>
          <cell r="N75" t="str">
            <v>не определен</v>
          </cell>
          <cell r="O75" t="str">
            <v>нет</v>
          </cell>
          <cell r="P75" t="str">
            <v>нет</v>
          </cell>
          <cell r="Q75" t="str">
            <v>нет</v>
          </cell>
          <cell r="R75" t="str">
            <v>не применимо</v>
          </cell>
          <cell r="S75" t="str">
            <v>не применимо</v>
          </cell>
          <cell r="T75" t="str">
            <v>ДФО</v>
          </cell>
          <cell r="U75" t="str">
            <v>Приморский край</v>
          </cell>
          <cell r="V75" t="str">
            <v>Участок № 1 территория и участок №1 акватории ПП морской порт Ольга (АО "Ольгалес"): Приморский край, Ольгинский район, п. Ольга, ул. Морская, 15. Участок № 2 территории и акватории ПП (Морской терминал Пластун - ОАО "Тернейлес"): Приморский край, Тернейский район, пгт. Пластун</v>
          </cell>
          <cell r="W75" t="str">
            <v>функционирует</v>
          </cell>
          <cell r="X75" t="str">
            <v>круглосуточно</v>
          </cell>
          <cell r="Y75" t="str">
            <v>действует</v>
          </cell>
          <cell r="Z75" t="str">
            <v>нет данных</v>
          </cell>
          <cell r="AA75" t="str">
            <v>нет данных</v>
          </cell>
          <cell r="AB75" t="str">
            <v>нет данных</v>
          </cell>
          <cell r="AC75" t="str">
            <v>все</v>
          </cell>
          <cell r="AD75" t="str">
            <v>круглогодично</v>
          </cell>
          <cell r="AE75">
            <v>24</v>
          </cell>
          <cell r="AF75">
            <v>365</v>
          </cell>
          <cell r="AG75" t="str">
            <v>действует</v>
          </cell>
          <cell r="AH75">
            <v>45071</v>
          </cell>
          <cell r="AI75">
            <v>0</v>
          </cell>
          <cell r="AJ75" t="str">
            <v>не определена</v>
          </cell>
          <cell r="AK75">
            <v>0</v>
          </cell>
          <cell r="AL75">
            <v>0</v>
          </cell>
          <cell r="AM75">
            <v>0</v>
          </cell>
          <cell r="AN75" t="str">
            <v>не определена</v>
          </cell>
          <cell r="AO75">
            <v>0</v>
          </cell>
          <cell r="AP75">
            <v>0</v>
          </cell>
          <cell r="AQ75">
            <v>0</v>
          </cell>
          <cell r="AR75" t="str">
            <v>не определена</v>
          </cell>
          <cell r="AS75">
            <v>0</v>
          </cell>
          <cell r="AT75">
            <v>0</v>
          </cell>
          <cell r="AU75">
            <v>0</v>
          </cell>
          <cell r="AV75" t="str">
            <v>не определена</v>
          </cell>
          <cell r="AW75">
            <v>0</v>
          </cell>
          <cell r="AX75">
            <v>0</v>
          </cell>
          <cell r="AY75">
            <v>0</v>
          </cell>
          <cell r="AZ75" t="str">
            <v>не определена</v>
          </cell>
          <cell r="BA75">
            <v>0</v>
          </cell>
          <cell r="BB75">
            <v>0</v>
          </cell>
          <cell r="BC75">
            <v>0</v>
          </cell>
          <cell r="BD75" t="str">
            <v>не определена</v>
          </cell>
          <cell r="BE75">
            <v>0</v>
          </cell>
          <cell r="BF75">
            <v>0</v>
          </cell>
          <cell r="BG75" t="str">
            <v>не определено</v>
          </cell>
          <cell r="BH75" t="str">
            <v>да</v>
          </cell>
          <cell r="BI75" t="str">
            <v>да</v>
          </cell>
          <cell r="BJ75" t="str">
            <v>да</v>
          </cell>
          <cell r="BK75" t="str">
            <v>да</v>
          </cell>
          <cell r="BL75" t="str">
            <v>да</v>
          </cell>
          <cell r="BM75" t="str">
            <v>нет</v>
          </cell>
          <cell r="BN75" t="str">
            <v>не обустроен</v>
          </cell>
          <cell r="BO75">
            <v>0</v>
          </cell>
        </row>
        <row r="76">
          <cell r="A76" t="str">
            <v>МПППевекДФО</v>
          </cell>
          <cell r="B76">
            <v>75</v>
          </cell>
          <cell r="C76" t="str">
            <v>Владивостокский</v>
          </cell>
          <cell r="D76" t="str">
            <v>МПП</v>
          </cell>
          <cell r="E76" t="str">
            <v>МПП</v>
          </cell>
          <cell r="F76" t="str">
            <v>Певек</v>
          </cell>
          <cell r="G76" t="str">
            <v>нет</v>
          </cell>
          <cell r="H76" t="str">
            <v>установлен</v>
          </cell>
          <cell r="I76" t="str">
            <v>морской</v>
          </cell>
          <cell r="J76" t="str">
            <v>не определен</v>
          </cell>
          <cell r="K76" t="str">
            <v>грузовой</v>
          </cell>
          <cell r="L76" t="str">
            <v>сезонный</v>
          </cell>
          <cell r="M76" t="str">
            <v>многосторонний</v>
          </cell>
          <cell r="N76" t="str">
            <v>не определен</v>
          </cell>
          <cell r="O76" t="str">
            <v>нет</v>
          </cell>
          <cell r="P76" t="str">
            <v>нет</v>
          </cell>
          <cell r="Q76" t="str">
            <v>нет</v>
          </cell>
          <cell r="R76" t="str">
            <v>не применимо</v>
          </cell>
          <cell r="S76" t="str">
            <v>не применимо</v>
          </cell>
          <cell r="T76" t="str">
            <v>ДФО</v>
          </cell>
          <cell r="U76" t="str">
            <v>Чукотский автономный округ</v>
          </cell>
          <cell r="V76" t="str">
            <v>не определен</v>
          </cell>
          <cell r="W76" t="str">
            <v>После установления не обустраивался, не открывался установленным порядком</v>
          </cell>
          <cell r="X76" t="str">
            <v>не определен</v>
          </cell>
          <cell r="Y76" t="str">
            <v>не определен</v>
          </cell>
          <cell r="Z76" t="str">
            <v>нет данных</v>
          </cell>
          <cell r="AA76" t="str">
            <v>нет данных</v>
          </cell>
          <cell r="AB76" t="str">
            <v>нет данных</v>
          </cell>
          <cell r="AC76" t="str">
            <v>не определен</v>
          </cell>
          <cell r="AD76" t="str">
            <v>не определен</v>
          </cell>
          <cell r="AE76">
            <v>0</v>
          </cell>
          <cell r="AF76">
            <v>0</v>
          </cell>
          <cell r="AG76" t="str">
            <v>не определен</v>
          </cell>
          <cell r="AH76" t="str">
            <v>не утвержден</v>
          </cell>
          <cell r="AI76">
            <v>0</v>
          </cell>
          <cell r="AJ76" t="str">
            <v>не определена</v>
          </cell>
          <cell r="AK76">
            <v>0</v>
          </cell>
          <cell r="AL76">
            <v>0</v>
          </cell>
          <cell r="AM76">
            <v>0</v>
          </cell>
          <cell r="AN76" t="str">
            <v>не определена</v>
          </cell>
          <cell r="AO76">
            <v>0</v>
          </cell>
          <cell r="AP76">
            <v>0</v>
          </cell>
          <cell r="AQ76">
            <v>0</v>
          </cell>
          <cell r="AR76" t="str">
            <v>не определена</v>
          </cell>
          <cell r="AS76">
            <v>0</v>
          </cell>
          <cell r="AT76">
            <v>0</v>
          </cell>
          <cell r="AU76">
            <v>0</v>
          </cell>
          <cell r="AV76" t="str">
            <v>не определена</v>
          </cell>
          <cell r="AW76">
            <v>0</v>
          </cell>
          <cell r="AX76">
            <v>0</v>
          </cell>
          <cell r="AY76">
            <v>0</v>
          </cell>
          <cell r="AZ76" t="str">
            <v>не определена</v>
          </cell>
          <cell r="BA76">
            <v>0</v>
          </cell>
          <cell r="BB76">
            <v>0</v>
          </cell>
          <cell r="BC76">
            <v>0</v>
          </cell>
          <cell r="BD76" t="str">
            <v>не определена</v>
          </cell>
          <cell r="BE76">
            <v>0</v>
          </cell>
          <cell r="BF76">
            <v>0</v>
          </cell>
          <cell r="BG76" t="str">
            <v>не определено</v>
          </cell>
          <cell r="BH76" t="str">
            <v>нет</v>
          </cell>
          <cell r="BI76" t="str">
            <v>нет</v>
          </cell>
          <cell r="BJ76" t="str">
            <v>нет</v>
          </cell>
          <cell r="BK76" t="str">
            <v>нет</v>
          </cell>
          <cell r="BL76" t="str">
            <v>нет</v>
          </cell>
          <cell r="BM76" t="str">
            <v>нет</v>
          </cell>
          <cell r="BN76" t="str">
            <v>не обустроен</v>
          </cell>
          <cell r="BO76">
            <v>0</v>
          </cell>
        </row>
        <row r="77">
          <cell r="A77" t="str">
            <v>МПППетропавловск-КамчатскийДФО</v>
          </cell>
          <cell r="B77">
            <v>76</v>
          </cell>
          <cell r="C77" t="str">
            <v>Владивостокский</v>
          </cell>
          <cell r="D77" t="str">
            <v>МПП</v>
          </cell>
          <cell r="E77" t="str">
            <v>МПП</v>
          </cell>
          <cell r="F77" t="str">
            <v>Петропавловск-Камчатский</v>
          </cell>
          <cell r="G77" t="str">
            <v>да</v>
          </cell>
          <cell r="H77" t="str">
            <v>установлен</v>
          </cell>
          <cell r="I77" t="str">
            <v>морской</v>
          </cell>
          <cell r="J77" t="str">
            <v>не определен</v>
          </cell>
          <cell r="K77" t="str">
            <v>грузо-пассажирский</v>
          </cell>
          <cell r="L77" t="str">
            <v>постоянный</v>
          </cell>
          <cell r="M77" t="str">
            <v>многосторонний</v>
          </cell>
          <cell r="N77" t="str">
            <v>не определен</v>
          </cell>
          <cell r="O77" t="str">
            <v>да</v>
          </cell>
          <cell r="P77" t="str">
            <v>да</v>
          </cell>
          <cell r="Q77" t="str">
            <v>да</v>
          </cell>
          <cell r="R77" t="str">
            <v>не применимо</v>
          </cell>
          <cell r="S77" t="str">
            <v>не применимо</v>
          </cell>
          <cell r="T77" t="str">
            <v>ДФО</v>
          </cell>
          <cell r="U77" t="str">
            <v>Камчатский край</v>
          </cell>
          <cell r="V77" t="str">
            <v>Камчатский край, г. Петропавловск-Камчатский, ул. Площадь Щедрина, д. 2</v>
          </cell>
          <cell r="W77" t="str">
            <v>функционирует</v>
          </cell>
          <cell r="X77" t="str">
            <v>круглосуточно</v>
          </cell>
          <cell r="Y77" t="str">
            <v>действует</v>
          </cell>
          <cell r="Z77" t="str">
            <v>нет данных</v>
          </cell>
          <cell r="AA77" t="str">
            <v>нет данных</v>
          </cell>
          <cell r="AB77" t="str">
            <v>нет данных</v>
          </cell>
          <cell r="AC77" t="str">
            <v>все</v>
          </cell>
          <cell r="AD77" t="str">
            <v>круглогодично</v>
          </cell>
          <cell r="AE77">
            <v>24</v>
          </cell>
          <cell r="AF77">
            <v>365</v>
          </cell>
          <cell r="AG77" t="str">
            <v>действует</v>
          </cell>
          <cell r="AH77">
            <v>45022</v>
          </cell>
          <cell r="AI77">
            <v>0</v>
          </cell>
          <cell r="AJ77" t="str">
            <v>не определена</v>
          </cell>
          <cell r="AK77">
            <v>0</v>
          </cell>
          <cell r="AL77">
            <v>0</v>
          </cell>
          <cell r="AM77">
            <v>0</v>
          </cell>
          <cell r="AN77" t="str">
            <v>не определена</v>
          </cell>
          <cell r="AO77">
            <v>0</v>
          </cell>
          <cell r="AP77">
            <v>0</v>
          </cell>
          <cell r="AQ77">
            <v>0</v>
          </cell>
          <cell r="AR77" t="str">
            <v>не определена</v>
          </cell>
          <cell r="AS77">
            <v>0</v>
          </cell>
          <cell r="AT77">
            <v>0</v>
          </cell>
          <cell r="AU77">
            <v>0</v>
          </cell>
          <cell r="AV77" t="str">
            <v>не определена</v>
          </cell>
          <cell r="AW77">
            <v>0</v>
          </cell>
          <cell r="AX77">
            <v>0</v>
          </cell>
          <cell r="AY77">
            <v>0</v>
          </cell>
          <cell r="AZ77" t="str">
            <v>не определена</v>
          </cell>
          <cell r="BA77">
            <v>0</v>
          </cell>
          <cell r="BB77">
            <v>0</v>
          </cell>
          <cell r="BC77">
            <v>0</v>
          </cell>
          <cell r="BD77" t="str">
            <v>не определена</v>
          </cell>
          <cell r="BE77">
            <v>0</v>
          </cell>
          <cell r="BF77">
            <v>0</v>
          </cell>
          <cell r="BG77" t="str">
            <v>не определено</v>
          </cell>
          <cell r="BH77" t="str">
            <v>да</v>
          </cell>
          <cell r="BI77" t="str">
            <v>да</v>
          </cell>
          <cell r="BJ77" t="str">
            <v>да</v>
          </cell>
          <cell r="BK77" t="str">
            <v>да</v>
          </cell>
          <cell r="BL77" t="str">
            <v>да</v>
          </cell>
          <cell r="BM77" t="str">
            <v>нет</v>
          </cell>
          <cell r="BN77" t="str">
            <v>не обустроен</v>
          </cell>
          <cell r="BO77">
            <v>0</v>
          </cell>
        </row>
        <row r="78">
          <cell r="A78" t="str">
            <v>МПППоронайскДФО</v>
          </cell>
          <cell r="B78">
            <v>77</v>
          </cell>
          <cell r="C78" t="str">
            <v>Владивостокский</v>
          </cell>
          <cell r="D78" t="str">
            <v>МПП</v>
          </cell>
          <cell r="E78" t="str">
            <v>МПП</v>
          </cell>
          <cell r="F78" t="str">
            <v>Поронайск</v>
          </cell>
          <cell r="G78" t="str">
            <v>нет</v>
          </cell>
          <cell r="H78" t="str">
            <v>установлен</v>
          </cell>
          <cell r="I78" t="str">
            <v>морской</v>
          </cell>
          <cell r="J78" t="str">
            <v>не определен</v>
          </cell>
          <cell r="K78" t="str">
            <v>грузовой</v>
          </cell>
          <cell r="L78" t="str">
            <v>постоянный</v>
          </cell>
          <cell r="M78" t="str">
            <v>многосторонний</v>
          </cell>
          <cell r="N78" t="str">
            <v>не определен</v>
          </cell>
          <cell r="O78" t="str">
            <v>нет</v>
          </cell>
          <cell r="P78" t="str">
            <v>нет</v>
          </cell>
          <cell r="Q78" t="str">
            <v>нет</v>
          </cell>
          <cell r="R78" t="str">
            <v>не применимо</v>
          </cell>
          <cell r="S78" t="str">
            <v>не применимо</v>
          </cell>
          <cell r="T78" t="str">
            <v>ДФО</v>
          </cell>
          <cell r="U78" t="str">
            <v>Сахалинская область</v>
          </cell>
          <cell r="V78" t="str">
            <v>не определен</v>
          </cell>
          <cell r="W78" t="str">
            <v>Не функционирует с 2009 г. Пункт пропуска не обустроен, так как решение о целесообразности функционирования не принято</v>
          </cell>
          <cell r="X78" t="str">
            <v>не определен</v>
          </cell>
          <cell r="Y78" t="str">
            <v>не определен</v>
          </cell>
          <cell r="Z78" t="str">
            <v>нет данных</v>
          </cell>
          <cell r="AA78" t="str">
            <v>нет данных</v>
          </cell>
          <cell r="AB78" t="str">
            <v>нет данных</v>
          </cell>
          <cell r="AC78" t="str">
            <v>не определен</v>
          </cell>
          <cell r="AD78" t="str">
            <v>не определен</v>
          </cell>
          <cell r="AE78">
            <v>0</v>
          </cell>
          <cell r="AF78">
            <v>0</v>
          </cell>
          <cell r="AG78" t="str">
            <v>не определен</v>
          </cell>
          <cell r="AH78" t="str">
            <v>не утвержден</v>
          </cell>
          <cell r="AI78">
            <v>0</v>
          </cell>
          <cell r="AJ78" t="str">
            <v>не определена</v>
          </cell>
          <cell r="AK78">
            <v>0</v>
          </cell>
          <cell r="AL78">
            <v>0</v>
          </cell>
          <cell r="AM78">
            <v>0</v>
          </cell>
          <cell r="AN78" t="str">
            <v>не определена</v>
          </cell>
          <cell r="AO78">
            <v>0</v>
          </cell>
          <cell r="AP78">
            <v>0</v>
          </cell>
          <cell r="AQ78">
            <v>0</v>
          </cell>
          <cell r="AR78" t="str">
            <v>не определена</v>
          </cell>
          <cell r="AS78">
            <v>0</v>
          </cell>
          <cell r="AT78">
            <v>0</v>
          </cell>
          <cell r="AU78">
            <v>0</v>
          </cell>
          <cell r="AV78" t="str">
            <v>не определена</v>
          </cell>
          <cell r="AW78">
            <v>0</v>
          </cell>
          <cell r="AX78">
            <v>0</v>
          </cell>
          <cell r="AY78">
            <v>0</v>
          </cell>
          <cell r="AZ78" t="str">
            <v>не определена</v>
          </cell>
          <cell r="BA78">
            <v>0</v>
          </cell>
          <cell r="BB78">
            <v>0</v>
          </cell>
          <cell r="BC78">
            <v>0</v>
          </cell>
          <cell r="BD78" t="str">
            <v>не определена</v>
          </cell>
          <cell r="BE78">
            <v>0</v>
          </cell>
          <cell r="BF78">
            <v>0</v>
          </cell>
          <cell r="BG78" t="str">
            <v>не определено</v>
          </cell>
          <cell r="BH78" t="str">
            <v>нет</v>
          </cell>
          <cell r="BI78" t="str">
            <v>нет</v>
          </cell>
          <cell r="BJ78" t="str">
            <v>нет</v>
          </cell>
          <cell r="BK78" t="str">
            <v>нет</v>
          </cell>
          <cell r="BL78" t="str">
            <v>нет</v>
          </cell>
          <cell r="BM78" t="str">
            <v>нет</v>
          </cell>
          <cell r="BN78" t="str">
            <v>не обустроен</v>
          </cell>
          <cell r="BO78">
            <v>0</v>
          </cell>
        </row>
        <row r="79">
          <cell r="A79" t="str">
            <v>МПППосьетДФО</v>
          </cell>
          <cell r="B79">
            <v>78</v>
          </cell>
          <cell r="C79" t="str">
            <v>Владивостокский</v>
          </cell>
          <cell r="D79" t="str">
            <v>МПП</v>
          </cell>
          <cell r="E79" t="str">
            <v>МПП</v>
          </cell>
          <cell r="F79" t="str">
            <v>Посьет</v>
          </cell>
          <cell r="G79" t="str">
            <v>да</v>
          </cell>
          <cell r="H79" t="str">
            <v>установлен</v>
          </cell>
          <cell r="I79" t="str">
            <v>морской</v>
          </cell>
          <cell r="J79" t="str">
            <v>не определен</v>
          </cell>
          <cell r="K79" t="str">
            <v>грузо-пассажирский</v>
          </cell>
          <cell r="L79" t="str">
            <v>постоянный</v>
          </cell>
          <cell r="M79" t="str">
            <v>многосторонний</v>
          </cell>
          <cell r="N79" t="str">
            <v>не определен</v>
          </cell>
          <cell r="O79" t="str">
            <v>нет</v>
          </cell>
          <cell r="P79" t="str">
            <v>нет</v>
          </cell>
          <cell r="Q79" t="str">
            <v>нет</v>
          </cell>
          <cell r="R79" t="str">
            <v>не применимо</v>
          </cell>
          <cell r="S79" t="str">
            <v>не применимо</v>
          </cell>
          <cell r="T79" t="str">
            <v>ДФО</v>
          </cell>
          <cell r="U79" t="str">
            <v>Приморский край</v>
          </cell>
          <cell r="V79" t="str">
            <v>участок Посьет : Приморский край, Хасанский район, Японское море, залив Посьета, пгт. Посьет; участок Славянка: Приморский край, Хасанский район, Японское море, залив Петра Великого, Славянский залив, пгт. Славянка</v>
          </cell>
          <cell r="W79" t="str">
            <v>функционирует</v>
          </cell>
          <cell r="X79" t="str">
            <v>круглосуточно</v>
          </cell>
          <cell r="Y79" t="str">
            <v>действует</v>
          </cell>
          <cell r="Z79" t="str">
            <v>нет данных</v>
          </cell>
          <cell r="AA79" t="str">
            <v>нет данных</v>
          </cell>
          <cell r="AB79" t="str">
            <v>нет данных</v>
          </cell>
          <cell r="AC79" t="str">
            <v>все</v>
          </cell>
          <cell r="AD79" t="str">
            <v>круглогодично</v>
          </cell>
          <cell r="AE79">
            <v>24</v>
          </cell>
          <cell r="AF79">
            <v>365</v>
          </cell>
          <cell r="AG79" t="str">
            <v>действует</v>
          </cell>
          <cell r="AH79">
            <v>43430</v>
          </cell>
          <cell r="AI79">
            <v>0</v>
          </cell>
          <cell r="AJ79" t="str">
            <v>не определена</v>
          </cell>
          <cell r="AK79">
            <v>0</v>
          </cell>
          <cell r="AL79">
            <v>0</v>
          </cell>
          <cell r="AM79">
            <v>0</v>
          </cell>
          <cell r="AN79" t="str">
            <v>не определена</v>
          </cell>
          <cell r="AO79">
            <v>0</v>
          </cell>
          <cell r="AP79">
            <v>0</v>
          </cell>
          <cell r="AQ79">
            <v>0</v>
          </cell>
          <cell r="AR79" t="str">
            <v>не определена</v>
          </cell>
          <cell r="AS79">
            <v>0</v>
          </cell>
          <cell r="AT79">
            <v>0</v>
          </cell>
          <cell r="AU79">
            <v>0</v>
          </cell>
          <cell r="AV79" t="str">
            <v>не определена</v>
          </cell>
          <cell r="AW79">
            <v>0</v>
          </cell>
          <cell r="AX79">
            <v>0</v>
          </cell>
          <cell r="AY79">
            <v>0</v>
          </cell>
          <cell r="AZ79" t="str">
            <v>не определена</v>
          </cell>
          <cell r="BA79">
            <v>0</v>
          </cell>
          <cell r="BB79">
            <v>0</v>
          </cell>
          <cell r="BC79">
            <v>0</v>
          </cell>
          <cell r="BD79" t="str">
            <v>не определена</v>
          </cell>
          <cell r="BE79">
            <v>0</v>
          </cell>
          <cell r="BF79">
            <v>0</v>
          </cell>
          <cell r="BG79" t="str">
            <v>не определено</v>
          </cell>
          <cell r="BH79" t="str">
            <v>да</v>
          </cell>
          <cell r="BI79" t="str">
            <v>да</v>
          </cell>
          <cell r="BJ79" t="str">
            <v>да</v>
          </cell>
          <cell r="BK79" t="str">
            <v>да</v>
          </cell>
          <cell r="BL79" t="str">
            <v>да</v>
          </cell>
          <cell r="BM79" t="str">
            <v>нет</v>
          </cell>
          <cell r="BN79" t="str">
            <v>частично</v>
          </cell>
          <cell r="BO79">
            <v>0</v>
          </cell>
        </row>
        <row r="80">
          <cell r="A80" t="str">
            <v>МПППригородноеДФО</v>
          </cell>
          <cell r="B80">
            <v>79</v>
          </cell>
          <cell r="C80" t="str">
            <v>Владивостокский</v>
          </cell>
          <cell r="D80" t="str">
            <v>МПП</v>
          </cell>
          <cell r="E80" t="str">
            <v>МПП</v>
          </cell>
          <cell r="F80" t="str">
            <v>Пригородное</v>
          </cell>
          <cell r="G80" t="str">
            <v>да</v>
          </cell>
          <cell r="H80" t="str">
            <v>установлен</v>
          </cell>
          <cell r="I80" t="str">
            <v>морской</v>
          </cell>
          <cell r="J80" t="str">
            <v>не определен</v>
          </cell>
          <cell r="K80" t="str">
            <v>грузовой</v>
          </cell>
          <cell r="L80" t="str">
            <v>постоянный</v>
          </cell>
          <cell r="M80" t="str">
            <v>многосторонний</v>
          </cell>
          <cell r="N80" t="str">
            <v>не определен</v>
          </cell>
          <cell r="O80" t="str">
            <v>нет</v>
          </cell>
          <cell r="P80" t="str">
            <v>нет</v>
          </cell>
          <cell r="Q80" t="str">
            <v>нет</v>
          </cell>
          <cell r="R80" t="str">
            <v>не применимо</v>
          </cell>
          <cell r="S80" t="str">
            <v>не применимо</v>
          </cell>
          <cell r="T80" t="str">
            <v>ДФО</v>
          </cell>
          <cell r="U80" t="str">
            <v>Сахалинская область</v>
          </cell>
          <cell r="V80" t="str">
            <v>Сахалинская область, Корсаковский район, район бывшего поселения Пригородное</v>
          </cell>
          <cell r="W80" t="str">
            <v>функционирует</v>
          </cell>
          <cell r="X80" t="str">
            <v>круглосуточно</v>
          </cell>
          <cell r="Y80" t="str">
            <v>действует</v>
          </cell>
          <cell r="Z80" t="str">
            <v>нет данных</v>
          </cell>
          <cell r="AA80" t="str">
            <v>нет данных</v>
          </cell>
          <cell r="AB80" t="str">
            <v>нет данных</v>
          </cell>
          <cell r="AC80" t="str">
            <v>все</v>
          </cell>
          <cell r="AD80" t="str">
            <v>круглогодично</v>
          </cell>
          <cell r="AE80">
            <v>24</v>
          </cell>
          <cell r="AF80">
            <v>365</v>
          </cell>
          <cell r="AG80" t="str">
            <v>действует</v>
          </cell>
          <cell r="AH80">
            <v>45016</v>
          </cell>
          <cell r="AI80">
            <v>0.57999999999999996</v>
          </cell>
          <cell r="AJ80" t="str">
            <v>тр.с./сутки</v>
          </cell>
          <cell r="AK80">
            <v>1</v>
          </cell>
          <cell r="AL80">
            <v>211.7</v>
          </cell>
          <cell r="AM80">
            <v>0</v>
          </cell>
          <cell r="AN80" t="str">
            <v>не определена</v>
          </cell>
          <cell r="AO80">
            <v>0</v>
          </cell>
          <cell r="AP80">
            <v>0</v>
          </cell>
          <cell r="AQ80">
            <v>0</v>
          </cell>
          <cell r="AR80" t="str">
            <v>не определена</v>
          </cell>
          <cell r="AS80">
            <v>0</v>
          </cell>
          <cell r="AT80">
            <v>0</v>
          </cell>
          <cell r="AU80">
            <v>0.57999999999999996</v>
          </cell>
          <cell r="AV80" t="str">
            <v>тр.с./сутки</v>
          </cell>
          <cell r="AW80">
            <v>1</v>
          </cell>
          <cell r="AX80">
            <v>211.7</v>
          </cell>
          <cell r="AY80">
            <v>0</v>
          </cell>
          <cell r="AZ80" t="str">
            <v>не определена</v>
          </cell>
          <cell r="BA80">
            <v>0</v>
          </cell>
          <cell r="BB80">
            <v>0</v>
          </cell>
          <cell r="BC80">
            <v>53847</v>
          </cell>
          <cell r="BD80" t="str">
            <v>тонн/сутки</v>
          </cell>
          <cell r="BE80">
            <v>53847</v>
          </cell>
          <cell r="BF80">
            <v>19654155</v>
          </cell>
          <cell r="BG80" t="str">
            <v>не определено</v>
          </cell>
          <cell r="BH80" t="str">
            <v>да</v>
          </cell>
          <cell r="BI80" t="str">
            <v>да</v>
          </cell>
          <cell r="BJ80" t="str">
            <v>да</v>
          </cell>
          <cell r="BK80" t="str">
            <v>нет</v>
          </cell>
          <cell r="BL80" t="str">
            <v>нет</v>
          </cell>
          <cell r="BM80" t="str">
            <v>нет</v>
          </cell>
          <cell r="BN80" t="str">
            <v>обустроен</v>
          </cell>
          <cell r="BO80">
            <v>0</v>
          </cell>
        </row>
        <row r="81">
          <cell r="A81" t="str">
            <v>МПППровиденияДФО</v>
          </cell>
          <cell r="B81">
            <v>80</v>
          </cell>
          <cell r="C81" t="str">
            <v>Владивостокский</v>
          </cell>
          <cell r="D81" t="str">
            <v>МПП</v>
          </cell>
          <cell r="E81" t="str">
            <v>МПП</v>
          </cell>
          <cell r="F81" t="str">
            <v>Провидения</v>
          </cell>
          <cell r="G81" t="str">
            <v>да</v>
          </cell>
          <cell r="H81" t="str">
            <v>установлен</v>
          </cell>
          <cell r="I81" t="str">
            <v>морской</v>
          </cell>
          <cell r="J81" t="str">
            <v>не определен</v>
          </cell>
          <cell r="K81" t="str">
            <v>грузо-пассажирский</v>
          </cell>
          <cell r="L81" t="str">
            <v>сезонный</v>
          </cell>
          <cell r="M81" t="str">
            <v>многосторонний</v>
          </cell>
          <cell r="N81" t="str">
            <v>не определен</v>
          </cell>
          <cell r="O81" t="str">
            <v>нет</v>
          </cell>
          <cell r="P81" t="str">
            <v>да</v>
          </cell>
          <cell r="Q81" t="str">
            <v>да</v>
          </cell>
          <cell r="R81" t="str">
            <v>не применимо</v>
          </cell>
          <cell r="S81" t="str">
            <v>не применимо</v>
          </cell>
          <cell r="T81" t="str">
            <v>ДФО</v>
          </cell>
          <cell r="U81" t="str">
            <v>Чукотский автономный округ</v>
          </cell>
          <cell r="V81" t="str">
            <v>Чукотский АО, п. Провидения, ул.Набережная Дежнева, д.10, Берингово море, бухта Провидения ( 64'26' с.ш., 173'14' в.д.)</v>
          </cell>
          <cell r="W81" t="str">
            <v>функционирует</v>
          </cell>
          <cell r="X81" t="str">
            <v>рабочие дни: понедельник пятница с 9:00 до 18:00 (в выходные дни и вне регламента работы пункта пропуска по предварительному уведомлению (заявке) и согласованию с ГКО), выходные дни: суббота, воскресенье (при форс-можорных обстоятельствах круглосуточно)</v>
          </cell>
          <cell r="Y81" t="str">
            <v>действует</v>
          </cell>
          <cell r="Z81" t="str">
            <v>нет данных</v>
          </cell>
          <cell r="AA81" t="str">
            <v>нет данных</v>
          </cell>
          <cell r="AB81" t="str">
            <v>нет данных</v>
          </cell>
          <cell r="AC81" t="str">
            <v>все</v>
          </cell>
          <cell r="AD81" t="str">
            <v>навигация</v>
          </cell>
          <cell r="AE81">
            <v>9</v>
          </cell>
          <cell r="AF81">
            <v>182</v>
          </cell>
          <cell r="AG81" t="str">
            <v>действует</v>
          </cell>
          <cell r="AH81">
            <v>44987</v>
          </cell>
          <cell r="AI81">
            <v>3</v>
          </cell>
          <cell r="AJ81" t="str">
            <v>тр.с./сутки</v>
          </cell>
          <cell r="AK81">
            <v>3</v>
          </cell>
          <cell r="AL81">
            <v>273</v>
          </cell>
          <cell r="AM81">
            <v>0</v>
          </cell>
          <cell r="AN81" t="str">
            <v>не определена</v>
          </cell>
          <cell r="AO81">
            <v>0</v>
          </cell>
          <cell r="AP81">
            <v>0</v>
          </cell>
          <cell r="AQ81">
            <v>0</v>
          </cell>
          <cell r="AR81" t="str">
            <v>не определена</v>
          </cell>
          <cell r="AS81">
            <v>0</v>
          </cell>
          <cell r="AT81">
            <v>0</v>
          </cell>
          <cell r="AU81">
            <v>3</v>
          </cell>
          <cell r="AV81" t="str">
            <v>тр.с./сутки</v>
          </cell>
          <cell r="AW81">
            <v>3</v>
          </cell>
          <cell r="AX81">
            <v>273</v>
          </cell>
          <cell r="AY81">
            <v>0</v>
          </cell>
          <cell r="AZ81" t="str">
            <v>не определена</v>
          </cell>
          <cell r="BA81">
            <v>0</v>
          </cell>
          <cell r="BB81">
            <v>0</v>
          </cell>
          <cell r="BC81">
            <v>4500</v>
          </cell>
          <cell r="BD81" t="str">
            <v>тонн/сутки</v>
          </cell>
          <cell r="BE81">
            <v>4500</v>
          </cell>
          <cell r="BF81">
            <v>409500</v>
          </cell>
          <cell r="BG81" t="str">
            <v>расчет произведен с учетом сезонного характера работы пункта пропуска</v>
          </cell>
          <cell r="BH81" t="str">
            <v>да</v>
          </cell>
          <cell r="BI81" t="str">
            <v>да</v>
          </cell>
          <cell r="BJ81" t="str">
            <v>да</v>
          </cell>
          <cell r="BK81" t="str">
            <v>да</v>
          </cell>
          <cell r="BL81" t="str">
            <v>да</v>
          </cell>
          <cell r="BM81" t="str">
            <v>нет</v>
          </cell>
          <cell r="BN81" t="str">
            <v>не обустроен</v>
          </cell>
          <cell r="BO81">
            <v>0</v>
          </cell>
        </row>
        <row r="82">
          <cell r="A82" t="str">
            <v>МППУглегорскДФО</v>
          </cell>
          <cell r="B82">
            <v>81</v>
          </cell>
          <cell r="C82" t="str">
            <v>Владивостокский</v>
          </cell>
          <cell r="D82" t="str">
            <v>МПП</v>
          </cell>
          <cell r="E82" t="str">
            <v>МПП</v>
          </cell>
          <cell r="F82" t="str">
            <v>Углегорск</v>
          </cell>
          <cell r="G82" t="str">
            <v>нет</v>
          </cell>
          <cell r="H82" t="str">
            <v>установлен</v>
          </cell>
          <cell r="I82" t="str">
            <v>морской</v>
          </cell>
          <cell r="J82" t="str">
            <v>не определен</v>
          </cell>
          <cell r="K82" t="str">
            <v>грузовой</v>
          </cell>
          <cell r="L82" t="str">
            <v>постоянный</v>
          </cell>
          <cell r="M82" t="str">
            <v>многосторонний</v>
          </cell>
          <cell r="N82" t="str">
            <v>не определен</v>
          </cell>
          <cell r="O82" t="str">
            <v>нет</v>
          </cell>
          <cell r="P82" t="str">
            <v>нет</v>
          </cell>
          <cell r="Q82" t="str">
            <v>нет</v>
          </cell>
          <cell r="R82" t="str">
            <v>не применимо</v>
          </cell>
          <cell r="S82" t="str">
            <v>не применимо</v>
          </cell>
          <cell r="T82" t="str">
            <v>ДФО</v>
          </cell>
          <cell r="U82" t="str">
            <v>Сахалинская область</v>
          </cell>
          <cell r="V82" t="str">
            <v>не определен</v>
          </cell>
          <cell r="W82" t="str">
            <v>Не функционирует с момента установления. Пункт пропуска не обустроен, так как решение о целесообразности функционирования не принято</v>
          </cell>
          <cell r="X82" t="str">
            <v>не определен</v>
          </cell>
          <cell r="Y82" t="str">
            <v>не определен</v>
          </cell>
          <cell r="Z82" t="str">
            <v>нет данных</v>
          </cell>
          <cell r="AA82" t="str">
            <v>нет данных</v>
          </cell>
          <cell r="AB82" t="str">
            <v>нет данных</v>
          </cell>
          <cell r="AC82" t="str">
            <v>не определен</v>
          </cell>
          <cell r="AD82" t="str">
            <v>не определен</v>
          </cell>
          <cell r="AE82">
            <v>0</v>
          </cell>
          <cell r="AF82">
            <v>0</v>
          </cell>
          <cell r="AG82" t="str">
            <v>не определен</v>
          </cell>
          <cell r="AH82" t="str">
            <v>не утвержден</v>
          </cell>
          <cell r="AI82">
            <v>0</v>
          </cell>
          <cell r="AJ82" t="str">
            <v>не определена</v>
          </cell>
          <cell r="AK82">
            <v>0</v>
          </cell>
          <cell r="AL82">
            <v>0</v>
          </cell>
          <cell r="AM82">
            <v>0</v>
          </cell>
          <cell r="AN82" t="str">
            <v>не определена</v>
          </cell>
          <cell r="AO82">
            <v>0</v>
          </cell>
          <cell r="AP82">
            <v>0</v>
          </cell>
          <cell r="AQ82">
            <v>0</v>
          </cell>
          <cell r="AR82" t="str">
            <v>не определена</v>
          </cell>
          <cell r="AS82">
            <v>0</v>
          </cell>
          <cell r="AT82">
            <v>0</v>
          </cell>
          <cell r="AU82">
            <v>0</v>
          </cell>
          <cell r="AV82" t="str">
            <v>не определена</v>
          </cell>
          <cell r="AW82">
            <v>0</v>
          </cell>
          <cell r="AX82">
            <v>0</v>
          </cell>
          <cell r="AY82">
            <v>0</v>
          </cell>
          <cell r="AZ82" t="str">
            <v>не определена</v>
          </cell>
          <cell r="BA82">
            <v>0</v>
          </cell>
          <cell r="BB82">
            <v>0</v>
          </cell>
          <cell r="BC82">
            <v>0</v>
          </cell>
          <cell r="BD82" t="str">
            <v>не определена</v>
          </cell>
          <cell r="BE82">
            <v>0</v>
          </cell>
          <cell r="BF82">
            <v>0</v>
          </cell>
          <cell r="BG82" t="str">
            <v>не определено</v>
          </cell>
          <cell r="BH82" t="str">
            <v>нет</v>
          </cell>
          <cell r="BI82" t="str">
            <v>нет</v>
          </cell>
          <cell r="BJ82" t="str">
            <v>нет</v>
          </cell>
          <cell r="BK82" t="str">
            <v>нет</v>
          </cell>
          <cell r="BL82" t="str">
            <v>нет</v>
          </cell>
          <cell r="BM82" t="str">
            <v>нет</v>
          </cell>
          <cell r="BN82" t="str">
            <v>не обустроен</v>
          </cell>
          <cell r="BO82">
            <v>0</v>
          </cell>
        </row>
        <row r="83">
          <cell r="A83" t="str">
            <v>МППУэленДФО</v>
          </cell>
          <cell r="B83">
            <v>82</v>
          </cell>
          <cell r="C83" t="str">
            <v>Владивостокский</v>
          </cell>
          <cell r="D83" t="str">
            <v>МПП</v>
          </cell>
          <cell r="E83" t="str">
            <v>МПП</v>
          </cell>
          <cell r="F83" t="str">
            <v>Уэлен</v>
          </cell>
          <cell r="G83" t="str">
            <v>нет</v>
          </cell>
          <cell r="H83" t="str">
            <v>установлен</v>
          </cell>
          <cell r="I83" t="str">
            <v>морской</v>
          </cell>
          <cell r="J83" t="str">
            <v>не определен</v>
          </cell>
          <cell r="K83" t="str">
            <v>пассажирский</v>
          </cell>
          <cell r="L83" t="str">
            <v>не определен</v>
          </cell>
          <cell r="M83" t="str">
            <v>двусторонний</v>
          </cell>
          <cell r="N83" t="str">
            <v>не определен</v>
          </cell>
          <cell r="O83" t="str">
            <v>нет</v>
          </cell>
          <cell r="P83" t="str">
            <v>нет</v>
          </cell>
          <cell r="Q83" t="str">
            <v>нет</v>
          </cell>
          <cell r="R83" t="str">
            <v>не применимо</v>
          </cell>
          <cell r="S83" t="str">
            <v>не применимо</v>
          </cell>
          <cell r="T83" t="str">
            <v>ДФО</v>
          </cell>
          <cell r="U83" t="str">
            <v>Чукотский автономный округ</v>
          </cell>
          <cell r="V83" t="str">
            <v>не определен</v>
          </cell>
          <cell r="W83" t="str">
            <v>Не функционирует с момента установления. Пункт пропуска не обустроен, так как решение о целесообразности функционирования не принято</v>
          </cell>
          <cell r="X83" t="str">
            <v>не определен</v>
          </cell>
          <cell r="Y83" t="str">
            <v>не определен</v>
          </cell>
          <cell r="Z83" t="str">
            <v>нет данных</v>
          </cell>
          <cell r="AA83" t="str">
            <v>нет данных</v>
          </cell>
          <cell r="AB83" t="str">
            <v>нет данных</v>
          </cell>
          <cell r="AC83" t="str">
            <v>не определен</v>
          </cell>
          <cell r="AD83" t="str">
            <v>не определен</v>
          </cell>
          <cell r="AE83">
            <v>0</v>
          </cell>
          <cell r="AF83">
            <v>0</v>
          </cell>
          <cell r="AG83" t="str">
            <v>не определен</v>
          </cell>
          <cell r="AH83" t="str">
            <v>не утвержден</v>
          </cell>
          <cell r="AI83">
            <v>0</v>
          </cell>
          <cell r="AJ83" t="str">
            <v>не определена</v>
          </cell>
          <cell r="AK83">
            <v>0</v>
          </cell>
          <cell r="AL83">
            <v>0</v>
          </cell>
          <cell r="AM83">
            <v>0</v>
          </cell>
          <cell r="AN83" t="str">
            <v>не определена</v>
          </cell>
          <cell r="AO83">
            <v>0</v>
          </cell>
          <cell r="AP83">
            <v>0</v>
          </cell>
          <cell r="AQ83">
            <v>0</v>
          </cell>
          <cell r="AR83" t="str">
            <v>не определена</v>
          </cell>
          <cell r="AS83">
            <v>0</v>
          </cell>
          <cell r="AT83">
            <v>0</v>
          </cell>
          <cell r="AU83">
            <v>0</v>
          </cell>
          <cell r="AV83" t="str">
            <v>не определена</v>
          </cell>
          <cell r="AW83">
            <v>0</v>
          </cell>
          <cell r="AX83">
            <v>0</v>
          </cell>
          <cell r="AY83">
            <v>0</v>
          </cell>
          <cell r="AZ83" t="str">
            <v>не определена</v>
          </cell>
          <cell r="BA83">
            <v>0</v>
          </cell>
          <cell r="BB83">
            <v>0</v>
          </cell>
          <cell r="BC83">
            <v>0</v>
          </cell>
          <cell r="BD83" t="str">
            <v>не определена</v>
          </cell>
          <cell r="BE83">
            <v>0</v>
          </cell>
          <cell r="BF83">
            <v>0</v>
          </cell>
          <cell r="BG83" t="str">
            <v>не определено</v>
          </cell>
          <cell r="BH83" t="str">
            <v>нет</v>
          </cell>
          <cell r="BI83" t="str">
            <v>нет</v>
          </cell>
          <cell r="BJ83" t="str">
            <v>нет</v>
          </cell>
          <cell r="BK83" t="str">
            <v>нет</v>
          </cell>
          <cell r="BL83" t="str">
            <v>нет</v>
          </cell>
          <cell r="BM83" t="str">
            <v>нет</v>
          </cell>
          <cell r="BN83" t="str">
            <v>не обустроен</v>
          </cell>
          <cell r="BO83">
            <v>0</v>
          </cell>
        </row>
        <row r="84">
          <cell r="A84" t="str">
            <v>МППХолмскДФО</v>
          </cell>
          <cell r="B84">
            <v>83</v>
          </cell>
          <cell r="C84" t="str">
            <v>Владивостокский</v>
          </cell>
          <cell r="D84" t="str">
            <v>МПП</v>
          </cell>
          <cell r="E84" t="str">
            <v>МПП</v>
          </cell>
          <cell r="F84" t="str">
            <v>Холмск</v>
          </cell>
          <cell r="G84" t="str">
            <v>да</v>
          </cell>
          <cell r="H84" t="str">
            <v>установлен</v>
          </cell>
          <cell r="I84" t="str">
            <v>морской</v>
          </cell>
          <cell r="J84" t="str">
            <v>не определен</v>
          </cell>
          <cell r="K84" t="str">
            <v>грузо-пассажирский</v>
          </cell>
          <cell r="L84" t="str">
            <v>постоянный</v>
          </cell>
          <cell r="M84" t="str">
            <v>многосторонний</v>
          </cell>
          <cell r="N84" t="str">
            <v>не определен</v>
          </cell>
          <cell r="O84" t="str">
            <v>нет</v>
          </cell>
          <cell r="P84" t="str">
            <v>да</v>
          </cell>
          <cell r="Q84" t="str">
            <v>да</v>
          </cell>
          <cell r="R84" t="str">
            <v>не применимо</v>
          </cell>
          <cell r="S84" t="str">
            <v>не применимо</v>
          </cell>
          <cell r="T84" t="str">
            <v>ДФО</v>
          </cell>
          <cell r="U84" t="str">
            <v>Сахалинская область</v>
          </cell>
          <cell r="V84" t="str">
            <v>Сахалинская область, г. Холмск, ул. Советская д. 39, г. Холмск, ул. Лесозаводская, д. 11, морской порт Холмск</v>
          </cell>
          <cell r="W84" t="str">
            <v>функционирует</v>
          </cell>
          <cell r="X84" t="str">
            <v>ежедневно, кроме праздничных дней, с 09.00 до 20.00, перерыв с 13.00 до 14.00</v>
          </cell>
          <cell r="Y84" t="str">
            <v>действует</v>
          </cell>
          <cell r="Z84" t="str">
            <v>нет данных</v>
          </cell>
          <cell r="AA84" t="str">
            <v>нет данных</v>
          </cell>
          <cell r="AB84" t="str">
            <v>нет данных</v>
          </cell>
          <cell r="AC84" t="str">
            <v>все</v>
          </cell>
          <cell r="AD84" t="str">
            <v>круглогодично</v>
          </cell>
          <cell r="AE84">
            <v>11</v>
          </cell>
          <cell r="AF84">
            <v>365</v>
          </cell>
          <cell r="AG84" t="str">
            <v>действует</v>
          </cell>
          <cell r="AH84">
            <v>45016</v>
          </cell>
          <cell r="AI84">
            <v>0</v>
          </cell>
          <cell r="AJ84" t="str">
            <v>не определена</v>
          </cell>
          <cell r="AK84">
            <v>0</v>
          </cell>
          <cell r="AL84">
            <v>0</v>
          </cell>
          <cell r="AM84">
            <v>0</v>
          </cell>
          <cell r="AN84" t="str">
            <v>не определена</v>
          </cell>
          <cell r="AO84">
            <v>0</v>
          </cell>
          <cell r="AP84">
            <v>0</v>
          </cell>
          <cell r="AQ84">
            <v>0</v>
          </cell>
          <cell r="AR84" t="str">
            <v>не определена</v>
          </cell>
          <cell r="AS84">
            <v>0</v>
          </cell>
          <cell r="AT84">
            <v>0</v>
          </cell>
          <cell r="AU84">
            <v>0</v>
          </cell>
          <cell r="AV84" t="str">
            <v>не определена</v>
          </cell>
          <cell r="AW84">
            <v>0</v>
          </cell>
          <cell r="AX84">
            <v>0</v>
          </cell>
          <cell r="AY84">
            <v>0</v>
          </cell>
          <cell r="AZ84" t="str">
            <v>не определена</v>
          </cell>
          <cell r="BA84">
            <v>0</v>
          </cell>
          <cell r="BB84">
            <v>0</v>
          </cell>
          <cell r="BC84">
            <v>0</v>
          </cell>
          <cell r="BD84" t="str">
            <v>не определена</v>
          </cell>
          <cell r="BE84">
            <v>0</v>
          </cell>
          <cell r="BF84">
            <v>0</v>
          </cell>
          <cell r="BG84" t="str">
            <v>не определено</v>
          </cell>
          <cell r="BH84" t="str">
            <v>да</v>
          </cell>
          <cell r="BI84" t="str">
            <v>да</v>
          </cell>
          <cell r="BJ84" t="str">
            <v>да</v>
          </cell>
          <cell r="BK84" t="str">
            <v>да</v>
          </cell>
          <cell r="BL84" t="str">
            <v>да</v>
          </cell>
          <cell r="BM84" t="str">
            <v>нет</v>
          </cell>
          <cell r="BN84" t="str">
            <v>не обустроен</v>
          </cell>
          <cell r="BO84">
            <v>0</v>
          </cell>
        </row>
        <row r="85">
          <cell r="A85" t="str">
            <v>МППШахтерскДФО</v>
          </cell>
          <cell r="B85">
            <v>84</v>
          </cell>
          <cell r="C85" t="str">
            <v>Владивостокский</v>
          </cell>
          <cell r="D85" t="str">
            <v>МПП</v>
          </cell>
          <cell r="E85" t="str">
            <v>МПП</v>
          </cell>
          <cell r="F85" t="str">
            <v>Шахтерск</v>
          </cell>
          <cell r="G85" t="str">
            <v>да</v>
          </cell>
          <cell r="H85" t="str">
            <v>установлен</v>
          </cell>
          <cell r="I85" t="str">
            <v>морской</v>
          </cell>
          <cell r="J85" t="str">
            <v>не определен</v>
          </cell>
          <cell r="K85" t="str">
            <v>грузовой</v>
          </cell>
          <cell r="L85" t="str">
            <v>постоянный</v>
          </cell>
          <cell r="M85" t="str">
            <v>многосторонний</v>
          </cell>
          <cell r="N85" t="str">
            <v>не определен</v>
          </cell>
          <cell r="O85" t="str">
            <v>нет</v>
          </cell>
          <cell r="P85" t="str">
            <v>нет</v>
          </cell>
          <cell r="Q85" t="str">
            <v>нет</v>
          </cell>
          <cell r="R85" t="str">
            <v>не применимо</v>
          </cell>
          <cell r="S85" t="str">
            <v>не применимо</v>
          </cell>
          <cell r="T85" t="str">
            <v>ДФО</v>
          </cell>
          <cell r="U85" t="str">
            <v>Сахалинская область</v>
          </cell>
          <cell r="V85" t="str">
            <v>Сахалинская область, Углегорский район, г. Шахтерск, ул. Портовая, 10, морской порт Шахтерск</v>
          </cell>
          <cell r="W85" t="str">
            <v>функционирует</v>
          </cell>
          <cell r="X85" t="str">
            <v>ежедневно, круглосуточно</v>
          </cell>
          <cell r="Y85" t="str">
            <v>действует</v>
          </cell>
          <cell r="Z85" t="str">
            <v>нет данных</v>
          </cell>
          <cell r="AA85" t="str">
            <v>нет данных</v>
          </cell>
          <cell r="AB85" t="str">
            <v>нет данных</v>
          </cell>
          <cell r="AC85" t="str">
            <v>все</v>
          </cell>
          <cell r="AD85" t="str">
            <v>круглогодично</v>
          </cell>
          <cell r="AE85">
            <v>11</v>
          </cell>
          <cell r="AF85">
            <v>365</v>
          </cell>
          <cell r="AG85" t="str">
            <v>действует</v>
          </cell>
          <cell r="AH85">
            <v>45030</v>
          </cell>
          <cell r="AI85">
            <v>1</v>
          </cell>
          <cell r="AJ85" t="str">
            <v>тр.с./сутки</v>
          </cell>
          <cell r="AK85">
            <v>1</v>
          </cell>
          <cell r="AL85">
            <v>365</v>
          </cell>
          <cell r="AM85">
            <v>0</v>
          </cell>
          <cell r="AN85" t="str">
            <v>не определена</v>
          </cell>
          <cell r="AO85">
            <v>0</v>
          </cell>
          <cell r="AP85">
            <v>0</v>
          </cell>
          <cell r="AQ85">
            <v>0</v>
          </cell>
          <cell r="AR85" t="str">
            <v>не определена</v>
          </cell>
          <cell r="AS85">
            <v>0</v>
          </cell>
          <cell r="AT85">
            <v>0</v>
          </cell>
          <cell r="AU85">
            <v>1</v>
          </cell>
          <cell r="AV85" t="str">
            <v>тр.с./сутки</v>
          </cell>
          <cell r="AW85">
            <v>1</v>
          </cell>
          <cell r="AX85">
            <v>365</v>
          </cell>
          <cell r="AY85">
            <v>0</v>
          </cell>
          <cell r="AZ85" t="str">
            <v>не определена</v>
          </cell>
          <cell r="BA85">
            <v>0</v>
          </cell>
          <cell r="BB85">
            <v>0</v>
          </cell>
          <cell r="BC85">
            <v>19178</v>
          </cell>
          <cell r="BD85" t="str">
            <v>тонн/сутки</v>
          </cell>
          <cell r="BE85">
            <v>19178</v>
          </cell>
          <cell r="BF85">
            <v>6999970</v>
          </cell>
          <cell r="BG85" t="str">
            <v>не определено</v>
          </cell>
          <cell r="BH85" t="str">
            <v>да</v>
          </cell>
          <cell r="BI85" t="str">
            <v>да</v>
          </cell>
          <cell r="BJ85" t="str">
            <v>да</v>
          </cell>
          <cell r="BK85" t="str">
            <v>да</v>
          </cell>
          <cell r="BL85" t="str">
            <v>да</v>
          </cell>
          <cell r="BM85" t="str">
            <v>нет</v>
          </cell>
          <cell r="BN85" t="str">
            <v>обустроен</v>
          </cell>
          <cell r="BO85">
            <v>0</v>
          </cell>
        </row>
        <row r="86">
          <cell r="A86" t="str">
            <v>ДАППВишневкаЮФО</v>
          </cell>
          <cell r="B86">
            <v>85</v>
          </cell>
          <cell r="C86" t="str">
            <v>Волгоградский</v>
          </cell>
          <cell r="D86" t="str">
            <v>АПП</v>
          </cell>
          <cell r="E86" t="str">
            <v>ДАПП</v>
          </cell>
          <cell r="F86" t="str">
            <v>Вишневка</v>
          </cell>
          <cell r="G86" t="str">
            <v>да</v>
          </cell>
          <cell r="H86" t="str">
            <v>установлен</v>
          </cell>
          <cell r="I86" t="str">
            <v>автомобильный</v>
          </cell>
          <cell r="J86" t="str">
            <v>не определен</v>
          </cell>
          <cell r="K86" t="str">
            <v>грузо-пассажирский</v>
          </cell>
          <cell r="L86" t="str">
            <v>постоянный</v>
          </cell>
          <cell r="M86" t="str">
            <v>двусторонний</v>
          </cell>
          <cell r="N86" t="str">
            <v>не определен</v>
          </cell>
          <cell r="O86" t="str">
            <v>нет</v>
          </cell>
          <cell r="P86" t="str">
            <v>нет</v>
          </cell>
          <cell r="Q86" t="str">
            <v>нет</v>
          </cell>
          <cell r="R86" t="str">
            <v>Республика Казахстан</v>
          </cell>
          <cell r="S86" t="str">
            <v>Жаныбек</v>
          </cell>
          <cell r="T86" t="str">
            <v>ЮФО</v>
          </cell>
          <cell r="U86" t="str">
            <v>Волгоградская область</v>
          </cell>
          <cell r="V86" t="str">
            <v>Волгоградская область, Палласовский район, 1,5 км. восточнее п. Вишневка</v>
          </cell>
          <cell r="W86" t="str">
            <v>функционирует</v>
          </cell>
          <cell r="X86" t="str">
            <v>круглосуточно</v>
          </cell>
          <cell r="Y86" t="str">
            <v>действует</v>
          </cell>
          <cell r="Z86" t="str">
            <v>нет данных</v>
          </cell>
          <cell r="AA86" t="str">
            <v>нет данных</v>
          </cell>
          <cell r="AB86" t="str">
            <v>нет данных</v>
          </cell>
          <cell r="AC86" t="str">
            <v>все</v>
          </cell>
          <cell r="AD86" t="str">
            <v>круглогодично</v>
          </cell>
          <cell r="AE86">
            <v>24</v>
          </cell>
          <cell r="AF86">
            <v>365</v>
          </cell>
          <cell r="AG86" t="str">
            <v>действует</v>
          </cell>
          <cell r="AH86">
            <v>43493</v>
          </cell>
          <cell r="AI86">
            <v>0</v>
          </cell>
          <cell r="AJ86" t="str">
            <v>не определена</v>
          </cell>
          <cell r="AK86">
            <v>0</v>
          </cell>
          <cell r="AL86">
            <v>0</v>
          </cell>
          <cell r="AM86">
            <v>0</v>
          </cell>
          <cell r="AN86" t="str">
            <v>не определена</v>
          </cell>
          <cell r="AO86">
            <v>0</v>
          </cell>
          <cell r="AP86">
            <v>0</v>
          </cell>
          <cell r="AQ86">
            <v>0</v>
          </cell>
          <cell r="AR86" t="str">
            <v>не определена</v>
          </cell>
          <cell r="AS86">
            <v>0</v>
          </cell>
          <cell r="AT86">
            <v>0</v>
          </cell>
          <cell r="AU86">
            <v>0</v>
          </cell>
          <cell r="AV86" t="str">
            <v>не определена</v>
          </cell>
          <cell r="AW86">
            <v>0</v>
          </cell>
          <cell r="AX86">
            <v>0</v>
          </cell>
          <cell r="AY86">
            <v>0</v>
          </cell>
          <cell r="AZ86" t="str">
            <v>не определена</v>
          </cell>
          <cell r="BA86">
            <v>0</v>
          </cell>
          <cell r="BB86">
            <v>0</v>
          </cell>
          <cell r="BC86">
            <v>0</v>
          </cell>
          <cell r="BD86" t="str">
            <v>не определена</v>
          </cell>
          <cell r="BE86">
            <v>0</v>
          </cell>
          <cell r="BF86">
            <v>0</v>
          </cell>
          <cell r="BG86" t="str">
            <v>не определено</v>
          </cell>
          <cell r="BH86" t="str">
            <v>да</v>
          </cell>
          <cell r="BI86" t="str">
            <v>нет</v>
          </cell>
          <cell r="BJ86" t="str">
            <v>нет</v>
          </cell>
          <cell r="BK86" t="str">
            <v>нет</v>
          </cell>
          <cell r="BL86" t="str">
            <v>нет</v>
          </cell>
          <cell r="BM86" t="str">
            <v>нет</v>
          </cell>
          <cell r="BN86">
            <v>0</v>
          </cell>
          <cell r="BO86">
            <v>2</v>
          </cell>
        </row>
        <row r="87">
          <cell r="A87" t="str">
            <v>МАППКараузекЮФО</v>
          </cell>
          <cell r="B87">
            <v>86</v>
          </cell>
          <cell r="C87" t="str">
            <v>Волгоградский</v>
          </cell>
          <cell r="D87" t="str">
            <v>АПП</v>
          </cell>
          <cell r="E87" t="str">
            <v>МАПП</v>
          </cell>
          <cell r="F87" t="str">
            <v>Караузек</v>
          </cell>
          <cell r="G87" t="str">
            <v>да</v>
          </cell>
          <cell r="H87" t="str">
            <v>установлен</v>
          </cell>
          <cell r="I87" t="str">
            <v>автомобильный</v>
          </cell>
          <cell r="J87" t="str">
            <v>не определен</v>
          </cell>
          <cell r="K87" t="str">
            <v>грузо-пассажирский</v>
          </cell>
          <cell r="L87" t="str">
            <v>постоянный</v>
          </cell>
          <cell r="M87" t="str">
            <v>многосторонний</v>
          </cell>
          <cell r="N87" t="str">
            <v>не определен</v>
          </cell>
          <cell r="O87" t="str">
            <v>нет</v>
          </cell>
          <cell r="P87" t="str">
            <v>нет</v>
          </cell>
          <cell r="Q87" t="str">
            <v>нет</v>
          </cell>
          <cell r="R87" t="str">
            <v>Республика Казахстан</v>
          </cell>
          <cell r="S87" t="str">
            <v>Курмангазы</v>
          </cell>
          <cell r="T87" t="str">
            <v>ЮФО</v>
          </cell>
          <cell r="U87" t="str">
            <v>Астраханская область</v>
          </cell>
          <cell r="V87" t="str">
            <v>Астраханская область, Красноярский район, 0,3 км восточнее с. Караозек, 53 км автомобильной дороги Б. Сентовка-Ватажное-граница Республики Казахстан</v>
          </cell>
          <cell r="W87" t="str">
            <v>функционирует</v>
          </cell>
          <cell r="X87" t="str">
            <v>круглосуточно</v>
          </cell>
          <cell r="Y87" t="str">
            <v>действует</v>
          </cell>
          <cell r="Z87" t="str">
            <v>нет данных</v>
          </cell>
          <cell r="AA87" t="str">
            <v>нет данных</v>
          </cell>
          <cell r="AB87" t="str">
            <v>нет данных</v>
          </cell>
          <cell r="AC87" t="str">
            <v>все</v>
          </cell>
          <cell r="AD87" t="str">
            <v>круглогодично</v>
          </cell>
          <cell r="AE87">
            <v>24</v>
          </cell>
          <cell r="AF87">
            <v>365</v>
          </cell>
          <cell r="AG87" t="str">
            <v>действует</v>
          </cell>
          <cell r="AH87">
            <v>44886</v>
          </cell>
          <cell r="AI87">
            <v>0</v>
          </cell>
          <cell r="AJ87" t="str">
            <v>не определена</v>
          </cell>
          <cell r="AK87">
            <v>0</v>
          </cell>
          <cell r="AL87">
            <v>0</v>
          </cell>
          <cell r="AM87">
            <v>0</v>
          </cell>
          <cell r="AN87" t="str">
            <v>не определена</v>
          </cell>
          <cell r="AO87">
            <v>0</v>
          </cell>
          <cell r="AP87">
            <v>0</v>
          </cell>
          <cell r="AQ87">
            <v>0</v>
          </cell>
          <cell r="AR87" t="str">
            <v>не определена</v>
          </cell>
          <cell r="AS87">
            <v>0</v>
          </cell>
          <cell r="AT87">
            <v>0</v>
          </cell>
          <cell r="AU87">
            <v>0</v>
          </cell>
          <cell r="AV87" t="str">
            <v>не определена</v>
          </cell>
          <cell r="AW87">
            <v>0</v>
          </cell>
          <cell r="AX87">
            <v>0</v>
          </cell>
          <cell r="AY87">
            <v>0</v>
          </cell>
          <cell r="AZ87" t="str">
            <v>не определена</v>
          </cell>
          <cell r="BA87">
            <v>0</v>
          </cell>
          <cell r="BB87">
            <v>0</v>
          </cell>
          <cell r="BC87">
            <v>0</v>
          </cell>
          <cell r="BD87" t="str">
            <v>не определена</v>
          </cell>
          <cell r="BE87">
            <v>0</v>
          </cell>
          <cell r="BF87">
            <v>0</v>
          </cell>
          <cell r="BG87" t="str">
            <v>не определено</v>
          </cell>
          <cell r="BH87" t="str">
            <v>да</v>
          </cell>
          <cell r="BI87" t="str">
            <v>нет</v>
          </cell>
          <cell r="BJ87" t="str">
            <v>нет</v>
          </cell>
          <cell r="BK87" t="str">
            <v>нет</v>
          </cell>
          <cell r="BL87" t="str">
            <v>нет</v>
          </cell>
          <cell r="BM87" t="str">
            <v>нет</v>
          </cell>
          <cell r="BN87">
            <v>0</v>
          </cell>
          <cell r="BO87">
            <v>6</v>
          </cell>
        </row>
        <row r="88">
          <cell r="A88" t="str">
            <v>МАППОзинкиПФО</v>
          </cell>
          <cell r="B88">
            <v>87</v>
          </cell>
          <cell r="C88" t="str">
            <v>Волгоградский</v>
          </cell>
          <cell r="D88" t="str">
            <v>АПП</v>
          </cell>
          <cell r="E88" t="str">
            <v>МАПП</v>
          </cell>
          <cell r="F88" t="str">
            <v>Озинки</v>
          </cell>
          <cell r="G88" t="str">
            <v>да</v>
          </cell>
          <cell r="H88" t="str">
            <v>установлен</v>
          </cell>
          <cell r="I88" t="str">
            <v>автомобильный</v>
          </cell>
          <cell r="J88" t="str">
            <v>не определен</v>
          </cell>
          <cell r="K88" t="str">
            <v>грузо-пассажирский</v>
          </cell>
          <cell r="L88" t="str">
            <v>постоянный</v>
          </cell>
          <cell r="M88" t="str">
            <v>многосторонний</v>
          </cell>
          <cell r="N88" t="str">
            <v>не определен</v>
          </cell>
          <cell r="O88" t="str">
            <v>нет</v>
          </cell>
          <cell r="P88" t="str">
            <v>нет</v>
          </cell>
          <cell r="Q88" t="str">
            <v>нет</v>
          </cell>
          <cell r="R88" t="str">
            <v>Республика Казахстан</v>
          </cell>
          <cell r="S88" t="str">
            <v>Таскала</v>
          </cell>
          <cell r="T88" t="str">
            <v>ПФО</v>
          </cell>
          <cell r="U88" t="str">
            <v>Саратовская область</v>
          </cell>
          <cell r="V88" t="str">
            <v>Саратовская область, Озинский район, 284 км автомобильной дороги Ершов - Озинки - Уральск</v>
          </cell>
          <cell r="W88" t="str">
            <v>функционирует</v>
          </cell>
          <cell r="X88" t="str">
            <v>круглосуточно</v>
          </cell>
          <cell r="Y88" t="str">
            <v>действует</v>
          </cell>
          <cell r="Z88" t="str">
            <v>нет данных</v>
          </cell>
          <cell r="AA88" t="str">
            <v>нет данных</v>
          </cell>
          <cell r="AB88" t="str">
            <v>нет данных</v>
          </cell>
          <cell r="AC88" t="str">
            <v>все</v>
          </cell>
          <cell r="AD88" t="str">
            <v>круглогодично</v>
          </cell>
          <cell r="AE88">
            <v>24</v>
          </cell>
          <cell r="AF88">
            <v>365</v>
          </cell>
          <cell r="AG88" t="str">
            <v>действует</v>
          </cell>
          <cell r="AH88">
            <v>44923</v>
          </cell>
          <cell r="AI88">
            <v>250</v>
          </cell>
          <cell r="AJ88" t="str">
            <v>тр.с./сутки</v>
          </cell>
          <cell r="AK88">
            <v>250</v>
          </cell>
          <cell r="AL88">
            <v>91250</v>
          </cell>
          <cell r="AM88">
            <v>0</v>
          </cell>
          <cell r="AN88" t="str">
            <v>не определена</v>
          </cell>
          <cell r="AO88">
            <v>0</v>
          </cell>
          <cell r="AP88">
            <v>0</v>
          </cell>
          <cell r="AQ88">
            <v>0</v>
          </cell>
          <cell r="AR88" t="str">
            <v>не определена</v>
          </cell>
          <cell r="AS88">
            <v>0</v>
          </cell>
          <cell r="AT88">
            <v>0</v>
          </cell>
          <cell r="AU88">
            <v>250</v>
          </cell>
          <cell r="AV88" t="str">
            <v>тр.с./сутки</v>
          </cell>
          <cell r="AW88">
            <v>250</v>
          </cell>
          <cell r="AX88">
            <v>91250</v>
          </cell>
          <cell r="AY88">
            <v>2880</v>
          </cell>
          <cell r="AZ88" t="str">
            <v>чел./сутки</v>
          </cell>
          <cell r="BA88">
            <v>2880</v>
          </cell>
          <cell r="BB88">
            <v>1051200</v>
          </cell>
          <cell r="BC88">
            <v>0</v>
          </cell>
          <cell r="BD88" t="str">
            <v>не определена</v>
          </cell>
          <cell r="BE88">
            <v>0</v>
          </cell>
          <cell r="BF88">
            <v>0</v>
          </cell>
          <cell r="BG88" t="str">
            <v>не определено</v>
          </cell>
          <cell r="BH88" t="str">
            <v>да</v>
          </cell>
          <cell r="BI88" t="str">
            <v>нет</v>
          </cell>
          <cell r="BJ88" t="str">
            <v>нет</v>
          </cell>
          <cell r="BK88" t="str">
            <v>нет</v>
          </cell>
          <cell r="BL88" t="str">
            <v>нет</v>
          </cell>
          <cell r="BM88" t="str">
            <v>нет</v>
          </cell>
          <cell r="BN88">
            <v>0</v>
          </cell>
          <cell r="BO88">
            <v>6</v>
          </cell>
        </row>
        <row r="89">
          <cell r="A89" t="str">
            <v>ДАПППолынныйЮФО</v>
          </cell>
          <cell r="B89">
            <v>88</v>
          </cell>
          <cell r="C89" t="str">
            <v>Волгоградский</v>
          </cell>
          <cell r="D89" t="str">
            <v>АПП</v>
          </cell>
          <cell r="E89" t="str">
            <v>ДАПП</v>
          </cell>
          <cell r="F89" t="str">
            <v>Полынный</v>
          </cell>
          <cell r="G89" t="str">
            <v>да</v>
          </cell>
          <cell r="H89" t="str">
            <v>установлен</v>
          </cell>
          <cell r="I89" t="str">
            <v>автомобильный</v>
          </cell>
          <cell r="J89" t="str">
            <v>не определен</v>
          </cell>
          <cell r="K89" t="str">
            <v>грузо-пассажирский</v>
          </cell>
          <cell r="L89" t="str">
            <v>постоянный</v>
          </cell>
          <cell r="M89" t="str">
            <v>двусторонний</v>
          </cell>
          <cell r="N89" t="str">
            <v>не определен</v>
          </cell>
          <cell r="O89" t="str">
            <v>нет</v>
          </cell>
          <cell r="P89" t="str">
            <v>нет</v>
          </cell>
          <cell r="Q89" t="str">
            <v>нет</v>
          </cell>
          <cell r="R89" t="str">
            <v>Республика Казахстан</v>
          </cell>
          <cell r="S89" t="str">
            <v>Орда</v>
          </cell>
          <cell r="T89" t="str">
            <v>ЮФО</v>
          </cell>
          <cell r="U89" t="str">
            <v>Волгоградская область</v>
          </cell>
          <cell r="V89" t="str">
            <v>Волгоградская область, Палласовский район, железнодорожный, разъезд «Полынный»</v>
          </cell>
          <cell r="W89" t="str">
            <v>функционирует</v>
          </cell>
          <cell r="X89" t="str">
            <v>круглосуточно</v>
          </cell>
          <cell r="Y89" t="str">
            <v>действует</v>
          </cell>
          <cell r="Z89" t="str">
            <v>нет данных</v>
          </cell>
          <cell r="AA89" t="str">
            <v>нет данных</v>
          </cell>
          <cell r="AB89" t="str">
            <v>нет данных</v>
          </cell>
          <cell r="AC89" t="str">
            <v>все</v>
          </cell>
          <cell r="AD89" t="str">
            <v>круглогодично</v>
          </cell>
          <cell r="AE89">
            <v>24</v>
          </cell>
          <cell r="AF89">
            <v>365</v>
          </cell>
          <cell r="AG89" t="str">
            <v>действует</v>
          </cell>
          <cell r="AH89">
            <v>45139</v>
          </cell>
          <cell r="AI89">
            <v>0</v>
          </cell>
          <cell r="AJ89" t="str">
            <v>не определена</v>
          </cell>
          <cell r="AK89">
            <v>0</v>
          </cell>
          <cell r="AL89">
            <v>0</v>
          </cell>
          <cell r="AM89">
            <v>0</v>
          </cell>
          <cell r="AN89" t="str">
            <v>не определена</v>
          </cell>
          <cell r="AO89">
            <v>0</v>
          </cell>
          <cell r="AP89">
            <v>0</v>
          </cell>
          <cell r="AQ89">
            <v>0</v>
          </cell>
          <cell r="AR89" t="str">
            <v>не определена</v>
          </cell>
          <cell r="AS89">
            <v>0</v>
          </cell>
          <cell r="AT89">
            <v>0</v>
          </cell>
          <cell r="AU89">
            <v>0</v>
          </cell>
          <cell r="AV89" t="str">
            <v>не определена</v>
          </cell>
          <cell r="AW89">
            <v>0</v>
          </cell>
          <cell r="AX89">
            <v>0</v>
          </cell>
          <cell r="AY89">
            <v>0</v>
          </cell>
          <cell r="AZ89" t="str">
            <v>не определена</v>
          </cell>
          <cell r="BA89">
            <v>0</v>
          </cell>
          <cell r="BB89">
            <v>0</v>
          </cell>
          <cell r="BC89">
            <v>0</v>
          </cell>
          <cell r="BD89" t="str">
            <v>не определена</v>
          </cell>
          <cell r="BE89">
            <v>0</v>
          </cell>
          <cell r="BF89">
            <v>0</v>
          </cell>
          <cell r="BG89" t="str">
            <v>не определено</v>
          </cell>
          <cell r="BH89" t="str">
            <v>да</v>
          </cell>
          <cell r="BI89" t="str">
            <v>нет</v>
          </cell>
          <cell r="BJ89" t="str">
            <v>нет</v>
          </cell>
          <cell r="BK89" t="str">
            <v>нет</v>
          </cell>
          <cell r="BL89" t="str">
            <v>нет</v>
          </cell>
          <cell r="BM89" t="str">
            <v>нет</v>
          </cell>
          <cell r="BN89">
            <v>0</v>
          </cell>
          <cell r="BO89">
            <v>1</v>
          </cell>
        </row>
        <row r="90">
          <cell r="A90" t="str">
            <v>ЖДППАксарайскийЮФО</v>
          </cell>
          <cell r="B90">
            <v>89</v>
          </cell>
          <cell r="C90" t="str">
            <v>Волгоградский</v>
          </cell>
          <cell r="D90" t="str">
            <v>ЖДПП</v>
          </cell>
          <cell r="E90" t="str">
            <v>ЖДПП</v>
          </cell>
          <cell r="F90" t="str">
            <v>Аксарайский</v>
          </cell>
          <cell r="G90" t="str">
            <v>да</v>
          </cell>
          <cell r="H90" t="str">
            <v>установлен</v>
          </cell>
          <cell r="I90" t="str">
            <v>железнодорожный</v>
          </cell>
          <cell r="J90" t="str">
            <v>не определен</v>
          </cell>
          <cell r="K90" t="str">
            <v>грузо-пассажирский</v>
          </cell>
          <cell r="L90" t="str">
            <v>постоянный</v>
          </cell>
          <cell r="M90" t="str">
            <v>многосторонний</v>
          </cell>
          <cell r="N90" t="str">
            <v>не определен</v>
          </cell>
          <cell r="O90" t="str">
            <v>нет</v>
          </cell>
          <cell r="P90" t="str">
            <v>нет</v>
          </cell>
          <cell r="Q90" t="str">
            <v>нет</v>
          </cell>
          <cell r="R90" t="str">
            <v>Республика Казахстан</v>
          </cell>
          <cell r="S90" t="str">
            <v>Ганюшкино</v>
          </cell>
          <cell r="T90" t="str">
            <v>ЮФО</v>
          </cell>
          <cell r="U90" t="str">
            <v>Астраханская область</v>
          </cell>
          <cell r="V90" t="str">
            <v>Астраханская область. Красноярский район, территория в пределах пограничных железнодорожных станций Аксарайская, Аксарайкая-2 и в соответствии с географическими координатами, утвержденными приказом Минтранса России от 20.02.2017 № 61</v>
          </cell>
          <cell r="W90" t="str">
            <v>функционирует</v>
          </cell>
          <cell r="X90" t="str">
            <v>круглосуточно</v>
          </cell>
          <cell r="Y90" t="str">
            <v>действует</v>
          </cell>
          <cell r="Z90" t="str">
            <v>нет данных</v>
          </cell>
          <cell r="AA90" t="str">
            <v>нет данных</v>
          </cell>
          <cell r="AB90" t="str">
            <v>нет данных</v>
          </cell>
          <cell r="AC90" t="str">
            <v>все</v>
          </cell>
          <cell r="AD90" t="str">
            <v>круглогодично</v>
          </cell>
          <cell r="AE90">
            <v>24</v>
          </cell>
          <cell r="AF90">
            <v>365</v>
          </cell>
          <cell r="AG90" t="str">
            <v>действует</v>
          </cell>
          <cell r="AH90">
            <v>44886</v>
          </cell>
          <cell r="AI90">
            <v>0</v>
          </cell>
          <cell r="AJ90" t="str">
            <v>не определена</v>
          </cell>
          <cell r="AK90">
            <v>0</v>
          </cell>
          <cell r="AL90">
            <v>0</v>
          </cell>
          <cell r="AM90">
            <v>0</v>
          </cell>
          <cell r="AN90" t="str">
            <v>не определена</v>
          </cell>
          <cell r="AO90">
            <v>0</v>
          </cell>
          <cell r="AP90">
            <v>0</v>
          </cell>
          <cell r="AQ90">
            <v>0</v>
          </cell>
          <cell r="AR90" t="str">
            <v>не определена</v>
          </cell>
          <cell r="AS90">
            <v>0</v>
          </cell>
          <cell r="AT90">
            <v>0</v>
          </cell>
          <cell r="AU90">
            <v>0</v>
          </cell>
          <cell r="AV90" t="str">
            <v>не определена</v>
          </cell>
          <cell r="AW90">
            <v>0</v>
          </cell>
          <cell r="AX90">
            <v>0</v>
          </cell>
          <cell r="AY90">
            <v>0</v>
          </cell>
          <cell r="AZ90" t="str">
            <v>не определена</v>
          </cell>
          <cell r="BA90">
            <v>0</v>
          </cell>
          <cell r="BB90">
            <v>0</v>
          </cell>
          <cell r="BC90">
            <v>0</v>
          </cell>
          <cell r="BD90" t="str">
            <v>не определена</v>
          </cell>
          <cell r="BE90">
            <v>0</v>
          </cell>
          <cell r="BF90">
            <v>0</v>
          </cell>
          <cell r="BG90" t="str">
            <v>не определено</v>
          </cell>
          <cell r="BH90" t="str">
            <v>да</v>
          </cell>
          <cell r="BI90" t="str">
            <v>нет</v>
          </cell>
          <cell r="BJ90" t="str">
            <v>нет</v>
          </cell>
          <cell r="BK90" t="str">
            <v>нет</v>
          </cell>
          <cell r="BL90" t="str">
            <v>нет</v>
          </cell>
          <cell r="BM90" t="str">
            <v>нет</v>
          </cell>
          <cell r="BN90">
            <v>0</v>
          </cell>
          <cell r="BO90">
            <v>0</v>
          </cell>
        </row>
        <row r="91">
          <cell r="A91" t="str">
            <v>ЖДППВерхний БаскунчакЮФО</v>
          </cell>
          <cell r="B91">
            <v>90</v>
          </cell>
          <cell r="C91" t="str">
            <v>Волгоградский</v>
          </cell>
          <cell r="D91" t="str">
            <v>ЖДПП</v>
          </cell>
          <cell r="E91" t="str">
            <v>ЖДПП</v>
          </cell>
          <cell r="F91" t="str">
            <v>Верхний Баскунчак</v>
          </cell>
          <cell r="G91" t="str">
            <v>да</v>
          </cell>
          <cell r="H91" t="str">
            <v>установлен</v>
          </cell>
          <cell r="I91" t="str">
            <v>железнодорожный</v>
          </cell>
          <cell r="J91" t="str">
            <v>не определен</v>
          </cell>
          <cell r="K91" t="str">
            <v>грузо-пассажирский</v>
          </cell>
          <cell r="L91" t="str">
            <v>постоянный</v>
          </cell>
          <cell r="M91" t="str">
            <v>многосторонний</v>
          </cell>
          <cell r="N91" t="str">
            <v>не определен</v>
          </cell>
          <cell r="O91" t="str">
            <v>нет</v>
          </cell>
          <cell r="P91" t="str">
            <v>нет</v>
          </cell>
          <cell r="Q91" t="str">
            <v>нет</v>
          </cell>
          <cell r="R91" t="str">
            <v>Республика Казахстан</v>
          </cell>
          <cell r="S91" t="str">
            <v>Сайхин</v>
          </cell>
          <cell r="T91" t="str">
            <v>ЮФО</v>
          </cell>
          <cell r="U91" t="str">
            <v>Астраханская область</v>
          </cell>
          <cell r="V91" t="str">
            <v>Астраханская область, Ахтубинский район, поселок Верхний Баскунчак, железнодорожная станция Верхний Баскунчак</v>
          </cell>
          <cell r="W91" t="str">
            <v>функционирует</v>
          </cell>
          <cell r="X91" t="str">
            <v>круглосуточно</v>
          </cell>
          <cell r="Y91" t="str">
            <v>действует</v>
          </cell>
          <cell r="Z91" t="str">
            <v>нет данных</v>
          </cell>
          <cell r="AA91" t="str">
            <v>нет данных</v>
          </cell>
          <cell r="AB91" t="str">
            <v>нет данных</v>
          </cell>
          <cell r="AC91" t="str">
            <v>все</v>
          </cell>
          <cell r="AD91" t="str">
            <v>круглогодично</v>
          </cell>
          <cell r="AE91">
            <v>24</v>
          </cell>
          <cell r="AF91">
            <v>365</v>
          </cell>
          <cell r="AG91" t="str">
            <v>действует</v>
          </cell>
          <cell r="AH91">
            <v>44886</v>
          </cell>
          <cell r="AI91">
            <v>0</v>
          </cell>
          <cell r="AJ91" t="str">
            <v>не определена</v>
          </cell>
          <cell r="AK91">
            <v>0</v>
          </cell>
          <cell r="AL91">
            <v>0</v>
          </cell>
          <cell r="AM91">
            <v>0</v>
          </cell>
          <cell r="AN91" t="str">
            <v>не определена</v>
          </cell>
          <cell r="AO91">
            <v>0</v>
          </cell>
          <cell r="AP91">
            <v>0</v>
          </cell>
          <cell r="AQ91">
            <v>0</v>
          </cell>
          <cell r="AR91" t="str">
            <v>не определена</v>
          </cell>
          <cell r="AS91">
            <v>0</v>
          </cell>
          <cell r="AT91">
            <v>0</v>
          </cell>
          <cell r="AU91">
            <v>0</v>
          </cell>
          <cell r="AV91" t="str">
            <v>не определена</v>
          </cell>
          <cell r="AW91">
            <v>0</v>
          </cell>
          <cell r="AX91">
            <v>0</v>
          </cell>
          <cell r="AY91">
            <v>0</v>
          </cell>
          <cell r="AZ91" t="str">
            <v>не определена</v>
          </cell>
          <cell r="BA91">
            <v>0</v>
          </cell>
          <cell r="BB91">
            <v>0</v>
          </cell>
          <cell r="BC91">
            <v>0</v>
          </cell>
          <cell r="BD91" t="str">
            <v>не определена</v>
          </cell>
          <cell r="BE91">
            <v>0</v>
          </cell>
          <cell r="BF91">
            <v>0</v>
          </cell>
          <cell r="BG91" t="str">
            <v>не определено</v>
          </cell>
          <cell r="BH91" t="str">
            <v>да</v>
          </cell>
          <cell r="BI91" t="str">
            <v>нет</v>
          </cell>
          <cell r="BJ91" t="str">
            <v>нет</v>
          </cell>
          <cell r="BK91" t="str">
            <v>нет</v>
          </cell>
          <cell r="BL91" t="str">
            <v>нет</v>
          </cell>
          <cell r="BM91" t="str">
            <v>нет</v>
          </cell>
          <cell r="BN91">
            <v>0</v>
          </cell>
          <cell r="BO91">
            <v>0</v>
          </cell>
        </row>
        <row r="92">
          <cell r="A92" t="str">
            <v>ЖДППКайсацкоеЮФО</v>
          </cell>
          <cell r="B92">
            <v>91</v>
          </cell>
          <cell r="C92" t="str">
            <v>Волгоградский</v>
          </cell>
          <cell r="D92" t="str">
            <v>ЖДПП</v>
          </cell>
          <cell r="E92" t="str">
            <v>ЖДПП</v>
          </cell>
          <cell r="F92" t="str">
            <v>Кайсацкое</v>
          </cell>
          <cell r="G92" t="str">
            <v>да</v>
          </cell>
          <cell r="H92" t="str">
            <v>установлен</v>
          </cell>
          <cell r="I92" t="str">
            <v>железнодорожный</v>
          </cell>
          <cell r="J92" t="str">
            <v>не определен</v>
          </cell>
          <cell r="K92" t="str">
            <v>грузо-пассажирский</v>
          </cell>
          <cell r="L92" t="str">
            <v>постоянный</v>
          </cell>
          <cell r="M92" t="str">
            <v>многосторонний</v>
          </cell>
          <cell r="N92" t="str">
            <v>не определен</v>
          </cell>
          <cell r="O92" t="str">
            <v>нет</v>
          </cell>
          <cell r="P92" t="str">
            <v>нет</v>
          </cell>
          <cell r="Q92" t="str">
            <v>нет</v>
          </cell>
          <cell r="R92" t="str">
            <v>Республика Казахстан</v>
          </cell>
          <cell r="S92" t="str">
            <v>Жаныбек</v>
          </cell>
          <cell r="T92" t="str">
            <v>ЮФО</v>
          </cell>
          <cell r="U92" t="str">
            <v>Волгоградская область</v>
          </cell>
          <cell r="V92" t="str">
            <v>Волгоградская область, Палласовский район, ст. Кайсацкая</v>
          </cell>
          <cell r="W92" t="str">
            <v>функционирует</v>
          </cell>
          <cell r="X92" t="str">
            <v>круглосуточно</v>
          </cell>
          <cell r="Y92" t="str">
            <v>действует</v>
          </cell>
          <cell r="Z92" t="str">
            <v>нет данных</v>
          </cell>
          <cell r="AA92" t="str">
            <v>нет данных</v>
          </cell>
          <cell r="AB92" t="str">
            <v>нет данных</v>
          </cell>
          <cell r="AC92" t="str">
            <v>все</v>
          </cell>
          <cell r="AD92" t="str">
            <v>круглогодично</v>
          </cell>
          <cell r="AE92">
            <v>24</v>
          </cell>
          <cell r="AF92">
            <v>365</v>
          </cell>
          <cell r="AG92" t="str">
            <v>действует</v>
          </cell>
          <cell r="AH92">
            <v>43493</v>
          </cell>
          <cell r="AI92">
            <v>0</v>
          </cell>
          <cell r="AJ92" t="str">
            <v>не определена</v>
          </cell>
          <cell r="AK92">
            <v>0</v>
          </cell>
          <cell r="AL92">
            <v>0</v>
          </cell>
          <cell r="AM92">
            <v>0</v>
          </cell>
          <cell r="AN92" t="str">
            <v>не определена</v>
          </cell>
          <cell r="AO92">
            <v>0</v>
          </cell>
          <cell r="AP92">
            <v>0</v>
          </cell>
          <cell r="AQ92">
            <v>0</v>
          </cell>
          <cell r="AR92" t="str">
            <v>не определена</v>
          </cell>
          <cell r="AS92">
            <v>0</v>
          </cell>
          <cell r="AT92">
            <v>0</v>
          </cell>
          <cell r="AU92">
            <v>0</v>
          </cell>
          <cell r="AV92" t="str">
            <v>не определена</v>
          </cell>
          <cell r="AW92">
            <v>0</v>
          </cell>
          <cell r="AX92">
            <v>0</v>
          </cell>
          <cell r="AY92">
            <v>0</v>
          </cell>
          <cell r="AZ92" t="str">
            <v>не определена</v>
          </cell>
          <cell r="BA92">
            <v>0</v>
          </cell>
          <cell r="BB92">
            <v>0</v>
          </cell>
          <cell r="BC92">
            <v>0</v>
          </cell>
          <cell r="BD92" t="str">
            <v>не определена</v>
          </cell>
          <cell r="BE92">
            <v>0</v>
          </cell>
          <cell r="BF92">
            <v>0</v>
          </cell>
          <cell r="BG92" t="str">
            <v>не определено</v>
          </cell>
          <cell r="BH92" t="str">
            <v>да</v>
          </cell>
          <cell r="BI92" t="str">
            <v>нет</v>
          </cell>
          <cell r="BJ92" t="str">
            <v>нет</v>
          </cell>
          <cell r="BK92" t="str">
            <v>нет</v>
          </cell>
          <cell r="BL92" t="str">
            <v>нет</v>
          </cell>
          <cell r="BM92" t="str">
            <v>нет</v>
          </cell>
          <cell r="BN92">
            <v>0</v>
          </cell>
          <cell r="BO92">
            <v>0</v>
          </cell>
        </row>
        <row r="93">
          <cell r="A93" t="str">
            <v>ЖДППОзинкиПФО</v>
          </cell>
          <cell r="B93">
            <v>92</v>
          </cell>
          <cell r="C93" t="str">
            <v>Волгоградский</v>
          </cell>
          <cell r="D93" t="str">
            <v>ЖДПП</v>
          </cell>
          <cell r="E93" t="str">
            <v>ЖДПП</v>
          </cell>
          <cell r="F93" t="str">
            <v>Озинки</v>
          </cell>
          <cell r="G93" t="str">
            <v>да</v>
          </cell>
          <cell r="H93" t="str">
            <v>установлен</v>
          </cell>
          <cell r="I93" t="str">
            <v>железнодорожный</v>
          </cell>
          <cell r="J93" t="str">
            <v>не определен</v>
          </cell>
          <cell r="K93" t="str">
            <v>грузо-пассажирский</v>
          </cell>
          <cell r="L93" t="str">
            <v>постоянный</v>
          </cell>
          <cell r="M93" t="str">
            <v>многосторонний</v>
          </cell>
          <cell r="N93" t="str">
            <v>не определен</v>
          </cell>
          <cell r="O93" t="str">
            <v>нет</v>
          </cell>
          <cell r="P93" t="str">
            <v>нет</v>
          </cell>
          <cell r="Q93" t="str">
            <v>нет</v>
          </cell>
          <cell r="R93" t="str">
            <v>Республика Казахстан</v>
          </cell>
          <cell r="S93" t="str">
            <v>Жайык</v>
          </cell>
          <cell r="T93" t="str">
            <v>ПФО</v>
          </cell>
          <cell r="U93" t="str">
            <v>Саратовская область</v>
          </cell>
          <cell r="V93" t="str">
            <v>Саратовская область, Озинский район, р.п.Озинки</v>
          </cell>
          <cell r="W93" t="str">
            <v>функционирует</v>
          </cell>
          <cell r="X93" t="str">
            <v>круглосуточно</v>
          </cell>
          <cell r="Y93" t="str">
            <v>действует</v>
          </cell>
          <cell r="Z93" t="str">
            <v>нет данных</v>
          </cell>
          <cell r="AA93" t="str">
            <v>нет данных</v>
          </cell>
          <cell r="AB93" t="str">
            <v>нет данных</v>
          </cell>
          <cell r="AC93" t="str">
            <v>все</v>
          </cell>
          <cell r="AD93" t="str">
            <v>круглогодично</v>
          </cell>
          <cell r="AE93">
            <v>24</v>
          </cell>
          <cell r="AF93">
            <v>365</v>
          </cell>
          <cell r="AG93" t="str">
            <v>действует</v>
          </cell>
          <cell r="AH93">
            <v>44923</v>
          </cell>
          <cell r="AI93">
            <v>0</v>
          </cell>
          <cell r="AJ93" t="str">
            <v>не определена</v>
          </cell>
          <cell r="AK93">
            <v>0</v>
          </cell>
          <cell r="AL93">
            <v>0</v>
          </cell>
          <cell r="AM93">
            <v>0</v>
          </cell>
          <cell r="AN93" t="str">
            <v>не определена</v>
          </cell>
          <cell r="AO93">
            <v>0</v>
          </cell>
          <cell r="AP93">
            <v>0</v>
          </cell>
          <cell r="AQ93">
            <v>0</v>
          </cell>
          <cell r="AR93" t="str">
            <v>не определена</v>
          </cell>
          <cell r="AS93">
            <v>0</v>
          </cell>
          <cell r="AT93">
            <v>0</v>
          </cell>
          <cell r="AU93">
            <v>14</v>
          </cell>
          <cell r="AV93" t="str">
            <v>тр.с./сутки</v>
          </cell>
          <cell r="AW93">
            <v>14</v>
          </cell>
          <cell r="AX93">
            <v>5110</v>
          </cell>
          <cell r="AY93">
            <v>0</v>
          </cell>
          <cell r="AZ93" t="str">
            <v>не определена</v>
          </cell>
          <cell r="BA93">
            <v>0</v>
          </cell>
          <cell r="BB93">
            <v>0</v>
          </cell>
          <cell r="BC93">
            <v>0</v>
          </cell>
          <cell r="BD93" t="str">
            <v>не определена</v>
          </cell>
          <cell r="BE93">
            <v>0</v>
          </cell>
          <cell r="BF93">
            <v>0</v>
          </cell>
          <cell r="BG93" t="str">
            <v>не определено</v>
          </cell>
          <cell r="BH93" t="str">
            <v>да</v>
          </cell>
          <cell r="BI93" t="str">
            <v>нет</v>
          </cell>
          <cell r="BJ93" t="str">
            <v>нет</v>
          </cell>
          <cell r="BK93" t="str">
            <v>нет</v>
          </cell>
          <cell r="BL93" t="str">
            <v>нет</v>
          </cell>
          <cell r="BM93" t="str">
            <v>нет</v>
          </cell>
          <cell r="BN93">
            <v>0</v>
          </cell>
          <cell r="BO93">
            <v>0</v>
          </cell>
        </row>
        <row r="94">
          <cell r="A94" t="str">
            <v>ЖДППЭльтонЮФО</v>
          </cell>
          <cell r="B94">
            <v>93</v>
          </cell>
          <cell r="C94" t="str">
            <v>Волгоградский</v>
          </cell>
          <cell r="D94" t="str">
            <v>ЖДПП</v>
          </cell>
          <cell r="E94" t="str">
            <v>ЖДПП</v>
          </cell>
          <cell r="F94" t="str">
            <v>Эльтон</v>
          </cell>
          <cell r="G94" t="str">
            <v>да</v>
          </cell>
          <cell r="H94" t="str">
            <v>установлен</v>
          </cell>
          <cell r="I94" t="str">
            <v>железнодорожный</v>
          </cell>
          <cell r="J94" t="str">
            <v>не определен</v>
          </cell>
          <cell r="K94" t="str">
            <v>грузо-пассажирский</v>
          </cell>
          <cell r="L94" t="str">
            <v>постоянный</v>
          </cell>
          <cell r="M94" t="str">
            <v>многосторонний</v>
          </cell>
          <cell r="N94" t="str">
            <v>не определен</v>
          </cell>
          <cell r="O94" t="str">
            <v>нет</v>
          </cell>
          <cell r="P94" t="str">
            <v>нет</v>
          </cell>
          <cell r="Q94" t="str">
            <v>нет</v>
          </cell>
          <cell r="R94" t="str">
            <v>Республика Казахстан</v>
          </cell>
          <cell r="S94" t="str">
            <v>Сайхин</v>
          </cell>
          <cell r="T94" t="str">
            <v>ЮФО</v>
          </cell>
          <cell r="U94" t="str">
            <v>Волгоградская область</v>
          </cell>
          <cell r="V94" t="str">
            <v>Волгоградская область, Палласовский район, ст. Эльтон</v>
          </cell>
          <cell r="W94" t="str">
            <v>функционирует</v>
          </cell>
          <cell r="X94" t="str">
            <v>круглосуточно</v>
          </cell>
          <cell r="Y94" t="str">
            <v>действует</v>
          </cell>
          <cell r="Z94" t="str">
            <v>нет данных</v>
          </cell>
          <cell r="AA94" t="str">
            <v>нет данных</v>
          </cell>
          <cell r="AB94" t="str">
            <v>нет данных</v>
          </cell>
          <cell r="AC94" t="str">
            <v>все</v>
          </cell>
          <cell r="AD94" t="str">
            <v>круглогодично</v>
          </cell>
          <cell r="AE94">
            <v>24</v>
          </cell>
          <cell r="AF94">
            <v>365</v>
          </cell>
          <cell r="AG94" t="str">
            <v>действует</v>
          </cell>
          <cell r="AH94">
            <v>45139</v>
          </cell>
          <cell r="AI94">
            <v>0</v>
          </cell>
          <cell r="AJ94" t="str">
            <v>не определена</v>
          </cell>
          <cell r="AK94">
            <v>0</v>
          </cell>
          <cell r="AL94">
            <v>0</v>
          </cell>
          <cell r="AM94">
            <v>0</v>
          </cell>
          <cell r="AN94" t="str">
            <v>не определена</v>
          </cell>
          <cell r="AO94">
            <v>0</v>
          </cell>
          <cell r="AP94">
            <v>0</v>
          </cell>
          <cell r="AQ94">
            <v>0</v>
          </cell>
          <cell r="AR94" t="str">
            <v>не определена</v>
          </cell>
          <cell r="AS94">
            <v>0</v>
          </cell>
          <cell r="AT94">
            <v>0</v>
          </cell>
          <cell r="AU94">
            <v>0</v>
          </cell>
          <cell r="AV94" t="str">
            <v>не определена</v>
          </cell>
          <cell r="AW94">
            <v>0</v>
          </cell>
          <cell r="AX94">
            <v>0</v>
          </cell>
          <cell r="AY94">
            <v>0</v>
          </cell>
          <cell r="AZ94" t="str">
            <v>не определена</v>
          </cell>
          <cell r="BA94">
            <v>0</v>
          </cell>
          <cell r="BB94">
            <v>0</v>
          </cell>
          <cell r="BC94">
            <v>0</v>
          </cell>
          <cell r="BD94" t="str">
            <v>не определена</v>
          </cell>
          <cell r="BE94">
            <v>0</v>
          </cell>
          <cell r="BF94">
            <v>0</v>
          </cell>
          <cell r="BG94" t="str">
            <v>не определено</v>
          </cell>
          <cell r="BH94" t="str">
            <v>да</v>
          </cell>
          <cell r="BI94" t="str">
            <v>нет</v>
          </cell>
          <cell r="BJ94" t="str">
            <v>нет</v>
          </cell>
          <cell r="BK94" t="str">
            <v>нет</v>
          </cell>
          <cell r="BL94" t="str">
            <v>нет</v>
          </cell>
          <cell r="BM94" t="str">
            <v>нет</v>
          </cell>
          <cell r="BN94">
            <v>0</v>
          </cell>
          <cell r="BO94">
            <v>0</v>
          </cell>
        </row>
        <row r="95">
          <cell r="A95" t="str">
            <v>ВППАстрахань (Нариманово)ЮФО</v>
          </cell>
          <cell r="B95">
            <v>94</v>
          </cell>
          <cell r="C95" t="str">
            <v>Волгоградский</v>
          </cell>
          <cell r="D95" t="str">
            <v>ВПП</v>
          </cell>
          <cell r="E95" t="str">
            <v>ВПП</v>
          </cell>
          <cell r="F95" t="str">
            <v>Астрахань (Нариманово)</v>
          </cell>
          <cell r="G95" t="str">
            <v>да</v>
          </cell>
          <cell r="H95" t="str">
            <v>установлен</v>
          </cell>
          <cell r="I95" t="str">
            <v>воздушный</v>
          </cell>
          <cell r="J95" t="str">
            <v>не определен</v>
          </cell>
          <cell r="K95" t="str">
            <v>грузо-пассажирский</v>
          </cell>
          <cell r="L95" t="str">
            <v>постоянный</v>
          </cell>
          <cell r="M95" t="str">
            <v>многосторонний</v>
          </cell>
          <cell r="N95" t="str">
            <v>не определен</v>
          </cell>
          <cell r="O95" t="str">
            <v>нет</v>
          </cell>
          <cell r="P95" t="str">
            <v>нет</v>
          </cell>
          <cell r="Q95" t="str">
            <v>нет</v>
          </cell>
          <cell r="R95" t="str">
            <v>не применимо</v>
          </cell>
          <cell r="S95" t="str">
            <v>не применимо</v>
          </cell>
          <cell r="T95" t="str">
            <v>ЮФО</v>
          </cell>
          <cell r="U95" t="str">
            <v>Астраханская область</v>
          </cell>
          <cell r="V95" t="str">
            <v>414018, г. Астрахань, Аэропортовский проезд, 1</v>
          </cell>
          <cell r="W95" t="str">
            <v>функционирует</v>
          </cell>
          <cell r="X95" t="str">
            <v>круглосуточно</v>
          </cell>
          <cell r="Y95" t="str">
            <v>действует</v>
          </cell>
          <cell r="Z95" t="str">
            <v>нет данных</v>
          </cell>
          <cell r="AA95" t="str">
            <v>нет данных</v>
          </cell>
          <cell r="AB95" t="str">
            <v>нет данных</v>
          </cell>
          <cell r="AC95" t="str">
            <v>все</v>
          </cell>
          <cell r="AD95" t="str">
            <v>круглогодично</v>
          </cell>
          <cell r="AE95">
            <v>24</v>
          </cell>
          <cell r="AF95">
            <v>365</v>
          </cell>
          <cell r="AG95" t="str">
            <v>действует</v>
          </cell>
          <cell r="AH95">
            <v>45012</v>
          </cell>
          <cell r="AI95">
            <v>0</v>
          </cell>
          <cell r="AJ95" t="str">
            <v>не определена</v>
          </cell>
          <cell r="AK95">
            <v>0</v>
          </cell>
          <cell r="AL95">
            <v>0</v>
          </cell>
          <cell r="AM95">
            <v>0</v>
          </cell>
          <cell r="AN95" t="str">
            <v>не определена</v>
          </cell>
          <cell r="AO95">
            <v>0</v>
          </cell>
          <cell r="AP95">
            <v>0</v>
          </cell>
          <cell r="AQ95">
            <v>0</v>
          </cell>
          <cell r="AR95" t="str">
            <v>не определена</v>
          </cell>
          <cell r="AS95">
            <v>0</v>
          </cell>
          <cell r="AT95">
            <v>0</v>
          </cell>
          <cell r="AU95">
            <v>0</v>
          </cell>
          <cell r="AV95" t="str">
            <v>не определена</v>
          </cell>
          <cell r="AW95">
            <v>0</v>
          </cell>
          <cell r="AX95">
            <v>0</v>
          </cell>
          <cell r="AY95">
            <v>0</v>
          </cell>
          <cell r="AZ95" t="str">
            <v>не определена</v>
          </cell>
          <cell r="BA95">
            <v>0</v>
          </cell>
          <cell r="BB95">
            <v>0</v>
          </cell>
          <cell r="BC95">
            <v>0</v>
          </cell>
          <cell r="BD95" t="str">
            <v>не определена</v>
          </cell>
          <cell r="BE95">
            <v>0</v>
          </cell>
          <cell r="BF95">
            <v>0</v>
          </cell>
          <cell r="BG95" t="str">
            <v>не определено</v>
          </cell>
          <cell r="BH95" t="str">
            <v>да</v>
          </cell>
          <cell r="BI95" t="str">
            <v>да</v>
          </cell>
          <cell r="BJ95" t="str">
            <v>да</v>
          </cell>
          <cell r="BK95" t="str">
            <v>да</v>
          </cell>
          <cell r="BL95" t="str">
            <v>да</v>
          </cell>
          <cell r="BM95" t="str">
            <v>нет</v>
          </cell>
          <cell r="BN95">
            <v>0</v>
          </cell>
          <cell r="BO95">
            <v>0</v>
          </cell>
        </row>
        <row r="96">
          <cell r="A96" t="str">
            <v>ВППВолгоград (Гумрак)ЮФО</v>
          </cell>
          <cell r="B96">
            <v>95</v>
          </cell>
          <cell r="C96" t="str">
            <v>Волгоградский</v>
          </cell>
          <cell r="D96" t="str">
            <v>ВПП</v>
          </cell>
          <cell r="E96" t="str">
            <v>ВПП</v>
          </cell>
          <cell r="F96" t="str">
            <v>Волгоград (Гумрак)</v>
          </cell>
          <cell r="G96" t="str">
            <v>да</v>
          </cell>
          <cell r="H96" t="str">
            <v>установлен</v>
          </cell>
          <cell r="I96" t="str">
            <v>воздушный</v>
          </cell>
          <cell r="J96" t="str">
            <v>не определен</v>
          </cell>
          <cell r="K96" t="str">
            <v>грузо-пассажирский</v>
          </cell>
          <cell r="L96" t="str">
            <v>постоянный</v>
          </cell>
          <cell r="M96" t="str">
            <v>многосторонний</v>
          </cell>
          <cell r="N96" t="str">
            <v>не определен</v>
          </cell>
          <cell r="O96" t="str">
            <v>нет</v>
          </cell>
          <cell r="P96" t="str">
            <v>нет</v>
          </cell>
          <cell r="Q96" t="str">
            <v>нет</v>
          </cell>
          <cell r="R96" t="str">
            <v>не применимо</v>
          </cell>
          <cell r="S96" t="str">
            <v>не применимо</v>
          </cell>
          <cell r="T96" t="str">
            <v>ЮФО</v>
          </cell>
          <cell r="U96" t="str">
            <v>Волгоградская область</v>
          </cell>
          <cell r="V96" t="str">
            <v>г. Волгоград, шоссе Авиаторов, 161</v>
          </cell>
          <cell r="W96" t="str">
            <v>функционирует</v>
          </cell>
          <cell r="X96" t="str">
            <v>круглосуточно</v>
          </cell>
          <cell r="Y96" t="str">
            <v>действует</v>
          </cell>
          <cell r="Z96" t="str">
            <v>нет данных</v>
          </cell>
          <cell r="AA96" t="str">
            <v>нет данных</v>
          </cell>
          <cell r="AB96" t="str">
            <v>нет данных</v>
          </cell>
          <cell r="AC96" t="str">
            <v>все</v>
          </cell>
          <cell r="AD96" t="str">
            <v>круглогодично</v>
          </cell>
          <cell r="AE96">
            <v>24</v>
          </cell>
          <cell r="AF96">
            <v>365</v>
          </cell>
          <cell r="AG96" t="str">
            <v>действует</v>
          </cell>
          <cell r="AH96">
            <v>45064</v>
          </cell>
          <cell r="AI96">
            <v>0</v>
          </cell>
          <cell r="AJ96" t="str">
            <v>не определена</v>
          </cell>
          <cell r="AK96">
            <v>0</v>
          </cell>
          <cell r="AL96">
            <v>0</v>
          </cell>
          <cell r="AM96">
            <v>0</v>
          </cell>
          <cell r="AN96" t="str">
            <v>не определена</v>
          </cell>
          <cell r="AO96">
            <v>0</v>
          </cell>
          <cell r="AP96">
            <v>0</v>
          </cell>
          <cell r="AQ96">
            <v>0</v>
          </cell>
          <cell r="AR96" t="str">
            <v>не определена</v>
          </cell>
          <cell r="AS96">
            <v>0</v>
          </cell>
          <cell r="AT96">
            <v>0</v>
          </cell>
          <cell r="AU96">
            <v>2</v>
          </cell>
          <cell r="AV96" t="str">
            <v>тр.с./час</v>
          </cell>
          <cell r="AW96">
            <v>48</v>
          </cell>
          <cell r="AX96">
            <v>17520</v>
          </cell>
          <cell r="AY96">
            <v>300</v>
          </cell>
          <cell r="AZ96" t="str">
            <v>чел./час</v>
          </cell>
          <cell r="BA96">
            <v>7200</v>
          </cell>
          <cell r="BB96">
            <v>2628000</v>
          </cell>
          <cell r="BC96">
            <v>0</v>
          </cell>
          <cell r="BD96" t="str">
            <v>не определена</v>
          </cell>
          <cell r="BE96">
            <v>0</v>
          </cell>
          <cell r="BF96">
            <v>0</v>
          </cell>
          <cell r="BG96" t="str">
            <v>не определено</v>
          </cell>
          <cell r="BH96" t="str">
            <v>да</v>
          </cell>
          <cell r="BI96" t="str">
            <v>да</v>
          </cell>
          <cell r="BJ96" t="str">
            <v>да</v>
          </cell>
          <cell r="BK96" t="str">
            <v>да</v>
          </cell>
          <cell r="BL96" t="str">
            <v>да</v>
          </cell>
          <cell r="BM96" t="str">
            <v>нет</v>
          </cell>
          <cell r="BN96">
            <v>0</v>
          </cell>
          <cell r="BO96">
            <v>0</v>
          </cell>
        </row>
        <row r="97">
          <cell r="A97" t="str">
            <v>ВППКазаньПФО</v>
          </cell>
          <cell r="B97">
            <v>96</v>
          </cell>
          <cell r="C97" t="str">
            <v>Волгоградский</v>
          </cell>
          <cell r="D97" t="str">
            <v>ВПП</v>
          </cell>
          <cell r="E97" t="str">
            <v>ВПП</v>
          </cell>
          <cell r="F97" t="str">
            <v>Казань</v>
          </cell>
          <cell r="G97" t="str">
            <v>да</v>
          </cell>
          <cell r="H97" t="str">
            <v>установлен</v>
          </cell>
          <cell r="I97" t="str">
            <v>воздушный</v>
          </cell>
          <cell r="J97" t="str">
            <v>не определен</v>
          </cell>
          <cell r="K97" t="str">
            <v>грузо-пассажирский</v>
          </cell>
          <cell r="L97" t="str">
            <v>постоянный</v>
          </cell>
          <cell r="M97" t="str">
            <v>многосторонний</v>
          </cell>
          <cell r="N97" t="str">
            <v>не определен</v>
          </cell>
          <cell r="O97" t="str">
            <v>нет</v>
          </cell>
          <cell r="P97" t="str">
            <v>нет</v>
          </cell>
          <cell r="Q97" t="str">
            <v>нет</v>
          </cell>
          <cell r="R97" t="str">
            <v>не применимо</v>
          </cell>
          <cell r="S97" t="str">
            <v>не применимо</v>
          </cell>
          <cell r="T97" t="str">
            <v>ПФО</v>
          </cell>
          <cell r="U97" t="str">
            <v>Республика Татарстан</v>
          </cell>
          <cell r="V97" t="str">
            <v>Республика Татарстан, г. Казань, Лаишевский район, аэропорт (28 км юго-восточнее г. Казань)</v>
          </cell>
          <cell r="W97" t="str">
            <v>функционирует</v>
          </cell>
          <cell r="X97" t="str">
            <v>круглосуточно</v>
          </cell>
          <cell r="Y97" t="str">
            <v>действует</v>
          </cell>
          <cell r="Z97" t="str">
            <v>нет данных</v>
          </cell>
          <cell r="AA97" t="str">
            <v>нет данных</v>
          </cell>
          <cell r="AB97" t="str">
            <v>нет данных</v>
          </cell>
          <cell r="AC97" t="str">
            <v>все</v>
          </cell>
          <cell r="AD97" t="str">
            <v>круглогодично</v>
          </cell>
          <cell r="AE97">
            <v>24</v>
          </cell>
          <cell r="AF97">
            <v>365</v>
          </cell>
          <cell r="AG97" t="str">
            <v>действует</v>
          </cell>
          <cell r="AH97">
            <v>45155</v>
          </cell>
          <cell r="AI97">
            <v>0</v>
          </cell>
          <cell r="AJ97" t="str">
            <v>не определена</v>
          </cell>
          <cell r="AK97">
            <v>0</v>
          </cell>
          <cell r="AL97">
            <v>0</v>
          </cell>
          <cell r="AM97">
            <v>0</v>
          </cell>
          <cell r="AN97" t="str">
            <v>не определена</v>
          </cell>
          <cell r="AO97">
            <v>0</v>
          </cell>
          <cell r="AP97">
            <v>0</v>
          </cell>
          <cell r="AQ97">
            <v>0</v>
          </cell>
          <cell r="AR97" t="str">
            <v>не определена</v>
          </cell>
          <cell r="AS97">
            <v>0</v>
          </cell>
          <cell r="AT97">
            <v>0</v>
          </cell>
          <cell r="AU97">
            <v>0</v>
          </cell>
          <cell r="AV97" t="str">
            <v>не определена</v>
          </cell>
          <cell r="AW97">
            <v>0</v>
          </cell>
          <cell r="AX97">
            <v>0</v>
          </cell>
          <cell r="AY97">
            <v>580</v>
          </cell>
          <cell r="AZ97" t="str">
            <v>чел./час</v>
          </cell>
          <cell r="BA97">
            <v>13920</v>
          </cell>
          <cell r="BB97">
            <v>5080800</v>
          </cell>
          <cell r="BC97">
            <v>0</v>
          </cell>
          <cell r="BD97" t="str">
            <v>не определена</v>
          </cell>
          <cell r="BE97">
            <v>0</v>
          </cell>
          <cell r="BF97">
            <v>0</v>
          </cell>
          <cell r="BG97" t="str">
            <v>не определено</v>
          </cell>
          <cell r="BH97" t="str">
            <v>да</v>
          </cell>
          <cell r="BI97" t="str">
            <v>да</v>
          </cell>
          <cell r="BJ97" t="str">
            <v>да</v>
          </cell>
          <cell r="BK97" t="str">
            <v>да</v>
          </cell>
          <cell r="BL97" t="str">
            <v>да</v>
          </cell>
          <cell r="BM97" t="str">
            <v>нет</v>
          </cell>
          <cell r="BN97">
            <v>0</v>
          </cell>
          <cell r="BO97">
            <v>0</v>
          </cell>
        </row>
        <row r="98">
          <cell r="A98" t="str">
            <v>ВППНижнекамск (Бегишево)ПФО</v>
          </cell>
          <cell r="B98">
            <v>97</v>
          </cell>
          <cell r="C98" t="str">
            <v>Волгоградский</v>
          </cell>
          <cell r="D98" t="str">
            <v>ВПП</v>
          </cell>
          <cell r="E98" t="str">
            <v>ВПП</v>
          </cell>
          <cell r="F98" t="str">
            <v>Нижнекамск (Бегишево)</v>
          </cell>
          <cell r="G98" t="str">
            <v>да</v>
          </cell>
          <cell r="H98" t="str">
            <v>установлен</v>
          </cell>
          <cell r="I98" t="str">
            <v>воздушный</v>
          </cell>
          <cell r="J98" t="str">
            <v>не определен</v>
          </cell>
          <cell r="K98" t="str">
            <v>грузо-пассажирский</v>
          </cell>
          <cell r="L98" t="str">
            <v>постоянный</v>
          </cell>
          <cell r="M98" t="str">
            <v>многосторонний</v>
          </cell>
          <cell r="N98" t="str">
            <v>не определен</v>
          </cell>
          <cell r="O98" t="str">
            <v>нет</v>
          </cell>
          <cell r="P98" t="str">
            <v>нет</v>
          </cell>
          <cell r="Q98" t="str">
            <v>нет</v>
          </cell>
          <cell r="R98" t="str">
            <v>не применимо</v>
          </cell>
          <cell r="S98" t="str">
            <v>не применимо</v>
          </cell>
          <cell r="T98" t="str">
            <v>ПФО</v>
          </cell>
          <cell r="U98" t="str">
            <v>Республика Татарстан</v>
          </cell>
          <cell r="V98" t="str">
            <v>Республика Татарстан, Тукаевский район, с. Биклянь,  аэропорт "Бегишево"</v>
          </cell>
          <cell r="W98" t="str">
            <v>функционирует</v>
          </cell>
          <cell r="X98" t="str">
            <v>круглосуточно</v>
          </cell>
          <cell r="Y98" t="str">
            <v>действует</v>
          </cell>
          <cell r="Z98" t="str">
            <v>нет данных</v>
          </cell>
          <cell r="AA98" t="str">
            <v>нет данных</v>
          </cell>
          <cell r="AB98" t="str">
            <v>нет данных</v>
          </cell>
          <cell r="AC98" t="str">
            <v>все</v>
          </cell>
          <cell r="AD98" t="str">
            <v>круглогодично</v>
          </cell>
          <cell r="AE98">
            <v>24</v>
          </cell>
          <cell r="AF98">
            <v>365</v>
          </cell>
          <cell r="AG98" t="str">
            <v>действует</v>
          </cell>
          <cell r="AH98">
            <v>43503</v>
          </cell>
          <cell r="AI98">
            <v>0</v>
          </cell>
          <cell r="AJ98" t="str">
            <v>не определена</v>
          </cell>
          <cell r="AK98">
            <v>0</v>
          </cell>
          <cell r="AL98">
            <v>0</v>
          </cell>
          <cell r="AM98">
            <v>0</v>
          </cell>
          <cell r="AN98" t="str">
            <v>не определена</v>
          </cell>
          <cell r="AO98">
            <v>0</v>
          </cell>
          <cell r="AP98">
            <v>0</v>
          </cell>
          <cell r="AQ98">
            <v>0</v>
          </cell>
          <cell r="AR98" t="str">
            <v>не определена</v>
          </cell>
          <cell r="AS98">
            <v>0</v>
          </cell>
          <cell r="AT98">
            <v>0</v>
          </cell>
          <cell r="AU98">
            <v>0</v>
          </cell>
          <cell r="AV98" t="str">
            <v>не определена</v>
          </cell>
          <cell r="AW98">
            <v>0</v>
          </cell>
          <cell r="AX98">
            <v>0</v>
          </cell>
          <cell r="AY98">
            <v>0</v>
          </cell>
          <cell r="AZ98" t="str">
            <v>не определена</v>
          </cell>
          <cell r="BA98">
            <v>0</v>
          </cell>
          <cell r="BB98">
            <v>0</v>
          </cell>
          <cell r="BC98">
            <v>0</v>
          </cell>
          <cell r="BD98" t="str">
            <v>не определена</v>
          </cell>
          <cell r="BE98">
            <v>0</v>
          </cell>
          <cell r="BF98">
            <v>0</v>
          </cell>
          <cell r="BG98" t="str">
            <v>не определено</v>
          </cell>
          <cell r="BH98" t="str">
            <v>да</v>
          </cell>
          <cell r="BI98" t="str">
            <v>да</v>
          </cell>
          <cell r="BJ98" t="str">
            <v>да</v>
          </cell>
          <cell r="BK98" t="str">
            <v>да</v>
          </cell>
          <cell r="BL98" t="str">
            <v>да</v>
          </cell>
          <cell r="BM98" t="str">
            <v>нет</v>
          </cell>
          <cell r="BN98">
            <v>0</v>
          </cell>
          <cell r="BO98">
            <v>0</v>
          </cell>
        </row>
        <row r="99">
          <cell r="A99" t="str">
            <v>ВППНижний Новгород (Стригино)ПФО</v>
          </cell>
          <cell r="B99">
            <v>98</v>
          </cell>
          <cell r="C99" t="str">
            <v>Волгоградский</v>
          </cell>
          <cell r="D99" t="str">
            <v>ВПП</v>
          </cell>
          <cell r="E99" t="str">
            <v>ВПП</v>
          </cell>
          <cell r="F99" t="str">
            <v>Нижний Новгород (Стригино)</v>
          </cell>
          <cell r="G99" t="str">
            <v>да</v>
          </cell>
          <cell r="H99" t="str">
            <v>установлен</v>
          </cell>
          <cell r="I99" t="str">
            <v>воздушный</v>
          </cell>
          <cell r="J99" t="str">
            <v>не определен</v>
          </cell>
          <cell r="K99" t="str">
            <v>грузо-пассажирский</v>
          </cell>
          <cell r="L99" t="str">
            <v>постоянный</v>
          </cell>
          <cell r="M99" t="str">
            <v>многосторонний</v>
          </cell>
          <cell r="N99" t="str">
            <v>не определен</v>
          </cell>
          <cell r="O99" t="str">
            <v>нет</v>
          </cell>
          <cell r="P99" t="str">
            <v>нет</v>
          </cell>
          <cell r="Q99" t="str">
            <v>нет</v>
          </cell>
          <cell r="R99" t="str">
            <v>не применимо</v>
          </cell>
          <cell r="S99" t="str">
            <v>не применимо</v>
          </cell>
          <cell r="T99" t="str">
            <v>ПФО</v>
          </cell>
          <cell r="U99" t="str">
            <v>Нижегородская область</v>
          </cell>
          <cell r="V99" t="str">
            <v>г. Нижний Новгород, Автозаводский район, поселок Аэропорт</v>
          </cell>
          <cell r="W99" t="str">
            <v>функционирует</v>
          </cell>
          <cell r="X99" t="str">
            <v>круглосуточно</v>
          </cell>
          <cell r="Y99" t="str">
            <v>действует</v>
          </cell>
          <cell r="Z99" t="str">
            <v>нет данных</v>
          </cell>
          <cell r="AA99" t="str">
            <v>нет данных</v>
          </cell>
          <cell r="AB99" t="str">
            <v>нет данных</v>
          </cell>
          <cell r="AC99" t="str">
            <v>все</v>
          </cell>
          <cell r="AD99" t="str">
            <v>круглогодично</v>
          </cell>
          <cell r="AE99">
            <v>24</v>
          </cell>
          <cell r="AF99">
            <v>365</v>
          </cell>
          <cell r="AG99" t="str">
            <v>действует</v>
          </cell>
          <cell r="AH99">
            <v>44964</v>
          </cell>
          <cell r="AI99">
            <v>0</v>
          </cell>
          <cell r="AJ99" t="str">
            <v>не определена</v>
          </cell>
          <cell r="AK99">
            <v>0</v>
          </cell>
          <cell r="AL99">
            <v>0</v>
          </cell>
          <cell r="AM99">
            <v>0</v>
          </cell>
          <cell r="AN99" t="str">
            <v>не определена</v>
          </cell>
          <cell r="AO99">
            <v>0</v>
          </cell>
          <cell r="AP99">
            <v>0</v>
          </cell>
          <cell r="AQ99">
            <v>0</v>
          </cell>
          <cell r="AR99" t="str">
            <v>не определена</v>
          </cell>
          <cell r="AS99">
            <v>0</v>
          </cell>
          <cell r="AT99">
            <v>0</v>
          </cell>
          <cell r="AU99">
            <v>0</v>
          </cell>
          <cell r="AV99" t="str">
            <v>не определена</v>
          </cell>
          <cell r="AW99">
            <v>0</v>
          </cell>
          <cell r="AX99">
            <v>0</v>
          </cell>
          <cell r="AY99">
            <v>740</v>
          </cell>
          <cell r="AZ99" t="str">
            <v>чел./час</v>
          </cell>
          <cell r="BA99">
            <v>17760</v>
          </cell>
          <cell r="BB99">
            <v>6482400</v>
          </cell>
          <cell r="BC99">
            <v>0</v>
          </cell>
          <cell r="BD99" t="str">
            <v>не определена</v>
          </cell>
          <cell r="BE99">
            <v>0</v>
          </cell>
          <cell r="BF99">
            <v>0</v>
          </cell>
          <cell r="BG99" t="str">
            <v>не определено</v>
          </cell>
          <cell r="BH99" t="str">
            <v>да</v>
          </cell>
          <cell r="BI99" t="str">
            <v>да</v>
          </cell>
          <cell r="BJ99" t="str">
            <v>да</v>
          </cell>
          <cell r="BK99" t="str">
            <v>да</v>
          </cell>
          <cell r="BL99" t="str">
            <v>да</v>
          </cell>
          <cell r="BM99" t="str">
            <v>нет</v>
          </cell>
          <cell r="BN99">
            <v>0</v>
          </cell>
          <cell r="BO99">
            <v>0</v>
          </cell>
        </row>
        <row r="100">
          <cell r="A100" t="str">
            <v>ВППСамара (Курумоч)ПФО</v>
          </cell>
          <cell r="B100">
            <v>99</v>
          </cell>
          <cell r="C100" t="str">
            <v>Волгоградский</v>
          </cell>
          <cell r="D100" t="str">
            <v>ВПП</v>
          </cell>
          <cell r="E100" t="str">
            <v>ВПП</v>
          </cell>
          <cell r="F100" t="str">
            <v>Самара (Курумоч)</v>
          </cell>
          <cell r="G100" t="str">
            <v>да</v>
          </cell>
          <cell r="H100" t="str">
            <v>установлен</v>
          </cell>
          <cell r="I100" t="str">
            <v>воздушный</v>
          </cell>
          <cell r="J100" t="str">
            <v>не определен</v>
          </cell>
          <cell r="K100" t="str">
            <v>грузо-пассажирский</v>
          </cell>
          <cell r="L100" t="str">
            <v>постоянный</v>
          </cell>
          <cell r="M100" t="str">
            <v>многосторонний</v>
          </cell>
          <cell r="N100" t="str">
            <v>не определен</v>
          </cell>
          <cell r="O100" t="str">
            <v>нет</v>
          </cell>
          <cell r="P100" t="str">
            <v>да</v>
          </cell>
          <cell r="Q100" t="str">
            <v>нет</v>
          </cell>
          <cell r="R100" t="str">
            <v>не применимо</v>
          </cell>
          <cell r="S100" t="str">
            <v>не применимо</v>
          </cell>
          <cell r="T100" t="str">
            <v>ПФО</v>
          </cell>
          <cell r="U100" t="str">
            <v>Самарская область</v>
          </cell>
          <cell r="V100" t="str">
            <v>Самарская область, 35 км севернее г. Самара, 8 км северо-восточнее р.п. Курумоч</v>
          </cell>
          <cell r="W100" t="str">
            <v>функционирует</v>
          </cell>
          <cell r="X100" t="str">
            <v>круглосуточно</v>
          </cell>
          <cell r="Y100" t="str">
            <v>действует</v>
          </cell>
          <cell r="Z100" t="str">
            <v>нет данных</v>
          </cell>
          <cell r="AA100" t="str">
            <v>нет данных</v>
          </cell>
          <cell r="AB100" t="str">
            <v>нет данных</v>
          </cell>
          <cell r="AC100" t="str">
            <v>все</v>
          </cell>
          <cell r="AD100" t="str">
            <v>круглогодично</v>
          </cell>
          <cell r="AE100">
            <v>24</v>
          </cell>
          <cell r="AF100">
            <v>365</v>
          </cell>
          <cell r="AG100" t="str">
            <v>действует</v>
          </cell>
          <cell r="AH100">
            <v>45061</v>
          </cell>
          <cell r="AI100">
            <v>4</v>
          </cell>
          <cell r="AJ100" t="str">
            <v>тр.с./сутки</v>
          </cell>
          <cell r="AK100">
            <v>4</v>
          </cell>
          <cell r="AL100">
            <v>1460</v>
          </cell>
          <cell r="AM100">
            <v>25</v>
          </cell>
          <cell r="AN100" t="str">
            <v>тр.с./сутки</v>
          </cell>
          <cell r="AO100">
            <v>25</v>
          </cell>
          <cell r="AP100">
            <v>9125</v>
          </cell>
          <cell r="AQ100">
            <v>0</v>
          </cell>
          <cell r="AR100" t="str">
            <v>не определена</v>
          </cell>
          <cell r="AS100">
            <v>0</v>
          </cell>
          <cell r="AT100">
            <v>0</v>
          </cell>
          <cell r="AU100">
            <v>29</v>
          </cell>
          <cell r="AV100" t="str">
            <v>тр.с./сутки</v>
          </cell>
          <cell r="AW100">
            <v>29</v>
          </cell>
          <cell r="AX100">
            <v>10585</v>
          </cell>
          <cell r="AY100">
            <v>740</v>
          </cell>
          <cell r="AZ100" t="str">
            <v>чел./час</v>
          </cell>
          <cell r="BA100">
            <v>17760</v>
          </cell>
          <cell r="BB100">
            <v>6482400</v>
          </cell>
          <cell r="BC100">
            <v>75</v>
          </cell>
          <cell r="BD100" t="str">
            <v>тонн/сутки</v>
          </cell>
          <cell r="BE100">
            <v>75</v>
          </cell>
          <cell r="BF100">
            <v>27375</v>
          </cell>
          <cell r="BG100" t="str">
            <v>не определено</v>
          </cell>
          <cell r="BH100" t="str">
            <v>да</v>
          </cell>
          <cell r="BI100" t="str">
            <v>да</v>
          </cell>
          <cell r="BJ100" t="str">
            <v>да</v>
          </cell>
          <cell r="BK100" t="str">
            <v>да</v>
          </cell>
          <cell r="BL100" t="str">
            <v>да</v>
          </cell>
          <cell r="BM100" t="str">
            <v>нет</v>
          </cell>
          <cell r="BN100">
            <v>0</v>
          </cell>
          <cell r="BO100">
            <v>0</v>
          </cell>
        </row>
        <row r="101">
          <cell r="A101" t="str">
            <v>ВППСаранскПФО</v>
          </cell>
          <cell r="B101">
            <v>100</v>
          </cell>
          <cell r="C101" t="str">
            <v>Волгоградский</v>
          </cell>
          <cell r="D101" t="str">
            <v>ВПП</v>
          </cell>
          <cell r="E101" t="str">
            <v>ВПП</v>
          </cell>
          <cell r="F101" t="str">
            <v>Саранск</v>
          </cell>
          <cell r="G101" t="str">
            <v>нет</v>
          </cell>
          <cell r="H101" t="str">
            <v>установлен</v>
          </cell>
          <cell r="I101" t="str">
            <v>воздушный</v>
          </cell>
          <cell r="J101" t="str">
            <v>не определен</v>
          </cell>
          <cell r="K101" t="str">
            <v>грузо-пассажирский</v>
          </cell>
          <cell r="L101" t="str">
            <v>работающий на нерегулярной основе</v>
          </cell>
          <cell r="M101" t="str">
            <v>многосторонний</v>
          </cell>
          <cell r="N101" t="str">
            <v>не определен</v>
          </cell>
          <cell r="O101" t="str">
            <v>нет</v>
          </cell>
          <cell r="P101" t="str">
            <v>нет</v>
          </cell>
          <cell r="Q101" t="str">
            <v>нет</v>
          </cell>
          <cell r="R101" t="str">
            <v>не применимо</v>
          </cell>
          <cell r="S101" t="str">
            <v>не применимо</v>
          </cell>
          <cell r="T101" t="str">
            <v>ПФО</v>
          </cell>
          <cell r="U101" t="str">
            <v>Республика Мордовия</v>
          </cell>
          <cell r="V101" t="str">
            <v>не определен</v>
          </cell>
          <cell r="W101" t="str">
            <v>После установления на постоянной основе установленным порядком не открывался. Пропуск осущетсвлялся по отдельным распоряжениям Правительства РФ</v>
          </cell>
          <cell r="X101" t="str">
            <v>не определен</v>
          </cell>
          <cell r="Y101" t="str">
            <v>не определен</v>
          </cell>
          <cell r="Z101" t="str">
            <v>нет данных</v>
          </cell>
          <cell r="AA101" t="str">
            <v>нет данных</v>
          </cell>
          <cell r="AB101" t="str">
            <v>нет данных</v>
          </cell>
          <cell r="AC101" t="str">
            <v>не определен</v>
          </cell>
          <cell r="AD101" t="str">
            <v>не определен</v>
          </cell>
          <cell r="AE101">
            <v>0</v>
          </cell>
          <cell r="AF101">
            <v>0</v>
          </cell>
          <cell r="AG101" t="str">
            <v>не определен</v>
          </cell>
          <cell r="AH101" t="str">
            <v>не утвержден</v>
          </cell>
          <cell r="AI101">
            <v>0</v>
          </cell>
          <cell r="AJ101" t="str">
            <v>не определена</v>
          </cell>
          <cell r="AK101">
            <v>0</v>
          </cell>
          <cell r="AL101">
            <v>0</v>
          </cell>
          <cell r="AM101">
            <v>0</v>
          </cell>
          <cell r="AN101" t="str">
            <v>не определена</v>
          </cell>
          <cell r="AO101">
            <v>0</v>
          </cell>
          <cell r="AP101">
            <v>0</v>
          </cell>
          <cell r="AQ101">
            <v>0</v>
          </cell>
          <cell r="AR101" t="str">
            <v>не определена</v>
          </cell>
          <cell r="AS101">
            <v>0</v>
          </cell>
          <cell r="AT101">
            <v>0</v>
          </cell>
          <cell r="AU101">
            <v>0</v>
          </cell>
          <cell r="AV101" t="str">
            <v>не определена</v>
          </cell>
          <cell r="AW101">
            <v>0</v>
          </cell>
          <cell r="AX101">
            <v>0</v>
          </cell>
          <cell r="AY101">
            <v>0</v>
          </cell>
          <cell r="AZ101" t="str">
            <v>не определена</v>
          </cell>
          <cell r="BA101">
            <v>0</v>
          </cell>
          <cell r="BB101">
            <v>0</v>
          </cell>
          <cell r="BC101">
            <v>0</v>
          </cell>
          <cell r="BD101" t="str">
            <v>не определена</v>
          </cell>
          <cell r="BE101">
            <v>0</v>
          </cell>
          <cell r="BF101">
            <v>0</v>
          </cell>
          <cell r="BG101" t="str">
            <v>не определено</v>
          </cell>
          <cell r="BH101" t="str">
            <v>нет</v>
          </cell>
          <cell r="BI101" t="str">
            <v>нет</v>
          </cell>
          <cell r="BJ101" t="str">
            <v>нет</v>
          </cell>
          <cell r="BK101" t="str">
            <v>нет</v>
          </cell>
          <cell r="BL101" t="str">
            <v>нет</v>
          </cell>
          <cell r="BM101" t="str">
            <v>нет</v>
          </cell>
          <cell r="BN101">
            <v>0</v>
          </cell>
          <cell r="BO101">
            <v>0</v>
          </cell>
        </row>
        <row r="102">
          <cell r="A102" t="str">
            <v>ВППСаратов (Гагарин)ПФО</v>
          </cell>
          <cell r="B102">
            <v>101</v>
          </cell>
          <cell r="C102" t="str">
            <v>Волгоградский</v>
          </cell>
          <cell r="D102" t="str">
            <v>ВПП</v>
          </cell>
          <cell r="E102" t="str">
            <v>ВПП</v>
          </cell>
          <cell r="F102" t="str">
            <v>Саратов (Гагарин)</v>
          </cell>
          <cell r="G102" t="str">
            <v>да</v>
          </cell>
          <cell r="H102" t="str">
            <v>установлен</v>
          </cell>
          <cell r="I102" t="str">
            <v>воздушный</v>
          </cell>
          <cell r="J102" t="str">
            <v>не определен</v>
          </cell>
          <cell r="K102" t="str">
            <v>грузо-пассажирский</v>
          </cell>
          <cell r="L102" t="str">
            <v>постоянный</v>
          </cell>
          <cell r="M102" t="str">
            <v>многосторонний</v>
          </cell>
          <cell r="N102" t="str">
            <v>не определен</v>
          </cell>
          <cell r="O102" t="str">
            <v>нет</v>
          </cell>
          <cell r="P102" t="str">
            <v>нет</v>
          </cell>
          <cell r="Q102" t="str">
            <v>нет</v>
          </cell>
          <cell r="R102" t="str">
            <v>не применимо</v>
          </cell>
          <cell r="S102" t="str">
            <v>не применимо</v>
          </cell>
          <cell r="T102" t="str">
            <v>ПФО</v>
          </cell>
          <cell r="U102" t="str">
            <v>Саратовская область</v>
          </cell>
          <cell r="V102" t="str">
            <v>Саратовская область, Саратовский муниципальный район, Вольновское муниципальное образование, с. Сабуровка, территория аэропорта «Гагарин»</v>
          </cell>
          <cell r="W102" t="str">
            <v>функционирует</v>
          </cell>
          <cell r="X102" t="str">
            <v>круглосуточно</v>
          </cell>
          <cell r="Y102" t="str">
            <v>действует</v>
          </cell>
          <cell r="Z102" t="str">
            <v>нет данных</v>
          </cell>
          <cell r="AA102" t="str">
            <v>нет данных</v>
          </cell>
          <cell r="AB102" t="str">
            <v>нет данных</v>
          </cell>
          <cell r="AC102" t="str">
            <v>все</v>
          </cell>
          <cell r="AD102" t="str">
            <v>круглогодично</v>
          </cell>
          <cell r="AE102">
            <v>24</v>
          </cell>
          <cell r="AF102">
            <v>365</v>
          </cell>
          <cell r="AG102" t="str">
            <v>действует</v>
          </cell>
          <cell r="AH102">
            <v>44923</v>
          </cell>
          <cell r="AI102">
            <v>0</v>
          </cell>
          <cell r="AJ102" t="str">
            <v>не определена</v>
          </cell>
          <cell r="AK102">
            <v>0</v>
          </cell>
          <cell r="AL102">
            <v>0</v>
          </cell>
          <cell r="AM102">
            <v>0</v>
          </cell>
          <cell r="AN102" t="str">
            <v>не определена</v>
          </cell>
          <cell r="AO102">
            <v>0</v>
          </cell>
          <cell r="AP102">
            <v>0</v>
          </cell>
          <cell r="AQ102">
            <v>0</v>
          </cell>
          <cell r="AR102" t="str">
            <v>не определена</v>
          </cell>
          <cell r="AS102">
            <v>0</v>
          </cell>
          <cell r="AT102">
            <v>0</v>
          </cell>
          <cell r="AU102">
            <v>0</v>
          </cell>
          <cell r="AV102" t="str">
            <v>не определена</v>
          </cell>
          <cell r="AW102">
            <v>0</v>
          </cell>
          <cell r="AX102">
            <v>0</v>
          </cell>
          <cell r="AY102">
            <v>640</v>
          </cell>
          <cell r="AZ102" t="str">
            <v>чел./час</v>
          </cell>
          <cell r="BA102">
            <v>15360</v>
          </cell>
          <cell r="BB102">
            <v>5606400</v>
          </cell>
          <cell r="BC102">
            <v>0</v>
          </cell>
          <cell r="BD102" t="str">
            <v>не определена</v>
          </cell>
          <cell r="BE102">
            <v>0</v>
          </cell>
          <cell r="BF102">
            <v>0</v>
          </cell>
          <cell r="BG102" t="str">
            <v>не определено</v>
          </cell>
          <cell r="BH102" t="str">
            <v>да</v>
          </cell>
          <cell r="BI102" t="str">
            <v>да</v>
          </cell>
          <cell r="BJ102" t="str">
            <v>да</v>
          </cell>
          <cell r="BK102" t="str">
            <v>да</v>
          </cell>
          <cell r="BL102" t="str">
            <v>да</v>
          </cell>
          <cell r="BM102" t="str">
            <v>нет</v>
          </cell>
          <cell r="BN102">
            <v>0</v>
          </cell>
          <cell r="BO102">
            <v>0</v>
          </cell>
        </row>
        <row r="103">
          <cell r="A103" t="str">
            <v>ВППУльяновск (Баратаевка)ПФО</v>
          </cell>
          <cell r="B103">
            <v>102</v>
          </cell>
          <cell r="C103" t="str">
            <v>Волгоградский</v>
          </cell>
          <cell r="D103" t="str">
            <v>ВПП</v>
          </cell>
          <cell r="E103" t="str">
            <v>ВПП</v>
          </cell>
          <cell r="F103" t="str">
            <v>Ульяновск (Баратаевка)</v>
          </cell>
          <cell r="G103" t="str">
            <v>да</v>
          </cell>
          <cell r="H103" t="str">
            <v>установлен</v>
          </cell>
          <cell r="I103" t="str">
            <v>воздушный</v>
          </cell>
          <cell r="J103" t="str">
            <v>не определен</v>
          </cell>
          <cell r="K103" t="str">
            <v>пассажирский</v>
          </cell>
          <cell r="L103" t="str">
            <v>работающий на нерегулярной основе</v>
          </cell>
          <cell r="M103" t="str">
            <v>многосторонний</v>
          </cell>
          <cell r="N103" t="str">
            <v>не определен</v>
          </cell>
          <cell r="O103" t="str">
            <v>нет</v>
          </cell>
          <cell r="P103" t="str">
            <v>нет</v>
          </cell>
          <cell r="Q103" t="str">
            <v>нет</v>
          </cell>
          <cell r="R103" t="str">
            <v>не применимо</v>
          </cell>
          <cell r="S103" t="str">
            <v>не применимо</v>
          </cell>
          <cell r="T103" t="str">
            <v>ПФО</v>
          </cell>
          <cell r="U103" t="str">
            <v>Ульяновская область</v>
          </cell>
          <cell r="V103" t="str">
            <v>432045, Ульяновская область, г. Ульяновск, ул. Авиационная, 20</v>
          </cell>
          <cell r="W103" t="str">
            <v>функционирует</v>
          </cell>
          <cell r="X103" t="str">
            <v>круглосуточно</v>
          </cell>
          <cell r="Y103" t="str">
            <v>действует</v>
          </cell>
          <cell r="Z103" t="str">
            <v>нет данных</v>
          </cell>
          <cell r="AA103" t="str">
            <v>нет данных</v>
          </cell>
          <cell r="AB103" t="str">
            <v>нет данных</v>
          </cell>
          <cell r="AC103" t="str">
            <v>все</v>
          </cell>
          <cell r="AD103" t="str">
            <v>круглогодично</v>
          </cell>
          <cell r="AE103">
            <v>24</v>
          </cell>
          <cell r="AF103">
            <v>365</v>
          </cell>
          <cell r="AG103" t="str">
            <v>действует</v>
          </cell>
          <cell r="AH103">
            <v>44915</v>
          </cell>
          <cell r="AI103">
            <v>0</v>
          </cell>
          <cell r="AJ103" t="str">
            <v>не определена</v>
          </cell>
          <cell r="AK103">
            <v>0</v>
          </cell>
          <cell r="AL103">
            <v>0</v>
          </cell>
          <cell r="AM103">
            <v>0</v>
          </cell>
          <cell r="AN103" t="str">
            <v>не определена</v>
          </cell>
          <cell r="AO103">
            <v>0</v>
          </cell>
          <cell r="AP103">
            <v>0</v>
          </cell>
          <cell r="AQ103">
            <v>0</v>
          </cell>
          <cell r="AR103" t="str">
            <v>не определена</v>
          </cell>
          <cell r="AS103">
            <v>0</v>
          </cell>
          <cell r="AT103">
            <v>0</v>
          </cell>
          <cell r="AU103">
            <v>0</v>
          </cell>
          <cell r="AV103" t="str">
            <v>не определена</v>
          </cell>
          <cell r="AW103">
            <v>0</v>
          </cell>
          <cell r="AX103">
            <v>0</v>
          </cell>
          <cell r="AY103">
            <v>160</v>
          </cell>
          <cell r="AZ103" t="str">
            <v>чел./час</v>
          </cell>
          <cell r="BA103">
            <v>3840</v>
          </cell>
          <cell r="BB103">
            <v>0</v>
          </cell>
          <cell r="BC103">
            <v>0</v>
          </cell>
          <cell r="BD103" t="str">
            <v>не определена</v>
          </cell>
          <cell r="BE103">
            <v>0</v>
          </cell>
          <cell r="BF103">
            <v>0</v>
          </cell>
          <cell r="BG103" t="str">
            <v>не представляется возможным расчитать в связи с нерегулярным характером работы пункта пропуска</v>
          </cell>
          <cell r="BH103" t="str">
            <v>да</v>
          </cell>
          <cell r="BI103" t="str">
            <v>да</v>
          </cell>
          <cell r="BJ103" t="str">
            <v>да</v>
          </cell>
          <cell r="BK103" t="str">
            <v>да</v>
          </cell>
          <cell r="BL103" t="str">
            <v>да</v>
          </cell>
          <cell r="BM103" t="str">
            <v>нет</v>
          </cell>
          <cell r="BN103">
            <v>0</v>
          </cell>
          <cell r="BO103">
            <v>0</v>
          </cell>
        </row>
        <row r="104">
          <cell r="A104" t="str">
            <v>ВППУльяновск (Восточный)ПФО</v>
          </cell>
          <cell r="B104">
            <v>103</v>
          </cell>
          <cell r="C104" t="str">
            <v>Волгоградский</v>
          </cell>
          <cell r="D104" t="str">
            <v>ВПП</v>
          </cell>
          <cell r="E104" t="str">
            <v>ВПП</v>
          </cell>
          <cell r="F104" t="str">
            <v>Ульяновск (Восточный)</v>
          </cell>
          <cell r="G104" t="str">
            <v>да</v>
          </cell>
          <cell r="H104" t="str">
            <v>установлен</v>
          </cell>
          <cell r="I104" t="str">
            <v>воздушный</v>
          </cell>
          <cell r="J104" t="str">
            <v>не определен</v>
          </cell>
          <cell r="K104" t="str">
            <v>грузо-пассажирский</v>
          </cell>
          <cell r="L104" t="str">
            <v>постоянный</v>
          </cell>
          <cell r="M104" t="str">
            <v>многосторонний</v>
          </cell>
          <cell r="N104" t="str">
            <v>не определен</v>
          </cell>
          <cell r="O104" t="str">
            <v>нет</v>
          </cell>
          <cell r="P104" t="str">
            <v>нет</v>
          </cell>
          <cell r="Q104" t="str">
            <v>нет</v>
          </cell>
          <cell r="R104" t="str">
            <v>не применимо</v>
          </cell>
          <cell r="S104" t="str">
            <v>не применимо</v>
          </cell>
          <cell r="T104" t="str">
            <v>ПФО</v>
          </cell>
          <cell r="U104" t="str">
            <v>Ульяновская область</v>
          </cell>
          <cell r="V104" t="str">
            <v>Ульяновская область, Чердаклинский район, 38 км восточнее г. Ульяновска</v>
          </cell>
          <cell r="W104" t="str">
            <v>функционирует</v>
          </cell>
          <cell r="X104" t="str">
            <v>круглосуточно</v>
          </cell>
          <cell r="Y104" t="str">
            <v>действует</v>
          </cell>
          <cell r="Z104" t="str">
            <v>нет данных</v>
          </cell>
          <cell r="AA104" t="str">
            <v>нет данных</v>
          </cell>
          <cell r="AB104" t="str">
            <v>нет данных</v>
          </cell>
          <cell r="AC104" t="str">
            <v>все</v>
          </cell>
          <cell r="AD104" t="str">
            <v>круглогодично</v>
          </cell>
          <cell r="AE104">
            <v>24</v>
          </cell>
          <cell r="AF104">
            <v>365</v>
          </cell>
          <cell r="AG104" t="str">
            <v>действует</v>
          </cell>
          <cell r="AH104">
            <v>44915</v>
          </cell>
          <cell r="AI104">
            <v>0</v>
          </cell>
          <cell r="AJ104" t="str">
            <v>не определена</v>
          </cell>
          <cell r="AK104">
            <v>0</v>
          </cell>
          <cell r="AL104">
            <v>0</v>
          </cell>
          <cell r="AM104">
            <v>0</v>
          </cell>
          <cell r="AN104" t="str">
            <v>не определена</v>
          </cell>
          <cell r="AO104">
            <v>0</v>
          </cell>
          <cell r="AP104">
            <v>0</v>
          </cell>
          <cell r="AQ104">
            <v>0</v>
          </cell>
          <cell r="AR104" t="str">
            <v>не определена</v>
          </cell>
          <cell r="AS104">
            <v>0</v>
          </cell>
          <cell r="AT104">
            <v>0</v>
          </cell>
          <cell r="AU104">
            <v>0</v>
          </cell>
          <cell r="AV104" t="str">
            <v>не определена</v>
          </cell>
          <cell r="AW104">
            <v>0</v>
          </cell>
          <cell r="AX104">
            <v>0</v>
          </cell>
          <cell r="AY104">
            <v>80</v>
          </cell>
          <cell r="AZ104" t="str">
            <v>чел./час</v>
          </cell>
          <cell r="BA104">
            <v>1920</v>
          </cell>
          <cell r="BB104">
            <v>700800</v>
          </cell>
          <cell r="BC104">
            <v>0</v>
          </cell>
          <cell r="BD104" t="str">
            <v>не определена</v>
          </cell>
          <cell r="BE104">
            <v>0</v>
          </cell>
          <cell r="BF104">
            <v>0</v>
          </cell>
          <cell r="BG104" t="str">
            <v>не определено</v>
          </cell>
          <cell r="BH104" t="str">
            <v>да</v>
          </cell>
          <cell r="BI104" t="str">
            <v>да</v>
          </cell>
          <cell r="BJ104" t="str">
            <v>да</v>
          </cell>
          <cell r="BK104" t="str">
            <v>да</v>
          </cell>
          <cell r="BL104" t="str">
            <v>да</v>
          </cell>
          <cell r="BM104" t="str">
            <v>нет</v>
          </cell>
          <cell r="BN104">
            <v>0</v>
          </cell>
          <cell r="BO104">
            <v>0</v>
          </cell>
        </row>
        <row r="105">
          <cell r="A105" t="str">
            <v>ВППЧебоксарыПФО</v>
          </cell>
          <cell r="B105">
            <v>104</v>
          </cell>
          <cell r="C105" t="str">
            <v>Волгоградский</v>
          </cell>
          <cell r="D105" t="str">
            <v>ВПП</v>
          </cell>
          <cell r="E105" t="str">
            <v>ВПП</v>
          </cell>
          <cell r="F105" t="str">
            <v>Чебоксары</v>
          </cell>
          <cell r="G105" t="str">
            <v>да</v>
          </cell>
          <cell r="H105" t="str">
            <v>установлен</v>
          </cell>
          <cell r="I105" t="str">
            <v>воздушный</v>
          </cell>
          <cell r="J105" t="str">
            <v>не определен</v>
          </cell>
          <cell r="K105" t="str">
            <v>грузо-пассажирский</v>
          </cell>
          <cell r="L105" t="str">
            <v>постоянный</v>
          </cell>
          <cell r="M105" t="str">
            <v>многосторонний</v>
          </cell>
          <cell r="N105" t="str">
            <v>не определен</v>
          </cell>
          <cell r="O105" t="str">
            <v>нет</v>
          </cell>
          <cell r="P105" t="str">
            <v>нет</v>
          </cell>
          <cell r="Q105" t="str">
            <v>нет</v>
          </cell>
          <cell r="R105" t="str">
            <v>не применимо</v>
          </cell>
          <cell r="S105" t="str">
            <v>не применимо</v>
          </cell>
          <cell r="T105" t="str">
            <v>ПФО</v>
          </cell>
          <cell r="U105" t="str">
            <v>Чувашская Республика – Чувашия</v>
          </cell>
          <cell r="V105" t="str">
            <v>Чувашская Республика, г. Чебоксары, пл. И.Ф. Скворцова, д. 1, аэропорт "Чебоксары"</v>
          </cell>
          <cell r="W105" t="str">
            <v>функционирует</v>
          </cell>
          <cell r="X105" t="str">
            <v>круглосуточно</v>
          </cell>
          <cell r="Y105" t="str">
            <v>действует</v>
          </cell>
          <cell r="Z105" t="str">
            <v>нет данных</v>
          </cell>
          <cell r="AA105" t="str">
            <v>нет данных</v>
          </cell>
          <cell r="AB105" t="str">
            <v>нет данных</v>
          </cell>
          <cell r="AC105" t="str">
            <v>все</v>
          </cell>
          <cell r="AD105" t="str">
            <v>круглогодично</v>
          </cell>
          <cell r="AE105">
            <v>24</v>
          </cell>
          <cell r="AF105">
            <v>365</v>
          </cell>
          <cell r="AG105" t="str">
            <v>действует</v>
          </cell>
          <cell r="AH105">
            <v>44893</v>
          </cell>
          <cell r="AI105">
            <v>0</v>
          </cell>
          <cell r="AJ105" t="str">
            <v>не определена</v>
          </cell>
          <cell r="AK105">
            <v>0</v>
          </cell>
          <cell r="AL105">
            <v>0</v>
          </cell>
          <cell r="AM105">
            <v>0</v>
          </cell>
          <cell r="AN105" t="str">
            <v>не определена</v>
          </cell>
          <cell r="AO105">
            <v>0</v>
          </cell>
          <cell r="AP105">
            <v>0</v>
          </cell>
          <cell r="AQ105">
            <v>0</v>
          </cell>
          <cell r="AR105" t="str">
            <v>не определена</v>
          </cell>
          <cell r="AS105">
            <v>0</v>
          </cell>
          <cell r="AT105">
            <v>0</v>
          </cell>
          <cell r="AU105">
            <v>0</v>
          </cell>
          <cell r="AV105" t="str">
            <v>не определена</v>
          </cell>
          <cell r="AW105">
            <v>0</v>
          </cell>
          <cell r="AX105">
            <v>0</v>
          </cell>
          <cell r="AY105">
            <v>0</v>
          </cell>
          <cell r="AZ105" t="str">
            <v>не определена</v>
          </cell>
          <cell r="BA105">
            <v>0</v>
          </cell>
          <cell r="BB105">
            <v>0</v>
          </cell>
          <cell r="BC105">
            <v>0</v>
          </cell>
          <cell r="BD105" t="str">
            <v>не определена</v>
          </cell>
          <cell r="BE105">
            <v>0</v>
          </cell>
          <cell r="BF105">
            <v>0</v>
          </cell>
          <cell r="BG105" t="str">
            <v>не определено</v>
          </cell>
          <cell r="BH105" t="str">
            <v>да</v>
          </cell>
          <cell r="BI105" t="str">
            <v>да</v>
          </cell>
          <cell r="BJ105" t="str">
            <v>да</v>
          </cell>
          <cell r="BK105" t="str">
            <v>да</v>
          </cell>
          <cell r="BL105" t="str">
            <v>да</v>
          </cell>
          <cell r="BM105" t="str">
            <v>нет</v>
          </cell>
          <cell r="BN105">
            <v>0</v>
          </cell>
          <cell r="BO105">
            <v>0</v>
          </cell>
        </row>
        <row r="106">
          <cell r="A106" t="str">
            <v>ВППЭлистаЮФО</v>
          </cell>
          <cell r="B106">
            <v>105</v>
          </cell>
          <cell r="C106" t="str">
            <v>Волгоградский</v>
          </cell>
          <cell r="D106" t="str">
            <v>ВПП</v>
          </cell>
          <cell r="E106" t="str">
            <v>ВПП</v>
          </cell>
          <cell r="F106" t="str">
            <v>Элиста</v>
          </cell>
          <cell r="G106" t="str">
            <v>да</v>
          </cell>
          <cell r="H106" t="str">
            <v>установлен</v>
          </cell>
          <cell r="I106" t="str">
            <v>воздушный</v>
          </cell>
          <cell r="J106" t="str">
            <v>не определен</v>
          </cell>
          <cell r="K106" t="str">
            <v>грузо-пассажирский</v>
          </cell>
          <cell r="L106" t="str">
            <v>работающий на нерегулярной основе</v>
          </cell>
          <cell r="M106" t="str">
            <v>многосторонний</v>
          </cell>
          <cell r="N106" t="str">
            <v>не определен</v>
          </cell>
          <cell r="O106" t="str">
            <v>нет</v>
          </cell>
          <cell r="P106" t="str">
            <v>нет</v>
          </cell>
          <cell r="Q106" t="str">
            <v>нет</v>
          </cell>
          <cell r="R106" t="str">
            <v>не применимо</v>
          </cell>
          <cell r="S106" t="str">
            <v>не применимо</v>
          </cell>
          <cell r="T106" t="str">
            <v>ЮФО</v>
          </cell>
          <cell r="U106" t="str">
            <v>Республика Калмыкия</v>
          </cell>
          <cell r="V106" t="str">
            <v>358006, Республика Калмыкия, г. Элиста, Аэропорт</v>
          </cell>
          <cell r="W106" t="str">
            <v>Не функционирует, отсутствуют международные рейсы</v>
          </cell>
          <cell r="X106" t="str">
            <v>согласно графику прилета рейсов</v>
          </cell>
          <cell r="Y106" t="str">
            <v>действует</v>
          </cell>
          <cell r="Z106" t="str">
            <v>нет данных</v>
          </cell>
          <cell r="AA106" t="str">
            <v>нет данных</v>
          </cell>
          <cell r="AB106" t="str">
            <v>нет данных</v>
          </cell>
          <cell r="AC106" t="str">
            <v>все</v>
          </cell>
          <cell r="AD106" t="str">
            <v>круглогодично</v>
          </cell>
          <cell r="AE106">
            <v>24</v>
          </cell>
          <cell r="AF106">
            <v>365</v>
          </cell>
          <cell r="AG106" t="str">
            <v>действует</v>
          </cell>
          <cell r="AH106">
            <v>44160</v>
          </cell>
          <cell r="AI106">
            <v>1</v>
          </cell>
          <cell r="AJ106" t="str">
            <v>тр.с./час</v>
          </cell>
          <cell r="AK106">
            <v>24</v>
          </cell>
          <cell r="AL106">
            <v>0</v>
          </cell>
          <cell r="AM106">
            <v>1</v>
          </cell>
          <cell r="AN106" t="str">
            <v>тр.с./час</v>
          </cell>
          <cell r="AO106">
            <v>24</v>
          </cell>
          <cell r="AP106">
            <v>0</v>
          </cell>
          <cell r="AQ106">
            <v>0</v>
          </cell>
          <cell r="AR106" t="str">
            <v>не определена</v>
          </cell>
          <cell r="AS106">
            <v>0</v>
          </cell>
          <cell r="AT106">
            <v>0</v>
          </cell>
          <cell r="AU106">
            <v>2</v>
          </cell>
          <cell r="AV106" t="str">
            <v>тр.с./час</v>
          </cell>
          <cell r="AW106">
            <v>48</v>
          </cell>
          <cell r="AX106">
            <v>0</v>
          </cell>
          <cell r="AY106">
            <v>60</v>
          </cell>
          <cell r="AZ106" t="str">
            <v>чел./час</v>
          </cell>
          <cell r="BA106">
            <v>1440</v>
          </cell>
          <cell r="BB106">
            <v>0</v>
          </cell>
          <cell r="BC106">
            <v>8</v>
          </cell>
          <cell r="BD106" t="str">
            <v>тонн/сутки</v>
          </cell>
          <cell r="BE106">
            <v>8</v>
          </cell>
          <cell r="BF106">
            <v>0</v>
          </cell>
          <cell r="BG106" t="str">
            <v>не представляется возможным расчитать в связи с нерегулярным характером работы пункта пропуска</v>
          </cell>
          <cell r="BH106" t="str">
            <v>да</v>
          </cell>
          <cell r="BI106" t="str">
            <v>да</v>
          </cell>
          <cell r="BJ106" t="str">
            <v>да</v>
          </cell>
          <cell r="BK106" t="str">
            <v>да</v>
          </cell>
          <cell r="BL106" t="str">
            <v>да</v>
          </cell>
          <cell r="BM106" t="str">
            <v>нет</v>
          </cell>
          <cell r="BN106">
            <v>0</v>
          </cell>
          <cell r="BO106">
            <v>0</v>
          </cell>
        </row>
        <row r="107">
          <cell r="A107" t="str">
            <v>МППАстраханьЮФО</v>
          </cell>
          <cell r="B107">
            <v>106</v>
          </cell>
          <cell r="C107" t="str">
            <v>Волгоградский</v>
          </cell>
          <cell r="D107" t="str">
            <v>МПП</v>
          </cell>
          <cell r="E107" t="str">
            <v>МПП</v>
          </cell>
          <cell r="F107" t="str">
            <v>Астрахань</v>
          </cell>
          <cell r="G107" t="str">
            <v>да</v>
          </cell>
          <cell r="H107" t="str">
            <v>установлен</v>
          </cell>
          <cell r="I107" t="str">
            <v>морской</v>
          </cell>
          <cell r="J107" t="str">
            <v>не определен</v>
          </cell>
          <cell r="K107" t="str">
            <v>грузо-пассажирский</v>
          </cell>
          <cell r="L107" t="str">
            <v>постоянный</v>
          </cell>
          <cell r="M107" t="str">
            <v>многосторонний</v>
          </cell>
          <cell r="N107" t="str">
            <v>не определен</v>
          </cell>
          <cell r="O107" t="str">
            <v>да</v>
          </cell>
          <cell r="P107" t="str">
            <v>да</v>
          </cell>
          <cell r="Q107" t="str">
            <v>да</v>
          </cell>
          <cell r="R107" t="str">
            <v>не применимо</v>
          </cell>
          <cell r="S107" t="str">
            <v>не применимо</v>
          </cell>
          <cell r="T107" t="str">
            <v>ЮФО</v>
          </cell>
          <cell r="U107" t="str">
            <v>Астраханская область</v>
          </cell>
          <cell r="V107" t="str">
            <v>Астраханская область, г. Астрахань, Каспийское море</v>
          </cell>
          <cell r="W107" t="str">
            <v>функционирует</v>
          </cell>
          <cell r="X107" t="str">
            <v>круглосуточно</v>
          </cell>
          <cell r="Y107" t="str">
            <v>действует</v>
          </cell>
          <cell r="Z107" t="str">
            <v>нет данных</v>
          </cell>
          <cell r="AA107" t="str">
            <v>нет данных</v>
          </cell>
          <cell r="AB107" t="str">
            <v>нет данных</v>
          </cell>
          <cell r="AC107" t="str">
            <v>все</v>
          </cell>
          <cell r="AD107" t="str">
            <v>круглогодично</v>
          </cell>
          <cell r="AE107">
            <v>24</v>
          </cell>
          <cell r="AF107">
            <v>365</v>
          </cell>
          <cell r="AG107" t="str">
            <v>действует</v>
          </cell>
          <cell r="AH107">
            <v>45012</v>
          </cell>
          <cell r="AI107">
            <v>0</v>
          </cell>
          <cell r="AJ107" t="str">
            <v>не определена</v>
          </cell>
          <cell r="AK107">
            <v>0</v>
          </cell>
          <cell r="AL107">
            <v>0</v>
          </cell>
          <cell r="AM107">
            <v>0</v>
          </cell>
          <cell r="AN107" t="str">
            <v>не определена</v>
          </cell>
          <cell r="AO107">
            <v>0</v>
          </cell>
          <cell r="AP107">
            <v>0</v>
          </cell>
          <cell r="AQ107">
            <v>0</v>
          </cell>
          <cell r="AR107" t="str">
            <v>не определена</v>
          </cell>
          <cell r="AS107">
            <v>0</v>
          </cell>
          <cell r="AT107">
            <v>0</v>
          </cell>
          <cell r="AU107">
            <v>0</v>
          </cell>
          <cell r="AV107" t="str">
            <v>не определена</v>
          </cell>
          <cell r="AW107">
            <v>0</v>
          </cell>
          <cell r="AX107">
            <v>0</v>
          </cell>
          <cell r="AY107">
            <v>0</v>
          </cell>
          <cell r="AZ107" t="str">
            <v>не определена</v>
          </cell>
          <cell r="BA107">
            <v>0</v>
          </cell>
          <cell r="BB107">
            <v>0</v>
          </cell>
          <cell r="BC107">
            <v>0</v>
          </cell>
          <cell r="BD107" t="str">
            <v>не определена</v>
          </cell>
          <cell r="BE107">
            <v>0</v>
          </cell>
          <cell r="BF107">
            <v>0</v>
          </cell>
          <cell r="BG107" t="str">
            <v>не определено</v>
          </cell>
          <cell r="BH107" t="str">
            <v>да</v>
          </cell>
          <cell r="BI107" t="str">
            <v>да</v>
          </cell>
          <cell r="BJ107" t="str">
            <v>да</v>
          </cell>
          <cell r="BK107" t="str">
            <v>да</v>
          </cell>
          <cell r="BL107" t="str">
            <v>да</v>
          </cell>
          <cell r="BM107" t="str">
            <v>нет</v>
          </cell>
          <cell r="BN107">
            <v>0</v>
          </cell>
          <cell r="BO107">
            <v>0</v>
          </cell>
        </row>
        <row r="108">
          <cell r="A108" t="str">
            <v>МППОляЮФО</v>
          </cell>
          <cell r="B108">
            <v>107</v>
          </cell>
          <cell r="C108" t="str">
            <v>Волгоградский</v>
          </cell>
          <cell r="D108" t="str">
            <v>МПП</v>
          </cell>
          <cell r="E108" t="str">
            <v>МПП</v>
          </cell>
          <cell r="F108" t="str">
            <v>Оля</v>
          </cell>
          <cell r="G108" t="str">
            <v>да</v>
          </cell>
          <cell r="H108" t="str">
            <v>установлен</v>
          </cell>
          <cell r="I108" t="str">
            <v>морской</v>
          </cell>
          <cell r="J108" t="str">
            <v>не определен</v>
          </cell>
          <cell r="K108" t="str">
            <v>грузо-пассажирский</v>
          </cell>
          <cell r="L108" t="str">
            <v>постоянный</v>
          </cell>
          <cell r="M108" t="str">
            <v>многосторонний</v>
          </cell>
          <cell r="N108" t="str">
            <v>не определен</v>
          </cell>
          <cell r="O108" t="str">
            <v>нет</v>
          </cell>
          <cell r="P108" t="str">
            <v>да</v>
          </cell>
          <cell r="Q108" t="str">
            <v>да</v>
          </cell>
          <cell r="R108" t="str">
            <v>не применимо</v>
          </cell>
          <cell r="S108" t="str">
            <v>не применимо</v>
          </cell>
          <cell r="T108" t="str">
            <v>ЮФО</v>
          </cell>
          <cell r="U108" t="str">
            <v>Астраханская область</v>
          </cell>
          <cell r="V108" t="str">
            <v>Астраханская область, Лиманский район, с.Оля, ул.Чкалова, д.27, Каспийское море</v>
          </cell>
          <cell r="W108" t="str">
            <v>функционирует</v>
          </cell>
          <cell r="X108" t="str">
            <v>круглосуточно</v>
          </cell>
          <cell r="Y108" t="str">
            <v>действует</v>
          </cell>
          <cell r="Z108" t="str">
            <v>нет данных</v>
          </cell>
          <cell r="AA108" t="str">
            <v>нет данных</v>
          </cell>
          <cell r="AB108" t="str">
            <v>нет данных</v>
          </cell>
          <cell r="AC108" t="str">
            <v>все</v>
          </cell>
          <cell r="AD108" t="str">
            <v>круглогодично</v>
          </cell>
          <cell r="AE108">
            <v>24</v>
          </cell>
          <cell r="AF108">
            <v>365</v>
          </cell>
          <cell r="AG108" t="str">
            <v>действует</v>
          </cell>
          <cell r="AH108">
            <v>44817</v>
          </cell>
          <cell r="AI108">
            <v>10</v>
          </cell>
          <cell r="AJ108" t="str">
            <v>тр.с./сутки</v>
          </cell>
          <cell r="AK108">
            <v>10</v>
          </cell>
          <cell r="AL108">
            <v>3650</v>
          </cell>
          <cell r="AM108">
            <v>0</v>
          </cell>
          <cell r="AN108" t="str">
            <v>не определена</v>
          </cell>
          <cell r="AO108">
            <v>0</v>
          </cell>
          <cell r="AP108">
            <v>0</v>
          </cell>
          <cell r="AQ108">
            <v>0</v>
          </cell>
          <cell r="AR108" t="str">
            <v>не определена</v>
          </cell>
          <cell r="AS108">
            <v>0</v>
          </cell>
          <cell r="AT108">
            <v>0</v>
          </cell>
          <cell r="AU108">
            <v>10</v>
          </cell>
          <cell r="AV108" t="str">
            <v>тр.с./сутки</v>
          </cell>
          <cell r="AW108">
            <v>10</v>
          </cell>
          <cell r="AX108">
            <v>3650</v>
          </cell>
          <cell r="AY108">
            <v>274</v>
          </cell>
          <cell r="AZ108" t="str">
            <v>чел./сутки</v>
          </cell>
          <cell r="BA108">
            <v>274</v>
          </cell>
          <cell r="BB108">
            <v>100010</v>
          </cell>
          <cell r="BC108">
            <v>30137</v>
          </cell>
          <cell r="BD108" t="str">
            <v>тонн/сутки</v>
          </cell>
          <cell r="BE108">
            <v>30137</v>
          </cell>
          <cell r="BF108">
            <v>11000005</v>
          </cell>
          <cell r="BG108" t="str">
            <v>не определено</v>
          </cell>
          <cell r="BH108" t="str">
            <v>да</v>
          </cell>
          <cell r="BI108" t="str">
            <v>да</v>
          </cell>
          <cell r="BJ108" t="str">
            <v>да</v>
          </cell>
          <cell r="BK108" t="str">
            <v>да</v>
          </cell>
          <cell r="BL108" t="str">
            <v>да</v>
          </cell>
          <cell r="BM108" t="str">
            <v>нет</v>
          </cell>
          <cell r="BN108">
            <v>0</v>
          </cell>
          <cell r="BO108">
            <v>0</v>
          </cell>
        </row>
        <row r="109">
          <cell r="A109" t="str">
            <v>МАППБагратионовскСЗФО</v>
          </cell>
          <cell r="B109">
            <v>108</v>
          </cell>
          <cell r="C109" t="str">
            <v>Калининградский</v>
          </cell>
          <cell r="D109" t="str">
            <v>АПП</v>
          </cell>
          <cell r="E109" t="str">
            <v>МАПП</v>
          </cell>
          <cell r="F109" t="str">
            <v>Багратионовск</v>
          </cell>
          <cell r="G109" t="str">
            <v>да</v>
          </cell>
          <cell r="H109" t="str">
            <v>установлен</v>
          </cell>
          <cell r="I109" t="str">
            <v>автомобильный</v>
          </cell>
          <cell r="J109" t="str">
            <v>не определен</v>
          </cell>
          <cell r="K109" t="str">
            <v>грузо-пассажирский</v>
          </cell>
          <cell r="L109" t="str">
            <v>постоянный</v>
          </cell>
          <cell r="M109" t="str">
            <v>многосторонний</v>
          </cell>
          <cell r="N109" t="str">
            <v>не определен</v>
          </cell>
          <cell r="O109" t="str">
            <v>да</v>
          </cell>
          <cell r="P109" t="str">
            <v>да</v>
          </cell>
          <cell r="Q109" t="str">
            <v>да</v>
          </cell>
          <cell r="R109" t="str">
            <v>Республика Польша</v>
          </cell>
          <cell r="S109" t="str">
            <v>Безледы</v>
          </cell>
          <cell r="T109" t="str">
            <v>СЗФО</v>
          </cell>
          <cell r="U109" t="str">
            <v>Калининградская область</v>
          </cell>
          <cell r="V109" t="str">
            <v>238420, Калининградская область, г. Багратионовск, ул. Дружбы, автомобильные дороги: обход г. Багратионовска км 7,9 и Калининград-Долгоруково км 49, 2</v>
          </cell>
          <cell r="W109" t="str">
            <v>функционирует</v>
          </cell>
          <cell r="X109" t="str">
            <v>круглосуточно</v>
          </cell>
          <cell r="Y109" t="str">
            <v>действует</v>
          </cell>
          <cell r="Z109" t="str">
            <v>нет данных</v>
          </cell>
          <cell r="AA109" t="str">
            <v>нет данных</v>
          </cell>
          <cell r="AB109" t="str">
            <v>нет данных</v>
          </cell>
          <cell r="AC109" t="str">
            <v>все</v>
          </cell>
          <cell r="AD109" t="str">
            <v>круглогодично</v>
          </cell>
          <cell r="AE109">
            <v>24</v>
          </cell>
          <cell r="AF109">
            <v>365</v>
          </cell>
          <cell r="AG109" t="str">
            <v>действует</v>
          </cell>
          <cell r="AH109">
            <v>45121</v>
          </cell>
          <cell r="AI109">
            <v>200</v>
          </cell>
          <cell r="AJ109" t="str">
            <v>тр.с./сутки</v>
          </cell>
          <cell r="AK109">
            <v>200</v>
          </cell>
          <cell r="AL109">
            <v>73000</v>
          </cell>
          <cell r="AM109">
            <v>100</v>
          </cell>
          <cell r="AN109" t="str">
            <v>тр.с./сутки</v>
          </cell>
          <cell r="AO109">
            <v>100</v>
          </cell>
          <cell r="AP109">
            <v>36500</v>
          </cell>
          <cell r="AQ109">
            <v>900</v>
          </cell>
          <cell r="AR109" t="str">
            <v>тр.с./сутки</v>
          </cell>
          <cell r="AS109">
            <v>900</v>
          </cell>
          <cell r="AT109">
            <v>328500</v>
          </cell>
          <cell r="AU109">
            <v>1200</v>
          </cell>
          <cell r="AV109" t="str">
            <v>тр.с./сутки</v>
          </cell>
          <cell r="AW109">
            <v>1200</v>
          </cell>
          <cell r="AX109">
            <v>438000</v>
          </cell>
          <cell r="AY109">
            <v>0</v>
          </cell>
          <cell r="AZ109" t="str">
            <v>не определена</v>
          </cell>
          <cell r="BA109">
            <v>0</v>
          </cell>
          <cell r="BB109">
            <v>0</v>
          </cell>
          <cell r="BC109">
            <v>0</v>
          </cell>
          <cell r="BD109" t="str">
            <v>не определена</v>
          </cell>
          <cell r="BE109">
            <v>0</v>
          </cell>
          <cell r="BF109">
            <v>0</v>
          </cell>
          <cell r="BG109" t="str">
            <v>не определено</v>
          </cell>
          <cell r="BH109" t="str">
            <v>да</v>
          </cell>
          <cell r="BI109" t="str">
            <v>да</v>
          </cell>
          <cell r="BJ109" t="str">
            <v>да</v>
          </cell>
          <cell r="BK109" t="str">
            <v>да</v>
          </cell>
          <cell r="BL109" t="str">
            <v>да</v>
          </cell>
          <cell r="BM109" t="str">
            <v>да</v>
          </cell>
          <cell r="BN109">
            <v>0</v>
          </cell>
          <cell r="BO109">
            <v>10</v>
          </cell>
        </row>
        <row r="110">
          <cell r="A110" t="str">
            <v>МАППГусевСЗФО</v>
          </cell>
          <cell r="B110">
            <v>109</v>
          </cell>
          <cell r="C110" t="str">
            <v>Калининградский</v>
          </cell>
          <cell r="D110" t="str">
            <v>АПП</v>
          </cell>
          <cell r="E110" t="str">
            <v>МАПП</v>
          </cell>
          <cell r="F110" t="str">
            <v>Гусев</v>
          </cell>
          <cell r="G110" t="str">
            <v>да</v>
          </cell>
          <cell r="H110" t="str">
            <v>установлен</v>
          </cell>
          <cell r="I110" t="str">
            <v>автомобильный</v>
          </cell>
          <cell r="J110" t="str">
            <v>не определен</v>
          </cell>
          <cell r="K110" t="str">
            <v>грузо-пассажирский</v>
          </cell>
          <cell r="L110" t="str">
            <v>постоянный</v>
          </cell>
          <cell r="M110" t="str">
            <v>многосторонний</v>
          </cell>
          <cell r="N110" t="str">
            <v>не определен</v>
          </cell>
          <cell r="O110" t="str">
            <v>нет</v>
          </cell>
          <cell r="P110" t="str">
            <v>нет</v>
          </cell>
          <cell r="Q110" t="str">
            <v>нет</v>
          </cell>
          <cell r="R110" t="str">
            <v>Республика Польша</v>
          </cell>
          <cell r="S110" t="str">
            <v>Голдап</v>
          </cell>
          <cell r="T110" t="str">
            <v>СЗФО</v>
          </cell>
          <cell r="U110" t="str">
            <v>Калининградская область</v>
          </cell>
          <cell r="V110" t="str">
            <v>Калининградская область, Нестеровский район автомобильная дорога Гусев-Ольховатка- государственная граница Республика Польша км. 31,9</v>
          </cell>
          <cell r="W110" t="str">
            <v>функционирует</v>
          </cell>
          <cell r="X110" t="str">
            <v>круглосуточно</v>
          </cell>
          <cell r="Y110" t="str">
            <v>действует</v>
          </cell>
          <cell r="Z110" t="str">
            <v>нет данных</v>
          </cell>
          <cell r="AA110" t="str">
            <v>нет данных</v>
          </cell>
          <cell r="AB110" t="str">
            <v>нет данных</v>
          </cell>
          <cell r="AC110" t="str">
            <v>все</v>
          </cell>
          <cell r="AD110" t="str">
            <v>круглогодично</v>
          </cell>
          <cell r="AE110">
            <v>24</v>
          </cell>
          <cell r="AF110">
            <v>365</v>
          </cell>
          <cell r="AG110" t="str">
            <v>действует</v>
          </cell>
          <cell r="AH110">
            <v>45126</v>
          </cell>
          <cell r="AI110">
            <v>175</v>
          </cell>
          <cell r="AJ110" t="str">
            <v>тр.с./сутки</v>
          </cell>
          <cell r="AK110">
            <v>175</v>
          </cell>
          <cell r="AL110">
            <v>63875</v>
          </cell>
          <cell r="AM110">
            <v>75</v>
          </cell>
          <cell r="AN110" t="str">
            <v>тр.с./сутки</v>
          </cell>
          <cell r="AO110">
            <v>75</v>
          </cell>
          <cell r="AP110">
            <v>27375</v>
          </cell>
          <cell r="AQ110">
            <v>750</v>
          </cell>
          <cell r="AR110" t="str">
            <v>тр.с./сутки</v>
          </cell>
          <cell r="AS110">
            <v>750</v>
          </cell>
          <cell r="AT110">
            <v>273750</v>
          </cell>
          <cell r="AU110">
            <v>1000</v>
          </cell>
          <cell r="AV110" t="str">
            <v>тр.с./сутки</v>
          </cell>
          <cell r="AW110">
            <v>1000</v>
          </cell>
          <cell r="AX110">
            <v>365000</v>
          </cell>
          <cell r="AY110">
            <v>0</v>
          </cell>
          <cell r="AZ110" t="str">
            <v>не определена</v>
          </cell>
          <cell r="BA110">
            <v>0</v>
          </cell>
          <cell r="BB110">
            <v>0</v>
          </cell>
          <cell r="BC110">
            <v>0</v>
          </cell>
          <cell r="BD110" t="str">
            <v>не определена</v>
          </cell>
          <cell r="BE110">
            <v>0</v>
          </cell>
          <cell r="BF110">
            <v>0</v>
          </cell>
          <cell r="BG110" t="str">
            <v>не определено</v>
          </cell>
          <cell r="BH110" t="str">
            <v>да</v>
          </cell>
          <cell r="BI110" t="str">
            <v>да</v>
          </cell>
          <cell r="BJ110" t="str">
            <v>да</v>
          </cell>
          <cell r="BK110" t="str">
            <v>да</v>
          </cell>
          <cell r="BL110" t="str">
            <v>да</v>
          </cell>
          <cell r="BM110" t="str">
            <v>да</v>
          </cell>
          <cell r="BN110">
            <v>0</v>
          </cell>
          <cell r="BO110">
            <v>10</v>
          </cell>
        </row>
        <row r="111">
          <cell r="A111" t="str">
            <v>МАППДубкиСЗФО</v>
          </cell>
          <cell r="B111">
            <v>110</v>
          </cell>
          <cell r="C111" t="str">
            <v>Калининградский</v>
          </cell>
          <cell r="D111" t="str">
            <v>АПП</v>
          </cell>
          <cell r="E111" t="str">
            <v>МАПП</v>
          </cell>
          <cell r="F111" t="str">
            <v>Дубки</v>
          </cell>
          <cell r="G111" t="str">
            <v>да</v>
          </cell>
          <cell r="H111" t="str">
            <v>установлен</v>
          </cell>
          <cell r="I111" t="str">
            <v>автомобильный</v>
          </cell>
          <cell r="J111" t="str">
            <v>не определен</v>
          </cell>
          <cell r="K111" t="str">
            <v>грузо-пассажирский</v>
          </cell>
          <cell r="L111" t="str">
            <v>постоянный</v>
          </cell>
          <cell r="M111" t="str">
            <v>многосторонний</v>
          </cell>
          <cell r="N111" t="str">
            <v>не определен</v>
          </cell>
          <cell r="O111" t="str">
            <v>нет</v>
          </cell>
          <cell r="P111" t="str">
            <v>нет</v>
          </cell>
          <cell r="Q111" t="str">
            <v>нет</v>
          </cell>
          <cell r="R111" t="str">
            <v>Литовская Республика</v>
          </cell>
          <cell r="S111" t="str">
            <v>Рамбинас</v>
          </cell>
          <cell r="T111" t="str">
            <v>СЗФО</v>
          </cell>
          <cell r="U111" t="str">
            <v>Калининградская область</v>
          </cell>
          <cell r="V111" t="str">
            <v>Калининградская область, Неманский городской округ, пос. Дубки, ул. Центральная, 14</v>
          </cell>
          <cell r="W111" t="str">
            <v>функционирует</v>
          </cell>
          <cell r="X111" t="str">
            <v>круглосуточно</v>
          </cell>
          <cell r="Y111" t="str">
            <v>действует</v>
          </cell>
          <cell r="Z111" t="str">
            <v>нет данных</v>
          </cell>
          <cell r="AA111" t="str">
            <v>нет данных</v>
          </cell>
          <cell r="AB111" t="str">
            <v>нет данных</v>
          </cell>
          <cell r="AC111" t="str">
            <v>все</v>
          </cell>
          <cell r="AD111" t="str">
            <v>круглогодично</v>
          </cell>
          <cell r="AE111">
            <v>24</v>
          </cell>
          <cell r="AF111">
            <v>365</v>
          </cell>
          <cell r="AG111" t="str">
            <v>действует</v>
          </cell>
          <cell r="AH111">
            <v>45120</v>
          </cell>
          <cell r="AI111">
            <v>1250</v>
          </cell>
          <cell r="AJ111" t="str">
            <v>тр.с./сутки</v>
          </cell>
          <cell r="AK111">
            <v>1250</v>
          </cell>
          <cell r="AL111">
            <v>456250</v>
          </cell>
          <cell r="AM111">
            <v>150</v>
          </cell>
          <cell r="AN111" t="str">
            <v>тр.с./сутки</v>
          </cell>
          <cell r="AO111">
            <v>150</v>
          </cell>
          <cell r="AP111">
            <v>54750</v>
          </cell>
          <cell r="AQ111">
            <v>2600</v>
          </cell>
          <cell r="AR111" t="str">
            <v>тр.с./сутки</v>
          </cell>
          <cell r="AS111">
            <v>2600</v>
          </cell>
          <cell r="AT111">
            <v>949000</v>
          </cell>
          <cell r="AU111">
            <v>4000</v>
          </cell>
          <cell r="AV111" t="str">
            <v>тр.с./сутки</v>
          </cell>
          <cell r="AW111">
            <v>4000</v>
          </cell>
          <cell r="AX111">
            <v>1460000</v>
          </cell>
          <cell r="AY111">
            <v>15500</v>
          </cell>
          <cell r="AZ111" t="str">
            <v>чел./сутки</v>
          </cell>
          <cell r="BA111">
            <v>15500</v>
          </cell>
          <cell r="BB111">
            <v>5657500</v>
          </cell>
          <cell r="BC111">
            <v>0</v>
          </cell>
          <cell r="BD111" t="str">
            <v>не определена</v>
          </cell>
          <cell r="BE111">
            <v>0</v>
          </cell>
          <cell r="BF111">
            <v>0</v>
          </cell>
          <cell r="BG111" t="str">
            <v>не определено</v>
          </cell>
          <cell r="BH111" t="str">
            <v>да</v>
          </cell>
          <cell r="BI111" t="str">
            <v>да</v>
          </cell>
          <cell r="BJ111" t="str">
            <v>да</v>
          </cell>
          <cell r="BK111" t="str">
            <v>да</v>
          </cell>
          <cell r="BL111" t="str">
            <v>да</v>
          </cell>
          <cell r="BM111" t="str">
            <v>да</v>
          </cell>
          <cell r="BN111">
            <v>0</v>
          </cell>
          <cell r="BO111">
            <v>49</v>
          </cell>
        </row>
        <row r="112">
          <cell r="A112" t="str">
            <v>МАППЖелезнодорожныйСЗФО</v>
          </cell>
          <cell r="B112">
            <v>111</v>
          </cell>
          <cell r="C112" t="str">
            <v>Калининградский</v>
          </cell>
          <cell r="D112" t="str">
            <v>АПП</v>
          </cell>
          <cell r="E112" t="str">
            <v>МАПП</v>
          </cell>
          <cell r="F112" t="str">
            <v>Железнодорожный</v>
          </cell>
          <cell r="G112" t="str">
            <v>нет</v>
          </cell>
          <cell r="H112" t="str">
            <v>установлен</v>
          </cell>
          <cell r="I112" t="str">
            <v>автомобильный</v>
          </cell>
          <cell r="J112" t="str">
            <v>не определен</v>
          </cell>
          <cell r="K112" t="str">
            <v>грузо-пассажирский</v>
          </cell>
          <cell r="L112" t="str">
            <v>постоянный</v>
          </cell>
          <cell r="M112" t="str">
            <v>многосторонний</v>
          </cell>
          <cell r="N112" t="str">
            <v>не определен</v>
          </cell>
          <cell r="O112" t="str">
            <v>нет</v>
          </cell>
          <cell r="P112" t="str">
            <v>нет</v>
          </cell>
          <cell r="Q112" t="str">
            <v>нет</v>
          </cell>
          <cell r="R112" t="str">
            <v>Республика Польша</v>
          </cell>
          <cell r="S112" t="str">
            <v>Михалково</v>
          </cell>
          <cell r="T112" t="str">
            <v>СЗФО</v>
          </cell>
          <cell r="U112" t="str">
            <v>Калининградская область</v>
          </cell>
          <cell r="V112" t="str">
            <v>не определен</v>
          </cell>
          <cell r="W112" t="str">
            <v>Не функционирует с момента установления. Пункт пропуска не обустроен, так как решение о целесообразности функционирования не принято</v>
          </cell>
          <cell r="X112" t="str">
            <v>не определен</v>
          </cell>
          <cell r="Y112" t="str">
            <v>не определен</v>
          </cell>
          <cell r="Z112" t="str">
            <v>нет данных</v>
          </cell>
          <cell r="AA112" t="str">
            <v>нет данных</v>
          </cell>
          <cell r="AB112" t="str">
            <v>нет данных</v>
          </cell>
          <cell r="AC112" t="str">
            <v>не определен</v>
          </cell>
          <cell r="AD112" t="str">
            <v>не определен</v>
          </cell>
          <cell r="AE112">
            <v>0</v>
          </cell>
          <cell r="AF112">
            <v>0</v>
          </cell>
          <cell r="AG112" t="str">
            <v>не определен</v>
          </cell>
          <cell r="AH112" t="str">
            <v>не утвержден</v>
          </cell>
          <cell r="AI112">
            <v>0</v>
          </cell>
          <cell r="AJ112" t="str">
            <v>не определена</v>
          </cell>
          <cell r="AK112">
            <v>0</v>
          </cell>
          <cell r="AL112">
            <v>0</v>
          </cell>
          <cell r="AM112">
            <v>0</v>
          </cell>
          <cell r="AN112" t="str">
            <v>не определена</v>
          </cell>
          <cell r="AO112">
            <v>0</v>
          </cell>
          <cell r="AP112">
            <v>0</v>
          </cell>
          <cell r="AQ112">
            <v>0</v>
          </cell>
          <cell r="AR112" t="str">
            <v>не определена</v>
          </cell>
          <cell r="AS112">
            <v>0</v>
          </cell>
          <cell r="AT112">
            <v>0</v>
          </cell>
          <cell r="AU112">
            <v>0</v>
          </cell>
          <cell r="AV112" t="str">
            <v>не определена</v>
          </cell>
          <cell r="AW112">
            <v>0</v>
          </cell>
          <cell r="AX112">
            <v>0</v>
          </cell>
          <cell r="AY112">
            <v>0</v>
          </cell>
          <cell r="AZ112" t="str">
            <v>не определена</v>
          </cell>
          <cell r="BA112">
            <v>0</v>
          </cell>
          <cell r="BB112">
            <v>0</v>
          </cell>
          <cell r="BC112">
            <v>0</v>
          </cell>
          <cell r="BD112" t="str">
            <v>не определена</v>
          </cell>
          <cell r="BE112">
            <v>0</v>
          </cell>
          <cell r="BF112">
            <v>0</v>
          </cell>
          <cell r="BG112" t="str">
            <v>не определено</v>
          </cell>
          <cell r="BH112" t="str">
            <v>нет</v>
          </cell>
          <cell r="BI112" t="str">
            <v>нет</v>
          </cell>
          <cell r="BJ112" t="str">
            <v>нет</v>
          </cell>
          <cell r="BK112" t="str">
            <v>нет</v>
          </cell>
          <cell r="BL112" t="str">
            <v>нет</v>
          </cell>
          <cell r="BM112" t="str">
            <v>нет</v>
          </cell>
          <cell r="BN112">
            <v>0</v>
          </cell>
          <cell r="BO112">
            <v>0</v>
          </cell>
        </row>
        <row r="113">
          <cell r="A113" t="str">
            <v>МАППКрыловоСЗФО</v>
          </cell>
          <cell r="B113">
            <v>112</v>
          </cell>
          <cell r="C113" t="str">
            <v>Калининградский</v>
          </cell>
          <cell r="D113" t="str">
            <v>АПП</v>
          </cell>
          <cell r="E113" t="str">
            <v>МАПП</v>
          </cell>
          <cell r="F113" t="str">
            <v>Крылово</v>
          </cell>
          <cell r="G113" t="str">
            <v>нет</v>
          </cell>
          <cell r="H113" t="str">
            <v>установлен</v>
          </cell>
          <cell r="I113" t="str">
            <v>автомобильный</v>
          </cell>
          <cell r="J113" t="str">
            <v>не определен</v>
          </cell>
          <cell r="K113" t="str">
            <v>грузо-пассажирский</v>
          </cell>
          <cell r="L113" t="str">
            <v>постоянный</v>
          </cell>
          <cell r="M113" t="str">
            <v>многосторонний</v>
          </cell>
          <cell r="N113" t="str">
            <v>не определен</v>
          </cell>
          <cell r="O113" t="str">
            <v>нет</v>
          </cell>
          <cell r="P113" t="str">
            <v>нет</v>
          </cell>
          <cell r="Q113" t="str">
            <v>нет</v>
          </cell>
          <cell r="R113" t="str">
            <v>Республика Польша</v>
          </cell>
          <cell r="S113" t="str">
            <v>Перлы</v>
          </cell>
          <cell r="T113" t="str">
            <v>СЗФО</v>
          </cell>
          <cell r="U113" t="str">
            <v>Калининградская область</v>
          </cell>
          <cell r="V113" t="str">
            <v>не определен</v>
          </cell>
          <cell r="W113" t="str">
            <v>Не функционирует с момента установления. Пункт пропуска не обустроен, так как решение о целесообразности функционирования не принято</v>
          </cell>
          <cell r="X113" t="str">
            <v>не определен</v>
          </cell>
          <cell r="Y113" t="str">
            <v>не определен</v>
          </cell>
          <cell r="Z113" t="str">
            <v>нет данных</v>
          </cell>
          <cell r="AA113" t="str">
            <v>нет данных</v>
          </cell>
          <cell r="AB113" t="str">
            <v>нет данных</v>
          </cell>
          <cell r="AC113" t="str">
            <v>не определен</v>
          </cell>
          <cell r="AD113" t="str">
            <v>не определен</v>
          </cell>
          <cell r="AE113">
            <v>0</v>
          </cell>
          <cell r="AF113">
            <v>0</v>
          </cell>
          <cell r="AG113" t="str">
            <v>не определен</v>
          </cell>
          <cell r="AH113" t="str">
            <v>не утвержден</v>
          </cell>
          <cell r="AI113">
            <v>0</v>
          </cell>
          <cell r="AJ113" t="str">
            <v>не определена</v>
          </cell>
          <cell r="AK113">
            <v>0</v>
          </cell>
          <cell r="AL113">
            <v>0</v>
          </cell>
          <cell r="AM113">
            <v>0</v>
          </cell>
          <cell r="AN113" t="str">
            <v>не определена</v>
          </cell>
          <cell r="AO113">
            <v>0</v>
          </cell>
          <cell r="AP113">
            <v>0</v>
          </cell>
          <cell r="AQ113">
            <v>0</v>
          </cell>
          <cell r="AR113" t="str">
            <v>не определена</v>
          </cell>
          <cell r="AS113">
            <v>0</v>
          </cell>
          <cell r="AT113">
            <v>0</v>
          </cell>
          <cell r="AU113">
            <v>0</v>
          </cell>
          <cell r="AV113" t="str">
            <v>не определена</v>
          </cell>
          <cell r="AW113">
            <v>0</v>
          </cell>
          <cell r="AX113">
            <v>0</v>
          </cell>
          <cell r="AY113">
            <v>0</v>
          </cell>
          <cell r="AZ113" t="str">
            <v>не определена</v>
          </cell>
          <cell r="BA113">
            <v>0</v>
          </cell>
          <cell r="BB113">
            <v>0</v>
          </cell>
          <cell r="BC113">
            <v>0</v>
          </cell>
          <cell r="BD113" t="str">
            <v>не определена</v>
          </cell>
          <cell r="BE113">
            <v>0</v>
          </cell>
          <cell r="BF113">
            <v>0</v>
          </cell>
          <cell r="BG113" t="str">
            <v>не определено</v>
          </cell>
          <cell r="BH113" t="str">
            <v>нет</v>
          </cell>
          <cell r="BI113" t="str">
            <v>нет</v>
          </cell>
          <cell r="BJ113" t="str">
            <v>нет</v>
          </cell>
          <cell r="BK113" t="str">
            <v>нет</v>
          </cell>
          <cell r="BL113" t="str">
            <v>нет</v>
          </cell>
          <cell r="BM113" t="str">
            <v>нет</v>
          </cell>
          <cell r="BN113">
            <v>0</v>
          </cell>
          <cell r="BO113">
            <v>0</v>
          </cell>
        </row>
        <row r="114">
          <cell r="A114" t="str">
            <v>МАППМамоново (Гжехотки)СЗФО</v>
          </cell>
          <cell r="B114">
            <v>113</v>
          </cell>
          <cell r="C114" t="str">
            <v>Калининградский</v>
          </cell>
          <cell r="D114" t="str">
            <v>АПП</v>
          </cell>
          <cell r="E114" t="str">
            <v>МАПП</v>
          </cell>
          <cell r="F114" t="str">
            <v>Мамоново (Гжехотки)</v>
          </cell>
          <cell r="G114" t="str">
            <v>да</v>
          </cell>
          <cell r="H114" t="str">
            <v>установлен</v>
          </cell>
          <cell r="I114" t="str">
            <v>автомобильный</v>
          </cell>
          <cell r="J114" t="str">
            <v>не определен</v>
          </cell>
          <cell r="K114" t="str">
            <v>грузо-пассажирский</v>
          </cell>
          <cell r="L114" t="str">
            <v>постоянный</v>
          </cell>
          <cell r="M114" t="str">
            <v>многосторонний</v>
          </cell>
          <cell r="N114" t="str">
            <v>не определен</v>
          </cell>
          <cell r="O114" t="str">
            <v>да</v>
          </cell>
          <cell r="P114" t="str">
            <v>да</v>
          </cell>
          <cell r="Q114" t="str">
            <v>да</v>
          </cell>
          <cell r="R114" t="str">
            <v>Республика Польша</v>
          </cell>
          <cell r="S114" t="str">
            <v>Гжехотки</v>
          </cell>
          <cell r="T114" t="str">
            <v>СЗФО</v>
          </cell>
          <cell r="U114" t="str">
            <v>Калининградская область</v>
          </cell>
          <cell r="V114" t="str">
            <v>238443, Калининградская область, Багратионовский район, в 6 км от поселка Новоселово, автомобильная  дорога Калининград-Мамоново II</v>
          </cell>
          <cell r="W114" t="str">
            <v>функционирует</v>
          </cell>
          <cell r="X114" t="str">
            <v>круглосуточно</v>
          </cell>
          <cell r="Y114" t="str">
            <v>действует</v>
          </cell>
          <cell r="Z114" t="str">
            <v>нет данных</v>
          </cell>
          <cell r="AA114" t="str">
            <v>нет данных</v>
          </cell>
          <cell r="AB114" t="str">
            <v>нет данных</v>
          </cell>
          <cell r="AC114" t="str">
            <v>все</v>
          </cell>
          <cell r="AD114" t="str">
            <v>круглогодично</v>
          </cell>
          <cell r="AE114">
            <v>24</v>
          </cell>
          <cell r="AF114">
            <v>365</v>
          </cell>
          <cell r="AG114" t="str">
            <v>действует</v>
          </cell>
          <cell r="AH114">
            <v>45120</v>
          </cell>
          <cell r="AI114">
            <v>1250</v>
          </cell>
          <cell r="AJ114" t="str">
            <v>тр.с./сутки</v>
          </cell>
          <cell r="AK114">
            <v>1250</v>
          </cell>
          <cell r="AL114">
            <v>456250</v>
          </cell>
          <cell r="AM114">
            <v>150</v>
          </cell>
          <cell r="AN114" t="str">
            <v>тр.с./сутки</v>
          </cell>
          <cell r="AO114">
            <v>150</v>
          </cell>
          <cell r="AP114">
            <v>54750</v>
          </cell>
          <cell r="AQ114">
            <v>2600</v>
          </cell>
          <cell r="AR114" t="str">
            <v>тр.с./сутки</v>
          </cell>
          <cell r="AS114">
            <v>2600</v>
          </cell>
          <cell r="AT114">
            <v>949000</v>
          </cell>
          <cell r="AU114">
            <v>4000</v>
          </cell>
          <cell r="AV114" t="str">
            <v>тр.с./сутки</v>
          </cell>
          <cell r="AW114">
            <v>4000</v>
          </cell>
          <cell r="AX114">
            <v>1460000</v>
          </cell>
          <cell r="AY114">
            <v>0</v>
          </cell>
          <cell r="AZ114" t="str">
            <v>не определена</v>
          </cell>
          <cell r="BA114">
            <v>0</v>
          </cell>
          <cell r="BB114">
            <v>0</v>
          </cell>
          <cell r="BC114">
            <v>0</v>
          </cell>
          <cell r="BD114" t="str">
            <v>не определена</v>
          </cell>
          <cell r="BE114">
            <v>0</v>
          </cell>
          <cell r="BF114">
            <v>0</v>
          </cell>
          <cell r="BG114" t="str">
            <v>не определено</v>
          </cell>
          <cell r="BH114" t="str">
            <v>да</v>
          </cell>
          <cell r="BI114" t="str">
            <v>да</v>
          </cell>
          <cell r="BJ114" t="str">
            <v>да</v>
          </cell>
          <cell r="BK114" t="str">
            <v>да</v>
          </cell>
          <cell r="BL114" t="str">
            <v>да</v>
          </cell>
          <cell r="BM114" t="str">
            <v>да</v>
          </cell>
          <cell r="BN114">
            <v>0</v>
          </cell>
          <cell r="BO114">
            <v>24</v>
          </cell>
        </row>
        <row r="115">
          <cell r="A115" t="str">
            <v>МАППМамоново (Гроново)СЗФО</v>
          </cell>
          <cell r="B115">
            <v>114</v>
          </cell>
          <cell r="C115" t="str">
            <v>Калининградский</v>
          </cell>
          <cell r="D115" t="str">
            <v>АПП</v>
          </cell>
          <cell r="E115" t="str">
            <v>МАПП</v>
          </cell>
          <cell r="F115" t="str">
            <v>Мамоново (Гроново)</v>
          </cell>
          <cell r="G115" t="str">
            <v>да</v>
          </cell>
          <cell r="H115" t="str">
            <v>установлен</v>
          </cell>
          <cell r="I115" t="str">
            <v>автомобильный</v>
          </cell>
          <cell r="J115" t="str">
            <v>не определен</v>
          </cell>
          <cell r="K115" t="str">
            <v>грузо-пассажирский</v>
          </cell>
          <cell r="L115" t="str">
            <v>постоянный</v>
          </cell>
          <cell r="M115" t="str">
            <v>многосторонний</v>
          </cell>
          <cell r="N115" t="str">
            <v>не определен</v>
          </cell>
          <cell r="O115" t="str">
            <v>нет</v>
          </cell>
          <cell r="P115" t="str">
            <v>нет</v>
          </cell>
          <cell r="Q115" t="str">
            <v>нет</v>
          </cell>
          <cell r="R115" t="str">
            <v>Республика Польша</v>
          </cell>
          <cell r="S115" t="str">
            <v>Гроново</v>
          </cell>
          <cell r="T115" t="str">
            <v>СЗФО</v>
          </cell>
          <cell r="U115" t="str">
            <v>Калининградская область</v>
          </cell>
          <cell r="V115" t="str">
            <v>Калининградская обл., Багратионовский район, г. Мамоново, автопереход Мамоново-I; автомобильная дорога Калининград-Мамоново км. 50,6</v>
          </cell>
          <cell r="W115" t="str">
            <v>функционирует</v>
          </cell>
          <cell r="X115" t="str">
            <v>круглосуточно</v>
          </cell>
          <cell r="Y115" t="str">
            <v>действует</v>
          </cell>
          <cell r="Z115" t="str">
            <v>нет данных</v>
          </cell>
          <cell r="AA115" t="str">
            <v>нет данных</v>
          </cell>
          <cell r="AB115" t="str">
            <v>нет данных</v>
          </cell>
          <cell r="AC115" t="str">
            <v>все</v>
          </cell>
          <cell r="AD115" t="str">
            <v>круглогодично</v>
          </cell>
          <cell r="AE115">
            <v>24</v>
          </cell>
          <cell r="AF115">
            <v>365</v>
          </cell>
          <cell r="AG115" t="str">
            <v>действует</v>
          </cell>
          <cell r="AH115">
            <v>45118</v>
          </cell>
          <cell r="AI115">
            <v>0</v>
          </cell>
          <cell r="AJ115" t="str">
            <v>не определена</v>
          </cell>
          <cell r="AK115">
            <v>0</v>
          </cell>
          <cell r="AL115">
            <v>0</v>
          </cell>
          <cell r="AM115">
            <v>50</v>
          </cell>
          <cell r="AN115" t="str">
            <v>тр.с./сутки</v>
          </cell>
          <cell r="AO115">
            <v>50</v>
          </cell>
          <cell r="AP115">
            <v>18250</v>
          </cell>
          <cell r="AQ115">
            <v>450</v>
          </cell>
          <cell r="AR115" t="str">
            <v>тр.с./сутки</v>
          </cell>
          <cell r="AS115">
            <v>450</v>
          </cell>
          <cell r="AT115">
            <v>164250</v>
          </cell>
          <cell r="AU115">
            <v>500</v>
          </cell>
          <cell r="AV115" t="str">
            <v>тр.с./сутки</v>
          </cell>
          <cell r="AW115">
            <v>500</v>
          </cell>
          <cell r="AX115">
            <v>182500</v>
          </cell>
          <cell r="AY115">
            <v>0</v>
          </cell>
          <cell r="AZ115" t="str">
            <v>не определена</v>
          </cell>
          <cell r="BA115">
            <v>0</v>
          </cell>
          <cell r="BB115">
            <v>0</v>
          </cell>
          <cell r="BC115">
            <v>0</v>
          </cell>
          <cell r="BD115" t="str">
            <v>не определена</v>
          </cell>
          <cell r="BE115">
            <v>0</v>
          </cell>
          <cell r="BF115">
            <v>0</v>
          </cell>
          <cell r="BG115" t="str">
            <v>не определено</v>
          </cell>
          <cell r="BH115" t="str">
            <v>да</v>
          </cell>
          <cell r="BI115" t="str">
            <v>да</v>
          </cell>
          <cell r="BJ115" t="str">
            <v>да</v>
          </cell>
          <cell r="BK115" t="str">
            <v>да</v>
          </cell>
          <cell r="BL115" t="str">
            <v>да</v>
          </cell>
          <cell r="BM115" t="str">
            <v>да</v>
          </cell>
          <cell r="BN115">
            <v>0</v>
          </cell>
          <cell r="BO115">
            <v>8</v>
          </cell>
        </row>
        <row r="116">
          <cell r="A116" t="str">
            <v>МАППМорскоеСЗФО</v>
          </cell>
          <cell r="B116">
            <v>115</v>
          </cell>
          <cell r="C116" t="str">
            <v>Калининградский</v>
          </cell>
          <cell r="D116" t="str">
            <v>АПП</v>
          </cell>
          <cell r="E116" t="str">
            <v>МАПП</v>
          </cell>
          <cell r="F116" t="str">
            <v>Морское</v>
          </cell>
          <cell r="G116" t="str">
            <v>да</v>
          </cell>
          <cell r="H116" t="str">
            <v>установлен</v>
          </cell>
          <cell r="I116" t="str">
            <v>автомобильный</v>
          </cell>
          <cell r="J116" t="str">
            <v>не определен</v>
          </cell>
          <cell r="K116" t="str">
            <v>грузо-пассажирский</v>
          </cell>
          <cell r="L116" t="str">
            <v>постоянный</v>
          </cell>
          <cell r="M116" t="str">
            <v>многосторонний</v>
          </cell>
          <cell r="N116" t="str">
            <v>не определен</v>
          </cell>
          <cell r="O116" t="str">
            <v>нет</v>
          </cell>
          <cell r="P116" t="str">
            <v>нет</v>
          </cell>
          <cell r="Q116" t="str">
            <v>нет</v>
          </cell>
          <cell r="R116" t="str">
            <v>Литовская Республика</v>
          </cell>
          <cell r="S116" t="str">
            <v>Нида</v>
          </cell>
          <cell r="T116" t="str">
            <v>СЗФО</v>
          </cell>
          <cell r="U116" t="str">
            <v>Калининградская область</v>
          </cell>
          <cell r="V116" t="str">
            <v>238535, Калиниградская обл., Зеленоградский р-он, поселок Морское, автомобильная  дорога Зеленоградск – Морское км 49, 8</v>
          </cell>
          <cell r="W116" t="str">
            <v>функционирует</v>
          </cell>
          <cell r="X116" t="str">
            <v>круглосуточно</v>
          </cell>
          <cell r="Y116" t="str">
            <v>действует</v>
          </cell>
          <cell r="Z116" t="str">
            <v>нет данных</v>
          </cell>
          <cell r="AA116" t="str">
            <v>нет данных</v>
          </cell>
          <cell r="AB116" t="str">
            <v>нет данных</v>
          </cell>
          <cell r="AC116" t="str">
            <v>все</v>
          </cell>
          <cell r="AD116" t="str">
            <v>круглогодично</v>
          </cell>
          <cell r="AE116">
            <v>24</v>
          </cell>
          <cell r="AF116">
            <v>365</v>
          </cell>
          <cell r="AG116" t="str">
            <v>действует</v>
          </cell>
          <cell r="AH116">
            <v>45121</v>
          </cell>
          <cell r="AI116">
            <v>20</v>
          </cell>
          <cell r="AJ116" t="str">
            <v>тр.с./сутки</v>
          </cell>
          <cell r="AK116">
            <v>20</v>
          </cell>
          <cell r="AL116">
            <v>7300</v>
          </cell>
          <cell r="AM116">
            <v>20</v>
          </cell>
          <cell r="AN116" t="str">
            <v>тр.с./сутки</v>
          </cell>
          <cell r="AO116">
            <v>20</v>
          </cell>
          <cell r="AP116">
            <v>7300</v>
          </cell>
          <cell r="AQ116">
            <v>160</v>
          </cell>
          <cell r="AR116" t="str">
            <v>тр.с./сутки</v>
          </cell>
          <cell r="AS116">
            <v>160</v>
          </cell>
          <cell r="AT116">
            <v>58400</v>
          </cell>
          <cell r="AU116">
            <v>200</v>
          </cell>
          <cell r="AV116" t="str">
            <v>тр.с./сутки</v>
          </cell>
          <cell r="AW116">
            <v>200</v>
          </cell>
          <cell r="AX116">
            <v>73000</v>
          </cell>
          <cell r="AY116">
            <v>200</v>
          </cell>
          <cell r="AZ116" t="str">
            <v>чел./сутки</v>
          </cell>
          <cell r="BA116">
            <v>200</v>
          </cell>
          <cell r="BB116">
            <v>73000</v>
          </cell>
          <cell r="BC116">
            <v>0</v>
          </cell>
          <cell r="BD116" t="str">
            <v>не определена</v>
          </cell>
          <cell r="BE116">
            <v>0</v>
          </cell>
          <cell r="BF116">
            <v>0</v>
          </cell>
          <cell r="BG116" t="str">
            <v>не определено</v>
          </cell>
          <cell r="BH116" t="str">
            <v>да</v>
          </cell>
          <cell r="BI116" t="str">
            <v>да</v>
          </cell>
          <cell r="BJ116" t="str">
            <v>да</v>
          </cell>
          <cell r="BK116" t="str">
            <v>да</v>
          </cell>
          <cell r="BL116" t="str">
            <v>да</v>
          </cell>
          <cell r="BM116" t="str">
            <v>да</v>
          </cell>
          <cell r="BN116">
            <v>0</v>
          </cell>
          <cell r="BO116" t="str">
            <v>5 ( в т.ч. 1 реверсивная для пассажирского направления)</v>
          </cell>
        </row>
        <row r="117">
          <cell r="A117" t="str">
            <v>ДАПППограничныйСЗФО</v>
          </cell>
          <cell r="B117">
            <v>116</v>
          </cell>
          <cell r="C117" t="str">
            <v>Калининградский</v>
          </cell>
          <cell r="D117" t="str">
            <v>АПП</v>
          </cell>
          <cell r="E117" t="str">
            <v>ДАПП</v>
          </cell>
          <cell r="F117" t="str">
            <v>Пограничный</v>
          </cell>
          <cell r="G117" t="str">
            <v>да</v>
          </cell>
          <cell r="H117" t="str">
            <v>установлен</v>
          </cell>
          <cell r="I117" t="str">
            <v>автомобильный</v>
          </cell>
          <cell r="J117" t="str">
            <v>не определен</v>
          </cell>
          <cell r="K117" t="str">
            <v>грузо-пассажирский</v>
          </cell>
          <cell r="L117" t="str">
            <v>постоянный</v>
          </cell>
          <cell r="M117" t="str">
            <v>двусторонний</v>
          </cell>
          <cell r="N117" t="str">
            <v>не определен</v>
          </cell>
          <cell r="O117" t="str">
            <v>нет</v>
          </cell>
          <cell r="P117" t="str">
            <v>нет</v>
          </cell>
          <cell r="Q117" t="str">
            <v>нет</v>
          </cell>
          <cell r="R117" t="str">
            <v>Литовская Республика</v>
          </cell>
          <cell r="S117" t="str">
            <v>Рамонишкяй</v>
          </cell>
          <cell r="T117" t="str">
            <v>СЗФО</v>
          </cell>
          <cell r="U117" t="str">
            <v>Калининградская область</v>
          </cell>
          <cell r="V117" t="str">
            <v>238730, Калининградская область, Краснознаменский район, поселок Пограничный, автомобильная  дорога Краснознаменск – Пограничный км 18</v>
          </cell>
          <cell r="W117" t="str">
            <v>функционирует</v>
          </cell>
          <cell r="X117" t="str">
            <v>ежедневно с 08.00 до 20.00</v>
          </cell>
          <cell r="Y117" t="str">
            <v>действует</v>
          </cell>
          <cell r="Z117" t="str">
            <v>нет данных</v>
          </cell>
          <cell r="AA117" t="str">
            <v>нет данных</v>
          </cell>
          <cell r="AB117" t="str">
            <v>нет данных</v>
          </cell>
          <cell r="AC117" t="str">
            <v>все</v>
          </cell>
          <cell r="AD117" t="str">
            <v>круглогодично</v>
          </cell>
          <cell r="AE117">
            <v>12</v>
          </cell>
          <cell r="AF117">
            <v>365</v>
          </cell>
          <cell r="AG117" t="str">
            <v>действует</v>
          </cell>
          <cell r="AH117">
            <v>45120</v>
          </cell>
          <cell r="AI117">
            <v>0</v>
          </cell>
          <cell r="AJ117" t="str">
            <v>не определена</v>
          </cell>
          <cell r="AK117">
            <v>0</v>
          </cell>
          <cell r="AL117">
            <v>0</v>
          </cell>
          <cell r="AM117">
            <v>0</v>
          </cell>
          <cell r="AN117" t="str">
            <v>не определена</v>
          </cell>
          <cell r="AO117">
            <v>0</v>
          </cell>
          <cell r="AP117">
            <v>0</v>
          </cell>
          <cell r="AQ117">
            <v>0</v>
          </cell>
          <cell r="AR117" t="str">
            <v>не определена</v>
          </cell>
          <cell r="AS117">
            <v>0</v>
          </cell>
          <cell r="AT117">
            <v>0</v>
          </cell>
          <cell r="AU117">
            <v>0</v>
          </cell>
          <cell r="AV117" t="str">
            <v>не определена</v>
          </cell>
          <cell r="AW117">
            <v>0</v>
          </cell>
          <cell r="AX117">
            <v>0</v>
          </cell>
          <cell r="AY117">
            <v>0</v>
          </cell>
          <cell r="AZ117" t="str">
            <v>не определена</v>
          </cell>
          <cell r="BA117">
            <v>0</v>
          </cell>
          <cell r="BB117">
            <v>0</v>
          </cell>
          <cell r="BC117">
            <v>0</v>
          </cell>
          <cell r="BD117" t="str">
            <v>не определена</v>
          </cell>
          <cell r="BE117">
            <v>0</v>
          </cell>
          <cell r="BF117">
            <v>0</v>
          </cell>
          <cell r="BG117" t="str">
            <v>не определено</v>
          </cell>
          <cell r="BH117" t="str">
            <v>да</v>
          </cell>
          <cell r="BI117" t="str">
            <v>да</v>
          </cell>
          <cell r="BJ117" t="str">
            <v>да</v>
          </cell>
          <cell r="BK117" t="str">
            <v>да</v>
          </cell>
          <cell r="BL117" t="str">
            <v>да</v>
          </cell>
          <cell r="BM117" t="str">
            <v>да</v>
          </cell>
          <cell r="BN117">
            <v>0</v>
          </cell>
          <cell r="BO117">
            <v>4</v>
          </cell>
        </row>
        <row r="118">
          <cell r="A118" t="str">
            <v>МАППСоветскСЗФО</v>
          </cell>
          <cell r="B118">
            <v>117</v>
          </cell>
          <cell r="C118" t="str">
            <v>Калининградский</v>
          </cell>
          <cell r="D118" t="str">
            <v>АПП</v>
          </cell>
          <cell r="E118" t="str">
            <v>МАПП</v>
          </cell>
          <cell r="F118" t="str">
            <v>Советск</v>
          </cell>
          <cell r="G118" t="str">
            <v>да</v>
          </cell>
          <cell r="H118" t="str">
            <v>установлен</v>
          </cell>
          <cell r="I118" t="str">
            <v>автомобильный</v>
          </cell>
          <cell r="J118" t="str">
            <v>не определен</v>
          </cell>
          <cell r="K118" t="str">
            <v>грузо-пассажирский</v>
          </cell>
          <cell r="L118" t="str">
            <v>постоянный</v>
          </cell>
          <cell r="M118" t="str">
            <v>многосторонний</v>
          </cell>
          <cell r="N118" t="str">
            <v>не определен</v>
          </cell>
          <cell r="O118" t="str">
            <v>нет</v>
          </cell>
          <cell r="P118" t="str">
            <v>нет</v>
          </cell>
          <cell r="Q118" t="str">
            <v>нет</v>
          </cell>
          <cell r="R118" t="str">
            <v>Литовская Республика</v>
          </cell>
          <cell r="S118" t="str">
            <v>Панемуне</v>
          </cell>
          <cell r="T118" t="str">
            <v>СЗФО</v>
          </cell>
          <cell r="U118" t="str">
            <v>Калининградская область</v>
          </cell>
          <cell r="V118" t="str">
            <v>238759, Калининградская область, г.Советск, ул.Базарная, 5 автомобильная дорога А -216-Гвардейск-Неман до государственной границы с Литовской Республикой км 61, 4</v>
          </cell>
          <cell r="W118" t="str">
            <v>функционирует</v>
          </cell>
          <cell r="X118" t="str">
            <v>круглосуточно</v>
          </cell>
          <cell r="Y118" t="str">
            <v>действует</v>
          </cell>
          <cell r="Z118" t="str">
            <v>нет данных</v>
          </cell>
          <cell r="AA118" t="str">
            <v>нет данных</v>
          </cell>
          <cell r="AB118" t="str">
            <v>нет данных</v>
          </cell>
          <cell r="AC118" t="str">
            <v>все</v>
          </cell>
          <cell r="AD118" t="str">
            <v>круглогодично</v>
          </cell>
          <cell r="AE118">
            <v>24</v>
          </cell>
          <cell r="AF118">
            <v>365</v>
          </cell>
          <cell r="AG118" t="str">
            <v>действует</v>
          </cell>
          <cell r="AH118">
            <v>45118</v>
          </cell>
          <cell r="AI118">
            <v>0</v>
          </cell>
          <cell r="AJ118" t="str">
            <v>не определена</v>
          </cell>
          <cell r="AK118">
            <v>0</v>
          </cell>
          <cell r="AL118">
            <v>0</v>
          </cell>
          <cell r="AM118">
            <v>0</v>
          </cell>
          <cell r="AN118" t="str">
            <v>не определена</v>
          </cell>
          <cell r="AO118">
            <v>0</v>
          </cell>
          <cell r="AP118">
            <v>0</v>
          </cell>
          <cell r="AQ118">
            <v>0</v>
          </cell>
          <cell r="AR118" t="str">
            <v>не определена</v>
          </cell>
          <cell r="AS118">
            <v>0</v>
          </cell>
          <cell r="AT118">
            <v>0</v>
          </cell>
          <cell r="AU118">
            <v>2000</v>
          </cell>
          <cell r="AV118" t="str">
            <v>тр.с./сутки</v>
          </cell>
          <cell r="AW118">
            <v>2000</v>
          </cell>
          <cell r="AX118">
            <v>730000</v>
          </cell>
          <cell r="AY118">
            <v>0</v>
          </cell>
          <cell r="AZ118" t="str">
            <v>не определена</v>
          </cell>
          <cell r="BA118">
            <v>0</v>
          </cell>
          <cell r="BB118">
            <v>0</v>
          </cell>
          <cell r="BC118">
            <v>0</v>
          </cell>
          <cell r="BD118" t="str">
            <v>не определена</v>
          </cell>
          <cell r="BE118">
            <v>0</v>
          </cell>
          <cell r="BF118">
            <v>0</v>
          </cell>
          <cell r="BG118" t="str">
            <v>не определено</v>
          </cell>
          <cell r="BH118" t="str">
            <v>да</v>
          </cell>
          <cell r="BI118" t="str">
            <v>да</v>
          </cell>
          <cell r="BJ118" t="str">
            <v>да</v>
          </cell>
          <cell r="BK118" t="str">
            <v>да</v>
          </cell>
          <cell r="BL118" t="str">
            <v>да</v>
          </cell>
          <cell r="BM118" t="str">
            <v>да</v>
          </cell>
          <cell r="BN118">
            <v>0</v>
          </cell>
          <cell r="BO118">
            <v>4</v>
          </cell>
        </row>
        <row r="119">
          <cell r="A119" t="str">
            <v>МАППЧернышевскоеСЗФО</v>
          </cell>
          <cell r="B119">
            <v>118</v>
          </cell>
          <cell r="C119" t="str">
            <v>Калининградский</v>
          </cell>
          <cell r="D119" t="str">
            <v>АПП</v>
          </cell>
          <cell r="E119" t="str">
            <v>МАПП</v>
          </cell>
          <cell r="F119" t="str">
            <v>Чернышевское</v>
          </cell>
          <cell r="G119" t="str">
            <v>да</v>
          </cell>
          <cell r="H119" t="str">
            <v>установлен</v>
          </cell>
          <cell r="I119" t="str">
            <v>автомобильный</v>
          </cell>
          <cell r="J119" t="str">
            <v>не определен</v>
          </cell>
          <cell r="K119" t="str">
            <v>грузо-пассажирский</v>
          </cell>
          <cell r="L119" t="str">
            <v>постоянный</v>
          </cell>
          <cell r="M119" t="str">
            <v>многосторонний</v>
          </cell>
          <cell r="N119" t="str">
            <v>не определен</v>
          </cell>
          <cell r="O119" t="str">
            <v>да</v>
          </cell>
          <cell r="P119" t="str">
            <v>да</v>
          </cell>
          <cell r="Q119" t="str">
            <v>да</v>
          </cell>
          <cell r="R119" t="str">
            <v>Литовская Республика</v>
          </cell>
          <cell r="S119" t="str">
            <v>Кибартай</v>
          </cell>
          <cell r="T119" t="str">
            <v>СЗФО</v>
          </cell>
          <cell r="U119" t="str">
            <v>Калининградская область</v>
          </cell>
          <cell r="V119" t="str">
            <v>Калининградская область, Нестеровский район, поселок Чернышевское, ул. Калининградская, 1, автомобильные дороги: обход пос. Чернышевское, Северный (I очередь) км 3,2 и А-229 Калининград - Черняховск - Нестеров - граница с Литовской Республикой км 150,4</v>
          </cell>
          <cell r="W119" t="str">
            <v>функционирует</v>
          </cell>
          <cell r="X119" t="str">
            <v>круглосуточно</v>
          </cell>
          <cell r="Y119" t="str">
            <v>действует</v>
          </cell>
          <cell r="Z119" t="str">
            <v>нет данных</v>
          </cell>
          <cell r="AA119" t="str">
            <v>нет данных</v>
          </cell>
          <cell r="AB119" t="str">
            <v>нет данных</v>
          </cell>
          <cell r="AC119" t="str">
            <v>все</v>
          </cell>
          <cell r="AD119" t="str">
            <v>круглогодично</v>
          </cell>
          <cell r="AE119">
            <v>24</v>
          </cell>
          <cell r="AF119">
            <v>365</v>
          </cell>
          <cell r="AG119" t="str">
            <v>действует</v>
          </cell>
          <cell r="AH119">
            <v>45120</v>
          </cell>
          <cell r="AI119">
            <v>300</v>
          </cell>
          <cell r="AJ119" t="str">
            <v>тр.с./сутки</v>
          </cell>
          <cell r="AK119">
            <v>300</v>
          </cell>
          <cell r="AL119">
            <v>109500</v>
          </cell>
          <cell r="AM119">
            <v>50</v>
          </cell>
          <cell r="AN119" t="str">
            <v>тр.с./сутки</v>
          </cell>
          <cell r="AO119">
            <v>50</v>
          </cell>
          <cell r="AP119">
            <v>18250</v>
          </cell>
          <cell r="AQ119">
            <v>1150</v>
          </cell>
          <cell r="AR119" t="str">
            <v>тр.с./сутки</v>
          </cell>
          <cell r="AS119">
            <v>1150</v>
          </cell>
          <cell r="AT119">
            <v>419750</v>
          </cell>
          <cell r="AU119">
            <v>1500</v>
          </cell>
          <cell r="AV119" t="str">
            <v>тр.с./сутки</v>
          </cell>
          <cell r="AW119">
            <v>1500</v>
          </cell>
          <cell r="AX119">
            <v>547500</v>
          </cell>
          <cell r="AY119">
            <v>4000</v>
          </cell>
          <cell r="AZ119" t="str">
            <v>чел./сутки</v>
          </cell>
          <cell r="BA119">
            <v>4000</v>
          </cell>
          <cell r="BB119">
            <v>1460000</v>
          </cell>
          <cell r="BC119">
            <v>0</v>
          </cell>
          <cell r="BD119" t="str">
            <v>не определена</v>
          </cell>
          <cell r="BE119">
            <v>0</v>
          </cell>
          <cell r="BF119">
            <v>0</v>
          </cell>
          <cell r="BG119" t="str">
            <v>не определено</v>
          </cell>
          <cell r="BH119" t="str">
            <v>да</v>
          </cell>
          <cell r="BI119" t="str">
            <v>да</v>
          </cell>
          <cell r="BJ119" t="str">
            <v>да</v>
          </cell>
          <cell r="BK119" t="str">
            <v>да</v>
          </cell>
          <cell r="BL119" t="str">
            <v>да</v>
          </cell>
          <cell r="BM119" t="str">
            <v>да</v>
          </cell>
          <cell r="BN119">
            <v>0</v>
          </cell>
          <cell r="BO119">
            <v>14</v>
          </cell>
        </row>
        <row r="120">
          <cell r="A120" t="str">
            <v>ЖДППБагратионовскСЗФО</v>
          </cell>
          <cell r="B120">
            <v>119</v>
          </cell>
          <cell r="C120" t="str">
            <v>Калининградский</v>
          </cell>
          <cell r="D120" t="str">
            <v>ЖДПП</v>
          </cell>
          <cell r="E120" t="str">
            <v>ЖДПП</v>
          </cell>
          <cell r="F120" t="str">
            <v>Багратионовск</v>
          </cell>
          <cell r="G120" t="str">
            <v>нет</v>
          </cell>
          <cell r="H120" t="str">
            <v>установлен</v>
          </cell>
          <cell r="I120" t="str">
            <v>железнодорожный</v>
          </cell>
          <cell r="J120" t="str">
            <v>не определен</v>
          </cell>
          <cell r="K120" t="str">
            <v>грузовой</v>
          </cell>
          <cell r="L120" t="str">
            <v>постоянный</v>
          </cell>
          <cell r="M120" t="str">
            <v>двусторонний</v>
          </cell>
          <cell r="N120" t="str">
            <v>не определен</v>
          </cell>
          <cell r="O120" t="str">
            <v>нет</v>
          </cell>
          <cell r="P120" t="str">
            <v>нет</v>
          </cell>
          <cell r="Q120" t="str">
            <v>нет</v>
          </cell>
          <cell r="R120" t="str">
            <v>Республика Польша</v>
          </cell>
          <cell r="S120" t="str">
            <v>Гломно</v>
          </cell>
          <cell r="T120" t="str">
            <v>СЗФО</v>
          </cell>
          <cell r="U120" t="str">
            <v>Калининградская область</v>
          </cell>
          <cell r="V120" t="str">
            <v>не определен</v>
          </cell>
          <cell r="W120" t="str">
            <v>Не функционирует с 2000 г. Пункт пропуска не обустроен, так как решение о целесообразности функционирования не принято</v>
          </cell>
          <cell r="X120" t="str">
            <v>не определен</v>
          </cell>
          <cell r="Y120" t="str">
            <v>действует</v>
          </cell>
          <cell r="Z120" t="str">
            <v>нет данных</v>
          </cell>
          <cell r="AA120" t="str">
            <v>нет данных</v>
          </cell>
          <cell r="AB120" t="str">
            <v>нет данных</v>
          </cell>
          <cell r="AC120" t="str">
            <v>не определен</v>
          </cell>
          <cell r="AD120" t="str">
            <v>не определен</v>
          </cell>
          <cell r="AE120">
            <v>0</v>
          </cell>
          <cell r="AF120">
            <v>0</v>
          </cell>
          <cell r="AG120" t="str">
            <v>не определен</v>
          </cell>
          <cell r="AH120" t="str">
            <v>не утвержден</v>
          </cell>
          <cell r="AI120">
            <v>0</v>
          </cell>
          <cell r="AJ120" t="str">
            <v>не определена</v>
          </cell>
          <cell r="AK120">
            <v>0</v>
          </cell>
          <cell r="AL120">
            <v>0</v>
          </cell>
          <cell r="AM120">
            <v>0</v>
          </cell>
          <cell r="AN120" t="str">
            <v>не определена</v>
          </cell>
          <cell r="AO120">
            <v>0</v>
          </cell>
          <cell r="AP120">
            <v>0</v>
          </cell>
          <cell r="AQ120">
            <v>0</v>
          </cell>
          <cell r="AR120" t="str">
            <v>не определена</v>
          </cell>
          <cell r="AS120">
            <v>0</v>
          </cell>
          <cell r="AT120">
            <v>0</v>
          </cell>
          <cell r="AU120">
            <v>0</v>
          </cell>
          <cell r="AV120" t="str">
            <v>не определена</v>
          </cell>
          <cell r="AW120">
            <v>0</v>
          </cell>
          <cell r="AX120">
            <v>0</v>
          </cell>
          <cell r="AY120">
            <v>0</v>
          </cell>
          <cell r="AZ120" t="str">
            <v>не определена</v>
          </cell>
          <cell r="BA120">
            <v>0</v>
          </cell>
          <cell r="BB120">
            <v>0</v>
          </cell>
          <cell r="BC120">
            <v>0</v>
          </cell>
          <cell r="BD120" t="str">
            <v>не определена</v>
          </cell>
          <cell r="BE120">
            <v>0</v>
          </cell>
          <cell r="BF120">
            <v>0</v>
          </cell>
          <cell r="BG120" t="str">
            <v>не определено</v>
          </cell>
          <cell r="BH120" t="str">
            <v>нет</v>
          </cell>
          <cell r="BI120" t="str">
            <v>нет</v>
          </cell>
          <cell r="BJ120" t="str">
            <v>нет</v>
          </cell>
          <cell r="BK120" t="str">
            <v>нет</v>
          </cell>
          <cell r="BL120" t="str">
            <v>нет</v>
          </cell>
          <cell r="BM120" t="str">
            <v>нет</v>
          </cell>
          <cell r="BN120">
            <v>0</v>
          </cell>
          <cell r="BO120">
            <v>0</v>
          </cell>
        </row>
        <row r="121">
          <cell r="A121" t="str">
            <v>ЖДППЖелезнодорожныйСЗФО</v>
          </cell>
          <cell r="B121">
            <v>120</v>
          </cell>
          <cell r="C121" t="str">
            <v>Калининградский</v>
          </cell>
          <cell r="D121" t="str">
            <v>ЖДПП</v>
          </cell>
          <cell r="E121" t="str">
            <v>ЖДПП</v>
          </cell>
          <cell r="F121" t="str">
            <v>Железнодорожный</v>
          </cell>
          <cell r="G121" t="str">
            <v>да</v>
          </cell>
          <cell r="H121" t="str">
            <v>установлен</v>
          </cell>
          <cell r="I121" t="str">
            <v>железнодорожный</v>
          </cell>
          <cell r="J121" t="str">
            <v>не определен</v>
          </cell>
          <cell r="K121" t="str">
            <v>грузовой</v>
          </cell>
          <cell r="L121" t="str">
            <v>постоянный</v>
          </cell>
          <cell r="M121" t="str">
            <v>многосторонний</v>
          </cell>
          <cell r="N121" t="str">
            <v>не определен</v>
          </cell>
          <cell r="O121" t="str">
            <v>нет</v>
          </cell>
          <cell r="P121" t="str">
            <v>да</v>
          </cell>
          <cell r="Q121" t="str">
            <v>да</v>
          </cell>
          <cell r="R121" t="str">
            <v>Республика Польша</v>
          </cell>
          <cell r="S121" t="str">
            <v>Скандава</v>
          </cell>
          <cell r="T121" t="str">
            <v>СЗФО</v>
          </cell>
          <cell r="U121" t="str">
            <v>Калининградская область</v>
          </cell>
          <cell r="V121" t="str">
            <v>238410, Калининградская область, Правдинский район, поселок железнодорожный,, ул. Вокзальная, 1</v>
          </cell>
          <cell r="W121" t="str">
            <v>функционирует</v>
          </cell>
          <cell r="X121" t="str">
            <v>дневной, без технологических перерывов, с 09.00 до 21.00 (время московское), после создания необходимой инфраструктуры и открытия пункта пропуска-круглосуточно</v>
          </cell>
          <cell r="Y121" t="str">
            <v>действует</v>
          </cell>
          <cell r="Z121" t="str">
            <v>нет данных</v>
          </cell>
          <cell r="AA121" t="str">
            <v>нет данных</v>
          </cell>
          <cell r="AB121" t="str">
            <v>нет данных</v>
          </cell>
          <cell r="AC121" t="str">
            <v>все</v>
          </cell>
          <cell r="AD121" t="str">
            <v>круглогодично</v>
          </cell>
          <cell r="AE121">
            <v>12</v>
          </cell>
          <cell r="AF121">
            <v>365</v>
          </cell>
          <cell r="AG121" t="str">
            <v>действует</v>
          </cell>
          <cell r="AH121">
            <v>45120</v>
          </cell>
          <cell r="AI121">
            <v>0</v>
          </cell>
          <cell r="AJ121" t="str">
            <v>не определена</v>
          </cell>
          <cell r="AK121">
            <v>0</v>
          </cell>
          <cell r="AL121">
            <v>0</v>
          </cell>
          <cell r="AM121">
            <v>0</v>
          </cell>
          <cell r="AN121" t="str">
            <v>не определена</v>
          </cell>
          <cell r="AO121">
            <v>0</v>
          </cell>
          <cell r="AP121">
            <v>0</v>
          </cell>
          <cell r="AQ121">
            <v>0</v>
          </cell>
          <cell r="AR121" t="str">
            <v>не определена</v>
          </cell>
          <cell r="AS121">
            <v>0</v>
          </cell>
          <cell r="AT121">
            <v>0</v>
          </cell>
          <cell r="AU121">
            <v>0</v>
          </cell>
          <cell r="AV121" t="str">
            <v>не определена</v>
          </cell>
          <cell r="AW121">
            <v>0</v>
          </cell>
          <cell r="AX121">
            <v>0</v>
          </cell>
          <cell r="AY121">
            <v>0</v>
          </cell>
          <cell r="AZ121" t="str">
            <v>не определена</v>
          </cell>
          <cell r="BA121">
            <v>0</v>
          </cell>
          <cell r="BB121">
            <v>0</v>
          </cell>
          <cell r="BC121">
            <v>0</v>
          </cell>
          <cell r="BD121" t="str">
            <v>не определена</v>
          </cell>
          <cell r="BE121">
            <v>0</v>
          </cell>
          <cell r="BF121">
            <v>0</v>
          </cell>
          <cell r="BG121" t="str">
            <v>не определено</v>
          </cell>
          <cell r="BH121" t="str">
            <v>да</v>
          </cell>
          <cell r="BI121" t="str">
            <v>да</v>
          </cell>
          <cell r="BJ121" t="str">
            <v>да</v>
          </cell>
          <cell r="BK121" t="str">
            <v>да</v>
          </cell>
          <cell r="BL121" t="str">
            <v>да</v>
          </cell>
          <cell r="BM121" t="str">
            <v>нет</v>
          </cell>
          <cell r="BN121">
            <v>0</v>
          </cell>
          <cell r="BO121">
            <v>0</v>
          </cell>
        </row>
        <row r="122">
          <cell r="A122" t="str">
            <v>ЖДППМамоновоСЗФО</v>
          </cell>
          <cell r="B122">
            <v>121</v>
          </cell>
          <cell r="C122" t="str">
            <v>Калининградский</v>
          </cell>
          <cell r="D122" t="str">
            <v>ЖДПП</v>
          </cell>
          <cell r="E122" t="str">
            <v>ЖДПП</v>
          </cell>
          <cell r="F122" t="str">
            <v>Мамоново</v>
          </cell>
          <cell r="G122" t="str">
            <v>да</v>
          </cell>
          <cell r="H122" t="str">
            <v>установлен</v>
          </cell>
          <cell r="I122" t="str">
            <v>железнодорожный</v>
          </cell>
          <cell r="J122" t="str">
            <v>не определен</v>
          </cell>
          <cell r="K122" t="str">
            <v>грузо-пассажирский</v>
          </cell>
          <cell r="L122" t="str">
            <v>постоянный</v>
          </cell>
          <cell r="M122" t="str">
            <v>многосторонний</v>
          </cell>
          <cell r="N122" t="str">
            <v>не определен</v>
          </cell>
          <cell r="O122" t="str">
            <v>нет</v>
          </cell>
          <cell r="P122" t="str">
            <v>да</v>
          </cell>
          <cell r="Q122" t="str">
            <v>да</v>
          </cell>
          <cell r="R122" t="str">
            <v>Республика Польша</v>
          </cell>
          <cell r="S122" t="str">
            <v>Бранёво</v>
          </cell>
          <cell r="T122" t="str">
            <v>СЗФО</v>
          </cell>
          <cell r="U122" t="str">
            <v>Калининградская область</v>
          </cell>
          <cell r="V122" t="str">
            <v>238450, Калининградская область, Багратионовский район, г. Мамоново, ул. Привокзальная, 1</v>
          </cell>
          <cell r="W122" t="str">
            <v>функционирует</v>
          </cell>
          <cell r="X122" t="str">
            <v>круглосуточно</v>
          </cell>
          <cell r="Y122" t="str">
            <v>действует</v>
          </cell>
          <cell r="Z122" t="str">
            <v>нет данных</v>
          </cell>
          <cell r="AA122" t="str">
            <v>нет данных</v>
          </cell>
          <cell r="AB122" t="str">
            <v>нет данных</v>
          </cell>
          <cell r="AC122" t="str">
            <v>все</v>
          </cell>
          <cell r="AD122" t="str">
            <v>круглогодично</v>
          </cell>
          <cell r="AE122">
            <v>24</v>
          </cell>
          <cell r="AF122">
            <v>365</v>
          </cell>
          <cell r="AG122" t="str">
            <v>действует</v>
          </cell>
          <cell r="AH122">
            <v>45118</v>
          </cell>
          <cell r="AI122">
            <v>0</v>
          </cell>
          <cell r="AJ122" t="str">
            <v>не определена</v>
          </cell>
          <cell r="AK122">
            <v>0</v>
          </cell>
          <cell r="AL122">
            <v>0</v>
          </cell>
          <cell r="AM122">
            <v>0</v>
          </cell>
          <cell r="AN122" t="str">
            <v>не определена</v>
          </cell>
          <cell r="AO122">
            <v>0</v>
          </cell>
          <cell r="AP122">
            <v>0</v>
          </cell>
          <cell r="AQ122">
            <v>0</v>
          </cell>
          <cell r="AR122" t="str">
            <v>не определена</v>
          </cell>
          <cell r="AS122">
            <v>0</v>
          </cell>
          <cell r="AT122">
            <v>0</v>
          </cell>
          <cell r="AU122">
            <v>0</v>
          </cell>
          <cell r="AV122" t="str">
            <v>не определена</v>
          </cell>
          <cell r="AW122">
            <v>0</v>
          </cell>
          <cell r="AX122">
            <v>0</v>
          </cell>
          <cell r="AY122">
            <v>0</v>
          </cell>
          <cell r="AZ122" t="str">
            <v>не определена</v>
          </cell>
          <cell r="BA122">
            <v>0</v>
          </cell>
          <cell r="BB122">
            <v>0</v>
          </cell>
          <cell r="BC122">
            <v>0</v>
          </cell>
          <cell r="BD122" t="str">
            <v>не определена</v>
          </cell>
          <cell r="BE122">
            <v>0</v>
          </cell>
          <cell r="BF122">
            <v>0</v>
          </cell>
          <cell r="BG122" t="str">
            <v>не определено</v>
          </cell>
          <cell r="BH122" t="str">
            <v>да</v>
          </cell>
          <cell r="BI122" t="str">
            <v>да</v>
          </cell>
          <cell r="BJ122" t="str">
            <v>да</v>
          </cell>
          <cell r="BK122" t="str">
            <v>да</v>
          </cell>
          <cell r="BL122" t="str">
            <v>да</v>
          </cell>
          <cell r="BM122" t="str">
            <v>нет</v>
          </cell>
          <cell r="BN122">
            <v>0</v>
          </cell>
          <cell r="BO122">
            <v>0</v>
          </cell>
        </row>
        <row r="123">
          <cell r="A123" t="str">
            <v>ЖДППНестеровСЗФО</v>
          </cell>
          <cell r="B123">
            <v>122</v>
          </cell>
          <cell r="C123" t="str">
            <v>Калининградский</v>
          </cell>
          <cell r="D123" t="str">
            <v>ЖДПП</v>
          </cell>
          <cell r="E123" t="str">
            <v>ЖДПП</v>
          </cell>
          <cell r="F123" t="str">
            <v>Нестеров</v>
          </cell>
          <cell r="G123" t="str">
            <v>да</v>
          </cell>
          <cell r="H123" t="str">
            <v>установлен</v>
          </cell>
          <cell r="I123" t="str">
            <v>железнодорожный</v>
          </cell>
          <cell r="J123" t="str">
            <v>не определен</v>
          </cell>
          <cell r="K123" t="str">
            <v>грузо-пассажирский</v>
          </cell>
          <cell r="L123" t="str">
            <v>постоянный</v>
          </cell>
          <cell r="M123" t="str">
            <v>многосторонний</v>
          </cell>
          <cell r="N123" t="str">
            <v>не определен</v>
          </cell>
          <cell r="O123" t="str">
            <v>да</v>
          </cell>
          <cell r="P123" t="str">
            <v>да</v>
          </cell>
          <cell r="Q123" t="str">
            <v>да</v>
          </cell>
          <cell r="R123" t="str">
            <v>Литовская Республика</v>
          </cell>
          <cell r="S123" t="str">
            <v>Кибартай</v>
          </cell>
          <cell r="T123" t="str">
            <v>СЗФО</v>
          </cell>
          <cell r="U123" t="str">
            <v>Калининградская область</v>
          </cell>
          <cell r="V123" t="str">
            <v>Калининградская область, Нестеровский р-н, п. Чернышевское</v>
          </cell>
          <cell r="W123" t="str">
            <v>функционирует</v>
          </cell>
          <cell r="X123" t="str">
            <v>круглосуточно</v>
          </cell>
          <cell r="Y123" t="str">
            <v>действует</v>
          </cell>
          <cell r="Z123" t="str">
            <v>нет данных</v>
          </cell>
          <cell r="AA123" t="str">
            <v>нет данных</v>
          </cell>
          <cell r="AB123" t="str">
            <v>нет данных</v>
          </cell>
          <cell r="AC123" t="str">
            <v>все</v>
          </cell>
          <cell r="AD123" t="str">
            <v>круглогодично</v>
          </cell>
          <cell r="AE123">
            <v>24</v>
          </cell>
          <cell r="AF123">
            <v>365</v>
          </cell>
          <cell r="AG123" t="str">
            <v>действует</v>
          </cell>
          <cell r="AH123">
            <v>45120</v>
          </cell>
          <cell r="AI123">
            <v>48</v>
          </cell>
          <cell r="AJ123" t="str">
            <v>тр.с./сутки</v>
          </cell>
          <cell r="AK123">
            <v>48</v>
          </cell>
          <cell r="AL123">
            <v>17520</v>
          </cell>
          <cell r="AM123">
            <v>20</v>
          </cell>
          <cell r="AN123" t="str">
            <v>тр.с./сутки</v>
          </cell>
          <cell r="AO123">
            <v>20</v>
          </cell>
          <cell r="AP123">
            <v>7300</v>
          </cell>
          <cell r="AQ123">
            <v>0</v>
          </cell>
          <cell r="AR123" t="str">
            <v>не определена</v>
          </cell>
          <cell r="AS123">
            <v>0</v>
          </cell>
          <cell r="AT123">
            <v>0</v>
          </cell>
          <cell r="AU123">
            <v>68</v>
          </cell>
          <cell r="AV123" t="str">
            <v>тр.с./сутки</v>
          </cell>
          <cell r="AW123">
            <v>68</v>
          </cell>
          <cell r="AX123">
            <v>24820</v>
          </cell>
          <cell r="AY123">
            <v>0</v>
          </cell>
          <cell r="AZ123" t="str">
            <v>не определена</v>
          </cell>
          <cell r="BA123">
            <v>0</v>
          </cell>
          <cell r="BB123">
            <v>0</v>
          </cell>
          <cell r="BC123">
            <v>0</v>
          </cell>
          <cell r="BD123" t="str">
            <v>не определена</v>
          </cell>
          <cell r="BE123">
            <v>0</v>
          </cell>
          <cell r="BF123">
            <v>0</v>
          </cell>
          <cell r="BG123" t="str">
            <v>не определено</v>
          </cell>
          <cell r="BH123" t="str">
            <v>да</v>
          </cell>
          <cell r="BI123" t="str">
            <v>да</v>
          </cell>
          <cell r="BJ123" t="str">
            <v>да</v>
          </cell>
          <cell r="BK123" t="str">
            <v>да</v>
          </cell>
          <cell r="BL123" t="str">
            <v>да</v>
          </cell>
          <cell r="BM123" t="str">
            <v>нет</v>
          </cell>
          <cell r="BN123">
            <v>0</v>
          </cell>
          <cell r="BO123">
            <v>0</v>
          </cell>
        </row>
        <row r="124">
          <cell r="A124" t="str">
            <v>ЖДППСоветскСЗФО</v>
          </cell>
          <cell r="B124">
            <v>123</v>
          </cell>
          <cell r="C124" t="str">
            <v>Калининградский</v>
          </cell>
          <cell r="D124" t="str">
            <v>ЖДПП</v>
          </cell>
          <cell r="E124" t="str">
            <v>ЖДПП</v>
          </cell>
          <cell r="F124" t="str">
            <v>Советск</v>
          </cell>
          <cell r="G124" t="str">
            <v>да</v>
          </cell>
          <cell r="H124" t="str">
            <v>установлен</v>
          </cell>
          <cell r="I124" t="str">
            <v>железнодорожный</v>
          </cell>
          <cell r="J124" t="str">
            <v>не определен</v>
          </cell>
          <cell r="K124" t="str">
            <v>грузо-пассажирский</v>
          </cell>
          <cell r="L124" t="str">
            <v>постоянный</v>
          </cell>
          <cell r="M124" t="str">
            <v>многосторонний</v>
          </cell>
          <cell r="N124" t="str">
            <v>не определен</v>
          </cell>
          <cell r="O124" t="str">
            <v>нет</v>
          </cell>
          <cell r="P124" t="str">
            <v>нет</v>
          </cell>
          <cell r="Q124" t="str">
            <v>да</v>
          </cell>
          <cell r="R124" t="str">
            <v>Литовская Республика</v>
          </cell>
          <cell r="S124" t="str">
            <v>Пагегяй</v>
          </cell>
          <cell r="T124" t="str">
            <v>СЗФО</v>
          </cell>
          <cell r="U124" t="str">
            <v>Калининградская область</v>
          </cell>
          <cell r="V124" t="str">
            <v>Калининградская область, г. Советск, ул.Первомайская 6Б</v>
          </cell>
          <cell r="W124" t="str">
            <v>функционирует</v>
          </cell>
          <cell r="X124" t="str">
            <v>круглосуточно</v>
          </cell>
          <cell r="Y124" t="str">
            <v>действует</v>
          </cell>
          <cell r="Z124" t="str">
            <v>нет данных</v>
          </cell>
          <cell r="AA124" t="str">
            <v>нет данных</v>
          </cell>
          <cell r="AB124" t="str">
            <v>нет данных</v>
          </cell>
          <cell r="AC124" t="str">
            <v>все</v>
          </cell>
          <cell r="AD124" t="str">
            <v>круглогодично</v>
          </cell>
          <cell r="AE124">
            <v>24</v>
          </cell>
          <cell r="AF124">
            <v>365</v>
          </cell>
          <cell r="AG124" t="str">
            <v>действует</v>
          </cell>
          <cell r="AH124">
            <v>45120</v>
          </cell>
          <cell r="AI124">
            <v>0</v>
          </cell>
          <cell r="AJ124" t="str">
            <v>не определена</v>
          </cell>
          <cell r="AK124">
            <v>0</v>
          </cell>
          <cell r="AL124">
            <v>0</v>
          </cell>
          <cell r="AM124">
            <v>0</v>
          </cell>
          <cell r="AN124" t="str">
            <v>не определена</v>
          </cell>
          <cell r="AO124">
            <v>0</v>
          </cell>
          <cell r="AP124">
            <v>0</v>
          </cell>
          <cell r="AQ124">
            <v>0</v>
          </cell>
          <cell r="AR124" t="str">
            <v>не определена</v>
          </cell>
          <cell r="AS124">
            <v>0</v>
          </cell>
          <cell r="AT124">
            <v>0</v>
          </cell>
          <cell r="AU124">
            <v>0</v>
          </cell>
          <cell r="AV124" t="str">
            <v>не определена</v>
          </cell>
          <cell r="AW124">
            <v>0</v>
          </cell>
          <cell r="AX124">
            <v>0</v>
          </cell>
          <cell r="AY124">
            <v>0</v>
          </cell>
          <cell r="AZ124" t="str">
            <v>не определена</v>
          </cell>
          <cell r="BA124">
            <v>0</v>
          </cell>
          <cell r="BB124">
            <v>0</v>
          </cell>
          <cell r="BC124">
            <v>0</v>
          </cell>
          <cell r="BD124" t="str">
            <v>не определена</v>
          </cell>
          <cell r="BE124">
            <v>0</v>
          </cell>
          <cell r="BF124">
            <v>0</v>
          </cell>
          <cell r="BG124" t="str">
            <v>не определено</v>
          </cell>
          <cell r="BH124" t="str">
            <v>да</v>
          </cell>
          <cell r="BI124" t="str">
            <v>да</v>
          </cell>
          <cell r="BJ124" t="str">
            <v>да</v>
          </cell>
          <cell r="BK124" t="str">
            <v>да</v>
          </cell>
          <cell r="BL124" t="str">
            <v>да</v>
          </cell>
          <cell r="BM124" t="str">
            <v>нет</v>
          </cell>
          <cell r="BN124">
            <v>0</v>
          </cell>
          <cell r="BO124">
            <v>0</v>
          </cell>
        </row>
        <row r="125">
          <cell r="A125" t="str">
            <v>ЖДППЧерняховскСЗФО</v>
          </cell>
          <cell r="B125">
            <v>124</v>
          </cell>
          <cell r="C125" t="str">
            <v>Калининградский</v>
          </cell>
          <cell r="D125" t="str">
            <v>ЖДПП</v>
          </cell>
          <cell r="E125" t="str">
            <v>ЖДПП</v>
          </cell>
          <cell r="F125" t="str">
            <v>Черняховск</v>
          </cell>
          <cell r="G125" t="str">
            <v>да</v>
          </cell>
          <cell r="H125" t="str">
            <v>установлен</v>
          </cell>
          <cell r="I125" t="str">
            <v>железнодорожный</v>
          </cell>
          <cell r="J125" t="str">
            <v>не определен</v>
          </cell>
          <cell r="K125" t="str">
            <v>грузовой</v>
          </cell>
          <cell r="L125" t="str">
            <v>временный</v>
          </cell>
          <cell r="M125" t="str">
            <v>многосторонний</v>
          </cell>
          <cell r="N125" t="str">
            <v>не определен</v>
          </cell>
          <cell r="O125" t="str">
            <v>нет</v>
          </cell>
          <cell r="P125" t="str">
            <v>да</v>
          </cell>
          <cell r="Q125" t="str">
            <v>да</v>
          </cell>
          <cell r="R125" t="str">
            <v>Литовская Республика</v>
          </cell>
          <cell r="S125" t="str">
            <v>Кибартай</v>
          </cell>
          <cell r="T125" t="str">
            <v>СЗФО</v>
          </cell>
          <cell r="U125" t="str">
            <v>Калининградская область</v>
          </cell>
          <cell r="V125" t="str">
            <v>Калининградская область, г. Черняховск, ж/д ст. Черняховск, Гусевское шоссе, км 24а</v>
          </cell>
          <cell r="W125" t="str">
            <v>Не функционирует с 02 10.2017. Установлен на период обустройства ЖДПП Нестеров.
ЖДПП Нестеров открыт и с октября 2017 года осуществляет пропуск</v>
          </cell>
          <cell r="X125" t="str">
            <v>Фитосанитарный контрольный пост ЖДПП Черняховск в уведомительном порядке ФКП МАПП Чернышевское</v>
          </cell>
          <cell r="Y125" t="str">
            <v>действует</v>
          </cell>
          <cell r="Z125" t="str">
            <v>нет данных</v>
          </cell>
          <cell r="AA125" t="str">
            <v>нет данных</v>
          </cell>
          <cell r="AB125" t="str">
            <v>нет данных</v>
          </cell>
          <cell r="AC125" t="str">
            <v>все</v>
          </cell>
          <cell r="AD125" t="str">
            <v>круглогодично</v>
          </cell>
          <cell r="AE125">
            <v>0</v>
          </cell>
          <cell r="AF125">
            <v>0</v>
          </cell>
          <cell r="AG125" t="str">
            <v>действует</v>
          </cell>
          <cell r="AH125">
            <v>45120</v>
          </cell>
          <cell r="AI125">
            <v>0</v>
          </cell>
          <cell r="AJ125" t="str">
            <v>не определена</v>
          </cell>
          <cell r="AK125">
            <v>0</v>
          </cell>
          <cell r="AL125">
            <v>0</v>
          </cell>
          <cell r="AM125">
            <v>0</v>
          </cell>
          <cell r="AN125" t="str">
            <v>не определена</v>
          </cell>
          <cell r="AO125">
            <v>0</v>
          </cell>
          <cell r="AP125">
            <v>0</v>
          </cell>
          <cell r="AQ125">
            <v>0</v>
          </cell>
          <cell r="AR125" t="str">
            <v>не определена</v>
          </cell>
          <cell r="AS125">
            <v>0</v>
          </cell>
          <cell r="AT125">
            <v>0</v>
          </cell>
          <cell r="AU125">
            <v>0</v>
          </cell>
          <cell r="AV125" t="str">
            <v>не определена</v>
          </cell>
          <cell r="AW125">
            <v>0</v>
          </cell>
          <cell r="AX125">
            <v>0</v>
          </cell>
          <cell r="AY125">
            <v>0</v>
          </cell>
          <cell r="AZ125" t="str">
            <v>не определена</v>
          </cell>
          <cell r="BA125">
            <v>0</v>
          </cell>
          <cell r="BB125">
            <v>0</v>
          </cell>
          <cell r="BC125">
            <v>0</v>
          </cell>
          <cell r="BD125" t="str">
            <v>не определена</v>
          </cell>
          <cell r="BE125">
            <v>0</v>
          </cell>
          <cell r="BF125">
            <v>0</v>
          </cell>
          <cell r="BG125" t="str">
            <v>не определено</v>
          </cell>
          <cell r="BH125" t="str">
            <v>нет</v>
          </cell>
          <cell r="BI125" t="str">
            <v>нет</v>
          </cell>
          <cell r="BJ125" t="str">
            <v>да</v>
          </cell>
          <cell r="BK125" t="str">
            <v>да</v>
          </cell>
          <cell r="BL125" t="str">
            <v>да</v>
          </cell>
          <cell r="BM125" t="str">
            <v>нет</v>
          </cell>
          <cell r="BN125">
            <v>0</v>
          </cell>
          <cell r="BO125">
            <v>0</v>
          </cell>
        </row>
        <row r="126">
          <cell r="A126" t="str">
            <v>ВППКалининград (Храброво)СЗФО</v>
          </cell>
          <cell r="B126">
            <v>125</v>
          </cell>
          <cell r="C126" t="str">
            <v>Калининградский</v>
          </cell>
          <cell r="D126" t="str">
            <v>ВПП</v>
          </cell>
          <cell r="E126" t="str">
            <v>ВПП</v>
          </cell>
          <cell r="F126" t="str">
            <v>Калининград (Храброво)</v>
          </cell>
          <cell r="G126" t="str">
            <v>да</v>
          </cell>
          <cell r="H126" t="str">
            <v>установлен</v>
          </cell>
          <cell r="I126" t="str">
            <v>воздушный</v>
          </cell>
          <cell r="J126" t="str">
            <v>не определен</v>
          </cell>
          <cell r="K126" t="str">
            <v>грузо-пассажирский</v>
          </cell>
          <cell r="L126" t="str">
            <v>постоянный</v>
          </cell>
          <cell r="M126" t="str">
            <v>многосторонний</v>
          </cell>
          <cell r="N126" t="str">
            <v>не определен</v>
          </cell>
          <cell r="O126" t="str">
            <v>нет</v>
          </cell>
          <cell r="P126" t="str">
            <v>нет</v>
          </cell>
          <cell r="Q126" t="str">
            <v>да</v>
          </cell>
          <cell r="R126" t="str">
            <v>не применимо</v>
          </cell>
          <cell r="S126" t="str">
            <v>не применимо</v>
          </cell>
          <cell r="T126" t="str">
            <v>СЗФО</v>
          </cell>
          <cell r="U126" t="str">
            <v>Калининградская область</v>
          </cell>
          <cell r="V126" t="str">
            <v>238315, Калининградская область, Гурьевский район, поселок Храброво, Аэропорт</v>
          </cell>
          <cell r="W126" t="str">
            <v>функционирует</v>
          </cell>
          <cell r="X126" t="str">
            <v>круглосуточно</v>
          </cell>
          <cell r="Y126" t="str">
            <v>действует</v>
          </cell>
          <cell r="Z126" t="str">
            <v>нет данных</v>
          </cell>
          <cell r="AA126" t="str">
            <v>нет данных</v>
          </cell>
          <cell r="AB126" t="str">
            <v>нет данных</v>
          </cell>
          <cell r="AC126" t="str">
            <v>все</v>
          </cell>
          <cell r="AD126" t="str">
            <v>круглогодично</v>
          </cell>
          <cell r="AE126">
            <v>24</v>
          </cell>
          <cell r="AF126">
            <v>365</v>
          </cell>
          <cell r="AG126" t="str">
            <v>действует</v>
          </cell>
          <cell r="AH126">
            <v>45118</v>
          </cell>
          <cell r="AI126">
            <v>0</v>
          </cell>
          <cell r="AJ126" t="str">
            <v>не определена</v>
          </cell>
          <cell r="AK126">
            <v>0</v>
          </cell>
          <cell r="AL126">
            <v>0</v>
          </cell>
          <cell r="AM126">
            <v>0</v>
          </cell>
          <cell r="AN126" t="str">
            <v>не определена</v>
          </cell>
          <cell r="AO126">
            <v>0</v>
          </cell>
          <cell r="AP126">
            <v>0</v>
          </cell>
          <cell r="AQ126">
            <v>0</v>
          </cell>
          <cell r="AR126" t="str">
            <v>не определена</v>
          </cell>
          <cell r="AS126">
            <v>0</v>
          </cell>
          <cell r="AT126">
            <v>0</v>
          </cell>
          <cell r="AU126">
            <v>0</v>
          </cell>
          <cell r="AV126" t="str">
            <v>не определена</v>
          </cell>
          <cell r="AW126">
            <v>0</v>
          </cell>
          <cell r="AX126">
            <v>0</v>
          </cell>
          <cell r="AY126">
            <v>440</v>
          </cell>
          <cell r="AZ126" t="str">
            <v>чел./час</v>
          </cell>
          <cell r="BA126">
            <v>10560</v>
          </cell>
          <cell r="BB126">
            <v>3854400</v>
          </cell>
          <cell r="BC126">
            <v>10</v>
          </cell>
          <cell r="BD126" t="str">
            <v>тонн/сутки</v>
          </cell>
          <cell r="BE126">
            <v>10</v>
          </cell>
          <cell r="BF126">
            <v>3650</v>
          </cell>
          <cell r="BG126" t="str">
            <v>не определено</v>
          </cell>
          <cell r="BH126" t="str">
            <v>да</v>
          </cell>
          <cell r="BI126" t="str">
            <v>да</v>
          </cell>
          <cell r="BJ126" t="str">
            <v>да</v>
          </cell>
          <cell r="BK126" t="str">
            <v>да</v>
          </cell>
          <cell r="BL126" t="str">
            <v>да</v>
          </cell>
          <cell r="BM126" t="str">
            <v>нет</v>
          </cell>
          <cell r="BN126">
            <v>0</v>
          </cell>
          <cell r="BO126">
            <v>0</v>
          </cell>
        </row>
        <row r="127">
          <cell r="A127" t="str">
            <v>МППКалининградСЗФО</v>
          </cell>
          <cell r="B127">
            <v>126</v>
          </cell>
          <cell r="C127" t="str">
            <v>Калининградский</v>
          </cell>
          <cell r="D127" t="str">
            <v>МПП</v>
          </cell>
          <cell r="E127" t="str">
            <v>МПП</v>
          </cell>
          <cell r="F127" t="str">
            <v>Калининград</v>
          </cell>
          <cell r="G127" t="str">
            <v>да</v>
          </cell>
          <cell r="H127" t="str">
            <v>установлен</v>
          </cell>
          <cell r="I127" t="str">
            <v>морской</v>
          </cell>
          <cell r="J127" t="str">
            <v>не определен</v>
          </cell>
          <cell r="K127" t="str">
            <v>грузо-пассажирский</v>
          </cell>
          <cell r="L127" t="str">
            <v>постоянный</v>
          </cell>
          <cell r="M127" t="str">
            <v>многосторонний</v>
          </cell>
          <cell r="N127" t="str">
            <v>не определен</v>
          </cell>
          <cell r="O127" t="str">
            <v>да</v>
          </cell>
          <cell r="P127" t="str">
            <v>да</v>
          </cell>
          <cell r="Q127" t="str">
            <v>да</v>
          </cell>
          <cell r="R127" t="str">
            <v>не применимо</v>
          </cell>
          <cell r="S127" t="str">
            <v>не применимо</v>
          </cell>
          <cell r="T127" t="str">
            <v>СЗФО</v>
          </cell>
          <cell r="U127" t="str">
            <v>Калининградская область</v>
          </cell>
          <cell r="V127" t="str">
            <v>участок в г. Калининград: г. Калининград, река Преголя, Калининградский морской канал; участок в г. Балтийск: Калининградский морской канал, г. Балтийск, внешний рейд (в пределах ЯС № 68) порта Калининград; участок в г. Светлый: г. Светлый, Калининградский морской канал; участок в г. Пионерский: Калининградская область, г. Пионерский</v>
          </cell>
          <cell r="W127" t="str">
            <v>функционирует</v>
          </cell>
          <cell r="X127" t="str">
            <v>круглосуточно</v>
          </cell>
          <cell r="Y127" t="str">
            <v>действует</v>
          </cell>
          <cell r="Z127" t="str">
            <v>нет данных</v>
          </cell>
          <cell r="AA127" t="str">
            <v>нет данных</v>
          </cell>
          <cell r="AB127" t="str">
            <v>нет данных</v>
          </cell>
          <cell r="AC127" t="str">
            <v>все</v>
          </cell>
          <cell r="AD127" t="str">
            <v>круглогодично</v>
          </cell>
          <cell r="AE127">
            <v>24</v>
          </cell>
          <cell r="AF127">
            <v>365</v>
          </cell>
          <cell r="AG127" t="str">
            <v>действует</v>
          </cell>
          <cell r="AH127">
            <v>45117</v>
          </cell>
          <cell r="AI127">
            <v>0</v>
          </cell>
          <cell r="AJ127" t="str">
            <v>не определена</v>
          </cell>
          <cell r="AK127">
            <v>0</v>
          </cell>
          <cell r="AL127">
            <v>0</v>
          </cell>
          <cell r="AM127">
            <v>0</v>
          </cell>
          <cell r="AN127" t="str">
            <v>не определена</v>
          </cell>
          <cell r="AO127">
            <v>0</v>
          </cell>
          <cell r="AP127">
            <v>0</v>
          </cell>
          <cell r="AQ127">
            <v>0</v>
          </cell>
          <cell r="AR127" t="str">
            <v>не определена</v>
          </cell>
          <cell r="AS127">
            <v>0</v>
          </cell>
          <cell r="AT127">
            <v>0</v>
          </cell>
          <cell r="AU127">
            <v>0</v>
          </cell>
          <cell r="AV127" t="str">
            <v>не определена</v>
          </cell>
          <cell r="AW127">
            <v>0</v>
          </cell>
          <cell r="AX127">
            <v>0</v>
          </cell>
          <cell r="AY127">
            <v>420</v>
          </cell>
          <cell r="AZ127" t="str">
            <v>чел./час</v>
          </cell>
          <cell r="BA127">
            <v>10080</v>
          </cell>
          <cell r="BB127">
            <v>3679200</v>
          </cell>
          <cell r="BC127">
            <v>209172</v>
          </cell>
          <cell r="BD127" t="str">
            <v>тонн/сутки</v>
          </cell>
          <cell r="BE127">
            <v>209172</v>
          </cell>
          <cell r="BF127">
            <v>76347780</v>
          </cell>
          <cell r="BG127" t="str">
            <v>не определено</v>
          </cell>
          <cell r="BH127" t="str">
            <v>да</v>
          </cell>
          <cell r="BI127" t="str">
            <v>да</v>
          </cell>
          <cell r="BJ127" t="str">
            <v>да</v>
          </cell>
          <cell r="BK127" t="str">
            <v>да</v>
          </cell>
          <cell r="BL127" t="str">
            <v>да</v>
          </cell>
          <cell r="BM127" t="str">
            <v>нет</v>
          </cell>
          <cell r="BN127">
            <v>0</v>
          </cell>
          <cell r="BO127">
            <v>0</v>
          </cell>
        </row>
        <row r="128">
          <cell r="A128" t="str">
            <v>РППРыбачийСЗФО</v>
          </cell>
          <cell r="B128">
            <v>127</v>
          </cell>
          <cell r="C128" t="str">
            <v>Калининградский</v>
          </cell>
          <cell r="D128" t="str">
            <v>РПП</v>
          </cell>
          <cell r="E128" t="str">
            <v>РПП</v>
          </cell>
          <cell r="F128" t="str">
            <v>Рыбачий</v>
          </cell>
          <cell r="G128" t="str">
            <v>да</v>
          </cell>
          <cell r="H128" t="str">
            <v>установлен</v>
          </cell>
          <cell r="I128" t="str">
            <v>речной</v>
          </cell>
          <cell r="J128" t="str">
            <v>не определен</v>
          </cell>
          <cell r="K128" t="str">
            <v>грузо-пассажирский</v>
          </cell>
          <cell r="L128" t="str">
            <v>сезонный</v>
          </cell>
          <cell r="M128" t="str">
            <v>многосторонний</v>
          </cell>
          <cell r="N128" t="str">
            <v>не определен</v>
          </cell>
          <cell r="O128" t="str">
            <v>нет</v>
          </cell>
          <cell r="P128" t="str">
            <v>нет</v>
          </cell>
          <cell r="Q128" t="str">
            <v>нет</v>
          </cell>
          <cell r="R128" t="str">
            <v>Литовская Республика</v>
          </cell>
          <cell r="S128" t="str">
            <v>Нида</v>
          </cell>
          <cell r="T128" t="str">
            <v>СЗФО</v>
          </cell>
          <cell r="U128" t="str">
            <v>Калининградская область</v>
          </cell>
          <cell r="V128" t="str">
            <v>238535, Калининградская обл., Зеленоградский р-он, поселок Рыбачий</v>
          </cell>
          <cell r="W128" t="str">
            <v>Не функционирует с 2018 года по причине необустроенности пункта пропуска. Собственник ООО "Маггис-Трейд" решением Арбитражного суда г. Москвы 19.07.2017 признан банкротом. Решение о целесообразности функционирования пункта пропуска не принято, в том числе сопредельным государством</v>
          </cell>
          <cell r="X128" t="str">
            <v>на нерегулярной основе в заявительном порядке</v>
          </cell>
          <cell r="Y128" t="str">
            <v>действует</v>
          </cell>
          <cell r="Z128" t="str">
            <v>нет данных</v>
          </cell>
          <cell r="AA128" t="str">
            <v>нет данных</v>
          </cell>
          <cell r="AB128" t="str">
            <v>нет данных</v>
          </cell>
          <cell r="AC128" t="str">
            <v>все</v>
          </cell>
          <cell r="AD128" t="str">
            <v>навигация</v>
          </cell>
          <cell r="AE128">
            <v>24</v>
          </cell>
          <cell r="AF128">
            <v>182</v>
          </cell>
          <cell r="AG128" t="str">
            <v>действует</v>
          </cell>
          <cell r="AH128">
            <v>45121</v>
          </cell>
          <cell r="AI128">
            <v>0</v>
          </cell>
          <cell r="AJ128" t="str">
            <v>не определена</v>
          </cell>
          <cell r="AK128">
            <v>0</v>
          </cell>
          <cell r="AL128">
            <v>0</v>
          </cell>
          <cell r="AM128">
            <v>0</v>
          </cell>
          <cell r="AN128" t="str">
            <v>не определена</v>
          </cell>
          <cell r="AO128">
            <v>0</v>
          </cell>
          <cell r="AP128">
            <v>0</v>
          </cell>
          <cell r="AQ128">
            <v>0</v>
          </cell>
          <cell r="AR128" t="str">
            <v>не определена</v>
          </cell>
          <cell r="AS128">
            <v>0</v>
          </cell>
          <cell r="AT128">
            <v>0</v>
          </cell>
          <cell r="AU128">
            <v>0</v>
          </cell>
          <cell r="AV128" t="str">
            <v>не определена</v>
          </cell>
          <cell r="AW128">
            <v>0</v>
          </cell>
          <cell r="AX128">
            <v>0</v>
          </cell>
          <cell r="AY128">
            <v>0</v>
          </cell>
          <cell r="AZ128" t="str">
            <v>не определена</v>
          </cell>
          <cell r="BA128">
            <v>0</v>
          </cell>
          <cell r="BB128">
            <v>0</v>
          </cell>
          <cell r="BC128">
            <v>0</v>
          </cell>
          <cell r="BD128" t="str">
            <v>не определена</v>
          </cell>
          <cell r="BE128">
            <v>0</v>
          </cell>
          <cell r="BF128">
            <v>0</v>
          </cell>
          <cell r="BG128" t="str">
            <v>не определено</v>
          </cell>
          <cell r="BH128" t="str">
            <v>да</v>
          </cell>
          <cell r="BI128" t="str">
            <v>да</v>
          </cell>
          <cell r="BJ128" t="str">
            <v>да</v>
          </cell>
          <cell r="BK128" t="str">
            <v>да</v>
          </cell>
          <cell r="BL128" t="str">
            <v>да</v>
          </cell>
          <cell r="BM128" t="str">
            <v>нет</v>
          </cell>
          <cell r="BN128">
            <v>0</v>
          </cell>
          <cell r="BO128">
            <v>0</v>
          </cell>
        </row>
        <row r="129">
          <cell r="A129" t="str">
            <v>РППСоветск (Русне, Юрбаркас)СЗФО</v>
          </cell>
          <cell r="B129">
            <v>128</v>
          </cell>
          <cell r="C129" t="str">
            <v>Калининградский</v>
          </cell>
          <cell r="D129" t="str">
            <v>РПП</v>
          </cell>
          <cell r="E129" t="str">
            <v>РПП</v>
          </cell>
          <cell r="F129" t="str">
            <v>Советск (Русне, Юрбаркас)</v>
          </cell>
          <cell r="G129" t="str">
            <v>нет</v>
          </cell>
          <cell r="H129" t="str">
            <v>установлен</v>
          </cell>
          <cell r="I129" t="str">
            <v>речной</v>
          </cell>
          <cell r="J129" t="str">
            <v>не определен</v>
          </cell>
          <cell r="K129" t="str">
            <v>грузо-пассажирский</v>
          </cell>
          <cell r="L129" t="str">
            <v>сезонный</v>
          </cell>
          <cell r="M129" t="str">
            <v>многосторонний</v>
          </cell>
          <cell r="N129" t="str">
            <v>не определен</v>
          </cell>
          <cell r="O129" t="str">
            <v>нет</v>
          </cell>
          <cell r="P129" t="str">
            <v>нет</v>
          </cell>
          <cell r="Q129" t="str">
            <v>нет</v>
          </cell>
          <cell r="R129" t="str">
            <v>Литовская Республика</v>
          </cell>
          <cell r="S129" t="str">
            <v>Русне, Юрбаркас</v>
          </cell>
          <cell r="T129" t="str">
            <v>СЗФО</v>
          </cell>
          <cell r="U129" t="str">
            <v>Калининградская область</v>
          </cell>
          <cell r="V129" t="str">
            <v>не определен</v>
          </cell>
          <cell r="W129" t="str">
            <v>Не функционирует с 2006 г. Пункт пропуска не обустроен, так как решение о целесообразности функционирования не принято</v>
          </cell>
          <cell r="X129" t="str">
            <v>не определен</v>
          </cell>
          <cell r="Y129" t="str">
            <v>не определен</v>
          </cell>
          <cell r="Z129" t="str">
            <v>нет данных</v>
          </cell>
          <cell r="AA129" t="str">
            <v>нет данных</v>
          </cell>
          <cell r="AB129" t="str">
            <v>нет данных</v>
          </cell>
          <cell r="AC129" t="str">
            <v>не определен</v>
          </cell>
          <cell r="AD129" t="str">
            <v>не определен</v>
          </cell>
          <cell r="AE129">
            <v>0</v>
          </cell>
          <cell r="AF129">
            <v>0</v>
          </cell>
          <cell r="AG129" t="str">
            <v>не определен</v>
          </cell>
          <cell r="AH129" t="str">
            <v>не утвержден</v>
          </cell>
          <cell r="AI129">
            <v>0</v>
          </cell>
          <cell r="AJ129" t="str">
            <v>не определена</v>
          </cell>
          <cell r="AK129">
            <v>0</v>
          </cell>
          <cell r="AL129">
            <v>0</v>
          </cell>
          <cell r="AM129">
            <v>0</v>
          </cell>
          <cell r="AN129" t="str">
            <v>не определена</v>
          </cell>
          <cell r="AO129">
            <v>0</v>
          </cell>
          <cell r="AP129">
            <v>0</v>
          </cell>
          <cell r="AQ129">
            <v>0</v>
          </cell>
          <cell r="AR129" t="str">
            <v>не определена</v>
          </cell>
          <cell r="AS129">
            <v>0</v>
          </cell>
          <cell r="AT129">
            <v>0</v>
          </cell>
          <cell r="AU129">
            <v>0</v>
          </cell>
          <cell r="AV129" t="str">
            <v>не определена</v>
          </cell>
          <cell r="AW129">
            <v>0</v>
          </cell>
          <cell r="AX129">
            <v>0</v>
          </cell>
          <cell r="AY129">
            <v>0</v>
          </cell>
          <cell r="AZ129" t="str">
            <v>не определена</v>
          </cell>
          <cell r="BA129">
            <v>0</v>
          </cell>
          <cell r="BB129">
            <v>0</v>
          </cell>
          <cell r="BC129">
            <v>0</v>
          </cell>
          <cell r="BD129" t="str">
            <v>не определена</v>
          </cell>
          <cell r="BE129">
            <v>0</v>
          </cell>
          <cell r="BF129">
            <v>0</v>
          </cell>
          <cell r="BG129" t="str">
            <v>не определено</v>
          </cell>
          <cell r="BH129" t="str">
            <v>нет</v>
          </cell>
          <cell r="BI129" t="str">
            <v>нет</v>
          </cell>
          <cell r="BJ129" t="str">
            <v>нет</v>
          </cell>
          <cell r="BK129" t="str">
            <v>нет</v>
          </cell>
          <cell r="BL129" t="str">
            <v>нет</v>
          </cell>
          <cell r="BM129" t="str">
            <v>нет</v>
          </cell>
          <cell r="BN129">
            <v>0</v>
          </cell>
          <cell r="BO129">
            <v>0</v>
          </cell>
        </row>
        <row r="130">
          <cell r="A130" t="str">
            <v>МАППАрмянскЮФО</v>
          </cell>
          <cell r="B130">
            <v>129</v>
          </cell>
          <cell r="C130" t="str">
            <v>Крымский</v>
          </cell>
          <cell r="D130" t="str">
            <v>АПП</v>
          </cell>
          <cell r="E130" t="str">
            <v>МАПП</v>
          </cell>
          <cell r="F130" t="str">
            <v>Армянск</v>
          </cell>
          <cell r="G130" t="str">
            <v>да</v>
          </cell>
          <cell r="H130" t="str">
            <v>установлен</v>
          </cell>
          <cell r="I130" t="str">
            <v>автомобильный</v>
          </cell>
          <cell r="J130" t="str">
            <v>не определен</v>
          </cell>
          <cell r="K130" t="str">
            <v>грузо-пассажирский</v>
          </cell>
          <cell r="L130" t="str">
            <v>постоянный</v>
          </cell>
          <cell r="M130" t="str">
            <v>многосторонний</v>
          </cell>
          <cell r="N130" t="str">
            <v>не определен</v>
          </cell>
          <cell r="O130" t="str">
            <v>да</v>
          </cell>
          <cell r="P130" t="str">
            <v>нет</v>
          </cell>
          <cell r="Q130" t="str">
            <v>да</v>
          </cell>
          <cell r="R130" t="str">
            <v>не применимо (Херсонская обл.)</v>
          </cell>
          <cell r="S130" t="str">
            <v>«Контрольный пункт въезда-выезда» Каланчак</v>
          </cell>
          <cell r="T130" t="str">
            <v>ЮФО</v>
          </cell>
          <cell r="U130" t="str">
            <v>Республика Крым</v>
          </cell>
          <cell r="V130" t="str">
            <v>Республика Крым, 114 км автодороги М17 «Херсон-Джанкой-Феодосия-Керчь», МАПП Армянск</v>
          </cell>
          <cell r="W130" t="str">
            <v>функционирует</v>
          </cell>
          <cell r="X130" t="str">
            <v>круглосуточно</v>
          </cell>
          <cell r="Y130" t="str">
            <v>действует</v>
          </cell>
          <cell r="Z130" t="str">
            <v>нет данных</v>
          </cell>
          <cell r="AA130" t="str">
            <v>нет данных</v>
          </cell>
          <cell r="AB130" t="str">
            <v>нет данных</v>
          </cell>
          <cell r="AC130" t="str">
            <v>все</v>
          </cell>
          <cell r="AD130" t="str">
            <v>круглогодично</v>
          </cell>
          <cell r="AE130">
            <v>24</v>
          </cell>
          <cell r="AF130">
            <v>365</v>
          </cell>
          <cell r="AG130" t="str">
            <v>действует</v>
          </cell>
          <cell r="AH130">
            <v>43361</v>
          </cell>
          <cell r="AI130">
            <v>30</v>
          </cell>
          <cell r="AJ130" t="str">
            <v>тр.с./сутки</v>
          </cell>
          <cell r="AK130">
            <v>30</v>
          </cell>
          <cell r="AL130">
            <v>10950</v>
          </cell>
          <cell r="AM130">
            <v>30</v>
          </cell>
          <cell r="AN130" t="str">
            <v>тр.с./сутки</v>
          </cell>
          <cell r="AO130">
            <v>30</v>
          </cell>
          <cell r="AP130">
            <v>10950</v>
          </cell>
          <cell r="AQ130">
            <v>400</v>
          </cell>
          <cell r="AR130" t="str">
            <v>тр.с./сутки</v>
          </cell>
          <cell r="AS130">
            <v>400</v>
          </cell>
          <cell r="AT130">
            <v>146000</v>
          </cell>
          <cell r="AU130">
            <v>460</v>
          </cell>
          <cell r="AV130" t="str">
            <v>тр.с./сутки</v>
          </cell>
          <cell r="AW130">
            <v>460</v>
          </cell>
          <cell r="AX130">
            <v>167900</v>
          </cell>
          <cell r="AY130">
            <v>4000</v>
          </cell>
          <cell r="AZ130" t="str">
            <v>чел./сутки</v>
          </cell>
          <cell r="BA130">
            <v>4000</v>
          </cell>
          <cell r="BB130">
            <v>1460000</v>
          </cell>
          <cell r="BC130">
            <v>0</v>
          </cell>
          <cell r="BD130" t="str">
            <v>не определена</v>
          </cell>
          <cell r="BE130">
            <v>0</v>
          </cell>
          <cell r="BF130">
            <v>0</v>
          </cell>
          <cell r="BG130" t="str">
            <v>не определено</v>
          </cell>
          <cell r="BH130" t="str">
            <v>да</v>
          </cell>
          <cell r="BI130" t="str">
            <v>да</v>
          </cell>
          <cell r="BJ130" t="str">
            <v>да</v>
          </cell>
          <cell r="BK130" t="str">
            <v>да</v>
          </cell>
          <cell r="BL130" t="str">
            <v>да</v>
          </cell>
          <cell r="BM130" t="str">
            <v>да</v>
          </cell>
          <cell r="BN130">
            <v>0</v>
          </cell>
          <cell r="BO130">
            <v>8</v>
          </cell>
        </row>
        <row r="131">
          <cell r="A131" t="str">
            <v>МАППДжанкойЮФО</v>
          </cell>
          <cell r="B131">
            <v>130</v>
          </cell>
          <cell r="C131" t="str">
            <v>Крымский</v>
          </cell>
          <cell r="D131" t="str">
            <v>АПП</v>
          </cell>
          <cell r="E131" t="str">
            <v>МАПП</v>
          </cell>
          <cell r="F131" t="str">
            <v>Джанкой</v>
          </cell>
          <cell r="G131" t="str">
            <v>да</v>
          </cell>
          <cell r="H131" t="str">
            <v>установлен</v>
          </cell>
          <cell r="I131" t="str">
            <v>автомобильный</v>
          </cell>
          <cell r="J131" t="str">
            <v>не определен</v>
          </cell>
          <cell r="K131" t="str">
            <v>грузо-пассажирский</v>
          </cell>
          <cell r="L131" t="str">
            <v>постоянный</v>
          </cell>
          <cell r="M131" t="str">
            <v>многосторонний</v>
          </cell>
          <cell r="N131" t="str">
            <v>не определен</v>
          </cell>
          <cell r="O131" t="str">
            <v>да</v>
          </cell>
          <cell r="P131" t="str">
            <v>нет</v>
          </cell>
          <cell r="Q131" t="str">
            <v>да</v>
          </cell>
          <cell r="R131" t="str">
            <v>не применимо (Херсонская обл.)</v>
          </cell>
          <cell r="S131" t="str">
            <v>«Контрольный пункт въезда-выезда» Чонгар (Сальково)</v>
          </cell>
          <cell r="T131" t="str">
            <v>ЮФО</v>
          </cell>
          <cell r="U131" t="str">
            <v>Республика Крым</v>
          </cell>
          <cell r="V131" t="str">
            <v>Республика Крым, 525 км трассы М18 «Харьков - Симферополь - Алушта – Ялта»</v>
          </cell>
          <cell r="W131" t="str">
            <v>функционирует</v>
          </cell>
          <cell r="X131" t="str">
            <v>круглосуточно</v>
          </cell>
          <cell r="Y131" t="str">
            <v>действует</v>
          </cell>
          <cell r="Z131" t="str">
            <v>нет данных</v>
          </cell>
          <cell r="AA131" t="str">
            <v>нет данных</v>
          </cell>
          <cell r="AB131" t="str">
            <v>нет данных</v>
          </cell>
          <cell r="AC131" t="str">
            <v>все</v>
          </cell>
          <cell r="AD131" t="str">
            <v>круглогодично</v>
          </cell>
          <cell r="AE131">
            <v>24</v>
          </cell>
          <cell r="AF131">
            <v>365</v>
          </cell>
          <cell r="AG131" t="str">
            <v>действует</v>
          </cell>
          <cell r="AH131">
            <v>43361</v>
          </cell>
          <cell r="AI131">
            <v>40</v>
          </cell>
          <cell r="AJ131" t="str">
            <v>тр.с./сутки</v>
          </cell>
          <cell r="AK131">
            <v>40</v>
          </cell>
          <cell r="AL131">
            <v>14600</v>
          </cell>
          <cell r="AM131">
            <v>40</v>
          </cell>
          <cell r="AN131" t="str">
            <v>тр.с./сутки</v>
          </cell>
          <cell r="AO131">
            <v>40</v>
          </cell>
          <cell r="AP131">
            <v>14600</v>
          </cell>
          <cell r="AQ131">
            <v>500</v>
          </cell>
          <cell r="AR131" t="str">
            <v>тр.с./сутки</v>
          </cell>
          <cell r="AS131">
            <v>500</v>
          </cell>
          <cell r="AT131">
            <v>182500</v>
          </cell>
          <cell r="AU131">
            <v>580</v>
          </cell>
          <cell r="AV131" t="str">
            <v>тр.с./сутки</v>
          </cell>
          <cell r="AW131">
            <v>580</v>
          </cell>
          <cell r="AX131">
            <v>211700</v>
          </cell>
          <cell r="AY131">
            <v>5000</v>
          </cell>
          <cell r="AZ131" t="str">
            <v>чел./сутки</v>
          </cell>
          <cell r="BA131">
            <v>5000</v>
          </cell>
          <cell r="BB131">
            <v>1825000</v>
          </cell>
          <cell r="BC131">
            <v>0</v>
          </cell>
          <cell r="BD131" t="str">
            <v>не определена</v>
          </cell>
          <cell r="BE131">
            <v>0</v>
          </cell>
          <cell r="BF131">
            <v>0</v>
          </cell>
          <cell r="BG131" t="str">
            <v>не определено</v>
          </cell>
          <cell r="BH131" t="str">
            <v>да</v>
          </cell>
          <cell r="BI131" t="str">
            <v>да</v>
          </cell>
          <cell r="BJ131" t="str">
            <v>да</v>
          </cell>
          <cell r="BK131" t="str">
            <v>да</v>
          </cell>
          <cell r="BL131" t="str">
            <v>да</v>
          </cell>
          <cell r="BM131" t="str">
            <v>да</v>
          </cell>
          <cell r="BN131">
            <v>0</v>
          </cell>
          <cell r="BO131">
            <v>10</v>
          </cell>
        </row>
        <row r="132">
          <cell r="A132" t="str">
            <v>ДАПППерекопЮФО</v>
          </cell>
          <cell r="B132">
            <v>131</v>
          </cell>
          <cell r="C132" t="str">
            <v>Крымский</v>
          </cell>
          <cell r="D132" t="str">
            <v>АПП</v>
          </cell>
          <cell r="E132" t="str">
            <v>ДАПП</v>
          </cell>
          <cell r="F132" t="str">
            <v>Перекоп</v>
          </cell>
          <cell r="G132" t="str">
            <v>да</v>
          </cell>
          <cell r="H132" t="str">
            <v>установлен</v>
          </cell>
          <cell r="I132" t="str">
            <v>автомобильный</v>
          </cell>
          <cell r="J132" t="str">
            <v>не определен</v>
          </cell>
          <cell r="K132" t="str">
            <v>грузо-пассажирский</v>
          </cell>
          <cell r="L132" t="str">
            <v>постоянный</v>
          </cell>
          <cell r="M132" t="str">
            <v>двусторонний</v>
          </cell>
          <cell r="N132" t="str">
            <v>не определен</v>
          </cell>
          <cell r="O132" t="str">
            <v>да</v>
          </cell>
          <cell r="P132" t="str">
            <v>нет</v>
          </cell>
          <cell r="Q132" t="str">
            <v>да</v>
          </cell>
          <cell r="R132" t="str">
            <v>не применимо (Херсонская обл.)</v>
          </cell>
          <cell r="S132" t="str">
            <v>«Контрольный пункт въезда-выезда» Чаплинка</v>
          </cell>
          <cell r="T132" t="str">
            <v>ЮФО</v>
          </cell>
          <cell r="U132" t="str">
            <v>Республика Крым</v>
          </cell>
          <cell r="V132" t="str">
            <v>Республика Крым, 62 км трассы «Каховка-Армянск»</v>
          </cell>
          <cell r="W132" t="str">
            <v>функционирует</v>
          </cell>
          <cell r="X132" t="str">
            <v>круглосуточно</v>
          </cell>
          <cell r="Y132" t="str">
            <v>действует</v>
          </cell>
          <cell r="Z132" t="str">
            <v>нет данных</v>
          </cell>
          <cell r="AA132" t="str">
            <v>нет данных</v>
          </cell>
          <cell r="AB132" t="str">
            <v>нет данных</v>
          </cell>
          <cell r="AC132" t="str">
            <v>все</v>
          </cell>
          <cell r="AD132" t="str">
            <v>круглогодично</v>
          </cell>
          <cell r="AE132">
            <v>24</v>
          </cell>
          <cell r="AF132">
            <v>365</v>
          </cell>
          <cell r="AG132" t="str">
            <v>действует</v>
          </cell>
          <cell r="AH132">
            <v>43361</v>
          </cell>
          <cell r="AI132">
            <v>20</v>
          </cell>
          <cell r="AJ132" t="str">
            <v>тр.с./сутки</v>
          </cell>
          <cell r="AK132">
            <v>20</v>
          </cell>
          <cell r="AL132">
            <v>7300</v>
          </cell>
          <cell r="AM132">
            <v>20</v>
          </cell>
          <cell r="AN132" t="str">
            <v>тр.с./сутки</v>
          </cell>
          <cell r="AO132">
            <v>20</v>
          </cell>
          <cell r="AP132">
            <v>7300</v>
          </cell>
          <cell r="AQ132">
            <v>200</v>
          </cell>
          <cell r="AR132" t="str">
            <v>тр.с./сутки</v>
          </cell>
          <cell r="AS132">
            <v>200</v>
          </cell>
          <cell r="AT132">
            <v>73000</v>
          </cell>
          <cell r="AU132">
            <v>240</v>
          </cell>
          <cell r="AV132" t="str">
            <v>тр.с./сутки</v>
          </cell>
          <cell r="AW132">
            <v>240</v>
          </cell>
          <cell r="AX132">
            <v>87600</v>
          </cell>
          <cell r="AY132">
            <v>3000</v>
          </cell>
          <cell r="AZ132" t="str">
            <v>чел./сутки</v>
          </cell>
          <cell r="BA132">
            <v>3000</v>
          </cell>
          <cell r="BB132">
            <v>1095000</v>
          </cell>
          <cell r="BC132">
            <v>0</v>
          </cell>
          <cell r="BD132" t="str">
            <v>не определена</v>
          </cell>
          <cell r="BE132">
            <v>0</v>
          </cell>
          <cell r="BF132">
            <v>0</v>
          </cell>
          <cell r="BG132" t="str">
            <v>не определено</v>
          </cell>
          <cell r="BH132" t="str">
            <v>да</v>
          </cell>
          <cell r="BI132" t="str">
            <v>да</v>
          </cell>
          <cell r="BJ132" t="str">
            <v>да</v>
          </cell>
          <cell r="BK132" t="str">
            <v>да</v>
          </cell>
          <cell r="BL132" t="str">
            <v>да</v>
          </cell>
          <cell r="BM132" t="str">
            <v>да</v>
          </cell>
          <cell r="BN132">
            <v>0</v>
          </cell>
          <cell r="BO132">
            <v>6</v>
          </cell>
        </row>
        <row r="133">
          <cell r="A133" t="str">
            <v>ЖДППАрмянскЮФО</v>
          </cell>
          <cell r="B133">
            <v>132</v>
          </cell>
          <cell r="C133" t="str">
            <v>Крымский</v>
          </cell>
          <cell r="D133" t="str">
            <v>ЖДПП</v>
          </cell>
          <cell r="E133" t="str">
            <v>ЖДПП</v>
          </cell>
          <cell r="F133" t="str">
            <v>Армянск</v>
          </cell>
          <cell r="G133" t="str">
            <v>да</v>
          </cell>
          <cell r="H133" t="str">
            <v>установлен</v>
          </cell>
          <cell r="I133" t="str">
            <v>железнодорожный</v>
          </cell>
          <cell r="J133" t="str">
            <v>не определен</v>
          </cell>
          <cell r="K133" t="str">
            <v>грузо-пассажирский</v>
          </cell>
          <cell r="L133" t="str">
            <v>постоянный</v>
          </cell>
          <cell r="M133" t="str">
            <v>многосторонний</v>
          </cell>
          <cell r="N133" t="str">
            <v>не определен</v>
          </cell>
          <cell r="O133" t="str">
            <v>да</v>
          </cell>
          <cell r="P133" t="str">
            <v>да</v>
          </cell>
          <cell r="Q133" t="str">
            <v>да</v>
          </cell>
          <cell r="R133" t="str">
            <v>не применимо (Херсонская обл.)</v>
          </cell>
          <cell r="S133" t="str">
            <v>Вадим, Херсон</v>
          </cell>
          <cell r="T133" t="str">
            <v>ЮФО</v>
          </cell>
          <cell r="U133" t="str">
            <v>Республика Крым</v>
          </cell>
          <cell r="V133" t="str">
            <v>Республика Крым, железнодорожная станция Армянск</v>
          </cell>
          <cell r="W133" t="str">
            <v>В связи с односторонним принятием украинской стороной решения пропуск через государственную границу Российской Федерации временно не осуществляется с конца 2014 года. Пункт пропуска обустроен, ГКО размещены</v>
          </cell>
          <cell r="X133" t="str">
            <v>круглосуточно</v>
          </cell>
          <cell r="Y133" t="str">
            <v>действует</v>
          </cell>
          <cell r="Z133" t="str">
            <v>нет данных</v>
          </cell>
          <cell r="AA133" t="str">
            <v>нет данных</v>
          </cell>
          <cell r="AB133" t="str">
            <v>нет данных</v>
          </cell>
          <cell r="AC133" t="str">
            <v>все</v>
          </cell>
          <cell r="AD133" t="str">
            <v>круглогодично</v>
          </cell>
          <cell r="AE133">
            <v>24</v>
          </cell>
          <cell r="AF133">
            <v>365</v>
          </cell>
          <cell r="AG133" t="str">
            <v>действует</v>
          </cell>
          <cell r="AH133">
            <v>43361</v>
          </cell>
          <cell r="AI133">
            <v>0</v>
          </cell>
          <cell r="AJ133" t="str">
            <v>не определена</v>
          </cell>
          <cell r="AK133">
            <v>0</v>
          </cell>
          <cell r="AL133">
            <v>0</v>
          </cell>
          <cell r="AM133">
            <v>0</v>
          </cell>
          <cell r="AN133" t="str">
            <v>не определена</v>
          </cell>
          <cell r="AO133">
            <v>0</v>
          </cell>
          <cell r="AP133">
            <v>0</v>
          </cell>
          <cell r="AQ133">
            <v>0</v>
          </cell>
          <cell r="AR133" t="str">
            <v>не определена</v>
          </cell>
          <cell r="AS133">
            <v>0</v>
          </cell>
          <cell r="AT133">
            <v>0</v>
          </cell>
          <cell r="AU133">
            <v>0</v>
          </cell>
          <cell r="AV133" t="str">
            <v>не определена</v>
          </cell>
          <cell r="AW133">
            <v>0</v>
          </cell>
          <cell r="AX133">
            <v>0</v>
          </cell>
          <cell r="AY133">
            <v>0</v>
          </cell>
          <cell r="AZ133" t="str">
            <v>не определена</v>
          </cell>
          <cell r="BA133">
            <v>0</v>
          </cell>
          <cell r="BB133">
            <v>0</v>
          </cell>
          <cell r="BC133">
            <v>0</v>
          </cell>
          <cell r="BD133" t="str">
            <v>не определена</v>
          </cell>
          <cell r="BE133">
            <v>0</v>
          </cell>
          <cell r="BF133">
            <v>0</v>
          </cell>
          <cell r="BG133" t="str">
            <v>не определено</v>
          </cell>
          <cell r="BH133" t="str">
            <v>да</v>
          </cell>
          <cell r="BI133" t="str">
            <v>да</v>
          </cell>
          <cell r="BJ133" t="str">
            <v>да</v>
          </cell>
          <cell r="BK133" t="str">
            <v>да</v>
          </cell>
          <cell r="BL133" t="str">
            <v>да</v>
          </cell>
          <cell r="BM133" t="str">
            <v>нет</v>
          </cell>
          <cell r="BN133">
            <v>0</v>
          </cell>
          <cell r="BO133">
            <v>0</v>
          </cell>
        </row>
        <row r="134">
          <cell r="A134" t="str">
            <v>ЖДППДжанкойЮФО</v>
          </cell>
          <cell r="B134">
            <v>133</v>
          </cell>
          <cell r="C134" t="str">
            <v>Крымский</v>
          </cell>
          <cell r="D134" t="str">
            <v>ЖДПП</v>
          </cell>
          <cell r="E134" t="str">
            <v>ЖДПП</v>
          </cell>
          <cell r="F134" t="str">
            <v>Джанкой</v>
          </cell>
          <cell r="G134" t="str">
            <v>да</v>
          </cell>
          <cell r="H134" t="str">
            <v>установлен</v>
          </cell>
          <cell r="I134" t="str">
            <v>железнодорожный</v>
          </cell>
          <cell r="J134" t="str">
            <v>не определен</v>
          </cell>
          <cell r="K134" t="str">
            <v>грузо-пассажирский</v>
          </cell>
          <cell r="L134" t="str">
            <v>постоянный</v>
          </cell>
          <cell r="M134" t="str">
            <v>многосторонний</v>
          </cell>
          <cell r="N134" t="str">
            <v>не определен</v>
          </cell>
          <cell r="O134" t="str">
            <v>да</v>
          </cell>
          <cell r="P134" t="str">
            <v>нет</v>
          </cell>
          <cell r="Q134" t="str">
            <v>да</v>
          </cell>
          <cell r="R134" t="str">
            <v>не применимо (Херсонская обл.)</v>
          </cell>
          <cell r="S134" t="str">
            <v>Новоалексеевка</v>
          </cell>
          <cell r="T134" t="str">
            <v>ЮФО</v>
          </cell>
          <cell r="U134" t="str">
            <v>Республика Крым</v>
          </cell>
          <cell r="V134" t="str">
            <v>Республика Крым, г. Джанкой</v>
          </cell>
          <cell r="W134" t="str">
            <v>В связи с односторонним принятием украинской стороной решения пропуск через государственную границу Российской Федерации временно не осуществляется с конца 2014 года. Пункт пропуска обустроен, ГКО размещены</v>
          </cell>
          <cell r="X134" t="str">
            <v>круглосуточно</v>
          </cell>
          <cell r="Y134" t="str">
            <v>действует</v>
          </cell>
          <cell r="Z134" t="str">
            <v>нет данных</v>
          </cell>
          <cell r="AA134" t="str">
            <v>нет данных</v>
          </cell>
          <cell r="AB134" t="str">
            <v>нет данных</v>
          </cell>
          <cell r="AC134" t="str">
            <v>все</v>
          </cell>
          <cell r="AD134" t="str">
            <v>круглогодично</v>
          </cell>
          <cell r="AE134">
            <v>24</v>
          </cell>
          <cell r="AF134">
            <v>365</v>
          </cell>
          <cell r="AG134" t="str">
            <v>действует</v>
          </cell>
          <cell r="AH134">
            <v>43361</v>
          </cell>
          <cell r="AI134">
            <v>0</v>
          </cell>
          <cell r="AJ134" t="str">
            <v>не определена</v>
          </cell>
          <cell r="AK134">
            <v>0</v>
          </cell>
          <cell r="AL134">
            <v>0</v>
          </cell>
          <cell r="AM134">
            <v>0</v>
          </cell>
          <cell r="AN134" t="str">
            <v>не определена</v>
          </cell>
          <cell r="AO134">
            <v>0</v>
          </cell>
          <cell r="AP134">
            <v>0</v>
          </cell>
          <cell r="AQ134">
            <v>0</v>
          </cell>
          <cell r="AR134" t="str">
            <v>не определена</v>
          </cell>
          <cell r="AS134">
            <v>0</v>
          </cell>
          <cell r="AT134">
            <v>0</v>
          </cell>
          <cell r="AU134">
            <v>0</v>
          </cell>
          <cell r="AV134" t="str">
            <v>не определена</v>
          </cell>
          <cell r="AW134">
            <v>0</v>
          </cell>
          <cell r="AX134">
            <v>0</v>
          </cell>
          <cell r="AY134">
            <v>0</v>
          </cell>
          <cell r="AZ134" t="str">
            <v>не определена</v>
          </cell>
          <cell r="BA134">
            <v>0</v>
          </cell>
          <cell r="BB134">
            <v>0</v>
          </cell>
          <cell r="BC134">
            <v>0</v>
          </cell>
          <cell r="BD134" t="str">
            <v>не определена</v>
          </cell>
          <cell r="BE134">
            <v>0</v>
          </cell>
          <cell r="BF134">
            <v>0</v>
          </cell>
          <cell r="BG134" t="str">
            <v>не определено</v>
          </cell>
          <cell r="BH134" t="str">
            <v>да</v>
          </cell>
          <cell r="BI134" t="str">
            <v>да</v>
          </cell>
          <cell r="BJ134" t="str">
            <v>да</v>
          </cell>
          <cell r="BK134" t="str">
            <v>да</v>
          </cell>
          <cell r="BL134" t="str">
            <v>да</v>
          </cell>
          <cell r="BM134" t="str">
            <v>нет</v>
          </cell>
          <cell r="BN134">
            <v>0</v>
          </cell>
          <cell r="BO134">
            <v>0</v>
          </cell>
        </row>
        <row r="135">
          <cell r="A135" t="str">
            <v>ЖДППСимферопольЮФО</v>
          </cell>
          <cell r="B135">
            <v>134</v>
          </cell>
          <cell r="C135" t="str">
            <v>Крымский</v>
          </cell>
          <cell r="D135" t="str">
            <v>ЖДПП</v>
          </cell>
          <cell r="E135" t="str">
            <v>ЖДПП</v>
          </cell>
          <cell r="F135" t="str">
            <v>Симферополь</v>
          </cell>
          <cell r="G135" t="str">
            <v>нет</v>
          </cell>
          <cell r="H135" t="str">
            <v>установлен</v>
          </cell>
          <cell r="I135" t="str">
            <v>железнодорожный</v>
          </cell>
          <cell r="J135" t="str">
            <v>не определен</v>
          </cell>
          <cell r="K135" t="str">
            <v>пассажирский</v>
          </cell>
          <cell r="L135" t="str">
            <v>постоянный</v>
          </cell>
          <cell r="M135" t="str">
            <v>многосторонний</v>
          </cell>
          <cell r="N135" t="str">
            <v>не определен</v>
          </cell>
          <cell r="O135" t="str">
            <v>нет</v>
          </cell>
          <cell r="P135" t="str">
            <v>нет</v>
          </cell>
          <cell r="Q135" t="str">
            <v>нет</v>
          </cell>
          <cell r="R135" t="str">
            <v>не применимо (Херсонская обл.)</v>
          </cell>
          <cell r="S135" t="str">
            <v>не определен</v>
          </cell>
          <cell r="T135" t="str">
            <v>ЮФО</v>
          </cell>
          <cell r="U135" t="str">
            <v>Республика Крым</v>
          </cell>
          <cell r="V135" t="str">
            <v>не определен</v>
          </cell>
          <cell r="W135" t="str">
            <v>В связи с односторонним принятием Украинской стороной решения  о прекращении железнодорожного сообщения пропуск через госдарственную границу не осуществляется. Пункт пропуска не обустраивался</v>
          </cell>
          <cell r="X135" t="str">
            <v>не определен</v>
          </cell>
          <cell r="Y135" t="str">
            <v>не определен</v>
          </cell>
          <cell r="Z135" t="str">
            <v>нет данных</v>
          </cell>
          <cell r="AA135" t="str">
            <v>нет данных</v>
          </cell>
          <cell r="AB135" t="str">
            <v>нет данных</v>
          </cell>
          <cell r="AC135" t="str">
            <v>не определен</v>
          </cell>
          <cell r="AD135" t="str">
            <v>не определен</v>
          </cell>
          <cell r="AE135">
            <v>0</v>
          </cell>
          <cell r="AF135">
            <v>0</v>
          </cell>
          <cell r="AG135" t="str">
            <v>не определен</v>
          </cell>
          <cell r="AH135" t="str">
            <v>не утвержден</v>
          </cell>
          <cell r="AI135">
            <v>0</v>
          </cell>
          <cell r="AJ135" t="str">
            <v>не определена</v>
          </cell>
          <cell r="AK135">
            <v>0</v>
          </cell>
          <cell r="AL135">
            <v>0</v>
          </cell>
          <cell r="AM135">
            <v>0</v>
          </cell>
          <cell r="AN135" t="str">
            <v>не определена</v>
          </cell>
          <cell r="AO135">
            <v>0</v>
          </cell>
          <cell r="AP135">
            <v>0</v>
          </cell>
          <cell r="AQ135">
            <v>0</v>
          </cell>
          <cell r="AR135" t="str">
            <v>не определена</v>
          </cell>
          <cell r="AS135">
            <v>0</v>
          </cell>
          <cell r="AT135">
            <v>0</v>
          </cell>
          <cell r="AU135">
            <v>0</v>
          </cell>
          <cell r="AV135" t="str">
            <v>не определена</v>
          </cell>
          <cell r="AW135">
            <v>0</v>
          </cell>
          <cell r="AX135">
            <v>0</v>
          </cell>
          <cell r="AY135">
            <v>0</v>
          </cell>
          <cell r="AZ135" t="str">
            <v>не определена</v>
          </cell>
          <cell r="BA135">
            <v>0</v>
          </cell>
          <cell r="BB135">
            <v>0</v>
          </cell>
          <cell r="BC135">
            <v>0</v>
          </cell>
          <cell r="BD135" t="str">
            <v>не определена</v>
          </cell>
          <cell r="BE135">
            <v>0</v>
          </cell>
          <cell r="BF135">
            <v>0</v>
          </cell>
          <cell r="BG135" t="str">
            <v>не определено</v>
          </cell>
          <cell r="BH135" t="str">
            <v>нет</v>
          </cell>
          <cell r="BI135" t="str">
            <v>нет</v>
          </cell>
          <cell r="BJ135" t="str">
            <v>нет</v>
          </cell>
          <cell r="BK135" t="str">
            <v>нет</v>
          </cell>
          <cell r="BL135" t="str">
            <v>нет</v>
          </cell>
          <cell r="BM135" t="str">
            <v>нет</v>
          </cell>
          <cell r="BN135">
            <v>0</v>
          </cell>
          <cell r="BO135">
            <v>0</v>
          </cell>
        </row>
        <row r="136">
          <cell r="A136" t="str">
            <v>ВППСимферопольЮФО</v>
          </cell>
          <cell r="B136">
            <v>135</v>
          </cell>
          <cell r="C136" t="str">
            <v>Крымский</v>
          </cell>
          <cell r="D136" t="str">
            <v>ВПП</v>
          </cell>
          <cell r="E136" t="str">
            <v>ВПП</v>
          </cell>
          <cell r="F136" t="str">
            <v>Симферополь</v>
          </cell>
          <cell r="G136" t="str">
            <v>да</v>
          </cell>
          <cell r="H136" t="str">
            <v>установлен</v>
          </cell>
          <cell r="I136" t="str">
            <v>воздушный</v>
          </cell>
          <cell r="J136" t="str">
            <v>не определен</v>
          </cell>
          <cell r="K136" t="str">
            <v>грузо-пассажирский</v>
          </cell>
          <cell r="L136" t="str">
            <v>постоянный</v>
          </cell>
          <cell r="M136" t="str">
            <v>многосторонний</v>
          </cell>
          <cell r="N136" t="str">
            <v>не определен</v>
          </cell>
          <cell r="O136" t="str">
            <v>нет</v>
          </cell>
          <cell r="P136" t="str">
            <v>нет</v>
          </cell>
          <cell r="Q136" t="str">
            <v>да</v>
          </cell>
          <cell r="R136" t="str">
            <v>не применимо</v>
          </cell>
          <cell r="S136" t="str">
            <v>не применимо</v>
          </cell>
          <cell r="T136" t="str">
            <v>ЮФО</v>
          </cell>
          <cell r="U136" t="str">
            <v>Республика Крым</v>
          </cell>
          <cell r="V136" t="str">
            <v>Республика Крым, г. Симферополь, пл. Аэропорта, 15</v>
          </cell>
          <cell r="W136" t="str">
            <v>функционирует</v>
          </cell>
          <cell r="X136" t="str">
            <v>круглосуточно</v>
          </cell>
          <cell r="Y136" t="str">
            <v>действует</v>
          </cell>
          <cell r="Z136" t="str">
            <v>нет данных</v>
          </cell>
          <cell r="AA136" t="str">
            <v>нет данных</v>
          </cell>
          <cell r="AB136" t="str">
            <v>нет данных</v>
          </cell>
          <cell r="AC136" t="str">
            <v>все</v>
          </cell>
          <cell r="AD136" t="str">
            <v>круглогодично</v>
          </cell>
          <cell r="AE136">
            <v>24</v>
          </cell>
          <cell r="AF136">
            <v>365</v>
          </cell>
          <cell r="AG136" t="str">
            <v>действует</v>
          </cell>
          <cell r="AH136">
            <v>42985</v>
          </cell>
          <cell r="AI136">
            <v>0</v>
          </cell>
          <cell r="AJ136" t="str">
            <v>не определена</v>
          </cell>
          <cell r="AK136">
            <v>0</v>
          </cell>
          <cell r="AL136">
            <v>0</v>
          </cell>
          <cell r="AM136">
            <v>0</v>
          </cell>
          <cell r="AN136" t="str">
            <v>не определена</v>
          </cell>
          <cell r="AO136">
            <v>0</v>
          </cell>
          <cell r="AP136">
            <v>0</v>
          </cell>
          <cell r="AQ136">
            <v>0</v>
          </cell>
          <cell r="AR136" t="str">
            <v>не определена</v>
          </cell>
          <cell r="AS136">
            <v>0</v>
          </cell>
          <cell r="AT136">
            <v>0</v>
          </cell>
          <cell r="AU136">
            <v>0</v>
          </cell>
          <cell r="AV136" t="str">
            <v>не определена</v>
          </cell>
          <cell r="AW136">
            <v>0</v>
          </cell>
          <cell r="AX136">
            <v>0</v>
          </cell>
          <cell r="AY136">
            <v>250</v>
          </cell>
          <cell r="AZ136" t="str">
            <v>чел./час</v>
          </cell>
          <cell r="BA136">
            <v>6000</v>
          </cell>
          <cell r="BB136">
            <v>2190000</v>
          </cell>
          <cell r="BC136">
            <v>0</v>
          </cell>
          <cell r="BD136" t="str">
            <v>не определена</v>
          </cell>
          <cell r="BE136">
            <v>0</v>
          </cell>
          <cell r="BF136">
            <v>0</v>
          </cell>
          <cell r="BG136" t="str">
            <v>не определено</v>
          </cell>
          <cell r="BH136" t="str">
            <v>да</v>
          </cell>
          <cell r="BI136" t="str">
            <v>да</v>
          </cell>
          <cell r="BJ136" t="str">
            <v>да</v>
          </cell>
          <cell r="BK136" t="str">
            <v>да</v>
          </cell>
          <cell r="BL136" t="str">
            <v>да</v>
          </cell>
          <cell r="BM136" t="str">
            <v>нет</v>
          </cell>
          <cell r="BN136">
            <v>0</v>
          </cell>
          <cell r="BO136">
            <v>0</v>
          </cell>
        </row>
        <row r="137">
          <cell r="A137" t="str">
            <v>МППЕвпаторияЮФО</v>
          </cell>
          <cell r="B137">
            <v>136</v>
          </cell>
          <cell r="C137" t="str">
            <v>Крымский</v>
          </cell>
          <cell r="D137" t="str">
            <v>МПП</v>
          </cell>
          <cell r="E137" t="str">
            <v>МПП</v>
          </cell>
          <cell r="F137" t="str">
            <v>Евпатория</v>
          </cell>
          <cell r="G137" t="str">
            <v>да</v>
          </cell>
          <cell r="H137" t="str">
            <v>установлен</v>
          </cell>
          <cell r="I137" t="str">
            <v>морской</v>
          </cell>
          <cell r="J137" t="str">
            <v>не определен</v>
          </cell>
          <cell r="K137" t="str">
            <v>грузо-пассажирский</v>
          </cell>
          <cell r="L137" t="str">
            <v>постоянный</v>
          </cell>
          <cell r="M137" t="str">
            <v>многосторонний</v>
          </cell>
          <cell r="N137" t="str">
            <v>не определен</v>
          </cell>
          <cell r="O137" t="str">
            <v>нет</v>
          </cell>
          <cell r="P137" t="str">
            <v>нет</v>
          </cell>
          <cell r="Q137" t="str">
            <v>да</v>
          </cell>
          <cell r="R137" t="str">
            <v>не применимо</v>
          </cell>
          <cell r="S137" t="str">
            <v>не применимо</v>
          </cell>
          <cell r="T137" t="str">
            <v>ЮФО</v>
          </cell>
          <cell r="U137" t="str">
            <v>Республика Крым</v>
          </cell>
          <cell r="V137" t="str">
            <v>Республика Крым, г. Евпатория, пл. Моряков, 1. причалы NN 2, 3, 4, 5, 6 — операционная акватория досмотрового комплекса; здание «Морского вокзала» - досмотровой зал первого этажа</v>
          </cell>
          <cell r="W137" t="str">
            <v>функционирует</v>
          </cell>
          <cell r="X137" t="str">
            <v>круглосуточно</v>
          </cell>
          <cell r="Y137" t="str">
            <v>действует</v>
          </cell>
          <cell r="Z137" t="str">
            <v>нет данных</v>
          </cell>
          <cell r="AA137" t="str">
            <v>нет данных</v>
          </cell>
          <cell r="AB137" t="str">
            <v>нет данных</v>
          </cell>
          <cell r="AC137" t="str">
            <v>все</v>
          </cell>
          <cell r="AD137" t="str">
            <v>круглогодично</v>
          </cell>
          <cell r="AE137">
            <v>24</v>
          </cell>
          <cell r="AF137">
            <v>365</v>
          </cell>
          <cell r="AG137" t="str">
            <v>действует</v>
          </cell>
          <cell r="AH137">
            <v>43361</v>
          </cell>
          <cell r="AI137">
            <v>0</v>
          </cell>
          <cell r="AJ137" t="str">
            <v>не определена</v>
          </cell>
          <cell r="AK137">
            <v>0</v>
          </cell>
          <cell r="AL137">
            <v>0</v>
          </cell>
          <cell r="AM137">
            <v>0</v>
          </cell>
          <cell r="AN137" t="str">
            <v>не определена</v>
          </cell>
          <cell r="AO137">
            <v>0</v>
          </cell>
          <cell r="AP137">
            <v>0</v>
          </cell>
          <cell r="AQ137">
            <v>0</v>
          </cell>
          <cell r="AR137" t="str">
            <v>не определена</v>
          </cell>
          <cell r="AS137">
            <v>0</v>
          </cell>
          <cell r="AT137">
            <v>0</v>
          </cell>
          <cell r="AU137">
            <v>0</v>
          </cell>
          <cell r="AV137" t="str">
            <v>не определена</v>
          </cell>
          <cell r="AW137">
            <v>0</v>
          </cell>
          <cell r="AX137">
            <v>0</v>
          </cell>
          <cell r="AY137">
            <v>0</v>
          </cell>
          <cell r="AZ137" t="str">
            <v>не определена</v>
          </cell>
          <cell r="BA137">
            <v>0</v>
          </cell>
          <cell r="BB137">
            <v>0</v>
          </cell>
          <cell r="BC137">
            <v>0</v>
          </cell>
          <cell r="BD137" t="str">
            <v>не определена</v>
          </cell>
          <cell r="BE137">
            <v>0</v>
          </cell>
          <cell r="BF137">
            <v>0</v>
          </cell>
          <cell r="BG137" t="str">
            <v>не определено</v>
          </cell>
          <cell r="BH137" t="str">
            <v>да</v>
          </cell>
          <cell r="BI137" t="str">
            <v>да</v>
          </cell>
          <cell r="BJ137" t="str">
            <v>да</v>
          </cell>
          <cell r="BK137" t="str">
            <v>да</v>
          </cell>
          <cell r="BL137" t="str">
            <v>да</v>
          </cell>
          <cell r="BM137" t="str">
            <v>да</v>
          </cell>
          <cell r="BN137">
            <v>0</v>
          </cell>
          <cell r="BO137">
            <v>0</v>
          </cell>
        </row>
        <row r="138">
          <cell r="A138" t="str">
            <v>ДАПП ПУПКиранДФО</v>
          </cell>
          <cell r="B138">
            <v>0</v>
          </cell>
          <cell r="C138" t="str">
            <v>Читинский</v>
          </cell>
          <cell r="D138" t="str">
            <v>АПП</v>
          </cell>
          <cell r="E138" t="str">
            <v>ДАПП ПУП</v>
          </cell>
          <cell r="F138" t="str">
            <v>Киран</v>
          </cell>
          <cell r="G138" t="str">
            <v>нет</v>
          </cell>
          <cell r="H138" t="str">
            <v>закрыт</v>
          </cell>
          <cell r="I138" t="str">
            <v>автомобильный</v>
          </cell>
          <cell r="J138" t="str">
            <v>не определен</v>
          </cell>
          <cell r="K138" t="str">
            <v>грузо-пассажирский</v>
          </cell>
          <cell r="L138" t="str">
            <v>сезонный</v>
          </cell>
          <cell r="M138" t="str">
            <v>двусторонний</v>
          </cell>
          <cell r="N138" t="str">
            <v>упрощенный</v>
          </cell>
          <cell r="O138" t="str">
            <v>нет</v>
          </cell>
          <cell r="P138" t="str">
            <v>нет</v>
          </cell>
          <cell r="Q138" t="str">
            <v>нет</v>
          </cell>
          <cell r="R138" t="str">
            <v>Монголия</v>
          </cell>
          <cell r="S138" t="str">
            <v>Хутаг-Ондор</v>
          </cell>
          <cell r="T138" t="str">
            <v>ДФО</v>
          </cell>
          <cell r="U138" t="str">
            <v>Республика Бурятия</v>
          </cell>
          <cell r="V138" t="str">
            <v>не определен</v>
          </cell>
          <cell r="W138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X138" t="str">
            <v>не определен</v>
          </cell>
          <cell r="Y138" t="str">
            <v>не определен</v>
          </cell>
          <cell r="Z138" t="str">
            <v>нет данных</v>
          </cell>
          <cell r="AA138" t="str">
            <v>нет данных</v>
          </cell>
          <cell r="AB138" t="str">
            <v>нет данных</v>
          </cell>
          <cell r="AC138" t="str">
            <v>не определен</v>
          </cell>
          <cell r="AD138" t="str">
            <v>не определен</v>
          </cell>
          <cell r="AE138">
            <v>0</v>
          </cell>
          <cell r="AF138">
            <v>0</v>
          </cell>
          <cell r="AG138" t="str">
            <v>не определен</v>
          </cell>
          <cell r="AH138" t="str">
            <v>не утвержден</v>
          </cell>
          <cell r="AI138">
            <v>0</v>
          </cell>
          <cell r="AJ138" t="str">
            <v>не определена</v>
          </cell>
          <cell r="AK138">
            <v>0</v>
          </cell>
          <cell r="AL138">
            <v>0</v>
          </cell>
          <cell r="AM138">
            <v>0</v>
          </cell>
          <cell r="AN138" t="str">
            <v>не определена</v>
          </cell>
          <cell r="AO138">
            <v>0</v>
          </cell>
          <cell r="AP138">
            <v>0</v>
          </cell>
          <cell r="AQ138">
            <v>0</v>
          </cell>
          <cell r="AR138" t="str">
            <v>не определена</v>
          </cell>
          <cell r="AS138">
            <v>0</v>
          </cell>
          <cell r="AT138">
            <v>0</v>
          </cell>
          <cell r="AU138">
            <v>0</v>
          </cell>
          <cell r="AV138" t="str">
            <v>не определена</v>
          </cell>
          <cell r="AW138">
            <v>0</v>
          </cell>
          <cell r="AX138">
            <v>0</v>
          </cell>
          <cell r="AY138">
            <v>0</v>
          </cell>
          <cell r="AZ138" t="str">
            <v>не определена</v>
          </cell>
          <cell r="BA138">
            <v>0</v>
          </cell>
          <cell r="BB138">
            <v>0</v>
          </cell>
          <cell r="BC138">
            <v>0</v>
          </cell>
          <cell r="BD138" t="str">
            <v>не определена</v>
          </cell>
          <cell r="BE138">
            <v>0</v>
          </cell>
          <cell r="BF138">
            <v>0</v>
          </cell>
          <cell r="BG138" t="str">
            <v>не определено</v>
          </cell>
          <cell r="BH138" t="str">
            <v>нет</v>
          </cell>
          <cell r="BI138" t="str">
            <v>нет</v>
          </cell>
          <cell r="BJ138" t="str">
            <v>нет</v>
          </cell>
          <cell r="BK138" t="str">
            <v>нет</v>
          </cell>
          <cell r="BL138" t="str">
            <v>нет</v>
          </cell>
          <cell r="BM138" t="str">
            <v>нет</v>
          </cell>
          <cell r="BN138" t="str">
            <v>обустроен</v>
          </cell>
          <cell r="BO138">
            <v>0</v>
          </cell>
        </row>
        <row r="139">
          <cell r="A139" t="str">
            <v>МППКерчьЮФО</v>
          </cell>
          <cell r="B139">
            <v>137</v>
          </cell>
          <cell r="C139" t="str">
            <v>Крымский</v>
          </cell>
          <cell r="D139" t="str">
            <v>МПП</v>
          </cell>
          <cell r="E139" t="str">
            <v>МПП</v>
          </cell>
          <cell r="F139" t="str">
            <v>Керчь</v>
          </cell>
          <cell r="G139" t="str">
            <v>да</v>
          </cell>
          <cell r="H139" t="str">
            <v>установлен</v>
          </cell>
          <cell r="I139" t="str">
            <v>морской</v>
          </cell>
          <cell r="J139" t="str">
            <v>не определен</v>
          </cell>
          <cell r="K139" t="str">
            <v>грузо-пассажирский</v>
          </cell>
          <cell r="L139" t="str">
            <v>постоянный</v>
          </cell>
          <cell r="M139" t="str">
            <v>многосторонний</v>
          </cell>
          <cell r="N139" t="str">
            <v>не определен</v>
          </cell>
          <cell r="O139" t="str">
            <v>да</v>
          </cell>
          <cell r="P139" t="str">
            <v>нет</v>
          </cell>
          <cell r="Q139" t="str">
            <v>да</v>
          </cell>
          <cell r="R139" t="str">
            <v>не применимо</v>
          </cell>
          <cell r="S139" t="str">
            <v>не применимо</v>
          </cell>
          <cell r="T139" t="str">
            <v>ЮФО</v>
          </cell>
          <cell r="U139" t="str">
            <v>Республика Крым</v>
          </cell>
          <cell r="V139" t="str">
            <v>Морской порт Керчь: 1. Участок филиала ГУП РК «Крымские морские порты» «Керченский торговый порт» Местоположение: 298312, Республика Крым, г. Керчь, ул. Кирова, 28. 2. Участок филиала ГУП РК "Крымские морские порты» «Керченский рыбный порт» Местоположение: Республика Крым, г. Керчь, ул. Свердлова, 49. З. Участок филиала ГУП РК "Крымские морские порты" "Порт-Терминал". Местоположение: 298329, Республика Крым, г. Керчь, ул. Айназовского, 29. 4. Участок 000 «Ювас-Транс» Местоположение: 298300, Республика Крым, г. Керчь, ул. Кирова, 22. 5. Участок 000 «ПТК» «Керчь» Местоположение:298310, Республика Крым, г. Керчь, ул. Танкистов, 2. 6. Газовый терминал 000 «Ювас Газсервис». Местоположение: 298329, Республика Крым, г. Керчь, ул. Айвазовского, 29. 7. Газовый терминал АО «АЕГаз Терминал». Местоположение: 298329, Республика Крым, г. Керчь, ул. Цементная слободка, 51. 8. Участок филиала ГУП РК «Крымские морские порты» «Керченский торговый порт», морской вокзал. Местоположение: 298300, Республика Крым, г. Керчь, ул. Кирова, 12. 9. Участок филиала ГУП РК "Крымские морские порты» «Керченский торговый порт», якорные стоянки № 471 А, № 471 В, № 471 С, № 471 Е. Местоположение: в соответствии с координатами по схеме согласно Приложению № 8. 10. Участок филиала ГУП РК "Крымские морские порты" "Керченский рыбный порт», якорная стоянка № 471 D Местоположение: в соответствии с координатами по схеме согласно Приложению N 9</v>
          </cell>
          <cell r="W139" t="str">
            <v>функционирует</v>
          </cell>
          <cell r="X139" t="str">
            <v>круглосуточно</v>
          </cell>
          <cell r="Y139" t="str">
            <v>действует</v>
          </cell>
          <cell r="Z139" t="str">
            <v>нет данных</v>
          </cell>
          <cell r="AA139" t="str">
            <v>нет данных</v>
          </cell>
          <cell r="AB139" t="str">
            <v>нет данных</v>
          </cell>
          <cell r="AC139" t="str">
            <v>все</v>
          </cell>
          <cell r="AD139" t="str">
            <v>круглогодично</v>
          </cell>
          <cell r="AE139">
            <v>24</v>
          </cell>
          <cell r="AF139">
            <v>365</v>
          </cell>
          <cell r="AG139" t="str">
            <v>действует</v>
          </cell>
          <cell r="AH139">
            <v>43361</v>
          </cell>
          <cell r="AI139">
            <v>0</v>
          </cell>
          <cell r="AJ139" t="str">
            <v>не определена</v>
          </cell>
          <cell r="AK139">
            <v>0</v>
          </cell>
          <cell r="AL139">
            <v>0</v>
          </cell>
          <cell r="AM139">
            <v>0</v>
          </cell>
          <cell r="AN139" t="str">
            <v>не определена</v>
          </cell>
          <cell r="AO139">
            <v>0</v>
          </cell>
          <cell r="AP139">
            <v>0</v>
          </cell>
          <cell r="AQ139">
            <v>0</v>
          </cell>
          <cell r="AR139" t="str">
            <v>не определена</v>
          </cell>
          <cell r="AS139">
            <v>0</v>
          </cell>
          <cell r="AT139">
            <v>0</v>
          </cell>
          <cell r="AU139">
            <v>0</v>
          </cell>
          <cell r="AV139" t="str">
            <v>не определена</v>
          </cell>
          <cell r="AW139">
            <v>0</v>
          </cell>
          <cell r="AX139">
            <v>0</v>
          </cell>
          <cell r="AY139">
            <v>0</v>
          </cell>
          <cell r="AZ139" t="str">
            <v>не определена</v>
          </cell>
          <cell r="BA139">
            <v>0</v>
          </cell>
          <cell r="BB139">
            <v>0</v>
          </cell>
          <cell r="BC139">
            <v>0</v>
          </cell>
          <cell r="BD139" t="str">
            <v>не определена</v>
          </cell>
          <cell r="BE139">
            <v>0</v>
          </cell>
          <cell r="BF139">
            <v>0</v>
          </cell>
          <cell r="BG139" t="str">
            <v>не определено</v>
          </cell>
          <cell r="BH139" t="str">
            <v>да</v>
          </cell>
          <cell r="BI139" t="str">
            <v>да</v>
          </cell>
          <cell r="BJ139" t="str">
            <v>да</v>
          </cell>
          <cell r="BK139" t="str">
            <v>да</v>
          </cell>
          <cell r="BL139" t="str">
            <v>да</v>
          </cell>
          <cell r="BM139" t="str">
            <v>да</v>
          </cell>
          <cell r="BN139">
            <v>0</v>
          </cell>
          <cell r="BO139">
            <v>0</v>
          </cell>
        </row>
        <row r="140">
          <cell r="A140" t="str">
            <v>МППСевастопольЮФО</v>
          </cell>
          <cell r="B140">
            <v>138</v>
          </cell>
          <cell r="C140" t="str">
            <v>Крымский</v>
          </cell>
          <cell r="D140" t="str">
            <v>МПП</v>
          </cell>
          <cell r="E140" t="str">
            <v>МПП</v>
          </cell>
          <cell r="F140" t="str">
            <v>Севастополь</v>
          </cell>
          <cell r="G140" t="str">
            <v>да</v>
          </cell>
          <cell r="H140" t="str">
            <v>установлен</v>
          </cell>
          <cell r="I140" t="str">
            <v>морской</v>
          </cell>
          <cell r="J140" t="str">
            <v>не определен</v>
          </cell>
          <cell r="K140" t="str">
            <v>грузо-пассажирский</v>
          </cell>
          <cell r="L140" t="str">
            <v>постоянный</v>
          </cell>
          <cell r="M140" t="str">
            <v>многосторонний</v>
          </cell>
          <cell r="N140" t="str">
            <v>не определен</v>
          </cell>
          <cell r="O140" t="str">
            <v>да</v>
          </cell>
          <cell r="P140" t="str">
            <v>нет</v>
          </cell>
          <cell r="Q140" t="str">
            <v>да</v>
          </cell>
          <cell r="R140" t="str">
            <v>не применимо</v>
          </cell>
          <cell r="S140" t="str">
            <v>не применимо</v>
          </cell>
          <cell r="T140" t="str">
            <v>ЮФО</v>
          </cell>
          <cell r="U140" t="str">
            <v>г. Севастополь</v>
          </cell>
          <cell r="V140" t="str">
            <v>Морской порт Севастополь. 1. Участок СФ ЧАО «Стивидорная компания» «Авлита» (грузовой терминал — причалы N2N2 19-22) Местоположение: 299016, г. Севастополь, ул. Приморская, 2г. 2. Участок ООО «Вторстальмет» (грузовая площадка — причал N2 52). Местоположение: 299003, г. Севастополь,Симферопольское шоссе, 4. 3. Участок ГУП ГС «Севастопольский морской завод им. С. Орджоникидзе» (АО «Центр судоремонта «Звездочка») (судоремонтное предприятие — причалы №№ 89, 90а, 906, 91, 92). Местоположение: 299001, г. Севастополь, ул. Героев Севастополя, 13. 4. Участок 000 «СРЗ «Персей» (судоремонтное предприятие — причалы №№ 93-94, плавдоки Пд 51, «Равелин») . Местоположение: 299001, г. Севастополь, Лазаревский спуск, 1. 5. Участок 000 «СРЗ «Южный Севастополь» (судоремонтное предприятие — причалы №№2 1-229). Местоположение: 299014, г. Севастополь, ул.Правдьт, 24. 6. Участок 000 «Металл Сервис Группа» (грузовой комплекс — причал № 231). Местоположение: 299014, г. Севастополь, ул. Правды 30. 7. Участок 000 «Порт Лебяжий ЛТд» (грузопассажирский терминал — причал № 237; судоремонтное предприятие — причалы N2N0 235-236). Местоположение: 299014, г. Севастополь, Западный берег Камышовой бухты, 7а. 8. Участки ГУП ГС "Севастопольский морской порт": 8.1. грузовой район - причал No 50, Местоположение: 299003, г. Севастополь, Симферопольское шоссе, 10; 8.2. морской вокзал - причал № 143, Местоположение: 299011, г. Севастополь, Нахимова 5; 8.3. грузовой район - причал N 56, Местоположение: 299003, г. Севастополь, ул. Ангарская, 4; 8.4. грузовой терминал «Камышовая бухта» - причал №№ 210-220, Местоположение: 299014, г. Севастополь, ул. Рыбаков, 5; 8.5.нефтеналивной причал № 238, Местоположение: 299014 г. Севастополь, Западный берег Камышовой бухты, 1. 9. Участок ГУП ГС "БСРЗ «Металлист»". Местоположение: 299042, г. Севастополь, Балаклавская бухта, ул. Калича 2</v>
          </cell>
          <cell r="W140" t="str">
            <v>функционирует</v>
          </cell>
          <cell r="X140" t="str">
            <v>круглосуточно</v>
          </cell>
          <cell r="Y140" t="str">
            <v>действует</v>
          </cell>
          <cell r="Z140" t="str">
            <v>нет данных</v>
          </cell>
          <cell r="AA140" t="str">
            <v>нет данных</v>
          </cell>
          <cell r="AB140" t="str">
            <v>нет данных</v>
          </cell>
          <cell r="AC140" t="str">
            <v>все</v>
          </cell>
          <cell r="AD140" t="str">
            <v>круглогодично</v>
          </cell>
          <cell r="AE140">
            <v>24</v>
          </cell>
          <cell r="AF140">
            <v>365</v>
          </cell>
          <cell r="AG140" t="str">
            <v>действует</v>
          </cell>
          <cell r="AH140">
            <v>43367</v>
          </cell>
          <cell r="AI140">
            <v>0</v>
          </cell>
          <cell r="AJ140" t="str">
            <v>не определена</v>
          </cell>
          <cell r="AK140">
            <v>0</v>
          </cell>
          <cell r="AL140">
            <v>0</v>
          </cell>
          <cell r="AM140">
            <v>0</v>
          </cell>
          <cell r="AN140" t="str">
            <v>не определена</v>
          </cell>
          <cell r="AO140">
            <v>0</v>
          </cell>
          <cell r="AP140">
            <v>0</v>
          </cell>
          <cell r="AQ140">
            <v>0</v>
          </cell>
          <cell r="AR140" t="str">
            <v>не определена</v>
          </cell>
          <cell r="AS140">
            <v>0</v>
          </cell>
          <cell r="AT140">
            <v>0</v>
          </cell>
          <cell r="AU140">
            <v>0</v>
          </cell>
          <cell r="AV140" t="str">
            <v>не определена</v>
          </cell>
          <cell r="AW140">
            <v>0</v>
          </cell>
          <cell r="AX140">
            <v>0</v>
          </cell>
          <cell r="AY140">
            <v>0</v>
          </cell>
          <cell r="AZ140" t="str">
            <v>не определена</v>
          </cell>
          <cell r="BA140">
            <v>0</v>
          </cell>
          <cell r="BB140">
            <v>0</v>
          </cell>
          <cell r="BC140">
            <v>0</v>
          </cell>
          <cell r="BD140" t="str">
            <v>не определена</v>
          </cell>
          <cell r="BE140">
            <v>0</v>
          </cell>
          <cell r="BF140">
            <v>0</v>
          </cell>
          <cell r="BG140" t="str">
            <v>не определено</v>
          </cell>
          <cell r="BH140" t="str">
            <v>да</v>
          </cell>
          <cell r="BI140" t="str">
            <v>да</v>
          </cell>
          <cell r="BJ140" t="str">
            <v>да</v>
          </cell>
          <cell r="BK140" t="str">
            <v>да</v>
          </cell>
          <cell r="BL140" t="str">
            <v>да</v>
          </cell>
          <cell r="BM140" t="str">
            <v>да</v>
          </cell>
          <cell r="BN140">
            <v>0</v>
          </cell>
          <cell r="BO140">
            <v>0</v>
          </cell>
        </row>
        <row r="141">
          <cell r="A141" t="str">
            <v>МППФеодосияЮФО</v>
          </cell>
          <cell r="B141">
            <v>139</v>
          </cell>
          <cell r="C141" t="str">
            <v>Крымский</v>
          </cell>
          <cell r="D141" t="str">
            <v>МПП</v>
          </cell>
          <cell r="E141" t="str">
            <v>МПП</v>
          </cell>
          <cell r="F141" t="str">
            <v>Феодосия</v>
          </cell>
          <cell r="G141" t="str">
            <v>да</v>
          </cell>
          <cell r="H141" t="str">
            <v>установлен</v>
          </cell>
          <cell r="I141" t="str">
            <v>морской</v>
          </cell>
          <cell r="J141" t="str">
            <v>не определен</v>
          </cell>
          <cell r="K141" t="str">
            <v>грузо-пассажирский</v>
          </cell>
          <cell r="L141" t="str">
            <v>постоянный</v>
          </cell>
          <cell r="M141" t="str">
            <v>многосторонний</v>
          </cell>
          <cell r="N141" t="str">
            <v>не определен</v>
          </cell>
          <cell r="O141" t="str">
            <v>нет</v>
          </cell>
          <cell r="P141" t="str">
            <v>да</v>
          </cell>
          <cell r="Q141" t="str">
            <v>да</v>
          </cell>
          <cell r="R141" t="str">
            <v>не применимо</v>
          </cell>
          <cell r="S141" t="str">
            <v>не применимо</v>
          </cell>
          <cell r="T141" t="str">
            <v>ЮФО</v>
          </cell>
          <cell r="U141" t="str">
            <v>Республика Крым</v>
          </cell>
          <cell r="V141" t="str">
            <v>Республика Крым, г. Феодосия, ул. Горького, 11. причалы №№ 1 (санитарный причал), 2, 3, 14; РНП «Северныи» и «Южный» и районы якорной стоянки №400, 401 (для осуществления пропуска через государственную границу нефтеналивных судов)</v>
          </cell>
          <cell r="W141" t="str">
            <v>функционирует</v>
          </cell>
          <cell r="X141" t="str">
            <v>круглосуточно</v>
          </cell>
          <cell r="Y141" t="str">
            <v>действует</v>
          </cell>
          <cell r="Z141" t="str">
            <v>нет данных</v>
          </cell>
          <cell r="AA141" t="str">
            <v>нет данных</v>
          </cell>
          <cell r="AB141" t="str">
            <v>нет данных</v>
          </cell>
          <cell r="AC141" t="str">
            <v>все</v>
          </cell>
          <cell r="AD141" t="str">
            <v>круглогодично</v>
          </cell>
          <cell r="AE141">
            <v>24</v>
          </cell>
          <cell r="AF141">
            <v>365</v>
          </cell>
          <cell r="AG141" t="str">
            <v>действует</v>
          </cell>
          <cell r="AH141">
            <v>43361</v>
          </cell>
          <cell r="AI141">
            <v>0</v>
          </cell>
          <cell r="AJ141" t="str">
            <v>не определена</v>
          </cell>
          <cell r="AK141">
            <v>0</v>
          </cell>
          <cell r="AL141">
            <v>0</v>
          </cell>
          <cell r="AM141">
            <v>0</v>
          </cell>
          <cell r="AN141" t="str">
            <v>не определена</v>
          </cell>
          <cell r="AO141">
            <v>0</v>
          </cell>
          <cell r="AP141">
            <v>0</v>
          </cell>
          <cell r="AQ141">
            <v>0</v>
          </cell>
          <cell r="AR141" t="str">
            <v>не определена</v>
          </cell>
          <cell r="AS141">
            <v>0</v>
          </cell>
          <cell r="AT141">
            <v>0</v>
          </cell>
          <cell r="AU141">
            <v>0</v>
          </cell>
          <cell r="AV141" t="str">
            <v>не определена</v>
          </cell>
          <cell r="AW141">
            <v>0</v>
          </cell>
          <cell r="AX141">
            <v>0</v>
          </cell>
          <cell r="AY141">
            <v>0</v>
          </cell>
          <cell r="AZ141" t="str">
            <v>не определена</v>
          </cell>
          <cell r="BA141">
            <v>0</v>
          </cell>
          <cell r="BB141">
            <v>0</v>
          </cell>
          <cell r="BC141">
            <v>0</v>
          </cell>
          <cell r="BD141" t="str">
            <v>не определена</v>
          </cell>
          <cell r="BE141">
            <v>0</v>
          </cell>
          <cell r="BF141">
            <v>0</v>
          </cell>
          <cell r="BG141" t="str">
            <v>не определено</v>
          </cell>
          <cell r="BH141" t="str">
            <v>да</v>
          </cell>
          <cell r="BI141" t="str">
            <v>да</v>
          </cell>
          <cell r="BJ141" t="str">
            <v>да</v>
          </cell>
          <cell r="BK141" t="str">
            <v>да</v>
          </cell>
          <cell r="BL141" t="str">
            <v>да</v>
          </cell>
          <cell r="BM141" t="str">
            <v>да</v>
          </cell>
          <cell r="BN141">
            <v>0</v>
          </cell>
          <cell r="BO141">
            <v>0</v>
          </cell>
        </row>
        <row r="142">
          <cell r="A142" t="str">
            <v>МППЯлтаЮФО</v>
          </cell>
          <cell r="B142">
            <v>140</v>
          </cell>
          <cell r="C142" t="str">
            <v>Крымский</v>
          </cell>
          <cell r="D142" t="str">
            <v>МПП</v>
          </cell>
          <cell r="E142" t="str">
            <v>МПП</v>
          </cell>
          <cell r="F142" t="str">
            <v>Ялта</v>
          </cell>
          <cell r="G142" t="str">
            <v>да</v>
          </cell>
          <cell r="H142" t="str">
            <v>установлен</v>
          </cell>
          <cell r="I142" t="str">
            <v>морской</v>
          </cell>
          <cell r="J142" t="str">
            <v>не определен</v>
          </cell>
          <cell r="K142" t="str">
            <v>грузо-пассажирский</v>
          </cell>
          <cell r="L142" t="str">
            <v>постоянный</v>
          </cell>
          <cell r="M142" t="str">
            <v>многосторонний</v>
          </cell>
          <cell r="N142" t="str">
            <v>не определен</v>
          </cell>
          <cell r="O142" t="str">
            <v>нет</v>
          </cell>
          <cell r="P142" t="str">
            <v>нет</v>
          </cell>
          <cell r="Q142" t="str">
            <v>нет</v>
          </cell>
          <cell r="R142" t="str">
            <v>не применимо</v>
          </cell>
          <cell r="S142" t="str">
            <v>не применимо</v>
          </cell>
          <cell r="T142" t="str">
            <v>ЮФО</v>
          </cell>
          <cell r="U142" t="str">
            <v>Республика Крым</v>
          </cell>
          <cell r="V142" t="str">
            <v>Республика Крым, г. Ялта, ул. Рузвельта, 7 - терминал пассажирского комплекса в г. Ялта, причалы № 1,2 - пассажирские. ул. Дражинского, 2 - терминал грузо-пассажирского комплексеа, причал № 3 - грузовые суда и паромы</v>
          </cell>
          <cell r="W142" t="str">
            <v>функционирует</v>
          </cell>
          <cell r="X142" t="str">
            <v>круглосуточно</v>
          </cell>
          <cell r="Y142" t="str">
            <v>действует</v>
          </cell>
          <cell r="Z142" t="str">
            <v>нет данных</v>
          </cell>
          <cell r="AA142" t="str">
            <v>нет данных</v>
          </cell>
          <cell r="AB142" t="str">
            <v>нет данных</v>
          </cell>
          <cell r="AC142" t="str">
            <v>все</v>
          </cell>
          <cell r="AD142" t="str">
            <v>круглогодично</v>
          </cell>
          <cell r="AE142">
            <v>24</v>
          </cell>
          <cell r="AF142">
            <v>365</v>
          </cell>
          <cell r="AG142" t="str">
            <v>действует</v>
          </cell>
          <cell r="AH142">
            <v>43361</v>
          </cell>
          <cell r="AI142">
            <v>0</v>
          </cell>
          <cell r="AJ142" t="str">
            <v>не определена</v>
          </cell>
          <cell r="AK142">
            <v>0</v>
          </cell>
          <cell r="AL142">
            <v>0</v>
          </cell>
          <cell r="AM142">
            <v>0</v>
          </cell>
          <cell r="AN142" t="str">
            <v>не определена</v>
          </cell>
          <cell r="AO142">
            <v>0</v>
          </cell>
          <cell r="AP142">
            <v>0</v>
          </cell>
          <cell r="AQ142">
            <v>0</v>
          </cell>
          <cell r="AR142" t="str">
            <v>не определена</v>
          </cell>
          <cell r="AS142">
            <v>0</v>
          </cell>
          <cell r="AT142">
            <v>0</v>
          </cell>
          <cell r="AU142">
            <v>0</v>
          </cell>
          <cell r="AV142" t="str">
            <v>не определена</v>
          </cell>
          <cell r="AW142">
            <v>0</v>
          </cell>
          <cell r="AX142">
            <v>0</v>
          </cell>
          <cell r="AY142">
            <v>0</v>
          </cell>
          <cell r="AZ142" t="str">
            <v>не определена</v>
          </cell>
          <cell r="BA142">
            <v>0</v>
          </cell>
          <cell r="BB142">
            <v>0</v>
          </cell>
          <cell r="BC142">
            <v>0</v>
          </cell>
          <cell r="BD142" t="str">
            <v>не определена</v>
          </cell>
          <cell r="BE142">
            <v>0</v>
          </cell>
          <cell r="BF142">
            <v>0</v>
          </cell>
          <cell r="BG142" t="str">
            <v>не определено</v>
          </cell>
          <cell r="BH142" t="str">
            <v>да</v>
          </cell>
          <cell r="BI142" t="str">
            <v>да</v>
          </cell>
          <cell r="BJ142" t="str">
            <v>да</v>
          </cell>
          <cell r="BK142" t="str">
            <v>да</v>
          </cell>
          <cell r="BL142" t="str">
            <v>да</v>
          </cell>
          <cell r="BM142" t="str">
            <v>да</v>
          </cell>
          <cell r="BN142">
            <v>0</v>
          </cell>
          <cell r="BO142">
            <v>0</v>
          </cell>
        </row>
        <row r="143">
          <cell r="A143" t="str">
            <v>МАППБорисоглебскСЗФО</v>
          </cell>
          <cell r="B143">
            <v>141</v>
          </cell>
          <cell r="C143" t="str">
            <v>Мурманский</v>
          </cell>
          <cell r="D143" t="str">
            <v>АПП</v>
          </cell>
          <cell r="E143" t="str">
            <v>МАПП</v>
          </cell>
          <cell r="F143" t="str">
            <v>Борисоглебск</v>
          </cell>
          <cell r="G143" t="str">
            <v>да</v>
          </cell>
          <cell r="H143" t="str">
            <v>установлен</v>
          </cell>
          <cell r="I143" t="str">
            <v>автомобильный</v>
          </cell>
          <cell r="J143" t="str">
            <v>не определен</v>
          </cell>
          <cell r="K143" t="str">
            <v>грузо-пассажирский</v>
          </cell>
          <cell r="L143" t="str">
            <v>постоянный</v>
          </cell>
          <cell r="M143" t="str">
            <v>многосторонний</v>
          </cell>
          <cell r="N143" t="str">
            <v>не определен</v>
          </cell>
          <cell r="O143" t="str">
            <v>да</v>
          </cell>
          <cell r="P143" t="str">
            <v>да</v>
          </cell>
          <cell r="Q143" t="str">
            <v>да</v>
          </cell>
          <cell r="R143" t="str">
            <v>Королевство Норвегия</v>
          </cell>
          <cell r="S143" t="str">
            <v>Стурскуг</v>
          </cell>
          <cell r="T143" t="str">
            <v>СЗФО</v>
          </cell>
          <cell r="U143" t="str">
            <v>Мурманская область</v>
          </cell>
          <cell r="V143" t="str">
            <v>Мурманская обл. Печенгский р-н, 1592 км автомобильной дороги Р-21 «Кола» Санкт-Петербург–Петрозаводск–Мурманск–Печенга-граница с Королевством Норвегия</v>
          </cell>
          <cell r="W143" t="str">
            <v>функционирует</v>
          </cell>
          <cell r="X143" t="str">
            <v>с 30.10.2022 ежедневно, с 10:00 до 17:00 (мск)
Режим работы пункта пропуска
устанавливается по согласованию
пограничных комиссаров Сторон.</v>
          </cell>
          <cell r="Y143" t="str">
            <v>действует</v>
          </cell>
          <cell r="Z143" t="str">
            <v xml:space="preserve">протокол КС </v>
          </cell>
          <cell r="AA143">
            <v>44498</v>
          </cell>
          <cell r="AB143" t="str">
            <v>06/21-А</v>
          </cell>
          <cell r="AC143" t="str">
            <v>все</v>
          </cell>
          <cell r="AD143" t="str">
            <v>зимний/летний</v>
          </cell>
          <cell r="AE143" t="str">
            <v>14/14</v>
          </cell>
          <cell r="AF143">
            <v>365</v>
          </cell>
          <cell r="AG143" t="str">
            <v>действует</v>
          </cell>
          <cell r="AH143">
            <v>44608</v>
          </cell>
          <cell r="AI143">
            <v>0</v>
          </cell>
          <cell r="AJ143" t="str">
            <v>не определена</v>
          </cell>
          <cell r="AK143">
            <v>0</v>
          </cell>
          <cell r="AL143">
            <v>0</v>
          </cell>
          <cell r="AM143">
            <v>0</v>
          </cell>
          <cell r="AN143" t="str">
            <v>не определена</v>
          </cell>
          <cell r="AO143">
            <v>0</v>
          </cell>
          <cell r="AP143">
            <v>0</v>
          </cell>
          <cell r="AQ143">
            <v>0</v>
          </cell>
          <cell r="AR143" t="str">
            <v>не определена</v>
          </cell>
          <cell r="AS143">
            <v>0</v>
          </cell>
          <cell r="AT143">
            <v>0</v>
          </cell>
          <cell r="AU143">
            <v>100</v>
          </cell>
          <cell r="AV143" t="str">
            <v>тр.с./сутки</v>
          </cell>
          <cell r="AW143">
            <v>100</v>
          </cell>
          <cell r="AX143">
            <v>36500</v>
          </cell>
          <cell r="AY143">
            <v>300</v>
          </cell>
          <cell r="AZ143" t="str">
            <v>чел./сутки</v>
          </cell>
          <cell r="BA143">
            <v>300</v>
          </cell>
          <cell r="BB143">
            <v>109500</v>
          </cell>
          <cell r="BC143">
            <v>0</v>
          </cell>
          <cell r="BD143" t="str">
            <v>не определена</v>
          </cell>
          <cell r="BE143">
            <v>0</v>
          </cell>
          <cell r="BF143">
            <v>0</v>
          </cell>
          <cell r="BG143" t="str">
            <v>не определено</v>
          </cell>
          <cell r="BH143" t="str">
            <v>да</v>
          </cell>
          <cell r="BI143" t="str">
            <v>да</v>
          </cell>
          <cell r="BJ143" t="str">
            <v>да</v>
          </cell>
          <cell r="BK143" t="str">
            <v>да</v>
          </cell>
          <cell r="BL143" t="str">
            <v>да</v>
          </cell>
          <cell r="BM143" t="str">
            <v>да</v>
          </cell>
          <cell r="BN143">
            <v>0</v>
          </cell>
          <cell r="BO143">
            <v>3</v>
          </cell>
        </row>
        <row r="144">
          <cell r="A144" t="str">
            <v>МАППЛоттаСЗФО</v>
          </cell>
          <cell r="B144">
            <v>142</v>
          </cell>
          <cell r="C144" t="str">
            <v>Мурманский</v>
          </cell>
          <cell r="D144" t="str">
            <v>АПП</v>
          </cell>
          <cell r="E144" t="str">
            <v>МАПП</v>
          </cell>
          <cell r="F144" t="str">
            <v>Лотта</v>
          </cell>
          <cell r="G144" t="str">
            <v>да</v>
          </cell>
          <cell r="H144" t="str">
            <v>установлен</v>
          </cell>
          <cell r="I144" t="str">
            <v>автомобильный</v>
          </cell>
          <cell r="J144" t="str">
            <v>не определен</v>
          </cell>
          <cell r="K144" t="str">
            <v>грузо-пассажирский</v>
          </cell>
          <cell r="L144" t="str">
            <v>постоянный</v>
          </cell>
          <cell r="M144" t="str">
            <v>многосторонний</v>
          </cell>
          <cell r="N144" t="str">
            <v>не определен</v>
          </cell>
          <cell r="O144" t="str">
            <v>нет</v>
          </cell>
          <cell r="P144" t="str">
            <v>да</v>
          </cell>
          <cell r="Q144" t="str">
            <v>да</v>
          </cell>
          <cell r="R144" t="str">
            <v>Финляндская Республика</v>
          </cell>
          <cell r="S144" t="str">
            <v>Райя-Йоосеппи</v>
          </cell>
          <cell r="T144" t="str">
            <v>СЗФО</v>
          </cell>
          <cell r="U144" t="str">
            <v>Мурманская область</v>
          </cell>
          <cell r="V144" t="str">
            <v>Мурманская область, Кольский район, 231 км автодороги «Лотта» г. Кола – государственная граница</v>
          </cell>
          <cell r="W144" t="str">
            <v>функционирует</v>
          </cell>
          <cell r="X144" t="str">
            <v>по согласованию пограничных комиссаров Российской Федерации и Финляндской Республики с 19.12.2022 введен следующий распорядок работы: ежедневно, с 10.00 до 16.00 (мск).</v>
          </cell>
          <cell r="Y144" t="str">
            <v>действует</v>
          </cell>
          <cell r="Z144" t="str">
            <v>протокол КС</v>
          </cell>
          <cell r="AA144">
            <v>44897</v>
          </cell>
          <cell r="AB144" t="str">
            <v>07/22-А</v>
          </cell>
          <cell r="AC144" t="str">
            <v>все</v>
          </cell>
          <cell r="AD144" t="str">
            <v>круглогодично</v>
          </cell>
          <cell r="AE144">
            <v>6</v>
          </cell>
          <cell r="AF144">
            <v>365</v>
          </cell>
          <cell r="AG144" t="str">
            <v>действует</v>
          </cell>
          <cell r="AH144">
            <v>44608</v>
          </cell>
          <cell r="AI144">
            <v>10</v>
          </cell>
          <cell r="AJ144" t="str">
            <v>тр.с./сутки</v>
          </cell>
          <cell r="AK144">
            <v>10</v>
          </cell>
          <cell r="AL144">
            <v>3650</v>
          </cell>
          <cell r="AM144">
            <v>5</v>
          </cell>
          <cell r="AN144" t="str">
            <v>тр.с./сутки</v>
          </cell>
          <cell r="AO144">
            <v>5</v>
          </cell>
          <cell r="AP144">
            <v>1825</v>
          </cell>
          <cell r="AQ144">
            <v>135</v>
          </cell>
          <cell r="AR144" t="str">
            <v>тр.с./сутки</v>
          </cell>
          <cell r="AS144">
            <v>135</v>
          </cell>
          <cell r="AT144">
            <v>49275</v>
          </cell>
          <cell r="AU144">
            <v>150</v>
          </cell>
          <cell r="AV144" t="str">
            <v>тр.с./сутки</v>
          </cell>
          <cell r="AW144">
            <v>150</v>
          </cell>
          <cell r="AX144">
            <v>54750</v>
          </cell>
          <cell r="AY144">
            <v>500</v>
          </cell>
          <cell r="AZ144" t="str">
            <v>чел./сутки</v>
          </cell>
          <cell r="BA144">
            <v>500</v>
          </cell>
          <cell r="BB144">
            <v>182500</v>
          </cell>
          <cell r="BC144">
            <v>0</v>
          </cell>
          <cell r="BD144" t="str">
            <v>не определена</v>
          </cell>
          <cell r="BE144">
            <v>0</v>
          </cell>
          <cell r="BF144">
            <v>0</v>
          </cell>
          <cell r="BG144" t="str">
            <v>не определено</v>
          </cell>
          <cell r="BH144" t="str">
            <v>да</v>
          </cell>
          <cell r="BI144" t="str">
            <v>да</v>
          </cell>
          <cell r="BJ144" t="str">
            <v>да</v>
          </cell>
          <cell r="BK144" t="str">
            <v>нет</v>
          </cell>
          <cell r="BL144" t="str">
            <v>нет</v>
          </cell>
          <cell r="BM144" t="str">
            <v>да</v>
          </cell>
          <cell r="BN144">
            <v>0</v>
          </cell>
          <cell r="BO144">
            <v>6</v>
          </cell>
        </row>
        <row r="145">
          <cell r="A145" t="str">
            <v>МАППСаллаСЗФО</v>
          </cell>
          <cell r="B145">
            <v>143</v>
          </cell>
          <cell r="C145" t="str">
            <v>Мурманский</v>
          </cell>
          <cell r="D145" t="str">
            <v>АПП</v>
          </cell>
          <cell r="E145" t="str">
            <v>МАПП</v>
          </cell>
          <cell r="F145" t="str">
            <v>Салла</v>
          </cell>
          <cell r="G145" t="str">
            <v>да</v>
          </cell>
          <cell r="H145" t="str">
            <v>установлен</v>
          </cell>
          <cell r="I145" t="str">
            <v>автомобильный</v>
          </cell>
          <cell r="J145" t="str">
            <v>не определен</v>
          </cell>
          <cell r="K145" t="str">
            <v>грузо-пассажирский</v>
          </cell>
          <cell r="L145" t="str">
            <v>постоянный</v>
          </cell>
          <cell r="M145" t="str">
            <v>многосторонний</v>
          </cell>
          <cell r="N145" t="str">
            <v>не определен</v>
          </cell>
          <cell r="O145" t="str">
            <v>нет</v>
          </cell>
          <cell r="P145" t="str">
            <v>нет</v>
          </cell>
          <cell r="Q145" t="str">
            <v>да</v>
          </cell>
          <cell r="R145" t="str">
            <v>Финляндская Республика</v>
          </cell>
          <cell r="S145" t="str">
            <v>Келлоселькя</v>
          </cell>
          <cell r="T145" t="str">
            <v>СЗФО</v>
          </cell>
          <cell r="U145" t="str">
            <v>Мурманская область</v>
          </cell>
          <cell r="V145" t="str">
            <v>Мурманская область, cельское поселение Алакуртти Кандалакшского муниципального района Мурманской области, 73 км автомобильной дороги Алакуртти – государственная граница, место: 66°57' северной широты, 29°03' восточной долготы</v>
          </cell>
          <cell r="W145" t="str">
            <v>функционирует</v>
          </cell>
          <cell r="X145" t="str">
            <v>с 30.10.2022 ежедневно, пн-пт - с 09:00 до 19:00, сб-вс – с 10:00 до 18:00 (мск).
Режим работы пункта пропуска согласовывается пограничными комиссарами Российской Федерации
и Финляндской Республики на период перехода сопредельного государства с зимнего на летнее и с летнего на зимнее время:</v>
          </cell>
          <cell r="Y145" t="str">
            <v>действует</v>
          </cell>
          <cell r="Z145" t="str">
            <v>Протокол КС</v>
          </cell>
          <cell r="AA145">
            <v>44498</v>
          </cell>
          <cell r="AB145" t="str">
            <v>05/21-А</v>
          </cell>
          <cell r="AC145" t="str">
            <v>все</v>
          </cell>
          <cell r="AD145" t="str">
            <v>зимний/летний</v>
          </cell>
          <cell r="AE145" t="str">
            <v>14/14</v>
          </cell>
          <cell r="AF145">
            <v>365</v>
          </cell>
          <cell r="AG145" t="str">
            <v>действует</v>
          </cell>
          <cell r="AH145">
            <v>44608</v>
          </cell>
          <cell r="AI145">
            <v>0</v>
          </cell>
          <cell r="AJ145" t="str">
            <v>не определена</v>
          </cell>
          <cell r="AK145">
            <v>0</v>
          </cell>
          <cell r="AL145">
            <v>0</v>
          </cell>
          <cell r="AM145">
            <v>0</v>
          </cell>
          <cell r="AN145" t="str">
            <v>не определена</v>
          </cell>
          <cell r="AO145">
            <v>0</v>
          </cell>
          <cell r="AP145">
            <v>0</v>
          </cell>
          <cell r="AQ145">
            <v>0</v>
          </cell>
          <cell r="AR145" t="str">
            <v>не определена</v>
          </cell>
          <cell r="AS145">
            <v>0</v>
          </cell>
          <cell r="AT145">
            <v>0</v>
          </cell>
          <cell r="AU145">
            <v>200</v>
          </cell>
          <cell r="AV145" t="str">
            <v>тр.с./сутки</v>
          </cell>
          <cell r="AW145">
            <v>200</v>
          </cell>
          <cell r="AX145">
            <v>73000</v>
          </cell>
          <cell r="AY145">
            <v>600</v>
          </cell>
          <cell r="AZ145" t="str">
            <v>чел./сутки</v>
          </cell>
          <cell r="BA145">
            <v>600</v>
          </cell>
          <cell r="BB145">
            <v>219000</v>
          </cell>
          <cell r="BC145">
            <v>0</v>
          </cell>
          <cell r="BD145" t="str">
            <v>не определена</v>
          </cell>
          <cell r="BE145">
            <v>0</v>
          </cell>
          <cell r="BF145">
            <v>0</v>
          </cell>
          <cell r="BG145" t="str">
            <v>не определено</v>
          </cell>
          <cell r="BH145" t="str">
            <v>да</v>
          </cell>
          <cell r="BI145" t="str">
            <v>да</v>
          </cell>
          <cell r="BJ145" t="str">
            <v>да</v>
          </cell>
          <cell r="BK145" t="str">
            <v>нет</v>
          </cell>
          <cell r="BL145" t="str">
            <v>нет</v>
          </cell>
          <cell r="BM145" t="str">
            <v>да</v>
          </cell>
          <cell r="BN145">
            <v>0</v>
          </cell>
          <cell r="BO145">
            <v>8</v>
          </cell>
        </row>
        <row r="146">
          <cell r="A146" t="str">
            <v>ВППАрхангельск (Талаги)СЗФО</v>
          </cell>
          <cell r="B146">
            <v>144</v>
          </cell>
          <cell r="C146" t="str">
            <v>Мурманский</v>
          </cell>
          <cell r="D146" t="str">
            <v>ВПП</v>
          </cell>
          <cell r="E146" t="str">
            <v>ВПП</v>
          </cell>
          <cell r="F146" t="str">
            <v>Архангельск (Талаги)</v>
          </cell>
          <cell r="G146" t="str">
            <v>да</v>
          </cell>
          <cell r="H146" t="str">
            <v>установлен</v>
          </cell>
          <cell r="I146" t="str">
            <v>воздушный</v>
          </cell>
          <cell r="J146" t="str">
            <v>не определен</v>
          </cell>
          <cell r="K146" t="str">
            <v>грузо-пассажирский</v>
          </cell>
          <cell r="L146" t="str">
            <v>постоянный</v>
          </cell>
          <cell r="M146" t="str">
            <v>многосторонний</v>
          </cell>
          <cell r="N146" t="str">
            <v>не определен</v>
          </cell>
          <cell r="O146" t="str">
            <v>нет</v>
          </cell>
          <cell r="P146" t="str">
            <v>да</v>
          </cell>
          <cell r="Q146" t="str">
            <v>нет</v>
          </cell>
          <cell r="R146" t="str">
            <v>не применимо</v>
          </cell>
          <cell r="S146" t="str">
            <v>не применимо</v>
          </cell>
          <cell r="T146" t="str">
            <v>СЗФО</v>
          </cell>
          <cell r="U146" t="str">
            <v>Архангельская область</v>
          </cell>
          <cell r="V146" t="str">
            <v>Архангельск, п.Талаги,  аэропорт Архангельск, д. 3, к. 3</v>
          </cell>
          <cell r="W146" t="str">
            <v>функционирует</v>
          </cell>
          <cell r="X146" t="str">
            <v>круглосуточно</v>
          </cell>
          <cell r="Y146" t="str">
            <v>действует</v>
          </cell>
          <cell r="Z146" t="str">
            <v>нет данных</v>
          </cell>
          <cell r="AA146" t="str">
            <v>нет данных</v>
          </cell>
          <cell r="AB146" t="str">
            <v>нет данных</v>
          </cell>
          <cell r="AC146" t="str">
            <v>все</v>
          </cell>
          <cell r="AD146" t="str">
            <v>круглогодично</v>
          </cell>
          <cell r="AE146">
            <v>24</v>
          </cell>
          <cell r="AF146">
            <v>365</v>
          </cell>
          <cell r="AG146" t="str">
            <v>действует</v>
          </cell>
          <cell r="AH146">
            <v>44543</v>
          </cell>
          <cell r="AI146">
            <v>0</v>
          </cell>
          <cell r="AJ146" t="str">
            <v>не определена</v>
          </cell>
          <cell r="AK146">
            <v>0</v>
          </cell>
          <cell r="AL146">
            <v>0</v>
          </cell>
          <cell r="AM146">
            <v>0</v>
          </cell>
          <cell r="AN146" t="str">
            <v>не определена</v>
          </cell>
          <cell r="AO146">
            <v>0</v>
          </cell>
          <cell r="AP146">
            <v>0</v>
          </cell>
          <cell r="AQ146">
            <v>0</v>
          </cell>
          <cell r="AR146" t="str">
            <v>не определена</v>
          </cell>
          <cell r="AS146">
            <v>0</v>
          </cell>
          <cell r="AT146">
            <v>0</v>
          </cell>
          <cell r="AU146">
            <v>0</v>
          </cell>
          <cell r="AV146" t="str">
            <v>не определена</v>
          </cell>
          <cell r="AW146">
            <v>0</v>
          </cell>
          <cell r="AX146">
            <v>0</v>
          </cell>
          <cell r="AY146">
            <v>120</v>
          </cell>
          <cell r="AZ146" t="str">
            <v>чел./час</v>
          </cell>
          <cell r="BA146">
            <v>2880</v>
          </cell>
          <cell r="BB146">
            <v>1051200</v>
          </cell>
          <cell r="BC146">
            <v>0</v>
          </cell>
          <cell r="BD146" t="str">
            <v>не определена</v>
          </cell>
          <cell r="BE146">
            <v>0</v>
          </cell>
          <cell r="BF146">
            <v>0</v>
          </cell>
          <cell r="BG146" t="str">
            <v>не определено</v>
          </cell>
          <cell r="BH146" t="str">
            <v>да</v>
          </cell>
          <cell r="BI146" t="str">
            <v>да</v>
          </cell>
          <cell r="BJ146" t="str">
            <v>да</v>
          </cell>
          <cell r="BK146" t="str">
            <v>да</v>
          </cell>
          <cell r="BL146" t="str">
            <v>да</v>
          </cell>
          <cell r="BM146" t="str">
            <v>да</v>
          </cell>
          <cell r="BN146">
            <v>0</v>
          </cell>
          <cell r="BO146">
            <v>0</v>
          </cell>
        </row>
        <row r="147">
          <cell r="A147" t="str">
            <v>ВППМурманскСЗФО</v>
          </cell>
          <cell r="B147">
            <v>145</v>
          </cell>
          <cell r="C147" t="str">
            <v>Мурманский</v>
          </cell>
          <cell r="D147" t="str">
            <v>ВПП</v>
          </cell>
          <cell r="E147" t="str">
            <v>ВПП</v>
          </cell>
          <cell r="F147" t="str">
            <v>Мурманск</v>
          </cell>
          <cell r="G147" t="str">
            <v>да</v>
          </cell>
          <cell r="H147" t="str">
            <v>установлен</v>
          </cell>
          <cell r="I147" t="str">
            <v>воздушный</v>
          </cell>
          <cell r="J147" t="str">
            <v>не определен</v>
          </cell>
          <cell r="K147" t="str">
            <v>грузо-пассажирский</v>
          </cell>
          <cell r="L147" t="str">
            <v>постоянный</v>
          </cell>
          <cell r="M147" t="str">
            <v>многосторонний</v>
          </cell>
          <cell r="N147" t="str">
            <v>не определен</v>
          </cell>
          <cell r="O147" t="str">
            <v>нет</v>
          </cell>
          <cell r="P147" t="str">
            <v>да</v>
          </cell>
          <cell r="Q147" t="str">
            <v>нет</v>
          </cell>
          <cell r="R147" t="str">
            <v>не применимо</v>
          </cell>
          <cell r="S147" t="str">
            <v>не применимо</v>
          </cell>
          <cell r="T147" t="str">
            <v>СЗФО</v>
          </cell>
          <cell r="U147" t="str">
            <v>Мурманская область</v>
          </cell>
          <cell r="V147" t="str">
            <v>Мурманская обл., пос. Мурмаши, аэропорт Мурманск, 24 км. юго-западнее центра г. Мурманск</v>
          </cell>
          <cell r="W147" t="str">
            <v>функционирует</v>
          </cell>
          <cell r="X147" t="str">
            <v>круглосуточно</v>
          </cell>
          <cell r="Y147" t="str">
            <v>действует</v>
          </cell>
          <cell r="Z147" t="str">
            <v>нет данных</v>
          </cell>
          <cell r="AA147" t="str">
            <v>нет данных</v>
          </cell>
          <cell r="AB147" t="str">
            <v>нет данных</v>
          </cell>
          <cell r="AC147" t="str">
            <v>все</v>
          </cell>
          <cell r="AD147" t="str">
            <v>круглогодично</v>
          </cell>
          <cell r="AE147">
            <v>24</v>
          </cell>
          <cell r="AF147">
            <v>365</v>
          </cell>
          <cell r="AG147" t="str">
            <v>действует</v>
          </cell>
          <cell r="AH147">
            <v>44715</v>
          </cell>
          <cell r="AI147">
            <v>0</v>
          </cell>
          <cell r="AJ147" t="str">
            <v>не определена</v>
          </cell>
          <cell r="AK147">
            <v>0</v>
          </cell>
          <cell r="AL147">
            <v>0</v>
          </cell>
          <cell r="AM147">
            <v>0</v>
          </cell>
          <cell r="AN147" t="str">
            <v>не определена</v>
          </cell>
          <cell r="AO147">
            <v>0</v>
          </cell>
          <cell r="AP147">
            <v>0</v>
          </cell>
          <cell r="AQ147">
            <v>0</v>
          </cell>
          <cell r="AR147" t="str">
            <v>не определена</v>
          </cell>
          <cell r="AS147">
            <v>0</v>
          </cell>
          <cell r="AT147">
            <v>0</v>
          </cell>
          <cell r="AU147">
            <v>0</v>
          </cell>
          <cell r="AV147" t="str">
            <v>не определена</v>
          </cell>
          <cell r="AW147">
            <v>0</v>
          </cell>
          <cell r="AX147">
            <v>0</v>
          </cell>
          <cell r="AY147">
            <v>160</v>
          </cell>
          <cell r="AZ147" t="str">
            <v>чел./час</v>
          </cell>
          <cell r="BA147">
            <v>3840</v>
          </cell>
          <cell r="BB147">
            <v>1401600</v>
          </cell>
          <cell r="BC147">
            <v>0</v>
          </cell>
          <cell r="BD147" t="str">
            <v>не определена</v>
          </cell>
          <cell r="BE147">
            <v>0</v>
          </cell>
          <cell r="BF147">
            <v>0</v>
          </cell>
          <cell r="BG147" t="str">
            <v>не определено</v>
          </cell>
          <cell r="BH147" t="str">
            <v>да</v>
          </cell>
          <cell r="BI147" t="str">
            <v>да</v>
          </cell>
          <cell r="BJ147" t="str">
            <v>да</v>
          </cell>
          <cell r="BK147" t="str">
            <v>да</v>
          </cell>
          <cell r="BL147" t="str">
            <v>да</v>
          </cell>
          <cell r="BM147" t="str">
            <v>нет</v>
          </cell>
          <cell r="BN147">
            <v>0</v>
          </cell>
          <cell r="BO147">
            <v>0</v>
          </cell>
        </row>
        <row r="148">
          <cell r="A148" t="str">
            <v>ВППСабеттаУФО</v>
          </cell>
          <cell r="B148">
            <v>146</v>
          </cell>
          <cell r="C148" t="str">
            <v>Мурманский</v>
          </cell>
          <cell r="D148" t="str">
            <v>ВПП</v>
          </cell>
          <cell r="E148" t="str">
            <v>ВПП</v>
          </cell>
          <cell r="F148" t="str">
            <v>Сабетта</v>
          </cell>
          <cell r="G148" t="str">
            <v>да</v>
          </cell>
          <cell r="H148" t="str">
            <v>установлен</v>
          </cell>
          <cell r="I148" t="str">
            <v>воздушный</v>
          </cell>
          <cell r="J148" t="str">
            <v>не определен</v>
          </cell>
          <cell r="K148" t="str">
            <v>грузо-пассажирский</v>
          </cell>
          <cell r="L148" t="str">
            <v>работающий на нерегулярной основе</v>
          </cell>
          <cell r="M148" t="str">
            <v>многосторонний</v>
          </cell>
          <cell r="N148" t="str">
            <v>не определен</v>
          </cell>
          <cell r="O148" t="str">
            <v>нет</v>
          </cell>
          <cell r="P148" t="str">
            <v>нет</v>
          </cell>
          <cell r="Q148" t="str">
            <v>нет</v>
          </cell>
          <cell r="R148" t="str">
            <v>не применимо</v>
          </cell>
          <cell r="S148" t="str">
            <v>не применимо</v>
          </cell>
          <cell r="T148" t="str">
            <v>УФО</v>
          </cell>
          <cell r="U148" t="str">
            <v>Ямало-Ненецкий автономный округ</v>
          </cell>
          <cell r="V148" t="str">
            <v>Российская Федерация, Ямало-Ненецкий автономный округ, п. Сабетта</v>
          </cell>
          <cell r="W148" t="str">
            <v>функционирует</v>
          </cell>
          <cell r="X148" t="str">
            <v>по регламенту аэропорта Сабетта, в период прибытия/убытия международных авиарейсов</v>
          </cell>
          <cell r="Y148" t="str">
            <v>действует</v>
          </cell>
          <cell r="Z148" t="str">
            <v>нет данных</v>
          </cell>
          <cell r="AA148" t="str">
            <v>нет данных</v>
          </cell>
          <cell r="AB148" t="str">
            <v>нет данных</v>
          </cell>
          <cell r="AC148" t="str">
            <v>все</v>
          </cell>
          <cell r="AD148" t="str">
            <v>круглогодично</v>
          </cell>
          <cell r="AE148">
            <v>24</v>
          </cell>
          <cell r="AF148">
            <v>365</v>
          </cell>
          <cell r="AG148" t="str">
            <v>действует</v>
          </cell>
          <cell r="AH148">
            <v>44559</v>
          </cell>
          <cell r="AI148">
            <v>0</v>
          </cell>
          <cell r="AJ148" t="str">
            <v>не определена</v>
          </cell>
          <cell r="AK148">
            <v>0</v>
          </cell>
          <cell r="AL148">
            <v>0</v>
          </cell>
          <cell r="AM148">
            <v>0</v>
          </cell>
          <cell r="AN148" t="str">
            <v>не определена</v>
          </cell>
          <cell r="AO148">
            <v>0</v>
          </cell>
          <cell r="AP148">
            <v>0</v>
          </cell>
          <cell r="AQ148">
            <v>0</v>
          </cell>
          <cell r="AR148" t="str">
            <v>не определена</v>
          </cell>
          <cell r="AS148">
            <v>0</v>
          </cell>
          <cell r="AT148">
            <v>0</v>
          </cell>
          <cell r="AU148">
            <v>2</v>
          </cell>
          <cell r="AV148" t="str">
            <v>тр.с./сутки</v>
          </cell>
          <cell r="AW148">
            <v>2</v>
          </cell>
          <cell r="AX148">
            <v>0</v>
          </cell>
          <cell r="AY148">
            <v>40</v>
          </cell>
          <cell r="AZ148" t="str">
            <v>чел./час</v>
          </cell>
          <cell r="BA148">
            <v>960</v>
          </cell>
          <cell r="BB148">
            <v>0</v>
          </cell>
          <cell r="BC148">
            <v>100</v>
          </cell>
          <cell r="BD148" t="str">
            <v>тонн/сутки</v>
          </cell>
          <cell r="BE148">
            <v>100</v>
          </cell>
          <cell r="BF148">
            <v>0</v>
          </cell>
          <cell r="BG148" t="str">
            <v>не представляется возможным расчитать в связи с нерегулярным характером работы пункта пропуска</v>
          </cell>
          <cell r="BH148" t="str">
            <v>да</v>
          </cell>
          <cell r="BI148" t="str">
            <v>да</v>
          </cell>
          <cell r="BJ148" t="str">
            <v>да</v>
          </cell>
          <cell r="BK148" t="str">
            <v>да</v>
          </cell>
          <cell r="BL148" t="str">
            <v>да</v>
          </cell>
          <cell r="BM148" t="str">
            <v>нет</v>
          </cell>
          <cell r="BN148">
            <v>0</v>
          </cell>
          <cell r="BO148">
            <v>0</v>
          </cell>
        </row>
        <row r="149">
          <cell r="A149" t="str">
            <v>ВППСыктывкарСЗФО</v>
          </cell>
          <cell r="B149">
            <v>147</v>
          </cell>
          <cell r="C149" t="str">
            <v>Мурманский</v>
          </cell>
          <cell r="D149" t="str">
            <v>ВПП</v>
          </cell>
          <cell r="E149" t="str">
            <v>ВПП</v>
          </cell>
          <cell r="F149" t="str">
            <v>Сыктывкар</v>
          </cell>
          <cell r="G149" t="str">
            <v>да</v>
          </cell>
          <cell r="H149" t="str">
            <v>установлен</v>
          </cell>
          <cell r="I149" t="str">
            <v>воздушный</v>
          </cell>
          <cell r="J149" t="str">
            <v>не определен</v>
          </cell>
          <cell r="K149" t="str">
            <v>грузо-пассажирский</v>
          </cell>
          <cell r="L149" t="str">
            <v>постоянный</v>
          </cell>
          <cell r="M149" t="str">
            <v>многосторонний</v>
          </cell>
          <cell r="N149" t="str">
            <v>не определен</v>
          </cell>
          <cell r="O149" t="str">
            <v>нет</v>
          </cell>
          <cell r="P149" t="str">
            <v>нет</v>
          </cell>
          <cell r="Q149" t="str">
            <v>нет</v>
          </cell>
          <cell r="R149" t="str">
            <v>не применимо</v>
          </cell>
          <cell r="S149" t="str">
            <v>не применимо</v>
          </cell>
          <cell r="T149" t="str">
            <v>СЗФО</v>
          </cell>
          <cell r="U149" t="str">
            <v>Республика Коми</v>
          </cell>
          <cell r="V149" t="str">
            <v>Республика Коми, г. Сыктывкар, ул. Советская, д. 88</v>
          </cell>
          <cell r="W149" t="str">
            <v>функционирует</v>
          </cell>
          <cell r="X149" t="str">
            <v>круглосуточно</v>
          </cell>
          <cell r="Y149" t="str">
            <v>действует</v>
          </cell>
          <cell r="Z149" t="str">
            <v>нет данных</v>
          </cell>
          <cell r="AA149" t="str">
            <v>нет данных</v>
          </cell>
          <cell r="AB149" t="str">
            <v>нет данных</v>
          </cell>
          <cell r="AC149" t="str">
            <v>все</v>
          </cell>
          <cell r="AD149" t="str">
            <v>круглогодично</v>
          </cell>
          <cell r="AE149">
            <v>24</v>
          </cell>
          <cell r="AF149">
            <v>365</v>
          </cell>
          <cell r="AG149" t="str">
            <v>действует</v>
          </cell>
          <cell r="AH149">
            <v>44510</v>
          </cell>
          <cell r="AI149">
            <v>0</v>
          </cell>
          <cell r="AJ149" t="str">
            <v>не определена</v>
          </cell>
          <cell r="AK149">
            <v>0</v>
          </cell>
          <cell r="AL149">
            <v>0</v>
          </cell>
          <cell r="AM149">
            <v>0</v>
          </cell>
          <cell r="AN149" t="str">
            <v>не определена</v>
          </cell>
          <cell r="AO149">
            <v>0</v>
          </cell>
          <cell r="AP149">
            <v>0</v>
          </cell>
          <cell r="AQ149">
            <v>0</v>
          </cell>
          <cell r="AR149" t="str">
            <v>не определена</v>
          </cell>
          <cell r="AS149">
            <v>0</v>
          </cell>
          <cell r="AT149">
            <v>0</v>
          </cell>
          <cell r="AU149">
            <v>0</v>
          </cell>
          <cell r="AV149" t="str">
            <v>не определена</v>
          </cell>
          <cell r="AW149">
            <v>0</v>
          </cell>
          <cell r="AX149">
            <v>0</v>
          </cell>
          <cell r="AY149">
            <v>100</v>
          </cell>
          <cell r="AZ149" t="str">
            <v>чел./час</v>
          </cell>
          <cell r="BA149">
            <v>2400</v>
          </cell>
          <cell r="BB149">
            <v>876000</v>
          </cell>
          <cell r="BC149">
            <v>0</v>
          </cell>
          <cell r="BD149" t="str">
            <v>не определена</v>
          </cell>
          <cell r="BE149">
            <v>0</v>
          </cell>
          <cell r="BF149">
            <v>0</v>
          </cell>
          <cell r="BG149" t="str">
            <v>не определено</v>
          </cell>
          <cell r="BH149" t="str">
            <v>да</v>
          </cell>
          <cell r="BI149" t="str">
            <v>да</v>
          </cell>
          <cell r="BJ149" t="str">
            <v>да</v>
          </cell>
          <cell r="BK149" t="str">
            <v>да</v>
          </cell>
          <cell r="BL149" t="str">
            <v>да</v>
          </cell>
          <cell r="BM149" t="str">
            <v>нет</v>
          </cell>
          <cell r="BN149">
            <v>0</v>
          </cell>
          <cell r="BO149">
            <v>0</v>
          </cell>
        </row>
        <row r="150">
          <cell r="A150" t="str">
            <v>МППАрхангельскСЗФО</v>
          </cell>
          <cell r="B150">
            <v>148</v>
          </cell>
          <cell r="C150" t="str">
            <v>Мурманский</v>
          </cell>
          <cell r="D150" t="str">
            <v>МПП</v>
          </cell>
          <cell r="E150" t="str">
            <v>МПП</v>
          </cell>
          <cell r="F150" t="str">
            <v>Архангельск</v>
          </cell>
          <cell r="G150" t="str">
            <v>да</v>
          </cell>
          <cell r="H150" t="str">
            <v>установлен</v>
          </cell>
          <cell r="I150" t="str">
            <v>морской</v>
          </cell>
          <cell r="J150" t="str">
            <v>не определен</v>
          </cell>
          <cell r="K150" t="str">
            <v>грузо-пассажирский</v>
          </cell>
          <cell r="L150" t="str">
            <v>постоянный</v>
          </cell>
          <cell r="M150" t="str">
            <v>многосторонний</v>
          </cell>
          <cell r="N150" t="str">
            <v>не определен</v>
          </cell>
          <cell r="O150" t="str">
            <v>да</v>
          </cell>
          <cell r="P150" t="str">
            <v>да</v>
          </cell>
          <cell r="Q150" t="str">
            <v>да</v>
          </cell>
          <cell r="R150" t="str">
            <v>не применимо</v>
          </cell>
          <cell r="S150" t="str">
            <v>не применимо</v>
          </cell>
          <cell r="T150" t="str">
            <v>СЗФО</v>
          </cell>
          <cell r="U150" t="str">
            <v>Архангельская область</v>
          </cell>
          <cell r="V150" t="str">
            <v>Архангельская область, Белое море, река Северная Двина, Акватория бухты Северная, залив Дежнева, о. Земля Александры, архипелага Земля Франца Иосифа</v>
          </cell>
          <cell r="W150" t="str">
            <v>функционирует</v>
          </cell>
          <cell r="X150" t="str">
            <v>круглосуточно</v>
          </cell>
          <cell r="Y150" t="str">
            <v>действует</v>
          </cell>
          <cell r="Z150" t="str">
            <v>нет данных</v>
          </cell>
          <cell r="AA150" t="str">
            <v>нет данных</v>
          </cell>
          <cell r="AB150" t="str">
            <v>нет данных</v>
          </cell>
          <cell r="AC150" t="str">
            <v>все</v>
          </cell>
          <cell r="AD150" t="str">
            <v>круглогодично</v>
          </cell>
          <cell r="AE150">
            <v>24</v>
          </cell>
          <cell r="AF150">
            <v>365</v>
          </cell>
          <cell r="AG150" t="str">
            <v>действует</v>
          </cell>
          <cell r="AH150">
            <v>44543</v>
          </cell>
          <cell r="AI150">
            <v>0</v>
          </cell>
          <cell r="AJ150" t="str">
            <v>не определена</v>
          </cell>
          <cell r="AK150">
            <v>0</v>
          </cell>
          <cell r="AL150">
            <v>0</v>
          </cell>
          <cell r="AM150">
            <v>0</v>
          </cell>
          <cell r="AN150" t="str">
            <v>не определена</v>
          </cell>
          <cell r="AO150">
            <v>0</v>
          </cell>
          <cell r="AP150">
            <v>0</v>
          </cell>
          <cell r="AQ150">
            <v>0</v>
          </cell>
          <cell r="AR150" t="str">
            <v>не определена</v>
          </cell>
          <cell r="AS150">
            <v>0</v>
          </cell>
          <cell r="AT150">
            <v>0</v>
          </cell>
          <cell r="AU150">
            <v>0</v>
          </cell>
          <cell r="AV150" t="str">
            <v>не определена</v>
          </cell>
          <cell r="AW150">
            <v>0</v>
          </cell>
          <cell r="AX150">
            <v>0</v>
          </cell>
          <cell r="AY150">
            <v>0</v>
          </cell>
          <cell r="AZ150" t="str">
            <v>не определена</v>
          </cell>
          <cell r="BA150">
            <v>0</v>
          </cell>
          <cell r="BB150">
            <v>0</v>
          </cell>
          <cell r="BC150">
            <v>0</v>
          </cell>
          <cell r="BD150" t="str">
            <v>не определена</v>
          </cell>
          <cell r="BE150">
            <v>0</v>
          </cell>
          <cell r="BF150">
            <v>0</v>
          </cell>
          <cell r="BG150" t="str">
            <v>не определено</v>
          </cell>
          <cell r="BH150" t="str">
            <v>да</v>
          </cell>
          <cell r="BI150" t="str">
            <v>да</v>
          </cell>
          <cell r="BJ150" t="str">
            <v>да</v>
          </cell>
          <cell r="BK150" t="str">
            <v>да</v>
          </cell>
          <cell r="BL150" t="str">
            <v>да</v>
          </cell>
          <cell r="BM150" t="str">
            <v>да</v>
          </cell>
          <cell r="BN150">
            <v>0</v>
          </cell>
          <cell r="BO150">
            <v>0</v>
          </cell>
        </row>
        <row r="151">
          <cell r="A151" t="str">
            <v>МППВарандейСЗФО</v>
          </cell>
          <cell r="B151">
            <v>149</v>
          </cell>
          <cell r="C151" t="str">
            <v>Мурманский</v>
          </cell>
          <cell r="D151" t="str">
            <v>МПП</v>
          </cell>
          <cell r="E151" t="str">
            <v>МПП</v>
          </cell>
          <cell r="F151" t="str">
            <v>Варандей</v>
          </cell>
          <cell r="G151" t="str">
            <v>да</v>
          </cell>
          <cell r="H151" t="str">
            <v>установлен</v>
          </cell>
          <cell r="I151" t="str">
            <v>морской</v>
          </cell>
          <cell r="J151" t="str">
            <v>не определен</v>
          </cell>
          <cell r="K151" t="str">
            <v>грузовой</v>
          </cell>
          <cell r="L151" t="str">
            <v>постоянный</v>
          </cell>
          <cell r="M151" t="str">
            <v>многосторонний</v>
          </cell>
          <cell r="N151" t="str">
            <v>не определен</v>
          </cell>
          <cell r="O151" t="str">
            <v>нет</v>
          </cell>
          <cell r="P151" t="str">
            <v>нет</v>
          </cell>
          <cell r="Q151" t="str">
            <v>нет</v>
          </cell>
          <cell r="R151" t="str">
            <v>не применимо</v>
          </cell>
          <cell r="S151" t="str">
            <v>не применимо</v>
          </cell>
          <cell r="T151" t="str">
            <v>СЗФО</v>
          </cell>
          <cell r="U151" t="str">
            <v>Ненецкий автономный округ</v>
          </cell>
          <cell r="V151" t="str">
            <v>Ненецкий автономный округ, Варандейское нефтяное месторождение, БРП «Варандей». Юридический адрес: 166700, Ненецкий автономный округ, пос. Искателей, ул. Россихина, д.4</v>
          </cell>
          <cell r="W151" t="str">
            <v>функционирует</v>
          </cell>
          <cell r="X151" t="str">
            <v>круглосуточно</v>
          </cell>
          <cell r="Y151" t="str">
            <v>действует</v>
          </cell>
          <cell r="Z151" t="str">
            <v>нет данных</v>
          </cell>
          <cell r="AA151" t="str">
            <v>нет данных</v>
          </cell>
          <cell r="AB151" t="str">
            <v>нет данных</v>
          </cell>
          <cell r="AC151" t="str">
            <v>все</v>
          </cell>
          <cell r="AD151" t="str">
            <v>круглогодично</v>
          </cell>
          <cell r="AE151">
            <v>24</v>
          </cell>
          <cell r="AF151">
            <v>365</v>
          </cell>
          <cell r="AG151" t="str">
            <v>действует</v>
          </cell>
          <cell r="AH151">
            <v>44559</v>
          </cell>
          <cell r="AI151">
            <v>1</v>
          </cell>
          <cell r="AJ151" t="str">
            <v>тр.с./сутки</v>
          </cell>
          <cell r="AK151">
            <v>1</v>
          </cell>
          <cell r="AL151">
            <v>365</v>
          </cell>
          <cell r="AM151">
            <v>0</v>
          </cell>
          <cell r="AN151" t="str">
            <v>не определена</v>
          </cell>
          <cell r="AO151">
            <v>0</v>
          </cell>
          <cell r="AP151">
            <v>0</v>
          </cell>
          <cell r="AQ151">
            <v>0</v>
          </cell>
          <cell r="AR151" t="str">
            <v>не определена</v>
          </cell>
          <cell r="AS151">
            <v>0</v>
          </cell>
          <cell r="AT151">
            <v>0</v>
          </cell>
          <cell r="AU151">
            <v>1</v>
          </cell>
          <cell r="AV151" t="str">
            <v>тр.с./сутки</v>
          </cell>
          <cell r="AW151">
            <v>1</v>
          </cell>
          <cell r="AX151">
            <v>365</v>
          </cell>
          <cell r="AY151">
            <v>0</v>
          </cell>
          <cell r="AZ151" t="str">
            <v>не определена</v>
          </cell>
          <cell r="BA151">
            <v>0</v>
          </cell>
          <cell r="BB151">
            <v>0</v>
          </cell>
          <cell r="BC151">
            <v>32876</v>
          </cell>
          <cell r="BD151" t="str">
            <v>тонн/сутки</v>
          </cell>
          <cell r="BE151">
            <v>32876</v>
          </cell>
          <cell r="BF151">
            <v>11999740</v>
          </cell>
          <cell r="BG151" t="str">
            <v>не определено</v>
          </cell>
          <cell r="BH151" t="str">
            <v>да</v>
          </cell>
          <cell r="BI151" t="str">
            <v>да</v>
          </cell>
          <cell r="BJ151" t="str">
            <v>да</v>
          </cell>
          <cell r="BK151" t="str">
            <v>нет</v>
          </cell>
          <cell r="BL151" t="str">
            <v>нет</v>
          </cell>
          <cell r="BM151" t="str">
            <v>нет</v>
          </cell>
          <cell r="BN151">
            <v>0</v>
          </cell>
          <cell r="BO151">
            <v>0</v>
          </cell>
        </row>
        <row r="152">
          <cell r="A152" t="str">
            <v>МППДудинкаСФО</v>
          </cell>
          <cell r="B152">
            <v>150</v>
          </cell>
          <cell r="C152" t="str">
            <v>Мурманский</v>
          </cell>
          <cell r="D152" t="str">
            <v>МПП</v>
          </cell>
          <cell r="E152" t="str">
            <v>МПП</v>
          </cell>
          <cell r="F152" t="str">
            <v>Дудинка</v>
          </cell>
          <cell r="G152" t="str">
            <v>да</v>
          </cell>
          <cell r="H152" t="str">
            <v>установлен</v>
          </cell>
          <cell r="I152" t="str">
            <v>морской</v>
          </cell>
          <cell r="J152" t="str">
            <v>не определен</v>
          </cell>
          <cell r="K152" t="str">
            <v>грузо-пассажирский</v>
          </cell>
          <cell r="L152" t="str">
            <v>постоянный</v>
          </cell>
          <cell r="M152" t="str">
            <v>многосторонний</v>
          </cell>
          <cell r="N152" t="str">
            <v>не определен</v>
          </cell>
          <cell r="O152" t="str">
            <v>нет</v>
          </cell>
          <cell r="P152" t="str">
            <v>нет</v>
          </cell>
          <cell r="Q152" t="str">
            <v>нет</v>
          </cell>
          <cell r="R152" t="str">
            <v>не применимо</v>
          </cell>
          <cell r="S152" t="str">
            <v>не применимо</v>
          </cell>
          <cell r="T152" t="str">
            <v>СФО</v>
          </cell>
          <cell r="U152" t="str">
            <v>Красноярский край</v>
          </cell>
          <cell r="V152" t="str">
            <v>Красноярский край, гДудинка, слияние р.Дудинка и р. Енисей</v>
          </cell>
          <cell r="W152" t="str">
            <v>функционирует</v>
          </cell>
          <cell r="X152" t="str">
            <v>круглосуточно</v>
          </cell>
          <cell r="Y152" t="str">
            <v>действует</v>
          </cell>
          <cell r="Z152" t="str">
            <v>нет данных</v>
          </cell>
          <cell r="AA152" t="str">
            <v>нет данных</v>
          </cell>
          <cell r="AB152" t="str">
            <v>нет данных</v>
          </cell>
          <cell r="AC152" t="str">
            <v>все</v>
          </cell>
          <cell r="AD152" t="str">
            <v>круглогодично</v>
          </cell>
          <cell r="AE152">
            <v>24</v>
          </cell>
          <cell r="AF152">
            <v>365</v>
          </cell>
          <cell r="AG152" t="str">
            <v>действует</v>
          </cell>
          <cell r="AH152">
            <v>44479</v>
          </cell>
          <cell r="AI152">
            <v>0</v>
          </cell>
          <cell r="AJ152" t="str">
            <v>не определена</v>
          </cell>
          <cell r="AK152">
            <v>0</v>
          </cell>
          <cell r="AL152">
            <v>0</v>
          </cell>
          <cell r="AM152">
            <v>0</v>
          </cell>
          <cell r="AN152" t="str">
            <v>не определена</v>
          </cell>
          <cell r="AO152">
            <v>0</v>
          </cell>
          <cell r="AP152">
            <v>0</v>
          </cell>
          <cell r="AQ152">
            <v>0</v>
          </cell>
          <cell r="AR152" t="str">
            <v>не определена</v>
          </cell>
          <cell r="AS152">
            <v>0</v>
          </cell>
          <cell r="AT152">
            <v>0</v>
          </cell>
          <cell r="AU152">
            <v>0</v>
          </cell>
          <cell r="AV152" t="str">
            <v>не определена</v>
          </cell>
          <cell r="AW152">
            <v>0</v>
          </cell>
          <cell r="AX152">
            <v>0</v>
          </cell>
          <cell r="AY152">
            <v>0</v>
          </cell>
          <cell r="AZ152" t="str">
            <v>не определена</v>
          </cell>
          <cell r="BA152">
            <v>0</v>
          </cell>
          <cell r="BB152">
            <v>0</v>
          </cell>
          <cell r="BC152">
            <v>1000</v>
          </cell>
          <cell r="BD152" t="str">
            <v>тонн/сутки</v>
          </cell>
          <cell r="BE152">
            <v>1000</v>
          </cell>
          <cell r="BF152">
            <v>365000</v>
          </cell>
          <cell r="BG152" t="str">
            <v>не определено</v>
          </cell>
          <cell r="BH152" t="str">
            <v>да</v>
          </cell>
          <cell r="BI152" t="str">
            <v>да</v>
          </cell>
          <cell r="BJ152" t="str">
            <v>да</v>
          </cell>
          <cell r="BK152" t="str">
            <v>да</v>
          </cell>
          <cell r="BL152" t="str">
            <v>да</v>
          </cell>
          <cell r="BM152" t="str">
            <v>нет</v>
          </cell>
          <cell r="BN152">
            <v>0</v>
          </cell>
          <cell r="BO152">
            <v>0</v>
          </cell>
        </row>
        <row r="153">
          <cell r="A153" t="str">
            <v>МППДиксонСФО</v>
          </cell>
          <cell r="B153">
            <v>151</v>
          </cell>
          <cell r="C153" t="str">
            <v>Мурманский</v>
          </cell>
          <cell r="D153" t="str">
            <v>МПП</v>
          </cell>
          <cell r="E153" t="str">
            <v>МПП</v>
          </cell>
          <cell r="F153" t="str">
            <v>Диксон</v>
          </cell>
          <cell r="G153" t="str">
            <v>нет</v>
          </cell>
          <cell r="H153" t="str">
            <v>установлен</v>
          </cell>
          <cell r="I153" t="str">
            <v>морской</v>
          </cell>
          <cell r="J153" t="str">
            <v>не определен</v>
          </cell>
          <cell r="K153" t="str">
            <v>грузовой</v>
          </cell>
          <cell r="L153" t="str">
            <v>постоянный</v>
          </cell>
          <cell r="M153" t="str">
            <v>многосторонний</v>
          </cell>
          <cell r="N153" t="str">
            <v>не определен</v>
          </cell>
          <cell r="O153" t="str">
            <v>нет</v>
          </cell>
          <cell r="P153" t="str">
            <v>нет</v>
          </cell>
          <cell r="Q153" t="str">
            <v>нет</v>
          </cell>
          <cell r="R153" t="str">
            <v>не применимо</v>
          </cell>
          <cell r="S153" t="str">
            <v>не применимо</v>
          </cell>
          <cell r="T153" t="str">
            <v>СФО</v>
          </cell>
          <cell r="U153" t="str">
            <v>Красноярский край</v>
          </cell>
          <cell r="V153" t="str">
            <v>не определен</v>
          </cell>
          <cell r="W153" t="str">
            <v>Установлен в 2020 году. Будет открыт после проведения мероприятий по обустройству за счет внебюджетных источников финансирования</v>
          </cell>
          <cell r="X153" t="str">
            <v>не определен</v>
          </cell>
          <cell r="Y153" t="str">
            <v>не определен</v>
          </cell>
          <cell r="Z153" t="str">
            <v>нет данных</v>
          </cell>
          <cell r="AA153" t="str">
            <v>нет данных</v>
          </cell>
          <cell r="AB153" t="str">
            <v>нет данных</v>
          </cell>
          <cell r="AC153" t="str">
            <v>не определен</v>
          </cell>
          <cell r="AD153" t="str">
            <v>не определен</v>
          </cell>
          <cell r="AE153">
            <v>0</v>
          </cell>
          <cell r="AF153">
            <v>0</v>
          </cell>
          <cell r="AG153" t="str">
            <v>не определен</v>
          </cell>
          <cell r="AH153" t="str">
            <v>не утвержден</v>
          </cell>
          <cell r="AI153">
            <v>0</v>
          </cell>
          <cell r="AJ153" t="str">
            <v>не определена</v>
          </cell>
          <cell r="AK153">
            <v>0</v>
          </cell>
          <cell r="AL153">
            <v>0</v>
          </cell>
          <cell r="AM153">
            <v>0</v>
          </cell>
          <cell r="AN153" t="str">
            <v>не определена</v>
          </cell>
          <cell r="AO153">
            <v>0</v>
          </cell>
          <cell r="AP153">
            <v>0</v>
          </cell>
          <cell r="AQ153">
            <v>0</v>
          </cell>
          <cell r="AR153" t="str">
            <v>не определена</v>
          </cell>
          <cell r="AS153">
            <v>0</v>
          </cell>
          <cell r="AT153">
            <v>0</v>
          </cell>
          <cell r="AU153">
            <v>0</v>
          </cell>
          <cell r="AV153" t="str">
            <v>не определена</v>
          </cell>
          <cell r="AW153">
            <v>0</v>
          </cell>
          <cell r="AX153">
            <v>0</v>
          </cell>
          <cell r="AY153">
            <v>0</v>
          </cell>
          <cell r="AZ153" t="str">
            <v>не определена</v>
          </cell>
          <cell r="BA153">
            <v>0</v>
          </cell>
          <cell r="BB153">
            <v>0</v>
          </cell>
          <cell r="BC153">
            <v>0</v>
          </cell>
          <cell r="BD153" t="str">
            <v>не определена</v>
          </cell>
          <cell r="BE153">
            <v>0</v>
          </cell>
          <cell r="BF153">
            <v>0</v>
          </cell>
          <cell r="BG153" t="str">
            <v>не определено</v>
          </cell>
          <cell r="BH153" t="str">
            <v>нет</v>
          </cell>
          <cell r="BI153" t="str">
            <v>нет</v>
          </cell>
          <cell r="BJ153" t="str">
            <v>нет</v>
          </cell>
          <cell r="BK153" t="str">
            <v>нет</v>
          </cell>
          <cell r="BL153" t="str">
            <v>нет</v>
          </cell>
          <cell r="BM153" t="str">
            <v>нет</v>
          </cell>
          <cell r="BN153">
            <v>0</v>
          </cell>
          <cell r="BO153">
            <v>0</v>
          </cell>
        </row>
        <row r="154">
          <cell r="A154" t="str">
            <v>МППКандалакшаСЗФО</v>
          </cell>
          <cell r="B154">
            <v>152</v>
          </cell>
          <cell r="C154" t="str">
            <v>Мурманский</v>
          </cell>
          <cell r="D154" t="str">
            <v>МПП</v>
          </cell>
          <cell r="E154" t="str">
            <v>МПП</v>
          </cell>
          <cell r="F154" t="str">
            <v>Кандалакша</v>
          </cell>
          <cell r="G154" t="str">
            <v>да</v>
          </cell>
          <cell r="H154" t="str">
            <v>установлен</v>
          </cell>
          <cell r="I154" t="str">
            <v>морской</v>
          </cell>
          <cell r="J154" t="str">
            <v>не определен</v>
          </cell>
          <cell r="K154" t="str">
            <v>грузо-пассажирский</v>
          </cell>
          <cell r="L154" t="str">
            <v>постоянный</v>
          </cell>
          <cell r="M154" t="str">
            <v>многосторонний</v>
          </cell>
          <cell r="N154" t="str">
            <v>не определен</v>
          </cell>
          <cell r="O154" t="str">
            <v>нет</v>
          </cell>
          <cell r="P154" t="str">
            <v>нет</v>
          </cell>
          <cell r="Q154" t="str">
            <v>нет</v>
          </cell>
          <cell r="R154" t="str">
            <v>не применимо</v>
          </cell>
          <cell r="S154" t="str">
            <v>не применимо</v>
          </cell>
          <cell r="T154" t="str">
            <v>СЗФО</v>
          </cell>
          <cell r="U154" t="str">
            <v>Мурманская область</v>
          </cell>
          <cell r="V154" t="str">
            <v>Северо - Западный Федеральный округ, Мурманская область, г. Кандалакша, Белое море, Кандалакшский залив</v>
          </cell>
          <cell r="W154" t="str">
            <v>функционирует</v>
          </cell>
          <cell r="X154" t="str">
            <v>круглосуточно</v>
          </cell>
          <cell r="Y154" t="str">
            <v>действует</v>
          </cell>
          <cell r="Z154" t="str">
            <v>нет данных</v>
          </cell>
          <cell r="AA154" t="str">
            <v>нет данных</v>
          </cell>
          <cell r="AB154" t="str">
            <v>нет данных</v>
          </cell>
          <cell r="AC154" t="str">
            <v>все</v>
          </cell>
          <cell r="AD154" t="str">
            <v>круглогодично</v>
          </cell>
          <cell r="AE154">
            <v>24</v>
          </cell>
          <cell r="AF154">
            <v>365</v>
          </cell>
          <cell r="AG154" t="str">
            <v>действует</v>
          </cell>
          <cell r="AH154">
            <v>44550</v>
          </cell>
          <cell r="AI154">
            <v>0</v>
          </cell>
          <cell r="AJ154" t="str">
            <v>не определена</v>
          </cell>
          <cell r="AK154">
            <v>0</v>
          </cell>
          <cell r="AL154">
            <v>0</v>
          </cell>
          <cell r="AM154">
            <v>0</v>
          </cell>
          <cell r="AN154" t="str">
            <v>не определена</v>
          </cell>
          <cell r="AO154">
            <v>0</v>
          </cell>
          <cell r="AP154">
            <v>0</v>
          </cell>
          <cell r="AQ154">
            <v>0</v>
          </cell>
          <cell r="AR154" t="str">
            <v>не определена</v>
          </cell>
          <cell r="AS154">
            <v>0</v>
          </cell>
          <cell r="AT154">
            <v>0</v>
          </cell>
          <cell r="AU154">
            <v>0</v>
          </cell>
          <cell r="AV154" t="str">
            <v>не определена</v>
          </cell>
          <cell r="AW154">
            <v>0</v>
          </cell>
          <cell r="AX154">
            <v>0</v>
          </cell>
          <cell r="AY154">
            <v>0</v>
          </cell>
          <cell r="AZ154" t="str">
            <v>не определена</v>
          </cell>
          <cell r="BA154">
            <v>0</v>
          </cell>
          <cell r="BB154">
            <v>0</v>
          </cell>
          <cell r="BC154">
            <v>0</v>
          </cell>
          <cell r="BD154" t="str">
            <v>не определена</v>
          </cell>
          <cell r="BE154">
            <v>0</v>
          </cell>
          <cell r="BF154">
            <v>0</v>
          </cell>
          <cell r="BG154" t="str">
            <v>не определено</v>
          </cell>
          <cell r="BH154" t="str">
            <v>да</v>
          </cell>
          <cell r="BI154" t="str">
            <v>да</v>
          </cell>
          <cell r="BJ154" t="str">
            <v>да</v>
          </cell>
          <cell r="BK154" t="str">
            <v>нет</v>
          </cell>
          <cell r="BL154" t="str">
            <v>нет</v>
          </cell>
          <cell r="BM154" t="str">
            <v>нет</v>
          </cell>
          <cell r="BN154">
            <v>0</v>
          </cell>
          <cell r="BO154">
            <v>0</v>
          </cell>
        </row>
        <row r="155">
          <cell r="A155" t="str">
            <v>МППМурманскСЗФО</v>
          </cell>
          <cell r="B155">
            <v>153</v>
          </cell>
          <cell r="C155" t="str">
            <v>Мурманский</v>
          </cell>
          <cell r="D155" t="str">
            <v>МПП</v>
          </cell>
          <cell r="E155" t="str">
            <v>МПП</v>
          </cell>
          <cell r="F155" t="str">
            <v>Мурманск</v>
          </cell>
          <cell r="G155" t="str">
            <v>да</v>
          </cell>
          <cell r="H155" t="str">
            <v>установлен</v>
          </cell>
          <cell r="I155" t="str">
            <v>морской</v>
          </cell>
          <cell r="J155" t="str">
            <v>не определен</v>
          </cell>
          <cell r="K155" t="str">
            <v>грузо-пассажирский</v>
          </cell>
          <cell r="L155" t="str">
            <v>постоянный</v>
          </cell>
          <cell r="M155" t="str">
            <v>многосторонний</v>
          </cell>
          <cell r="N155" t="str">
            <v>не определен</v>
          </cell>
          <cell r="O155" t="str">
            <v>да</v>
          </cell>
          <cell r="P155" t="str">
            <v>да</v>
          </cell>
          <cell r="Q155" t="str">
            <v>да</v>
          </cell>
          <cell r="R155" t="str">
            <v>не применимо</v>
          </cell>
          <cell r="S155" t="str">
            <v>не применимо</v>
          </cell>
          <cell r="T155" t="str">
            <v>СЗФО</v>
          </cell>
          <cell r="U155" t="str">
            <v>Мурманская область</v>
          </cell>
          <cell r="V155" t="str">
            <v>Северо-Западный федеральный округ, Мурманская область, г. Мурманск, Баренцево море, Кольский залив</v>
          </cell>
          <cell r="W155" t="str">
            <v>функционирует</v>
          </cell>
          <cell r="X155" t="str">
            <v>круглосуточно, технологические перерывы с 07.30 до 08.30 и с 19.30 до 20.30.</v>
          </cell>
          <cell r="Y155" t="str">
            <v>действует</v>
          </cell>
          <cell r="Z155" t="str">
            <v>нет данных</v>
          </cell>
          <cell r="AA155" t="str">
            <v>нет данных</v>
          </cell>
          <cell r="AB155" t="str">
            <v>нет данных</v>
          </cell>
          <cell r="AC155" t="str">
            <v>все</v>
          </cell>
          <cell r="AD155" t="str">
            <v>круглогодично</v>
          </cell>
          <cell r="AE155">
            <v>24</v>
          </cell>
          <cell r="AF155">
            <v>365</v>
          </cell>
          <cell r="AG155" t="str">
            <v>действует</v>
          </cell>
          <cell r="AH155">
            <v>44715</v>
          </cell>
          <cell r="AI155">
            <v>5</v>
          </cell>
          <cell r="AJ155" t="str">
            <v>тр.с./сутки</v>
          </cell>
          <cell r="AK155">
            <v>5</v>
          </cell>
          <cell r="AL155">
            <v>1825</v>
          </cell>
          <cell r="AM155">
            <v>1</v>
          </cell>
          <cell r="AN155" t="str">
            <v>тр.с./сутки</v>
          </cell>
          <cell r="AO155">
            <v>1</v>
          </cell>
          <cell r="AP155">
            <v>365</v>
          </cell>
          <cell r="AQ155">
            <v>0</v>
          </cell>
          <cell r="AR155" t="str">
            <v>не определена</v>
          </cell>
          <cell r="AS155">
            <v>0</v>
          </cell>
          <cell r="AT155">
            <v>0</v>
          </cell>
          <cell r="AU155">
            <v>6</v>
          </cell>
          <cell r="AV155" t="str">
            <v>тр.с./сутки</v>
          </cell>
          <cell r="AW155">
            <v>6</v>
          </cell>
          <cell r="AX155">
            <v>2190</v>
          </cell>
          <cell r="AY155">
            <v>160</v>
          </cell>
          <cell r="AZ155" t="str">
            <v>чел./час</v>
          </cell>
          <cell r="BA155">
            <v>3840</v>
          </cell>
          <cell r="BB155">
            <v>1401600</v>
          </cell>
          <cell r="BC155">
            <v>69909</v>
          </cell>
          <cell r="BD155" t="str">
            <v>тонн/сутки</v>
          </cell>
          <cell r="BE155">
            <v>69909</v>
          </cell>
          <cell r="BF155">
            <v>25516785</v>
          </cell>
          <cell r="BG155" t="str">
            <v>не определено</v>
          </cell>
          <cell r="BH155" t="str">
            <v>да</v>
          </cell>
          <cell r="BI155" t="str">
            <v>да</v>
          </cell>
          <cell r="BJ155" t="str">
            <v>да</v>
          </cell>
          <cell r="BK155" t="str">
            <v>да</v>
          </cell>
          <cell r="BL155" t="str">
            <v>да</v>
          </cell>
          <cell r="BM155" t="str">
            <v>нет</v>
          </cell>
          <cell r="BN155">
            <v>0</v>
          </cell>
          <cell r="BO155">
            <v>0</v>
          </cell>
        </row>
        <row r="156">
          <cell r="A156" t="str">
            <v>МППНарьян-МарСЗФО</v>
          </cell>
          <cell r="B156">
            <v>154</v>
          </cell>
          <cell r="C156" t="str">
            <v>Мурманский</v>
          </cell>
          <cell r="D156" t="str">
            <v>МПП</v>
          </cell>
          <cell r="E156" t="str">
            <v>МПП</v>
          </cell>
          <cell r="F156" t="str">
            <v>Нарьян-Мар</v>
          </cell>
          <cell r="G156" t="str">
            <v>нет</v>
          </cell>
          <cell r="H156" t="str">
            <v>установлен</v>
          </cell>
          <cell r="I156" t="str">
            <v>морской</v>
          </cell>
          <cell r="J156" t="str">
            <v>не определен</v>
          </cell>
          <cell r="K156" t="str">
            <v>грузовой</v>
          </cell>
          <cell r="L156" t="str">
            <v>сезонный</v>
          </cell>
          <cell r="M156" t="str">
            <v>многосторонний</v>
          </cell>
          <cell r="N156" t="str">
            <v>не определен</v>
          </cell>
          <cell r="O156" t="str">
            <v>нет</v>
          </cell>
          <cell r="P156" t="str">
            <v>нет</v>
          </cell>
          <cell r="Q156" t="str">
            <v>нет</v>
          </cell>
          <cell r="R156" t="str">
            <v>не применимо</v>
          </cell>
          <cell r="S156" t="str">
            <v>не применимо</v>
          </cell>
          <cell r="T156" t="str">
            <v>СЗФО</v>
          </cell>
          <cell r="U156" t="str">
            <v>Ненецкий автономный округ</v>
          </cell>
          <cell r="V156" t="str">
            <v>не определен</v>
          </cell>
          <cell r="W156" t="str">
            <v>Не функционирует с 2009 г. Пункт пропуска не обустроен, так как решение о целесообразности функционирования не принято (в связи с сильным замывом дна реки Печора проход грузовых судов с большой осадкой и заход в порт не представляется возможным). Планируется реконструкция в соответствии с приказом Минтранса России от 24.07.2017 № 271</v>
          </cell>
          <cell r="X156" t="str">
            <v>не определен</v>
          </cell>
          <cell r="Y156" t="str">
            <v>не определен</v>
          </cell>
          <cell r="Z156" t="str">
            <v>нет данных</v>
          </cell>
          <cell r="AA156" t="str">
            <v>нет данных</v>
          </cell>
          <cell r="AB156" t="str">
            <v>нет данных</v>
          </cell>
          <cell r="AC156" t="str">
            <v>не определен</v>
          </cell>
          <cell r="AD156" t="str">
            <v>не определен</v>
          </cell>
          <cell r="AE156">
            <v>0</v>
          </cell>
          <cell r="AF156">
            <v>0</v>
          </cell>
          <cell r="AG156" t="str">
            <v>не определен</v>
          </cell>
          <cell r="AH156" t="str">
            <v>не утвержден</v>
          </cell>
          <cell r="AI156">
            <v>0</v>
          </cell>
          <cell r="AJ156" t="str">
            <v>не определена</v>
          </cell>
          <cell r="AK156">
            <v>0</v>
          </cell>
          <cell r="AL156">
            <v>0</v>
          </cell>
          <cell r="AM156">
            <v>0</v>
          </cell>
          <cell r="AN156" t="str">
            <v>не определена</v>
          </cell>
          <cell r="AO156">
            <v>0</v>
          </cell>
          <cell r="AP156">
            <v>0</v>
          </cell>
          <cell r="AQ156">
            <v>0</v>
          </cell>
          <cell r="AR156" t="str">
            <v>не определена</v>
          </cell>
          <cell r="AS156">
            <v>0</v>
          </cell>
          <cell r="AT156">
            <v>0</v>
          </cell>
          <cell r="AU156">
            <v>0</v>
          </cell>
          <cell r="AV156" t="str">
            <v>не определена</v>
          </cell>
          <cell r="AW156">
            <v>0</v>
          </cell>
          <cell r="AX156">
            <v>0</v>
          </cell>
          <cell r="AY156">
            <v>0</v>
          </cell>
          <cell r="AZ156" t="str">
            <v>не определена</v>
          </cell>
          <cell r="BA156">
            <v>0</v>
          </cell>
          <cell r="BB156">
            <v>0</v>
          </cell>
          <cell r="BC156">
            <v>0</v>
          </cell>
          <cell r="BD156" t="str">
            <v>не определена</v>
          </cell>
          <cell r="BE156">
            <v>0</v>
          </cell>
          <cell r="BF156">
            <v>0</v>
          </cell>
          <cell r="BG156" t="str">
            <v>не определено</v>
          </cell>
          <cell r="BH156" t="str">
            <v>нет</v>
          </cell>
          <cell r="BI156" t="str">
            <v>нет</v>
          </cell>
          <cell r="BJ156" t="str">
            <v>нет</v>
          </cell>
          <cell r="BK156" t="str">
            <v>нет</v>
          </cell>
          <cell r="BL156" t="str">
            <v>нет</v>
          </cell>
          <cell r="BM156" t="str">
            <v>нет</v>
          </cell>
          <cell r="BN156">
            <v>0</v>
          </cell>
          <cell r="BO156">
            <v>0</v>
          </cell>
        </row>
        <row r="157">
          <cell r="A157" t="str">
            <v>МППОнегаСЗФО</v>
          </cell>
          <cell r="B157">
            <v>155</v>
          </cell>
          <cell r="C157" t="str">
            <v>Мурманский</v>
          </cell>
          <cell r="D157" t="str">
            <v>МПП</v>
          </cell>
          <cell r="E157" t="str">
            <v>МПП</v>
          </cell>
          <cell r="F157" t="str">
            <v>Онега</v>
          </cell>
          <cell r="G157" t="str">
            <v>да</v>
          </cell>
          <cell r="H157" t="str">
            <v>установлен</v>
          </cell>
          <cell r="I157" t="str">
            <v>морской</v>
          </cell>
          <cell r="J157" t="str">
            <v>не определен</v>
          </cell>
          <cell r="K157" t="str">
            <v>грузовой</v>
          </cell>
          <cell r="L157" t="str">
            <v>сезонный</v>
          </cell>
          <cell r="M157" t="str">
            <v>многосторонний</v>
          </cell>
          <cell r="N157" t="str">
            <v>не определен</v>
          </cell>
          <cell r="O157" t="str">
            <v>нет</v>
          </cell>
          <cell r="P157" t="str">
            <v>нет</v>
          </cell>
          <cell r="Q157" t="str">
            <v>нет</v>
          </cell>
          <cell r="R157" t="str">
            <v>не применимо</v>
          </cell>
          <cell r="S157" t="str">
            <v>не применимо</v>
          </cell>
          <cell r="T157" t="str">
            <v>СЗФО</v>
          </cell>
          <cell r="U157" t="str">
            <v>Архангельская область</v>
          </cell>
          <cell r="V157" t="str">
            <v>Архангельская область, г. Онега, Белое море, Онежский залив, Карельский рейд, Архангельская область, г.Онега, ул. Гутина , д.2</v>
          </cell>
          <cell r="W157" t="str">
            <v>функционирует</v>
          </cell>
          <cell r="X157" t="str">
            <v>круглосуточно</v>
          </cell>
          <cell r="Y157" t="str">
            <v>действует</v>
          </cell>
          <cell r="Z157" t="str">
            <v>нет данных</v>
          </cell>
          <cell r="AA157" t="str">
            <v>нет данных</v>
          </cell>
          <cell r="AB157" t="str">
            <v>нет данных</v>
          </cell>
          <cell r="AC157" t="str">
            <v>все</v>
          </cell>
          <cell r="AD157" t="str">
            <v>навигация</v>
          </cell>
          <cell r="AE157">
            <v>24</v>
          </cell>
          <cell r="AF157">
            <v>182</v>
          </cell>
          <cell r="AG157" t="str">
            <v>действует</v>
          </cell>
          <cell r="AH157">
            <v>44543</v>
          </cell>
          <cell r="AI157">
            <v>0</v>
          </cell>
          <cell r="AJ157" t="str">
            <v>не определена</v>
          </cell>
          <cell r="AK157">
            <v>0</v>
          </cell>
          <cell r="AL157">
            <v>0</v>
          </cell>
          <cell r="AM157">
            <v>0</v>
          </cell>
          <cell r="AN157" t="str">
            <v>не определена</v>
          </cell>
          <cell r="AO157">
            <v>0</v>
          </cell>
          <cell r="AP157">
            <v>0</v>
          </cell>
          <cell r="AQ157">
            <v>0</v>
          </cell>
          <cell r="AR157" t="str">
            <v>не определена</v>
          </cell>
          <cell r="AS157">
            <v>0</v>
          </cell>
          <cell r="AT157">
            <v>0</v>
          </cell>
          <cell r="AU157">
            <v>0</v>
          </cell>
          <cell r="AV157" t="str">
            <v>не определена</v>
          </cell>
          <cell r="AW157">
            <v>0</v>
          </cell>
          <cell r="AX157">
            <v>0</v>
          </cell>
          <cell r="AY157">
            <v>0</v>
          </cell>
          <cell r="AZ157" t="str">
            <v>не определена</v>
          </cell>
          <cell r="BA157">
            <v>0</v>
          </cell>
          <cell r="BB157">
            <v>0</v>
          </cell>
          <cell r="BC157">
            <v>0</v>
          </cell>
          <cell r="BD157" t="str">
            <v>не определена</v>
          </cell>
          <cell r="BE157">
            <v>0</v>
          </cell>
          <cell r="BF157">
            <v>0</v>
          </cell>
          <cell r="BG157" t="str">
            <v>не определено</v>
          </cell>
          <cell r="BH157" t="str">
            <v>да</v>
          </cell>
          <cell r="BI157" t="str">
            <v>да</v>
          </cell>
          <cell r="BJ157" t="str">
            <v>да</v>
          </cell>
          <cell r="BK157" t="str">
            <v>да</v>
          </cell>
          <cell r="BL157" t="str">
            <v>да</v>
          </cell>
          <cell r="BM157" t="str">
            <v>нет</v>
          </cell>
          <cell r="BN157">
            <v>0</v>
          </cell>
          <cell r="BO157">
            <v>0</v>
          </cell>
        </row>
        <row r="158">
          <cell r="A158" t="str">
            <v>МППСабеттаУФО</v>
          </cell>
          <cell r="B158">
            <v>156</v>
          </cell>
          <cell r="C158" t="str">
            <v>Мурманский</v>
          </cell>
          <cell r="D158" t="str">
            <v>МПП</v>
          </cell>
          <cell r="E158" t="str">
            <v>МПП</v>
          </cell>
          <cell r="F158" t="str">
            <v>Сабетта</v>
          </cell>
          <cell r="G158" t="str">
            <v>да</v>
          </cell>
          <cell r="H158" t="str">
            <v>установлен</v>
          </cell>
          <cell r="I158" t="str">
            <v>морской</v>
          </cell>
          <cell r="J158" t="str">
            <v>не определен</v>
          </cell>
          <cell r="K158" t="str">
            <v>грузовой</v>
          </cell>
          <cell r="L158" t="str">
            <v>постоянный</v>
          </cell>
          <cell r="M158" t="str">
            <v>многосторонний</v>
          </cell>
          <cell r="N158" t="str">
            <v>не определен</v>
          </cell>
          <cell r="O158" t="str">
            <v>нет</v>
          </cell>
          <cell r="P158" t="str">
            <v>нет</v>
          </cell>
          <cell r="Q158" t="str">
            <v>нет</v>
          </cell>
          <cell r="R158" t="str">
            <v>не применимо</v>
          </cell>
          <cell r="S158" t="str">
            <v>не применимо</v>
          </cell>
          <cell r="T158" t="str">
            <v>УФО</v>
          </cell>
          <cell r="U158" t="str">
            <v>Ямало-Ненецкий автономный округ</v>
          </cell>
          <cell r="V158" t="str">
            <v>Ямало-Ненецкий автономный округ,  п. Сабетта</v>
          </cell>
          <cell r="W158" t="str">
            <v>функционирует</v>
          </cell>
          <cell r="X158" t="str">
            <v>круглосуточно</v>
          </cell>
          <cell r="Y158" t="str">
            <v>действует</v>
          </cell>
          <cell r="Z158" t="str">
            <v>нет данных</v>
          </cell>
          <cell r="AA158" t="str">
            <v>нет данных</v>
          </cell>
          <cell r="AB158" t="str">
            <v>нет данных</v>
          </cell>
          <cell r="AC158" t="str">
            <v>все</v>
          </cell>
          <cell r="AD158" t="str">
            <v>круглогодично</v>
          </cell>
          <cell r="AE158">
            <v>24</v>
          </cell>
          <cell r="AF158">
            <v>365</v>
          </cell>
          <cell r="AG158" t="str">
            <v>действует</v>
          </cell>
          <cell r="AH158">
            <v>44559</v>
          </cell>
          <cell r="AI158">
            <v>1</v>
          </cell>
          <cell r="AJ158" t="str">
            <v>тр.с./сутки</v>
          </cell>
          <cell r="AK158">
            <v>1</v>
          </cell>
          <cell r="AL158">
            <v>365</v>
          </cell>
          <cell r="AM158">
            <v>0</v>
          </cell>
          <cell r="AN158" t="str">
            <v>не определена</v>
          </cell>
          <cell r="AO158">
            <v>0</v>
          </cell>
          <cell r="AP158">
            <v>0</v>
          </cell>
          <cell r="AQ158">
            <v>0</v>
          </cell>
          <cell r="AR158" t="str">
            <v>не определена</v>
          </cell>
          <cell r="AS158">
            <v>0</v>
          </cell>
          <cell r="AT158">
            <v>0</v>
          </cell>
          <cell r="AU158">
            <v>1</v>
          </cell>
          <cell r="AV158" t="str">
            <v>тр.с./сутки</v>
          </cell>
          <cell r="AW158">
            <v>1</v>
          </cell>
          <cell r="AX158">
            <v>365</v>
          </cell>
          <cell r="AY158">
            <v>0</v>
          </cell>
          <cell r="AZ158" t="str">
            <v>не определена</v>
          </cell>
          <cell r="BA158">
            <v>0</v>
          </cell>
          <cell r="BB158">
            <v>0</v>
          </cell>
          <cell r="BC158">
            <v>48904</v>
          </cell>
          <cell r="BD158" t="str">
            <v>тонн/сутки</v>
          </cell>
          <cell r="BE158">
            <v>48904</v>
          </cell>
          <cell r="BF158">
            <v>17849960</v>
          </cell>
          <cell r="BG158" t="str">
            <v>не определено</v>
          </cell>
          <cell r="BH158" t="str">
            <v>да</v>
          </cell>
          <cell r="BI158" t="str">
            <v>да</v>
          </cell>
          <cell r="BJ158" t="str">
            <v>да</v>
          </cell>
          <cell r="BK158" t="str">
            <v>да</v>
          </cell>
          <cell r="BL158" t="str">
            <v>да</v>
          </cell>
          <cell r="BM158" t="str">
            <v>нет</v>
          </cell>
          <cell r="BN158">
            <v>0</v>
          </cell>
          <cell r="BO158">
            <v>0</v>
          </cell>
        </row>
        <row r="159">
          <cell r="A159" t="str">
            <v>ДАПП ПУПАспайтыСФО</v>
          </cell>
          <cell r="B159">
            <v>157</v>
          </cell>
          <cell r="C159" t="str">
            <v>Новосибирский</v>
          </cell>
          <cell r="D159" t="str">
            <v>АПП</v>
          </cell>
          <cell r="E159" t="str">
            <v>ДАПП ПУП</v>
          </cell>
          <cell r="F159" t="str">
            <v>Аспайты</v>
          </cell>
          <cell r="G159" t="str">
            <v>нет</v>
          </cell>
          <cell r="H159" t="str">
            <v>установлен</v>
          </cell>
          <cell r="I159" t="str">
            <v>автомобильный</v>
          </cell>
          <cell r="J159" t="str">
            <v>не определен</v>
          </cell>
          <cell r="K159" t="str">
            <v>грузо-пассажирский</v>
          </cell>
          <cell r="L159" t="str">
            <v>работающий на нерегулярной основе</v>
          </cell>
          <cell r="M159" t="str">
            <v>двусторонний</v>
          </cell>
          <cell r="N159" t="str">
            <v>упрощенный</v>
          </cell>
          <cell r="O159" t="str">
            <v>нет</v>
          </cell>
          <cell r="P159" t="str">
            <v>нет</v>
          </cell>
          <cell r="Q159" t="str">
            <v>нет</v>
          </cell>
          <cell r="R159" t="str">
            <v>Монголия</v>
          </cell>
          <cell r="S159" t="str">
            <v>Асгатын-Гол</v>
          </cell>
          <cell r="T159" t="str">
            <v>СФО</v>
          </cell>
          <cell r="U159" t="str">
            <v>Республика Тыва</v>
          </cell>
          <cell r="V159" t="str">
            <v>не определен</v>
          </cell>
          <cell r="W159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X159" t="str">
            <v>не определен</v>
          </cell>
          <cell r="Y159" t="str">
            <v>не определен</v>
          </cell>
          <cell r="Z159" t="str">
            <v>нет данных</v>
          </cell>
          <cell r="AA159" t="str">
            <v>нет данных</v>
          </cell>
          <cell r="AB159" t="str">
            <v>нет данных</v>
          </cell>
          <cell r="AC159" t="str">
            <v>не определен</v>
          </cell>
          <cell r="AD159" t="str">
            <v>не определен</v>
          </cell>
          <cell r="AE159">
            <v>0</v>
          </cell>
          <cell r="AF159">
            <v>0</v>
          </cell>
          <cell r="AG159" t="str">
            <v>не определен</v>
          </cell>
          <cell r="AH159" t="str">
            <v>не утвержден</v>
          </cell>
          <cell r="AI159">
            <v>0</v>
          </cell>
          <cell r="AJ159" t="str">
            <v>не определена</v>
          </cell>
          <cell r="AK159">
            <v>0</v>
          </cell>
          <cell r="AL159">
            <v>0</v>
          </cell>
          <cell r="AM159">
            <v>0</v>
          </cell>
          <cell r="AN159" t="str">
            <v>не определена</v>
          </cell>
          <cell r="AO159">
            <v>0</v>
          </cell>
          <cell r="AP159">
            <v>0</v>
          </cell>
          <cell r="AQ159">
            <v>0</v>
          </cell>
          <cell r="AR159" t="str">
            <v>не определена</v>
          </cell>
          <cell r="AS159">
            <v>0</v>
          </cell>
          <cell r="AT159">
            <v>0</v>
          </cell>
          <cell r="AU159">
            <v>0</v>
          </cell>
          <cell r="AV159" t="str">
            <v>не определена</v>
          </cell>
          <cell r="AW159">
            <v>0</v>
          </cell>
          <cell r="AX159">
            <v>0</v>
          </cell>
          <cell r="AY159">
            <v>0</v>
          </cell>
          <cell r="AZ159" t="str">
            <v>не определена</v>
          </cell>
          <cell r="BA159">
            <v>0</v>
          </cell>
          <cell r="BB159">
            <v>0</v>
          </cell>
          <cell r="BC159">
            <v>0</v>
          </cell>
          <cell r="BD159" t="str">
            <v>не определена</v>
          </cell>
          <cell r="BE159">
            <v>0</v>
          </cell>
          <cell r="BF159">
            <v>0</v>
          </cell>
          <cell r="BG159" t="str">
            <v>не определено</v>
          </cell>
          <cell r="BH159" t="str">
            <v>нет</v>
          </cell>
          <cell r="BI159" t="str">
            <v>нет</v>
          </cell>
          <cell r="BJ159" t="str">
            <v>нет</v>
          </cell>
          <cell r="BK159" t="str">
            <v>нет</v>
          </cell>
          <cell r="BL159" t="str">
            <v>нет</v>
          </cell>
          <cell r="BM159" t="str">
            <v>нет</v>
          </cell>
          <cell r="BN159">
            <v>0</v>
          </cell>
          <cell r="BO159">
            <v>0</v>
          </cell>
        </row>
        <row r="160">
          <cell r="A160" t="str">
            <v>ДАПП ПУПКызыл-ХаяСФО</v>
          </cell>
          <cell r="B160">
            <v>0</v>
          </cell>
          <cell r="C160" t="str">
            <v>Новосибирский</v>
          </cell>
          <cell r="D160" t="str">
            <v>АПП</v>
          </cell>
          <cell r="E160" t="str">
            <v>ДАПП ПУП</v>
          </cell>
          <cell r="F160" t="str">
            <v>Кызыл-Хая</v>
          </cell>
          <cell r="G160" t="str">
            <v>нет</v>
          </cell>
          <cell r="H160" t="str">
            <v>закрыт</v>
          </cell>
          <cell r="I160" t="str">
            <v>автомобильный</v>
          </cell>
          <cell r="J160" t="str">
            <v>не определен</v>
          </cell>
          <cell r="K160" t="str">
            <v>грузо-пассажирский</v>
          </cell>
          <cell r="L160" t="str">
            <v>работающий на нерегулярной основе</v>
          </cell>
          <cell r="M160" t="str">
            <v>двусторонний</v>
          </cell>
          <cell r="N160" t="str">
            <v>упрощенный</v>
          </cell>
          <cell r="O160" t="str">
            <v>нет</v>
          </cell>
          <cell r="P160" t="str">
            <v>нет</v>
          </cell>
          <cell r="Q160" t="str">
            <v>нет</v>
          </cell>
          <cell r="R160" t="str">
            <v>Монголия</v>
          </cell>
          <cell r="S160" t="str">
            <v>Бухмурен</v>
          </cell>
          <cell r="T160" t="str">
            <v>СФО</v>
          </cell>
          <cell r="U160" t="str">
            <v>Республика Тыва</v>
          </cell>
          <cell r="V160" t="str">
            <v>не определен</v>
          </cell>
          <cell r="W160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X160" t="str">
            <v>не определен</v>
          </cell>
          <cell r="Y160" t="str">
            <v>не определен</v>
          </cell>
          <cell r="Z160" t="str">
            <v>нет данных</v>
          </cell>
          <cell r="AA160" t="str">
            <v>нет данных</v>
          </cell>
          <cell r="AB160" t="str">
            <v>нет данных</v>
          </cell>
          <cell r="AC160" t="str">
            <v>не определен</v>
          </cell>
          <cell r="AD160" t="str">
            <v>не определен</v>
          </cell>
          <cell r="AE160">
            <v>0</v>
          </cell>
          <cell r="AF160">
            <v>0</v>
          </cell>
          <cell r="AG160" t="str">
            <v>не определен</v>
          </cell>
          <cell r="AH160" t="str">
            <v>не утвержден</v>
          </cell>
          <cell r="AI160">
            <v>0</v>
          </cell>
          <cell r="AJ160" t="str">
            <v>не определена</v>
          </cell>
          <cell r="AK160">
            <v>0</v>
          </cell>
          <cell r="AL160">
            <v>0</v>
          </cell>
          <cell r="AM160">
            <v>0</v>
          </cell>
          <cell r="AN160" t="str">
            <v>не определена</v>
          </cell>
          <cell r="AO160">
            <v>0</v>
          </cell>
          <cell r="AP160">
            <v>0</v>
          </cell>
          <cell r="AQ160">
            <v>0</v>
          </cell>
          <cell r="AR160" t="str">
            <v>не определена</v>
          </cell>
          <cell r="AS160">
            <v>0</v>
          </cell>
          <cell r="AT160">
            <v>0</v>
          </cell>
          <cell r="AU160">
            <v>0</v>
          </cell>
          <cell r="AV160" t="str">
            <v>не определена</v>
          </cell>
          <cell r="AW160">
            <v>0</v>
          </cell>
          <cell r="AX160">
            <v>0</v>
          </cell>
          <cell r="AY160">
            <v>0</v>
          </cell>
          <cell r="AZ160" t="str">
            <v>не определена</v>
          </cell>
          <cell r="BA160">
            <v>0</v>
          </cell>
          <cell r="BB160">
            <v>0</v>
          </cell>
          <cell r="BC160">
            <v>0</v>
          </cell>
          <cell r="BD160" t="str">
            <v>не определена</v>
          </cell>
          <cell r="BE160">
            <v>0</v>
          </cell>
          <cell r="BF160">
            <v>0</v>
          </cell>
          <cell r="BG160" t="str">
            <v>не определено</v>
          </cell>
          <cell r="BH160" t="str">
            <v>нет</v>
          </cell>
          <cell r="BI160" t="str">
            <v>нет</v>
          </cell>
          <cell r="BJ160" t="str">
            <v>нет</v>
          </cell>
          <cell r="BK160" t="str">
            <v>нет</v>
          </cell>
          <cell r="BL160" t="str">
            <v>нет</v>
          </cell>
          <cell r="BM160" t="str">
            <v>нет</v>
          </cell>
          <cell r="BN160">
            <v>0</v>
          </cell>
          <cell r="BO160">
            <v>0</v>
          </cell>
        </row>
        <row r="161">
          <cell r="A161" t="str">
            <v>МАППВеселоярскСФО</v>
          </cell>
          <cell r="B161">
            <v>158</v>
          </cell>
          <cell r="C161" t="str">
            <v>Новосибирский</v>
          </cell>
          <cell r="D161" t="str">
            <v>АПП</v>
          </cell>
          <cell r="E161" t="str">
            <v>МАПП</v>
          </cell>
          <cell r="F161" t="str">
            <v>Веселоярск</v>
          </cell>
          <cell r="G161" t="str">
            <v>да</v>
          </cell>
          <cell r="H161" t="str">
            <v>установлен</v>
          </cell>
          <cell r="I161" t="str">
            <v>автомобильный</v>
          </cell>
          <cell r="J161" t="str">
            <v>не определен</v>
          </cell>
          <cell r="K161" t="str">
            <v>грузо-пассажирский</v>
          </cell>
          <cell r="L161" t="str">
            <v>постоянный</v>
          </cell>
          <cell r="M161" t="str">
            <v>многосторонний</v>
          </cell>
          <cell r="N161" t="str">
            <v>не определен</v>
          </cell>
          <cell r="O161" t="str">
            <v>нет</v>
          </cell>
          <cell r="P161" t="str">
            <v>нет</v>
          </cell>
          <cell r="Q161" t="str">
            <v>нет</v>
          </cell>
          <cell r="R161" t="str">
            <v>Республика Казахстан</v>
          </cell>
          <cell r="S161" t="str">
            <v>Ауыл</v>
          </cell>
          <cell r="T161" t="str">
            <v>СФО</v>
          </cell>
          <cell r="U161" t="str">
            <v>Алтайский край</v>
          </cell>
          <cell r="V161" t="str">
            <v>Алтайский край, Рубцовский район, автодорога А 322 «Барнаул – Рубцовск - граница с Республикой Казахстан», 337 км + 200 м</v>
          </cell>
          <cell r="W161" t="str">
            <v>функционирует</v>
          </cell>
          <cell r="X161" t="str">
            <v>круглосуточно</v>
          </cell>
          <cell r="Y161" t="str">
            <v>действует</v>
          </cell>
          <cell r="Z161" t="str">
            <v>нет данных</v>
          </cell>
          <cell r="AA161" t="str">
            <v>нет данных</v>
          </cell>
          <cell r="AB161" t="str">
            <v>нет данных</v>
          </cell>
          <cell r="AC161" t="str">
            <v>все</v>
          </cell>
          <cell r="AD161" t="str">
            <v>круглогодично</v>
          </cell>
          <cell r="AE161">
            <v>24</v>
          </cell>
          <cell r="AF161">
            <v>365</v>
          </cell>
          <cell r="AG161" t="str">
            <v>действует</v>
          </cell>
          <cell r="AH161">
            <v>42993</v>
          </cell>
          <cell r="AI161">
            <v>0</v>
          </cell>
          <cell r="AJ161" t="str">
            <v>не определена</v>
          </cell>
          <cell r="AK161">
            <v>0</v>
          </cell>
          <cell r="AL161">
            <v>0</v>
          </cell>
          <cell r="AM161">
            <v>0</v>
          </cell>
          <cell r="AN161" t="str">
            <v>не определена</v>
          </cell>
          <cell r="AO161">
            <v>0</v>
          </cell>
          <cell r="AP161">
            <v>0</v>
          </cell>
          <cell r="AQ161">
            <v>0</v>
          </cell>
          <cell r="AR161" t="str">
            <v>не определена</v>
          </cell>
          <cell r="AS161">
            <v>0</v>
          </cell>
          <cell r="AT161">
            <v>0</v>
          </cell>
          <cell r="AU161">
            <v>0</v>
          </cell>
          <cell r="AV161" t="str">
            <v>не определена</v>
          </cell>
          <cell r="AW161">
            <v>0</v>
          </cell>
          <cell r="AX161">
            <v>0</v>
          </cell>
          <cell r="AY161">
            <v>1920</v>
          </cell>
          <cell r="AZ161" t="str">
            <v>чел./сутки</v>
          </cell>
          <cell r="BA161">
            <v>1920</v>
          </cell>
          <cell r="BB161">
            <v>700800</v>
          </cell>
          <cell r="BC161">
            <v>0</v>
          </cell>
          <cell r="BD161" t="str">
            <v>не определена</v>
          </cell>
          <cell r="BE161">
            <v>0</v>
          </cell>
          <cell r="BF161">
            <v>0</v>
          </cell>
          <cell r="BG161" t="str">
            <v>не определено</v>
          </cell>
          <cell r="BH161" t="str">
            <v>да</v>
          </cell>
          <cell r="BI161" t="str">
            <v>нет</v>
          </cell>
          <cell r="BJ161" t="str">
            <v>нет</v>
          </cell>
          <cell r="BK161" t="str">
            <v>нет</v>
          </cell>
          <cell r="BL161" t="str">
            <v>нет</v>
          </cell>
          <cell r="BM161" t="str">
            <v>нет</v>
          </cell>
          <cell r="BN161">
            <v>0</v>
          </cell>
          <cell r="BO161">
            <v>5</v>
          </cell>
        </row>
        <row r="162">
          <cell r="A162" t="str">
            <v>МАППГорнякСФО</v>
          </cell>
          <cell r="B162">
            <v>159</v>
          </cell>
          <cell r="C162" t="str">
            <v>Новосибирский</v>
          </cell>
          <cell r="D162" t="str">
            <v>АПП</v>
          </cell>
          <cell r="E162" t="str">
            <v>МАПП</v>
          </cell>
          <cell r="F162" t="str">
            <v>Горняк</v>
          </cell>
          <cell r="G162" t="str">
            <v>да</v>
          </cell>
          <cell r="H162" t="str">
            <v>установлен</v>
          </cell>
          <cell r="I162" t="str">
            <v>автомобильный</v>
          </cell>
          <cell r="J162" t="str">
            <v>не определен</v>
          </cell>
          <cell r="K162" t="str">
            <v>грузо-пассажирский</v>
          </cell>
          <cell r="L162" t="str">
            <v>постоянный</v>
          </cell>
          <cell r="M162" t="str">
            <v>многосторонний</v>
          </cell>
          <cell r="N162" t="str">
            <v>не определен</v>
          </cell>
          <cell r="O162" t="str">
            <v>нет</v>
          </cell>
          <cell r="P162" t="str">
            <v>нет</v>
          </cell>
          <cell r="Q162" t="str">
            <v>нет</v>
          </cell>
          <cell r="R162" t="str">
            <v>Республика Казахстан</v>
          </cell>
          <cell r="S162" t="str">
            <v>Жезкент</v>
          </cell>
          <cell r="T162" t="str">
            <v>СФО</v>
          </cell>
          <cell r="U162" t="str">
            <v>Алтайский край</v>
          </cell>
          <cell r="V162" t="str">
            <v>Алтайский край, Локтевский район, автодорога "Горняк-граница -Республики Казахстан", 3 км+ 700м</v>
          </cell>
          <cell r="W162" t="str">
            <v>функционирует</v>
          </cell>
          <cell r="X162" t="str">
            <v>круглосуточно</v>
          </cell>
          <cell r="Y162" t="str">
            <v>действует</v>
          </cell>
          <cell r="Z162" t="str">
            <v>нет данных</v>
          </cell>
          <cell r="AA162" t="str">
            <v>нет данных</v>
          </cell>
          <cell r="AB162" t="str">
            <v>нет данных</v>
          </cell>
          <cell r="AC162" t="str">
            <v>все</v>
          </cell>
          <cell r="AD162" t="str">
            <v>круглогодично</v>
          </cell>
          <cell r="AE162">
            <v>24</v>
          </cell>
          <cell r="AF162">
            <v>365</v>
          </cell>
          <cell r="AG162" t="str">
            <v>действует</v>
          </cell>
          <cell r="AH162">
            <v>42993</v>
          </cell>
          <cell r="AI162">
            <v>0</v>
          </cell>
          <cell r="AJ162" t="str">
            <v>не определена</v>
          </cell>
          <cell r="AK162">
            <v>0</v>
          </cell>
          <cell r="AL162">
            <v>0</v>
          </cell>
          <cell r="AM162">
            <v>0</v>
          </cell>
          <cell r="AN162" t="str">
            <v>не определена</v>
          </cell>
          <cell r="AO162">
            <v>0</v>
          </cell>
          <cell r="AP162">
            <v>0</v>
          </cell>
          <cell r="AQ162">
            <v>0</v>
          </cell>
          <cell r="AR162" t="str">
            <v>не определена</v>
          </cell>
          <cell r="AS162">
            <v>0</v>
          </cell>
          <cell r="AT162">
            <v>0</v>
          </cell>
          <cell r="AU162">
            <v>0</v>
          </cell>
          <cell r="AV162" t="str">
            <v>не определена</v>
          </cell>
          <cell r="AW162">
            <v>0</v>
          </cell>
          <cell r="AX162">
            <v>0</v>
          </cell>
          <cell r="AY162">
            <v>960</v>
          </cell>
          <cell r="AZ162" t="str">
            <v>чел./сутки</v>
          </cell>
          <cell r="BA162">
            <v>960</v>
          </cell>
          <cell r="BB162">
            <v>350400</v>
          </cell>
          <cell r="BC162">
            <v>0</v>
          </cell>
          <cell r="BD162" t="str">
            <v>не определена</v>
          </cell>
          <cell r="BE162">
            <v>0</v>
          </cell>
          <cell r="BF162">
            <v>0</v>
          </cell>
          <cell r="BG162" t="str">
            <v>не определено</v>
          </cell>
          <cell r="BH162" t="str">
            <v>да</v>
          </cell>
          <cell r="BI162" t="str">
            <v>нет</v>
          </cell>
          <cell r="BJ162" t="str">
            <v>нет</v>
          </cell>
          <cell r="BK162" t="str">
            <v>нет</v>
          </cell>
          <cell r="BL162" t="str">
            <v>нет</v>
          </cell>
          <cell r="BM162" t="str">
            <v>нет</v>
          </cell>
          <cell r="BN162">
            <v>0</v>
          </cell>
          <cell r="BO162">
            <v>3</v>
          </cell>
        </row>
        <row r="163">
          <cell r="A163" t="str">
            <v>МАППИсилькульСФО</v>
          </cell>
          <cell r="B163">
            <v>160</v>
          </cell>
          <cell r="C163" t="str">
            <v>Новосибирский</v>
          </cell>
          <cell r="D163" t="str">
            <v>АПП</v>
          </cell>
          <cell r="E163" t="str">
            <v>МАПП</v>
          </cell>
          <cell r="F163" t="str">
            <v>Исилькуль</v>
          </cell>
          <cell r="G163" t="str">
            <v>да</v>
          </cell>
          <cell r="H163" t="str">
            <v>установлен</v>
          </cell>
          <cell r="I163" t="str">
            <v>автомобильный</v>
          </cell>
          <cell r="J163" t="str">
            <v>не определен</v>
          </cell>
          <cell r="K163" t="str">
            <v>грузо-пассажирский</v>
          </cell>
          <cell r="L163" t="str">
            <v>постоянный</v>
          </cell>
          <cell r="M163" t="str">
            <v>многосторонний</v>
          </cell>
          <cell r="N163" t="str">
            <v>не определен</v>
          </cell>
          <cell r="O163" t="str">
            <v>нет</v>
          </cell>
          <cell r="P163" t="str">
            <v>нет</v>
          </cell>
          <cell r="Q163" t="str">
            <v>нет</v>
          </cell>
          <cell r="R163" t="str">
            <v>Республика Казахстан</v>
          </cell>
          <cell r="S163" t="str">
            <v>Каракога</v>
          </cell>
          <cell r="T163" t="str">
            <v>СФО</v>
          </cell>
          <cell r="U163" t="str">
            <v>Омская область</v>
          </cell>
          <cell r="V163" t="str">
            <v>Омская область, Исилькульский р-он, 658й км а/м дороги Челябинск-Омск (М51)</v>
          </cell>
          <cell r="W163" t="str">
            <v>функционирует</v>
          </cell>
          <cell r="X163" t="str">
            <v>круглосуточно</v>
          </cell>
          <cell r="Y163" t="str">
            <v>действует</v>
          </cell>
          <cell r="Z163" t="str">
            <v>нет данных</v>
          </cell>
          <cell r="AA163" t="str">
            <v>нет данных</v>
          </cell>
          <cell r="AB163" t="str">
            <v>нет данных</v>
          </cell>
          <cell r="AC163" t="str">
            <v>все</v>
          </cell>
          <cell r="AD163" t="str">
            <v>круглогодично</v>
          </cell>
          <cell r="AE163">
            <v>24</v>
          </cell>
          <cell r="AF163">
            <v>365</v>
          </cell>
          <cell r="AG163" t="str">
            <v>действует</v>
          </cell>
          <cell r="AH163">
            <v>42993</v>
          </cell>
          <cell r="AI163">
            <v>0</v>
          </cell>
          <cell r="AJ163" t="str">
            <v>не определена</v>
          </cell>
          <cell r="AK163">
            <v>0</v>
          </cell>
          <cell r="AL163">
            <v>0</v>
          </cell>
          <cell r="AM163">
            <v>0</v>
          </cell>
          <cell r="AN163" t="str">
            <v>не определена</v>
          </cell>
          <cell r="AO163">
            <v>0</v>
          </cell>
          <cell r="AP163">
            <v>0</v>
          </cell>
          <cell r="AQ163">
            <v>0</v>
          </cell>
          <cell r="AR163" t="str">
            <v>не определена</v>
          </cell>
          <cell r="AS163">
            <v>0</v>
          </cell>
          <cell r="AT163">
            <v>0</v>
          </cell>
          <cell r="AU163">
            <v>0</v>
          </cell>
          <cell r="AV163" t="str">
            <v>не определена</v>
          </cell>
          <cell r="AW163">
            <v>0</v>
          </cell>
          <cell r="AX163">
            <v>0</v>
          </cell>
          <cell r="AY163">
            <v>0</v>
          </cell>
          <cell r="AZ163" t="str">
            <v>не определена</v>
          </cell>
          <cell r="BA163">
            <v>0</v>
          </cell>
          <cell r="BB163">
            <v>0</v>
          </cell>
          <cell r="BC163">
            <v>0</v>
          </cell>
          <cell r="BD163" t="str">
            <v>не определена</v>
          </cell>
          <cell r="BE163">
            <v>0</v>
          </cell>
          <cell r="BF163">
            <v>0</v>
          </cell>
          <cell r="BG163" t="str">
            <v>не определено</v>
          </cell>
          <cell r="BH163" t="str">
            <v>да</v>
          </cell>
          <cell r="BI163" t="str">
            <v>нет</v>
          </cell>
          <cell r="BJ163" t="str">
            <v>нет</v>
          </cell>
          <cell r="BK163" t="str">
            <v>нет</v>
          </cell>
          <cell r="BL163" t="str">
            <v>нет</v>
          </cell>
          <cell r="BM163" t="str">
            <v>нет</v>
          </cell>
          <cell r="BN163">
            <v>0</v>
          </cell>
          <cell r="BO163">
            <v>6</v>
          </cell>
        </row>
        <row r="164">
          <cell r="A164" t="str">
            <v>МАППКулунда (Шарбакты)СФО</v>
          </cell>
          <cell r="B164">
            <v>161</v>
          </cell>
          <cell r="C164" t="str">
            <v>Новосибирский</v>
          </cell>
          <cell r="D164" t="str">
            <v>АПП</v>
          </cell>
          <cell r="E164" t="str">
            <v>МАПП</v>
          </cell>
          <cell r="F164" t="str">
            <v>Кулунда (Шарбакты)</v>
          </cell>
          <cell r="G164" t="str">
            <v>да</v>
          </cell>
          <cell r="H164" t="str">
            <v>установлен</v>
          </cell>
          <cell r="I164" t="str">
            <v>автомобильный</v>
          </cell>
          <cell r="J164" t="str">
            <v>не определен</v>
          </cell>
          <cell r="K164" t="str">
            <v>грузо-пассажирский</v>
          </cell>
          <cell r="L164" t="str">
            <v>постоянный</v>
          </cell>
          <cell r="M164" t="str">
            <v>многосторонний</v>
          </cell>
          <cell r="N164" t="str">
            <v>не определен</v>
          </cell>
          <cell r="O164" t="str">
            <v>нет</v>
          </cell>
          <cell r="P164" t="str">
            <v>нет</v>
          </cell>
          <cell r="Q164" t="str">
            <v>нет</v>
          </cell>
          <cell r="R164" t="str">
            <v>Республика Казахстан</v>
          </cell>
          <cell r="S164" t="str">
            <v>Шарбакты</v>
          </cell>
          <cell r="T164" t="str">
            <v>СФО</v>
          </cell>
          <cell r="U164" t="str">
            <v>Алтайский край</v>
          </cell>
          <cell r="V164" t="str">
            <v>Алтайский край, Кулундинский район, автодорога А-321 «Барнаул – Павловск – граница с Республикой Казахстан», 402 км</v>
          </cell>
          <cell r="W164" t="str">
            <v>функционирует</v>
          </cell>
          <cell r="X164" t="str">
            <v>круглосуточно</v>
          </cell>
          <cell r="Y164" t="str">
            <v>действует</v>
          </cell>
          <cell r="Z164" t="str">
            <v>нет данных</v>
          </cell>
          <cell r="AA164" t="str">
            <v>нет данных</v>
          </cell>
          <cell r="AB164" t="str">
            <v>нет данных</v>
          </cell>
          <cell r="AC164" t="str">
            <v>все</v>
          </cell>
          <cell r="AD164" t="str">
            <v>круглогодично</v>
          </cell>
          <cell r="AE164">
            <v>24</v>
          </cell>
          <cell r="AF164">
            <v>365</v>
          </cell>
          <cell r="AG164" t="str">
            <v>действует</v>
          </cell>
          <cell r="AH164">
            <v>44172</v>
          </cell>
          <cell r="AI164">
            <v>0</v>
          </cell>
          <cell r="AJ164" t="str">
            <v>не определена</v>
          </cell>
          <cell r="AK164">
            <v>0</v>
          </cell>
          <cell r="AL164">
            <v>0</v>
          </cell>
          <cell r="AM164">
            <v>0</v>
          </cell>
          <cell r="AN164" t="str">
            <v>не определена</v>
          </cell>
          <cell r="AO164">
            <v>0</v>
          </cell>
          <cell r="AP164">
            <v>0</v>
          </cell>
          <cell r="AQ164">
            <v>0</v>
          </cell>
          <cell r="AR164" t="str">
            <v>не определена</v>
          </cell>
          <cell r="AS164">
            <v>0</v>
          </cell>
          <cell r="AT164">
            <v>0</v>
          </cell>
          <cell r="AU164">
            <v>0</v>
          </cell>
          <cell r="AV164" t="str">
            <v>не определена</v>
          </cell>
          <cell r="AW164">
            <v>0</v>
          </cell>
          <cell r="AX164">
            <v>0</v>
          </cell>
          <cell r="AY164">
            <v>1920</v>
          </cell>
          <cell r="AZ164" t="str">
            <v>чел./сутки</v>
          </cell>
          <cell r="BA164">
            <v>1920</v>
          </cell>
          <cell r="BB164">
            <v>700800</v>
          </cell>
          <cell r="BC164">
            <v>0</v>
          </cell>
          <cell r="BD164" t="str">
            <v>не определена</v>
          </cell>
          <cell r="BE164">
            <v>0</v>
          </cell>
          <cell r="BF164">
            <v>0</v>
          </cell>
          <cell r="BG164" t="str">
            <v>не определено</v>
          </cell>
          <cell r="BH164" t="str">
            <v>да</v>
          </cell>
          <cell r="BI164" t="str">
            <v>нет</v>
          </cell>
          <cell r="BJ164" t="str">
            <v>нет</v>
          </cell>
          <cell r="BK164" t="str">
            <v>нет</v>
          </cell>
          <cell r="BL164" t="str">
            <v>нет</v>
          </cell>
          <cell r="BM164" t="str">
            <v>нет</v>
          </cell>
          <cell r="BN164">
            <v>0</v>
          </cell>
          <cell r="BO164">
            <v>4</v>
          </cell>
        </row>
        <row r="165">
          <cell r="A165" t="str">
            <v>ДАППМалиновое ОзероСФО</v>
          </cell>
          <cell r="B165">
            <v>162</v>
          </cell>
          <cell r="C165" t="str">
            <v>Новосибирский</v>
          </cell>
          <cell r="D165" t="str">
            <v>АПП</v>
          </cell>
          <cell r="E165" t="str">
            <v>ДАПП</v>
          </cell>
          <cell r="F165" t="str">
            <v>Малиновое Озеро</v>
          </cell>
          <cell r="G165" t="str">
            <v>да</v>
          </cell>
          <cell r="H165" t="str">
            <v>установлен</v>
          </cell>
          <cell r="I165" t="str">
            <v>автомобильный</v>
          </cell>
          <cell r="J165" t="str">
            <v>не определен</v>
          </cell>
          <cell r="K165" t="str">
            <v>грузо-пассажирский</v>
          </cell>
          <cell r="L165" t="str">
            <v>постоянный</v>
          </cell>
          <cell r="M165" t="str">
            <v>двусторонний</v>
          </cell>
          <cell r="N165" t="str">
            <v>не определен</v>
          </cell>
          <cell r="O165" t="str">
            <v>нет</v>
          </cell>
          <cell r="P165" t="str">
            <v>нет</v>
          </cell>
          <cell r="Q165" t="str">
            <v>нет</v>
          </cell>
          <cell r="R165" t="str">
            <v>Республика Казахстан</v>
          </cell>
          <cell r="S165" t="str">
            <v>Коянбай</v>
          </cell>
          <cell r="T165" t="str">
            <v>СФО</v>
          </cell>
          <cell r="U165" t="str">
            <v>Алтайский край</v>
          </cell>
          <cell r="V165" t="str">
            <v>Алтайский край, Михайловский район, автодорога "Малиновое Озеро - граница Республики Казахстан", 25 км</v>
          </cell>
          <cell r="W165" t="str">
            <v>функционирует</v>
          </cell>
          <cell r="X165" t="str">
            <v>с 09.00 до 21.00</v>
          </cell>
          <cell r="Y165" t="str">
            <v>действует</v>
          </cell>
          <cell r="Z165" t="str">
            <v>нет данных</v>
          </cell>
          <cell r="AA165" t="str">
            <v>нет данных</v>
          </cell>
          <cell r="AB165" t="str">
            <v>нет данных</v>
          </cell>
          <cell r="AC165" t="str">
            <v>все</v>
          </cell>
          <cell r="AD165" t="str">
            <v>круглогодично</v>
          </cell>
          <cell r="AE165">
            <v>12</v>
          </cell>
          <cell r="AF165">
            <v>365</v>
          </cell>
          <cell r="AG165" t="str">
            <v>действует</v>
          </cell>
          <cell r="AH165">
            <v>43916</v>
          </cell>
          <cell r="AI165">
            <v>0</v>
          </cell>
          <cell r="AJ165" t="str">
            <v>не определена</v>
          </cell>
          <cell r="AK165">
            <v>0</v>
          </cell>
          <cell r="AL165">
            <v>0</v>
          </cell>
          <cell r="AM165">
            <v>0</v>
          </cell>
          <cell r="AN165" t="str">
            <v>не определена</v>
          </cell>
          <cell r="AO165">
            <v>0</v>
          </cell>
          <cell r="AP165">
            <v>0</v>
          </cell>
          <cell r="AQ165">
            <v>0</v>
          </cell>
          <cell r="AR165" t="str">
            <v>не определена</v>
          </cell>
          <cell r="AS165">
            <v>0</v>
          </cell>
          <cell r="AT165">
            <v>0</v>
          </cell>
          <cell r="AU165">
            <v>0</v>
          </cell>
          <cell r="AV165" t="str">
            <v>не определена</v>
          </cell>
          <cell r="AW165">
            <v>0</v>
          </cell>
          <cell r="AX165">
            <v>0</v>
          </cell>
          <cell r="AY165">
            <v>240</v>
          </cell>
          <cell r="AZ165" t="str">
            <v>чел./сутки</v>
          </cell>
          <cell r="BA165">
            <v>240</v>
          </cell>
          <cell r="BB165">
            <v>87600</v>
          </cell>
          <cell r="BC165">
            <v>0</v>
          </cell>
          <cell r="BD165" t="str">
            <v>не определена</v>
          </cell>
          <cell r="BE165">
            <v>0</v>
          </cell>
          <cell r="BF165">
            <v>0</v>
          </cell>
          <cell r="BG165" t="str">
            <v>не определено</v>
          </cell>
          <cell r="BH165" t="str">
            <v>да</v>
          </cell>
          <cell r="BI165" t="str">
            <v>нет</v>
          </cell>
          <cell r="BJ165" t="str">
            <v>нет</v>
          </cell>
          <cell r="BK165" t="str">
            <v>нет</v>
          </cell>
          <cell r="BL165" t="str">
            <v>нет</v>
          </cell>
          <cell r="BM165" t="str">
            <v>нет</v>
          </cell>
          <cell r="BN165">
            <v>0</v>
          </cell>
          <cell r="BO165">
            <v>2</v>
          </cell>
        </row>
        <row r="166">
          <cell r="A166" t="str">
            <v>МАППМихайловкаСФО</v>
          </cell>
          <cell r="B166">
            <v>163</v>
          </cell>
          <cell r="C166" t="str">
            <v>Новосибирский</v>
          </cell>
          <cell r="D166" t="str">
            <v>АПП</v>
          </cell>
          <cell r="E166" t="str">
            <v>МАПП</v>
          </cell>
          <cell r="F166" t="str">
            <v>Михайловка</v>
          </cell>
          <cell r="G166" t="str">
            <v>да</v>
          </cell>
          <cell r="H166" t="str">
            <v>установлен</v>
          </cell>
          <cell r="I166" t="str">
            <v>автомобильный</v>
          </cell>
          <cell r="J166" t="str">
            <v>не определен</v>
          </cell>
          <cell r="K166" t="str">
            <v>грузо-пассажирский</v>
          </cell>
          <cell r="L166" t="str">
            <v>постоянный</v>
          </cell>
          <cell r="M166" t="str">
            <v>многосторонний</v>
          </cell>
          <cell r="N166" t="str">
            <v>не определен</v>
          </cell>
          <cell r="O166" t="str">
            <v>нет</v>
          </cell>
          <cell r="P166" t="str">
            <v>нет</v>
          </cell>
          <cell r="Q166" t="str">
            <v>нет</v>
          </cell>
          <cell r="R166" t="str">
            <v>Республика Казахстан</v>
          </cell>
          <cell r="S166" t="str">
            <v>Убе</v>
          </cell>
          <cell r="T166" t="str">
            <v>СФО</v>
          </cell>
          <cell r="U166" t="str">
            <v>Алтайский край</v>
          </cell>
          <cell r="V166" t="str">
            <v>Алтайский край, Третьяковский район, с. Михайловка, ул. Молодежная, 41, автодорога "Поспелиха-Курья-Третьяково-граница Республики Казахстан", 168 км</v>
          </cell>
          <cell r="W166" t="str">
            <v>функционирует</v>
          </cell>
          <cell r="X166" t="str">
            <v>круглосуточно</v>
          </cell>
          <cell r="Y166" t="str">
            <v>действует</v>
          </cell>
          <cell r="Z166" t="str">
            <v>нет данных</v>
          </cell>
          <cell r="AA166" t="str">
            <v>нет данных</v>
          </cell>
          <cell r="AB166" t="str">
            <v>нет данных</v>
          </cell>
          <cell r="AC166" t="str">
            <v>все</v>
          </cell>
          <cell r="AD166" t="str">
            <v>круглогодично</v>
          </cell>
          <cell r="AE166">
            <v>24</v>
          </cell>
          <cell r="AF166">
            <v>365</v>
          </cell>
          <cell r="AG166" t="str">
            <v>действует</v>
          </cell>
          <cell r="AH166">
            <v>42993</v>
          </cell>
          <cell r="AI166">
            <v>0</v>
          </cell>
          <cell r="AJ166" t="str">
            <v>не определена</v>
          </cell>
          <cell r="AK166">
            <v>0</v>
          </cell>
          <cell r="AL166">
            <v>0</v>
          </cell>
          <cell r="AM166">
            <v>0</v>
          </cell>
          <cell r="AN166" t="str">
            <v>не определена</v>
          </cell>
          <cell r="AO166">
            <v>0</v>
          </cell>
          <cell r="AP166">
            <v>0</v>
          </cell>
          <cell r="AQ166">
            <v>0</v>
          </cell>
          <cell r="AR166" t="str">
            <v>не определена</v>
          </cell>
          <cell r="AS166">
            <v>0</v>
          </cell>
          <cell r="AT166">
            <v>0</v>
          </cell>
          <cell r="AU166">
            <v>0</v>
          </cell>
          <cell r="AV166" t="str">
            <v>не определена</v>
          </cell>
          <cell r="AW166">
            <v>0</v>
          </cell>
          <cell r="AX166">
            <v>0</v>
          </cell>
          <cell r="AY166">
            <v>1920</v>
          </cell>
          <cell r="AZ166" t="str">
            <v>чел./сутки</v>
          </cell>
          <cell r="BA166">
            <v>1920</v>
          </cell>
          <cell r="BB166">
            <v>700800</v>
          </cell>
          <cell r="BC166">
            <v>0</v>
          </cell>
          <cell r="BD166" t="str">
            <v>не определена</v>
          </cell>
          <cell r="BE166">
            <v>0</v>
          </cell>
          <cell r="BF166">
            <v>0</v>
          </cell>
          <cell r="BG166" t="str">
            <v>не определено</v>
          </cell>
          <cell r="BH166" t="str">
            <v>да</v>
          </cell>
          <cell r="BI166" t="str">
            <v>нет</v>
          </cell>
          <cell r="BJ166" t="str">
            <v>нет</v>
          </cell>
          <cell r="BK166" t="str">
            <v>нет</v>
          </cell>
          <cell r="BL166" t="str">
            <v>нет</v>
          </cell>
          <cell r="BM166" t="str">
            <v>нет</v>
          </cell>
          <cell r="BN166">
            <v>0</v>
          </cell>
          <cell r="BO166">
            <v>6</v>
          </cell>
        </row>
        <row r="167">
          <cell r="A167" t="str">
            <v>ДАПП ПУПМугур-АксыСФО</v>
          </cell>
          <cell r="B167">
            <v>164</v>
          </cell>
          <cell r="C167" t="str">
            <v>Новосибирский</v>
          </cell>
          <cell r="D167" t="str">
            <v>АПП</v>
          </cell>
          <cell r="E167" t="str">
            <v>ДАПП ПУП</v>
          </cell>
          <cell r="F167" t="str">
            <v>Мугур-Аксы</v>
          </cell>
          <cell r="G167" t="str">
            <v>нет</v>
          </cell>
          <cell r="H167" t="str">
            <v>установлен</v>
          </cell>
          <cell r="I167" t="str">
            <v>автомобильный</v>
          </cell>
          <cell r="J167" t="str">
            <v>не определен</v>
          </cell>
          <cell r="K167" t="str">
            <v>грузо-пассажирский</v>
          </cell>
          <cell r="L167" t="str">
            <v>работающий на нерегулярной основе</v>
          </cell>
          <cell r="M167" t="str">
            <v>двусторонний</v>
          </cell>
          <cell r="N167" t="str">
            <v>упрощенный</v>
          </cell>
          <cell r="O167" t="str">
            <v>нет</v>
          </cell>
          <cell r="P167" t="str">
            <v>нет</v>
          </cell>
          <cell r="Q167" t="str">
            <v>нет</v>
          </cell>
          <cell r="R167" t="str">
            <v>Монголия</v>
          </cell>
          <cell r="S167" t="str">
            <v>Харигийн-Гол</v>
          </cell>
          <cell r="T167" t="str">
            <v>СФО</v>
          </cell>
          <cell r="U167" t="str">
            <v>Республика Тыва</v>
          </cell>
          <cell r="V167" t="str">
            <v>не определен</v>
          </cell>
          <cell r="W167" t="str">
            <v>Не функционирует с 2004 г. 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X167" t="str">
            <v>не определен</v>
          </cell>
          <cell r="Y167" t="str">
            <v>не определен</v>
          </cell>
          <cell r="Z167" t="str">
            <v>нет данных</v>
          </cell>
          <cell r="AA167" t="str">
            <v>нет данных</v>
          </cell>
          <cell r="AB167" t="str">
            <v>нет данных</v>
          </cell>
          <cell r="AC167" t="str">
            <v>не определен</v>
          </cell>
          <cell r="AD167" t="str">
            <v>не определен</v>
          </cell>
          <cell r="AE167">
            <v>0</v>
          </cell>
          <cell r="AF167">
            <v>0</v>
          </cell>
          <cell r="AG167" t="str">
            <v>не определен</v>
          </cell>
          <cell r="AH167" t="str">
            <v>не утвержден</v>
          </cell>
          <cell r="AI167">
            <v>0</v>
          </cell>
          <cell r="AJ167" t="str">
            <v>не определена</v>
          </cell>
          <cell r="AK167">
            <v>0</v>
          </cell>
          <cell r="AL167">
            <v>0</v>
          </cell>
          <cell r="AM167">
            <v>0</v>
          </cell>
          <cell r="AN167" t="str">
            <v>не определена</v>
          </cell>
          <cell r="AO167">
            <v>0</v>
          </cell>
          <cell r="AP167">
            <v>0</v>
          </cell>
          <cell r="AQ167">
            <v>0</v>
          </cell>
          <cell r="AR167" t="str">
            <v>не определена</v>
          </cell>
          <cell r="AS167">
            <v>0</v>
          </cell>
          <cell r="AT167">
            <v>0</v>
          </cell>
          <cell r="AU167">
            <v>0</v>
          </cell>
          <cell r="AV167" t="str">
            <v>не определена</v>
          </cell>
          <cell r="AW167">
            <v>0</v>
          </cell>
          <cell r="AX167">
            <v>0</v>
          </cell>
          <cell r="AY167">
            <v>0</v>
          </cell>
          <cell r="AZ167" t="str">
            <v>не определена</v>
          </cell>
          <cell r="BA167">
            <v>0</v>
          </cell>
          <cell r="BB167">
            <v>0</v>
          </cell>
          <cell r="BC167">
            <v>0</v>
          </cell>
          <cell r="BD167" t="str">
            <v>не определена</v>
          </cell>
          <cell r="BE167">
            <v>0</v>
          </cell>
          <cell r="BF167">
            <v>0</v>
          </cell>
          <cell r="BG167" t="str">
            <v>не определено</v>
          </cell>
          <cell r="BH167" t="str">
            <v>нет</v>
          </cell>
          <cell r="BI167" t="str">
            <v>нет</v>
          </cell>
          <cell r="BJ167" t="str">
            <v>нет</v>
          </cell>
          <cell r="BK167" t="str">
            <v>нет</v>
          </cell>
          <cell r="BL167" t="str">
            <v>нет</v>
          </cell>
          <cell r="BM167" t="str">
            <v>нет</v>
          </cell>
          <cell r="BN167">
            <v>0</v>
          </cell>
          <cell r="BO167">
            <v>0</v>
          </cell>
        </row>
        <row r="168">
          <cell r="A168" t="str">
            <v>ДАППНевольноеСФО</v>
          </cell>
          <cell r="B168">
            <v>165</v>
          </cell>
          <cell r="C168" t="str">
            <v>Новосибирский</v>
          </cell>
          <cell r="D168" t="str">
            <v>АПП</v>
          </cell>
          <cell r="E168" t="str">
            <v>ДАПП</v>
          </cell>
          <cell r="F168" t="str">
            <v>Невольное</v>
          </cell>
          <cell r="G168" t="str">
            <v>да</v>
          </cell>
          <cell r="H168" t="str">
            <v>установлен</v>
          </cell>
          <cell r="I168" t="str">
            <v>автомобильный</v>
          </cell>
          <cell r="J168" t="str">
            <v>не определен</v>
          </cell>
          <cell r="K168" t="str">
            <v>грузо-пассажирский</v>
          </cell>
          <cell r="L168" t="str">
            <v>постоянный</v>
          </cell>
          <cell r="M168" t="str">
            <v>двусторонний</v>
          </cell>
          <cell r="N168" t="str">
            <v>не определен</v>
          </cell>
          <cell r="O168" t="str">
            <v>нет</v>
          </cell>
          <cell r="P168" t="str">
            <v>нет</v>
          </cell>
          <cell r="Q168" t="str">
            <v>нет</v>
          </cell>
          <cell r="R168" t="str">
            <v>Республика Казахстан</v>
          </cell>
          <cell r="S168" t="str">
            <v>Амангельды</v>
          </cell>
          <cell r="T168" t="str">
            <v>СФО</v>
          </cell>
          <cell r="U168" t="str">
            <v>Омская область</v>
          </cell>
          <cell r="V168" t="str">
            <v>Омская область, Русско-Полянский район, 19 км автомобильной дороги Русская Поляна – граница Республики Казахстан</v>
          </cell>
          <cell r="W168" t="str">
            <v>функционирует</v>
          </cell>
          <cell r="X168" t="str">
            <v>круглосуточно</v>
          </cell>
          <cell r="Y168" t="str">
            <v>действует</v>
          </cell>
          <cell r="Z168" t="str">
            <v>нет данных</v>
          </cell>
          <cell r="AA168" t="str">
            <v>нет данных</v>
          </cell>
          <cell r="AB168" t="str">
            <v>нет данных</v>
          </cell>
          <cell r="AC168" t="str">
            <v>все</v>
          </cell>
          <cell r="AD168" t="str">
            <v>круглогодично</v>
          </cell>
          <cell r="AE168">
            <v>24</v>
          </cell>
          <cell r="AF168">
            <v>365</v>
          </cell>
          <cell r="AG168" t="str">
            <v>действует</v>
          </cell>
          <cell r="AH168">
            <v>42993</v>
          </cell>
          <cell r="AI168">
            <v>0</v>
          </cell>
          <cell r="AJ168" t="str">
            <v>не определена</v>
          </cell>
          <cell r="AK168">
            <v>0</v>
          </cell>
          <cell r="AL168">
            <v>0</v>
          </cell>
          <cell r="AM168">
            <v>0</v>
          </cell>
          <cell r="AN168" t="str">
            <v>не определена</v>
          </cell>
          <cell r="AO168">
            <v>0</v>
          </cell>
          <cell r="AP168">
            <v>0</v>
          </cell>
          <cell r="AQ168">
            <v>0</v>
          </cell>
          <cell r="AR168" t="str">
            <v>не определена</v>
          </cell>
          <cell r="AS168">
            <v>0</v>
          </cell>
          <cell r="AT168">
            <v>0</v>
          </cell>
          <cell r="AU168">
            <v>0</v>
          </cell>
          <cell r="AV168" t="str">
            <v>не определена</v>
          </cell>
          <cell r="AW168">
            <v>0</v>
          </cell>
          <cell r="AX168">
            <v>0</v>
          </cell>
          <cell r="AY168">
            <v>0</v>
          </cell>
          <cell r="AZ168" t="str">
            <v>не определена</v>
          </cell>
          <cell r="BA168">
            <v>0</v>
          </cell>
          <cell r="BB168">
            <v>0</v>
          </cell>
          <cell r="BC168">
            <v>0</v>
          </cell>
          <cell r="BD168" t="str">
            <v>не определена</v>
          </cell>
          <cell r="BE168">
            <v>0</v>
          </cell>
          <cell r="BF168">
            <v>0</v>
          </cell>
          <cell r="BG168" t="str">
            <v>не определено</v>
          </cell>
          <cell r="BH168" t="str">
            <v>да</v>
          </cell>
          <cell r="BI168" t="str">
            <v>нет</v>
          </cell>
          <cell r="BJ168" t="str">
            <v>нет</v>
          </cell>
          <cell r="BK168" t="str">
            <v>нет</v>
          </cell>
          <cell r="BL168" t="str">
            <v>нет</v>
          </cell>
          <cell r="BM168" t="str">
            <v>нет</v>
          </cell>
          <cell r="BN168">
            <v>0</v>
          </cell>
          <cell r="BO168">
            <v>2</v>
          </cell>
        </row>
        <row r="169">
          <cell r="A169" t="str">
            <v>ДАППОдесскоеСФО</v>
          </cell>
          <cell r="B169">
            <v>166</v>
          </cell>
          <cell r="C169" t="str">
            <v>Новосибирский</v>
          </cell>
          <cell r="D169" t="str">
            <v>АПП</v>
          </cell>
          <cell r="E169" t="str">
            <v>ДАПП</v>
          </cell>
          <cell r="F169" t="str">
            <v>Одесское</v>
          </cell>
          <cell r="G169" t="str">
            <v>да</v>
          </cell>
          <cell r="H169" t="str">
            <v>установлен</v>
          </cell>
          <cell r="I169" t="str">
            <v>автомобильный</v>
          </cell>
          <cell r="J169" t="str">
            <v>не определен</v>
          </cell>
          <cell r="K169" t="str">
            <v>грузо-пассажирский</v>
          </cell>
          <cell r="L169" t="str">
            <v>постоянный</v>
          </cell>
          <cell r="M169" t="str">
            <v>двусторонний</v>
          </cell>
          <cell r="N169" t="str">
            <v>не определен</v>
          </cell>
          <cell r="O169" t="str">
            <v>нет</v>
          </cell>
          <cell r="P169" t="str">
            <v>нет</v>
          </cell>
          <cell r="Q169" t="str">
            <v>нет</v>
          </cell>
          <cell r="R169" t="str">
            <v>Республика Казахстан</v>
          </cell>
          <cell r="S169" t="str">
            <v>Бидаик</v>
          </cell>
          <cell r="T169" t="str">
            <v>СФО</v>
          </cell>
          <cell r="U169" t="str">
            <v>Омская область</v>
          </cell>
          <cell r="V169" t="str">
            <v>Омская область, Одесский район, 108 км автомобильной дороги Омск – Одесское – гр. Казахстана, 1 км от с. Белосток</v>
          </cell>
          <cell r="W169" t="str">
            <v>функционирует</v>
          </cell>
          <cell r="X169" t="str">
            <v>круглосуточно</v>
          </cell>
          <cell r="Y169" t="str">
            <v>действует</v>
          </cell>
          <cell r="Z169" t="str">
            <v>нет данных</v>
          </cell>
          <cell r="AA169" t="str">
            <v>нет данных</v>
          </cell>
          <cell r="AB169" t="str">
            <v>нет данных</v>
          </cell>
          <cell r="AC169" t="str">
            <v>все</v>
          </cell>
          <cell r="AD169" t="str">
            <v>круглогодично</v>
          </cell>
          <cell r="AE169">
            <v>24</v>
          </cell>
          <cell r="AF169">
            <v>365</v>
          </cell>
          <cell r="AG169" t="str">
            <v>действует</v>
          </cell>
          <cell r="AH169">
            <v>42993</v>
          </cell>
          <cell r="AI169">
            <v>0</v>
          </cell>
          <cell r="AJ169" t="str">
            <v>не определена</v>
          </cell>
          <cell r="AK169">
            <v>0</v>
          </cell>
          <cell r="AL169">
            <v>0</v>
          </cell>
          <cell r="AM169">
            <v>0</v>
          </cell>
          <cell r="AN169" t="str">
            <v>не определена</v>
          </cell>
          <cell r="AO169">
            <v>0</v>
          </cell>
          <cell r="AP169">
            <v>0</v>
          </cell>
          <cell r="AQ169">
            <v>0</v>
          </cell>
          <cell r="AR169" t="str">
            <v>не определена</v>
          </cell>
          <cell r="AS169">
            <v>0</v>
          </cell>
          <cell r="AT169">
            <v>0</v>
          </cell>
          <cell r="AU169">
            <v>0</v>
          </cell>
          <cell r="AV169" t="str">
            <v>не определена</v>
          </cell>
          <cell r="AW169">
            <v>0</v>
          </cell>
          <cell r="AX169">
            <v>0</v>
          </cell>
          <cell r="AY169">
            <v>0</v>
          </cell>
          <cell r="AZ169" t="str">
            <v>не определена</v>
          </cell>
          <cell r="BA169">
            <v>0</v>
          </cell>
          <cell r="BB169">
            <v>0</v>
          </cell>
          <cell r="BC169">
            <v>0</v>
          </cell>
          <cell r="BD169" t="str">
            <v>не определена</v>
          </cell>
          <cell r="BE169">
            <v>0</v>
          </cell>
          <cell r="BF169">
            <v>0</v>
          </cell>
          <cell r="BG169" t="str">
            <v>не определено</v>
          </cell>
          <cell r="BH169" t="str">
            <v>да</v>
          </cell>
          <cell r="BI169" t="str">
            <v>нет</v>
          </cell>
          <cell r="BJ169" t="str">
            <v>нет</v>
          </cell>
          <cell r="BK169" t="str">
            <v>нет</v>
          </cell>
          <cell r="BL169" t="str">
            <v>нет</v>
          </cell>
          <cell r="BM169" t="str">
            <v>нет</v>
          </cell>
          <cell r="BN169">
            <v>0</v>
          </cell>
          <cell r="BO169">
            <v>4</v>
          </cell>
        </row>
        <row r="170">
          <cell r="A170" t="str">
            <v>МАППОльховкаСФО</v>
          </cell>
          <cell r="B170">
            <v>167</v>
          </cell>
          <cell r="C170" t="str">
            <v>Новосибирский</v>
          </cell>
          <cell r="D170" t="str">
            <v>АПП</v>
          </cell>
          <cell r="E170" t="str">
            <v>МАПП</v>
          </cell>
          <cell r="F170" t="str">
            <v>Ольховка</v>
          </cell>
          <cell r="G170" t="str">
            <v>да</v>
          </cell>
          <cell r="H170" t="str">
            <v>установлен</v>
          </cell>
          <cell r="I170" t="str">
            <v>автомобильный</v>
          </cell>
          <cell r="J170" t="str">
            <v>не определен</v>
          </cell>
          <cell r="K170" t="str">
            <v>грузо-пассажирский</v>
          </cell>
          <cell r="L170" t="str">
            <v>постоянный</v>
          </cell>
          <cell r="M170" t="str">
            <v>многосторонний</v>
          </cell>
          <cell r="N170" t="str">
            <v>не определен</v>
          </cell>
          <cell r="O170" t="str">
            <v>нет</v>
          </cell>
          <cell r="P170" t="str">
            <v>нет</v>
          </cell>
          <cell r="Q170" t="str">
            <v>нет</v>
          </cell>
          <cell r="R170" t="str">
            <v>Республика Казахстан</v>
          </cell>
          <cell r="S170" t="str">
            <v>Урлютобе</v>
          </cell>
          <cell r="T170" t="str">
            <v>СФО</v>
          </cell>
          <cell r="U170" t="str">
            <v>Омская область</v>
          </cell>
          <cell r="V170" t="str">
            <v>Омская область, Черлакский р-он, 192 км трассы А-320</v>
          </cell>
          <cell r="W170" t="str">
            <v>функционирует</v>
          </cell>
          <cell r="X170" t="str">
            <v>круглосуточно</v>
          </cell>
          <cell r="Y170" t="str">
            <v>действует</v>
          </cell>
          <cell r="Z170" t="str">
            <v>нет данных</v>
          </cell>
          <cell r="AA170" t="str">
            <v>нет данных</v>
          </cell>
          <cell r="AB170" t="str">
            <v>нет данных</v>
          </cell>
          <cell r="AC170" t="str">
            <v>все</v>
          </cell>
          <cell r="AD170" t="str">
            <v>круглогодично</v>
          </cell>
          <cell r="AE170">
            <v>24</v>
          </cell>
          <cell r="AF170">
            <v>365</v>
          </cell>
          <cell r="AG170" t="str">
            <v>действует</v>
          </cell>
          <cell r="AH170">
            <v>42993</v>
          </cell>
          <cell r="AI170">
            <v>0</v>
          </cell>
          <cell r="AJ170" t="str">
            <v>не определена</v>
          </cell>
          <cell r="AK170">
            <v>0</v>
          </cell>
          <cell r="AL170">
            <v>0</v>
          </cell>
          <cell r="AM170">
            <v>0</v>
          </cell>
          <cell r="AN170" t="str">
            <v>не определена</v>
          </cell>
          <cell r="AO170">
            <v>0</v>
          </cell>
          <cell r="AP170">
            <v>0</v>
          </cell>
          <cell r="AQ170">
            <v>0</v>
          </cell>
          <cell r="AR170" t="str">
            <v>не определена</v>
          </cell>
          <cell r="AS170">
            <v>0</v>
          </cell>
          <cell r="AT170">
            <v>0</v>
          </cell>
          <cell r="AU170">
            <v>0</v>
          </cell>
          <cell r="AV170" t="str">
            <v>не определена</v>
          </cell>
          <cell r="AW170">
            <v>0</v>
          </cell>
          <cell r="AX170">
            <v>0</v>
          </cell>
          <cell r="AY170">
            <v>0</v>
          </cell>
          <cell r="AZ170" t="str">
            <v>не определена</v>
          </cell>
          <cell r="BA170">
            <v>0</v>
          </cell>
          <cell r="BB170">
            <v>0</v>
          </cell>
          <cell r="BC170">
            <v>0</v>
          </cell>
          <cell r="BD170" t="str">
            <v>не определена</v>
          </cell>
          <cell r="BE170">
            <v>0</v>
          </cell>
          <cell r="BF170">
            <v>0</v>
          </cell>
          <cell r="BG170" t="str">
            <v>не определено</v>
          </cell>
          <cell r="BH170" t="str">
            <v>да</v>
          </cell>
          <cell r="BI170" t="str">
            <v>нет</v>
          </cell>
          <cell r="BJ170" t="str">
            <v>нет</v>
          </cell>
          <cell r="BK170" t="str">
            <v>нет</v>
          </cell>
          <cell r="BL170" t="str">
            <v>нет</v>
          </cell>
          <cell r="BM170" t="str">
            <v>нет</v>
          </cell>
          <cell r="BN170">
            <v>0</v>
          </cell>
          <cell r="BO170">
            <v>6</v>
          </cell>
        </row>
        <row r="171">
          <cell r="A171" t="str">
            <v>ДАПППавловка (Славгород)СФО</v>
          </cell>
          <cell r="B171">
            <v>168</v>
          </cell>
          <cell r="C171" t="str">
            <v>Новосибирский</v>
          </cell>
          <cell r="D171" t="str">
            <v>АПП</v>
          </cell>
          <cell r="E171" t="str">
            <v>ДАПП</v>
          </cell>
          <cell r="F171" t="str">
            <v>Павловка (Славгород)</v>
          </cell>
          <cell r="G171" t="str">
            <v>да</v>
          </cell>
          <cell r="H171" t="str">
            <v>установлен</v>
          </cell>
          <cell r="I171" t="str">
            <v>автомобильный</v>
          </cell>
          <cell r="J171" t="str">
            <v>не определен</v>
          </cell>
          <cell r="K171" t="str">
            <v>грузо-пассажирский</v>
          </cell>
          <cell r="L171" t="str">
            <v>постоянный</v>
          </cell>
          <cell r="M171" t="str">
            <v>двусторонний</v>
          </cell>
          <cell r="N171" t="str">
            <v>не определен</v>
          </cell>
          <cell r="O171" t="str">
            <v>нет</v>
          </cell>
          <cell r="P171" t="str">
            <v>нет</v>
          </cell>
          <cell r="Q171" t="str">
            <v>нет</v>
          </cell>
          <cell r="R171" t="str">
            <v>Республика Казахстан</v>
          </cell>
          <cell r="S171" t="str">
            <v>Найза</v>
          </cell>
          <cell r="T171" t="str">
            <v>СФО</v>
          </cell>
          <cell r="U171" t="str">
            <v>Алтайский край</v>
          </cell>
          <cell r="V171" t="str">
            <v>Алтайский край, Славгородский район, автодорога "Славгород - Покровка-граница Республики Казахстан", 30 км</v>
          </cell>
          <cell r="W171" t="str">
            <v>функционирует</v>
          </cell>
          <cell r="X171" t="str">
            <v>с 09.00 до 21.00</v>
          </cell>
          <cell r="Y171" t="str">
            <v>действует</v>
          </cell>
          <cell r="Z171" t="str">
            <v>нет данных</v>
          </cell>
          <cell r="AA171" t="str">
            <v>нет данных</v>
          </cell>
          <cell r="AB171" t="str">
            <v>нет данных</v>
          </cell>
          <cell r="AC171" t="str">
            <v>все</v>
          </cell>
          <cell r="AD171" t="str">
            <v>круглогодично</v>
          </cell>
          <cell r="AE171">
            <v>12</v>
          </cell>
          <cell r="AF171">
            <v>365</v>
          </cell>
          <cell r="AG171" t="str">
            <v>действует</v>
          </cell>
          <cell r="AH171">
            <v>43724</v>
          </cell>
          <cell r="AI171">
            <v>0</v>
          </cell>
          <cell r="AJ171" t="str">
            <v>не определена</v>
          </cell>
          <cell r="AK171">
            <v>0</v>
          </cell>
          <cell r="AL171">
            <v>0</v>
          </cell>
          <cell r="AM171">
            <v>0</v>
          </cell>
          <cell r="AN171" t="str">
            <v>не определена</v>
          </cell>
          <cell r="AO171">
            <v>0</v>
          </cell>
          <cell r="AP171">
            <v>0</v>
          </cell>
          <cell r="AQ171">
            <v>0</v>
          </cell>
          <cell r="AR171" t="str">
            <v>не определена</v>
          </cell>
          <cell r="AS171">
            <v>0</v>
          </cell>
          <cell r="AT171">
            <v>0</v>
          </cell>
          <cell r="AU171">
            <v>0</v>
          </cell>
          <cell r="AV171" t="str">
            <v>не определена</v>
          </cell>
          <cell r="AW171">
            <v>0</v>
          </cell>
          <cell r="AX171">
            <v>0</v>
          </cell>
          <cell r="AY171">
            <v>40</v>
          </cell>
          <cell r="AZ171" t="str">
            <v>чел./час</v>
          </cell>
          <cell r="BA171">
            <v>480</v>
          </cell>
          <cell r="BB171">
            <v>175200</v>
          </cell>
          <cell r="BC171">
            <v>0</v>
          </cell>
          <cell r="BD171" t="str">
            <v>не определена</v>
          </cell>
          <cell r="BE171">
            <v>0</v>
          </cell>
          <cell r="BF171">
            <v>0</v>
          </cell>
          <cell r="BG171" t="str">
            <v>не определено</v>
          </cell>
          <cell r="BH171" t="str">
            <v>да</v>
          </cell>
          <cell r="BI171" t="str">
            <v>нет</v>
          </cell>
          <cell r="BJ171" t="str">
            <v>нет</v>
          </cell>
          <cell r="BK171" t="str">
            <v>нет</v>
          </cell>
          <cell r="BL171" t="str">
            <v>нет</v>
          </cell>
          <cell r="BM171" t="str">
            <v>нет</v>
          </cell>
          <cell r="BN171">
            <v>0</v>
          </cell>
          <cell r="BO171">
            <v>2</v>
          </cell>
        </row>
        <row r="172">
          <cell r="A172" t="str">
            <v>МАПППавловкаСФО</v>
          </cell>
          <cell r="B172">
            <v>169</v>
          </cell>
          <cell r="C172" t="str">
            <v>Новосибирский</v>
          </cell>
          <cell r="D172" t="str">
            <v>АПП</v>
          </cell>
          <cell r="E172" t="str">
            <v>МАПП</v>
          </cell>
          <cell r="F172" t="str">
            <v>Павловка</v>
          </cell>
          <cell r="G172" t="str">
            <v>да</v>
          </cell>
          <cell r="H172" t="str">
            <v>установлен</v>
          </cell>
          <cell r="I172" t="str">
            <v>автомобильный</v>
          </cell>
          <cell r="J172" t="str">
            <v>не определен</v>
          </cell>
          <cell r="K172" t="str">
            <v>грузо-пассажирский</v>
          </cell>
          <cell r="L172" t="str">
            <v>постоянный</v>
          </cell>
          <cell r="M172" t="str">
            <v>многосторонний</v>
          </cell>
          <cell r="N172" t="str">
            <v>не определен</v>
          </cell>
          <cell r="O172" t="str">
            <v>нет</v>
          </cell>
          <cell r="P172" t="str">
            <v>нет</v>
          </cell>
          <cell r="Q172" t="str">
            <v>нет</v>
          </cell>
          <cell r="R172" t="str">
            <v>Республика Казахстан</v>
          </cell>
          <cell r="S172" t="str">
            <v>Косак</v>
          </cell>
          <cell r="T172" t="str">
            <v>СФО</v>
          </cell>
          <cell r="U172" t="str">
            <v>Новосибирская область</v>
          </cell>
          <cell r="V172" t="str">
            <v>Новосибирская область, Карасукский район, в 4,5 км от с. Павловка на трассе Новосибирск-Карасук-Павлодар</v>
          </cell>
          <cell r="W172" t="str">
            <v>функционирует</v>
          </cell>
          <cell r="X172" t="str">
            <v>круглосуточно</v>
          </cell>
          <cell r="Y172" t="str">
            <v>действует</v>
          </cell>
          <cell r="Z172" t="str">
            <v>нет данных</v>
          </cell>
          <cell r="AA172" t="str">
            <v>нет данных</v>
          </cell>
          <cell r="AB172" t="str">
            <v>нет данных</v>
          </cell>
          <cell r="AC172" t="str">
            <v>все</v>
          </cell>
          <cell r="AD172" t="str">
            <v>круглогодично</v>
          </cell>
          <cell r="AE172">
            <v>24</v>
          </cell>
          <cell r="AF172">
            <v>365</v>
          </cell>
          <cell r="AG172" t="str">
            <v>действует</v>
          </cell>
          <cell r="AH172">
            <v>43633</v>
          </cell>
          <cell r="AI172">
            <v>0</v>
          </cell>
          <cell r="AJ172" t="str">
            <v>не определена</v>
          </cell>
          <cell r="AK172">
            <v>0</v>
          </cell>
          <cell r="AL172">
            <v>0</v>
          </cell>
          <cell r="AM172">
            <v>0</v>
          </cell>
          <cell r="AN172" t="str">
            <v>не определена</v>
          </cell>
          <cell r="AO172">
            <v>0</v>
          </cell>
          <cell r="AP172">
            <v>0</v>
          </cell>
          <cell r="AQ172">
            <v>0</v>
          </cell>
          <cell r="AR172" t="str">
            <v>не определена</v>
          </cell>
          <cell r="AS172">
            <v>0</v>
          </cell>
          <cell r="AT172">
            <v>0</v>
          </cell>
          <cell r="AU172">
            <v>0</v>
          </cell>
          <cell r="AV172" t="str">
            <v>не определена</v>
          </cell>
          <cell r="AW172">
            <v>0</v>
          </cell>
          <cell r="AX172">
            <v>0</v>
          </cell>
          <cell r="AY172">
            <v>0</v>
          </cell>
          <cell r="AZ172" t="str">
            <v>не определена</v>
          </cell>
          <cell r="BA172">
            <v>0</v>
          </cell>
          <cell r="BB172">
            <v>0</v>
          </cell>
          <cell r="BC172">
            <v>0</v>
          </cell>
          <cell r="BD172" t="str">
            <v>не определена</v>
          </cell>
          <cell r="BE172">
            <v>0</v>
          </cell>
          <cell r="BF172">
            <v>0</v>
          </cell>
          <cell r="BG172" t="str">
            <v>не определено</v>
          </cell>
          <cell r="BH172" t="str">
            <v>да</v>
          </cell>
          <cell r="BI172" t="str">
            <v>нет</v>
          </cell>
          <cell r="BJ172" t="str">
            <v>нет</v>
          </cell>
          <cell r="BK172" t="str">
            <v>нет</v>
          </cell>
          <cell r="BL172" t="str">
            <v>нет</v>
          </cell>
          <cell r="BM172" t="str">
            <v>нет</v>
          </cell>
          <cell r="BN172">
            <v>0</v>
          </cell>
          <cell r="BO172">
            <v>6</v>
          </cell>
        </row>
        <row r="173">
          <cell r="A173" t="str">
            <v>МАППТашантаСФО</v>
          </cell>
          <cell r="B173">
            <v>170</v>
          </cell>
          <cell r="C173" t="str">
            <v>Новосибирский</v>
          </cell>
          <cell r="D173" t="str">
            <v>АПП</v>
          </cell>
          <cell r="E173" t="str">
            <v>МАПП</v>
          </cell>
          <cell r="F173" t="str">
            <v>Ташанта</v>
          </cell>
          <cell r="G173" t="str">
            <v>да</v>
          </cell>
          <cell r="H173" t="str">
            <v>установлен</v>
          </cell>
          <cell r="I173" t="str">
            <v>автомобильный</v>
          </cell>
          <cell r="J173" t="str">
            <v>не определен</v>
          </cell>
          <cell r="K173" t="str">
            <v>грузо-пассажирский</v>
          </cell>
          <cell r="L173" t="str">
            <v>постоянный</v>
          </cell>
          <cell r="M173" t="str">
            <v>многосторонний</v>
          </cell>
          <cell r="N173" t="str">
            <v>не определен</v>
          </cell>
          <cell r="O173" t="str">
            <v>да</v>
          </cell>
          <cell r="P173" t="str">
            <v>нет</v>
          </cell>
          <cell r="Q173" t="str">
            <v>да</v>
          </cell>
          <cell r="R173" t="str">
            <v>Монголия</v>
          </cell>
          <cell r="S173" t="str">
            <v>Цаган-Нур</v>
          </cell>
          <cell r="T173" t="str">
            <v>СФО</v>
          </cell>
          <cell r="U173" t="str">
            <v>Республика Алтай</v>
          </cell>
          <cell r="V173" t="str">
            <v>Республика Алтай, Кош-Агачский район, федеральная автодорога Р-256 «Чуйский тракт», 943 км</v>
          </cell>
          <cell r="W173" t="str">
            <v>функционирует</v>
          </cell>
          <cell r="X173" t="str">
            <v>с 09.00 до 18.00, без технологического перерыва
выходной - воскресенье и государственные, национальные праздники Монголии и Российской Федерации по согласованию сторон</v>
          </cell>
          <cell r="Y173" t="str">
            <v>действует</v>
          </cell>
          <cell r="Z173" t="str">
            <v>нет данных</v>
          </cell>
          <cell r="AA173" t="str">
            <v>нет данных</v>
          </cell>
          <cell r="AB173" t="str">
            <v>нет данных</v>
          </cell>
          <cell r="AC173" t="str">
            <v>все</v>
          </cell>
          <cell r="AD173" t="str">
            <v>круглогодично</v>
          </cell>
          <cell r="AE173">
            <v>9</v>
          </cell>
          <cell r="AF173">
            <v>299</v>
          </cell>
          <cell r="AG173" t="str">
            <v>действует</v>
          </cell>
          <cell r="AH173">
            <v>42993</v>
          </cell>
          <cell r="AI173">
            <v>20</v>
          </cell>
          <cell r="AJ173" t="str">
            <v>тр.с./сутки</v>
          </cell>
          <cell r="AK173">
            <v>20</v>
          </cell>
          <cell r="AL173">
            <v>5980</v>
          </cell>
          <cell r="AM173">
            <v>5</v>
          </cell>
          <cell r="AN173" t="str">
            <v>тр.с./сутки</v>
          </cell>
          <cell r="AO173">
            <v>5</v>
          </cell>
          <cell r="AP173">
            <v>1495</v>
          </cell>
          <cell r="AQ173">
            <v>75</v>
          </cell>
          <cell r="AR173" t="str">
            <v>тр.с./сутки</v>
          </cell>
          <cell r="AS173">
            <v>75</v>
          </cell>
          <cell r="AT173">
            <v>22425</v>
          </cell>
          <cell r="AU173">
            <v>100</v>
          </cell>
          <cell r="AV173" t="str">
            <v>тр.с./сутки</v>
          </cell>
          <cell r="AW173">
            <v>100</v>
          </cell>
          <cell r="AX173">
            <v>29900</v>
          </cell>
          <cell r="AY173">
            <v>0</v>
          </cell>
          <cell r="AZ173" t="str">
            <v>не определена</v>
          </cell>
          <cell r="BA173">
            <v>0</v>
          </cell>
          <cell r="BB173">
            <v>0</v>
          </cell>
          <cell r="BC173">
            <v>0</v>
          </cell>
          <cell r="BD173" t="str">
            <v>не определена</v>
          </cell>
          <cell r="BE173">
            <v>0</v>
          </cell>
          <cell r="BF173">
            <v>0</v>
          </cell>
          <cell r="BG173" t="str">
            <v>не определено</v>
          </cell>
          <cell r="BH173" t="str">
            <v>да</v>
          </cell>
          <cell r="BI173" t="str">
            <v>да</v>
          </cell>
          <cell r="BJ173" t="str">
            <v>да</v>
          </cell>
          <cell r="BK173" t="str">
            <v>да</v>
          </cell>
          <cell r="BL173" t="str">
            <v>да</v>
          </cell>
          <cell r="BM173" t="str">
            <v>нет</v>
          </cell>
          <cell r="BN173">
            <v>0</v>
          </cell>
          <cell r="BO173">
            <v>6</v>
          </cell>
        </row>
        <row r="174">
          <cell r="A174" t="str">
            <v>ДАППТопольноеСФО</v>
          </cell>
          <cell r="B174">
            <v>171</v>
          </cell>
          <cell r="C174" t="str">
            <v>Новосибирский</v>
          </cell>
          <cell r="D174" t="str">
            <v>АПП</v>
          </cell>
          <cell r="E174" t="str">
            <v>ДАПП</v>
          </cell>
          <cell r="F174" t="str">
            <v>Топольное</v>
          </cell>
          <cell r="G174" t="str">
            <v>да</v>
          </cell>
          <cell r="H174" t="str">
            <v>установлен</v>
          </cell>
          <cell r="I174" t="str">
            <v>автомобильный</v>
          </cell>
          <cell r="J174" t="str">
            <v>не определен</v>
          </cell>
          <cell r="K174" t="str">
            <v>грузо-пассажирский</v>
          </cell>
          <cell r="L174" t="str">
            <v>постоянный</v>
          </cell>
          <cell r="M174" t="str">
            <v>двусторонний</v>
          </cell>
          <cell r="N174" t="str">
            <v>не определен</v>
          </cell>
          <cell r="O174" t="str">
            <v>нет</v>
          </cell>
          <cell r="P174" t="str">
            <v>нет</v>
          </cell>
          <cell r="Q174" t="str">
            <v>нет</v>
          </cell>
          <cell r="R174" t="str">
            <v>Республика Казахстан</v>
          </cell>
          <cell r="S174" t="str">
            <v>Байтанат</v>
          </cell>
          <cell r="T174" t="str">
            <v>СФО</v>
          </cell>
          <cell r="U174" t="str">
            <v>Алтайский край</v>
          </cell>
          <cell r="V174" t="str">
            <v>Алтайский край, Угловский район, автодорога Круглое - Топольное - граница Республики Казахстан, 48 км</v>
          </cell>
          <cell r="W174" t="str">
            <v>функционирует</v>
          </cell>
          <cell r="X174" t="str">
            <v>с 09.00 до 21.00</v>
          </cell>
          <cell r="Y174" t="str">
            <v>действует</v>
          </cell>
          <cell r="Z174" t="str">
            <v>нет данных</v>
          </cell>
          <cell r="AA174" t="str">
            <v>нет данных</v>
          </cell>
          <cell r="AB174" t="str">
            <v>нет данных</v>
          </cell>
          <cell r="AC174" t="str">
            <v>все</v>
          </cell>
          <cell r="AD174" t="str">
            <v>круглогодично</v>
          </cell>
          <cell r="AE174">
            <v>12</v>
          </cell>
          <cell r="AF174">
            <v>365</v>
          </cell>
          <cell r="AG174" t="str">
            <v>действует</v>
          </cell>
          <cell r="AH174">
            <v>42993</v>
          </cell>
          <cell r="AI174">
            <v>0</v>
          </cell>
          <cell r="AJ174" t="str">
            <v>не определена</v>
          </cell>
          <cell r="AK174">
            <v>0</v>
          </cell>
          <cell r="AL174">
            <v>0</v>
          </cell>
          <cell r="AM174">
            <v>0</v>
          </cell>
          <cell r="AN174" t="str">
            <v>не определена</v>
          </cell>
          <cell r="AO174">
            <v>0</v>
          </cell>
          <cell r="AP174">
            <v>0</v>
          </cell>
          <cell r="AQ174">
            <v>0</v>
          </cell>
          <cell r="AR174" t="str">
            <v>не определена</v>
          </cell>
          <cell r="AS174">
            <v>0</v>
          </cell>
          <cell r="AT174">
            <v>0</v>
          </cell>
          <cell r="AU174">
            <v>0</v>
          </cell>
          <cell r="AV174" t="str">
            <v>не определена</v>
          </cell>
          <cell r="AW174">
            <v>0</v>
          </cell>
          <cell r="AX174">
            <v>0</v>
          </cell>
          <cell r="AY174">
            <v>20</v>
          </cell>
          <cell r="AZ174" t="str">
            <v>чел./час</v>
          </cell>
          <cell r="BA174">
            <v>240</v>
          </cell>
          <cell r="BB174">
            <v>87600</v>
          </cell>
          <cell r="BC174">
            <v>0</v>
          </cell>
          <cell r="BD174" t="str">
            <v>не определена</v>
          </cell>
          <cell r="BE174">
            <v>0</v>
          </cell>
          <cell r="BF174">
            <v>0</v>
          </cell>
          <cell r="BG174" t="str">
            <v>не определено</v>
          </cell>
          <cell r="BH174" t="str">
            <v>да</v>
          </cell>
          <cell r="BI174" t="str">
            <v>нет</v>
          </cell>
          <cell r="BJ174" t="str">
            <v>нет</v>
          </cell>
          <cell r="BK174" t="str">
            <v>нет</v>
          </cell>
          <cell r="BL174" t="str">
            <v>нет</v>
          </cell>
          <cell r="BM174" t="str">
            <v>нет</v>
          </cell>
          <cell r="BN174">
            <v>0</v>
          </cell>
          <cell r="BO174">
            <v>2</v>
          </cell>
        </row>
        <row r="175">
          <cell r="A175" t="str">
            <v>ДАППХандагайты (Боршо)СФО</v>
          </cell>
          <cell r="B175">
            <v>172</v>
          </cell>
          <cell r="C175" t="str">
            <v>Новосибирский</v>
          </cell>
          <cell r="D175" t="str">
            <v>АПП</v>
          </cell>
          <cell r="E175" t="str">
            <v>МАПП</v>
          </cell>
          <cell r="F175" t="str">
            <v>Хандагайты (Боршо)</v>
          </cell>
          <cell r="G175" t="str">
            <v>да</v>
          </cell>
          <cell r="H175" t="str">
            <v>установлен</v>
          </cell>
          <cell r="I175" t="str">
            <v>автомобильный</v>
          </cell>
          <cell r="J175" t="str">
            <v>не определен</v>
          </cell>
          <cell r="K175" t="str">
            <v>грузо-пассажирский</v>
          </cell>
          <cell r="L175" t="str">
            <v>постоянный</v>
          </cell>
          <cell r="M175" t="str">
            <v>многосторонний</v>
          </cell>
          <cell r="N175" t="str">
            <v>не определен</v>
          </cell>
          <cell r="O175" t="str">
            <v>да</v>
          </cell>
          <cell r="P175" t="str">
            <v>нет</v>
          </cell>
          <cell r="Q175" t="str">
            <v>да</v>
          </cell>
          <cell r="R175" t="str">
            <v>Монголия</v>
          </cell>
          <cell r="S175" t="str">
            <v>Боршо</v>
          </cell>
          <cell r="T175" t="str">
            <v>СФО</v>
          </cell>
          <cell r="U175" t="str">
            <v>Республика Тыва</v>
          </cell>
          <cell r="V175" t="str">
            <v>Республика Тыва, Овюрский район, расположенный в 3-х км на юго-восток от ориентира с. Хандагайты, км 1116+125 автомобильной дороги федерального значения Р-257 «Енисей» «Красноярск – Абакан - Кызыл-Чадан – Хандагайты – государственная граница с Монголией»</v>
          </cell>
          <cell r="W175" t="str">
            <v>функционирует</v>
          </cell>
          <cell r="X175" t="str">
            <v>с 08.00 до 18.00, санитарный день: воскресенье, технологический перерыв с 12.00 до 14.00</v>
          </cell>
          <cell r="Y175" t="str">
            <v>действует</v>
          </cell>
          <cell r="Z175" t="str">
            <v>нет данных</v>
          </cell>
          <cell r="AA175" t="str">
            <v>нет данных</v>
          </cell>
          <cell r="AB175" t="str">
            <v>нет данных</v>
          </cell>
          <cell r="AC175" t="str">
            <v>все</v>
          </cell>
          <cell r="AD175" t="str">
            <v>круглогодично</v>
          </cell>
          <cell r="AE175">
            <v>10</v>
          </cell>
          <cell r="AF175">
            <v>299</v>
          </cell>
          <cell r="AG175" t="str">
            <v>действует</v>
          </cell>
          <cell r="AH175">
            <v>43423</v>
          </cell>
          <cell r="AI175">
            <v>45</v>
          </cell>
          <cell r="AJ175" t="str">
            <v>тр.с./сутки</v>
          </cell>
          <cell r="AK175">
            <v>45</v>
          </cell>
          <cell r="AL175">
            <v>13455</v>
          </cell>
          <cell r="AM175">
            <v>3</v>
          </cell>
          <cell r="AN175" t="str">
            <v>тр.с./сутки</v>
          </cell>
          <cell r="AO175">
            <v>3</v>
          </cell>
          <cell r="AP175">
            <v>897</v>
          </cell>
          <cell r="AQ175">
            <v>52</v>
          </cell>
          <cell r="AR175" t="str">
            <v>тр.с./сутки</v>
          </cell>
          <cell r="AS175">
            <v>52</v>
          </cell>
          <cell r="AT175">
            <v>15548</v>
          </cell>
          <cell r="AU175">
            <v>100</v>
          </cell>
          <cell r="AV175" t="str">
            <v>тр.с./сутки</v>
          </cell>
          <cell r="AW175">
            <v>100</v>
          </cell>
          <cell r="AX175">
            <v>29900</v>
          </cell>
          <cell r="AY175">
            <v>355</v>
          </cell>
          <cell r="AZ175" t="str">
            <v>чел./сутки</v>
          </cell>
          <cell r="BA175">
            <v>355</v>
          </cell>
          <cell r="BB175">
            <v>106145</v>
          </cell>
          <cell r="BC175">
            <v>0</v>
          </cell>
          <cell r="BD175" t="str">
            <v>не определена</v>
          </cell>
          <cell r="BE175">
            <v>0</v>
          </cell>
          <cell r="BF175">
            <v>0</v>
          </cell>
          <cell r="BG175" t="str">
            <v>не определено</v>
          </cell>
          <cell r="BH175" t="str">
            <v>да</v>
          </cell>
          <cell r="BI175" t="str">
            <v>да</v>
          </cell>
          <cell r="BJ175" t="str">
            <v>да</v>
          </cell>
          <cell r="BK175" t="str">
            <v>да</v>
          </cell>
          <cell r="BL175" t="str">
            <v>да</v>
          </cell>
          <cell r="BM175" t="str">
            <v>да</v>
          </cell>
          <cell r="BN175">
            <v>0</v>
          </cell>
          <cell r="BO175">
            <v>7</v>
          </cell>
        </row>
        <row r="176">
          <cell r="A176" t="str">
            <v>ДАППЦаган-ТолгойСФО</v>
          </cell>
          <cell r="B176">
            <v>173</v>
          </cell>
          <cell r="C176" t="str">
            <v>Новосибирский</v>
          </cell>
          <cell r="D176" t="str">
            <v>АПП</v>
          </cell>
          <cell r="E176" t="str">
            <v>ДАПП</v>
          </cell>
          <cell r="F176" t="str">
            <v>Цаган-Толгой</v>
          </cell>
          <cell r="G176" t="str">
            <v>да</v>
          </cell>
          <cell r="H176" t="str">
            <v>установлен</v>
          </cell>
          <cell r="I176" t="str">
            <v>автомобильный</v>
          </cell>
          <cell r="J176" t="str">
            <v>не определен</v>
          </cell>
          <cell r="K176" t="str">
            <v>грузо-пассажирский</v>
          </cell>
          <cell r="L176" t="str">
            <v>постоянный</v>
          </cell>
          <cell r="M176" t="str">
            <v>двусторонний</v>
          </cell>
          <cell r="N176" t="str">
            <v>не определен</v>
          </cell>
          <cell r="O176" t="str">
            <v>да</v>
          </cell>
          <cell r="P176" t="str">
            <v>нет</v>
          </cell>
          <cell r="Q176" t="str">
            <v>да</v>
          </cell>
          <cell r="R176" t="str">
            <v>Монголия</v>
          </cell>
          <cell r="S176" t="str">
            <v>Арц-Сурь</v>
          </cell>
          <cell r="T176" t="str">
            <v>СФО</v>
          </cell>
          <cell r="U176" t="str">
            <v>Республика Тыва</v>
          </cell>
          <cell r="V176" t="str">
            <v>Республика Тыва, Эрзинский кожуун, местечко Артыштыг, автодорога М-54 «Енисей»</v>
          </cell>
          <cell r="W176" t="str">
            <v>функционирует</v>
          </cell>
          <cell r="X176" t="str">
            <v>с 08.00 до 17.00,  санитарный день - воскресенье, технологический перерыв с 12.00 до 14.00</v>
          </cell>
          <cell r="Y176" t="str">
            <v>действует</v>
          </cell>
          <cell r="Z176" t="str">
            <v>нет данных</v>
          </cell>
          <cell r="AA176" t="str">
            <v>нет данных</v>
          </cell>
          <cell r="AB176" t="str">
            <v>нет данных</v>
          </cell>
          <cell r="AC176" t="str">
            <v>все</v>
          </cell>
          <cell r="AD176" t="str">
            <v>круглогодично</v>
          </cell>
          <cell r="AE176">
            <v>9</v>
          </cell>
          <cell r="AF176">
            <v>299</v>
          </cell>
          <cell r="AG176" t="str">
            <v>действует</v>
          </cell>
          <cell r="AH176">
            <v>42993</v>
          </cell>
          <cell r="AI176">
            <v>20</v>
          </cell>
          <cell r="AJ176" t="str">
            <v>тр.с./сутки</v>
          </cell>
          <cell r="AK176">
            <v>20</v>
          </cell>
          <cell r="AL176">
            <v>5980</v>
          </cell>
          <cell r="AM176">
            <v>5</v>
          </cell>
          <cell r="AN176" t="str">
            <v>тр.с./сутки</v>
          </cell>
          <cell r="AO176">
            <v>5</v>
          </cell>
          <cell r="AP176">
            <v>1495</v>
          </cell>
          <cell r="AQ176">
            <v>15</v>
          </cell>
          <cell r="AR176" t="str">
            <v>тр.с./сутки</v>
          </cell>
          <cell r="AS176">
            <v>15</v>
          </cell>
          <cell r="AT176">
            <v>4485</v>
          </cell>
          <cell r="AU176">
            <v>40</v>
          </cell>
          <cell r="AV176" t="str">
            <v>тр.с./сутки</v>
          </cell>
          <cell r="AW176">
            <v>40</v>
          </cell>
          <cell r="AX176">
            <v>11960</v>
          </cell>
          <cell r="AY176">
            <v>250</v>
          </cell>
          <cell r="AZ176" t="str">
            <v>чел./сутки</v>
          </cell>
          <cell r="BA176">
            <v>250</v>
          </cell>
          <cell r="BB176">
            <v>74750</v>
          </cell>
          <cell r="BC176">
            <v>0</v>
          </cell>
          <cell r="BD176" t="str">
            <v>не определена</v>
          </cell>
          <cell r="BE176">
            <v>0</v>
          </cell>
          <cell r="BF176">
            <v>0</v>
          </cell>
          <cell r="BG176" t="str">
            <v>не определено</v>
          </cell>
          <cell r="BH176" t="str">
            <v>да</v>
          </cell>
          <cell r="BI176" t="str">
            <v>да</v>
          </cell>
          <cell r="BJ176" t="str">
            <v>да</v>
          </cell>
          <cell r="BK176" t="str">
            <v>да</v>
          </cell>
          <cell r="BL176" t="str">
            <v>да</v>
          </cell>
          <cell r="BM176" t="str">
            <v>да</v>
          </cell>
          <cell r="BN176">
            <v>0</v>
          </cell>
          <cell r="BO176">
            <v>2</v>
          </cell>
        </row>
        <row r="177">
          <cell r="A177" t="str">
            <v>ДАППШара-СурСФО</v>
          </cell>
          <cell r="B177">
            <v>174</v>
          </cell>
          <cell r="C177" t="str">
            <v>Новосибирский</v>
          </cell>
          <cell r="D177" t="str">
            <v>АПП</v>
          </cell>
          <cell r="E177" t="str">
            <v>ДАПП</v>
          </cell>
          <cell r="F177" t="str">
            <v>Шара-Сур</v>
          </cell>
          <cell r="G177" t="str">
            <v>да</v>
          </cell>
          <cell r="H177" t="str">
            <v>установлен</v>
          </cell>
          <cell r="I177" t="str">
            <v>автомобильный</v>
          </cell>
          <cell r="J177" t="str">
            <v>не определен</v>
          </cell>
          <cell r="K177" t="str">
            <v>грузо-пассажирский</v>
          </cell>
          <cell r="L177" t="str">
            <v>постоянный</v>
          </cell>
          <cell r="M177" t="str">
            <v>двусторонний</v>
          </cell>
          <cell r="N177" t="str">
            <v>не определен</v>
          </cell>
          <cell r="O177" t="str">
            <v>нет</v>
          </cell>
          <cell r="P177" t="str">
            <v>нет</v>
          </cell>
          <cell r="Q177" t="str">
            <v>нет</v>
          </cell>
          <cell r="R177" t="str">
            <v>Монголия</v>
          </cell>
          <cell r="S177" t="str">
            <v>Тэс</v>
          </cell>
          <cell r="T177" t="str">
            <v>СФО</v>
          </cell>
          <cell r="U177" t="str">
            <v>Республика Тыва</v>
          </cell>
          <cell r="V177" t="str">
            <v>Республика Тыва, Тес-Хемский кожуун, местечко Шара-Сур, от районного центра с. Самагалтай, автодороги Кызыл – Эрзин – Госграница с Монголией, в западную сторону 50 км</v>
          </cell>
          <cell r="W177" t="str">
            <v>функционирует</v>
          </cell>
          <cell r="X177" t="str">
            <v>с 08.00 до 18.00, санитарный день - суббота, воскресенье, технологический перерыв с 12.00 до 14.00</v>
          </cell>
          <cell r="Y177" t="str">
            <v>действует</v>
          </cell>
          <cell r="Z177" t="str">
            <v>нет данных</v>
          </cell>
          <cell r="AA177" t="str">
            <v>нет данных</v>
          </cell>
          <cell r="AB177" t="str">
            <v>нет данных</v>
          </cell>
          <cell r="AC177" t="str">
            <v>все</v>
          </cell>
          <cell r="AD177" t="str">
            <v>круглогодично</v>
          </cell>
          <cell r="AE177">
            <v>10</v>
          </cell>
          <cell r="AF177">
            <v>247</v>
          </cell>
          <cell r="AG177" t="str">
            <v>действует</v>
          </cell>
          <cell r="AH177">
            <v>43690</v>
          </cell>
          <cell r="AI177">
            <v>10</v>
          </cell>
          <cell r="AJ177" t="str">
            <v>тр.с./сутки</v>
          </cell>
          <cell r="AK177">
            <v>10</v>
          </cell>
          <cell r="AL177">
            <v>2470</v>
          </cell>
          <cell r="AM177">
            <v>5</v>
          </cell>
          <cell r="AN177" t="str">
            <v>тр.с./сутки</v>
          </cell>
          <cell r="AO177">
            <v>5</v>
          </cell>
          <cell r="AP177">
            <v>1235</v>
          </cell>
          <cell r="AQ177">
            <v>10</v>
          </cell>
          <cell r="AR177" t="str">
            <v>тр.с./сутки</v>
          </cell>
          <cell r="AS177">
            <v>10</v>
          </cell>
          <cell r="AT177">
            <v>2470</v>
          </cell>
          <cell r="AU177">
            <v>25</v>
          </cell>
          <cell r="AV177" t="str">
            <v>тр.с./сутки</v>
          </cell>
          <cell r="AW177">
            <v>25</v>
          </cell>
          <cell r="AX177">
            <v>6175</v>
          </cell>
          <cell r="AY177">
            <v>200</v>
          </cell>
          <cell r="AZ177" t="str">
            <v>чел./сутки</v>
          </cell>
          <cell r="BA177">
            <v>200</v>
          </cell>
          <cell r="BB177">
            <v>49400</v>
          </cell>
          <cell r="BC177">
            <v>0</v>
          </cell>
          <cell r="BD177" t="str">
            <v>не определена</v>
          </cell>
          <cell r="BE177">
            <v>0</v>
          </cell>
          <cell r="BF177">
            <v>0</v>
          </cell>
          <cell r="BG177" t="str">
            <v>не определено</v>
          </cell>
          <cell r="BH177" t="str">
            <v>да</v>
          </cell>
          <cell r="BI177" t="str">
            <v>да</v>
          </cell>
          <cell r="BJ177" t="str">
            <v>да</v>
          </cell>
          <cell r="BK177" t="str">
            <v>да</v>
          </cell>
          <cell r="BL177" t="str">
            <v>да</v>
          </cell>
          <cell r="BM177" t="str">
            <v>да</v>
          </cell>
          <cell r="BN177">
            <v>0</v>
          </cell>
          <cell r="BO177">
            <v>1</v>
          </cell>
        </row>
        <row r="178">
          <cell r="A178" t="str">
            <v>ЖДППИртышское (Валиханово)СФО</v>
          </cell>
          <cell r="B178">
            <v>175</v>
          </cell>
          <cell r="C178" t="str">
            <v>Новосибирский</v>
          </cell>
          <cell r="D178" t="str">
            <v>ЖДПП</v>
          </cell>
          <cell r="E178" t="str">
            <v>ЖДПП</v>
          </cell>
          <cell r="F178" t="str">
            <v>Иртышское (Валиханово)</v>
          </cell>
          <cell r="G178" t="str">
            <v>да</v>
          </cell>
          <cell r="H178" t="str">
            <v>установлен</v>
          </cell>
          <cell r="I178" t="str">
            <v>железнодорожный</v>
          </cell>
          <cell r="J178" t="str">
            <v>не определен</v>
          </cell>
          <cell r="K178" t="str">
            <v>грузо-пассажирский</v>
          </cell>
          <cell r="L178" t="str">
            <v>постоянный</v>
          </cell>
          <cell r="M178" t="str">
            <v>многосторонний</v>
          </cell>
          <cell r="N178" t="str">
            <v>не определен</v>
          </cell>
          <cell r="O178" t="str">
            <v>нет</v>
          </cell>
          <cell r="P178" t="str">
            <v>нет</v>
          </cell>
          <cell r="Q178" t="str">
            <v>нет</v>
          </cell>
          <cell r="R178" t="str">
            <v>Республика Казахстан</v>
          </cell>
          <cell r="S178" t="str">
            <v>Валиханово</v>
          </cell>
          <cell r="T178" t="str">
            <v>СФО</v>
          </cell>
          <cell r="U178" t="str">
            <v>Омская область</v>
          </cell>
          <cell r="V178" t="str">
            <v>Омская область, Нововршавский район, р.п. Большегривское</v>
          </cell>
          <cell r="W178" t="str">
            <v>функционирует</v>
          </cell>
          <cell r="X178" t="str">
            <v>круглосуточно</v>
          </cell>
          <cell r="Y178" t="str">
            <v>действует</v>
          </cell>
          <cell r="Z178" t="str">
            <v>нет данных</v>
          </cell>
          <cell r="AA178" t="str">
            <v>нет данных</v>
          </cell>
          <cell r="AB178" t="str">
            <v>нет данных</v>
          </cell>
          <cell r="AC178" t="str">
            <v>все</v>
          </cell>
          <cell r="AD178" t="str">
            <v>круглогодично</v>
          </cell>
          <cell r="AE178">
            <v>24</v>
          </cell>
          <cell r="AF178">
            <v>365</v>
          </cell>
          <cell r="AG178" t="str">
            <v>действует</v>
          </cell>
          <cell r="AH178">
            <v>42993</v>
          </cell>
          <cell r="AI178">
            <v>0</v>
          </cell>
          <cell r="AJ178" t="str">
            <v>не определена</v>
          </cell>
          <cell r="AK178">
            <v>0</v>
          </cell>
          <cell r="AL178">
            <v>0</v>
          </cell>
          <cell r="AM178">
            <v>0</v>
          </cell>
          <cell r="AN178" t="str">
            <v>не определена</v>
          </cell>
          <cell r="AO178">
            <v>0</v>
          </cell>
          <cell r="AP178">
            <v>0</v>
          </cell>
          <cell r="AQ178">
            <v>0</v>
          </cell>
          <cell r="AR178" t="str">
            <v>не определена</v>
          </cell>
          <cell r="AS178">
            <v>0</v>
          </cell>
          <cell r="AT178">
            <v>0</v>
          </cell>
          <cell r="AU178">
            <v>0</v>
          </cell>
          <cell r="AV178" t="str">
            <v>не определена</v>
          </cell>
          <cell r="AW178">
            <v>0</v>
          </cell>
          <cell r="AX178">
            <v>0</v>
          </cell>
          <cell r="AY178">
            <v>0</v>
          </cell>
          <cell r="AZ178" t="str">
            <v>не определена</v>
          </cell>
          <cell r="BA178">
            <v>0</v>
          </cell>
          <cell r="BB178">
            <v>0</v>
          </cell>
          <cell r="BC178">
            <v>0</v>
          </cell>
          <cell r="BD178" t="str">
            <v>не определена</v>
          </cell>
          <cell r="BE178">
            <v>0</v>
          </cell>
          <cell r="BF178">
            <v>0</v>
          </cell>
          <cell r="BG178" t="str">
            <v>не определено</v>
          </cell>
          <cell r="BH178" t="str">
            <v>да</v>
          </cell>
          <cell r="BI178" t="str">
            <v>нет</v>
          </cell>
          <cell r="BJ178" t="str">
            <v>нет</v>
          </cell>
          <cell r="BK178" t="str">
            <v>нет</v>
          </cell>
          <cell r="BL178" t="str">
            <v>нет</v>
          </cell>
          <cell r="BM178" t="str">
            <v>нет</v>
          </cell>
          <cell r="BN178">
            <v>0</v>
          </cell>
          <cell r="BO178">
            <v>0</v>
          </cell>
        </row>
        <row r="179">
          <cell r="A179" t="str">
            <v>ЖДППИсилькульСФО</v>
          </cell>
          <cell r="B179">
            <v>176</v>
          </cell>
          <cell r="C179" t="str">
            <v>Новосибирский</v>
          </cell>
          <cell r="D179" t="str">
            <v>ЖДПП</v>
          </cell>
          <cell r="E179" t="str">
            <v>ЖДПП</v>
          </cell>
          <cell r="F179" t="str">
            <v>Исилькуль</v>
          </cell>
          <cell r="G179" t="str">
            <v>да</v>
          </cell>
          <cell r="H179" t="str">
            <v>установлен</v>
          </cell>
          <cell r="I179" t="str">
            <v>железнодорожный</v>
          </cell>
          <cell r="J179" t="str">
            <v>не определен</v>
          </cell>
          <cell r="K179" t="str">
            <v>грузо-пассажирский</v>
          </cell>
          <cell r="L179" t="str">
            <v>постоянный</v>
          </cell>
          <cell r="M179" t="str">
            <v>многосторонний</v>
          </cell>
          <cell r="N179" t="str">
            <v>не определен</v>
          </cell>
          <cell r="O179" t="str">
            <v>нет</v>
          </cell>
          <cell r="P179" t="str">
            <v>нет</v>
          </cell>
          <cell r="Q179" t="str">
            <v>нет</v>
          </cell>
          <cell r="R179" t="str">
            <v>Республика Казахстан</v>
          </cell>
          <cell r="S179" t="str">
            <v>Булаево</v>
          </cell>
          <cell r="T179" t="str">
            <v>СФО</v>
          </cell>
          <cell r="U179" t="str">
            <v>Омская область</v>
          </cell>
          <cell r="V179" t="str">
            <v>Омская область, г. Исилькуль, ул. Коновалова, 30</v>
          </cell>
          <cell r="W179" t="str">
            <v>функционирует</v>
          </cell>
          <cell r="X179" t="str">
            <v>круглосуточно</v>
          </cell>
          <cell r="Y179" t="str">
            <v>действует</v>
          </cell>
          <cell r="Z179" t="str">
            <v>нет данных</v>
          </cell>
          <cell r="AA179" t="str">
            <v>нет данных</v>
          </cell>
          <cell r="AB179" t="str">
            <v>нет данных</v>
          </cell>
          <cell r="AC179" t="str">
            <v>все</v>
          </cell>
          <cell r="AD179" t="str">
            <v>круглогодично</v>
          </cell>
          <cell r="AE179">
            <v>24</v>
          </cell>
          <cell r="AF179">
            <v>365</v>
          </cell>
          <cell r="AG179" t="str">
            <v>действует</v>
          </cell>
          <cell r="AH179">
            <v>42993</v>
          </cell>
          <cell r="AI179">
            <v>0</v>
          </cell>
          <cell r="AJ179" t="str">
            <v>не определена</v>
          </cell>
          <cell r="AK179">
            <v>0</v>
          </cell>
          <cell r="AL179">
            <v>0</v>
          </cell>
          <cell r="AM179">
            <v>0</v>
          </cell>
          <cell r="AN179" t="str">
            <v>не определена</v>
          </cell>
          <cell r="AO179">
            <v>0</v>
          </cell>
          <cell r="AP179">
            <v>0</v>
          </cell>
          <cell r="AQ179">
            <v>0</v>
          </cell>
          <cell r="AR179" t="str">
            <v>не определена</v>
          </cell>
          <cell r="AS179">
            <v>0</v>
          </cell>
          <cell r="AT179">
            <v>0</v>
          </cell>
          <cell r="AU179">
            <v>0</v>
          </cell>
          <cell r="AV179" t="str">
            <v>не определена</v>
          </cell>
          <cell r="AW179">
            <v>0</v>
          </cell>
          <cell r="AX179">
            <v>0</v>
          </cell>
          <cell r="AY179">
            <v>0</v>
          </cell>
          <cell r="AZ179" t="str">
            <v>не определена</v>
          </cell>
          <cell r="BA179">
            <v>0</v>
          </cell>
          <cell r="BB179">
            <v>0</v>
          </cell>
          <cell r="BC179">
            <v>0</v>
          </cell>
          <cell r="BD179" t="str">
            <v>не определена</v>
          </cell>
          <cell r="BE179">
            <v>0</v>
          </cell>
          <cell r="BF179">
            <v>0</v>
          </cell>
          <cell r="BG179" t="str">
            <v>не определено</v>
          </cell>
          <cell r="BH179" t="str">
            <v>да</v>
          </cell>
          <cell r="BI179" t="str">
            <v>нет</v>
          </cell>
          <cell r="BJ179" t="str">
            <v>нет</v>
          </cell>
          <cell r="BK179" t="str">
            <v>нет</v>
          </cell>
          <cell r="BL179" t="str">
            <v>нет</v>
          </cell>
          <cell r="BM179" t="str">
            <v>нет</v>
          </cell>
          <cell r="BN179">
            <v>0</v>
          </cell>
          <cell r="BO179">
            <v>0</v>
          </cell>
        </row>
        <row r="180">
          <cell r="A180" t="str">
            <v>ЖДППКарасукСФО</v>
          </cell>
          <cell r="B180">
            <v>177</v>
          </cell>
          <cell r="C180" t="str">
            <v>Новосибирский</v>
          </cell>
          <cell r="D180" t="str">
            <v>ЖДПП</v>
          </cell>
          <cell r="E180" t="str">
            <v>ЖДПП</v>
          </cell>
          <cell r="F180" t="str">
            <v>Карасук</v>
          </cell>
          <cell r="G180" t="str">
            <v>да</v>
          </cell>
          <cell r="H180" t="str">
            <v>установлен</v>
          </cell>
          <cell r="I180" t="str">
            <v>железнодорожный</v>
          </cell>
          <cell r="J180" t="str">
            <v>не определен</v>
          </cell>
          <cell r="K180" t="str">
            <v>грузо-пассажирский</v>
          </cell>
          <cell r="L180" t="str">
            <v>постоянный</v>
          </cell>
          <cell r="M180" t="str">
            <v>многосторонний</v>
          </cell>
          <cell r="N180" t="str">
            <v>не определен</v>
          </cell>
          <cell r="O180" t="str">
            <v>нет</v>
          </cell>
          <cell r="P180" t="str">
            <v>нет</v>
          </cell>
          <cell r="Q180" t="str">
            <v>нет</v>
          </cell>
          <cell r="R180" t="str">
            <v>Республика Казахстан</v>
          </cell>
          <cell r="S180" t="str">
            <v>Мынкуль</v>
          </cell>
          <cell r="T180" t="str">
            <v>СФО</v>
          </cell>
          <cell r="U180" t="str">
            <v>Новосибирская область</v>
          </cell>
          <cell r="V180" t="str">
            <v>Новосибирская область, г. Карасук, станция «Карасук-1»</v>
          </cell>
          <cell r="W180" t="str">
            <v>функционирует</v>
          </cell>
          <cell r="X180" t="str">
            <v>круглосуточно</v>
          </cell>
          <cell r="Y180" t="str">
            <v>действует</v>
          </cell>
          <cell r="Z180" t="str">
            <v>нет данных</v>
          </cell>
          <cell r="AA180" t="str">
            <v>нет данных</v>
          </cell>
          <cell r="AB180" t="str">
            <v>нет данных</v>
          </cell>
          <cell r="AC180" t="str">
            <v>все</v>
          </cell>
          <cell r="AD180" t="str">
            <v>круглогодично</v>
          </cell>
          <cell r="AE180">
            <v>24</v>
          </cell>
          <cell r="AF180">
            <v>365</v>
          </cell>
          <cell r="AG180" t="str">
            <v>действует</v>
          </cell>
          <cell r="AH180">
            <v>44179</v>
          </cell>
          <cell r="AI180">
            <v>10</v>
          </cell>
          <cell r="AJ180" t="str">
            <v>тр.с./сутки</v>
          </cell>
          <cell r="AK180">
            <v>10</v>
          </cell>
          <cell r="AL180">
            <v>3650</v>
          </cell>
          <cell r="AM180">
            <v>10</v>
          </cell>
          <cell r="AN180" t="str">
            <v>тр.с./сутки</v>
          </cell>
          <cell r="AO180">
            <v>10</v>
          </cell>
          <cell r="AP180">
            <v>3650</v>
          </cell>
          <cell r="AQ180">
            <v>0</v>
          </cell>
          <cell r="AR180" t="str">
            <v>не определена</v>
          </cell>
          <cell r="AS180">
            <v>0</v>
          </cell>
          <cell r="AT180">
            <v>0</v>
          </cell>
          <cell r="AU180">
            <v>20</v>
          </cell>
          <cell r="AV180" t="str">
            <v>тр.с./сутки</v>
          </cell>
          <cell r="AW180">
            <v>20</v>
          </cell>
          <cell r="AX180">
            <v>7300</v>
          </cell>
          <cell r="AY180">
            <v>500</v>
          </cell>
          <cell r="AZ180" t="str">
            <v>чел./сутки</v>
          </cell>
          <cell r="BA180">
            <v>500</v>
          </cell>
          <cell r="BB180">
            <v>182500</v>
          </cell>
          <cell r="BC180">
            <v>0</v>
          </cell>
          <cell r="BD180" t="str">
            <v>не определена</v>
          </cell>
          <cell r="BE180">
            <v>0</v>
          </cell>
          <cell r="BF180">
            <v>0</v>
          </cell>
          <cell r="BG180" t="str">
            <v>не определено</v>
          </cell>
          <cell r="BH180" t="str">
            <v>да</v>
          </cell>
          <cell r="BI180" t="str">
            <v>нет</v>
          </cell>
          <cell r="BJ180" t="str">
            <v>нет</v>
          </cell>
          <cell r="BK180" t="str">
            <v>нет</v>
          </cell>
          <cell r="BL180" t="str">
            <v>нет</v>
          </cell>
          <cell r="BM180" t="str">
            <v>нет</v>
          </cell>
          <cell r="BN180">
            <v>0</v>
          </cell>
          <cell r="BO180">
            <v>0</v>
          </cell>
        </row>
        <row r="181">
          <cell r="A181" t="str">
            <v>ЖДППКулундаСФО</v>
          </cell>
          <cell r="B181">
            <v>178</v>
          </cell>
          <cell r="C181" t="str">
            <v>Новосибирский</v>
          </cell>
          <cell r="D181" t="str">
            <v>ЖДПП</v>
          </cell>
          <cell r="E181" t="str">
            <v>ЖДПП</v>
          </cell>
          <cell r="F181" t="str">
            <v>Кулунда</v>
          </cell>
          <cell r="G181" t="str">
            <v>да</v>
          </cell>
          <cell r="H181" t="str">
            <v>установлен</v>
          </cell>
          <cell r="I181" t="str">
            <v>железнодорожный</v>
          </cell>
          <cell r="J181" t="str">
            <v>не определен</v>
          </cell>
          <cell r="K181" t="str">
            <v>грузо-пассажирский</v>
          </cell>
          <cell r="L181" t="str">
            <v>постоянный</v>
          </cell>
          <cell r="M181" t="str">
            <v>многосторонний</v>
          </cell>
          <cell r="N181" t="str">
            <v>не определен</v>
          </cell>
          <cell r="O181" t="str">
            <v>нет</v>
          </cell>
          <cell r="P181" t="str">
            <v>нет</v>
          </cell>
          <cell r="Q181" t="str">
            <v>нет</v>
          </cell>
          <cell r="R181" t="str">
            <v>Республика Казахстан</v>
          </cell>
          <cell r="S181" t="str">
            <v>Шарбакты</v>
          </cell>
          <cell r="T181" t="str">
            <v>СФО</v>
          </cell>
          <cell r="U181" t="str">
            <v>Алтайский край</v>
          </cell>
          <cell r="V181" t="str">
            <v>Алтайский край, с. Кулунда, ул. Олимпийская, 10</v>
          </cell>
          <cell r="W181" t="str">
            <v>функционирует</v>
          </cell>
          <cell r="X181" t="str">
            <v>круглосуточно</v>
          </cell>
          <cell r="Y181" t="str">
            <v>действует</v>
          </cell>
          <cell r="Z181" t="str">
            <v>нет данных</v>
          </cell>
          <cell r="AA181" t="str">
            <v>нет данных</v>
          </cell>
          <cell r="AB181" t="str">
            <v>нет данных</v>
          </cell>
          <cell r="AC181" t="str">
            <v>все</v>
          </cell>
          <cell r="AD181" t="str">
            <v>круглогодично</v>
          </cell>
          <cell r="AE181">
            <v>24</v>
          </cell>
          <cell r="AF181">
            <v>365</v>
          </cell>
          <cell r="AG181" t="str">
            <v>действует</v>
          </cell>
          <cell r="AH181">
            <v>42993</v>
          </cell>
          <cell r="AI181">
            <v>0</v>
          </cell>
          <cell r="AJ181" t="str">
            <v>не определена</v>
          </cell>
          <cell r="AK181">
            <v>0</v>
          </cell>
          <cell r="AL181">
            <v>0</v>
          </cell>
          <cell r="AM181">
            <v>0</v>
          </cell>
          <cell r="AN181" t="str">
            <v>не определена</v>
          </cell>
          <cell r="AO181">
            <v>0</v>
          </cell>
          <cell r="AP181">
            <v>0</v>
          </cell>
          <cell r="AQ181">
            <v>0</v>
          </cell>
          <cell r="AR181" t="str">
            <v>не определена</v>
          </cell>
          <cell r="AS181">
            <v>0</v>
          </cell>
          <cell r="AT181">
            <v>0</v>
          </cell>
          <cell r="AU181">
            <v>0</v>
          </cell>
          <cell r="AV181" t="str">
            <v>не определена</v>
          </cell>
          <cell r="AW181">
            <v>0</v>
          </cell>
          <cell r="AX181">
            <v>0</v>
          </cell>
          <cell r="AY181">
            <v>960</v>
          </cell>
          <cell r="AZ181" t="str">
            <v>чел./сутки</v>
          </cell>
          <cell r="BA181">
            <v>960</v>
          </cell>
          <cell r="BB181">
            <v>350400</v>
          </cell>
          <cell r="BC181">
            <v>0</v>
          </cell>
          <cell r="BD181" t="str">
            <v>не определена</v>
          </cell>
          <cell r="BE181">
            <v>0</v>
          </cell>
          <cell r="BF181">
            <v>0</v>
          </cell>
          <cell r="BG181" t="str">
            <v>не определено</v>
          </cell>
          <cell r="BH181" t="str">
            <v>да</v>
          </cell>
          <cell r="BI181" t="str">
            <v>нет</v>
          </cell>
          <cell r="BJ181" t="str">
            <v>нет</v>
          </cell>
          <cell r="BK181" t="str">
            <v>нет</v>
          </cell>
          <cell r="BL181" t="str">
            <v>нет</v>
          </cell>
          <cell r="BM181" t="str">
            <v>нет</v>
          </cell>
          <cell r="BN181">
            <v>0</v>
          </cell>
          <cell r="BO181">
            <v>0</v>
          </cell>
        </row>
        <row r="182">
          <cell r="A182" t="str">
            <v>ЖДППЛокотьСФО</v>
          </cell>
          <cell r="B182">
            <v>179</v>
          </cell>
          <cell r="C182" t="str">
            <v>Новосибирский</v>
          </cell>
          <cell r="D182" t="str">
            <v>ЖДПП</v>
          </cell>
          <cell r="E182" t="str">
            <v>ЖДПП</v>
          </cell>
          <cell r="F182" t="str">
            <v>Локоть</v>
          </cell>
          <cell r="G182" t="str">
            <v>да</v>
          </cell>
          <cell r="H182" t="str">
            <v>установлен</v>
          </cell>
          <cell r="I182" t="str">
            <v>железнодорожный</v>
          </cell>
          <cell r="J182" t="str">
            <v>не определен</v>
          </cell>
          <cell r="K182" t="str">
            <v>грузо-пассажирский</v>
          </cell>
          <cell r="L182" t="str">
            <v>постоянный</v>
          </cell>
          <cell r="M182" t="str">
            <v>многосторонний</v>
          </cell>
          <cell r="N182" t="str">
            <v>не определен</v>
          </cell>
          <cell r="O182" t="str">
            <v>нет</v>
          </cell>
          <cell r="P182" t="str">
            <v>нет</v>
          </cell>
          <cell r="Q182" t="str">
            <v>нет</v>
          </cell>
          <cell r="R182" t="str">
            <v>Республика Казахстан</v>
          </cell>
          <cell r="S182" t="str">
            <v>Ауыл</v>
          </cell>
          <cell r="T182" t="str">
            <v>СФО</v>
          </cell>
          <cell r="U182" t="str">
            <v>Алтайский край</v>
          </cell>
          <cell r="V182" t="str">
            <v>Алтайский край, Рубцовский район, ст. Локоть, село Веселоярск, ул. Зимы, 134</v>
          </cell>
          <cell r="W182" t="str">
            <v>функционирует</v>
          </cell>
          <cell r="X182" t="str">
            <v>круглосуточно</v>
          </cell>
          <cell r="Y182" t="str">
            <v>действует</v>
          </cell>
          <cell r="Z182" t="str">
            <v>нет данных</v>
          </cell>
          <cell r="AA182" t="str">
            <v>нет данных</v>
          </cell>
          <cell r="AB182" t="str">
            <v>нет данных</v>
          </cell>
          <cell r="AC182" t="str">
            <v>все</v>
          </cell>
          <cell r="AD182" t="str">
            <v>круглогодично</v>
          </cell>
          <cell r="AE182">
            <v>24</v>
          </cell>
          <cell r="AF182">
            <v>365</v>
          </cell>
          <cell r="AG182" t="str">
            <v>действует</v>
          </cell>
          <cell r="AH182">
            <v>42993</v>
          </cell>
          <cell r="AI182">
            <v>0</v>
          </cell>
          <cell r="AJ182" t="str">
            <v>не определена</v>
          </cell>
          <cell r="AK182">
            <v>0</v>
          </cell>
          <cell r="AL182">
            <v>0</v>
          </cell>
          <cell r="AM182">
            <v>0</v>
          </cell>
          <cell r="AN182" t="str">
            <v>не определена</v>
          </cell>
          <cell r="AO182">
            <v>0</v>
          </cell>
          <cell r="AP182">
            <v>0</v>
          </cell>
          <cell r="AQ182">
            <v>0</v>
          </cell>
          <cell r="AR182" t="str">
            <v>не определена</v>
          </cell>
          <cell r="AS182">
            <v>0</v>
          </cell>
          <cell r="AT182">
            <v>0</v>
          </cell>
          <cell r="AU182">
            <v>0</v>
          </cell>
          <cell r="AV182" t="str">
            <v>не определена</v>
          </cell>
          <cell r="AW182">
            <v>0</v>
          </cell>
          <cell r="AX182">
            <v>0</v>
          </cell>
          <cell r="AY182">
            <v>960</v>
          </cell>
          <cell r="AZ182" t="str">
            <v>чел./сутки</v>
          </cell>
          <cell r="BA182">
            <v>960</v>
          </cell>
          <cell r="BB182">
            <v>350400</v>
          </cell>
          <cell r="BC182">
            <v>0</v>
          </cell>
          <cell r="BD182" t="str">
            <v>не определена</v>
          </cell>
          <cell r="BE182">
            <v>0</v>
          </cell>
          <cell r="BF182">
            <v>0</v>
          </cell>
          <cell r="BG182" t="str">
            <v>не определено</v>
          </cell>
          <cell r="BH182" t="str">
            <v>да</v>
          </cell>
          <cell r="BI182" t="str">
            <v>нет</v>
          </cell>
          <cell r="BJ182" t="str">
            <v>нет</v>
          </cell>
          <cell r="BK182" t="str">
            <v>нет</v>
          </cell>
          <cell r="BL182" t="str">
            <v>нет</v>
          </cell>
          <cell r="BM182" t="str">
            <v>нет</v>
          </cell>
          <cell r="BN182">
            <v>0</v>
          </cell>
          <cell r="BO182">
            <v>0</v>
          </cell>
        </row>
        <row r="183">
          <cell r="A183" t="str">
            <v>ЖДППНеверовскаяСФО</v>
          </cell>
          <cell r="B183">
            <v>180</v>
          </cell>
          <cell r="C183" t="str">
            <v>Новосибирский</v>
          </cell>
          <cell r="D183" t="str">
            <v>ЖДПП</v>
          </cell>
          <cell r="E183" t="str">
            <v>ЖДПП</v>
          </cell>
          <cell r="F183" t="str">
            <v>Неверовская</v>
          </cell>
          <cell r="G183" t="str">
            <v>да</v>
          </cell>
          <cell r="H183" t="str">
            <v>установлен</v>
          </cell>
          <cell r="I183" t="str">
            <v>железнодорожный</v>
          </cell>
          <cell r="J183" t="str">
            <v>не определен</v>
          </cell>
          <cell r="K183" t="str">
            <v>грузо-пассажирский</v>
          </cell>
          <cell r="L183" t="str">
            <v>постоянный</v>
          </cell>
          <cell r="M183" t="str">
            <v>двусторонний</v>
          </cell>
          <cell r="N183" t="str">
            <v>не определен</v>
          </cell>
          <cell r="O183" t="str">
            <v>нет</v>
          </cell>
          <cell r="P183" t="str">
            <v>нет</v>
          </cell>
          <cell r="Q183" t="str">
            <v>нет</v>
          </cell>
          <cell r="R183" t="str">
            <v>Республика Казахстан</v>
          </cell>
          <cell r="S183" t="str">
            <v>Жезкент</v>
          </cell>
          <cell r="T183" t="str">
            <v>СФО</v>
          </cell>
          <cell r="U183" t="str">
            <v>Алтайский край</v>
          </cell>
          <cell r="V183" t="str">
            <v>Алтайский край, Локтевский район, г. Горняк, ул. Вокзальная, 95а</v>
          </cell>
          <cell r="W183" t="str">
            <v>функционирует</v>
          </cell>
          <cell r="X183" t="str">
            <v>круглосуточно</v>
          </cell>
          <cell r="Y183" t="str">
            <v>действует</v>
          </cell>
          <cell r="Z183" t="str">
            <v>нет данных</v>
          </cell>
          <cell r="AA183" t="str">
            <v>нет данных</v>
          </cell>
          <cell r="AB183" t="str">
            <v>нет данных</v>
          </cell>
          <cell r="AC183" t="str">
            <v>все</v>
          </cell>
          <cell r="AD183" t="str">
            <v>круглогодично</v>
          </cell>
          <cell r="AE183">
            <v>24</v>
          </cell>
          <cell r="AF183">
            <v>365</v>
          </cell>
          <cell r="AG183" t="str">
            <v>действует</v>
          </cell>
          <cell r="AH183">
            <v>42993</v>
          </cell>
          <cell r="AI183">
            <v>0</v>
          </cell>
          <cell r="AJ183" t="str">
            <v>не определена</v>
          </cell>
          <cell r="AK183">
            <v>0</v>
          </cell>
          <cell r="AL183">
            <v>0</v>
          </cell>
          <cell r="AM183">
            <v>0</v>
          </cell>
          <cell r="AN183" t="str">
            <v>не определена</v>
          </cell>
          <cell r="AO183">
            <v>0</v>
          </cell>
          <cell r="AP183">
            <v>0</v>
          </cell>
          <cell r="AQ183">
            <v>0</v>
          </cell>
          <cell r="AR183" t="str">
            <v>не определена</v>
          </cell>
          <cell r="AS183">
            <v>0</v>
          </cell>
          <cell r="AT183">
            <v>0</v>
          </cell>
          <cell r="AU183">
            <v>0</v>
          </cell>
          <cell r="AV183" t="str">
            <v>не определена</v>
          </cell>
          <cell r="AW183">
            <v>0</v>
          </cell>
          <cell r="AX183">
            <v>0</v>
          </cell>
          <cell r="AY183">
            <v>240</v>
          </cell>
          <cell r="AZ183" t="str">
            <v>чел./сутки</v>
          </cell>
          <cell r="BA183">
            <v>240</v>
          </cell>
          <cell r="BB183">
            <v>87600</v>
          </cell>
          <cell r="BC183">
            <v>0</v>
          </cell>
          <cell r="BD183" t="str">
            <v>не определена</v>
          </cell>
          <cell r="BE183">
            <v>0</v>
          </cell>
          <cell r="BF183">
            <v>0</v>
          </cell>
          <cell r="BG183" t="str">
            <v>не определено</v>
          </cell>
          <cell r="BH183" t="str">
            <v>да</v>
          </cell>
          <cell r="BI183" t="str">
            <v>нет</v>
          </cell>
          <cell r="BJ183" t="str">
            <v>нет</v>
          </cell>
          <cell r="BK183" t="str">
            <v>нет</v>
          </cell>
          <cell r="BL183" t="str">
            <v>нет</v>
          </cell>
          <cell r="BM183" t="str">
            <v>нет</v>
          </cell>
          <cell r="BN183">
            <v>0</v>
          </cell>
          <cell r="BO183">
            <v>0</v>
          </cell>
        </row>
        <row r="184">
          <cell r="A184" t="str">
            <v>ЖДППТретьяковоСФО</v>
          </cell>
          <cell r="B184">
            <v>181</v>
          </cell>
          <cell r="C184" t="str">
            <v>Новосибирский</v>
          </cell>
          <cell r="D184" t="str">
            <v>ЖДПП</v>
          </cell>
          <cell r="E184" t="str">
            <v>ЖДПП</v>
          </cell>
          <cell r="F184" t="str">
            <v>Третьяково</v>
          </cell>
          <cell r="G184" t="str">
            <v>да</v>
          </cell>
          <cell r="H184" t="str">
            <v>установлен</v>
          </cell>
          <cell r="I184" t="str">
            <v>железнодорожный</v>
          </cell>
          <cell r="J184" t="str">
            <v>не определен</v>
          </cell>
          <cell r="K184" t="str">
            <v>грузо-пассажирский</v>
          </cell>
          <cell r="L184" t="str">
            <v>постоянный</v>
          </cell>
          <cell r="M184" t="str">
            <v>двусторонний</v>
          </cell>
          <cell r="N184" t="str">
            <v>не определен</v>
          </cell>
          <cell r="O184" t="str">
            <v>нет</v>
          </cell>
          <cell r="P184" t="str">
            <v>нет</v>
          </cell>
          <cell r="Q184" t="str">
            <v>нет</v>
          </cell>
          <cell r="R184" t="str">
            <v>Республика Казахстан</v>
          </cell>
          <cell r="S184" t="str">
            <v>Шемонаиха</v>
          </cell>
          <cell r="T184" t="str">
            <v>СФО</v>
          </cell>
          <cell r="U184" t="str">
            <v>Алтайский край</v>
          </cell>
          <cell r="V184" t="str">
            <v>Алтайский край, Третьяковский район, село Третьяково, ул. Привокзальная, д. 3</v>
          </cell>
          <cell r="W184" t="str">
            <v>функционирует</v>
          </cell>
          <cell r="X184" t="str">
            <v>круглосуточно</v>
          </cell>
          <cell r="Y184" t="str">
            <v>действует</v>
          </cell>
          <cell r="Z184" t="str">
            <v>нет данных</v>
          </cell>
          <cell r="AA184" t="str">
            <v>нет данных</v>
          </cell>
          <cell r="AB184" t="str">
            <v>нет данных</v>
          </cell>
          <cell r="AC184" t="str">
            <v>все</v>
          </cell>
          <cell r="AD184" t="str">
            <v>круглогодично</v>
          </cell>
          <cell r="AE184">
            <v>24</v>
          </cell>
          <cell r="AF184">
            <v>365</v>
          </cell>
          <cell r="AG184" t="str">
            <v>действует</v>
          </cell>
          <cell r="AH184">
            <v>42993</v>
          </cell>
          <cell r="AI184">
            <v>0</v>
          </cell>
          <cell r="AJ184" t="str">
            <v>не определена</v>
          </cell>
          <cell r="AK184">
            <v>0</v>
          </cell>
          <cell r="AL184">
            <v>0</v>
          </cell>
          <cell r="AM184">
            <v>0</v>
          </cell>
          <cell r="AN184" t="str">
            <v>не определена</v>
          </cell>
          <cell r="AO184">
            <v>0</v>
          </cell>
          <cell r="AP184">
            <v>0</v>
          </cell>
          <cell r="AQ184">
            <v>0</v>
          </cell>
          <cell r="AR184" t="str">
            <v>не определена</v>
          </cell>
          <cell r="AS184">
            <v>0</v>
          </cell>
          <cell r="AT184">
            <v>0</v>
          </cell>
          <cell r="AU184">
            <v>0</v>
          </cell>
          <cell r="AV184" t="str">
            <v>не определена</v>
          </cell>
          <cell r="AW184">
            <v>0</v>
          </cell>
          <cell r="AX184">
            <v>0</v>
          </cell>
          <cell r="AY184">
            <v>480</v>
          </cell>
          <cell r="AZ184" t="str">
            <v>чел./сутки</v>
          </cell>
          <cell r="BA184">
            <v>480</v>
          </cell>
          <cell r="BB184">
            <v>175200</v>
          </cell>
          <cell r="BC184">
            <v>0</v>
          </cell>
          <cell r="BD184" t="str">
            <v>не определена</v>
          </cell>
          <cell r="BE184">
            <v>0</v>
          </cell>
          <cell r="BF184">
            <v>0</v>
          </cell>
          <cell r="BG184" t="str">
            <v>не определено</v>
          </cell>
          <cell r="BH184" t="str">
            <v>да</v>
          </cell>
          <cell r="BI184" t="str">
            <v>нет</v>
          </cell>
          <cell r="BJ184" t="str">
            <v>нет</v>
          </cell>
          <cell r="BK184" t="str">
            <v>нет</v>
          </cell>
          <cell r="BL184" t="str">
            <v>нет</v>
          </cell>
          <cell r="BM184" t="str">
            <v>нет</v>
          </cell>
          <cell r="BN184">
            <v>0</v>
          </cell>
          <cell r="BO184">
            <v>0</v>
          </cell>
        </row>
        <row r="185">
          <cell r="A185" t="str">
            <v>ВППАбаканСФО</v>
          </cell>
          <cell r="B185">
            <v>182</v>
          </cell>
          <cell r="C185" t="str">
            <v>Новосибирский</v>
          </cell>
          <cell r="D185" t="str">
            <v>ВПП</v>
          </cell>
          <cell r="E185" t="str">
            <v>ВПП</v>
          </cell>
          <cell r="F185" t="str">
            <v>Абакан</v>
          </cell>
          <cell r="G185" t="str">
            <v>да</v>
          </cell>
          <cell r="H185" t="str">
            <v>установлен</v>
          </cell>
          <cell r="I185" t="str">
            <v>воздушный</v>
          </cell>
          <cell r="J185" t="str">
            <v>не определен</v>
          </cell>
          <cell r="K185" t="str">
            <v>грузо-пассажирский</v>
          </cell>
          <cell r="L185" t="str">
            <v>постоянный</v>
          </cell>
          <cell r="M185" t="str">
            <v>многосторонний</v>
          </cell>
          <cell r="N185" t="str">
            <v>не определен</v>
          </cell>
          <cell r="O185" t="str">
            <v>нет</v>
          </cell>
          <cell r="P185" t="str">
            <v>нет</v>
          </cell>
          <cell r="Q185" t="str">
            <v>нет</v>
          </cell>
          <cell r="R185" t="str">
            <v>не применимо</v>
          </cell>
          <cell r="S185" t="str">
            <v>не применимо</v>
          </cell>
          <cell r="T185" t="str">
            <v>СФО</v>
          </cell>
          <cell r="U185" t="str">
            <v>Республика Хакасия</v>
          </cell>
          <cell r="V185" t="str">
            <v>Республика Хакасия, аэропорт,  г. Абакан, пр-т Дружбы Народов, 59</v>
          </cell>
          <cell r="W185" t="str">
            <v>функционирует</v>
          </cell>
          <cell r="X185" t="str">
            <v>круглосуточно</v>
          </cell>
          <cell r="Y185" t="str">
            <v>действует</v>
          </cell>
          <cell r="Z185" t="str">
            <v>нет данных</v>
          </cell>
          <cell r="AA185" t="str">
            <v>нет данных</v>
          </cell>
          <cell r="AB185" t="str">
            <v>нет данных</v>
          </cell>
          <cell r="AC185" t="str">
            <v>все</v>
          </cell>
          <cell r="AD185" t="str">
            <v>круглогодично</v>
          </cell>
          <cell r="AE185">
            <v>24</v>
          </cell>
          <cell r="AF185">
            <v>365</v>
          </cell>
          <cell r="AG185" t="str">
            <v>действует</v>
          </cell>
          <cell r="AH185">
            <v>42993</v>
          </cell>
          <cell r="AI185">
            <v>1</v>
          </cell>
          <cell r="AJ185" t="str">
            <v>тр.с./сутки</v>
          </cell>
          <cell r="AK185">
            <v>1</v>
          </cell>
          <cell r="AL185">
            <v>365</v>
          </cell>
          <cell r="AM185">
            <v>1</v>
          </cell>
          <cell r="AN185" t="str">
            <v>тр.с./сутки</v>
          </cell>
          <cell r="AO185">
            <v>1</v>
          </cell>
          <cell r="AP185">
            <v>365</v>
          </cell>
          <cell r="AQ185">
            <v>0</v>
          </cell>
          <cell r="AR185" t="str">
            <v>не определена</v>
          </cell>
          <cell r="AS185">
            <v>0</v>
          </cell>
          <cell r="AT185">
            <v>0</v>
          </cell>
          <cell r="AU185">
            <v>2</v>
          </cell>
          <cell r="AV185" t="str">
            <v>тр.с./сутки</v>
          </cell>
          <cell r="AW185">
            <v>2</v>
          </cell>
          <cell r="AX185">
            <v>730</v>
          </cell>
          <cell r="AY185">
            <v>400</v>
          </cell>
          <cell r="AZ185" t="str">
            <v>чел./час</v>
          </cell>
          <cell r="BA185">
            <v>9600</v>
          </cell>
          <cell r="BB185">
            <v>3504000</v>
          </cell>
          <cell r="BC185">
            <v>3</v>
          </cell>
          <cell r="BD185" t="str">
            <v>тонн/сутки</v>
          </cell>
          <cell r="BE185">
            <v>3</v>
          </cell>
          <cell r="BF185">
            <v>1095</v>
          </cell>
          <cell r="BG185" t="str">
            <v>не определено</v>
          </cell>
          <cell r="BH185" t="str">
            <v>да</v>
          </cell>
          <cell r="BI185" t="str">
            <v>да</v>
          </cell>
          <cell r="BJ185" t="str">
            <v>да</v>
          </cell>
          <cell r="BK185" t="str">
            <v>да</v>
          </cell>
          <cell r="BL185" t="str">
            <v>да</v>
          </cell>
          <cell r="BM185" t="str">
            <v>нет</v>
          </cell>
          <cell r="BN185">
            <v>0</v>
          </cell>
          <cell r="BO185">
            <v>0</v>
          </cell>
        </row>
        <row r="186">
          <cell r="A186" t="str">
            <v>ВППБарнаулСФО</v>
          </cell>
          <cell r="B186">
            <v>183</v>
          </cell>
          <cell r="C186" t="str">
            <v>Новосибирский</v>
          </cell>
          <cell r="D186" t="str">
            <v>ВПП</v>
          </cell>
          <cell r="E186" t="str">
            <v>ВПП</v>
          </cell>
          <cell r="F186" t="str">
            <v>Барнаул</v>
          </cell>
          <cell r="G186" t="str">
            <v>да</v>
          </cell>
          <cell r="H186" t="str">
            <v>установлен</v>
          </cell>
          <cell r="I186" t="str">
            <v>воздушный</v>
          </cell>
          <cell r="J186" t="str">
            <v>не определен</v>
          </cell>
          <cell r="K186" t="str">
            <v>грузо-пассажирский</v>
          </cell>
          <cell r="L186" t="str">
            <v>постоянный</v>
          </cell>
          <cell r="M186" t="str">
            <v>многосторонний</v>
          </cell>
          <cell r="N186" t="str">
            <v>не определен</v>
          </cell>
          <cell r="O186" t="str">
            <v>нет</v>
          </cell>
          <cell r="P186" t="str">
            <v>нет</v>
          </cell>
          <cell r="Q186" t="str">
            <v>нет</v>
          </cell>
          <cell r="R186" t="str">
            <v>не применимо</v>
          </cell>
          <cell r="S186" t="str">
            <v>не применимо</v>
          </cell>
          <cell r="T186" t="str">
            <v>СФО</v>
          </cell>
          <cell r="U186" t="str">
            <v>Алтайский край</v>
          </cell>
          <cell r="V186" t="str">
            <v>Алтайский край, г.Барнаул, Павловский тракт, д.226</v>
          </cell>
          <cell r="W186" t="str">
            <v>функционирует</v>
          </cell>
          <cell r="X186" t="str">
            <v>круглосуточно</v>
          </cell>
          <cell r="Y186" t="str">
            <v>действует</v>
          </cell>
          <cell r="Z186" t="str">
            <v>нет данных</v>
          </cell>
          <cell r="AA186" t="str">
            <v>нет данных</v>
          </cell>
          <cell r="AB186" t="str">
            <v>нет данных</v>
          </cell>
          <cell r="AC186" t="str">
            <v>все</v>
          </cell>
          <cell r="AD186" t="str">
            <v>круглогодично</v>
          </cell>
          <cell r="AE186">
            <v>24</v>
          </cell>
          <cell r="AF186">
            <v>365</v>
          </cell>
          <cell r="AG186" t="str">
            <v>действует</v>
          </cell>
          <cell r="AH186">
            <v>42993</v>
          </cell>
          <cell r="AI186">
            <v>0</v>
          </cell>
          <cell r="AJ186" t="str">
            <v>не определена</v>
          </cell>
          <cell r="AK186">
            <v>0</v>
          </cell>
          <cell r="AL186">
            <v>0</v>
          </cell>
          <cell r="AM186">
            <v>1</v>
          </cell>
          <cell r="AN186" t="str">
            <v>тр.с./сутки</v>
          </cell>
          <cell r="AO186">
            <v>1</v>
          </cell>
          <cell r="AP186">
            <v>365</v>
          </cell>
          <cell r="AQ186">
            <v>0</v>
          </cell>
          <cell r="AR186" t="str">
            <v>не определена</v>
          </cell>
          <cell r="AS186">
            <v>0</v>
          </cell>
          <cell r="AT186">
            <v>0</v>
          </cell>
          <cell r="AU186">
            <v>1</v>
          </cell>
          <cell r="AV186" t="str">
            <v>тр.с./сутки</v>
          </cell>
          <cell r="AW186">
            <v>1</v>
          </cell>
          <cell r="AX186">
            <v>365</v>
          </cell>
          <cell r="AY186">
            <v>100</v>
          </cell>
          <cell r="AZ186" t="str">
            <v>чел./час</v>
          </cell>
          <cell r="BA186">
            <v>2400</v>
          </cell>
          <cell r="BB186">
            <v>876000</v>
          </cell>
          <cell r="BC186">
            <v>0</v>
          </cell>
          <cell r="BD186" t="str">
            <v>не определена</v>
          </cell>
          <cell r="BE186">
            <v>0</v>
          </cell>
          <cell r="BF186">
            <v>0</v>
          </cell>
          <cell r="BG186" t="str">
            <v>не определено</v>
          </cell>
          <cell r="BH186" t="str">
            <v>да</v>
          </cell>
          <cell r="BI186" t="str">
            <v>да</v>
          </cell>
          <cell r="BJ186" t="str">
            <v>да</v>
          </cell>
          <cell r="BK186" t="str">
            <v>да</v>
          </cell>
          <cell r="BL186" t="str">
            <v>да</v>
          </cell>
          <cell r="BM186" t="str">
            <v>нет</v>
          </cell>
          <cell r="BN186">
            <v>0</v>
          </cell>
          <cell r="BO186">
            <v>0</v>
          </cell>
        </row>
        <row r="187">
          <cell r="A187" t="str">
            <v>ВППКемеровоСФО</v>
          </cell>
          <cell r="B187">
            <v>184</v>
          </cell>
          <cell r="C187" t="str">
            <v>Новосибирский</v>
          </cell>
          <cell r="D187" t="str">
            <v>ВПП</v>
          </cell>
          <cell r="E187" t="str">
            <v>ВПП</v>
          </cell>
          <cell r="F187" t="str">
            <v>Кемерово</v>
          </cell>
          <cell r="G187" t="str">
            <v>да</v>
          </cell>
          <cell r="H187" t="str">
            <v>установлен</v>
          </cell>
          <cell r="I187" t="str">
            <v>воздушный</v>
          </cell>
          <cell r="J187" t="str">
            <v>не определен</v>
          </cell>
          <cell r="K187" t="str">
            <v>грузо-пассажирский</v>
          </cell>
          <cell r="L187" t="str">
            <v>постоянный</v>
          </cell>
          <cell r="M187" t="str">
            <v>многосторонний</v>
          </cell>
          <cell r="N187" t="str">
            <v>не определен</v>
          </cell>
          <cell r="O187" t="str">
            <v>нет</v>
          </cell>
          <cell r="P187" t="str">
            <v>нет</v>
          </cell>
          <cell r="Q187" t="str">
            <v>нет</v>
          </cell>
          <cell r="R187" t="str">
            <v>не применимо</v>
          </cell>
          <cell r="S187" t="str">
            <v>не применимо</v>
          </cell>
          <cell r="T187" t="str">
            <v>СФО</v>
          </cell>
          <cell r="U187" t="str">
            <v>Кемеровская область</v>
          </cell>
          <cell r="V187" t="str">
            <v>г. Кемерово, Аэропорт</v>
          </cell>
          <cell r="W187" t="str">
            <v>функционирует</v>
          </cell>
          <cell r="X187" t="str">
            <v>круглосуточно</v>
          </cell>
          <cell r="Y187" t="str">
            <v>действует</v>
          </cell>
          <cell r="Z187" t="str">
            <v>нет данных</v>
          </cell>
          <cell r="AA187" t="str">
            <v>нет данных</v>
          </cell>
          <cell r="AB187" t="str">
            <v>нет данных</v>
          </cell>
          <cell r="AC187" t="str">
            <v>все</v>
          </cell>
          <cell r="AD187" t="str">
            <v>круглогодично</v>
          </cell>
          <cell r="AE187">
            <v>24</v>
          </cell>
          <cell r="AF187">
            <v>365</v>
          </cell>
          <cell r="AG187" t="str">
            <v>действует</v>
          </cell>
          <cell r="AH187">
            <v>44439</v>
          </cell>
          <cell r="AI187">
            <v>0</v>
          </cell>
          <cell r="AJ187" t="str">
            <v>не определена</v>
          </cell>
          <cell r="AK187">
            <v>0</v>
          </cell>
          <cell r="AL187">
            <v>0</v>
          </cell>
          <cell r="AM187">
            <v>0</v>
          </cell>
          <cell r="AN187" t="str">
            <v>не определена</v>
          </cell>
          <cell r="AO187">
            <v>0</v>
          </cell>
          <cell r="AP187">
            <v>0</v>
          </cell>
          <cell r="AQ187">
            <v>0</v>
          </cell>
          <cell r="AR187" t="str">
            <v>не определена</v>
          </cell>
          <cell r="AS187">
            <v>0</v>
          </cell>
          <cell r="AT187">
            <v>0</v>
          </cell>
          <cell r="AU187">
            <v>0</v>
          </cell>
          <cell r="AV187" t="str">
            <v>не определена</v>
          </cell>
          <cell r="AW187">
            <v>0</v>
          </cell>
          <cell r="AX187">
            <v>0</v>
          </cell>
          <cell r="AY187">
            <v>80</v>
          </cell>
          <cell r="AZ187" t="str">
            <v>чел./час</v>
          </cell>
          <cell r="BA187">
            <v>1920</v>
          </cell>
          <cell r="BB187">
            <v>700800</v>
          </cell>
          <cell r="BC187">
            <v>0</v>
          </cell>
          <cell r="BD187" t="str">
            <v>не определена</v>
          </cell>
          <cell r="BE187">
            <v>0</v>
          </cell>
          <cell r="BF187">
            <v>0</v>
          </cell>
          <cell r="BG187" t="str">
            <v>не определено</v>
          </cell>
          <cell r="BH187" t="str">
            <v>да</v>
          </cell>
          <cell r="BI187" t="str">
            <v>да</v>
          </cell>
          <cell r="BJ187" t="str">
            <v>да</v>
          </cell>
          <cell r="BK187" t="str">
            <v>да</v>
          </cell>
          <cell r="BL187" t="str">
            <v>да</v>
          </cell>
          <cell r="BM187" t="str">
            <v>нет</v>
          </cell>
          <cell r="BN187">
            <v>0</v>
          </cell>
          <cell r="BO187">
            <v>0</v>
          </cell>
        </row>
        <row r="188">
          <cell r="A188" t="str">
            <v>ВППКрасноярск (Емельяново)СФО</v>
          </cell>
          <cell r="B188">
            <v>185</v>
          </cell>
          <cell r="C188" t="str">
            <v>Новосибирский</v>
          </cell>
          <cell r="D188" t="str">
            <v>ВПП</v>
          </cell>
          <cell r="E188" t="str">
            <v>ВПП</v>
          </cell>
          <cell r="F188" t="str">
            <v>Красноярск (Емельяново)</v>
          </cell>
          <cell r="G188" t="str">
            <v>да</v>
          </cell>
          <cell r="H188" t="str">
            <v>установлен</v>
          </cell>
          <cell r="I188" t="str">
            <v>воздушный</v>
          </cell>
          <cell r="J188" t="str">
            <v>не определен</v>
          </cell>
          <cell r="K188" t="str">
            <v>грузо-пассажирский</v>
          </cell>
          <cell r="L188" t="str">
            <v>постоянный</v>
          </cell>
          <cell r="M188" t="str">
            <v>многосторонний</v>
          </cell>
          <cell r="N188" t="str">
            <v>не определен</v>
          </cell>
          <cell r="O188" t="str">
            <v>да</v>
          </cell>
          <cell r="P188" t="str">
            <v>да</v>
          </cell>
          <cell r="Q188" t="str">
            <v>да</v>
          </cell>
          <cell r="R188" t="str">
            <v>не применимо</v>
          </cell>
          <cell r="S188" t="str">
            <v>не применимо</v>
          </cell>
          <cell r="T188" t="str">
            <v>СФО</v>
          </cell>
          <cell r="U188" t="str">
            <v>Красноярский край</v>
          </cell>
          <cell r="V188" t="str">
            <v>Красноярский край, Емельяновский район, муниципальное образование п. Емельяново, аэропорт «Красноярск Емельяново», строение 100</v>
          </cell>
          <cell r="W188" t="str">
            <v>функционирует</v>
          </cell>
          <cell r="X188" t="str">
            <v>круглосуточно</v>
          </cell>
          <cell r="Y188" t="str">
            <v>действует</v>
          </cell>
          <cell r="Z188" t="str">
            <v>нет данных</v>
          </cell>
          <cell r="AA188" t="str">
            <v>нет данных</v>
          </cell>
          <cell r="AB188" t="str">
            <v>нет данных</v>
          </cell>
          <cell r="AC188" t="str">
            <v>все</v>
          </cell>
          <cell r="AD188" t="str">
            <v>круглогодично</v>
          </cell>
          <cell r="AE188">
            <v>24</v>
          </cell>
          <cell r="AF188">
            <v>365</v>
          </cell>
          <cell r="AG188" t="str">
            <v>действует</v>
          </cell>
          <cell r="AH188">
            <v>43671</v>
          </cell>
          <cell r="AI188">
            <v>0</v>
          </cell>
          <cell r="AJ188" t="str">
            <v>не определена</v>
          </cell>
          <cell r="AK188">
            <v>0</v>
          </cell>
          <cell r="AL188">
            <v>0</v>
          </cell>
          <cell r="AM188">
            <v>0</v>
          </cell>
          <cell r="AN188" t="str">
            <v>не определена</v>
          </cell>
          <cell r="AO188">
            <v>0</v>
          </cell>
          <cell r="AP188">
            <v>0</v>
          </cell>
          <cell r="AQ188">
            <v>0</v>
          </cell>
          <cell r="AR188" t="str">
            <v>не определена</v>
          </cell>
          <cell r="AS188">
            <v>0</v>
          </cell>
          <cell r="AT188">
            <v>0</v>
          </cell>
          <cell r="AU188">
            <v>0</v>
          </cell>
          <cell r="AV188" t="str">
            <v>не определена</v>
          </cell>
          <cell r="AW188">
            <v>0</v>
          </cell>
          <cell r="AX188">
            <v>0</v>
          </cell>
          <cell r="AY188">
            <v>810</v>
          </cell>
          <cell r="AZ188" t="str">
            <v>чел./час</v>
          </cell>
          <cell r="BA188">
            <v>19440</v>
          </cell>
          <cell r="BB188">
            <v>7095600</v>
          </cell>
          <cell r="BC188">
            <v>40</v>
          </cell>
          <cell r="BD188" t="str">
            <v>тонн/сутки</v>
          </cell>
          <cell r="BE188">
            <v>40</v>
          </cell>
          <cell r="BF188">
            <v>14600</v>
          </cell>
          <cell r="BG188" t="str">
            <v>не определено</v>
          </cell>
          <cell r="BH188" t="str">
            <v>да</v>
          </cell>
          <cell r="BI188" t="str">
            <v>да</v>
          </cell>
          <cell r="BJ188" t="str">
            <v>да</v>
          </cell>
          <cell r="BK188" t="str">
            <v>да</v>
          </cell>
          <cell r="BL188" t="str">
            <v>да</v>
          </cell>
          <cell r="BM188" t="str">
            <v>нет</v>
          </cell>
          <cell r="BN188">
            <v>0</v>
          </cell>
          <cell r="BO188">
            <v>0</v>
          </cell>
        </row>
        <row r="189">
          <cell r="A189" t="str">
            <v>ВППКызылСФО</v>
          </cell>
          <cell r="B189">
            <v>186</v>
          </cell>
          <cell r="C189" t="str">
            <v>Новосибирский</v>
          </cell>
          <cell r="D189" t="str">
            <v>ВПП</v>
          </cell>
          <cell r="E189" t="str">
            <v>ВПП</v>
          </cell>
          <cell r="F189" t="str">
            <v>Кызыл</v>
          </cell>
          <cell r="G189" t="str">
            <v>нет</v>
          </cell>
          <cell r="H189" t="str">
            <v>установлен</v>
          </cell>
          <cell r="I189" t="str">
            <v>воздушный</v>
          </cell>
          <cell r="J189" t="str">
            <v>не определен</v>
          </cell>
          <cell r="K189" t="str">
            <v>грузо-пассажирский</v>
          </cell>
          <cell r="L189" t="str">
            <v>работающий на нерегулярной основе</v>
          </cell>
          <cell r="M189" t="str">
            <v>многосторонний</v>
          </cell>
          <cell r="N189" t="str">
            <v>не определен</v>
          </cell>
          <cell r="O189" t="str">
            <v>нет</v>
          </cell>
          <cell r="P189" t="str">
            <v>нет</v>
          </cell>
          <cell r="Q189" t="str">
            <v>нет</v>
          </cell>
          <cell r="R189" t="str">
            <v>не применимо</v>
          </cell>
          <cell r="S189" t="str">
            <v>не применимо</v>
          </cell>
          <cell r="T189" t="str">
            <v>СФО</v>
          </cell>
          <cell r="U189" t="str">
            <v>Республика Тыва</v>
          </cell>
          <cell r="V189" t="str">
            <v>не определен</v>
          </cell>
          <cell r="W189" t="str">
            <v>Установлен в 2019 г. Будет открыт после проведения мероприятий по обустройству</v>
          </cell>
          <cell r="X189" t="str">
            <v>не определен</v>
          </cell>
          <cell r="Y189" t="str">
            <v>не определен</v>
          </cell>
          <cell r="Z189" t="str">
            <v>нет данных</v>
          </cell>
          <cell r="AA189" t="str">
            <v>нет данных</v>
          </cell>
          <cell r="AB189" t="str">
            <v>нет данных</v>
          </cell>
          <cell r="AC189" t="str">
            <v>не определен</v>
          </cell>
          <cell r="AD189" t="str">
            <v>не определен</v>
          </cell>
          <cell r="AE189">
            <v>0</v>
          </cell>
          <cell r="AF189">
            <v>0</v>
          </cell>
          <cell r="AG189" t="str">
            <v>не определен</v>
          </cell>
          <cell r="AH189" t="str">
            <v>не утвержден</v>
          </cell>
          <cell r="AI189">
            <v>0</v>
          </cell>
          <cell r="AJ189" t="str">
            <v>не определена</v>
          </cell>
          <cell r="AK189">
            <v>0</v>
          </cell>
          <cell r="AL189">
            <v>0</v>
          </cell>
          <cell r="AM189">
            <v>0</v>
          </cell>
          <cell r="AN189" t="str">
            <v>не определена</v>
          </cell>
          <cell r="AO189">
            <v>0</v>
          </cell>
          <cell r="AP189">
            <v>0</v>
          </cell>
          <cell r="AQ189">
            <v>0</v>
          </cell>
          <cell r="AR189" t="str">
            <v>не определена</v>
          </cell>
          <cell r="AS189">
            <v>0</v>
          </cell>
          <cell r="AT189">
            <v>0</v>
          </cell>
          <cell r="AU189">
            <v>0</v>
          </cell>
          <cell r="AV189" t="str">
            <v>не определена</v>
          </cell>
          <cell r="AW189">
            <v>0</v>
          </cell>
          <cell r="AX189">
            <v>0</v>
          </cell>
          <cell r="AY189">
            <v>0</v>
          </cell>
          <cell r="AZ189" t="str">
            <v>не определена</v>
          </cell>
          <cell r="BA189">
            <v>0</v>
          </cell>
          <cell r="BB189">
            <v>0</v>
          </cell>
          <cell r="BC189">
            <v>0</v>
          </cell>
          <cell r="BD189" t="str">
            <v>не определена</v>
          </cell>
          <cell r="BE189">
            <v>0</v>
          </cell>
          <cell r="BF189">
            <v>0</v>
          </cell>
          <cell r="BG189" t="str">
            <v>не определено</v>
          </cell>
          <cell r="BH189" t="str">
            <v>нет</v>
          </cell>
          <cell r="BI189" t="str">
            <v>нет</v>
          </cell>
          <cell r="BJ189" t="str">
            <v>нет</v>
          </cell>
          <cell r="BK189" t="str">
            <v>нет</v>
          </cell>
          <cell r="BL189" t="str">
            <v>нет</v>
          </cell>
          <cell r="BM189" t="str">
            <v>нет</v>
          </cell>
          <cell r="BN189">
            <v>0</v>
          </cell>
          <cell r="BO189">
            <v>0</v>
          </cell>
        </row>
        <row r="190">
          <cell r="A190" t="str">
            <v>ВППНовокузнецк (Спиченково)СФО</v>
          </cell>
          <cell r="B190">
            <v>187</v>
          </cell>
          <cell r="C190" t="str">
            <v>Новосибирский</v>
          </cell>
          <cell r="D190" t="str">
            <v>ВПП</v>
          </cell>
          <cell r="E190" t="str">
            <v>ВПП</v>
          </cell>
          <cell r="F190" t="str">
            <v>Новокузнецк (Спиченково)</v>
          </cell>
          <cell r="G190" t="str">
            <v>да</v>
          </cell>
          <cell r="H190" t="str">
            <v>установлен</v>
          </cell>
          <cell r="I190" t="str">
            <v>воздушный</v>
          </cell>
          <cell r="J190" t="str">
            <v>не определен</v>
          </cell>
          <cell r="K190" t="str">
            <v>пассажирский</v>
          </cell>
          <cell r="L190" t="str">
            <v>работающий на нерегулярной основе</v>
          </cell>
          <cell r="M190" t="str">
            <v>многосторонний</v>
          </cell>
          <cell r="N190" t="str">
            <v>не определен</v>
          </cell>
          <cell r="O190" t="str">
            <v>нет</v>
          </cell>
          <cell r="P190" t="str">
            <v>нет</v>
          </cell>
          <cell r="Q190" t="str">
            <v>нет</v>
          </cell>
          <cell r="R190" t="str">
            <v>не применимо</v>
          </cell>
          <cell r="S190" t="str">
            <v>не применимо</v>
          </cell>
          <cell r="T190" t="str">
            <v>СФО</v>
          </cell>
          <cell r="U190" t="str">
            <v>Кемеровская область</v>
          </cell>
          <cell r="V190" t="str">
            <v>653009, Кемеровская обл., г. Прокопьевск, аэропорт</v>
          </cell>
          <cell r="W190" t="str">
            <v>функционирует</v>
          </cell>
          <cell r="X190" t="str">
            <v>круглосуточно</v>
          </cell>
          <cell r="Y190" t="str">
            <v>действует</v>
          </cell>
          <cell r="Z190" t="str">
            <v>нет данных</v>
          </cell>
          <cell r="AA190" t="str">
            <v>нет данных</v>
          </cell>
          <cell r="AB190" t="str">
            <v>нет данных</v>
          </cell>
          <cell r="AC190" t="str">
            <v>все</v>
          </cell>
          <cell r="AD190" t="str">
            <v>круглогодично</v>
          </cell>
          <cell r="AE190">
            <v>24</v>
          </cell>
          <cell r="AF190">
            <v>365</v>
          </cell>
          <cell r="AG190" t="str">
            <v>действует</v>
          </cell>
          <cell r="AH190">
            <v>44439</v>
          </cell>
          <cell r="AI190">
            <v>0</v>
          </cell>
          <cell r="AJ190" t="str">
            <v>не определена</v>
          </cell>
          <cell r="AK190">
            <v>0</v>
          </cell>
          <cell r="AL190">
            <v>0</v>
          </cell>
          <cell r="AM190">
            <v>0</v>
          </cell>
          <cell r="AN190" t="str">
            <v>не определена</v>
          </cell>
          <cell r="AO190">
            <v>0</v>
          </cell>
          <cell r="AP190">
            <v>0</v>
          </cell>
          <cell r="AQ190">
            <v>0</v>
          </cell>
          <cell r="AR190" t="str">
            <v>не определена</v>
          </cell>
          <cell r="AS190">
            <v>0</v>
          </cell>
          <cell r="AT190">
            <v>0</v>
          </cell>
          <cell r="AU190">
            <v>0</v>
          </cell>
          <cell r="AV190" t="str">
            <v>не определена</v>
          </cell>
          <cell r="AW190">
            <v>0</v>
          </cell>
          <cell r="AX190">
            <v>0</v>
          </cell>
          <cell r="AY190">
            <v>70</v>
          </cell>
          <cell r="AZ190" t="str">
            <v>чел./час</v>
          </cell>
          <cell r="BA190">
            <v>1680</v>
          </cell>
          <cell r="BB190">
            <v>0</v>
          </cell>
          <cell r="BC190">
            <v>0</v>
          </cell>
          <cell r="BD190" t="str">
            <v>не определена</v>
          </cell>
          <cell r="BE190">
            <v>0</v>
          </cell>
          <cell r="BF190">
            <v>0</v>
          </cell>
          <cell r="BG190" t="str">
            <v>не представляется возможным расчитать в связи с нерегулярным характером работы пункта пропуска</v>
          </cell>
          <cell r="BH190" t="str">
            <v>да</v>
          </cell>
          <cell r="BI190" t="str">
            <v>да</v>
          </cell>
          <cell r="BJ190" t="str">
            <v>да</v>
          </cell>
          <cell r="BK190" t="str">
            <v>да</v>
          </cell>
          <cell r="BL190" t="str">
            <v>да</v>
          </cell>
          <cell r="BM190" t="str">
            <v>нет</v>
          </cell>
          <cell r="BN190">
            <v>0</v>
          </cell>
          <cell r="BO190">
            <v>0</v>
          </cell>
        </row>
        <row r="191">
          <cell r="A191" t="str">
            <v>ВППНовосибирск (Толмачево)СФО</v>
          </cell>
          <cell r="B191">
            <v>188</v>
          </cell>
          <cell r="C191" t="str">
            <v>Новосибирский</v>
          </cell>
          <cell r="D191" t="str">
            <v>ВПП</v>
          </cell>
          <cell r="E191" t="str">
            <v>ВПП</v>
          </cell>
          <cell r="F191" t="str">
            <v>Новосибирск (Толмачево)</v>
          </cell>
          <cell r="G191" t="str">
            <v>да</v>
          </cell>
          <cell r="H191" t="str">
            <v>установлен</v>
          </cell>
          <cell r="I191" t="str">
            <v>воздушный</v>
          </cell>
          <cell r="J191" t="str">
            <v>не определен</v>
          </cell>
          <cell r="K191" t="str">
            <v>грузо-пассажирский</v>
          </cell>
          <cell r="L191" t="str">
            <v>постоянный</v>
          </cell>
          <cell r="M191" t="str">
            <v>многосторонний</v>
          </cell>
          <cell r="N191" t="str">
            <v>не определен</v>
          </cell>
          <cell r="O191" t="str">
            <v>да</v>
          </cell>
          <cell r="P191" t="str">
            <v>да</v>
          </cell>
          <cell r="Q191" t="str">
            <v>да</v>
          </cell>
          <cell r="R191" t="str">
            <v>не применимо</v>
          </cell>
          <cell r="S191" t="str">
            <v>не применимо</v>
          </cell>
          <cell r="T191" t="str">
            <v>СФО</v>
          </cell>
          <cell r="U191" t="str">
            <v>Новосибирская область</v>
          </cell>
          <cell r="V191" t="str">
            <v>Новосибирская область, г.Обь-4, аэропорт Толмачево</v>
          </cell>
          <cell r="W191" t="str">
            <v>функционирует</v>
          </cell>
          <cell r="X191" t="str">
            <v>круглосуточно</v>
          </cell>
          <cell r="Y191" t="str">
            <v>действует</v>
          </cell>
          <cell r="Z191" t="str">
            <v>нет данных</v>
          </cell>
          <cell r="AA191" t="str">
            <v>нет данных</v>
          </cell>
          <cell r="AB191" t="str">
            <v>нет данных</v>
          </cell>
          <cell r="AC191" t="str">
            <v>все</v>
          </cell>
          <cell r="AD191" t="str">
            <v>круглогодично</v>
          </cell>
          <cell r="AE191">
            <v>24</v>
          </cell>
          <cell r="AF191">
            <v>365</v>
          </cell>
          <cell r="AG191" t="str">
            <v>действует</v>
          </cell>
          <cell r="AH191">
            <v>43619</v>
          </cell>
          <cell r="AI191">
            <v>0</v>
          </cell>
          <cell r="AJ191" t="str">
            <v>не определена</v>
          </cell>
          <cell r="AK191">
            <v>0</v>
          </cell>
          <cell r="AL191">
            <v>0</v>
          </cell>
          <cell r="AM191">
            <v>0</v>
          </cell>
          <cell r="AN191" t="str">
            <v>не определена</v>
          </cell>
          <cell r="AO191">
            <v>0</v>
          </cell>
          <cell r="AP191">
            <v>0</v>
          </cell>
          <cell r="AQ191">
            <v>0</v>
          </cell>
          <cell r="AR191" t="str">
            <v>не определена</v>
          </cell>
          <cell r="AS191">
            <v>0</v>
          </cell>
          <cell r="AT191">
            <v>0</v>
          </cell>
          <cell r="AU191">
            <v>0</v>
          </cell>
          <cell r="AV191" t="str">
            <v>не определена</v>
          </cell>
          <cell r="AW191">
            <v>0</v>
          </cell>
          <cell r="AX191">
            <v>0</v>
          </cell>
          <cell r="AY191">
            <v>1300</v>
          </cell>
          <cell r="AZ191" t="str">
            <v>чел./час</v>
          </cell>
          <cell r="BA191">
            <v>31200</v>
          </cell>
          <cell r="BB191">
            <v>11388000</v>
          </cell>
          <cell r="BC191">
            <v>0</v>
          </cell>
          <cell r="BD191" t="str">
            <v>не определена</v>
          </cell>
          <cell r="BE191">
            <v>0</v>
          </cell>
          <cell r="BF191">
            <v>0</v>
          </cell>
          <cell r="BG191" t="str">
            <v>не определено</v>
          </cell>
          <cell r="BH191" t="str">
            <v>да</v>
          </cell>
          <cell r="BI191" t="str">
            <v>да</v>
          </cell>
          <cell r="BJ191" t="str">
            <v>да</v>
          </cell>
          <cell r="BK191" t="str">
            <v>да</v>
          </cell>
          <cell r="BL191" t="str">
            <v>да</v>
          </cell>
          <cell r="BM191" t="str">
            <v>нет</v>
          </cell>
          <cell r="BN191">
            <v>0</v>
          </cell>
          <cell r="BO191">
            <v>0</v>
          </cell>
        </row>
        <row r="192">
          <cell r="A192" t="str">
            <v>ВППОмск (Центральный)СФО</v>
          </cell>
          <cell r="B192">
            <v>189</v>
          </cell>
          <cell r="C192" t="str">
            <v>Новосибирский</v>
          </cell>
          <cell r="D192" t="str">
            <v>ВПП</v>
          </cell>
          <cell r="E192" t="str">
            <v>ВПП</v>
          </cell>
          <cell r="F192" t="str">
            <v>Омск (Центральный)</v>
          </cell>
          <cell r="G192" t="str">
            <v>да</v>
          </cell>
          <cell r="H192" t="str">
            <v>установлен</v>
          </cell>
          <cell r="I192" t="str">
            <v>воздушный</v>
          </cell>
          <cell r="J192" t="str">
            <v>не определен</v>
          </cell>
          <cell r="K192" t="str">
            <v>грузо-пассажирский</v>
          </cell>
          <cell r="L192" t="str">
            <v>постоянный</v>
          </cell>
          <cell r="M192" t="str">
            <v>многосторонний</v>
          </cell>
          <cell r="N192" t="str">
            <v>не определен</v>
          </cell>
          <cell r="O192" t="str">
            <v>нет</v>
          </cell>
          <cell r="P192" t="str">
            <v>нет</v>
          </cell>
          <cell r="Q192" t="str">
            <v>нет</v>
          </cell>
          <cell r="R192" t="str">
            <v>не применимо</v>
          </cell>
          <cell r="S192" t="str">
            <v>не применимо</v>
          </cell>
          <cell r="T192" t="str">
            <v>СФО</v>
          </cell>
          <cell r="U192" t="str">
            <v>Омская область</v>
          </cell>
          <cell r="V192" t="str">
            <v>644103, Омская обл., г.Омск, ул. Транссибирская, 30</v>
          </cell>
          <cell r="W192" t="str">
            <v>функционирует</v>
          </cell>
          <cell r="X192" t="str">
            <v>круглосуточно</v>
          </cell>
          <cell r="Y192" t="str">
            <v>действует</v>
          </cell>
          <cell r="Z192" t="str">
            <v>нет данных</v>
          </cell>
          <cell r="AA192" t="str">
            <v>нет данных</v>
          </cell>
          <cell r="AB192" t="str">
            <v>нет данных</v>
          </cell>
          <cell r="AC192" t="str">
            <v>все</v>
          </cell>
          <cell r="AD192" t="str">
            <v>круглогодично</v>
          </cell>
          <cell r="AE192">
            <v>24</v>
          </cell>
          <cell r="AF192">
            <v>365</v>
          </cell>
          <cell r="AG192" t="str">
            <v>действует</v>
          </cell>
          <cell r="AH192">
            <v>42993</v>
          </cell>
          <cell r="AI192">
            <v>0</v>
          </cell>
          <cell r="AJ192" t="str">
            <v>не определена</v>
          </cell>
          <cell r="AK192">
            <v>0</v>
          </cell>
          <cell r="AL192">
            <v>0</v>
          </cell>
          <cell r="AM192">
            <v>0</v>
          </cell>
          <cell r="AN192" t="str">
            <v>не определена</v>
          </cell>
          <cell r="AO192">
            <v>0</v>
          </cell>
          <cell r="AP192">
            <v>0</v>
          </cell>
          <cell r="AQ192">
            <v>0</v>
          </cell>
          <cell r="AR192" t="str">
            <v>не определена</v>
          </cell>
          <cell r="AS192">
            <v>0</v>
          </cell>
          <cell r="AT192">
            <v>0</v>
          </cell>
          <cell r="AU192">
            <v>0</v>
          </cell>
          <cell r="AV192" t="str">
            <v>не определена</v>
          </cell>
          <cell r="AW192">
            <v>0</v>
          </cell>
          <cell r="AX192">
            <v>0</v>
          </cell>
          <cell r="AY192">
            <v>120</v>
          </cell>
          <cell r="AZ192" t="str">
            <v>чел./час</v>
          </cell>
          <cell r="BA192">
            <v>2880</v>
          </cell>
          <cell r="BB192">
            <v>1051200</v>
          </cell>
          <cell r="BC192">
            <v>0</v>
          </cell>
          <cell r="BD192" t="str">
            <v>не определена</v>
          </cell>
          <cell r="BE192">
            <v>0</v>
          </cell>
          <cell r="BF192">
            <v>0</v>
          </cell>
          <cell r="BG192" t="str">
            <v>не определено</v>
          </cell>
          <cell r="BH192" t="str">
            <v>да</v>
          </cell>
          <cell r="BI192" t="str">
            <v>да</v>
          </cell>
          <cell r="BJ192" t="str">
            <v>да</v>
          </cell>
          <cell r="BK192" t="str">
            <v>да</v>
          </cell>
          <cell r="BL192" t="str">
            <v>да</v>
          </cell>
          <cell r="BM192" t="str">
            <v>нет</v>
          </cell>
          <cell r="BN192">
            <v>0</v>
          </cell>
          <cell r="BO192">
            <v>0</v>
          </cell>
        </row>
        <row r="193">
          <cell r="A193" t="str">
            <v>ВППТомск (Богашево)СФО</v>
          </cell>
          <cell r="B193">
            <v>190</v>
          </cell>
          <cell r="C193" t="str">
            <v>Новосибирский</v>
          </cell>
          <cell r="D193" t="str">
            <v>ВПП</v>
          </cell>
          <cell r="E193" t="str">
            <v>ВПП</v>
          </cell>
          <cell r="F193" t="str">
            <v>Томск (Богашево)</v>
          </cell>
          <cell r="G193" t="str">
            <v>да</v>
          </cell>
          <cell r="H193" t="str">
            <v>установлен</v>
          </cell>
          <cell r="I193" t="str">
            <v>воздушный</v>
          </cell>
          <cell r="J193" t="str">
            <v>не определен</v>
          </cell>
          <cell r="K193" t="str">
            <v>грузо-пассажирский</v>
          </cell>
          <cell r="L193" t="str">
            <v>временный</v>
          </cell>
          <cell r="M193" t="str">
            <v>многосторонний</v>
          </cell>
          <cell r="N193" t="str">
            <v>не определен</v>
          </cell>
          <cell r="O193" t="str">
            <v>нет</v>
          </cell>
          <cell r="P193" t="str">
            <v>нет</v>
          </cell>
          <cell r="Q193" t="str">
            <v>нет</v>
          </cell>
          <cell r="R193" t="str">
            <v>не применимо</v>
          </cell>
          <cell r="S193" t="str">
            <v>не применимо</v>
          </cell>
          <cell r="T193" t="str">
            <v>СФО</v>
          </cell>
          <cell r="U193" t="str">
            <v>Томская область</v>
          </cell>
          <cell r="V193" t="str">
            <v>Аэропорт расположен на территории Томского района, на расстоянии 20 км от города Томска</v>
          </cell>
          <cell r="W193" t="str">
            <v>функционирует</v>
          </cell>
          <cell r="X193" t="str">
            <v>круглосуточно</v>
          </cell>
          <cell r="Y193" t="str">
            <v>действует</v>
          </cell>
          <cell r="Z193" t="str">
            <v>нет данных</v>
          </cell>
          <cell r="AA193" t="str">
            <v>нет данных</v>
          </cell>
          <cell r="AB193" t="str">
            <v>нет данных</v>
          </cell>
          <cell r="AC193" t="str">
            <v>все</v>
          </cell>
          <cell r="AD193" t="str">
            <v>круглогодично</v>
          </cell>
          <cell r="AE193">
            <v>24</v>
          </cell>
          <cell r="AF193">
            <v>365</v>
          </cell>
          <cell r="AG193" t="str">
            <v>действует</v>
          </cell>
          <cell r="AH193">
            <v>44312</v>
          </cell>
          <cell r="AI193">
            <v>0</v>
          </cell>
          <cell r="AJ193" t="str">
            <v>не определена</v>
          </cell>
          <cell r="AK193">
            <v>0</v>
          </cell>
          <cell r="AL193">
            <v>0</v>
          </cell>
          <cell r="AM193">
            <v>8</v>
          </cell>
          <cell r="AN193" t="str">
            <v>тр.с./сутки</v>
          </cell>
          <cell r="AO193">
            <v>8</v>
          </cell>
          <cell r="AP193">
            <v>2920</v>
          </cell>
          <cell r="AQ193">
            <v>0</v>
          </cell>
          <cell r="AR193" t="str">
            <v>не определена</v>
          </cell>
          <cell r="AS193">
            <v>0</v>
          </cell>
          <cell r="AT193">
            <v>0</v>
          </cell>
          <cell r="AU193">
            <v>8</v>
          </cell>
          <cell r="AV193" t="str">
            <v>тр.с./сутки</v>
          </cell>
          <cell r="AW193">
            <v>8</v>
          </cell>
          <cell r="AX193">
            <v>2920</v>
          </cell>
          <cell r="AY193">
            <v>200</v>
          </cell>
          <cell r="AZ193" t="str">
            <v>чел./час</v>
          </cell>
          <cell r="BA193">
            <v>4800</v>
          </cell>
          <cell r="BB193">
            <v>1752000</v>
          </cell>
          <cell r="BC193">
            <v>0</v>
          </cell>
          <cell r="BD193" t="str">
            <v>не определена</v>
          </cell>
          <cell r="BE193">
            <v>0</v>
          </cell>
          <cell r="BF193">
            <v>0</v>
          </cell>
          <cell r="BG193" t="str">
            <v>не определено</v>
          </cell>
          <cell r="BH193" t="str">
            <v>да</v>
          </cell>
          <cell r="BI193" t="str">
            <v>да</v>
          </cell>
          <cell r="BJ193" t="str">
            <v>да</v>
          </cell>
          <cell r="BK193" t="str">
            <v>да</v>
          </cell>
          <cell r="BL193" t="str">
            <v>да</v>
          </cell>
          <cell r="BM193" t="str">
            <v>нет</v>
          </cell>
          <cell r="BN193">
            <v>0</v>
          </cell>
          <cell r="BO193">
            <v>0</v>
          </cell>
        </row>
        <row r="194">
          <cell r="A194" t="str">
            <v>РППЧерлакСФО</v>
          </cell>
          <cell r="B194">
            <v>191</v>
          </cell>
          <cell r="C194" t="str">
            <v>Новосибирский</v>
          </cell>
          <cell r="D194" t="str">
            <v>РПП</v>
          </cell>
          <cell r="E194" t="str">
            <v>РПП</v>
          </cell>
          <cell r="F194" t="str">
            <v>Черлак</v>
          </cell>
          <cell r="G194" t="str">
            <v>да</v>
          </cell>
          <cell r="H194" t="str">
            <v>установлен</v>
          </cell>
          <cell r="I194" t="str">
            <v>речной</v>
          </cell>
          <cell r="J194" t="str">
            <v>не определен</v>
          </cell>
          <cell r="K194" t="str">
            <v>грузо-пассажирский</v>
          </cell>
          <cell r="L194" t="str">
            <v>сезонный</v>
          </cell>
          <cell r="M194" t="str">
            <v>двусторонний</v>
          </cell>
          <cell r="N194" t="str">
            <v>не определен</v>
          </cell>
          <cell r="O194" t="str">
            <v>нет</v>
          </cell>
          <cell r="P194" t="str">
            <v>нет</v>
          </cell>
          <cell r="Q194" t="str">
            <v>нет</v>
          </cell>
          <cell r="R194" t="str">
            <v>Республика Казахстан</v>
          </cell>
          <cell r="S194" t="str">
            <v>Урлитобе</v>
          </cell>
          <cell r="T194" t="str">
            <v>СФО</v>
          </cell>
          <cell r="U194" t="str">
            <v>Омская область</v>
          </cell>
          <cell r="V194" t="str">
            <v>Омская область, Черлакский район, р.п. Черлак река Иртыш</v>
          </cell>
          <cell r="W194" t="str">
            <v>функционирует</v>
          </cell>
          <cell r="X194" t="str">
            <v>с 09.00 до 18.00</v>
          </cell>
          <cell r="Y194" t="str">
            <v>действует</v>
          </cell>
          <cell r="Z194" t="str">
            <v>нет данных</v>
          </cell>
          <cell r="AA194" t="str">
            <v>нет данных</v>
          </cell>
          <cell r="AB194" t="str">
            <v>нет данных</v>
          </cell>
          <cell r="AC194" t="str">
            <v>все</v>
          </cell>
          <cell r="AD194" t="str">
            <v>навигация</v>
          </cell>
          <cell r="AE194">
            <v>9</v>
          </cell>
          <cell r="AF194">
            <v>182</v>
          </cell>
          <cell r="AG194" t="str">
            <v>действует</v>
          </cell>
          <cell r="AH194">
            <v>43521</v>
          </cell>
          <cell r="AI194">
            <v>0</v>
          </cell>
          <cell r="AJ194" t="str">
            <v>не определена</v>
          </cell>
          <cell r="AK194">
            <v>0</v>
          </cell>
          <cell r="AL194">
            <v>0</v>
          </cell>
          <cell r="AM194">
            <v>0</v>
          </cell>
          <cell r="AN194" t="str">
            <v>не определена</v>
          </cell>
          <cell r="AO194">
            <v>0</v>
          </cell>
          <cell r="AP194">
            <v>0</v>
          </cell>
          <cell r="AQ194">
            <v>0</v>
          </cell>
          <cell r="AR194" t="str">
            <v>не определена</v>
          </cell>
          <cell r="AS194">
            <v>0</v>
          </cell>
          <cell r="AT194">
            <v>0</v>
          </cell>
          <cell r="AU194">
            <v>0</v>
          </cell>
          <cell r="AV194" t="str">
            <v>не определена</v>
          </cell>
          <cell r="AW194">
            <v>0</v>
          </cell>
          <cell r="AX194">
            <v>0</v>
          </cell>
          <cell r="AY194">
            <v>0</v>
          </cell>
          <cell r="AZ194" t="str">
            <v>не определена</v>
          </cell>
          <cell r="BA194">
            <v>0</v>
          </cell>
          <cell r="BB194">
            <v>0</v>
          </cell>
          <cell r="BC194">
            <v>0</v>
          </cell>
          <cell r="BD194" t="str">
            <v>не определена</v>
          </cell>
          <cell r="BE194">
            <v>0</v>
          </cell>
          <cell r="BF194">
            <v>0</v>
          </cell>
          <cell r="BG194" t="str">
            <v>не определено</v>
          </cell>
          <cell r="BH194" t="str">
            <v>да</v>
          </cell>
          <cell r="BI194" t="str">
            <v>нет</v>
          </cell>
          <cell r="BJ194" t="str">
            <v>нет</v>
          </cell>
          <cell r="BK194" t="str">
            <v>нет</v>
          </cell>
          <cell r="BL194" t="str">
            <v>нет</v>
          </cell>
          <cell r="BM194" t="str">
            <v>нет</v>
          </cell>
          <cell r="BN194">
            <v>0</v>
          </cell>
          <cell r="BO194">
            <v>0</v>
          </cell>
        </row>
        <row r="195">
          <cell r="A195" t="str">
            <v>ДАППБрунишевоСЗФО</v>
          </cell>
          <cell r="B195">
            <v>192</v>
          </cell>
          <cell r="C195" t="str">
            <v>Псковский</v>
          </cell>
          <cell r="D195" t="str">
            <v>АПП</v>
          </cell>
          <cell r="E195" t="str">
            <v>ДАПП</v>
          </cell>
          <cell r="F195" t="str">
            <v>Брунишево</v>
          </cell>
          <cell r="G195" t="str">
            <v>да</v>
          </cell>
          <cell r="H195" t="str">
            <v>установлен</v>
          </cell>
          <cell r="I195" t="str">
            <v>автомобильный</v>
          </cell>
          <cell r="J195" t="str">
            <v>не определен</v>
          </cell>
          <cell r="K195" t="str">
            <v>пассажирский</v>
          </cell>
          <cell r="L195" t="str">
            <v>постоянный</v>
          </cell>
          <cell r="M195" t="str">
            <v>двусторонний</v>
          </cell>
          <cell r="N195" t="str">
            <v>не определен</v>
          </cell>
          <cell r="O195" t="str">
            <v>нет</v>
          </cell>
          <cell r="P195" t="str">
            <v>нет</v>
          </cell>
          <cell r="Q195" t="str">
            <v>нет</v>
          </cell>
          <cell r="R195" t="str">
            <v>Латвийская Республика</v>
          </cell>
          <cell r="S195" t="str">
            <v>Педедзе</v>
          </cell>
          <cell r="T195" t="str">
            <v>СЗФО</v>
          </cell>
          <cell r="U195" t="str">
            <v>Псковская область</v>
          </cell>
          <cell r="V195" t="str">
            <v>Псковская область, Печорский район, Лавровская волость, д. Брунишево, 6-й км. дороги Лавры-Алуксне</v>
          </cell>
          <cell r="W195" t="str">
            <v>функционирует</v>
          </cell>
          <cell r="X195" t="str">
            <v>с 8.00 до 20.00</v>
          </cell>
          <cell r="Y195" t="str">
            <v>действует</v>
          </cell>
          <cell r="Z195" t="str">
            <v>нет данных</v>
          </cell>
          <cell r="AA195" t="str">
            <v>нет данных</v>
          </cell>
          <cell r="AB195" t="str">
            <v>нет данных</v>
          </cell>
          <cell r="AC195" t="str">
            <v>все</v>
          </cell>
          <cell r="AD195" t="str">
            <v>круглогодично</v>
          </cell>
          <cell r="AE195">
            <v>12</v>
          </cell>
          <cell r="AF195">
            <v>365</v>
          </cell>
          <cell r="AG195" t="str">
            <v>действует</v>
          </cell>
          <cell r="AH195">
            <v>44662</v>
          </cell>
          <cell r="AI195">
            <v>0</v>
          </cell>
          <cell r="AJ195" t="str">
            <v>не определена</v>
          </cell>
          <cell r="AK195">
            <v>0</v>
          </cell>
          <cell r="AL195">
            <v>0</v>
          </cell>
          <cell r="AM195">
            <v>0</v>
          </cell>
          <cell r="AN195" t="str">
            <v>не определена</v>
          </cell>
          <cell r="AO195">
            <v>0</v>
          </cell>
          <cell r="AP195">
            <v>0</v>
          </cell>
          <cell r="AQ195">
            <v>0</v>
          </cell>
          <cell r="AR195" t="str">
            <v>не определена</v>
          </cell>
          <cell r="AS195">
            <v>0</v>
          </cell>
          <cell r="AT195">
            <v>0</v>
          </cell>
          <cell r="AU195">
            <v>0</v>
          </cell>
          <cell r="AV195" t="str">
            <v>не определена</v>
          </cell>
          <cell r="AW195">
            <v>0</v>
          </cell>
          <cell r="AX195">
            <v>0</v>
          </cell>
          <cell r="AY195">
            <v>0</v>
          </cell>
          <cell r="AZ195" t="str">
            <v>не определена</v>
          </cell>
          <cell r="BA195">
            <v>0</v>
          </cell>
          <cell r="BB195">
            <v>0</v>
          </cell>
          <cell r="BC195">
            <v>0</v>
          </cell>
          <cell r="BD195" t="str">
            <v>не определена</v>
          </cell>
          <cell r="BE195">
            <v>0</v>
          </cell>
          <cell r="BF195">
            <v>0</v>
          </cell>
          <cell r="BG195" t="str">
            <v>не определено</v>
          </cell>
          <cell r="BH195" t="str">
            <v>да</v>
          </cell>
          <cell r="BI195" t="str">
            <v>да</v>
          </cell>
          <cell r="BJ195" t="str">
            <v>нет</v>
          </cell>
          <cell r="BK195" t="str">
            <v>нет</v>
          </cell>
          <cell r="BL195" t="str">
            <v>нет</v>
          </cell>
          <cell r="BM195" t="str">
            <v>да</v>
          </cell>
          <cell r="BN195">
            <v>0</v>
          </cell>
          <cell r="BO195">
            <v>1</v>
          </cell>
        </row>
        <row r="196">
          <cell r="A196" t="str">
            <v>МАППБурачкиСЗФО</v>
          </cell>
          <cell r="B196">
            <v>193</v>
          </cell>
          <cell r="C196" t="str">
            <v>Псковский</v>
          </cell>
          <cell r="D196" t="str">
            <v>АПП</v>
          </cell>
          <cell r="E196" t="str">
            <v>МАПП</v>
          </cell>
          <cell r="F196" t="str">
            <v>Бурачки</v>
          </cell>
          <cell r="G196" t="str">
            <v>да</v>
          </cell>
          <cell r="H196" t="str">
            <v>установлен</v>
          </cell>
          <cell r="I196" t="str">
            <v>автомобильный</v>
          </cell>
          <cell r="J196" t="str">
            <v>не определен</v>
          </cell>
          <cell r="K196" t="str">
            <v>грузо-пассажирский</v>
          </cell>
          <cell r="L196" t="str">
            <v>постоянный</v>
          </cell>
          <cell r="M196" t="str">
            <v>многосторонний</v>
          </cell>
          <cell r="N196" t="str">
            <v>не определен</v>
          </cell>
          <cell r="O196" t="str">
            <v>да</v>
          </cell>
          <cell r="P196" t="str">
            <v>нет</v>
          </cell>
          <cell r="Q196" t="str">
            <v>да</v>
          </cell>
          <cell r="R196" t="str">
            <v>Латвийская Республика</v>
          </cell>
          <cell r="S196" t="str">
            <v>Терехово</v>
          </cell>
          <cell r="T196" t="str">
            <v>СЗФО</v>
          </cell>
          <cell r="U196" t="str">
            <v>Псковская область</v>
          </cell>
          <cell r="V196" t="str">
            <v>Псковская область, Себежский район, д. Бурачки, 650 км, федеральной трассы "Балтия" М9</v>
          </cell>
          <cell r="W196" t="str">
            <v>функционирует</v>
          </cell>
          <cell r="X196" t="str">
            <v>круглосуточно</v>
          </cell>
          <cell r="Y196" t="str">
            <v>действует</v>
          </cell>
          <cell r="Z196" t="str">
            <v>нет данных</v>
          </cell>
          <cell r="AA196" t="str">
            <v>нет данных</v>
          </cell>
          <cell r="AB196" t="str">
            <v>нет данных</v>
          </cell>
          <cell r="AC196" t="str">
            <v>все</v>
          </cell>
          <cell r="AD196" t="str">
            <v>круглогодично</v>
          </cell>
          <cell r="AE196">
            <v>24</v>
          </cell>
          <cell r="AF196">
            <v>365</v>
          </cell>
          <cell r="AG196" t="str">
            <v>действует</v>
          </cell>
          <cell r="AH196">
            <v>44697</v>
          </cell>
          <cell r="AI196">
            <v>300</v>
          </cell>
          <cell r="AJ196" t="str">
            <v>тр.с./сутки</v>
          </cell>
          <cell r="AK196">
            <v>300</v>
          </cell>
          <cell r="AL196">
            <v>109500</v>
          </cell>
          <cell r="AM196">
            <v>80</v>
          </cell>
          <cell r="AN196" t="str">
            <v>тр.с./сутки</v>
          </cell>
          <cell r="AO196">
            <v>80</v>
          </cell>
          <cell r="AP196">
            <v>29200</v>
          </cell>
          <cell r="AQ196">
            <v>1620</v>
          </cell>
          <cell r="AR196" t="str">
            <v>тр.с./сутки</v>
          </cell>
          <cell r="AS196">
            <v>1620</v>
          </cell>
          <cell r="AT196">
            <v>591300</v>
          </cell>
          <cell r="AU196">
            <v>2000</v>
          </cell>
          <cell r="AV196" t="str">
            <v>тр.с./сутки</v>
          </cell>
          <cell r="AW196">
            <v>2000</v>
          </cell>
          <cell r="AX196">
            <v>730000</v>
          </cell>
          <cell r="AY196">
            <v>4000</v>
          </cell>
          <cell r="AZ196" t="str">
            <v>чел./сутки</v>
          </cell>
          <cell r="BA196">
            <v>4000</v>
          </cell>
          <cell r="BB196">
            <v>1460000</v>
          </cell>
          <cell r="BC196">
            <v>0</v>
          </cell>
          <cell r="BD196" t="str">
            <v>не определена</v>
          </cell>
          <cell r="BE196">
            <v>0</v>
          </cell>
          <cell r="BF196">
            <v>0</v>
          </cell>
          <cell r="BG196" t="str">
            <v>не определено</v>
          </cell>
          <cell r="BH196" t="str">
            <v>да</v>
          </cell>
          <cell r="BI196" t="str">
            <v>да</v>
          </cell>
          <cell r="BJ196" t="str">
            <v>да</v>
          </cell>
          <cell r="BK196" t="str">
            <v>да</v>
          </cell>
          <cell r="BL196" t="str">
            <v>да</v>
          </cell>
          <cell r="BM196" t="str">
            <v>да</v>
          </cell>
          <cell r="BN196">
            <v>0</v>
          </cell>
          <cell r="BO196">
            <v>8</v>
          </cell>
        </row>
        <row r="197">
          <cell r="A197" t="str">
            <v>ДАППКруппСЗФО</v>
          </cell>
          <cell r="B197">
            <v>194</v>
          </cell>
          <cell r="C197" t="str">
            <v>Псковский</v>
          </cell>
          <cell r="D197" t="str">
            <v>АПП</v>
          </cell>
          <cell r="E197" t="str">
            <v>ДАПП</v>
          </cell>
          <cell r="F197" t="str">
            <v>Крупп</v>
          </cell>
          <cell r="G197" t="str">
            <v>да</v>
          </cell>
          <cell r="H197" t="str">
            <v>установлен</v>
          </cell>
          <cell r="I197" t="str">
            <v>автомобильный</v>
          </cell>
          <cell r="J197" t="str">
            <v>пешеходный</v>
          </cell>
          <cell r="K197" t="str">
            <v>пассажирский</v>
          </cell>
          <cell r="L197" t="str">
            <v>постоянный</v>
          </cell>
          <cell r="M197" t="str">
            <v>двусторонний</v>
          </cell>
          <cell r="N197" t="str">
            <v>не определен</v>
          </cell>
          <cell r="O197" t="str">
            <v>нет</v>
          </cell>
          <cell r="P197" t="str">
            <v>нет</v>
          </cell>
          <cell r="Q197" t="str">
            <v>нет</v>
          </cell>
          <cell r="R197" t="str">
            <v>Эстонская Республика</v>
          </cell>
          <cell r="S197" t="str">
            <v>Саатсе</v>
          </cell>
          <cell r="T197" t="str">
            <v>СЗФО</v>
          </cell>
          <cell r="U197" t="str">
            <v>Псковская область</v>
          </cell>
          <cell r="V197" t="str">
            <v>Псковская обл., Печорский район, Круппская волость, д. Крупп</v>
          </cell>
          <cell r="W197" t="str">
            <v>функционирует</v>
          </cell>
          <cell r="X197" t="str">
            <v>с 9.00 до 18.00</v>
          </cell>
          <cell r="Y197" t="str">
            <v>действует</v>
          </cell>
          <cell r="Z197" t="str">
            <v>нет данных</v>
          </cell>
          <cell r="AA197" t="str">
            <v>нет данных</v>
          </cell>
          <cell r="AB197" t="str">
            <v>нет данных</v>
          </cell>
          <cell r="AC197" t="str">
            <v>все</v>
          </cell>
          <cell r="AD197" t="str">
            <v>круглогодично</v>
          </cell>
          <cell r="AE197">
            <v>9</v>
          </cell>
          <cell r="AF197">
            <v>365</v>
          </cell>
          <cell r="AG197" t="str">
            <v>действует</v>
          </cell>
          <cell r="AH197">
            <v>44662</v>
          </cell>
          <cell r="AI197">
            <v>0</v>
          </cell>
          <cell r="AJ197" t="str">
            <v>не определена</v>
          </cell>
          <cell r="AK197">
            <v>0</v>
          </cell>
          <cell r="AL197">
            <v>0</v>
          </cell>
          <cell r="AM197">
            <v>0</v>
          </cell>
          <cell r="AN197" t="str">
            <v>не определена</v>
          </cell>
          <cell r="AO197">
            <v>0</v>
          </cell>
          <cell r="AP197">
            <v>0</v>
          </cell>
          <cell r="AQ197">
            <v>0</v>
          </cell>
          <cell r="AR197" t="str">
            <v>не определена</v>
          </cell>
          <cell r="AS197">
            <v>0</v>
          </cell>
          <cell r="AT197">
            <v>0</v>
          </cell>
          <cell r="AU197">
            <v>0</v>
          </cell>
          <cell r="AV197" t="str">
            <v>не определена</v>
          </cell>
          <cell r="AW197">
            <v>0</v>
          </cell>
          <cell r="AX197">
            <v>0</v>
          </cell>
          <cell r="AY197">
            <v>0</v>
          </cell>
          <cell r="AZ197" t="str">
            <v>не определена</v>
          </cell>
          <cell r="BA197">
            <v>0</v>
          </cell>
          <cell r="BB197">
            <v>0</v>
          </cell>
          <cell r="BC197">
            <v>0</v>
          </cell>
          <cell r="BD197" t="str">
            <v>не определена</v>
          </cell>
          <cell r="BE197">
            <v>0</v>
          </cell>
          <cell r="BF197">
            <v>0</v>
          </cell>
          <cell r="BG197" t="str">
            <v>не определено</v>
          </cell>
          <cell r="BH197" t="str">
            <v>да</v>
          </cell>
          <cell r="BI197" t="str">
            <v>да</v>
          </cell>
          <cell r="BJ197" t="str">
            <v>нет</v>
          </cell>
          <cell r="BK197" t="str">
            <v>нет</v>
          </cell>
          <cell r="BL197" t="str">
            <v>нет</v>
          </cell>
          <cell r="BM197" t="str">
            <v>нет</v>
          </cell>
          <cell r="BN197">
            <v>0</v>
          </cell>
          <cell r="BO197">
            <v>1</v>
          </cell>
        </row>
        <row r="198">
          <cell r="A198" t="str">
            <v>МАППКуничина ГораСЗФО</v>
          </cell>
          <cell r="B198">
            <v>195</v>
          </cell>
          <cell r="C198" t="str">
            <v>Псковский</v>
          </cell>
          <cell r="D198" t="str">
            <v>АПП</v>
          </cell>
          <cell r="E198" t="str">
            <v>МАПП</v>
          </cell>
          <cell r="F198" t="str">
            <v>Куничина Гора</v>
          </cell>
          <cell r="G198" t="str">
            <v>да</v>
          </cell>
          <cell r="H198" t="str">
            <v>установлен</v>
          </cell>
          <cell r="I198" t="str">
            <v>автомобильный</v>
          </cell>
          <cell r="J198" t="str">
            <v>пешеходный</v>
          </cell>
          <cell r="K198" t="str">
            <v>грузо-пассажирский</v>
          </cell>
          <cell r="L198" t="str">
            <v>постоянный</v>
          </cell>
          <cell r="M198" t="str">
            <v>многосторонний</v>
          </cell>
          <cell r="N198" t="str">
            <v>не определен</v>
          </cell>
          <cell r="O198" t="str">
            <v>нет</v>
          </cell>
          <cell r="P198" t="str">
            <v>нет</v>
          </cell>
          <cell r="Q198" t="str">
            <v>да</v>
          </cell>
          <cell r="R198" t="str">
            <v>Эстонская Республика</v>
          </cell>
          <cell r="S198" t="str">
            <v>Койдула</v>
          </cell>
          <cell r="T198" t="str">
            <v>СЗФО</v>
          </cell>
          <cell r="U198" t="str">
            <v>Псковская область</v>
          </cell>
          <cell r="V198" t="str">
            <v>Псковская область, г. Печоры, 2 км автомобильной дороги Печоры - Тарту</v>
          </cell>
          <cell r="W198" t="str">
            <v>функционирует</v>
          </cell>
          <cell r="X198" t="str">
            <v>круглосуточно</v>
          </cell>
          <cell r="Y198" t="str">
            <v>действует</v>
          </cell>
          <cell r="Z198" t="str">
            <v>нет данных</v>
          </cell>
          <cell r="AA198" t="str">
            <v>нет данных</v>
          </cell>
          <cell r="AB198" t="str">
            <v>нет данных</v>
          </cell>
          <cell r="AC198" t="str">
            <v>все</v>
          </cell>
          <cell r="AD198" t="str">
            <v>круглогодично</v>
          </cell>
          <cell r="AE198">
            <v>24</v>
          </cell>
          <cell r="AF198">
            <v>365</v>
          </cell>
          <cell r="AG198" t="str">
            <v>действует</v>
          </cell>
          <cell r="AH198">
            <v>44995</v>
          </cell>
          <cell r="AI198">
            <v>150</v>
          </cell>
          <cell r="AJ198" t="str">
            <v>тр.с./сутки</v>
          </cell>
          <cell r="AK198">
            <v>150</v>
          </cell>
          <cell r="AL198">
            <v>54750</v>
          </cell>
          <cell r="AM198">
            <v>20</v>
          </cell>
          <cell r="AN198" t="str">
            <v>тр.с./сутки</v>
          </cell>
          <cell r="AO198">
            <v>20</v>
          </cell>
          <cell r="AP198">
            <v>7300</v>
          </cell>
          <cell r="AQ198">
            <v>330</v>
          </cell>
          <cell r="AR198" t="str">
            <v>тр.с./сутки</v>
          </cell>
          <cell r="AS198">
            <v>330</v>
          </cell>
          <cell r="AT198">
            <v>120450</v>
          </cell>
          <cell r="AU198">
            <v>500</v>
          </cell>
          <cell r="AV198" t="str">
            <v>тр.с./сутки</v>
          </cell>
          <cell r="AW198">
            <v>500</v>
          </cell>
          <cell r="AX198">
            <v>182500</v>
          </cell>
          <cell r="AY198">
            <v>2000</v>
          </cell>
          <cell r="AZ198" t="str">
            <v>чел./сутки</v>
          </cell>
          <cell r="BA198">
            <v>2000</v>
          </cell>
          <cell r="BB198">
            <v>730000</v>
          </cell>
          <cell r="BC198">
            <v>0</v>
          </cell>
          <cell r="BD198" t="str">
            <v>не определена</v>
          </cell>
          <cell r="BE198">
            <v>0</v>
          </cell>
          <cell r="BF198">
            <v>0</v>
          </cell>
          <cell r="BG198" t="str">
            <v>не определено</v>
          </cell>
          <cell r="BH198" t="str">
            <v>да</v>
          </cell>
          <cell r="BI198" t="str">
            <v>да</v>
          </cell>
          <cell r="BJ198" t="str">
            <v>да</v>
          </cell>
          <cell r="BK198" t="str">
            <v>нет</v>
          </cell>
          <cell r="BL198" t="str">
            <v>да</v>
          </cell>
          <cell r="BM198" t="str">
            <v>да</v>
          </cell>
          <cell r="BN198">
            <v>0</v>
          </cell>
          <cell r="BO198">
            <v>8</v>
          </cell>
        </row>
        <row r="199">
          <cell r="A199" t="str">
            <v>МАППЛудонкаСЗФО</v>
          </cell>
          <cell r="B199">
            <v>196</v>
          </cell>
          <cell r="C199" t="str">
            <v>Псковский</v>
          </cell>
          <cell r="D199" t="str">
            <v>АПП</v>
          </cell>
          <cell r="E199" t="str">
            <v>МАПП</v>
          </cell>
          <cell r="F199" t="str">
            <v>Лудонка</v>
          </cell>
          <cell r="G199" t="str">
            <v>да</v>
          </cell>
          <cell r="H199" t="str">
            <v>установлен</v>
          </cell>
          <cell r="I199" t="str">
            <v>автомобильный</v>
          </cell>
          <cell r="J199" t="str">
            <v>не определен</v>
          </cell>
          <cell r="K199" t="str">
            <v>грузо-пассажирский</v>
          </cell>
          <cell r="L199" t="str">
            <v>постоянный</v>
          </cell>
          <cell r="M199" t="str">
            <v>многосторонний</v>
          </cell>
          <cell r="N199" t="str">
            <v>не определен</v>
          </cell>
          <cell r="O199" t="str">
            <v>нет</v>
          </cell>
          <cell r="P199" t="str">
            <v>нет</v>
          </cell>
          <cell r="Q199" t="str">
            <v>нет</v>
          </cell>
          <cell r="R199" t="str">
            <v>Латвийская Республика</v>
          </cell>
          <cell r="S199" t="str">
            <v>Виентули</v>
          </cell>
          <cell r="T199" t="str">
            <v>СЗФО</v>
          </cell>
          <cell r="U199" t="str">
            <v>Псковская область</v>
          </cell>
          <cell r="V199" t="str">
            <v>Псковская область, Пыталовский район, д. Новая Лудонка</v>
          </cell>
          <cell r="W199" t="str">
            <v>функционирует</v>
          </cell>
          <cell r="X199" t="str">
            <v>круглосуточно</v>
          </cell>
          <cell r="Y199" t="str">
            <v>действует</v>
          </cell>
          <cell r="Z199" t="str">
            <v>нет данных</v>
          </cell>
          <cell r="AA199" t="str">
            <v>нет данных</v>
          </cell>
          <cell r="AB199" t="str">
            <v>нет данных</v>
          </cell>
          <cell r="AC199" t="str">
            <v>все</v>
          </cell>
          <cell r="AD199" t="str">
            <v>круглогодично</v>
          </cell>
          <cell r="AE199">
            <v>24</v>
          </cell>
          <cell r="AF199">
            <v>365</v>
          </cell>
          <cell r="AG199" t="str">
            <v>действует</v>
          </cell>
          <cell r="AH199">
            <v>44697</v>
          </cell>
          <cell r="AI199">
            <v>100</v>
          </cell>
          <cell r="AJ199" t="str">
            <v>тр.с./сутки</v>
          </cell>
          <cell r="AK199">
            <v>100</v>
          </cell>
          <cell r="AL199">
            <v>36500</v>
          </cell>
          <cell r="AM199">
            <v>20</v>
          </cell>
          <cell r="AN199" t="str">
            <v>тр.с./сутки</v>
          </cell>
          <cell r="AO199">
            <v>20</v>
          </cell>
          <cell r="AP199">
            <v>7300</v>
          </cell>
          <cell r="AQ199">
            <v>380</v>
          </cell>
          <cell r="AR199" t="str">
            <v>тр.с./сутки</v>
          </cell>
          <cell r="AS199">
            <v>380</v>
          </cell>
          <cell r="AT199">
            <v>138700</v>
          </cell>
          <cell r="AU199">
            <v>500</v>
          </cell>
          <cell r="AV199" t="str">
            <v>тр.с./сутки</v>
          </cell>
          <cell r="AW199">
            <v>500</v>
          </cell>
          <cell r="AX199">
            <v>182500</v>
          </cell>
          <cell r="AY199">
            <v>0</v>
          </cell>
          <cell r="AZ199" t="str">
            <v>не определена</v>
          </cell>
          <cell r="BA199">
            <v>0</v>
          </cell>
          <cell r="BB199">
            <v>0</v>
          </cell>
          <cell r="BC199">
            <v>0</v>
          </cell>
          <cell r="BD199" t="str">
            <v>не определена</v>
          </cell>
          <cell r="BE199">
            <v>0</v>
          </cell>
          <cell r="BF199">
            <v>0</v>
          </cell>
          <cell r="BG199" t="str">
            <v>не определено</v>
          </cell>
          <cell r="BH199" t="str">
            <v>да</v>
          </cell>
          <cell r="BI199" t="str">
            <v>да</v>
          </cell>
          <cell r="BJ199" t="str">
            <v>да</v>
          </cell>
          <cell r="BK199" t="str">
            <v>нет</v>
          </cell>
          <cell r="BL199" t="str">
            <v>да</v>
          </cell>
          <cell r="BM199" t="str">
            <v>да</v>
          </cell>
          <cell r="BN199">
            <v>0</v>
          </cell>
          <cell r="BO199">
            <v>6</v>
          </cell>
        </row>
        <row r="200">
          <cell r="A200" t="str">
            <v>МАППУбылинкаСЗФО</v>
          </cell>
          <cell r="B200">
            <v>197</v>
          </cell>
          <cell r="C200" t="str">
            <v>Псковский</v>
          </cell>
          <cell r="D200" t="str">
            <v>АПП</v>
          </cell>
          <cell r="E200" t="str">
            <v>МАПП</v>
          </cell>
          <cell r="F200" t="str">
            <v>Убылинка</v>
          </cell>
          <cell r="G200" t="str">
            <v>да</v>
          </cell>
          <cell r="H200" t="str">
            <v>установлен</v>
          </cell>
          <cell r="I200" t="str">
            <v>автомобильный</v>
          </cell>
          <cell r="J200" t="str">
            <v>не определен</v>
          </cell>
          <cell r="K200" t="str">
            <v>грузо-пассажирский</v>
          </cell>
          <cell r="L200" t="str">
            <v>постоянный</v>
          </cell>
          <cell r="M200" t="str">
            <v>многосторонний</v>
          </cell>
          <cell r="N200" t="str">
            <v>не определен</v>
          </cell>
          <cell r="O200" t="str">
            <v>да</v>
          </cell>
          <cell r="P200" t="str">
            <v>нет</v>
          </cell>
          <cell r="Q200" t="str">
            <v>да</v>
          </cell>
          <cell r="R200" t="str">
            <v>Латвийская Республика</v>
          </cell>
          <cell r="S200" t="str">
            <v>Гребнево</v>
          </cell>
          <cell r="T200" t="str">
            <v>СЗФО</v>
          </cell>
          <cell r="U200" t="str">
            <v>Псковская область</v>
          </cell>
          <cell r="V200" t="str">
            <v>Псковская область, Пыталовский район, Гавровская волость, д. Уболенка</v>
          </cell>
          <cell r="W200" t="str">
            <v>функционирует</v>
          </cell>
          <cell r="X200" t="str">
            <v>круглосуточно</v>
          </cell>
          <cell r="Y200" t="str">
            <v>действует</v>
          </cell>
          <cell r="Z200" t="str">
            <v>нет данных</v>
          </cell>
          <cell r="AA200" t="str">
            <v>нет данных</v>
          </cell>
          <cell r="AB200" t="str">
            <v>нет данных</v>
          </cell>
          <cell r="AC200" t="str">
            <v>все</v>
          </cell>
          <cell r="AD200" t="str">
            <v>круглогодично</v>
          </cell>
          <cell r="AE200">
            <v>24</v>
          </cell>
          <cell r="AF200">
            <v>365</v>
          </cell>
          <cell r="AG200" t="str">
            <v>действует</v>
          </cell>
          <cell r="AH200">
            <v>44697</v>
          </cell>
          <cell r="AI200">
            <v>300</v>
          </cell>
          <cell r="AJ200" t="str">
            <v>тр.с./сутки</v>
          </cell>
          <cell r="AK200">
            <v>300</v>
          </cell>
          <cell r="AL200">
            <v>109500</v>
          </cell>
          <cell r="AM200">
            <v>80</v>
          </cell>
          <cell r="AN200" t="str">
            <v>тр.с./сутки</v>
          </cell>
          <cell r="AO200">
            <v>80</v>
          </cell>
          <cell r="AP200">
            <v>29200</v>
          </cell>
          <cell r="AQ200">
            <v>1620</v>
          </cell>
          <cell r="AR200" t="str">
            <v>тр.с./сутки</v>
          </cell>
          <cell r="AS200">
            <v>1620</v>
          </cell>
          <cell r="AT200">
            <v>591300</v>
          </cell>
          <cell r="AU200">
            <v>2000</v>
          </cell>
          <cell r="AV200" t="str">
            <v>тр.с./сутки</v>
          </cell>
          <cell r="AW200">
            <v>2000</v>
          </cell>
          <cell r="AX200">
            <v>730000</v>
          </cell>
          <cell r="AY200">
            <v>4000</v>
          </cell>
          <cell r="AZ200" t="str">
            <v>чел./сутки</v>
          </cell>
          <cell r="BA200">
            <v>4000</v>
          </cell>
          <cell r="BB200">
            <v>1460000</v>
          </cell>
          <cell r="BC200">
            <v>0</v>
          </cell>
          <cell r="BD200" t="str">
            <v>не определена</v>
          </cell>
          <cell r="BE200">
            <v>0</v>
          </cell>
          <cell r="BF200">
            <v>0</v>
          </cell>
          <cell r="BG200" t="str">
            <v>не определено</v>
          </cell>
          <cell r="BH200" t="str">
            <v>да</v>
          </cell>
          <cell r="BI200" t="str">
            <v>да</v>
          </cell>
          <cell r="BJ200" t="str">
            <v>да</v>
          </cell>
          <cell r="BK200" t="str">
            <v>да</v>
          </cell>
          <cell r="BL200" t="str">
            <v>да</v>
          </cell>
          <cell r="BM200" t="str">
            <v>да</v>
          </cell>
          <cell r="BN200">
            <v>0</v>
          </cell>
          <cell r="BO200">
            <v>16</v>
          </cell>
        </row>
        <row r="201">
          <cell r="A201" t="str">
            <v>МАППШумилкиноСЗФО</v>
          </cell>
          <cell r="B201">
            <v>198</v>
          </cell>
          <cell r="C201" t="str">
            <v>Псковский</v>
          </cell>
          <cell r="D201" t="str">
            <v>АПП</v>
          </cell>
          <cell r="E201" t="str">
            <v>МАПП</v>
          </cell>
          <cell r="F201" t="str">
            <v>Шумилкино</v>
          </cell>
          <cell r="G201" t="str">
            <v>да</v>
          </cell>
          <cell r="H201" t="str">
            <v>установлен</v>
          </cell>
          <cell r="I201" t="str">
            <v>автомобильный</v>
          </cell>
          <cell r="J201" t="str">
            <v>пешеходный</v>
          </cell>
          <cell r="K201" t="str">
            <v>грузо-пассажирский</v>
          </cell>
          <cell r="L201" t="str">
            <v>постоянный</v>
          </cell>
          <cell r="M201" t="str">
            <v>многосторонний</v>
          </cell>
          <cell r="N201" t="str">
            <v>не определен</v>
          </cell>
          <cell r="O201" t="str">
            <v>да</v>
          </cell>
          <cell r="P201" t="str">
            <v>нет</v>
          </cell>
          <cell r="Q201" t="str">
            <v>да</v>
          </cell>
          <cell r="R201" t="str">
            <v>Эстонская Республика</v>
          </cell>
          <cell r="S201" t="str">
            <v>Лухамаа</v>
          </cell>
          <cell r="T201" t="str">
            <v>СЗФО</v>
          </cell>
          <cell r="U201" t="str">
            <v>Псковская область</v>
          </cell>
          <cell r="V201" t="str">
            <v>Псковская область, Печорский район, Паниковская волость, д. Шумилкино</v>
          </cell>
          <cell r="W201" t="str">
            <v>функционирует</v>
          </cell>
          <cell r="X201" t="str">
            <v>круглосуточно</v>
          </cell>
          <cell r="Y201" t="str">
            <v>действует</v>
          </cell>
          <cell r="Z201" t="str">
            <v>нет данных</v>
          </cell>
          <cell r="AA201" t="str">
            <v>нет данных</v>
          </cell>
          <cell r="AB201" t="str">
            <v>нет данных</v>
          </cell>
          <cell r="AC201" t="str">
            <v>все</v>
          </cell>
          <cell r="AD201" t="str">
            <v>круглогодично</v>
          </cell>
          <cell r="AE201">
            <v>24</v>
          </cell>
          <cell r="AF201">
            <v>365</v>
          </cell>
          <cell r="AG201" t="str">
            <v>действует</v>
          </cell>
          <cell r="AH201">
            <v>44697</v>
          </cell>
          <cell r="AI201">
            <v>300</v>
          </cell>
          <cell r="AJ201" t="str">
            <v>тр.с./сутки</v>
          </cell>
          <cell r="AK201">
            <v>300</v>
          </cell>
          <cell r="AL201">
            <v>109500</v>
          </cell>
          <cell r="AM201">
            <v>80</v>
          </cell>
          <cell r="AN201" t="str">
            <v>тр.с./сутки</v>
          </cell>
          <cell r="AO201">
            <v>80</v>
          </cell>
          <cell r="AP201">
            <v>29200</v>
          </cell>
          <cell r="AQ201">
            <v>1620</v>
          </cell>
          <cell r="AR201" t="str">
            <v>тр.с./сутки</v>
          </cell>
          <cell r="AS201">
            <v>1620</v>
          </cell>
          <cell r="AT201">
            <v>591300</v>
          </cell>
          <cell r="AU201">
            <v>2000</v>
          </cell>
          <cell r="AV201" t="str">
            <v>тр.с./сутки</v>
          </cell>
          <cell r="AW201">
            <v>2000</v>
          </cell>
          <cell r="AX201">
            <v>730000</v>
          </cell>
          <cell r="AY201">
            <v>4000</v>
          </cell>
          <cell r="AZ201" t="str">
            <v>чел./сутки</v>
          </cell>
          <cell r="BA201">
            <v>4000</v>
          </cell>
          <cell r="BB201">
            <v>1460000</v>
          </cell>
          <cell r="BC201">
            <v>0</v>
          </cell>
          <cell r="BD201" t="str">
            <v>не определена</v>
          </cell>
          <cell r="BE201">
            <v>0</v>
          </cell>
          <cell r="BF201">
            <v>0</v>
          </cell>
          <cell r="BG201" t="str">
            <v>не определено</v>
          </cell>
          <cell r="BH201" t="str">
            <v>да</v>
          </cell>
          <cell r="BI201" t="str">
            <v>да</v>
          </cell>
          <cell r="BJ201" t="str">
            <v>да</v>
          </cell>
          <cell r="BK201" t="str">
            <v>да</v>
          </cell>
          <cell r="BL201" t="str">
            <v>да</v>
          </cell>
          <cell r="BM201" t="str">
            <v>да</v>
          </cell>
          <cell r="BN201">
            <v>0</v>
          </cell>
          <cell r="BO201">
            <v>16</v>
          </cell>
        </row>
        <row r="202">
          <cell r="A202" t="str">
            <v>ЖДПППечоры-ПсковскиеСЗФО</v>
          </cell>
          <cell r="B202">
            <v>199</v>
          </cell>
          <cell r="C202" t="str">
            <v>Псковский</v>
          </cell>
          <cell r="D202" t="str">
            <v>ЖДПП</v>
          </cell>
          <cell r="E202" t="str">
            <v>ЖДПП</v>
          </cell>
          <cell r="F202" t="str">
            <v>Печоры-Псковские</v>
          </cell>
          <cell r="G202" t="str">
            <v>да</v>
          </cell>
          <cell r="H202" t="str">
            <v>установлен</v>
          </cell>
          <cell r="I202" t="str">
            <v>железнодорожный</v>
          </cell>
          <cell r="J202" t="str">
            <v>не определен</v>
          </cell>
          <cell r="K202" t="str">
            <v>грузо-пассажирский</v>
          </cell>
          <cell r="L202" t="str">
            <v>постоянный</v>
          </cell>
          <cell r="M202" t="str">
            <v>многосторонний</v>
          </cell>
          <cell r="N202" t="str">
            <v>не определен</v>
          </cell>
          <cell r="O202" t="str">
            <v>нет</v>
          </cell>
          <cell r="P202" t="str">
            <v>да</v>
          </cell>
          <cell r="Q202" t="str">
            <v>да</v>
          </cell>
          <cell r="R202" t="str">
            <v>Эстонская Республика</v>
          </cell>
          <cell r="S202" t="str">
            <v>Койдула</v>
          </cell>
          <cell r="T202" t="str">
            <v>СЗФО</v>
          </cell>
          <cell r="U202" t="str">
            <v>Псковская область</v>
          </cell>
          <cell r="V202" t="str">
            <v>Псковская область, г. Печоры, ул. Железнодорожная, д .5</v>
          </cell>
          <cell r="W202" t="str">
            <v>функционирует</v>
          </cell>
          <cell r="X202" t="str">
            <v>круглосуточно</v>
          </cell>
          <cell r="Y202" t="str">
            <v>действует</v>
          </cell>
          <cell r="Z202" t="str">
            <v>нет данных</v>
          </cell>
          <cell r="AA202" t="str">
            <v>нет данных</v>
          </cell>
          <cell r="AB202" t="str">
            <v>нет данных</v>
          </cell>
          <cell r="AC202" t="str">
            <v>все</v>
          </cell>
          <cell r="AD202" t="str">
            <v>круглогодично</v>
          </cell>
          <cell r="AE202">
            <v>24</v>
          </cell>
          <cell r="AF202">
            <v>365</v>
          </cell>
          <cell r="AG202" t="str">
            <v>действует</v>
          </cell>
          <cell r="AH202">
            <v>44705</v>
          </cell>
          <cell r="AI202">
            <v>30</v>
          </cell>
          <cell r="AJ202" t="str">
            <v>тр.с./сутки</v>
          </cell>
          <cell r="AK202">
            <v>30</v>
          </cell>
          <cell r="AL202">
            <v>10950</v>
          </cell>
          <cell r="AM202">
            <v>0</v>
          </cell>
          <cell r="AN202" t="str">
            <v>не определена</v>
          </cell>
          <cell r="AO202">
            <v>0</v>
          </cell>
          <cell r="AP202">
            <v>0</v>
          </cell>
          <cell r="AQ202">
            <v>0</v>
          </cell>
          <cell r="AR202" t="str">
            <v>не определена</v>
          </cell>
          <cell r="AS202">
            <v>0</v>
          </cell>
          <cell r="AT202">
            <v>0</v>
          </cell>
          <cell r="AU202">
            <v>30</v>
          </cell>
          <cell r="AV202" t="str">
            <v>тр.с./сутки</v>
          </cell>
          <cell r="AW202">
            <v>30</v>
          </cell>
          <cell r="AX202">
            <v>10950</v>
          </cell>
          <cell r="AY202">
            <v>0</v>
          </cell>
          <cell r="AZ202" t="str">
            <v>не определена</v>
          </cell>
          <cell r="BA202">
            <v>0</v>
          </cell>
          <cell r="BB202">
            <v>0</v>
          </cell>
          <cell r="BC202">
            <v>0</v>
          </cell>
          <cell r="BD202" t="str">
            <v>не определена</v>
          </cell>
          <cell r="BE202">
            <v>0</v>
          </cell>
          <cell r="BF202">
            <v>0</v>
          </cell>
          <cell r="BG202" t="str">
            <v>не определено</v>
          </cell>
          <cell r="BH202" t="str">
            <v>да</v>
          </cell>
          <cell r="BI202" t="str">
            <v>да</v>
          </cell>
          <cell r="BJ202" t="str">
            <v>да</v>
          </cell>
          <cell r="BK202" t="str">
            <v>да</v>
          </cell>
          <cell r="BL202" t="str">
            <v>да</v>
          </cell>
          <cell r="BM202" t="str">
            <v>нет</v>
          </cell>
          <cell r="BN202">
            <v>0</v>
          </cell>
          <cell r="BO202">
            <v>0</v>
          </cell>
        </row>
        <row r="203">
          <cell r="A203" t="str">
            <v>ЖДПППосиньСЗФО</v>
          </cell>
          <cell r="B203">
            <v>200</v>
          </cell>
          <cell r="C203" t="str">
            <v>Псковский</v>
          </cell>
          <cell r="D203" t="str">
            <v>ЖДПП</v>
          </cell>
          <cell r="E203" t="str">
            <v>ЖДПП</v>
          </cell>
          <cell r="F203" t="str">
            <v>Посинь</v>
          </cell>
          <cell r="G203" t="str">
            <v>нет</v>
          </cell>
          <cell r="H203" t="str">
            <v>установлен</v>
          </cell>
          <cell r="I203" t="str">
            <v>железнодорожный</v>
          </cell>
          <cell r="J203" t="str">
            <v>не определен</v>
          </cell>
          <cell r="K203" t="str">
            <v>грузо-пассажирский</v>
          </cell>
          <cell r="L203" t="str">
            <v>постоянный</v>
          </cell>
          <cell r="M203" t="str">
            <v>многосторонний</v>
          </cell>
          <cell r="N203" t="str">
            <v>не определен</v>
          </cell>
          <cell r="O203" t="str">
            <v>да</v>
          </cell>
          <cell r="P203" t="str">
            <v>да</v>
          </cell>
          <cell r="Q203" t="str">
            <v>да</v>
          </cell>
          <cell r="R203" t="str">
            <v>Латвийская Республика</v>
          </cell>
          <cell r="S203" t="str">
            <v>Зилупе</v>
          </cell>
          <cell r="T203" t="str">
            <v>СЗФО</v>
          </cell>
          <cell r="U203" t="str">
            <v>Псковская область</v>
          </cell>
          <cell r="V203" t="str">
            <v>не определен</v>
          </cell>
          <cell r="W203" t="str">
            <v>Пункт пропуска не обустроен. На период его обустройства установлен временный ЖДПП Себеж. Решение о целесообразности функционирования не принято</v>
          </cell>
          <cell r="X203" t="str">
            <v>не определен</v>
          </cell>
          <cell r="Y203" t="str">
            <v>не определен</v>
          </cell>
          <cell r="Z203" t="str">
            <v>нет данных</v>
          </cell>
          <cell r="AA203" t="str">
            <v>нет данных</v>
          </cell>
          <cell r="AB203" t="str">
            <v>нет данных</v>
          </cell>
          <cell r="AC203" t="str">
            <v>не определен</v>
          </cell>
          <cell r="AD203" t="str">
            <v>не определен</v>
          </cell>
          <cell r="AE203">
            <v>0</v>
          </cell>
          <cell r="AF203">
            <v>0</v>
          </cell>
          <cell r="AG203" t="str">
            <v>не определен</v>
          </cell>
          <cell r="AH203" t="str">
            <v>не утвержден</v>
          </cell>
          <cell r="AI203">
            <v>0</v>
          </cell>
          <cell r="AJ203" t="str">
            <v>не определена</v>
          </cell>
          <cell r="AK203">
            <v>0</v>
          </cell>
          <cell r="AL203">
            <v>0</v>
          </cell>
          <cell r="AM203">
            <v>0</v>
          </cell>
          <cell r="AN203" t="str">
            <v>не определена</v>
          </cell>
          <cell r="AO203">
            <v>0</v>
          </cell>
          <cell r="AP203">
            <v>0</v>
          </cell>
          <cell r="AQ203">
            <v>0</v>
          </cell>
          <cell r="AR203" t="str">
            <v>не определена</v>
          </cell>
          <cell r="AS203">
            <v>0</v>
          </cell>
          <cell r="AT203">
            <v>0</v>
          </cell>
          <cell r="AU203">
            <v>0</v>
          </cell>
          <cell r="AV203" t="str">
            <v>не определена</v>
          </cell>
          <cell r="AW203">
            <v>0</v>
          </cell>
          <cell r="AX203">
            <v>0</v>
          </cell>
          <cell r="AY203">
            <v>0</v>
          </cell>
          <cell r="AZ203" t="str">
            <v>не определена</v>
          </cell>
          <cell r="BA203">
            <v>0</v>
          </cell>
          <cell r="BB203">
            <v>0</v>
          </cell>
          <cell r="BC203">
            <v>0</v>
          </cell>
          <cell r="BD203" t="str">
            <v>не определена</v>
          </cell>
          <cell r="BE203">
            <v>0</v>
          </cell>
          <cell r="BF203">
            <v>0</v>
          </cell>
          <cell r="BG203" t="str">
            <v>не определено</v>
          </cell>
          <cell r="BH203" t="str">
            <v>нет</v>
          </cell>
          <cell r="BI203" t="str">
            <v>нет</v>
          </cell>
          <cell r="BJ203" t="str">
            <v>нет</v>
          </cell>
          <cell r="BK203" t="str">
            <v>нет</v>
          </cell>
          <cell r="BL203" t="str">
            <v>нет</v>
          </cell>
          <cell r="BM203" t="str">
            <v>нет</v>
          </cell>
          <cell r="BN203">
            <v>0</v>
          </cell>
          <cell r="BO203">
            <v>0</v>
          </cell>
        </row>
        <row r="204">
          <cell r="A204" t="str">
            <v>ДАПП ПУПНаушкиДФО</v>
          </cell>
          <cell r="B204">
            <v>0</v>
          </cell>
          <cell r="C204" t="str">
            <v>Читинский</v>
          </cell>
          <cell r="D204" t="str">
            <v>АПП</v>
          </cell>
          <cell r="E204" t="str">
            <v>ДАПП ПУП</v>
          </cell>
          <cell r="F204" t="str">
            <v>Наушки</v>
          </cell>
          <cell r="G204" t="str">
            <v>нет</v>
          </cell>
          <cell r="H204" t="str">
            <v>закрыт</v>
          </cell>
          <cell r="I204" t="str">
            <v>автомобильный</v>
          </cell>
          <cell r="J204" t="str">
            <v>не определен</v>
          </cell>
          <cell r="K204" t="str">
            <v>грузо-пассажирский</v>
          </cell>
          <cell r="L204" t="str">
            <v>сезонный</v>
          </cell>
          <cell r="M204" t="str">
            <v>двусторонний</v>
          </cell>
          <cell r="N204" t="str">
            <v>упрощенный</v>
          </cell>
          <cell r="O204" t="str">
            <v>нет</v>
          </cell>
          <cell r="P204" t="str">
            <v>нет</v>
          </cell>
          <cell r="Q204" t="str">
            <v>нет</v>
          </cell>
          <cell r="R204" t="str">
            <v>Монголия</v>
          </cell>
          <cell r="S204" t="str">
            <v>Цаган-Арал</v>
          </cell>
          <cell r="T204" t="str">
            <v>ДФО</v>
          </cell>
          <cell r="U204" t="str">
            <v>Республика Бурятия</v>
          </cell>
          <cell r="V204" t="str">
            <v>не определен</v>
          </cell>
          <cell r="W204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X204" t="str">
            <v>не определен</v>
          </cell>
          <cell r="Y204" t="str">
            <v>не определен</v>
          </cell>
          <cell r="Z204" t="str">
            <v>нет данных</v>
          </cell>
          <cell r="AA204" t="str">
            <v>нет данных</v>
          </cell>
          <cell r="AB204" t="str">
            <v>нет данных</v>
          </cell>
          <cell r="AC204" t="str">
            <v>не определен</v>
          </cell>
          <cell r="AD204" t="str">
            <v>не определен</v>
          </cell>
          <cell r="AE204">
            <v>0</v>
          </cell>
          <cell r="AF204">
            <v>0</v>
          </cell>
          <cell r="AG204" t="str">
            <v>не определен</v>
          </cell>
          <cell r="AH204" t="str">
            <v>не утвержден</v>
          </cell>
          <cell r="AI204">
            <v>0</v>
          </cell>
          <cell r="AJ204" t="str">
            <v>не определена</v>
          </cell>
          <cell r="AK204">
            <v>0</v>
          </cell>
          <cell r="AL204">
            <v>0</v>
          </cell>
          <cell r="AM204">
            <v>0</v>
          </cell>
          <cell r="AN204" t="str">
            <v>не определена</v>
          </cell>
          <cell r="AO204">
            <v>0</v>
          </cell>
          <cell r="AP204">
            <v>0</v>
          </cell>
          <cell r="AQ204">
            <v>0</v>
          </cell>
          <cell r="AR204" t="str">
            <v>не определена</v>
          </cell>
          <cell r="AS204">
            <v>0</v>
          </cell>
          <cell r="AT204">
            <v>0</v>
          </cell>
          <cell r="AU204">
            <v>0</v>
          </cell>
          <cell r="AV204" t="str">
            <v>не определена</v>
          </cell>
          <cell r="AW204">
            <v>0</v>
          </cell>
          <cell r="AX204">
            <v>0</v>
          </cell>
          <cell r="AY204">
            <v>0</v>
          </cell>
          <cell r="AZ204" t="str">
            <v>не определена</v>
          </cell>
          <cell r="BA204">
            <v>0</v>
          </cell>
          <cell r="BB204">
            <v>0</v>
          </cell>
          <cell r="BC204">
            <v>0</v>
          </cell>
          <cell r="BD204" t="str">
            <v>не определена</v>
          </cell>
          <cell r="BE204">
            <v>0</v>
          </cell>
          <cell r="BF204">
            <v>0</v>
          </cell>
          <cell r="BG204" t="str">
            <v>не определено</v>
          </cell>
          <cell r="BH204" t="str">
            <v>нет</v>
          </cell>
          <cell r="BI204" t="str">
            <v>нет</v>
          </cell>
          <cell r="BJ204" t="str">
            <v>нет</v>
          </cell>
          <cell r="BK204" t="str">
            <v>нет</v>
          </cell>
          <cell r="BL204" t="str">
            <v>нет</v>
          </cell>
          <cell r="BM204" t="str">
            <v>нет</v>
          </cell>
          <cell r="BN204">
            <v>0</v>
          </cell>
          <cell r="BO204">
            <v>0</v>
          </cell>
        </row>
        <row r="205">
          <cell r="A205" t="str">
            <v>ЖДПППыталовоСЗФО</v>
          </cell>
          <cell r="B205">
            <v>201</v>
          </cell>
          <cell r="C205" t="str">
            <v>Псковский</v>
          </cell>
          <cell r="D205" t="str">
            <v>ЖДПП</v>
          </cell>
          <cell r="E205" t="str">
            <v>ЖДПП</v>
          </cell>
          <cell r="F205" t="str">
            <v>Пыталово</v>
          </cell>
          <cell r="G205" t="str">
            <v>да</v>
          </cell>
          <cell r="H205" t="str">
            <v>установлен</v>
          </cell>
          <cell r="I205" t="str">
            <v>железнодорожный</v>
          </cell>
          <cell r="J205" t="str">
            <v>не определен</v>
          </cell>
          <cell r="K205" t="str">
            <v>грузо-пассажирский</v>
          </cell>
          <cell r="L205" t="str">
            <v>временный</v>
          </cell>
          <cell r="M205" t="str">
            <v>многосторонний</v>
          </cell>
          <cell r="N205" t="str">
            <v>не определен</v>
          </cell>
          <cell r="O205" t="str">
            <v>нет</v>
          </cell>
          <cell r="P205" t="str">
            <v>да</v>
          </cell>
          <cell r="Q205" t="str">
            <v>да</v>
          </cell>
          <cell r="R205" t="str">
            <v>Латвийская Республика</v>
          </cell>
          <cell r="S205" t="str">
            <v>Карсава</v>
          </cell>
          <cell r="T205" t="str">
            <v>СЗФО</v>
          </cell>
          <cell r="U205" t="str">
            <v>Псковская область</v>
          </cell>
          <cell r="V205" t="str">
            <v>Псковская область, г. Пыталово, ул. Каупужа, д. 2</v>
          </cell>
          <cell r="W205" t="str">
            <v>функционирует</v>
          </cell>
          <cell r="X205" t="str">
            <v>круглосуточно</v>
          </cell>
          <cell r="Y205" t="str">
            <v>действует</v>
          </cell>
          <cell r="Z205" t="str">
            <v>нет данных</v>
          </cell>
          <cell r="AA205" t="str">
            <v>нет данных</v>
          </cell>
          <cell r="AB205" t="str">
            <v>нет данных</v>
          </cell>
          <cell r="AC205" t="str">
            <v>все</v>
          </cell>
          <cell r="AD205" t="str">
            <v>круглогодично</v>
          </cell>
          <cell r="AE205">
            <v>24</v>
          </cell>
          <cell r="AF205">
            <v>365</v>
          </cell>
          <cell r="AG205" t="str">
            <v>действует</v>
          </cell>
          <cell r="AH205">
            <v>44705</v>
          </cell>
          <cell r="AI205">
            <v>22</v>
          </cell>
          <cell r="AJ205" t="str">
            <v>тр.с./сутки</v>
          </cell>
          <cell r="AK205">
            <v>22</v>
          </cell>
          <cell r="AL205">
            <v>8030</v>
          </cell>
          <cell r="AM205">
            <v>0</v>
          </cell>
          <cell r="AN205" t="str">
            <v>не определена</v>
          </cell>
          <cell r="AO205">
            <v>0</v>
          </cell>
          <cell r="AP205">
            <v>0</v>
          </cell>
          <cell r="AQ205">
            <v>0</v>
          </cell>
          <cell r="AR205" t="str">
            <v>не определена</v>
          </cell>
          <cell r="AS205">
            <v>0</v>
          </cell>
          <cell r="AT205">
            <v>0</v>
          </cell>
          <cell r="AU205">
            <v>22</v>
          </cell>
          <cell r="AV205" t="str">
            <v>тр.с./сутки</v>
          </cell>
          <cell r="AW205">
            <v>22</v>
          </cell>
          <cell r="AX205">
            <v>8030</v>
          </cell>
          <cell r="AY205">
            <v>0</v>
          </cell>
          <cell r="AZ205" t="str">
            <v>не определена</v>
          </cell>
          <cell r="BA205">
            <v>0</v>
          </cell>
          <cell r="BB205">
            <v>0</v>
          </cell>
          <cell r="BC205">
            <v>0</v>
          </cell>
          <cell r="BD205" t="str">
            <v>не определена</v>
          </cell>
          <cell r="BE205">
            <v>0</v>
          </cell>
          <cell r="BF205">
            <v>0</v>
          </cell>
          <cell r="BG205" t="str">
            <v>не определено</v>
          </cell>
          <cell r="BH205" t="str">
            <v>да</v>
          </cell>
          <cell r="BI205" t="str">
            <v>да</v>
          </cell>
          <cell r="BJ205" t="str">
            <v>да</v>
          </cell>
          <cell r="BK205" t="str">
            <v>да</v>
          </cell>
          <cell r="BL205" t="str">
            <v>да</v>
          </cell>
          <cell r="BM205" t="str">
            <v>нет</v>
          </cell>
          <cell r="BN205">
            <v>0</v>
          </cell>
          <cell r="BO205">
            <v>0</v>
          </cell>
        </row>
        <row r="206">
          <cell r="A206" t="str">
            <v>ЖДППСебежСЗФО</v>
          </cell>
          <cell r="B206">
            <v>202</v>
          </cell>
          <cell r="C206" t="str">
            <v>Псковский</v>
          </cell>
          <cell r="D206" t="str">
            <v>ЖДПП</v>
          </cell>
          <cell r="E206" t="str">
            <v>ЖДПП</v>
          </cell>
          <cell r="F206" t="str">
            <v>Себеж</v>
          </cell>
          <cell r="G206" t="str">
            <v>да</v>
          </cell>
          <cell r="H206" t="str">
            <v>установлен</v>
          </cell>
          <cell r="I206" t="str">
            <v>железнодорожный</v>
          </cell>
          <cell r="J206" t="str">
            <v>не определен</v>
          </cell>
          <cell r="K206" t="str">
            <v>грузо-пассажирский</v>
          </cell>
          <cell r="L206" t="str">
            <v>временный</v>
          </cell>
          <cell r="M206" t="str">
            <v>многосторонний</v>
          </cell>
          <cell r="N206" t="str">
            <v>не определен</v>
          </cell>
          <cell r="O206" t="str">
            <v>нет</v>
          </cell>
          <cell r="P206" t="str">
            <v>да</v>
          </cell>
          <cell r="Q206" t="str">
            <v>да</v>
          </cell>
          <cell r="R206" t="str">
            <v>Латвийская Республика</v>
          </cell>
          <cell r="S206" t="str">
            <v>Зилупе</v>
          </cell>
          <cell r="T206" t="str">
            <v>СЗФО</v>
          </cell>
          <cell r="U206" t="str">
            <v>Псковская область</v>
          </cell>
          <cell r="V206" t="str">
            <v>Псковская область, г. Себеж, ул. Вокзальная, д. 1</v>
          </cell>
          <cell r="W206" t="str">
            <v>функционирует</v>
          </cell>
          <cell r="X206" t="str">
            <v>круглосуточно</v>
          </cell>
          <cell r="Y206" t="str">
            <v>действует</v>
          </cell>
          <cell r="Z206" t="str">
            <v>нет данных</v>
          </cell>
          <cell r="AA206" t="str">
            <v>нет данных</v>
          </cell>
          <cell r="AB206" t="str">
            <v>нет данных</v>
          </cell>
          <cell r="AC206" t="str">
            <v>все</v>
          </cell>
          <cell r="AD206" t="str">
            <v>круглогодично</v>
          </cell>
          <cell r="AE206">
            <v>24</v>
          </cell>
          <cell r="AF206">
            <v>365</v>
          </cell>
          <cell r="AG206" t="str">
            <v>действует</v>
          </cell>
          <cell r="AH206">
            <v>44705</v>
          </cell>
          <cell r="AI206">
            <v>34</v>
          </cell>
          <cell r="AJ206" t="str">
            <v>тр.с./сутки</v>
          </cell>
          <cell r="AK206">
            <v>24</v>
          </cell>
          <cell r="AL206">
            <v>12410</v>
          </cell>
          <cell r="AM206">
            <v>4</v>
          </cell>
          <cell r="AN206" t="str">
            <v>тр.с./сутки</v>
          </cell>
          <cell r="AO206">
            <v>4</v>
          </cell>
          <cell r="AP206">
            <v>1460</v>
          </cell>
          <cell r="AQ206">
            <v>0</v>
          </cell>
          <cell r="AR206" t="str">
            <v>не определена</v>
          </cell>
          <cell r="AS206">
            <v>0</v>
          </cell>
          <cell r="AT206">
            <v>0</v>
          </cell>
          <cell r="AU206">
            <v>38</v>
          </cell>
          <cell r="AV206" t="str">
            <v>тр.с./сутки</v>
          </cell>
          <cell r="AW206">
            <v>38</v>
          </cell>
          <cell r="AX206">
            <v>13870</v>
          </cell>
          <cell r="AY206">
            <v>0</v>
          </cell>
          <cell r="AZ206" t="str">
            <v>не определена</v>
          </cell>
          <cell r="BA206">
            <v>0</v>
          </cell>
          <cell r="BB206">
            <v>0</v>
          </cell>
          <cell r="BC206">
            <v>0</v>
          </cell>
          <cell r="BD206" t="str">
            <v>не определена</v>
          </cell>
          <cell r="BE206">
            <v>0</v>
          </cell>
          <cell r="BF206">
            <v>0</v>
          </cell>
          <cell r="BG206" t="str">
            <v>не определено</v>
          </cell>
          <cell r="BH206" t="str">
            <v>да</v>
          </cell>
          <cell r="BI206" t="str">
            <v>да</v>
          </cell>
          <cell r="BJ206" t="str">
            <v>да</v>
          </cell>
          <cell r="BK206" t="str">
            <v>да</v>
          </cell>
          <cell r="BL206" t="str">
            <v>да</v>
          </cell>
          <cell r="BM206" t="str">
            <v>нет</v>
          </cell>
          <cell r="BN206">
            <v>0</v>
          </cell>
          <cell r="BO206">
            <v>0</v>
          </cell>
        </row>
        <row r="207">
          <cell r="A207" t="str">
            <v>ЖДППСкангалиСЗФО</v>
          </cell>
          <cell r="B207">
            <v>203</v>
          </cell>
          <cell r="C207" t="str">
            <v>Псковский</v>
          </cell>
          <cell r="D207" t="str">
            <v>ЖДПП</v>
          </cell>
          <cell r="E207" t="str">
            <v>ЖДПП</v>
          </cell>
          <cell r="F207" t="str">
            <v>Скангали</v>
          </cell>
          <cell r="G207" t="str">
            <v>нет</v>
          </cell>
          <cell r="H207" t="str">
            <v>установлен</v>
          </cell>
          <cell r="I207" t="str">
            <v>железнодорожный</v>
          </cell>
          <cell r="J207" t="str">
            <v>не определен</v>
          </cell>
          <cell r="K207" t="str">
            <v>грузо-пассажирский</v>
          </cell>
          <cell r="L207" t="str">
            <v>постоянный</v>
          </cell>
          <cell r="M207" t="str">
            <v>многосторонний</v>
          </cell>
          <cell r="N207" t="str">
            <v>не определен</v>
          </cell>
          <cell r="O207" t="str">
            <v>да</v>
          </cell>
          <cell r="P207" t="str">
            <v>да</v>
          </cell>
          <cell r="Q207" t="str">
            <v>да</v>
          </cell>
          <cell r="R207" t="str">
            <v>Латвийская Республика</v>
          </cell>
          <cell r="S207" t="str">
            <v>Карсава</v>
          </cell>
          <cell r="T207" t="str">
            <v>СЗФО</v>
          </cell>
          <cell r="U207" t="str">
            <v>Псковская область</v>
          </cell>
          <cell r="V207" t="str">
            <v>не определен</v>
          </cell>
          <cell r="W207" t="str">
            <v>Пункт пропуска не обустроен. На период его обустройства установлен временный ЖДПП Пыталово. Решение о целесообразности функционирования не принято</v>
          </cell>
          <cell r="X207" t="str">
            <v>не определен</v>
          </cell>
          <cell r="Y207" t="str">
            <v>не определен</v>
          </cell>
          <cell r="Z207" t="str">
            <v>нет данных</v>
          </cell>
          <cell r="AA207" t="str">
            <v>нет данных</v>
          </cell>
          <cell r="AB207" t="str">
            <v>нет данных</v>
          </cell>
          <cell r="AC207" t="str">
            <v>не определен</v>
          </cell>
          <cell r="AD207" t="str">
            <v>не определен</v>
          </cell>
          <cell r="AE207">
            <v>0</v>
          </cell>
          <cell r="AF207">
            <v>0</v>
          </cell>
          <cell r="AG207" t="str">
            <v>не определен</v>
          </cell>
          <cell r="AH207" t="str">
            <v>не утвержден</v>
          </cell>
          <cell r="AI207">
            <v>0</v>
          </cell>
          <cell r="AJ207" t="str">
            <v>не определена</v>
          </cell>
          <cell r="AK207">
            <v>0</v>
          </cell>
          <cell r="AL207">
            <v>0</v>
          </cell>
          <cell r="AM207">
            <v>0</v>
          </cell>
          <cell r="AN207" t="str">
            <v>не определена</v>
          </cell>
          <cell r="AO207">
            <v>0</v>
          </cell>
          <cell r="AP207">
            <v>0</v>
          </cell>
          <cell r="AQ207">
            <v>0</v>
          </cell>
          <cell r="AR207" t="str">
            <v>не определена</v>
          </cell>
          <cell r="AS207">
            <v>0</v>
          </cell>
          <cell r="AT207">
            <v>0</v>
          </cell>
          <cell r="AU207">
            <v>0</v>
          </cell>
          <cell r="AV207" t="str">
            <v>не определена</v>
          </cell>
          <cell r="AW207">
            <v>0</v>
          </cell>
          <cell r="AX207">
            <v>0</v>
          </cell>
          <cell r="AY207">
            <v>0</v>
          </cell>
          <cell r="AZ207" t="str">
            <v>не определена</v>
          </cell>
          <cell r="BA207">
            <v>0</v>
          </cell>
          <cell r="BB207">
            <v>0</v>
          </cell>
          <cell r="BC207">
            <v>0</v>
          </cell>
          <cell r="BD207" t="str">
            <v>не определена</v>
          </cell>
          <cell r="BE207">
            <v>0</v>
          </cell>
          <cell r="BF207">
            <v>0</v>
          </cell>
          <cell r="BG207" t="str">
            <v>не определено</v>
          </cell>
          <cell r="BH207" t="str">
            <v>нет</v>
          </cell>
          <cell r="BI207" t="str">
            <v>нет</v>
          </cell>
          <cell r="BJ207" t="str">
            <v>нет</v>
          </cell>
          <cell r="BK207" t="str">
            <v>нет</v>
          </cell>
          <cell r="BL207" t="str">
            <v>нет</v>
          </cell>
          <cell r="BM207" t="str">
            <v>нет</v>
          </cell>
          <cell r="BN207">
            <v>0</v>
          </cell>
          <cell r="BO207">
            <v>0</v>
          </cell>
        </row>
        <row r="208">
          <cell r="A208" t="str">
            <v>ВПППсков (Кресты)СЗФО</v>
          </cell>
          <cell r="B208">
            <v>204</v>
          </cell>
          <cell r="C208" t="str">
            <v>Псковский</v>
          </cell>
          <cell r="D208" t="str">
            <v>ВПП</v>
          </cell>
          <cell r="E208" t="str">
            <v>ВПП</v>
          </cell>
          <cell r="F208" t="str">
            <v>Псков (Кресты)</v>
          </cell>
          <cell r="G208" t="str">
            <v>да</v>
          </cell>
          <cell r="H208" t="str">
            <v>установлен</v>
          </cell>
          <cell r="I208" t="str">
            <v>воздушный</v>
          </cell>
          <cell r="J208" t="str">
            <v>не определен</v>
          </cell>
          <cell r="K208" t="str">
            <v>грузо-пассажирский</v>
          </cell>
          <cell r="L208" t="str">
            <v>работающий на нерегулярной основе</v>
          </cell>
          <cell r="M208" t="str">
            <v>многосторонний</v>
          </cell>
          <cell r="N208" t="str">
            <v>не определен</v>
          </cell>
          <cell r="O208" t="str">
            <v>нет</v>
          </cell>
          <cell r="P208" t="str">
            <v>нет</v>
          </cell>
          <cell r="Q208" t="str">
            <v>нет</v>
          </cell>
          <cell r="R208" t="str">
            <v>не применимо</v>
          </cell>
          <cell r="S208" t="str">
            <v>не применимо</v>
          </cell>
          <cell r="T208" t="str">
            <v>СЗФО</v>
          </cell>
          <cell r="U208" t="str">
            <v>Псковская область</v>
          </cell>
          <cell r="V208" t="str">
            <v>Псковская область, г. Псков, ул. Германа, д. 34</v>
          </cell>
          <cell r="W208" t="str">
            <v>функционирует</v>
          </cell>
          <cell r="X208" t="str">
            <v>по графику, при необходимости – круглосуточно</v>
          </cell>
          <cell r="Y208" t="str">
            <v>действует</v>
          </cell>
          <cell r="Z208" t="str">
            <v>нет данных</v>
          </cell>
          <cell r="AA208" t="str">
            <v>нет данных</v>
          </cell>
          <cell r="AB208" t="str">
            <v>нет данных</v>
          </cell>
          <cell r="AC208" t="str">
            <v>все</v>
          </cell>
          <cell r="AD208" t="str">
            <v>круглогодично</v>
          </cell>
          <cell r="AE208">
            <v>24</v>
          </cell>
          <cell r="AF208">
            <v>365</v>
          </cell>
          <cell r="AG208" t="str">
            <v>действует</v>
          </cell>
          <cell r="AH208">
            <v>44697</v>
          </cell>
          <cell r="AI208">
            <v>25</v>
          </cell>
          <cell r="AJ208" t="str">
            <v>тр.с./сутки</v>
          </cell>
          <cell r="AK208">
            <v>25</v>
          </cell>
          <cell r="AL208">
            <v>0</v>
          </cell>
          <cell r="AM208">
            <v>0</v>
          </cell>
          <cell r="AN208" t="str">
            <v>не определена</v>
          </cell>
          <cell r="AO208">
            <v>0</v>
          </cell>
          <cell r="AP208">
            <v>0</v>
          </cell>
          <cell r="AQ208">
            <v>0</v>
          </cell>
          <cell r="AR208" t="str">
            <v>не определена</v>
          </cell>
          <cell r="AS208">
            <v>0</v>
          </cell>
          <cell r="AT208">
            <v>0</v>
          </cell>
          <cell r="AU208">
            <v>25</v>
          </cell>
          <cell r="AV208" t="str">
            <v>тр.с./сутки</v>
          </cell>
          <cell r="AW208">
            <v>25</v>
          </cell>
          <cell r="AX208">
            <v>0</v>
          </cell>
          <cell r="AY208">
            <v>50</v>
          </cell>
          <cell r="AZ208" t="str">
            <v>чел./час</v>
          </cell>
          <cell r="BA208">
            <v>1200</v>
          </cell>
          <cell r="BB208">
            <v>0</v>
          </cell>
          <cell r="BC208">
            <v>100</v>
          </cell>
          <cell r="BD208" t="str">
            <v>тонн/сутки</v>
          </cell>
          <cell r="BE208">
            <v>100</v>
          </cell>
          <cell r="BF208">
            <v>0</v>
          </cell>
          <cell r="BG208" t="str">
            <v>не представляется возможным расчитать в связи с нерегулярным характером работы пункта пропуска</v>
          </cell>
          <cell r="BH208" t="str">
            <v>да</v>
          </cell>
          <cell r="BI208" t="str">
            <v>да</v>
          </cell>
          <cell r="BJ208" t="str">
            <v>да</v>
          </cell>
          <cell r="BK208" t="str">
            <v>да</v>
          </cell>
          <cell r="BL208" t="str">
            <v>да</v>
          </cell>
          <cell r="BM208" t="str">
            <v>нет</v>
          </cell>
          <cell r="BN208">
            <v>0</v>
          </cell>
          <cell r="BO208">
            <v>0</v>
          </cell>
        </row>
        <row r="209">
          <cell r="A209" t="str">
            <v>РПППсковСЗФО</v>
          </cell>
          <cell r="B209">
            <v>205</v>
          </cell>
          <cell r="C209" t="str">
            <v>Псковский</v>
          </cell>
          <cell r="D209" t="str">
            <v>РПП</v>
          </cell>
          <cell r="E209" t="str">
            <v>РПП</v>
          </cell>
          <cell r="F209" t="str">
            <v>Псков</v>
          </cell>
          <cell r="G209" t="str">
            <v>нет</v>
          </cell>
          <cell r="H209" t="str">
            <v>установлен</v>
          </cell>
          <cell r="I209" t="str">
            <v>речной</v>
          </cell>
          <cell r="J209" t="str">
            <v>не определен</v>
          </cell>
          <cell r="K209" t="str">
            <v>грузо-пассажирский</v>
          </cell>
          <cell r="L209" t="str">
            <v>сезонный</v>
          </cell>
          <cell r="M209" t="str">
            <v>многосторонний</v>
          </cell>
          <cell r="N209" t="str">
            <v>не определен</v>
          </cell>
          <cell r="O209" t="str">
            <v>нет</v>
          </cell>
          <cell r="P209" t="str">
            <v>нет</v>
          </cell>
          <cell r="Q209" t="str">
            <v>нет</v>
          </cell>
          <cell r="R209" t="str">
            <v>Эстонская Республика</v>
          </cell>
          <cell r="S209" t="str">
            <v>Праага</v>
          </cell>
          <cell r="T209" t="str">
            <v>СЗФО</v>
          </cell>
          <cell r="U209" t="str">
            <v>Псковская область</v>
          </cell>
          <cell r="V209" t="str">
            <v>не определен</v>
          </cell>
          <cell r="W209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X209" t="str">
            <v>не определен</v>
          </cell>
          <cell r="Y209" t="str">
            <v>не определен</v>
          </cell>
          <cell r="Z209" t="str">
            <v>нет данных</v>
          </cell>
          <cell r="AA209" t="str">
            <v>нет данных</v>
          </cell>
          <cell r="AB209" t="str">
            <v>нет данных</v>
          </cell>
          <cell r="AC209" t="str">
            <v>не определен</v>
          </cell>
          <cell r="AD209" t="str">
            <v>не определен</v>
          </cell>
          <cell r="AE209">
            <v>0</v>
          </cell>
          <cell r="AF209">
            <v>0</v>
          </cell>
          <cell r="AG209" t="str">
            <v>не определен</v>
          </cell>
          <cell r="AH209" t="str">
            <v>не утвержден</v>
          </cell>
          <cell r="AI209">
            <v>0</v>
          </cell>
          <cell r="AJ209" t="str">
            <v>не определена</v>
          </cell>
          <cell r="AK209">
            <v>0</v>
          </cell>
          <cell r="AL209">
            <v>0</v>
          </cell>
          <cell r="AM209">
            <v>0</v>
          </cell>
          <cell r="AN209" t="str">
            <v>не определена</v>
          </cell>
          <cell r="AO209">
            <v>0</v>
          </cell>
          <cell r="AP209">
            <v>0</v>
          </cell>
          <cell r="AQ209">
            <v>0</v>
          </cell>
          <cell r="AR209" t="str">
            <v>не определена</v>
          </cell>
          <cell r="AS209">
            <v>0</v>
          </cell>
          <cell r="AT209">
            <v>0</v>
          </cell>
          <cell r="AU209">
            <v>0</v>
          </cell>
          <cell r="AV209" t="str">
            <v>не определена</v>
          </cell>
          <cell r="AW209">
            <v>0</v>
          </cell>
          <cell r="AX209">
            <v>0</v>
          </cell>
          <cell r="AY209">
            <v>0</v>
          </cell>
          <cell r="AZ209" t="str">
            <v>не определена</v>
          </cell>
          <cell r="BA209">
            <v>0</v>
          </cell>
          <cell r="BB209">
            <v>0</v>
          </cell>
          <cell r="BC209">
            <v>0</v>
          </cell>
          <cell r="BD209" t="str">
            <v>не определена</v>
          </cell>
          <cell r="BE209">
            <v>0</v>
          </cell>
          <cell r="BF209">
            <v>0</v>
          </cell>
          <cell r="BG209" t="str">
            <v>не определено</v>
          </cell>
          <cell r="BH209" t="str">
            <v>нет</v>
          </cell>
          <cell r="BI209" t="str">
            <v>нет</v>
          </cell>
          <cell r="BJ209" t="str">
            <v>нет</v>
          </cell>
          <cell r="BK209" t="str">
            <v>нет</v>
          </cell>
          <cell r="BL209" t="str">
            <v>нет</v>
          </cell>
          <cell r="BM209" t="str">
            <v>нет</v>
          </cell>
          <cell r="BN209">
            <v>0</v>
          </cell>
          <cell r="BO209">
            <v>0</v>
          </cell>
        </row>
        <row r="210">
          <cell r="A210" t="str">
            <v>ОППСторожинецСЗФО</v>
          </cell>
          <cell r="B210">
            <v>206</v>
          </cell>
          <cell r="C210" t="str">
            <v>Псковский</v>
          </cell>
          <cell r="D210" t="str">
            <v>ОПП</v>
          </cell>
          <cell r="E210" t="str">
            <v>ОПП</v>
          </cell>
          <cell r="F210" t="str">
            <v>Сторожинец</v>
          </cell>
          <cell r="G210" t="str">
            <v>нет</v>
          </cell>
          <cell r="H210" t="str">
            <v>установлен</v>
          </cell>
          <cell r="I210" t="str">
            <v>озерный</v>
          </cell>
          <cell r="J210" t="str">
            <v>не определен</v>
          </cell>
          <cell r="K210" t="str">
            <v>грузо-пассажирский</v>
          </cell>
          <cell r="L210" t="str">
            <v>сезонный</v>
          </cell>
          <cell r="M210" t="str">
            <v>многосторонний</v>
          </cell>
          <cell r="N210" t="str">
            <v>не определен</v>
          </cell>
          <cell r="O210" t="str">
            <v>нет</v>
          </cell>
          <cell r="P210" t="str">
            <v>нет</v>
          </cell>
          <cell r="Q210" t="str">
            <v>нет</v>
          </cell>
          <cell r="R210" t="str">
            <v>Эстонская Республика</v>
          </cell>
          <cell r="S210" t="str">
            <v>Праага</v>
          </cell>
          <cell r="T210" t="str">
            <v>СЗФО</v>
          </cell>
          <cell r="U210" t="str">
            <v>Псковская область</v>
          </cell>
          <cell r="V210" t="str">
            <v>не определен</v>
          </cell>
          <cell r="W210" t="str">
            <v>Пункт пропуска не обустроен. Приказом Минтранса России от 15.11.2004 № 31 Росморречфлоту поручено провести комплекс мероприятий по открытию и дальнейшему функционированию пункта пропуска. Необходимые мороприятия не проводились</v>
          </cell>
          <cell r="X210" t="str">
            <v>не определен</v>
          </cell>
          <cell r="Y210" t="str">
            <v>не определен</v>
          </cell>
          <cell r="Z210" t="str">
            <v>нет данных</v>
          </cell>
          <cell r="AA210" t="str">
            <v>нет данных</v>
          </cell>
          <cell r="AB210" t="str">
            <v>нет данных</v>
          </cell>
          <cell r="AC210" t="str">
            <v>не определен</v>
          </cell>
          <cell r="AD210" t="str">
            <v>не определен</v>
          </cell>
          <cell r="AE210">
            <v>0</v>
          </cell>
          <cell r="AF210">
            <v>0</v>
          </cell>
          <cell r="AG210" t="str">
            <v>не определен</v>
          </cell>
          <cell r="AH210" t="str">
            <v>не утвержден</v>
          </cell>
          <cell r="AI210">
            <v>0</v>
          </cell>
          <cell r="AJ210" t="str">
            <v>не определена</v>
          </cell>
          <cell r="AK210">
            <v>0</v>
          </cell>
          <cell r="AL210">
            <v>0</v>
          </cell>
          <cell r="AM210">
            <v>0</v>
          </cell>
          <cell r="AN210" t="str">
            <v>не определена</v>
          </cell>
          <cell r="AO210">
            <v>0</v>
          </cell>
          <cell r="AP210">
            <v>0</v>
          </cell>
          <cell r="AQ210">
            <v>0</v>
          </cell>
          <cell r="AR210" t="str">
            <v>не определена</v>
          </cell>
          <cell r="AS210">
            <v>0</v>
          </cell>
          <cell r="AT210">
            <v>0</v>
          </cell>
          <cell r="AU210">
            <v>0</v>
          </cell>
          <cell r="AV210" t="str">
            <v>не определена</v>
          </cell>
          <cell r="AW210">
            <v>0</v>
          </cell>
          <cell r="AX210">
            <v>0</v>
          </cell>
          <cell r="AY210">
            <v>0</v>
          </cell>
          <cell r="AZ210" t="str">
            <v>не определена</v>
          </cell>
          <cell r="BA210">
            <v>0</v>
          </cell>
          <cell r="BB210">
            <v>0</v>
          </cell>
          <cell r="BC210">
            <v>0</v>
          </cell>
          <cell r="BD210" t="str">
            <v>не определена</v>
          </cell>
          <cell r="BE210">
            <v>0</v>
          </cell>
          <cell r="BF210">
            <v>0</v>
          </cell>
          <cell r="BG210" t="str">
            <v>не определено</v>
          </cell>
          <cell r="BH210" t="str">
            <v>нет</v>
          </cell>
          <cell r="BI210" t="str">
            <v>нет</v>
          </cell>
          <cell r="BJ210" t="str">
            <v>нет</v>
          </cell>
          <cell r="BK210" t="str">
            <v>нет</v>
          </cell>
          <cell r="BL210" t="str">
            <v>нет</v>
          </cell>
          <cell r="BM210" t="str">
            <v>нет</v>
          </cell>
          <cell r="BN210">
            <v>0</v>
          </cell>
          <cell r="BO210">
            <v>0</v>
          </cell>
        </row>
        <row r="211">
          <cell r="A211" t="str">
            <v>МАППВесело-ВознесенкаЮФО</v>
          </cell>
          <cell r="B211">
            <v>207</v>
          </cell>
          <cell r="C211" t="str">
            <v>Ростовский</v>
          </cell>
          <cell r="D211" t="str">
            <v>АПП</v>
          </cell>
          <cell r="E211" t="str">
            <v>МАПП</v>
          </cell>
          <cell r="F211" t="str">
            <v>Весело-Вознесенка</v>
          </cell>
          <cell r="G211" t="str">
            <v>да</v>
          </cell>
          <cell r="H211" t="str">
            <v>установлен</v>
          </cell>
          <cell r="I211" t="str">
            <v>автомобильный</v>
          </cell>
          <cell r="J211" t="str">
            <v>не определен</v>
          </cell>
          <cell r="K211" t="str">
            <v>грузо-пассажирский</v>
          </cell>
          <cell r="L211" t="str">
            <v>постоянный</v>
          </cell>
          <cell r="M211" t="str">
            <v>многосторонний</v>
          </cell>
          <cell r="N211" t="str">
            <v>не определен</v>
          </cell>
          <cell r="O211" t="str">
            <v>да</v>
          </cell>
          <cell r="P211" t="str">
            <v>да</v>
          </cell>
          <cell r="Q211" t="str">
            <v>да</v>
          </cell>
          <cell r="R211" t="str">
            <v>не применимо (ДНР)</v>
          </cell>
          <cell r="S211" t="str">
            <v>Новоазовск</v>
          </cell>
          <cell r="T211" t="str">
            <v>ЮФО</v>
          </cell>
          <cell r="U211" t="str">
            <v>Ростовская область</v>
          </cell>
          <cell r="V211" t="str">
            <v>Ростовская область, Неклиновский район, с. Весело-Вознесенка, 118 км автодороги Ростов-на-Дону- Таганрог-граница Украины</v>
          </cell>
          <cell r="W211" t="str">
            <v>функционирует</v>
          </cell>
          <cell r="X211" t="str">
            <v>круглосуточно</v>
          </cell>
          <cell r="Y211" t="str">
            <v>действует</v>
          </cell>
          <cell r="Z211" t="str">
            <v>нет данных</v>
          </cell>
          <cell r="AA211" t="str">
            <v>нет данных</v>
          </cell>
          <cell r="AB211" t="str">
            <v>нет данных</v>
          </cell>
          <cell r="AC211" t="str">
            <v>все</v>
          </cell>
          <cell r="AD211" t="str">
            <v>круглогодично</v>
          </cell>
          <cell r="AE211">
            <v>24</v>
          </cell>
          <cell r="AF211">
            <v>365</v>
          </cell>
          <cell r="AG211" t="str">
            <v>действует</v>
          </cell>
          <cell r="AH211">
            <v>44183</v>
          </cell>
          <cell r="AI211">
            <v>300</v>
          </cell>
          <cell r="AJ211" t="str">
            <v>тр.с./сутки</v>
          </cell>
          <cell r="AK211">
            <v>300</v>
          </cell>
          <cell r="AL211">
            <v>109500</v>
          </cell>
          <cell r="AM211">
            <v>50</v>
          </cell>
          <cell r="AN211" t="str">
            <v>тр.с./сутки</v>
          </cell>
          <cell r="AO211">
            <v>50</v>
          </cell>
          <cell r="AP211">
            <v>18250</v>
          </cell>
          <cell r="AQ211">
            <v>1150</v>
          </cell>
          <cell r="AR211" t="str">
            <v>тр.с./сутки</v>
          </cell>
          <cell r="AS211">
            <v>1150</v>
          </cell>
          <cell r="AT211">
            <v>419750</v>
          </cell>
          <cell r="AU211">
            <v>1500</v>
          </cell>
          <cell r="AV211" t="str">
            <v>тр.с./сутки</v>
          </cell>
          <cell r="AW211">
            <v>1500</v>
          </cell>
          <cell r="AX211">
            <v>547500</v>
          </cell>
          <cell r="AY211">
            <v>6720</v>
          </cell>
          <cell r="AZ211" t="str">
            <v>чел./сутки</v>
          </cell>
          <cell r="BA211">
            <v>6720</v>
          </cell>
          <cell r="BB211">
            <v>2452800</v>
          </cell>
          <cell r="BC211">
            <v>0</v>
          </cell>
          <cell r="BD211" t="str">
            <v>не определена</v>
          </cell>
          <cell r="BE211">
            <v>0</v>
          </cell>
          <cell r="BF211">
            <v>0</v>
          </cell>
          <cell r="BG211" t="str">
            <v>не определено</v>
          </cell>
          <cell r="BH211" t="str">
            <v>да</v>
          </cell>
          <cell r="BI211" t="str">
            <v>да</v>
          </cell>
          <cell r="BJ211" t="str">
            <v>да</v>
          </cell>
          <cell r="BK211" t="str">
            <v>да</v>
          </cell>
          <cell r="BL211" t="str">
            <v>да</v>
          </cell>
          <cell r="BM211" t="str">
            <v>нет</v>
          </cell>
          <cell r="BN211">
            <v>0</v>
          </cell>
          <cell r="BO211">
            <v>10</v>
          </cell>
        </row>
        <row r="212">
          <cell r="A212" t="str">
            <v>МАППВолошиноЮФО</v>
          </cell>
          <cell r="B212">
            <v>208</v>
          </cell>
          <cell r="C212" t="str">
            <v>Ростовский</v>
          </cell>
          <cell r="D212" t="str">
            <v>АПП</v>
          </cell>
          <cell r="E212" t="str">
            <v>МАПП</v>
          </cell>
          <cell r="F212" t="str">
            <v>Волошино</v>
          </cell>
          <cell r="G212" t="str">
            <v>да</v>
          </cell>
          <cell r="H212" t="str">
            <v>установлен</v>
          </cell>
          <cell r="I212" t="str">
            <v>автомобильный</v>
          </cell>
          <cell r="J212" t="str">
            <v>не определен</v>
          </cell>
          <cell r="K212" t="str">
            <v>грузо-пассажирский</v>
          </cell>
          <cell r="L212" t="str">
            <v>постоянный</v>
          </cell>
          <cell r="M212" t="str">
            <v>многосторонний</v>
          </cell>
          <cell r="N212" t="str">
            <v>не определен</v>
          </cell>
          <cell r="O212" t="str">
            <v>нет</v>
          </cell>
          <cell r="P212" t="str">
            <v>да</v>
          </cell>
          <cell r="Q212" t="str">
            <v>да</v>
          </cell>
          <cell r="R212" t="str">
            <v>не применимо (ЛНР)</v>
          </cell>
          <cell r="S212" t="str">
            <v>Красная Таловка</v>
          </cell>
          <cell r="T212" t="str">
            <v>ЮФО</v>
          </cell>
          <cell r="U212" t="str">
            <v>Ростовская область</v>
          </cell>
          <cell r="V212" t="str">
            <v>Ростовская область, Миллеровский район, 500м юго-восточнее с. Волошино, на 38 км автодоро-ги Миллерово-Луганск</v>
          </cell>
          <cell r="W212" t="str">
    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 с 2017 г.</v>
          </cell>
          <cell r="X212" t="str">
            <v>круглосуточно</v>
          </cell>
          <cell r="Y212" t="str">
            <v>действует</v>
          </cell>
          <cell r="Z212" t="str">
            <v>нет данных</v>
          </cell>
          <cell r="AA212" t="str">
            <v>нет данных</v>
          </cell>
          <cell r="AB212" t="str">
            <v>нет данных</v>
          </cell>
          <cell r="AC212" t="str">
            <v>все</v>
          </cell>
          <cell r="AD212" t="str">
            <v>круглогодично</v>
          </cell>
          <cell r="AE212">
            <v>24</v>
          </cell>
          <cell r="AF212">
            <v>365</v>
          </cell>
          <cell r="AG212" t="str">
            <v>действует</v>
          </cell>
          <cell r="AH212">
            <v>43000</v>
          </cell>
          <cell r="AI212">
            <v>0</v>
          </cell>
          <cell r="AJ212" t="str">
            <v>не определена</v>
          </cell>
          <cell r="AK212">
            <v>0</v>
          </cell>
          <cell r="AL212">
            <v>0</v>
          </cell>
          <cell r="AM212">
            <v>0</v>
          </cell>
          <cell r="AN212" t="str">
            <v>не определена</v>
          </cell>
          <cell r="AO212">
            <v>0</v>
          </cell>
          <cell r="AP212">
            <v>0</v>
          </cell>
          <cell r="AQ212">
            <v>0</v>
          </cell>
          <cell r="AR212" t="str">
            <v>не определена</v>
          </cell>
          <cell r="AS212">
            <v>0</v>
          </cell>
          <cell r="AT212">
            <v>0</v>
          </cell>
          <cell r="AU212">
            <v>0</v>
          </cell>
          <cell r="AV212" t="str">
            <v>не определена</v>
          </cell>
          <cell r="AW212">
            <v>0</v>
          </cell>
          <cell r="AX212">
            <v>0</v>
          </cell>
          <cell r="AY212">
            <v>0</v>
          </cell>
          <cell r="AZ212" t="str">
            <v>не определена</v>
          </cell>
          <cell r="BA212">
            <v>0</v>
          </cell>
          <cell r="BB212">
            <v>0</v>
          </cell>
          <cell r="BC212">
            <v>0</v>
          </cell>
          <cell r="BD212" t="str">
            <v>не определена</v>
          </cell>
          <cell r="BE212">
            <v>0</v>
          </cell>
          <cell r="BF212">
            <v>0</v>
          </cell>
          <cell r="BG212" t="str">
            <v>не определено</v>
          </cell>
          <cell r="BH212" t="str">
            <v>да</v>
          </cell>
          <cell r="BI212" t="str">
            <v>да</v>
          </cell>
          <cell r="BJ212" t="str">
            <v>да</v>
          </cell>
          <cell r="BK212" t="str">
            <v>да</v>
          </cell>
          <cell r="BL212" t="str">
            <v>да</v>
          </cell>
          <cell r="BM212" t="str">
            <v>да</v>
          </cell>
          <cell r="BN212">
            <v>0</v>
          </cell>
          <cell r="BO212">
            <v>2</v>
          </cell>
        </row>
        <row r="213">
          <cell r="A213" t="str">
            <v>МАППГуковоЮФО</v>
          </cell>
          <cell r="B213">
            <v>209</v>
          </cell>
          <cell r="C213" t="str">
            <v>Ростовский</v>
          </cell>
          <cell r="D213" t="str">
            <v>АПП</v>
          </cell>
          <cell r="E213" t="str">
            <v>МАПП</v>
          </cell>
          <cell r="F213" t="str">
            <v>Гуково</v>
          </cell>
          <cell r="G213" t="str">
            <v>да</v>
          </cell>
          <cell r="H213" t="str">
            <v>установлен</v>
          </cell>
          <cell r="I213" t="str">
            <v>автомобильный</v>
          </cell>
          <cell r="J213" t="str">
            <v>не определен</v>
          </cell>
          <cell r="K213" t="str">
            <v>грузо-пассажирский</v>
          </cell>
          <cell r="L213" t="str">
            <v>постоянный</v>
          </cell>
          <cell r="M213" t="str">
            <v>многосторонний</v>
          </cell>
          <cell r="N213" t="str">
            <v>не определен</v>
          </cell>
          <cell r="O213" t="str">
            <v>нет</v>
          </cell>
          <cell r="P213" t="str">
            <v>нет</v>
          </cell>
          <cell r="Q213" t="str">
            <v>да</v>
          </cell>
          <cell r="R213" t="str">
            <v>не применимо (ЛНР)</v>
          </cell>
          <cell r="S213" t="str">
            <v>Черновопартизанск</v>
          </cell>
          <cell r="T213" t="str">
            <v>ЮФО</v>
          </cell>
          <cell r="U213" t="str">
            <v>Ростовская область</v>
          </cell>
          <cell r="V213" t="str">
            <v>Ростовская область, Красносулинский район, 23 км автомобильной дороги Зверево - Ровеньки (граница Украины)</v>
          </cell>
          <cell r="W213" t="str">
            <v>функционирует</v>
          </cell>
          <cell r="X213" t="str">
            <v>круглосуточно</v>
          </cell>
          <cell r="Y213" t="str">
            <v>действует</v>
          </cell>
          <cell r="Z213" t="str">
            <v>нет данных</v>
          </cell>
          <cell r="AA213" t="str">
            <v>нет данных</v>
          </cell>
          <cell r="AB213" t="str">
            <v>нет данных</v>
          </cell>
          <cell r="AC213" t="str">
            <v>все</v>
          </cell>
          <cell r="AD213" t="str">
            <v>круглогодично</v>
          </cell>
          <cell r="AE213">
            <v>24</v>
          </cell>
          <cell r="AF213">
            <v>365</v>
          </cell>
          <cell r="AG213" t="str">
            <v>действует</v>
          </cell>
          <cell r="AH213">
            <v>43399</v>
          </cell>
          <cell r="AI213">
            <v>30</v>
          </cell>
          <cell r="AJ213" t="str">
            <v>тр.с./сутки</v>
          </cell>
          <cell r="AK213">
            <v>30</v>
          </cell>
          <cell r="AL213">
            <v>10950</v>
          </cell>
          <cell r="AM213">
            <v>20</v>
          </cell>
          <cell r="AN213" t="str">
            <v>тр.с./сутки</v>
          </cell>
          <cell r="AO213">
            <v>20</v>
          </cell>
          <cell r="AP213">
            <v>7300</v>
          </cell>
          <cell r="AQ213">
            <v>300</v>
          </cell>
          <cell r="AR213" t="str">
            <v>тр.с./сутки</v>
          </cell>
          <cell r="AS213">
            <v>300</v>
          </cell>
          <cell r="AT213">
            <v>109500</v>
          </cell>
          <cell r="AU213">
            <v>350</v>
          </cell>
          <cell r="AV213" t="str">
            <v>тр.с./сутки</v>
          </cell>
          <cell r="AW213">
            <v>350</v>
          </cell>
          <cell r="AX213">
            <v>127750</v>
          </cell>
          <cell r="AY213">
            <v>0</v>
          </cell>
          <cell r="AZ213" t="str">
            <v>не определена</v>
          </cell>
          <cell r="BA213">
            <v>0</v>
          </cell>
          <cell r="BB213">
            <v>0</v>
          </cell>
          <cell r="BC213">
            <v>0</v>
          </cell>
          <cell r="BD213" t="str">
            <v>не определена</v>
          </cell>
          <cell r="BE213">
            <v>0</v>
          </cell>
          <cell r="BF213">
            <v>0</v>
          </cell>
          <cell r="BG213" t="str">
            <v>не определено</v>
          </cell>
          <cell r="BH213" t="str">
            <v>да</v>
          </cell>
          <cell r="BI213" t="str">
            <v>да</v>
          </cell>
          <cell r="BJ213" t="str">
            <v>да</v>
          </cell>
          <cell r="BK213" t="str">
            <v>да</v>
          </cell>
          <cell r="BL213" t="str">
            <v>да</v>
          </cell>
          <cell r="BM213" t="str">
            <v>да</v>
          </cell>
          <cell r="BN213">
            <v>0</v>
          </cell>
          <cell r="BO213">
            <v>8</v>
          </cell>
        </row>
        <row r="214">
          <cell r="A214" t="str">
            <v>МАППДонецк (Изварино)ЮФО</v>
          </cell>
          <cell r="B214">
            <v>210</v>
          </cell>
          <cell r="C214" t="str">
            <v>Ростовский</v>
          </cell>
          <cell r="D214" t="str">
            <v>АПП</v>
          </cell>
          <cell r="E214" t="str">
            <v>МАПП</v>
          </cell>
          <cell r="F214" t="str">
            <v>Донецк (Изварино)</v>
          </cell>
          <cell r="G214" t="str">
            <v>да</v>
          </cell>
          <cell r="H214" t="str">
            <v>установлен</v>
          </cell>
          <cell r="I214" t="str">
            <v>автомобильный</v>
          </cell>
          <cell r="J214" t="str">
            <v>не определен</v>
          </cell>
          <cell r="K214" t="str">
            <v>грузо-пассажирский</v>
          </cell>
          <cell r="L214" t="str">
            <v>постоянный</v>
          </cell>
          <cell r="M214" t="str">
            <v>многосторонний</v>
          </cell>
          <cell r="N214" t="str">
            <v>не определен</v>
          </cell>
          <cell r="O214" t="str">
            <v>нет</v>
          </cell>
          <cell r="P214" t="str">
            <v>да</v>
          </cell>
          <cell r="Q214" t="str">
            <v>да</v>
          </cell>
          <cell r="R214" t="str">
            <v>не применимо (ЛНР)</v>
          </cell>
          <cell r="S214" t="str">
            <v>Изварино</v>
          </cell>
          <cell r="T214" t="str">
            <v>ЮФО</v>
          </cell>
          <cell r="U214" t="str">
            <v>Ростовская область</v>
          </cell>
          <cell r="V214" t="str">
            <v>Ростовская область, г. Донецк, ул. Тимирязева 2,б</v>
          </cell>
          <cell r="W214" t="str">
            <v>функционирует</v>
          </cell>
          <cell r="X214" t="str">
            <v>круглосуточно</v>
          </cell>
          <cell r="Y214" t="str">
            <v>действует</v>
          </cell>
          <cell r="Z214" t="str">
            <v>нет данных</v>
          </cell>
          <cell r="AA214" t="str">
            <v>нет данных</v>
          </cell>
          <cell r="AB214" t="str">
            <v>нет данных</v>
          </cell>
          <cell r="AC214" t="str">
            <v>все</v>
          </cell>
          <cell r="AD214" t="str">
            <v>круглогодично</v>
          </cell>
          <cell r="AE214">
            <v>24</v>
          </cell>
          <cell r="AF214">
            <v>365</v>
          </cell>
          <cell r="AG214" t="str">
            <v>действует</v>
          </cell>
          <cell r="AH214">
            <v>44291</v>
          </cell>
          <cell r="AI214">
            <v>100</v>
          </cell>
          <cell r="AJ214" t="str">
            <v>тр.с./сутки</v>
          </cell>
          <cell r="AK214">
            <v>100</v>
          </cell>
          <cell r="AL214">
            <v>36500</v>
          </cell>
          <cell r="AM214">
            <v>20</v>
          </cell>
          <cell r="AN214" t="str">
            <v>тр.с./сутки</v>
          </cell>
          <cell r="AO214">
            <v>20</v>
          </cell>
          <cell r="AP214">
            <v>7300</v>
          </cell>
          <cell r="AQ214">
            <v>380</v>
          </cell>
          <cell r="AR214" t="str">
            <v>тр.с./сутки</v>
          </cell>
          <cell r="AS214">
            <v>380</v>
          </cell>
          <cell r="AT214">
            <v>138700</v>
          </cell>
          <cell r="AU214">
            <v>500</v>
          </cell>
          <cell r="AV214" t="str">
            <v>тр.с./сутки</v>
          </cell>
          <cell r="AW214">
            <v>500</v>
          </cell>
          <cell r="AX214">
            <v>182500</v>
          </cell>
          <cell r="AY214">
            <v>0</v>
          </cell>
          <cell r="AZ214" t="str">
            <v>не определена</v>
          </cell>
          <cell r="BA214">
            <v>0</v>
          </cell>
          <cell r="BB214">
            <v>0</v>
          </cell>
          <cell r="BC214">
            <v>0</v>
          </cell>
          <cell r="BD214" t="str">
            <v>не определена</v>
          </cell>
          <cell r="BE214">
            <v>0</v>
          </cell>
          <cell r="BF214">
            <v>0</v>
          </cell>
          <cell r="BG214" t="str">
            <v>не определено</v>
          </cell>
          <cell r="BH214" t="str">
            <v>да</v>
          </cell>
          <cell r="BI214" t="str">
            <v>да</v>
          </cell>
          <cell r="BJ214" t="str">
            <v>да</v>
          </cell>
          <cell r="BK214" t="str">
            <v>да</v>
          </cell>
          <cell r="BL214" t="str">
            <v>да</v>
          </cell>
          <cell r="BM214" t="str">
            <v>да</v>
          </cell>
          <cell r="BN214">
            <v>0</v>
          </cell>
          <cell r="BO214">
            <v>8</v>
          </cell>
        </row>
        <row r="215">
          <cell r="A215" t="str">
            <v>ДАППДонецк (Северный)ЮФО</v>
          </cell>
          <cell r="B215">
            <v>211</v>
          </cell>
          <cell r="C215" t="str">
            <v>Ростовский</v>
          </cell>
          <cell r="D215" t="str">
            <v>АПП</v>
          </cell>
          <cell r="E215" t="str">
            <v>ДАПП</v>
          </cell>
          <cell r="F215" t="str">
            <v>Донецк (Северный)</v>
          </cell>
          <cell r="G215" t="str">
            <v>нет</v>
          </cell>
          <cell r="H215" t="str">
            <v>установлен</v>
          </cell>
          <cell r="I215" t="str">
            <v>автомобильный</v>
          </cell>
          <cell r="J215" t="str">
            <v>не определен</v>
          </cell>
          <cell r="K215" t="str">
            <v>не определен</v>
          </cell>
          <cell r="L215" t="str">
            <v>не определен</v>
          </cell>
          <cell r="M215" t="str">
            <v>двусторонний</v>
          </cell>
          <cell r="N215" t="str">
            <v>не определен</v>
          </cell>
          <cell r="O215" t="str">
            <v>нет</v>
          </cell>
          <cell r="P215" t="str">
            <v>нет</v>
          </cell>
          <cell r="Q215" t="str">
            <v>нет</v>
          </cell>
          <cell r="R215" t="str">
            <v>не применимо (ЛНР)</v>
          </cell>
          <cell r="S215" t="str">
            <v>Северный</v>
          </cell>
          <cell r="T215" t="str">
            <v>ЮФО</v>
          </cell>
          <cell r="U215" t="str">
            <v>Ростовская область</v>
          </cell>
          <cell r="V215" t="str">
            <v>не определен</v>
          </cell>
          <cell r="W215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X215" t="str">
            <v>не определен</v>
          </cell>
          <cell r="Y215" t="str">
            <v>не определен</v>
          </cell>
          <cell r="Z215" t="str">
            <v>нет данных</v>
          </cell>
          <cell r="AA215" t="str">
            <v>нет данных</v>
          </cell>
          <cell r="AB215" t="str">
            <v>нет данных</v>
          </cell>
          <cell r="AC215" t="str">
            <v>не определен</v>
          </cell>
          <cell r="AD215" t="str">
            <v>не определен</v>
          </cell>
          <cell r="AE215">
            <v>0</v>
          </cell>
          <cell r="AF215">
            <v>0</v>
          </cell>
          <cell r="AG215" t="str">
            <v>не определен</v>
          </cell>
          <cell r="AH215" t="str">
            <v>не утвержден</v>
          </cell>
          <cell r="AI215">
            <v>0</v>
          </cell>
          <cell r="AJ215" t="str">
            <v>не определена</v>
          </cell>
          <cell r="AK215">
            <v>0</v>
          </cell>
          <cell r="AL215">
            <v>0</v>
          </cell>
          <cell r="AM215">
            <v>0</v>
          </cell>
          <cell r="AN215" t="str">
            <v>не определена</v>
          </cell>
          <cell r="AO215">
            <v>0</v>
          </cell>
          <cell r="AP215">
            <v>0</v>
          </cell>
          <cell r="AQ215">
            <v>0</v>
          </cell>
          <cell r="AR215" t="str">
            <v>не определена</v>
          </cell>
          <cell r="AS215">
            <v>0</v>
          </cell>
          <cell r="AT215">
            <v>0</v>
          </cell>
          <cell r="AU215">
            <v>0</v>
          </cell>
          <cell r="AV215" t="str">
            <v>не определена</v>
          </cell>
          <cell r="AW215">
            <v>0</v>
          </cell>
          <cell r="AX215">
            <v>0</v>
          </cell>
          <cell r="AY215">
            <v>0</v>
          </cell>
          <cell r="AZ215" t="str">
            <v>не определена</v>
          </cell>
          <cell r="BA215">
            <v>0</v>
          </cell>
          <cell r="BB215">
            <v>0</v>
          </cell>
          <cell r="BC215">
            <v>0</v>
          </cell>
          <cell r="BD215" t="str">
            <v>не определена</v>
          </cell>
          <cell r="BE215">
            <v>0</v>
          </cell>
          <cell r="BF215">
            <v>0</v>
          </cell>
          <cell r="BG215" t="str">
            <v>не определено</v>
          </cell>
          <cell r="BH215" t="str">
            <v>нет</v>
          </cell>
          <cell r="BI215" t="str">
            <v>нет</v>
          </cell>
          <cell r="BJ215" t="str">
            <v>нет</v>
          </cell>
          <cell r="BK215" t="str">
            <v>нет</v>
          </cell>
          <cell r="BL215" t="str">
            <v>нет</v>
          </cell>
          <cell r="BM215" t="str">
            <v>нет</v>
          </cell>
          <cell r="BN215">
            <v>0</v>
          </cell>
          <cell r="BO215">
            <v>0</v>
          </cell>
        </row>
        <row r="216">
          <cell r="A216" t="str">
            <v>МАППКуйбышево (Дьяково)ЮФО</v>
          </cell>
          <cell r="B216">
            <v>212</v>
          </cell>
          <cell r="C216" t="str">
            <v>Ростовский</v>
          </cell>
          <cell r="D216" t="str">
            <v>АПП</v>
          </cell>
          <cell r="E216" t="str">
            <v>МАПП</v>
          </cell>
          <cell r="F216" t="str">
            <v>Куйбышево (Дьяково)</v>
          </cell>
          <cell r="G216" t="str">
            <v>нет</v>
          </cell>
          <cell r="H216" t="str">
            <v>установлен</v>
          </cell>
          <cell r="I216" t="str">
            <v>автомобильный</v>
          </cell>
          <cell r="J216" t="str">
            <v>не определен</v>
          </cell>
          <cell r="K216" t="str">
            <v>грузо-пассажирский</v>
          </cell>
          <cell r="L216" t="str">
            <v>постоянный</v>
          </cell>
          <cell r="M216" t="str">
            <v>многосторонний</v>
          </cell>
          <cell r="N216" t="str">
            <v>не определен</v>
          </cell>
          <cell r="O216" t="str">
            <v>нет</v>
          </cell>
          <cell r="P216" t="str">
            <v>нет</v>
          </cell>
          <cell r="Q216" t="str">
            <v>нет</v>
          </cell>
          <cell r="R216" t="str">
            <v>не применимо (ДНР)</v>
          </cell>
          <cell r="S216" t="str">
            <v>Дьяково</v>
          </cell>
          <cell r="T216" t="str">
            <v>ЮФО</v>
          </cell>
          <cell r="U216" t="str">
            <v>Ростовская область</v>
          </cell>
          <cell r="V216" t="str">
            <v>не определен</v>
          </cell>
          <cell r="W216" t="str">
            <v>Пункт пропуска с российской стороны обустроен и открыт приказом Росграницы от 17.12.2012 N 301-ОД. Пропуск не осуществляется в связи с отсутствием необходимой инфраструктуры на сопредельной стороне</v>
          </cell>
          <cell r="X216" t="str">
            <v>не определен</v>
          </cell>
          <cell r="Y216" t="str">
            <v>не определен</v>
          </cell>
          <cell r="Z216" t="str">
            <v>нет данных</v>
          </cell>
          <cell r="AA216" t="str">
            <v>нет данных</v>
          </cell>
          <cell r="AB216" t="str">
            <v>нет данных</v>
          </cell>
          <cell r="AC216" t="str">
            <v>не определен</v>
          </cell>
          <cell r="AD216" t="str">
            <v>не определен</v>
          </cell>
          <cell r="AE216">
            <v>0</v>
          </cell>
          <cell r="AF216">
            <v>0</v>
          </cell>
          <cell r="AG216" t="str">
            <v>не определен</v>
          </cell>
          <cell r="AH216" t="str">
            <v>не утвержден</v>
          </cell>
          <cell r="AI216">
            <v>0</v>
          </cell>
          <cell r="AJ216" t="str">
            <v>не определена</v>
          </cell>
          <cell r="AK216">
            <v>0</v>
          </cell>
          <cell r="AL216">
            <v>0</v>
          </cell>
          <cell r="AM216">
            <v>0</v>
          </cell>
          <cell r="AN216" t="str">
            <v>не определена</v>
          </cell>
          <cell r="AO216">
            <v>0</v>
          </cell>
          <cell r="AP216">
            <v>0</v>
          </cell>
          <cell r="AQ216">
            <v>0</v>
          </cell>
          <cell r="AR216" t="str">
            <v>не определена</v>
          </cell>
          <cell r="AS216">
            <v>0</v>
          </cell>
          <cell r="AT216">
            <v>0</v>
          </cell>
          <cell r="AU216">
            <v>0</v>
          </cell>
          <cell r="AV216" t="str">
            <v>не определена</v>
          </cell>
          <cell r="AW216">
            <v>0</v>
          </cell>
          <cell r="AX216">
            <v>0</v>
          </cell>
          <cell r="AY216">
            <v>0</v>
          </cell>
          <cell r="AZ216" t="str">
            <v>не определена</v>
          </cell>
          <cell r="BA216">
            <v>0</v>
          </cell>
          <cell r="BB216">
            <v>0</v>
          </cell>
          <cell r="BC216">
            <v>0</v>
          </cell>
          <cell r="BD216" t="str">
            <v>не определена</v>
          </cell>
          <cell r="BE216">
            <v>0</v>
          </cell>
          <cell r="BF216">
            <v>0</v>
          </cell>
          <cell r="BG216" t="str">
            <v>не определено</v>
          </cell>
          <cell r="BH216" t="str">
            <v>нет</v>
          </cell>
          <cell r="BI216" t="str">
            <v>нет</v>
          </cell>
          <cell r="BJ216" t="str">
            <v>нет</v>
          </cell>
          <cell r="BK216" t="str">
            <v>нет</v>
          </cell>
          <cell r="BL216" t="str">
            <v>нет</v>
          </cell>
          <cell r="BM216" t="str">
            <v>нет</v>
          </cell>
          <cell r="BN216">
            <v>0</v>
          </cell>
          <cell r="BO216">
            <v>0</v>
          </cell>
        </row>
        <row r="217">
          <cell r="A217" t="str">
            <v>МАППКуйбышево (Мариновка)ЮФО</v>
          </cell>
          <cell r="B217">
            <v>213</v>
          </cell>
          <cell r="C217" t="str">
            <v>Ростовский</v>
          </cell>
          <cell r="D217" t="str">
            <v>АПП</v>
          </cell>
          <cell r="E217" t="str">
            <v>МАПП</v>
          </cell>
          <cell r="F217" t="str">
            <v>Куйбышево (Мариновка)</v>
          </cell>
          <cell r="G217" t="str">
            <v>да</v>
          </cell>
          <cell r="H217" t="str">
            <v>установлен</v>
          </cell>
          <cell r="I217" t="str">
            <v>автомобильный</v>
          </cell>
          <cell r="J217" t="str">
            <v>не определен</v>
          </cell>
          <cell r="K217" t="str">
            <v>грузо-пассажирский</v>
          </cell>
          <cell r="L217" t="str">
            <v>постоянный</v>
          </cell>
          <cell r="M217" t="str">
            <v>многосторонний</v>
          </cell>
          <cell r="N217" t="str">
            <v>не определен</v>
          </cell>
          <cell r="O217" t="str">
            <v>нет</v>
          </cell>
          <cell r="P217" t="str">
            <v>да</v>
          </cell>
          <cell r="Q217" t="str">
            <v>да</v>
          </cell>
          <cell r="R217" t="str">
            <v>не применимо (ДНР)</v>
          </cell>
          <cell r="S217" t="str">
            <v>Мариновка</v>
          </cell>
          <cell r="T217" t="str">
            <v>ЮФО</v>
          </cell>
          <cell r="U217" t="str">
            <v>Ростовская область</v>
          </cell>
          <cell r="V217" t="str">
            <v>Ростовская область, р-н Куйбышевский, северо-западнее х. Репяховатый в 930 м, 75-км трассы с.Самбек-п.Матвеев Курган-с.Куйбышево-г.Снежное (до границы Украины)</v>
          </cell>
          <cell r="W217" t="str">
            <v>функционирует</v>
          </cell>
          <cell r="X217" t="str">
            <v>круглосуточно</v>
          </cell>
          <cell r="Y217" t="str">
            <v>действует</v>
          </cell>
          <cell r="Z217" t="str">
            <v>нет данных</v>
          </cell>
          <cell r="AA217" t="str">
            <v>нет данных</v>
          </cell>
          <cell r="AB217" t="str">
            <v>нет данных</v>
          </cell>
          <cell r="AC217" t="str">
            <v>все</v>
          </cell>
          <cell r="AD217" t="str">
            <v>круглогодично</v>
          </cell>
          <cell r="AE217">
            <v>24</v>
          </cell>
          <cell r="AF217">
            <v>365</v>
          </cell>
          <cell r="AG217" t="str">
            <v>действует</v>
          </cell>
          <cell r="AH217">
            <v>44183</v>
          </cell>
          <cell r="AI217">
            <v>30</v>
          </cell>
          <cell r="AJ217" t="str">
            <v>тр.с./сутки</v>
          </cell>
          <cell r="AK217">
            <v>30</v>
          </cell>
          <cell r="AL217">
            <v>10950</v>
          </cell>
          <cell r="AM217">
            <v>20</v>
          </cell>
          <cell r="AN217" t="str">
            <v>тр.с./сутки</v>
          </cell>
          <cell r="AO217">
            <v>20</v>
          </cell>
          <cell r="AP217">
            <v>7300</v>
          </cell>
          <cell r="AQ217">
            <v>300</v>
          </cell>
          <cell r="AR217" t="str">
            <v>тр.с./сутки</v>
          </cell>
          <cell r="AS217">
            <v>300</v>
          </cell>
          <cell r="AT217">
            <v>109500</v>
          </cell>
          <cell r="AU217">
            <v>350</v>
          </cell>
          <cell r="AV217" t="str">
            <v>тр.с./сутки</v>
          </cell>
          <cell r="AW217">
            <v>350</v>
          </cell>
          <cell r="AX217">
            <v>127750</v>
          </cell>
          <cell r="AY217">
            <v>1900</v>
          </cell>
          <cell r="AZ217" t="str">
            <v>чел./сутки</v>
          </cell>
          <cell r="BA217">
            <v>1900</v>
          </cell>
          <cell r="BB217">
            <v>693500</v>
          </cell>
          <cell r="BC217">
            <v>0</v>
          </cell>
          <cell r="BD217" t="str">
            <v>не определена</v>
          </cell>
          <cell r="BE217">
            <v>0</v>
          </cell>
          <cell r="BF217">
            <v>0</v>
          </cell>
          <cell r="BG217" t="str">
            <v>не определено</v>
          </cell>
          <cell r="BH217" t="str">
            <v>да</v>
          </cell>
          <cell r="BI217" t="str">
            <v>да</v>
          </cell>
          <cell r="BJ217" t="str">
            <v>да</v>
          </cell>
          <cell r="BK217" t="str">
            <v>да</v>
          </cell>
          <cell r="BL217" t="str">
            <v>да</v>
          </cell>
          <cell r="BM217" t="str">
            <v>да</v>
          </cell>
          <cell r="BN217">
            <v>0</v>
          </cell>
          <cell r="BO217">
            <v>10</v>
          </cell>
        </row>
        <row r="218">
          <cell r="A218" t="str">
            <v>МАППМатвеев КурганЮФО</v>
          </cell>
          <cell r="B218">
            <v>214</v>
          </cell>
          <cell r="C218" t="str">
            <v>Ростовский</v>
          </cell>
          <cell r="D218" t="str">
            <v>АПП</v>
          </cell>
          <cell r="E218" t="str">
            <v>МАПП</v>
          </cell>
          <cell r="F218" t="str">
            <v>Матвеев Курган</v>
          </cell>
          <cell r="G218" t="str">
            <v>да</v>
          </cell>
          <cell r="H218" t="str">
            <v>установлен</v>
          </cell>
          <cell r="I218" t="str">
            <v>автомобильный</v>
          </cell>
          <cell r="J218" t="str">
            <v>не определен</v>
          </cell>
          <cell r="K218" t="str">
            <v>грузо-пассажирский</v>
          </cell>
          <cell r="L218" t="str">
            <v>постоянный</v>
          </cell>
          <cell r="M218" t="str">
            <v>многосторонний</v>
          </cell>
          <cell r="N218" t="str">
            <v>не определен</v>
          </cell>
          <cell r="O218" t="str">
            <v>да</v>
          </cell>
          <cell r="P218" t="str">
            <v>да</v>
          </cell>
          <cell r="Q218" t="str">
            <v>да</v>
          </cell>
          <cell r="R218" t="str">
            <v>не применимо (ДНР)</v>
          </cell>
          <cell r="S218" t="str">
            <v>Успенка</v>
          </cell>
          <cell r="T218" t="str">
            <v>ЮФО</v>
          </cell>
          <cell r="U218" t="str">
            <v>Ростовская область</v>
          </cell>
          <cell r="V218" t="str">
            <v>Ростовская область, Матвеево-Курганский район, расположен на 20-м км автодороги Матвеев Курган-Успенка</v>
          </cell>
          <cell r="W218" t="str">
            <v>функционирует</v>
          </cell>
          <cell r="X218" t="str">
            <v>круглосуточно</v>
          </cell>
          <cell r="Y218" t="str">
            <v>действует</v>
          </cell>
          <cell r="Z218" t="str">
            <v>нет данных</v>
          </cell>
          <cell r="AA218" t="str">
            <v>нет данных</v>
          </cell>
          <cell r="AB218" t="str">
            <v>нет данных</v>
          </cell>
          <cell r="AC218" t="str">
            <v>все</v>
          </cell>
          <cell r="AD218" t="str">
            <v>круглогодично</v>
          </cell>
          <cell r="AE218">
            <v>24</v>
          </cell>
          <cell r="AF218">
            <v>365</v>
          </cell>
          <cell r="AG218" t="str">
            <v>действует</v>
          </cell>
          <cell r="AH218">
            <v>44189</v>
          </cell>
          <cell r="AI218">
            <v>200</v>
          </cell>
          <cell r="AJ218" t="str">
            <v>тр.с./сутки</v>
          </cell>
          <cell r="AK218">
            <v>200</v>
          </cell>
          <cell r="AL218">
            <v>73000</v>
          </cell>
          <cell r="AM218">
            <v>20</v>
          </cell>
          <cell r="AN218" t="str">
            <v>тр.с./сутки</v>
          </cell>
          <cell r="AO218">
            <v>20</v>
          </cell>
          <cell r="AP218">
            <v>7300</v>
          </cell>
          <cell r="AQ218">
            <v>780</v>
          </cell>
          <cell r="AR218" t="str">
            <v>тр.с./сутки</v>
          </cell>
          <cell r="AS218">
            <v>780</v>
          </cell>
          <cell r="AT218">
            <v>284700</v>
          </cell>
          <cell r="AU218">
            <v>1000</v>
          </cell>
          <cell r="AV218" t="str">
            <v>тр.с./сутки</v>
          </cell>
          <cell r="AW218">
            <v>1000</v>
          </cell>
          <cell r="AX218">
            <v>365000</v>
          </cell>
          <cell r="AY218">
            <v>0</v>
          </cell>
          <cell r="AZ218" t="str">
            <v>не определена</v>
          </cell>
          <cell r="BA218">
            <v>0</v>
          </cell>
          <cell r="BB218">
            <v>0</v>
          </cell>
          <cell r="BC218">
            <v>0</v>
          </cell>
          <cell r="BD218" t="str">
            <v>не определена</v>
          </cell>
          <cell r="BE218">
            <v>0</v>
          </cell>
          <cell r="BF218">
            <v>0</v>
          </cell>
          <cell r="BG218" t="str">
            <v>не определено</v>
          </cell>
          <cell r="BH218" t="str">
            <v>да</v>
          </cell>
          <cell r="BI218" t="str">
            <v>да</v>
          </cell>
          <cell r="BJ218" t="str">
            <v>да</v>
          </cell>
          <cell r="BK218" t="str">
            <v>да</v>
          </cell>
          <cell r="BL218" t="str">
            <v>да</v>
          </cell>
          <cell r="BM218" t="str">
            <v>да</v>
          </cell>
          <cell r="BN218">
            <v>0</v>
          </cell>
          <cell r="BO218">
            <v>10</v>
          </cell>
        </row>
        <row r="219">
          <cell r="A219" t="str">
            <v>ДАППМожаевкаЮФО</v>
          </cell>
          <cell r="B219">
            <v>215</v>
          </cell>
          <cell r="C219" t="str">
            <v>Ростовский</v>
          </cell>
          <cell r="D219" t="str">
            <v>АПП</v>
          </cell>
          <cell r="E219" t="str">
            <v>ДАПП</v>
          </cell>
          <cell r="F219" t="str">
            <v>Можаевка</v>
          </cell>
          <cell r="G219" t="str">
            <v>нет</v>
          </cell>
          <cell r="H219" t="str">
            <v>установлен</v>
          </cell>
          <cell r="I219" t="str">
            <v>автомобильный</v>
          </cell>
          <cell r="J219" t="str">
            <v>не определен</v>
          </cell>
          <cell r="K219" t="str">
            <v>не определен</v>
          </cell>
          <cell r="L219" t="str">
            <v>не определен</v>
          </cell>
          <cell r="M219" t="str">
            <v>двусторонний</v>
          </cell>
          <cell r="N219" t="str">
            <v>не определен</v>
          </cell>
          <cell r="O219" t="str">
            <v>нет</v>
          </cell>
          <cell r="P219" t="str">
            <v>нет</v>
          </cell>
          <cell r="Q219" t="str">
            <v>нет</v>
          </cell>
          <cell r="R219" t="str">
            <v>не применимо (ЛНР)</v>
          </cell>
          <cell r="S219" t="str">
            <v>Герасимовка</v>
          </cell>
          <cell r="T219" t="str">
            <v>ЮФО</v>
          </cell>
          <cell r="U219" t="str">
            <v>Ростовская область</v>
          </cell>
          <cell r="V219" t="str">
            <v>не определен</v>
          </cell>
          <cell r="W219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X219" t="str">
            <v>не определен</v>
          </cell>
          <cell r="Y219" t="str">
            <v>не определен</v>
          </cell>
          <cell r="Z219" t="str">
            <v>нет данных</v>
          </cell>
          <cell r="AA219" t="str">
            <v>нет данных</v>
          </cell>
          <cell r="AB219" t="str">
            <v>нет данных</v>
          </cell>
          <cell r="AC219" t="str">
            <v>не определен</v>
          </cell>
          <cell r="AD219" t="str">
            <v>не определен</v>
          </cell>
          <cell r="AE219">
            <v>0</v>
          </cell>
          <cell r="AF219">
            <v>0</v>
          </cell>
          <cell r="AG219" t="str">
            <v>не определен</v>
          </cell>
          <cell r="AH219" t="str">
            <v>не утвержден</v>
          </cell>
          <cell r="AI219">
            <v>0</v>
          </cell>
          <cell r="AJ219" t="str">
            <v>не определена</v>
          </cell>
          <cell r="AK219">
            <v>0</v>
          </cell>
          <cell r="AL219">
            <v>0</v>
          </cell>
          <cell r="AM219">
            <v>0</v>
          </cell>
          <cell r="AN219" t="str">
            <v>не определена</v>
          </cell>
          <cell r="AO219">
            <v>0</v>
          </cell>
          <cell r="AP219">
            <v>0</v>
          </cell>
          <cell r="AQ219">
            <v>0</v>
          </cell>
          <cell r="AR219" t="str">
            <v>не определена</v>
          </cell>
          <cell r="AS219">
            <v>0</v>
          </cell>
          <cell r="AT219">
            <v>0</v>
          </cell>
          <cell r="AU219">
            <v>0</v>
          </cell>
          <cell r="AV219" t="str">
            <v>не определена</v>
          </cell>
          <cell r="AW219">
            <v>0</v>
          </cell>
          <cell r="AX219">
            <v>0</v>
          </cell>
          <cell r="AY219">
            <v>0</v>
          </cell>
          <cell r="AZ219" t="str">
            <v>не определена</v>
          </cell>
          <cell r="BA219">
            <v>0</v>
          </cell>
          <cell r="BB219">
            <v>0</v>
          </cell>
          <cell r="BC219">
            <v>0</v>
          </cell>
          <cell r="BD219" t="str">
            <v>не определена</v>
          </cell>
          <cell r="BE219">
            <v>0</v>
          </cell>
          <cell r="BF219">
            <v>0</v>
          </cell>
          <cell r="BG219" t="str">
            <v>не определено</v>
          </cell>
          <cell r="BH219" t="str">
            <v>нет</v>
          </cell>
          <cell r="BI219" t="str">
            <v>нет</v>
          </cell>
          <cell r="BJ219" t="str">
            <v>нет</v>
          </cell>
          <cell r="BK219" t="str">
            <v>нет</v>
          </cell>
          <cell r="BL219" t="str">
            <v>нет</v>
          </cell>
          <cell r="BM219" t="str">
            <v>нет</v>
          </cell>
          <cell r="BN219">
            <v>0</v>
          </cell>
          <cell r="BO219">
            <v>0</v>
          </cell>
        </row>
        <row r="220">
          <cell r="A220" t="str">
            <v>МАППНовошахтинскЮФО</v>
          </cell>
          <cell r="B220">
            <v>216</v>
          </cell>
          <cell r="C220" t="str">
            <v>Ростовский</v>
          </cell>
          <cell r="D220" t="str">
            <v>АПП</v>
          </cell>
          <cell r="E220" t="str">
            <v>МАПП</v>
          </cell>
          <cell r="F220" t="str">
            <v>Новошахтинск</v>
          </cell>
          <cell r="G220" t="str">
            <v>да</v>
          </cell>
          <cell r="H220" t="str">
            <v>установлен</v>
          </cell>
          <cell r="I220" t="str">
            <v>автомобильный</v>
          </cell>
          <cell r="J220" t="str">
            <v>не определен</v>
          </cell>
          <cell r="K220" t="str">
            <v>грузо-пассажирский</v>
          </cell>
          <cell r="L220" t="str">
            <v>постоянный</v>
          </cell>
          <cell r="M220" t="str">
            <v>многосторонний</v>
          </cell>
          <cell r="N220" t="str">
            <v>не определен</v>
          </cell>
          <cell r="O220" t="str">
            <v>да</v>
          </cell>
          <cell r="P220" t="str">
            <v>да</v>
          </cell>
          <cell r="Q220" t="str">
            <v>да</v>
          </cell>
          <cell r="R220" t="str">
            <v>не применимо (ЛНР)</v>
          </cell>
          <cell r="S220" t="str">
            <v>Должанский</v>
          </cell>
          <cell r="T220" t="str">
            <v>ЮФО</v>
          </cell>
          <cell r="U220" t="str">
            <v>Ростовская область</v>
          </cell>
          <cell r="V220" t="str">
            <v>Ростовская область,  Красносулинский район, 876-й км автомагистрали М-19</v>
          </cell>
          <cell r="W220" t="str">
            <v>функционирует</v>
          </cell>
          <cell r="X220" t="str">
            <v>круглосуточно</v>
          </cell>
          <cell r="Y220" t="str">
            <v>действует</v>
          </cell>
          <cell r="Z220" t="str">
            <v>нет данных</v>
          </cell>
          <cell r="AA220" t="str">
            <v>нет данных</v>
          </cell>
          <cell r="AB220" t="str">
            <v>нет данных</v>
          </cell>
          <cell r="AC220" t="str">
            <v>все</v>
          </cell>
          <cell r="AD220" t="str">
            <v>круглогодично</v>
          </cell>
          <cell r="AE220">
            <v>24</v>
          </cell>
          <cell r="AF220">
            <v>365</v>
          </cell>
          <cell r="AG220" t="str">
            <v>действует</v>
          </cell>
          <cell r="AH220">
            <v>44550</v>
          </cell>
          <cell r="AI220">
            <v>0</v>
          </cell>
          <cell r="AJ220" t="str">
            <v>не определена</v>
          </cell>
          <cell r="AK220">
            <v>0</v>
          </cell>
          <cell r="AL220">
            <v>0</v>
          </cell>
          <cell r="AM220">
            <v>0</v>
          </cell>
          <cell r="AN220" t="str">
            <v>не определена</v>
          </cell>
          <cell r="AO220">
            <v>0</v>
          </cell>
          <cell r="AP220">
            <v>0</v>
          </cell>
          <cell r="AQ220">
            <v>0</v>
          </cell>
          <cell r="AR220" t="str">
            <v>не определена</v>
          </cell>
          <cell r="AS220">
            <v>0</v>
          </cell>
          <cell r="AT220">
            <v>0</v>
          </cell>
          <cell r="AU220">
            <v>0</v>
          </cell>
          <cell r="AV220" t="str">
            <v>не определена</v>
          </cell>
          <cell r="AW220">
            <v>0</v>
          </cell>
          <cell r="AX220">
            <v>0</v>
          </cell>
          <cell r="AY220">
            <v>0</v>
          </cell>
          <cell r="AZ220" t="str">
            <v>не определена</v>
          </cell>
          <cell r="BA220">
            <v>0</v>
          </cell>
          <cell r="BB220">
            <v>0</v>
          </cell>
          <cell r="BC220">
            <v>0</v>
          </cell>
          <cell r="BD220" t="str">
            <v>не определена</v>
          </cell>
          <cell r="BE220">
            <v>0</v>
          </cell>
          <cell r="BF220">
            <v>0</v>
          </cell>
          <cell r="BG220" t="str">
            <v>не определено</v>
          </cell>
          <cell r="BH220" t="str">
            <v>да</v>
          </cell>
          <cell r="BI220" t="str">
            <v>да</v>
          </cell>
          <cell r="BJ220" t="str">
            <v>да</v>
          </cell>
          <cell r="BK220" t="str">
            <v>да</v>
          </cell>
          <cell r="BL220" t="str">
            <v>да</v>
          </cell>
          <cell r="BM220" t="str">
            <v>да</v>
          </cell>
          <cell r="BN220">
            <v>0</v>
          </cell>
          <cell r="BO220">
            <v>10</v>
          </cell>
        </row>
        <row r="221">
          <cell r="A221" t="str">
            <v>ДАППТитовкаЮФО</v>
          </cell>
          <cell r="B221">
            <v>217</v>
          </cell>
          <cell r="C221" t="str">
            <v>Ростовский</v>
          </cell>
          <cell r="D221" t="str">
            <v>АПП</v>
          </cell>
          <cell r="E221" t="str">
            <v>ДАПП</v>
          </cell>
          <cell r="F221" t="str">
            <v>Титовка</v>
          </cell>
          <cell r="G221" t="str">
            <v>нет</v>
          </cell>
          <cell r="H221" t="str">
            <v>установлен</v>
          </cell>
          <cell r="I221" t="str">
            <v>автомобильный</v>
          </cell>
          <cell r="J221" t="str">
            <v>не определен</v>
          </cell>
          <cell r="K221" t="str">
            <v>не определен</v>
          </cell>
          <cell r="L221" t="str">
            <v>не определен</v>
          </cell>
          <cell r="M221" t="str">
            <v>двусторонний</v>
          </cell>
          <cell r="N221" t="str">
            <v>не определен</v>
          </cell>
          <cell r="O221" t="str">
            <v>нет</v>
          </cell>
          <cell r="P221" t="str">
            <v>нет</v>
          </cell>
          <cell r="Q221" t="str">
            <v>нет</v>
          </cell>
          <cell r="R221" t="str">
            <v>не применимо (ЛНР)</v>
          </cell>
          <cell r="S221" t="str">
            <v>Городище</v>
          </cell>
          <cell r="T221" t="str">
            <v>ЮФО</v>
          </cell>
          <cell r="U221" t="str">
            <v>Ростовская область</v>
          </cell>
          <cell r="V221" t="str">
            <v>не определен</v>
          </cell>
          <cell r="W221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X221" t="str">
            <v>не определен</v>
          </cell>
          <cell r="Y221" t="str">
            <v>не определен</v>
          </cell>
          <cell r="Z221" t="str">
            <v>нет данных</v>
          </cell>
          <cell r="AA221" t="str">
            <v>нет данных</v>
          </cell>
          <cell r="AB221" t="str">
            <v>нет данных</v>
          </cell>
          <cell r="AC221" t="str">
            <v>не определен</v>
          </cell>
          <cell r="AD221" t="str">
            <v>не определен</v>
          </cell>
          <cell r="AE221">
            <v>0</v>
          </cell>
          <cell r="AF221">
            <v>0</v>
          </cell>
          <cell r="AG221" t="str">
            <v>не определен</v>
          </cell>
          <cell r="AH221" t="str">
            <v>не утвержден</v>
          </cell>
          <cell r="AI221">
            <v>0</v>
          </cell>
          <cell r="AJ221" t="str">
            <v>не определена</v>
          </cell>
          <cell r="AK221">
            <v>0</v>
          </cell>
          <cell r="AL221">
            <v>0</v>
          </cell>
          <cell r="AM221">
            <v>0</v>
          </cell>
          <cell r="AN221" t="str">
            <v>не определена</v>
          </cell>
          <cell r="AO221">
            <v>0</v>
          </cell>
          <cell r="AP221">
            <v>0</v>
          </cell>
          <cell r="AQ221">
            <v>0</v>
          </cell>
          <cell r="AR221" t="str">
            <v>не определена</v>
          </cell>
          <cell r="AS221">
            <v>0</v>
          </cell>
          <cell r="AT221">
            <v>0</v>
          </cell>
          <cell r="AU221">
            <v>0</v>
          </cell>
          <cell r="AV221" t="str">
            <v>не определена</v>
          </cell>
          <cell r="AW221">
            <v>0</v>
          </cell>
          <cell r="AX221">
            <v>0</v>
          </cell>
          <cell r="AY221">
            <v>0</v>
          </cell>
          <cell r="AZ221" t="str">
            <v>не определена</v>
          </cell>
          <cell r="BA221">
            <v>0</v>
          </cell>
          <cell r="BB221">
            <v>0</v>
          </cell>
          <cell r="BC221">
            <v>0</v>
          </cell>
          <cell r="BD221" t="str">
            <v>не определена</v>
          </cell>
          <cell r="BE221">
            <v>0</v>
          </cell>
          <cell r="BF221">
            <v>0</v>
          </cell>
          <cell r="BG221" t="str">
            <v>не определено</v>
          </cell>
          <cell r="BH221" t="str">
            <v>нет</v>
          </cell>
          <cell r="BI221" t="str">
            <v>нет</v>
          </cell>
          <cell r="BJ221" t="str">
            <v>нет</v>
          </cell>
          <cell r="BK221" t="str">
            <v>нет</v>
          </cell>
          <cell r="BL221" t="str">
            <v>нет</v>
          </cell>
          <cell r="BM221" t="str">
            <v>нет</v>
          </cell>
          <cell r="BN221">
            <v>0</v>
          </cell>
          <cell r="BO221">
            <v>0</v>
          </cell>
        </row>
        <row r="222">
          <cell r="A222" t="str">
            <v>ДАППЧертковоЮФО</v>
          </cell>
          <cell r="B222">
            <v>218</v>
          </cell>
          <cell r="C222" t="str">
            <v>Ростовский</v>
          </cell>
          <cell r="D222" t="str">
            <v>АПП</v>
          </cell>
          <cell r="E222" t="str">
            <v>ДАПП</v>
          </cell>
          <cell r="F222" t="str">
            <v>Чертково</v>
          </cell>
          <cell r="G222" t="str">
            <v>да</v>
          </cell>
          <cell r="H222" t="str">
            <v>установлен</v>
          </cell>
          <cell r="I222" t="str">
            <v>автомобильный</v>
          </cell>
          <cell r="J222" t="str">
            <v>не определен</v>
          </cell>
          <cell r="K222" t="str">
            <v>грузо-пассажирский</v>
          </cell>
          <cell r="L222" t="str">
            <v>постоянный</v>
          </cell>
          <cell r="M222" t="str">
            <v>двусторонний</v>
          </cell>
          <cell r="N222" t="str">
            <v>не определен</v>
          </cell>
          <cell r="O222" t="str">
            <v>нет</v>
          </cell>
          <cell r="P222" t="str">
            <v>нет</v>
          </cell>
          <cell r="Q222" t="str">
            <v>да</v>
          </cell>
          <cell r="R222" t="str">
            <v>не применимо (ЛНР)</v>
          </cell>
          <cell r="S222" t="str">
            <v>Меловое</v>
          </cell>
          <cell r="T222" t="str">
            <v>ЮФО</v>
          </cell>
          <cell r="U222" t="str">
            <v>Ростовская область</v>
          </cell>
          <cell r="V222" t="str">
            <v>Ростовская область, п. Чертково, Пролетарская 2-б</v>
          </cell>
          <cell r="W222" t="str">
            <v>функционирует</v>
          </cell>
          <cell r="X222" t="str">
            <v>круглосуточно</v>
          </cell>
          <cell r="Y222" t="str">
            <v>действует</v>
          </cell>
          <cell r="Z222" t="str">
            <v>нет данных</v>
          </cell>
          <cell r="AA222" t="str">
            <v>нет данных</v>
          </cell>
          <cell r="AB222" t="str">
            <v>нет данных</v>
          </cell>
          <cell r="AC222" t="str">
            <v>все</v>
          </cell>
          <cell r="AD222" t="str">
            <v>круглогодично</v>
          </cell>
          <cell r="AE222">
            <v>24</v>
          </cell>
          <cell r="AF222">
            <v>365</v>
          </cell>
          <cell r="AG222" t="str">
            <v>действует</v>
          </cell>
          <cell r="AH222">
            <v>43795</v>
          </cell>
          <cell r="AI222">
            <v>0</v>
          </cell>
          <cell r="AJ222" t="str">
            <v>не определена</v>
          </cell>
          <cell r="AK222">
            <v>0</v>
          </cell>
          <cell r="AL222">
            <v>0</v>
          </cell>
          <cell r="AM222">
            <v>0</v>
          </cell>
          <cell r="AN222" t="str">
            <v>не определена</v>
          </cell>
          <cell r="AO222">
            <v>0</v>
          </cell>
          <cell r="AP222">
            <v>0</v>
          </cell>
          <cell r="AQ222">
            <v>0</v>
          </cell>
          <cell r="AR222" t="str">
            <v>не определена</v>
          </cell>
          <cell r="AS222">
            <v>0</v>
          </cell>
          <cell r="AT222">
            <v>0</v>
          </cell>
          <cell r="AU222">
            <v>0</v>
          </cell>
          <cell r="AV222" t="str">
            <v>не определена</v>
          </cell>
          <cell r="AW222">
            <v>0</v>
          </cell>
          <cell r="AX222">
            <v>0</v>
          </cell>
          <cell r="AY222">
            <v>0</v>
          </cell>
          <cell r="AZ222" t="str">
            <v>не определена</v>
          </cell>
          <cell r="BA222">
            <v>0</v>
          </cell>
          <cell r="BB222">
            <v>0</v>
          </cell>
          <cell r="BC222">
            <v>0</v>
          </cell>
          <cell r="BD222" t="str">
            <v>не определена</v>
          </cell>
          <cell r="BE222">
            <v>0</v>
          </cell>
          <cell r="BF222">
            <v>0</v>
          </cell>
          <cell r="BG222" t="str">
            <v>не определено</v>
          </cell>
          <cell r="BH222" t="str">
            <v>да</v>
          </cell>
          <cell r="BI222" t="str">
            <v>да</v>
          </cell>
          <cell r="BJ222" t="str">
            <v>да</v>
          </cell>
          <cell r="BK222" t="str">
            <v>да</v>
          </cell>
          <cell r="BL222" t="str">
            <v>да</v>
          </cell>
          <cell r="BM222" t="str">
            <v>да</v>
          </cell>
          <cell r="BN222">
            <v>0</v>
          </cell>
          <cell r="BO222">
            <v>2</v>
          </cell>
        </row>
        <row r="223">
          <cell r="A223" t="str">
            <v>ЖДППГуковоЮФО</v>
          </cell>
          <cell r="B223">
            <v>219</v>
          </cell>
          <cell r="C223" t="str">
            <v>Ростовский</v>
          </cell>
          <cell r="D223" t="str">
            <v>ЖДПП</v>
          </cell>
          <cell r="E223" t="str">
            <v>ЖДПП</v>
          </cell>
          <cell r="F223" t="str">
            <v>Гуково</v>
          </cell>
          <cell r="G223" t="str">
            <v>да</v>
          </cell>
          <cell r="H223" t="str">
            <v>установлен</v>
          </cell>
          <cell r="I223" t="str">
            <v>железнодорожный</v>
          </cell>
          <cell r="J223" t="str">
            <v>не определен</v>
          </cell>
          <cell r="K223" t="str">
            <v>грузо-пассажирский</v>
          </cell>
          <cell r="L223" t="str">
            <v>постоянный</v>
          </cell>
          <cell r="M223" t="str">
            <v>многосторонний</v>
          </cell>
          <cell r="N223" t="str">
            <v>не определен</v>
          </cell>
          <cell r="O223" t="str">
            <v>да</v>
          </cell>
          <cell r="P223" t="str">
            <v>да</v>
          </cell>
          <cell r="Q223" t="str">
            <v>да</v>
          </cell>
          <cell r="R223" t="str">
            <v>не применимо (ЛНР)</v>
          </cell>
          <cell r="S223" t="str">
            <v>Красная Могила</v>
          </cell>
          <cell r="T223" t="str">
            <v>ЮФО</v>
          </cell>
          <cell r="U223" t="str">
            <v>Ростовская область</v>
          </cell>
          <cell r="V223" t="str">
            <v>Ростовская область, г. Гуково, ул. Вокзальная, д. 14</v>
          </cell>
          <cell r="W223" t="str">
            <v>функционирует</v>
          </cell>
          <cell r="X223" t="str">
            <v>круглосуточно</v>
          </cell>
          <cell r="Y223" t="str">
            <v>действует</v>
          </cell>
          <cell r="Z223" t="str">
            <v>нет данных</v>
          </cell>
          <cell r="AA223" t="str">
            <v>нет данных</v>
          </cell>
          <cell r="AB223" t="str">
            <v>нет данных</v>
          </cell>
          <cell r="AC223" t="str">
            <v>все</v>
          </cell>
          <cell r="AD223" t="str">
            <v>круглогодично</v>
          </cell>
          <cell r="AE223">
            <v>24</v>
          </cell>
          <cell r="AF223">
            <v>365</v>
          </cell>
          <cell r="AG223" t="str">
            <v>действует</v>
          </cell>
          <cell r="AH223">
            <v>43136</v>
          </cell>
          <cell r="AI223">
            <v>0</v>
          </cell>
          <cell r="AJ223" t="str">
            <v>не определена</v>
          </cell>
          <cell r="AK223">
            <v>0</v>
          </cell>
          <cell r="AL223">
            <v>0</v>
          </cell>
          <cell r="AM223">
            <v>0</v>
          </cell>
          <cell r="AN223" t="str">
            <v>не определена</v>
          </cell>
          <cell r="AO223">
            <v>0</v>
          </cell>
          <cell r="AP223">
            <v>0</v>
          </cell>
          <cell r="AQ223">
            <v>0</v>
          </cell>
          <cell r="AR223" t="str">
            <v>не определена</v>
          </cell>
          <cell r="AS223">
            <v>0</v>
          </cell>
          <cell r="AT223">
            <v>0</v>
          </cell>
          <cell r="AU223">
            <v>0</v>
          </cell>
          <cell r="AV223" t="str">
            <v>не определена</v>
          </cell>
          <cell r="AW223">
            <v>0</v>
          </cell>
          <cell r="AX223">
            <v>0</v>
          </cell>
          <cell r="AY223">
            <v>0</v>
          </cell>
          <cell r="AZ223" t="str">
            <v>не определена</v>
          </cell>
          <cell r="BA223">
            <v>0</v>
          </cell>
          <cell r="BB223">
            <v>0</v>
          </cell>
          <cell r="BC223">
            <v>0</v>
          </cell>
          <cell r="BD223" t="str">
            <v>не определена</v>
          </cell>
          <cell r="BE223">
            <v>0</v>
          </cell>
          <cell r="BF223">
            <v>0</v>
          </cell>
          <cell r="BG223" t="str">
            <v>не определено</v>
          </cell>
          <cell r="BH223" t="str">
            <v>да</v>
          </cell>
          <cell r="BI223" t="str">
            <v>да</v>
          </cell>
          <cell r="BJ223" t="str">
            <v>да</v>
          </cell>
          <cell r="BK223" t="str">
            <v>да</v>
          </cell>
          <cell r="BL223" t="str">
            <v>да</v>
          </cell>
          <cell r="BM223" t="str">
            <v>нет</v>
          </cell>
          <cell r="BN223">
            <v>0</v>
          </cell>
          <cell r="BO223">
            <v>0</v>
          </cell>
        </row>
        <row r="224">
          <cell r="A224" t="str">
            <v>ЖДППМарцевоЮФО</v>
          </cell>
          <cell r="B224">
            <v>220</v>
          </cell>
          <cell r="C224" t="str">
            <v>Ростовский</v>
          </cell>
          <cell r="D224" t="str">
            <v>ЖДПП</v>
          </cell>
          <cell r="E224" t="str">
            <v>ЖДПП</v>
          </cell>
          <cell r="F224" t="str">
            <v>Марцево</v>
          </cell>
          <cell r="G224" t="str">
            <v>да</v>
          </cell>
          <cell r="H224" t="str">
            <v>установлен</v>
          </cell>
          <cell r="I224" t="str">
            <v>железнодорожный</v>
          </cell>
          <cell r="J224" t="str">
            <v>не определен</v>
          </cell>
          <cell r="K224" t="str">
            <v>грузовой</v>
          </cell>
          <cell r="L224" t="str">
            <v>временный</v>
          </cell>
          <cell r="M224" t="str">
            <v>многосторонний</v>
          </cell>
          <cell r="N224" t="str">
            <v>не определен</v>
          </cell>
          <cell r="O224" t="str">
            <v>нет</v>
          </cell>
          <cell r="P224" t="str">
            <v>да</v>
          </cell>
          <cell r="Q224" t="str">
            <v>да</v>
          </cell>
          <cell r="R224" t="str">
            <v>не применимо (ДНР)</v>
          </cell>
          <cell r="S224" t="str">
            <v>Квашино</v>
          </cell>
          <cell r="T224" t="str">
            <v>ЮФО</v>
          </cell>
          <cell r="U224" t="str">
            <v>Ростовская область</v>
          </cell>
          <cell r="V224" t="str">
            <v>Ростовская область, г. Таганрог, ст. Марцево</v>
          </cell>
          <cell r="W224" t="str">
            <v>По информации ФСБ России, ФТС России не функционирует. Согласно письму филиала ОАО "РЖД" Северо-Кавказская дорога от 25.02.2021 № 4680/СКАВ в 2014 году в пункте пропуска прекращено международное пассажирское сообщение</v>
          </cell>
          <cell r="X224" t="str">
            <v>круглосуточно</v>
          </cell>
          <cell r="Y224" t="str">
            <v>действует</v>
          </cell>
          <cell r="Z224" t="str">
            <v>нет данных</v>
          </cell>
          <cell r="AA224" t="str">
            <v>нет данных</v>
          </cell>
          <cell r="AB224" t="str">
            <v>нет данных</v>
          </cell>
          <cell r="AC224" t="str">
            <v>все</v>
          </cell>
          <cell r="AD224" t="str">
            <v>круглогодично</v>
          </cell>
          <cell r="AE224">
            <v>24</v>
          </cell>
          <cell r="AF224">
            <v>365</v>
          </cell>
          <cell r="AG224" t="str">
            <v>действует</v>
          </cell>
          <cell r="AH224">
            <v>43027</v>
          </cell>
          <cell r="AI224">
            <v>44</v>
          </cell>
          <cell r="AJ224" t="str">
            <v>тр.с./сутки</v>
          </cell>
          <cell r="AK224">
            <v>44</v>
          </cell>
          <cell r="AL224">
            <v>16060</v>
          </cell>
          <cell r="AM224">
            <v>0</v>
          </cell>
          <cell r="AN224" t="str">
            <v>не определена</v>
          </cell>
          <cell r="AO224">
            <v>0</v>
          </cell>
          <cell r="AP224">
            <v>0</v>
          </cell>
          <cell r="AQ224">
            <v>0</v>
          </cell>
          <cell r="AR224" t="str">
            <v>не определена</v>
          </cell>
          <cell r="AS224">
            <v>0</v>
          </cell>
          <cell r="AT224">
            <v>0</v>
          </cell>
          <cell r="AU224">
            <v>44</v>
          </cell>
          <cell r="AV224" t="str">
            <v>тр.с./сутки</v>
          </cell>
          <cell r="AW224">
            <v>44</v>
          </cell>
          <cell r="AX224">
            <v>16060</v>
          </cell>
          <cell r="AY224">
            <v>0</v>
          </cell>
          <cell r="AZ224" t="str">
            <v>не определена</v>
          </cell>
          <cell r="BA224">
            <v>0</v>
          </cell>
          <cell r="BB224">
            <v>0</v>
          </cell>
          <cell r="BC224">
            <v>0</v>
          </cell>
          <cell r="BD224" t="str">
            <v>не определена</v>
          </cell>
          <cell r="BE224">
            <v>0</v>
          </cell>
          <cell r="BF224">
            <v>0</v>
          </cell>
          <cell r="BG224" t="str">
            <v>не определено</v>
          </cell>
          <cell r="BH224" t="str">
            <v>да</v>
          </cell>
          <cell r="BI224" t="str">
            <v>да</v>
          </cell>
          <cell r="BJ224" t="str">
            <v>да</v>
          </cell>
          <cell r="BK224" t="str">
            <v>да</v>
          </cell>
          <cell r="BL224" t="str">
            <v>да</v>
          </cell>
          <cell r="BM224" t="str">
            <v>нет</v>
          </cell>
          <cell r="BN224">
            <v>0</v>
          </cell>
          <cell r="BO224">
            <v>0</v>
          </cell>
        </row>
        <row r="225">
          <cell r="A225" t="str">
            <v>ЖДППРазъезд Карьер 122 кмЮФО</v>
          </cell>
          <cell r="B225">
            <v>221</v>
          </cell>
          <cell r="C225" t="str">
            <v>Ростовский</v>
          </cell>
          <cell r="D225" t="str">
            <v>ЖДПП</v>
          </cell>
          <cell r="E225" t="str">
            <v>ЖДПП</v>
          </cell>
          <cell r="F225" t="str">
            <v>Разъезд Карьер 122 км</v>
          </cell>
          <cell r="G225" t="str">
            <v>нет</v>
          </cell>
          <cell r="H225" t="str">
            <v>установлен</v>
          </cell>
          <cell r="I225" t="str">
            <v>железнодорожный</v>
          </cell>
          <cell r="J225" t="str">
            <v>не определен</v>
          </cell>
          <cell r="K225" t="str">
            <v>не определен</v>
          </cell>
          <cell r="L225" t="str">
            <v>не определен</v>
          </cell>
          <cell r="M225" t="str">
            <v>двусторонний</v>
          </cell>
          <cell r="N225" t="str">
            <v>не определен</v>
          </cell>
          <cell r="O225" t="str">
            <v>нет</v>
          </cell>
          <cell r="P225" t="str">
            <v>нет</v>
          </cell>
          <cell r="Q225" t="str">
            <v>нет</v>
          </cell>
          <cell r="R225" t="str">
            <v>не применимо (ЛНР)</v>
          </cell>
          <cell r="S225" t="str">
            <v>Ольховое</v>
          </cell>
          <cell r="T225" t="str">
            <v>ЮФО</v>
          </cell>
          <cell r="U225" t="str">
            <v>Ростовская область</v>
          </cell>
          <cell r="V225" t="str">
            <v>не определен</v>
          </cell>
          <cell r="W225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X225" t="str">
            <v>не определен</v>
          </cell>
          <cell r="Y225" t="str">
            <v>не определен</v>
          </cell>
          <cell r="Z225" t="str">
            <v>нет данных</v>
          </cell>
          <cell r="AA225" t="str">
            <v>нет данных</v>
          </cell>
          <cell r="AB225" t="str">
            <v>нет данных</v>
          </cell>
          <cell r="AC225" t="str">
            <v>не определен</v>
          </cell>
          <cell r="AD225" t="str">
            <v>не определен</v>
          </cell>
          <cell r="AE225">
            <v>0</v>
          </cell>
          <cell r="AF225">
            <v>0</v>
          </cell>
          <cell r="AG225" t="str">
            <v>не определен</v>
          </cell>
          <cell r="AH225" t="str">
            <v>не утвержден</v>
          </cell>
          <cell r="AI225">
            <v>0</v>
          </cell>
          <cell r="AJ225" t="str">
            <v>не определена</v>
          </cell>
          <cell r="AK225">
            <v>0</v>
          </cell>
          <cell r="AL225">
            <v>0</v>
          </cell>
          <cell r="AM225">
            <v>0</v>
          </cell>
          <cell r="AN225" t="str">
            <v>не определена</v>
          </cell>
          <cell r="AO225">
            <v>0</v>
          </cell>
          <cell r="AP225">
            <v>0</v>
          </cell>
          <cell r="AQ225">
            <v>0</v>
          </cell>
          <cell r="AR225" t="str">
            <v>не определена</v>
          </cell>
          <cell r="AS225">
            <v>0</v>
          </cell>
          <cell r="AT225">
            <v>0</v>
          </cell>
          <cell r="AU225">
            <v>0</v>
          </cell>
          <cell r="AV225" t="str">
            <v>не определена</v>
          </cell>
          <cell r="AW225">
            <v>0</v>
          </cell>
          <cell r="AX225">
            <v>0</v>
          </cell>
          <cell r="AY225">
            <v>0</v>
          </cell>
          <cell r="AZ225" t="str">
            <v>не определена</v>
          </cell>
          <cell r="BA225">
            <v>0</v>
          </cell>
          <cell r="BB225">
            <v>0</v>
          </cell>
          <cell r="BC225">
            <v>0</v>
          </cell>
          <cell r="BD225" t="str">
            <v>не определена</v>
          </cell>
          <cell r="BE225">
            <v>0</v>
          </cell>
          <cell r="BF225">
            <v>0</v>
          </cell>
          <cell r="BG225" t="str">
            <v>не определено</v>
          </cell>
          <cell r="BH225" t="str">
            <v>нет</v>
          </cell>
          <cell r="BI225" t="str">
            <v>нет</v>
          </cell>
          <cell r="BJ225" t="str">
            <v>нет</v>
          </cell>
          <cell r="BK225" t="str">
            <v>нет</v>
          </cell>
          <cell r="BL225" t="str">
            <v>нет</v>
          </cell>
          <cell r="BM225" t="str">
            <v>нет</v>
          </cell>
          <cell r="BN225">
            <v>0</v>
          </cell>
          <cell r="BO225">
            <v>0</v>
          </cell>
        </row>
        <row r="226">
          <cell r="A226" t="str">
            <v>ЖДППУспенскаяЮФО</v>
          </cell>
          <cell r="B226">
            <v>222</v>
          </cell>
          <cell r="C226" t="str">
            <v>Ростовский</v>
          </cell>
          <cell r="D226" t="str">
            <v>ЖДПП</v>
          </cell>
          <cell r="E226" t="str">
            <v>ЖДПП</v>
          </cell>
          <cell r="F226" t="str">
            <v>Успенская</v>
          </cell>
          <cell r="G226" t="str">
            <v>да</v>
          </cell>
          <cell r="H226" t="str">
            <v>установлен</v>
          </cell>
          <cell r="I226" t="str">
            <v>железнодорожный</v>
          </cell>
          <cell r="J226" t="str">
            <v>не определен</v>
          </cell>
          <cell r="K226" t="str">
            <v>грузо-пассажирский</v>
          </cell>
          <cell r="L226" t="str">
            <v>постоянный</v>
          </cell>
          <cell r="M226" t="str">
            <v>многосторонний</v>
          </cell>
          <cell r="N226" t="str">
            <v>не определен</v>
          </cell>
          <cell r="O226" t="str">
            <v>да</v>
          </cell>
          <cell r="P226" t="str">
            <v>да</v>
          </cell>
          <cell r="Q226" t="str">
            <v>да</v>
          </cell>
          <cell r="R226" t="str">
            <v>не применимо (ДНР)</v>
          </cell>
          <cell r="S226" t="str">
            <v>Квашино</v>
          </cell>
          <cell r="T226" t="str">
            <v>ЮФО</v>
          </cell>
          <cell r="U226" t="str">
            <v>Ростовская область</v>
          </cell>
          <cell r="V226" t="str">
            <v>Ростовская область, Матвеево-Курганский район, село Авило-Успенка, улица Кооперативная, 4 А</v>
          </cell>
          <cell r="W226" t="str">
            <v>функционирует</v>
          </cell>
          <cell r="X226" t="str">
            <v>круглосуточно</v>
          </cell>
          <cell r="Y226" t="str">
            <v>действует</v>
          </cell>
          <cell r="Z226" t="str">
            <v>нет данных</v>
          </cell>
          <cell r="AA226" t="str">
            <v>нет данных</v>
          </cell>
          <cell r="AB226" t="str">
            <v>нет данных</v>
          </cell>
          <cell r="AC226" t="str">
            <v>все</v>
          </cell>
          <cell r="AD226" t="str">
            <v>круглогодично</v>
          </cell>
          <cell r="AE226">
            <v>24</v>
          </cell>
          <cell r="AF226">
            <v>365</v>
          </cell>
          <cell r="AG226" t="str">
            <v>действует</v>
          </cell>
          <cell r="AH226">
            <v>43027</v>
          </cell>
          <cell r="AI226">
            <v>0</v>
          </cell>
          <cell r="AJ226" t="str">
            <v>не определена</v>
          </cell>
          <cell r="AK226">
            <v>0</v>
          </cell>
          <cell r="AL226">
            <v>0</v>
          </cell>
          <cell r="AM226">
            <v>44</v>
          </cell>
          <cell r="AN226" t="str">
            <v>тр.с./сутки</v>
          </cell>
          <cell r="AO226">
            <v>44</v>
          </cell>
          <cell r="AP226">
            <v>16060</v>
          </cell>
          <cell r="AQ226">
            <v>0</v>
          </cell>
          <cell r="AR226" t="str">
            <v>не определена</v>
          </cell>
          <cell r="AS226">
            <v>0</v>
          </cell>
          <cell r="AT226">
            <v>0</v>
          </cell>
          <cell r="AU226">
            <v>44</v>
          </cell>
          <cell r="AV226" t="str">
            <v>тр.с./сутки</v>
          </cell>
          <cell r="AW226">
            <v>44</v>
          </cell>
          <cell r="AX226">
            <v>16060</v>
          </cell>
          <cell r="AY226">
            <v>0</v>
          </cell>
          <cell r="AZ226" t="str">
            <v>не определена</v>
          </cell>
          <cell r="BA226">
            <v>0</v>
          </cell>
          <cell r="BB226">
            <v>0</v>
          </cell>
          <cell r="BC226">
            <v>0</v>
          </cell>
          <cell r="BD226" t="str">
            <v>не определена</v>
          </cell>
          <cell r="BE226">
            <v>0</v>
          </cell>
          <cell r="BF226">
            <v>0</v>
          </cell>
          <cell r="BG226" t="str">
            <v>не определено</v>
          </cell>
          <cell r="BH226" t="str">
            <v>да</v>
          </cell>
          <cell r="BI226" t="str">
            <v>да</v>
          </cell>
          <cell r="BJ226" t="str">
            <v>да</v>
          </cell>
          <cell r="BK226" t="str">
            <v>да</v>
          </cell>
          <cell r="BL226" t="str">
            <v>да</v>
          </cell>
          <cell r="BM226" t="str">
            <v>нет</v>
          </cell>
          <cell r="BN226">
            <v>0</v>
          </cell>
          <cell r="BO226">
            <v>0</v>
          </cell>
        </row>
        <row r="227">
          <cell r="A227" t="str">
            <v>ЖДППЧертковоЮФО</v>
          </cell>
          <cell r="B227">
            <v>223</v>
          </cell>
          <cell r="C227" t="str">
            <v>Ростовский</v>
          </cell>
          <cell r="D227" t="str">
            <v>ЖДПП</v>
          </cell>
          <cell r="E227" t="str">
            <v>ЖДПП</v>
          </cell>
          <cell r="F227" t="str">
            <v>Чертково</v>
          </cell>
          <cell r="G227" t="str">
            <v>нет</v>
          </cell>
          <cell r="H227" t="str">
            <v>установлен</v>
          </cell>
          <cell r="I227" t="str">
            <v>железнодорожный</v>
          </cell>
          <cell r="J227" t="str">
            <v>не определен</v>
          </cell>
          <cell r="K227" t="str">
            <v>не определен</v>
          </cell>
          <cell r="L227" t="str">
            <v>не определен</v>
          </cell>
          <cell r="M227" t="str">
            <v>двусторонний</v>
          </cell>
          <cell r="N227" t="str">
            <v>не определен</v>
          </cell>
          <cell r="O227" t="str">
            <v>нет</v>
          </cell>
          <cell r="P227" t="str">
            <v>нет</v>
          </cell>
          <cell r="Q227" t="str">
            <v>нет</v>
          </cell>
          <cell r="R227" t="str">
            <v>не применимо (ЛНР)</v>
          </cell>
          <cell r="S227" t="str">
            <v>Зариновка</v>
          </cell>
          <cell r="T227" t="str">
            <v>ЮФО</v>
          </cell>
          <cell r="U227" t="str">
            <v>Ростовская область</v>
          </cell>
          <cell r="V227" t="str">
            <v>не определен</v>
          </cell>
          <cell r="W227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X227" t="str">
            <v>не определен</v>
          </cell>
          <cell r="Y227" t="str">
            <v>не определен</v>
          </cell>
          <cell r="Z227" t="str">
            <v>нет данных</v>
          </cell>
          <cell r="AA227" t="str">
            <v>нет данных</v>
          </cell>
          <cell r="AB227" t="str">
            <v>нет данных</v>
          </cell>
          <cell r="AC227" t="str">
            <v>не определен</v>
          </cell>
          <cell r="AD227" t="str">
            <v>не определен</v>
          </cell>
          <cell r="AE227">
            <v>0</v>
          </cell>
          <cell r="AF227">
            <v>0</v>
          </cell>
          <cell r="AG227" t="str">
            <v>не определен</v>
          </cell>
          <cell r="AH227" t="str">
            <v>не утвержден</v>
          </cell>
          <cell r="AI227">
            <v>0</v>
          </cell>
          <cell r="AJ227" t="str">
            <v>не определена</v>
          </cell>
          <cell r="AK227">
            <v>0</v>
          </cell>
          <cell r="AL227">
            <v>0</v>
          </cell>
          <cell r="AM227">
            <v>0</v>
          </cell>
          <cell r="AN227" t="str">
            <v>не определена</v>
          </cell>
          <cell r="AO227">
            <v>0</v>
          </cell>
          <cell r="AP227">
            <v>0</v>
          </cell>
          <cell r="AQ227">
            <v>0</v>
          </cell>
          <cell r="AR227" t="str">
            <v>не определена</v>
          </cell>
          <cell r="AS227">
            <v>0</v>
          </cell>
          <cell r="AT227">
            <v>0</v>
          </cell>
          <cell r="AU227">
            <v>0</v>
          </cell>
          <cell r="AV227" t="str">
            <v>не определена</v>
          </cell>
          <cell r="AW227">
            <v>0</v>
          </cell>
          <cell r="AX227">
            <v>0</v>
          </cell>
          <cell r="AY227">
            <v>0</v>
          </cell>
          <cell r="AZ227" t="str">
            <v>не определена</v>
          </cell>
          <cell r="BA227">
            <v>0</v>
          </cell>
          <cell r="BB227">
            <v>0</v>
          </cell>
          <cell r="BC227">
            <v>0</v>
          </cell>
          <cell r="BD227" t="str">
            <v>не определена</v>
          </cell>
          <cell r="BE227">
            <v>0</v>
          </cell>
          <cell r="BF227">
            <v>0</v>
          </cell>
          <cell r="BG227" t="str">
            <v>не определено</v>
          </cell>
          <cell r="BH227" t="str">
            <v>нет</v>
          </cell>
          <cell r="BI227" t="str">
            <v>нет</v>
          </cell>
          <cell r="BJ227" t="str">
            <v>нет</v>
          </cell>
          <cell r="BK227" t="str">
            <v>нет</v>
          </cell>
          <cell r="BL227" t="str">
            <v>нет</v>
          </cell>
          <cell r="BM227" t="str">
            <v>нет</v>
          </cell>
          <cell r="BN227">
            <v>0</v>
          </cell>
          <cell r="BO227">
            <v>0</v>
          </cell>
        </row>
        <row r="228">
          <cell r="A228" t="str">
            <v>ДАПП ПУПНовый ДурулгуйДФО</v>
          </cell>
          <cell r="B228">
            <v>0</v>
          </cell>
          <cell r="C228" t="str">
            <v>Читинский</v>
          </cell>
          <cell r="D228" t="str">
            <v>АПП</v>
          </cell>
          <cell r="E228" t="str">
            <v>ДАПП ПУП</v>
          </cell>
          <cell r="F228" t="str">
            <v>Новый Дурулгуй</v>
          </cell>
          <cell r="G228" t="str">
            <v>нет</v>
          </cell>
          <cell r="H228" t="str">
            <v>закрыт</v>
          </cell>
          <cell r="I228" t="str">
            <v>автомобильный</v>
          </cell>
          <cell r="J228" t="str">
            <v>не определен</v>
          </cell>
          <cell r="K228" t="str">
            <v>грузо-пассажирский</v>
          </cell>
          <cell r="L228" t="str">
            <v>сезонный</v>
          </cell>
          <cell r="M228" t="str">
            <v>двусторонний</v>
          </cell>
          <cell r="N228" t="str">
            <v>упрощенный</v>
          </cell>
          <cell r="O228" t="str">
            <v>нет</v>
          </cell>
          <cell r="P228" t="str">
            <v>нет</v>
          </cell>
          <cell r="Q228" t="str">
            <v>нет</v>
          </cell>
          <cell r="R228" t="str">
            <v>Монголия</v>
          </cell>
          <cell r="S228" t="str">
            <v>Ямалхын-Гол</v>
          </cell>
          <cell r="T228" t="str">
            <v>ДФО</v>
          </cell>
          <cell r="U228" t="str">
            <v>Забайкальский край</v>
          </cell>
          <cell r="V228" t="str">
            <v>не определен</v>
          </cell>
          <cell r="W228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X228" t="str">
            <v>не определен</v>
          </cell>
          <cell r="Y228" t="str">
            <v>не определен</v>
          </cell>
          <cell r="Z228" t="str">
            <v>нет данных</v>
          </cell>
          <cell r="AA228" t="str">
            <v>нет данных</v>
          </cell>
          <cell r="AB228" t="str">
            <v>нет данных</v>
          </cell>
          <cell r="AC228" t="str">
            <v>не определен</v>
          </cell>
          <cell r="AD228" t="str">
            <v>не определен</v>
          </cell>
          <cell r="AE228">
            <v>0</v>
          </cell>
          <cell r="AF228">
            <v>0</v>
          </cell>
          <cell r="AG228" t="str">
            <v>не определен</v>
          </cell>
          <cell r="AH228" t="str">
            <v>не утвержден</v>
          </cell>
          <cell r="AI228">
            <v>0</v>
          </cell>
          <cell r="AJ228" t="str">
            <v>не определена</v>
          </cell>
          <cell r="AK228">
            <v>0</v>
          </cell>
          <cell r="AL228">
            <v>0</v>
          </cell>
          <cell r="AM228">
            <v>0</v>
          </cell>
          <cell r="AN228" t="str">
            <v>не определена</v>
          </cell>
          <cell r="AO228">
            <v>0</v>
          </cell>
          <cell r="AP228">
            <v>0</v>
          </cell>
          <cell r="AQ228">
            <v>0</v>
          </cell>
          <cell r="AR228" t="str">
            <v>не определена</v>
          </cell>
          <cell r="AS228">
            <v>0</v>
          </cell>
          <cell r="AT228">
            <v>0</v>
          </cell>
          <cell r="AU228">
            <v>0</v>
          </cell>
          <cell r="AV228" t="str">
            <v>не определена</v>
          </cell>
          <cell r="AW228">
            <v>0</v>
          </cell>
          <cell r="AX228">
            <v>0</v>
          </cell>
          <cell r="AY228">
            <v>0</v>
          </cell>
          <cell r="AZ228" t="str">
            <v>не определена</v>
          </cell>
          <cell r="BA228">
            <v>0</v>
          </cell>
          <cell r="BB228">
            <v>0</v>
          </cell>
          <cell r="BC228">
            <v>0</v>
          </cell>
          <cell r="BD228" t="str">
            <v>не определена</v>
          </cell>
          <cell r="BE228">
            <v>0</v>
          </cell>
          <cell r="BF228">
            <v>0</v>
          </cell>
          <cell r="BG228" t="str">
            <v>не определено</v>
          </cell>
          <cell r="BH228" t="str">
            <v>нет</v>
          </cell>
          <cell r="BI228" t="str">
            <v>нет</v>
          </cell>
          <cell r="BJ228" t="str">
            <v>нет</v>
          </cell>
          <cell r="BK228" t="str">
            <v>нет</v>
          </cell>
          <cell r="BL228" t="str">
            <v>нет</v>
          </cell>
          <cell r="BM228" t="str">
            <v>нет</v>
          </cell>
          <cell r="BN228" t="str">
            <v>не обустроен</v>
          </cell>
          <cell r="BO228">
            <v>0</v>
          </cell>
        </row>
        <row r="229">
          <cell r="A229" t="str">
            <v>ВППМинеральные ВодыСКФО</v>
          </cell>
          <cell r="B229">
            <v>224</v>
          </cell>
          <cell r="C229" t="str">
            <v>Ростовский</v>
          </cell>
          <cell r="D229" t="str">
            <v>ВПП</v>
          </cell>
          <cell r="E229" t="str">
            <v>ВПП</v>
          </cell>
          <cell r="F229" t="str">
            <v>Минеральные Воды</v>
          </cell>
          <cell r="G229" t="str">
            <v>да</v>
          </cell>
          <cell r="H229" t="str">
            <v>установлен</v>
          </cell>
          <cell r="I229" t="str">
            <v>воздушный</v>
          </cell>
          <cell r="J229" t="str">
            <v>не определен</v>
          </cell>
          <cell r="K229" t="str">
            <v>грузо-пассажирский</v>
          </cell>
          <cell r="L229" t="str">
            <v>постоянный</v>
          </cell>
          <cell r="M229" t="str">
            <v>многосторонний</v>
          </cell>
          <cell r="N229" t="str">
            <v>не определен</v>
          </cell>
          <cell r="O229" t="str">
            <v>нет</v>
          </cell>
          <cell r="P229" t="str">
            <v>нет</v>
          </cell>
          <cell r="Q229" t="str">
            <v>да</v>
          </cell>
          <cell r="R229" t="str">
            <v>не применимо</v>
          </cell>
          <cell r="S229" t="str">
            <v>не применимо</v>
          </cell>
          <cell r="T229" t="str">
            <v>СКФО</v>
          </cell>
          <cell r="U229" t="str">
            <v>Ставропольский край</v>
          </cell>
          <cell r="V229" t="str">
            <v>Ставропольский край, Минераловодский район, территория Аэропорт</v>
          </cell>
          <cell r="W229" t="str">
            <v>функционирует</v>
          </cell>
          <cell r="X229" t="str">
            <v>круглосуточно</v>
          </cell>
          <cell r="Y229" t="str">
            <v>действует</v>
          </cell>
          <cell r="Z229" t="str">
            <v>нет данных</v>
          </cell>
          <cell r="AA229" t="str">
            <v>нет данных</v>
          </cell>
          <cell r="AB229" t="str">
            <v>нет данных</v>
          </cell>
          <cell r="AC229" t="str">
            <v>все</v>
          </cell>
          <cell r="AD229" t="str">
            <v>круглогодично</v>
          </cell>
          <cell r="AE229">
            <v>24</v>
          </cell>
          <cell r="AF229">
            <v>365</v>
          </cell>
          <cell r="AG229" t="str">
            <v>действует</v>
          </cell>
          <cell r="AH229">
            <v>43024</v>
          </cell>
          <cell r="AI229">
            <v>0</v>
          </cell>
          <cell r="AJ229" t="str">
            <v>не определена</v>
          </cell>
          <cell r="AK229">
            <v>0</v>
          </cell>
          <cell r="AL229">
            <v>0</v>
          </cell>
          <cell r="AM229">
            <v>21</v>
          </cell>
          <cell r="AN229" t="str">
            <v>тр.с./сутки</v>
          </cell>
          <cell r="AO229">
            <v>21</v>
          </cell>
          <cell r="AP229">
            <v>7665</v>
          </cell>
          <cell r="AQ229">
            <v>0</v>
          </cell>
          <cell r="AR229" t="str">
            <v>не определена</v>
          </cell>
          <cell r="AS229">
            <v>0</v>
          </cell>
          <cell r="AT229">
            <v>0</v>
          </cell>
          <cell r="AU229">
            <v>21</v>
          </cell>
          <cell r="AV229" t="str">
            <v>тр.с./сутки</v>
          </cell>
          <cell r="AW229">
            <v>21</v>
          </cell>
          <cell r="AX229">
            <v>7665</v>
          </cell>
          <cell r="AY229">
            <v>240</v>
          </cell>
          <cell r="AZ229" t="str">
            <v>чел./час</v>
          </cell>
          <cell r="BA229">
            <v>5760</v>
          </cell>
          <cell r="BB229">
            <v>2102400</v>
          </cell>
          <cell r="BC229">
            <v>0</v>
          </cell>
          <cell r="BD229" t="str">
            <v>не определена</v>
          </cell>
          <cell r="BE229">
            <v>0</v>
          </cell>
          <cell r="BF229">
            <v>0</v>
          </cell>
          <cell r="BG229" t="str">
            <v>не определено</v>
          </cell>
          <cell r="BH229" t="str">
            <v>да</v>
          </cell>
          <cell r="BI229" t="str">
            <v>да</v>
          </cell>
          <cell r="BJ229" t="str">
            <v>да</v>
          </cell>
          <cell r="BK229" t="str">
            <v>да</v>
          </cell>
          <cell r="BL229" t="str">
            <v>да</v>
          </cell>
          <cell r="BM229" t="str">
            <v>нет</v>
          </cell>
          <cell r="BN229">
            <v>0</v>
          </cell>
          <cell r="BO229">
            <v>0</v>
          </cell>
        </row>
        <row r="230">
          <cell r="A230" t="str">
            <v>ВППРостов (Центральный)ЮФО</v>
          </cell>
          <cell r="B230">
            <v>225</v>
          </cell>
          <cell r="C230" t="str">
            <v>Ростовский</v>
          </cell>
          <cell r="D230" t="str">
            <v>ВПП</v>
          </cell>
          <cell r="E230" t="str">
            <v>ВПП</v>
          </cell>
          <cell r="F230" t="str">
            <v>Ростов (Центральный)</v>
          </cell>
          <cell r="G230" t="str">
            <v>да</v>
          </cell>
          <cell r="H230" t="str">
            <v>установлен</v>
          </cell>
          <cell r="I230" t="str">
            <v>воздушный</v>
          </cell>
          <cell r="J230" t="str">
            <v>не определен</v>
          </cell>
          <cell r="K230" t="str">
            <v>грузо-пассажирский</v>
          </cell>
          <cell r="L230" t="str">
            <v>постоянный</v>
          </cell>
          <cell r="M230" t="str">
            <v>многосторонний</v>
          </cell>
          <cell r="N230" t="str">
            <v>не определен</v>
          </cell>
          <cell r="O230" t="str">
            <v>нет</v>
          </cell>
          <cell r="P230" t="str">
            <v>нет</v>
          </cell>
          <cell r="Q230" t="str">
            <v>нет</v>
          </cell>
          <cell r="R230" t="str">
            <v>не применимо</v>
          </cell>
          <cell r="S230" t="str">
            <v>не применимо</v>
          </cell>
          <cell r="T230" t="str">
            <v>ЮФО</v>
          </cell>
          <cell r="U230" t="str">
            <v>Ростовская область</v>
          </cell>
          <cell r="V230" t="str">
            <v>Ростовская обл., г. Ростов-на-Дону, аэродром Министерства обороны РФ (12 км. северо-западнее центра г.Ростов-на-Дону), ул. Оганова, д. 51</v>
          </cell>
          <cell r="W230" t="str">
            <v>функционирует</v>
          </cell>
          <cell r="X230" t="str">
            <v>по заявкам</v>
          </cell>
          <cell r="Y230" t="str">
            <v>действует</v>
          </cell>
          <cell r="Z230" t="str">
            <v>нет данных</v>
          </cell>
          <cell r="AA230" t="str">
            <v>нет данных</v>
          </cell>
          <cell r="AB230" t="str">
            <v>нет данных</v>
          </cell>
          <cell r="AC230" t="str">
            <v>все</v>
          </cell>
          <cell r="AD230" t="str">
            <v>круглогодично</v>
          </cell>
          <cell r="AE230">
            <v>24</v>
          </cell>
          <cell r="AF230">
            <v>365</v>
          </cell>
          <cell r="AG230" t="str">
            <v>действует</v>
          </cell>
          <cell r="AH230">
            <v>43768</v>
          </cell>
          <cell r="AI230" t="str">
            <v>0</v>
          </cell>
          <cell r="AJ230" t="str">
            <v>не определена</v>
          </cell>
          <cell r="AK230">
            <v>0</v>
          </cell>
          <cell r="AL230">
            <v>0</v>
          </cell>
          <cell r="AM230">
            <v>0</v>
          </cell>
          <cell r="AN230" t="str">
            <v>не определена</v>
          </cell>
          <cell r="AO230">
            <v>0</v>
          </cell>
          <cell r="AP230">
            <v>0</v>
          </cell>
          <cell r="AQ230">
            <v>0</v>
          </cell>
          <cell r="AR230" t="str">
            <v>не определена</v>
          </cell>
          <cell r="AS230">
            <v>0</v>
          </cell>
          <cell r="AT230">
            <v>0</v>
          </cell>
          <cell r="AU230" t="str">
            <v>0</v>
          </cell>
          <cell r="AV230" t="str">
            <v>не определена</v>
          </cell>
          <cell r="AW230">
            <v>0</v>
          </cell>
          <cell r="AX230">
            <v>0</v>
          </cell>
          <cell r="AY230" t="str">
            <v>0</v>
          </cell>
          <cell r="AZ230" t="str">
            <v>не определена</v>
          </cell>
          <cell r="BA230">
            <v>0</v>
          </cell>
          <cell r="BB230">
            <v>0</v>
          </cell>
          <cell r="BC230" t="str">
            <v>0</v>
          </cell>
          <cell r="BD230" t="str">
            <v>не определена</v>
          </cell>
          <cell r="BE230">
            <v>0</v>
          </cell>
          <cell r="BF230">
            <v>0</v>
          </cell>
          <cell r="BG230" t="str">
            <v>не определено</v>
          </cell>
          <cell r="BH230" t="str">
            <v>да</v>
          </cell>
          <cell r="BI230" t="str">
            <v>да</v>
          </cell>
          <cell r="BJ230" t="str">
            <v>да</v>
          </cell>
          <cell r="BK230" t="str">
            <v>да</v>
          </cell>
          <cell r="BL230" t="str">
            <v>да</v>
          </cell>
          <cell r="BM230" t="str">
            <v>нет</v>
          </cell>
          <cell r="BN230">
            <v>0</v>
          </cell>
          <cell r="BO230">
            <v>0</v>
          </cell>
        </row>
        <row r="231">
          <cell r="A231" t="str">
            <v>ВППРостов-на-Дону (Платов)ЮФО</v>
          </cell>
          <cell r="B231">
            <v>226</v>
          </cell>
          <cell r="C231" t="str">
            <v>Ростовский</v>
          </cell>
          <cell r="D231" t="str">
            <v>ВПП</v>
          </cell>
          <cell r="E231" t="str">
            <v>ВПП</v>
          </cell>
          <cell r="F231" t="str">
            <v>Ростов-на-Дону (Платов)</v>
          </cell>
          <cell r="G231" t="str">
            <v>да</v>
          </cell>
          <cell r="H231" t="str">
            <v>установлен</v>
          </cell>
          <cell r="I231" t="str">
            <v>воздушный</v>
          </cell>
          <cell r="J231" t="str">
            <v>не определен</v>
          </cell>
          <cell r="K231" t="str">
            <v>грузо-пассажирский</v>
          </cell>
          <cell r="L231" t="str">
            <v>постоянный</v>
          </cell>
          <cell r="M231" t="str">
            <v>многосторонний</v>
          </cell>
          <cell r="N231" t="str">
            <v>не определен</v>
          </cell>
          <cell r="O231" t="str">
            <v>нет</v>
          </cell>
          <cell r="P231" t="str">
            <v>да</v>
          </cell>
          <cell r="Q231" t="str">
            <v>да</v>
          </cell>
          <cell r="R231" t="str">
            <v>не применимо</v>
          </cell>
          <cell r="S231" t="str">
            <v>не применимо</v>
          </cell>
          <cell r="T231" t="str">
            <v>ЮФО</v>
          </cell>
          <cell r="U231" t="str">
            <v>Ростовская область</v>
          </cell>
          <cell r="V231" t="str">
            <v>Ростовская область, Аксайский район, Грушевское с.п., аэропорт</v>
          </cell>
          <cell r="W231" t="str">
            <v>функционирует</v>
          </cell>
          <cell r="X231" t="str">
            <v>круглосуточно</v>
          </cell>
          <cell r="Y231" t="str">
            <v>действует</v>
          </cell>
          <cell r="Z231" t="str">
            <v>нет данных</v>
          </cell>
          <cell r="AA231" t="str">
            <v>нет данных</v>
          </cell>
          <cell r="AB231" t="str">
            <v>нет данных</v>
          </cell>
          <cell r="AC231" t="str">
            <v>все</v>
          </cell>
          <cell r="AD231" t="str">
            <v>круглогодично</v>
          </cell>
          <cell r="AE231">
            <v>24</v>
          </cell>
          <cell r="AF231">
            <v>365</v>
          </cell>
          <cell r="AG231" t="str">
            <v>действует</v>
          </cell>
          <cell r="AH231">
            <v>43132</v>
          </cell>
          <cell r="AI231">
            <v>0</v>
          </cell>
          <cell r="AJ231" t="str">
            <v>не определена</v>
          </cell>
          <cell r="AK231">
            <v>0</v>
          </cell>
          <cell r="AL231">
            <v>0</v>
          </cell>
          <cell r="AM231">
            <v>0</v>
          </cell>
          <cell r="AN231" t="str">
            <v>не определена</v>
          </cell>
          <cell r="AO231">
            <v>0</v>
          </cell>
          <cell r="AP231">
            <v>0</v>
          </cell>
          <cell r="AQ231">
            <v>0</v>
          </cell>
          <cell r="AR231" t="str">
            <v>не определена</v>
          </cell>
          <cell r="AS231">
            <v>0</v>
          </cell>
          <cell r="AT231">
            <v>0</v>
          </cell>
          <cell r="AU231">
            <v>0</v>
          </cell>
          <cell r="AV231" t="str">
            <v>не определена</v>
          </cell>
          <cell r="AW231">
            <v>0</v>
          </cell>
          <cell r="AX231">
            <v>0</v>
          </cell>
          <cell r="AY231">
            <v>1080</v>
          </cell>
          <cell r="AZ231" t="str">
            <v>чел./час</v>
          </cell>
          <cell r="BA231">
            <v>25920</v>
          </cell>
          <cell r="BB231">
            <v>9460800</v>
          </cell>
          <cell r="BC231">
            <v>0</v>
          </cell>
          <cell r="BD231" t="str">
            <v>не определена</v>
          </cell>
          <cell r="BE231">
            <v>0</v>
          </cell>
          <cell r="BF231">
            <v>0</v>
          </cell>
          <cell r="BG231" t="str">
            <v>не определено</v>
          </cell>
          <cell r="BH231" t="str">
            <v>да</v>
          </cell>
          <cell r="BI231" t="str">
            <v>да</v>
          </cell>
          <cell r="BJ231" t="str">
            <v>да</v>
          </cell>
          <cell r="BK231" t="str">
            <v>да</v>
          </cell>
          <cell r="BL231" t="str">
            <v>да</v>
          </cell>
          <cell r="BM231" t="str">
            <v>нет</v>
          </cell>
          <cell r="BN231">
            <v>0</v>
          </cell>
          <cell r="BO231">
            <v>0</v>
          </cell>
        </row>
        <row r="232">
          <cell r="A232" t="str">
            <v>ВППСтаврополь (Шпаковское)СКФО</v>
          </cell>
          <cell r="B232">
            <v>227</v>
          </cell>
          <cell r="C232" t="str">
            <v>Ростовский</v>
          </cell>
          <cell r="D232" t="str">
            <v>ВПП</v>
          </cell>
          <cell r="E232" t="str">
            <v>ВПП</v>
          </cell>
          <cell r="F232" t="str">
            <v>Ставрополь (Шпаковское)</v>
          </cell>
          <cell r="G232" t="str">
            <v>да</v>
          </cell>
          <cell r="H232" t="str">
            <v>установлен</v>
          </cell>
          <cell r="I232" t="str">
            <v>воздушный</v>
          </cell>
          <cell r="J232" t="str">
            <v>не определен</v>
          </cell>
          <cell r="K232" t="str">
            <v>грузо-пассажирский</v>
          </cell>
          <cell r="L232" t="str">
            <v>работающий на нерегулярной основе</v>
          </cell>
          <cell r="M232" t="str">
            <v>многосторонний</v>
          </cell>
          <cell r="N232" t="str">
            <v>не определен</v>
          </cell>
          <cell r="O232" t="str">
            <v>нет</v>
          </cell>
          <cell r="P232" t="str">
            <v>нет</v>
          </cell>
          <cell r="Q232" t="str">
            <v>нет</v>
          </cell>
          <cell r="R232" t="str">
            <v>не применимо</v>
          </cell>
          <cell r="S232" t="str">
            <v>не применимо</v>
          </cell>
          <cell r="T232" t="str">
            <v>СКФО</v>
          </cell>
          <cell r="U232" t="str">
            <v>Ставропольский край</v>
          </cell>
          <cell r="V232" t="str">
            <v>Ставропольский край, г. Ставрополь, территория аэропорт</v>
          </cell>
          <cell r="W232" t="str">
            <v>функционирует</v>
          </cell>
          <cell r="X232" t="str">
            <v>круглосуточно</v>
          </cell>
          <cell r="Y232" t="str">
            <v>действует</v>
          </cell>
          <cell r="Z232" t="str">
            <v>нет данных</v>
          </cell>
          <cell r="AA232" t="str">
            <v>нет данных</v>
          </cell>
          <cell r="AB232" t="str">
            <v>нет данных</v>
          </cell>
          <cell r="AC232" t="str">
            <v>все</v>
          </cell>
          <cell r="AD232" t="str">
            <v>круглогодично</v>
          </cell>
          <cell r="AE232">
            <v>24</v>
          </cell>
          <cell r="AF232">
            <v>365</v>
          </cell>
          <cell r="AG232" t="str">
            <v>действует</v>
          </cell>
          <cell r="AH232">
            <v>43024</v>
          </cell>
          <cell r="AI232">
            <v>0</v>
          </cell>
          <cell r="AJ232" t="str">
            <v>не определена</v>
          </cell>
          <cell r="AK232">
            <v>0</v>
          </cell>
          <cell r="AL232">
            <v>0</v>
          </cell>
          <cell r="AM232">
            <v>0</v>
          </cell>
          <cell r="AN232" t="str">
            <v>не определена</v>
          </cell>
          <cell r="AO232">
            <v>0</v>
          </cell>
          <cell r="AP232">
            <v>0</v>
          </cell>
          <cell r="AQ232">
            <v>0</v>
          </cell>
          <cell r="AR232" t="str">
            <v>не определена</v>
          </cell>
          <cell r="AS232">
            <v>0</v>
          </cell>
          <cell r="AT232">
            <v>0</v>
          </cell>
          <cell r="AU232">
            <v>0</v>
          </cell>
          <cell r="AV232" t="str">
            <v>не определена</v>
          </cell>
          <cell r="AW232">
            <v>0</v>
          </cell>
          <cell r="AX232">
            <v>0</v>
          </cell>
          <cell r="AY232">
            <v>40</v>
          </cell>
          <cell r="AZ232" t="str">
            <v>чел./час</v>
          </cell>
          <cell r="BA232">
            <v>960</v>
          </cell>
          <cell r="BB232">
            <v>0</v>
          </cell>
          <cell r="BC232">
            <v>35</v>
          </cell>
          <cell r="BD232" t="str">
            <v>тонн/сутки</v>
          </cell>
          <cell r="BE232">
            <v>35</v>
          </cell>
          <cell r="BF232">
            <v>0</v>
          </cell>
          <cell r="BG232" t="str">
            <v>не представляется возможным расчитать в связи с нерегулярным характером работы пункта пропуска</v>
          </cell>
          <cell r="BH232" t="str">
            <v>да</v>
          </cell>
          <cell r="BI232" t="str">
            <v>да</v>
          </cell>
          <cell r="BJ232" t="str">
            <v>да</v>
          </cell>
          <cell r="BK232" t="str">
            <v>да</v>
          </cell>
          <cell r="BL232" t="str">
            <v>да</v>
          </cell>
          <cell r="BM232" t="str">
            <v>нет</v>
          </cell>
          <cell r="BN232">
            <v>0</v>
          </cell>
          <cell r="BO232">
            <v>0</v>
          </cell>
        </row>
        <row r="233">
          <cell r="A233" t="str">
            <v>ВППТаганрог (Южный)ЮФО</v>
          </cell>
          <cell r="B233">
            <v>228</v>
          </cell>
          <cell r="C233" t="str">
            <v>Ростовский</v>
          </cell>
          <cell r="D233" t="str">
            <v>ВПП</v>
          </cell>
          <cell r="E233" t="str">
            <v>ВПП</v>
          </cell>
          <cell r="F233" t="str">
            <v>Таганрог (Южный)</v>
          </cell>
          <cell r="G233" t="str">
            <v>да</v>
          </cell>
          <cell r="H233" t="str">
            <v>установлен</v>
          </cell>
          <cell r="I233" t="str">
            <v>воздушный</v>
          </cell>
          <cell r="J233" t="str">
            <v>не определен</v>
          </cell>
          <cell r="K233" t="str">
            <v>грузовой</v>
          </cell>
          <cell r="L233" t="str">
            <v>работающий на нерегулярной основе</v>
          </cell>
          <cell r="M233" t="str">
            <v>многосторонний</v>
          </cell>
          <cell r="N233" t="str">
            <v>не определен</v>
          </cell>
          <cell r="O233" t="str">
            <v>нет</v>
          </cell>
          <cell r="P233" t="str">
            <v>да</v>
          </cell>
          <cell r="Q233" t="str">
            <v>нет</v>
          </cell>
          <cell r="R233" t="str">
            <v>не применимо</v>
          </cell>
          <cell r="S233" t="str">
            <v>не применимо</v>
          </cell>
          <cell r="T233" t="str">
            <v>ЮФО</v>
          </cell>
          <cell r="U233" t="str">
            <v>Ростовская область</v>
          </cell>
          <cell r="V233" t="str">
            <v>Ростовская область, г. Таганрог, пл. Авиаторов, 1</v>
          </cell>
          <cell r="W233" t="str">
            <v>функционирует</v>
          </cell>
          <cell r="X233" t="str">
            <v>по заявкам ПАО "ТАНТК им. Г.М. Бериева"</v>
          </cell>
          <cell r="Y233" t="str">
            <v>действует</v>
          </cell>
          <cell r="Z233" t="str">
            <v>нет данных</v>
          </cell>
          <cell r="AA233" t="str">
            <v>нет данных</v>
          </cell>
          <cell r="AB233" t="str">
            <v>нет данных</v>
          </cell>
          <cell r="AC233" t="str">
            <v>все</v>
          </cell>
          <cell r="AD233" t="str">
            <v>круглогодично</v>
          </cell>
          <cell r="AE233">
            <v>24</v>
          </cell>
          <cell r="AF233">
            <v>365</v>
          </cell>
          <cell r="AG233" t="str">
            <v>действует</v>
          </cell>
          <cell r="AH233">
            <v>43027</v>
          </cell>
          <cell r="AI233">
            <v>0</v>
          </cell>
          <cell r="AJ233" t="str">
            <v>не определена</v>
          </cell>
          <cell r="AK233">
            <v>0</v>
          </cell>
          <cell r="AL233">
            <v>0</v>
          </cell>
          <cell r="AM233">
            <v>0</v>
          </cell>
          <cell r="AN233" t="str">
            <v>не определена</v>
          </cell>
          <cell r="AO233">
            <v>0</v>
          </cell>
          <cell r="AP233">
            <v>0</v>
          </cell>
          <cell r="AQ233">
            <v>0</v>
          </cell>
          <cell r="AR233" t="str">
            <v>не определена</v>
          </cell>
          <cell r="AS233">
            <v>0</v>
          </cell>
          <cell r="AT233">
            <v>0</v>
          </cell>
          <cell r="AU233">
            <v>0</v>
          </cell>
          <cell r="AV233" t="str">
            <v>не определена</v>
          </cell>
          <cell r="AW233">
            <v>0</v>
          </cell>
          <cell r="AX233">
            <v>0</v>
          </cell>
          <cell r="AY233">
            <v>0</v>
          </cell>
          <cell r="AZ233" t="str">
            <v>не определена</v>
          </cell>
          <cell r="BA233">
            <v>0</v>
          </cell>
          <cell r="BB233">
            <v>0</v>
          </cell>
          <cell r="BC233">
            <v>0</v>
          </cell>
          <cell r="BD233" t="str">
            <v>не определена</v>
          </cell>
          <cell r="BE233">
            <v>0</v>
          </cell>
          <cell r="BF233">
            <v>0</v>
          </cell>
          <cell r="BG233" t="str">
            <v>не определено</v>
          </cell>
          <cell r="BH233" t="str">
            <v>да</v>
          </cell>
          <cell r="BI233" t="str">
            <v>да</v>
          </cell>
          <cell r="BJ233" t="str">
            <v>да</v>
          </cell>
          <cell r="BK233" t="str">
            <v>нет</v>
          </cell>
          <cell r="BL233" t="str">
            <v>нет</v>
          </cell>
          <cell r="BM233" t="str">
            <v>нет</v>
          </cell>
          <cell r="BN233">
            <v>0</v>
          </cell>
          <cell r="BO233">
            <v>0</v>
          </cell>
        </row>
        <row r="234">
          <cell r="A234" t="str">
            <v>МППАзовЮФО</v>
          </cell>
          <cell r="B234">
            <v>229</v>
          </cell>
          <cell r="C234" t="str">
            <v>Ростовский</v>
          </cell>
          <cell r="D234" t="str">
            <v>МПП</v>
          </cell>
          <cell r="E234" t="str">
            <v>МПП</v>
          </cell>
          <cell r="F234" t="str">
            <v>Азов</v>
          </cell>
          <cell r="G234" t="str">
            <v>да</v>
          </cell>
          <cell r="H234" t="str">
            <v>установлен</v>
          </cell>
          <cell r="I234" t="str">
            <v>морской</v>
          </cell>
          <cell r="J234" t="str">
            <v>не определен</v>
          </cell>
          <cell r="K234" t="str">
            <v>грузовой</v>
          </cell>
          <cell r="L234" t="str">
            <v>постоянный</v>
          </cell>
          <cell r="M234" t="str">
            <v>многосторонний</v>
          </cell>
          <cell r="N234" t="str">
            <v>не определен</v>
          </cell>
          <cell r="O234" t="str">
            <v>да</v>
          </cell>
          <cell r="P234" t="str">
            <v>да</v>
          </cell>
          <cell r="Q234" t="str">
            <v>да</v>
          </cell>
          <cell r="R234" t="str">
            <v>не применимо</v>
          </cell>
          <cell r="S234" t="str">
            <v>не применимо</v>
          </cell>
          <cell r="T234" t="str">
            <v>ЮФО</v>
          </cell>
          <cell r="U234" t="str">
            <v>Ростовская область</v>
          </cell>
          <cell r="V234" t="str">
            <v>Ростовская область, г. Азов, в границах морского порта Азов</v>
          </cell>
          <cell r="W234" t="str">
            <v>функционирует</v>
          </cell>
          <cell r="X234" t="str">
            <v>круглосуточно</v>
          </cell>
          <cell r="Y234" t="str">
            <v>действует</v>
          </cell>
          <cell r="Z234" t="str">
            <v>нет данных</v>
          </cell>
          <cell r="AA234" t="str">
            <v>нет данных</v>
          </cell>
          <cell r="AB234" t="str">
            <v>нет данных</v>
          </cell>
          <cell r="AC234" t="str">
            <v>все</v>
          </cell>
          <cell r="AD234" t="str">
            <v>круглогодично</v>
          </cell>
          <cell r="AE234">
            <v>24</v>
          </cell>
          <cell r="AF234">
            <v>365</v>
          </cell>
          <cell r="AG234" t="str">
            <v>действует</v>
          </cell>
          <cell r="AH234">
            <v>44539</v>
          </cell>
          <cell r="AI234">
            <v>694</v>
          </cell>
          <cell r="AJ234" t="str">
            <v>тр.с./год</v>
          </cell>
          <cell r="AK234">
            <v>1.9013698630136986</v>
          </cell>
          <cell r="AL234">
            <v>694</v>
          </cell>
          <cell r="AM234">
            <v>0</v>
          </cell>
          <cell r="AN234" t="str">
            <v>не определена</v>
          </cell>
          <cell r="AO234">
            <v>0</v>
          </cell>
          <cell r="AP234">
            <v>0</v>
          </cell>
          <cell r="AQ234">
            <v>0</v>
          </cell>
          <cell r="AR234" t="str">
            <v>не определена</v>
          </cell>
          <cell r="AS234">
            <v>0</v>
          </cell>
          <cell r="AT234">
            <v>0</v>
          </cell>
          <cell r="AU234">
            <v>694</v>
          </cell>
          <cell r="AV234" t="str">
            <v>тр.с./год</v>
          </cell>
          <cell r="AW234">
            <v>1.9013698630136986</v>
          </cell>
          <cell r="AX234">
            <v>694</v>
          </cell>
          <cell r="AY234">
            <v>0</v>
          </cell>
          <cell r="AZ234" t="str">
            <v>не определена</v>
          </cell>
          <cell r="BA234">
            <v>0</v>
          </cell>
          <cell r="BB234">
            <v>0</v>
          </cell>
          <cell r="BC234">
            <v>2685000</v>
          </cell>
          <cell r="BD234" t="str">
            <v>тонн/год</v>
          </cell>
          <cell r="BE234">
            <v>7356.1643835616442</v>
          </cell>
          <cell r="BF234">
            <v>2685000</v>
          </cell>
          <cell r="BG234" t="str">
            <v>не определено</v>
          </cell>
          <cell r="BH234" t="str">
            <v>да</v>
          </cell>
          <cell r="BI234" t="str">
            <v>да</v>
          </cell>
          <cell r="BJ234" t="str">
            <v>да</v>
          </cell>
          <cell r="BK234" t="str">
            <v>да</v>
          </cell>
          <cell r="BL234" t="str">
            <v>да</v>
          </cell>
          <cell r="BM234" t="str">
            <v>нет</v>
          </cell>
          <cell r="BN234">
            <v>0</v>
          </cell>
          <cell r="BO234">
            <v>0</v>
          </cell>
        </row>
        <row r="235">
          <cell r="A235" t="str">
            <v>МППЕйскЮФО</v>
          </cell>
          <cell r="B235">
            <v>230</v>
          </cell>
          <cell r="C235" t="str">
            <v>Ростовский</v>
          </cell>
          <cell r="D235" t="str">
            <v>МПП</v>
          </cell>
          <cell r="E235" t="str">
            <v>МПП</v>
          </cell>
          <cell r="F235" t="str">
            <v>Ейск</v>
          </cell>
          <cell r="G235" t="str">
            <v>да</v>
          </cell>
          <cell r="H235" t="str">
            <v>установлен</v>
          </cell>
          <cell r="I235" t="str">
            <v>морской</v>
          </cell>
          <cell r="J235" t="str">
            <v>не определен</v>
          </cell>
          <cell r="K235" t="str">
            <v>грузовой</v>
          </cell>
          <cell r="L235" t="str">
            <v>постоянный</v>
          </cell>
          <cell r="M235" t="str">
            <v>многосторонний</v>
          </cell>
          <cell r="N235" t="str">
            <v>не определен</v>
          </cell>
          <cell r="O235" t="str">
            <v>нет</v>
          </cell>
          <cell r="P235" t="str">
            <v>да</v>
          </cell>
          <cell r="Q235" t="str">
            <v>да</v>
          </cell>
          <cell r="R235" t="str">
            <v>не применимо</v>
          </cell>
          <cell r="S235" t="str">
            <v>не применимо</v>
          </cell>
          <cell r="T235" t="str">
            <v>ЮФО</v>
          </cell>
          <cell r="U235" t="str">
            <v>Краснодарский край</v>
          </cell>
          <cell r="V235" t="str">
            <v>Краснодарский край, г. Ейск, ул. Пляжная 6</v>
          </cell>
          <cell r="W235" t="str">
            <v>функционирует</v>
          </cell>
          <cell r="X235" t="str">
            <v>круглосуточно</v>
          </cell>
          <cell r="Y235" t="str">
            <v>действует</v>
          </cell>
          <cell r="Z235" t="str">
            <v>нет данных</v>
          </cell>
          <cell r="AA235" t="str">
            <v>нет данных</v>
          </cell>
          <cell r="AB235" t="str">
            <v>нет данных</v>
          </cell>
          <cell r="AC235" t="str">
            <v>все</v>
          </cell>
          <cell r="AD235" t="str">
            <v>круглогодично</v>
          </cell>
          <cell r="AE235">
            <v>24</v>
          </cell>
          <cell r="AF235">
            <v>365</v>
          </cell>
          <cell r="AG235" t="str">
            <v>действует</v>
          </cell>
          <cell r="AH235">
            <v>43805</v>
          </cell>
          <cell r="AI235">
            <v>12</v>
          </cell>
          <cell r="AJ235" t="str">
            <v>тр.с./сутки</v>
          </cell>
          <cell r="AK235">
            <v>12</v>
          </cell>
          <cell r="AL235">
            <v>4380</v>
          </cell>
          <cell r="AM235">
            <v>0</v>
          </cell>
          <cell r="AN235" t="str">
            <v>не определена</v>
          </cell>
          <cell r="AO235">
            <v>0</v>
          </cell>
          <cell r="AP235">
            <v>0</v>
          </cell>
          <cell r="AQ235">
            <v>0</v>
          </cell>
          <cell r="AR235" t="str">
            <v>не определена</v>
          </cell>
          <cell r="AS235">
            <v>0</v>
          </cell>
          <cell r="AT235">
            <v>0</v>
          </cell>
          <cell r="AU235">
            <v>12</v>
          </cell>
          <cell r="AV235" t="str">
            <v>тр.с./сутки</v>
          </cell>
          <cell r="AW235">
            <v>12</v>
          </cell>
          <cell r="AX235">
            <v>4380</v>
          </cell>
          <cell r="AY235">
            <v>0</v>
          </cell>
          <cell r="AZ235" t="str">
            <v>не определена</v>
          </cell>
          <cell r="BA235">
            <v>0</v>
          </cell>
          <cell r="BB235">
            <v>0</v>
          </cell>
          <cell r="BC235">
            <v>23080</v>
          </cell>
          <cell r="BD235" t="str">
            <v>тонн/сутки</v>
          </cell>
          <cell r="BE235">
            <v>23080</v>
          </cell>
          <cell r="BF235">
            <v>8424200</v>
          </cell>
          <cell r="BG235" t="str">
            <v>не определено</v>
          </cell>
          <cell r="BH235" t="str">
            <v>да</v>
          </cell>
          <cell r="BI235" t="str">
            <v>да</v>
          </cell>
          <cell r="BJ235" t="str">
            <v>да</v>
          </cell>
          <cell r="BK235" t="str">
            <v>да</v>
          </cell>
          <cell r="BL235" t="str">
            <v>да</v>
          </cell>
          <cell r="BM235" t="str">
            <v>нет</v>
          </cell>
          <cell r="BN235">
            <v>0</v>
          </cell>
          <cell r="BO235">
            <v>0</v>
          </cell>
        </row>
        <row r="236">
          <cell r="A236" t="str">
            <v>МППРостов-на-ДонуЮФО</v>
          </cell>
          <cell r="B236">
            <v>231</v>
          </cell>
          <cell r="C236" t="str">
            <v>Ростовский</v>
          </cell>
          <cell r="D236" t="str">
            <v>МПП</v>
          </cell>
          <cell r="E236" t="str">
            <v>МПП</v>
          </cell>
          <cell r="F236" t="str">
            <v>Ростов-на-Дону</v>
          </cell>
          <cell r="G236" t="str">
            <v>да</v>
          </cell>
          <cell r="H236" t="str">
            <v>установлен</v>
          </cell>
          <cell r="I236" t="str">
            <v>морской</v>
          </cell>
          <cell r="J236" t="str">
            <v>не определен</v>
          </cell>
          <cell r="K236" t="str">
            <v>грузовой</v>
          </cell>
          <cell r="L236" t="str">
            <v>постоянный</v>
          </cell>
          <cell r="M236" t="str">
            <v>многосторонний</v>
          </cell>
          <cell r="N236" t="str">
            <v>не определен</v>
          </cell>
          <cell r="O236" t="str">
            <v>да</v>
          </cell>
          <cell r="P236" t="str">
            <v>да</v>
          </cell>
          <cell r="Q236" t="str">
            <v>да</v>
          </cell>
          <cell r="R236" t="str">
            <v>не применимо</v>
          </cell>
          <cell r="S236" t="str">
            <v>не применимо</v>
          </cell>
          <cell r="T236" t="str">
            <v>ЮФО</v>
          </cell>
          <cell r="U236" t="str">
            <v>Ростовская область</v>
          </cell>
          <cell r="V236" t="str">
            <v>Ростовская область, г. Ростов-на-Дону, в пределах морского порта Ростов-на-Дону</v>
          </cell>
          <cell r="W236" t="str">
            <v>функционирует</v>
          </cell>
          <cell r="X236" t="str">
            <v>круглосуточно</v>
          </cell>
          <cell r="Y236" t="str">
            <v>действует</v>
          </cell>
          <cell r="Z236" t="str">
            <v>нет данных</v>
          </cell>
          <cell r="AA236" t="str">
            <v>нет данных</v>
          </cell>
          <cell r="AB236" t="str">
            <v>нет данных</v>
          </cell>
          <cell r="AC236" t="str">
            <v>все</v>
          </cell>
          <cell r="AD236" t="str">
            <v>круглогодично</v>
          </cell>
          <cell r="AE236">
            <v>24</v>
          </cell>
          <cell r="AF236">
            <v>365</v>
          </cell>
          <cell r="AG236" t="str">
            <v>действует</v>
          </cell>
          <cell r="AH236">
            <v>44574</v>
          </cell>
          <cell r="AI236">
            <v>0</v>
          </cell>
          <cell r="AJ236" t="str">
            <v>не определена</v>
          </cell>
          <cell r="AK236">
            <v>0</v>
          </cell>
          <cell r="AL236">
            <v>0</v>
          </cell>
          <cell r="AM236">
            <v>0</v>
          </cell>
          <cell r="AN236" t="str">
            <v>не определена</v>
          </cell>
          <cell r="AO236">
            <v>0</v>
          </cell>
          <cell r="AP236">
            <v>0</v>
          </cell>
          <cell r="AQ236">
            <v>0</v>
          </cell>
          <cell r="AR236" t="str">
            <v>не определена</v>
          </cell>
          <cell r="AS236">
            <v>0</v>
          </cell>
          <cell r="AT236">
            <v>0</v>
          </cell>
          <cell r="AU236">
            <v>0</v>
          </cell>
          <cell r="AV236" t="str">
            <v>не определена</v>
          </cell>
          <cell r="AW236">
            <v>0</v>
          </cell>
          <cell r="AX236">
            <v>0</v>
          </cell>
          <cell r="AY236">
            <v>0</v>
          </cell>
          <cell r="AZ236" t="str">
            <v>не определена</v>
          </cell>
          <cell r="BA236">
            <v>0</v>
          </cell>
          <cell r="BB236">
            <v>0</v>
          </cell>
          <cell r="BC236">
            <v>0</v>
          </cell>
          <cell r="BD236" t="str">
            <v>не определена</v>
          </cell>
          <cell r="BE236">
            <v>0</v>
          </cell>
          <cell r="BF236">
            <v>0</v>
          </cell>
          <cell r="BG236" t="str">
            <v>не определено</v>
          </cell>
          <cell r="BH236" t="str">
            <v>да</v>
          </cell>
          <cell r="BI236" t="str">
            <v>да</v>
          </cell>
          <cell r="BJ236" t="str">
            <v>да</v>
          </cell>
          <cell r="BK236" t="str">
            <v>да</v>
          </cell>
          <cell r="BL236" t="str">
            <v>да</v>
          </cell>
          <cell r="BM236" t="str">
            <v>нет</v>
          </cell>
          <cell r="BN236">
            <v>0</v>
          </cell>
          <cell r="BO236">
            <v>0</v>
          </cell>
        </row>
        <row r="237">
          <cell r="A237" t="str">
            <v>МППТаганрогЮФО</v>
          </cell>
          <cell r="B237">
            <v>232</v>
          </cell>
          <cell r="C237" t="str">
            <v>Ростовский</v>
          </cell>
          <cell r="D237" t="str">
            <v>МПП</v>
          </cell>
          <cell r="E237" t="str">
            <v>МПП</v>
          </cell>
          <cell r="F237" t="str">
            <v>Таганрог</v>
          </cell>
          <cell r="G237" t="str">
            <v>да</v>
          </cell>
          <cell r="H237" t="str">
            <v>установлен</v>
          </cell>
          <cell r="I237" t="str">
            <v>морской</v>
          </cell>
          <cell r="J237" t="str">
            <v>не определен</v>
          </cell>
          <cell r="K237" t="str">
            <v>грузовой</v>
          </cell>
          <cell r="L237" t="str">
            <v>постоянный</v>
          </cell>
          <cell r="M237" t="str">
            <v>многосторонний</v>
          </cell>
          <cell r="N237" t="str">
            <v>не определен</v>
          </cell>
          <cell r="O237" t="str">
            <v>нет</v>
          </cell>
          <cell r="P237" t="str">
            <v>да</v>
          </cell>
          <cell r="Q237" t="str">
            <v>да</v>
          </cell>
          <cell r="R237" t="str">
            <v>не применимо</v>
          </cell>
          <cell r="S237" t="str">
            <v>не применимо</v>
          </cell>
          <cell r="T237" t="str">
            <v>ЮФО</v>
          </cell>
          <cell r="U237" t="str">
            <v>Ростовская область</v>
          </cell>
          <cell r="V237" t="str">
            <v>Ростовская область, г. Таганрог, Комсомольский спуск, 2, Азовское море, Таганрогский залив</v>
          </cell>
          <cell r="W237" t="str">
            <v>функционирует</v>
          </cell>
          <cell r="X237" t="str">
            <v>круглосуточно</v>
          </cell>
          <cell r="Y237" t="str">
            <v>действует</v>
          </cell>
          <cell r="Z237" t="str">
            <v>нет данных</v>
          </cell>
          <cell r="AA237" t="str">
            <v>нет данных</v>
          </cell>
          <cell r="AB237" t="str">
            <v>нет данных</v>
          </cell>
          <cell r="AC237" t="str">
            <v>все</v>
          </cell>
          <cell r="AD237" t="str">
            <v>круглогодично</v>
          </cell>
          <cell r="AE237">
            <v>24</v>
          </cell>
          <cell r="AF237">
            <v>365</v>
          </cell>
          <cell r="AG237" t="str">
            <v>действует</v>
          </cell>
          <cell r="AH237">
            <v>43214</v>
          </cell>
          <cell r="AI237">
            <v>0</v>
          </cell>
          <cell r="AJ237" t="str">
            <v>не определена</v>
          </cell>
          <cell r="AK237">
            <v>0</v>
          </cell>
          <cell r="AL237">
            <v>0</v>
          </cell>
          <cell r="AM237">
            <v>0</v>
          </cell>
          <cell r="AN237" t="str">
            <v>не определена</v>
          </cell>
          <cell r="AO237">
            <v>0</v>
          </cell>
          <cell r="AP237">
            <v>0</v>
          </cell>
          <cell r="AQ237">
            <v>0</v>
          </cell>
          <cell r="AR237" t="str">
            <v>не определена</v>
          </cell>
          <cell r="AS237">
            <v>0</v>
          </cell>
          <cell r="AT237">
            <v>0</v>
          </cell>
          <cell r="AU237">
            <v>0</v>
          </cell>
          <cell r="AV237" t="str">
            <v>не определена</v>
          </cell>
          <cell r="AW237">
            <v>0</v>
          </cell>
          <cell r="AX237">
            <v>0</v>
          </cell>
          <cell r="AY237">
            <v>0</v>
          </cell>
          <cell r="AZ237" t="str">
            <v>не определена</v>
          </cell>
          <cell r="BA237">
            <v>0</v>
          </cell>
          <cell r="BB237">
            <v>0</v>
          </cell>
          <cell r="BC237">
            <v>0</v>
          </cell>
          <cell r="BD237" t="str">
            <v>не определена</v>
          </cell>
          <cell r="BE237">
            <v>0</v>
          </cell>
          <cell r="BF237">
            <v>0</v>
          </cell>
          <cell r="BG237" t="str">
            <v>не определено</v>
          </cell>
          <cell r="BH237" t="str">
            <v>да</v>
          </cell>
          <cell r="BI237" t="str">
            <v>да</v>
          </cell>
          <cell r="BJ237" t="str">
            <v>да</v>
          </cell>
          <cell r="BK237" t="str">
            <v>да</v>
          </cell>
          <cell r="BL237" t="str">
            <v>да</v>
          </cell>
          <cell r="BM237" t="str">
            <v>нет</v>
          </cell>
          <cell r="BN237">
            <v>0</v>
          </cell>
          <cell r="BO237">
            <v>0</v>
          </cell>
        </row>
        <row r="238">
          <cell r="A238" t="str">
            <v>МАППБрусничноеСЗФО</v>
          </cell>
          <cell r="B238">
            <v>233</v>
          </cell>
          <cell r="C238" t="str">
            <v>Санкт-Петербургский</v>
          </cell>
          <cell r="D238" t="str">
            <v>АПП</v>
          </cell>
          <cell r="E238" t="str">
            <v>МАПП</v>
          </cell>
          <cell r="F238" t="str">
            <v>Брусничное</v>
          </cell>
          <cell r="G238" t="str">
            <v>да</v>
          </cell>
          <cell r="H238" t="str">
            <v>установлен</v>
          </cell>
          <cell r="I238" t="str">
            <v>автомобильный</v>
          </cell>
          <cell r="J238" t="str">
            <v>не определен</v>
          </cell>
          <cell r="K238" t="str">
            <v>грузо-пассажирский</v>
          </cell>
          <cell r="L238" t="str">
            <v>постоянный</v>
          </cell>
          <cell r="M238" t="str">
            <v>многосторонний</v>
          </cell>
          <cell r="N238" t="str">
            <v>не определен</v>
          </cell>
          <cell r="O238" t="str">
            <v>да</v>
          </cell>
          <cell r="P238" t="str">
            <v>да</v>
          </cell>
          <cell r="Q238" t="str">
            <v>да</v>
          </cell>
          <cell r="R238" t="str">
            <v>Финляндская Республика</v>
          </cell>
          <cell r="S238" t="str">
            <v>Нуямаа</v>
          </cell>
          <cell r="T238" t="str">
            <v>СЗФО</v>
          </cell>
          <cell r="U238" t="str">
            <v>Ленинградская область</v>
          </cell>
          <cell r="V238" t="str">
            <v>Ленинградская область, Выборгский район, 71 км автодороги Зверево-малиновка, 45 км от г. Выборга</v>
          </cell>
          <cell r="W238" t="str">
            <v>функционирует</v>
          </cell>
          <cell r="X238" t="str">
            <v>круглосуточно,технологические перерывы с 07.45 до 08.00 и с 19.45 до 20.00</v>
          </cell>
          <cell r="Y238" t="str">
            <v>действует</v>
          </cell>
          <cell r="Z238" t="str">
            <v>нет данных</v>
          </cell>
          <cell r="AA238" t="str">
            <v>нет данных</v>
          </cell>
          <cell r="AB238" t="str">
            <v>нет данных</v>
          </cell>
          <cell r="AC238" t="str">
            <v>все</v>
          </cell>
          <cell r="AD238" t="str">
            <v>круглогодично</v>
          </cell>
          <cell r="AE238">
            <v>24</v>
          </cell>
          <cell r="AF238">
            <v>365</v>
          </cell>
          <cell r="AG238" t="str">
            <v>действует</v>
          </cell>
          <cell r="AH238">
            <v>44642</v>
          </cell>
          <cell r="AI238">
            <v>800</v>
          </cell>
          <cell r="AJ238" t="str">
            <v>тр.с./сутки</v>
          </cell>
          <cell r="AK238">
            <v>800</v>
          </cell>
          <cell r="AL238">
            <v>292000</v>
          </cell>
          <cell r="AM238">
            <v>100</v>
          </cell>
          <cell r="AN238" t="str">
            <v>тр.с./сутки</v>
          </cell>
          <cell r="AO238">
            <v>100</v>
          </cell>
          <cell r="AP238">
            <v>36500</v>
          </cell>
          <cell r="AQ238">
            <v>1500</v>
          </cell>
          <cell r="AR238" t="str">
            <v>тр.с./сутки</v>
          </cell>
          <cell r="AS238">
            <v>1500</v>
          </cell>
          <cell r="AT238">
            <v>547500</v>
          </cell>
          <cell r="AU238">
            <v>2400</v>
          </cell>
          <cell r="AV238" t="str">
            <v>тр.с./сутки</v>
          </cell>
          <cell r="AW238">
            <v>2400</v>
          </cell>
          <cell r="AX238">
            <v>876000</v>
          </cell>
          <cell r="AY238">
            <v>6000</v>
          </cell>
          <cell r="AZ238" t="str">
            <v>чел./сутки</v>
          </cell>
          <cell r="BA238">
            <v>6000</v>
          </cell>
          <cell r="BB238">
            <v>2190000</v>
          </cell>
          <cell r="BC238">
            <v>0</v>
          </cell>
          <cell r="BD238" t="str">
            <v>не определена</v>
          </cell>
          <cell r="BE238">
            <v>0</v>
          </cell>
          <cell r="BF238">
            <v>0</v>
          </cell>
          <cell r="BG238" t="str">
            <v>не определено</v>
          </cell>
          <cell r="BH238" t="str">
            <v>да</v>
          </cell>
          <cell r="BI238" t="str">
            <v>да</v>
          </cell>
          <cell r="BJ238" t="str">
            <v>да</v>
          </cell>
          <cell r="BK238" t="str">
            <v>да</v>
          </cell>
          <cell r="BL238" t="str">
            <v>да</v>
          </cell>
          <cell r="BM238" t="str">
            <v>да</v>
          </cell>
          <cell r="BN238">
            <v>0</v>
          </cell>
          <cell r="BO238">
            <v>21</v>
          </cell>
        </row>
        <row r="239">
          <cell r="A239" t="str">
            <v>МАППВяртсиляСЗФО</v>
          </cell>
          <cell r="B239">
            <v>234</v>
          </cell>
          <cell r="C239" t="str">
            <v>Санкт-Петербургский</v>
          </cell>
          <cell r="D239" t="str">
            <v>АПП</v>
          </cell>
          <cell r="E239" t="str">
            <v>МАПП</v>
          </cell>
          <cell r="F239" t="str">
            <v>Вяртсиля</v>
          </cell>
          <cell r="G239" t="str">
            <v>да</v>
          </cell>
          <cell r="H239" t="str">
            <v>установлен</v>
          </cell>
          <cell r="I239" t="str">
            <v>автомобильный</v>
          </cell>
          <cell r="J239" t="str">
            <v>не определен</v>
          </cell>
          <cell r="K239" t="str">
            <v>грузо-пассажирский</v>
          </cell>
          <cell r="L239" t="str">
            <v>постоянный</v>
          </cell>
          <cell r="M239" t="str">
            <v>многосторонний</v>
          </cell>
          <cell r="N239" t="str">
            <v>не определен</v>
          </cell>
          <cell r="O239" t="str">
            <v>да</v>
          </cell>
          <cell r="P239" t="str">
            <v>да</v>
          </cell>
          <cell r="Q239" t="str">
            <v>да</v>
          </cell>
          <cell r="R239" t="str">
            <v>Финляндская Республика</v>
          </cell>
          <cell r="S239" t="str">
            <v>Ниирала</v>
          </cell>
          <cell r="T239" t="str">
            <v>СЗФО</v>
          </cell>
          <cell r="U239" t="str">
            <v>Республика Карелия</v>
          </cell>
          <cell r="V239" t="str">
            <v>Республики Карелия, г. Сортавала, станция Вяртсиля, (пограничный знак № 111/67), 53 км автодороги федерального значения А-121 Санкт-Петербург – Приозерск – Сортавала – Петрозаводск (подъезд к МАПП Вяртсиля)</v>
          </cell>
          <cell r="W239" t="str">
            <v>функционирует</v>
          </cell>
          <cell r="X239" t="str">
            <v xml:space="preserve">С 01.03.2023 ежедневно с 09.00 до 21.00, устанавливается по
согласованию Пограничного
комиссара Российской Федерации по Суоярвскому району и Пограничного комиссара Финляндской Республики по району Северная Карелия в соответствии с Соглашением между Правительством Российской Федерации и Правительством Финляндской Республики о пунктах пропуска через российско-финляндскую государственную границу от 11.03.1994 года </v>
          </cell>
          <cell r="Y239" t="str">
            <v>действует</v>
          </cell>
          <cell r="Z239" t="str">
            <v>нет данных</v>
          </cell>
          <cell r="AA239" t="str">
            <v>нет данных</v>
          </cell>
          <cell r="AB239" t="str">
            <v>нет данных</v>
          </cell>
          <cell r="AC239" t="str">
            <v>все</v>
          </cell>
          <cell r="AD239" t="str">
            <v>круглогодично</v>
          </cell>
          <cell r="AE239">
            <v>24</v>
          </cell>
          <cell r="AF239">
            <v>365</v>
          </cell>
          <cell r="AG239" t="str">
            <v>действует</v>
          </cell>
          <cell r="AH239">
            <v>44616</v>
          </cell>
          <cell r="AI239">
            <v>120</v>
          </cell>
          <cell r="AJ239" t="str">
            <v>тр.с./сутки</v>
          </cell>
          <cell r="AK239">
            <v>120</v>
          </cell>
          <cell r="AL239">
            <v>43800</v>
          </cell>
          <cell r="AM239">
            <v>50</v>
          </cell>
          <cell r="AN239" t="str">
            <v>тр.с./сутки</v>
          </cell>
          <cell r="AO239">
            <v>50</v>
          </cell>
          <cell r="AP239">
            <v>18250</v>
          </cell>
          <cell r="AQ239">
            <v>700</v>
          </cell>
          <cell r="AR239" t="str">
            <v>тр.с./сутки</v>
          </cell>
          <cell r="AS239">
            <v>700</v>
          </cell>
          <cell r="AT239">
            <v>255500</v>
          </cell>
          <cell r="AU239">
            <v>870</v>
          </cell>
          <cell r="AV239" t="str">
            <v>тр.с./сутки</v>
          </cell>
          <cell r="AW239">
            <v>870</v>
          </cell>
          <cell r="AX239">
            <v>317550</v>
          </cell>
          <cell r="AY239">
            <v>4100</v>
          </cell>
          <cell r="AZ239" t="str">
            <v>чел./сутки</v>
          </cell>
          <cell r="BA239">
            <v>4100</v>
          </cell>
          <cell r="BB239">
            <v>1496500</v>
          </cell>
          <cell r="BC239">
            <v>0</v>
          </cell>
          <cell r="BD239" t="str">
            <v>не определена</v>
          </cell>
          <cell r="BE239">
            <v>0</v>
          </cell>
          <cell r="BF239">
            <v>0</v>
          </cell>
          <cell r="BG239" t="str">
            <v>не определено</v>
          </cell>
          <cell r="BH239" t="str">
            <v>да</v>
          </cell>
          <cell r="BI239" t="str">
            <v>да</v>
          </cell>
          <cell r="BJ239" t="str">
            <v>да</v>
          </cell>
          <cell r="BK239" t="str">
            <v>да</v>
          </cell>
          <cell r="BL239" t="str">
            <v>да</v>
          </cell>
          <cell r="BM239" t="str">
            <v>да</v>
          </cell>
          <cell r="BN239">
            <v>0</v>
          </cell>
          <cell r="BO239">
            <v>14</v>
          </cell>
        </row>
        <row r="240">
          <cell r="A240" t="str">
            <v>МАППИвангородСЗФО</v>
          </cell>
          <cell r="B240">
            <v>235</v>
          </cell>
          <cell r="C240" t="str">
            <v>Санкт-Петербургский</v>
          </cell>
          <cell r="D240" t="str">
            <v>АПП</v>
          </cell>
          <cell r="E240" t="str">
            <v>МАПП</v>
          </cell>
          <cell r="F240" t="str">
            <v>Ивангород</v>
          </cell>
          <cell r="G240" t="str">
            <v>да</v>
          </cell>
          <cell r="H240" t="str">
            <v>установлен</v>
          </cell>
          <cell r="I240" t="str">
            <v>автомобильный</v>
          </cell>
          <cell r="J240" t="str">
            <v>пешеходный</v>
          </cell>
          <cell r="K240" t="str">
            <v>грузо-пассажирский</v>
          </cell>
          <cell r="L240" t="str">
            <v>постоянный</v>
          </cell>
          <cell r="M240" t="str">
            <v>многосторонний</v>
          </cell>
          <cell r="N240" t="str">
            <v>не определен</v>
          </cell>
          <cell r="O240" t="str">
            <v>нет</v>
          </cell>
          <cell r="P240" t="str">
            <v>да</v>
          </cell>
          <cell r="Q240" t="str">
            <v>да</v>
          </cell>
          <cell r="R240" t="str">
            <v>Эстонская Республика</v>
          </cell>
          <cell r="S240" t="str">
            <v>Нарва</v>
          </cell>
          <cell r="T240" t="str">
            <v>СЗФО</v>
          </cell>
          <cell r="U240" t="str">
            <v>Ленинградская область</v>
          </cell>
          <cell r="V240" t="str">
            <v>Ленинградская область, г. Ивангород, Кингисеппское шоссе, д.4</v>
          </cell>
          <cell r="W240" t="str">
            <v>функционирует</v>
          </cell>
          <cell r="X240" t="str">
            <v>круглосуточно</v>
          </cell>
          <cell r="Y240" t="str">
            <v>действует</v>
          </cell>
          <cell r="Z240" t="str">
            <v>нет данных</v>
          </cell>
          <cell r="AA240" t="str">
            <v>нет данных</v>
          </cell>
          <cell r="AB240" t="str">
            <v>нет данных</v>
          </cell>
          <cell r="AC240" t="str">
            <v>все</v>
          </cell>
          <cell r="AD240" t="str">
            <v>круглогодично</v>
          </cell>
          <cell r="AE240">
            <v>24</v>
          </cell>
          <cell r="AF240">
            <v>365</v>
          </cell>
          <cell r="AG240" t="str">
            <v>действует</v>
          </cell>
          <cell r="AH240">
            <v>43256</v>
          </cell>
          <cell r="AI240">
            <v>200</v>
          </cell>
          <cell r="AJ240" t="str">
            <v>тр.с./сутки</v>
          </cell>
          <cell r="AK240">
            <v>200</v>
          </cell>
          <cell r="AL240">
            <v>73000</v>
          </cell>
          <cell r="AM240">
            <v>60</v>
          </cell>
          <cell r="AN240" t="str">
            <v>тр.с./сутки</v>
          </cell>
          <cell r="AO240">
            <v>60</v>
          </cell>
          <cell r="AP240">
            <v>21900</v>
          </cell>
          <cell r="AQ240">
            <v>1200</v>
          </cell>
          <cell r="AR240" t="str">
            <v>тр.с./сутки</v>
          </cell>
          <cell r="AS240">
            <v>1200</v>
          </cell>
          <cell r="AT240">
            <v>438000</v>
          </cell>
          <cell r="AU240">
            <v>1460</v>
          </cell>
          <cell r="AV240" t="str">
            <v>тр.с./сутки</v>
          </cell>
          <cell r="AW240">
            <v>1460</v>
          </cell>
          <cell r="AX240">
            <v>532900</v>
          </cell>
          <cell r="AY240">
            <v>7000</v>
          </cell>
          <cell r="AZ240" t="str">
            <v>чел./сутки</v>
          </cell>
          <cell r="BA240">
            <v>7000</v>
          </cell>
          <cell r="BB240">
            <v>2555000</v>
          </cell>
          <cell r="BC240">
            <v>0</v>
          </cell>
          <cell r="BD240" t="str">
            <v>не определена</v>
          </cell>
          <cell r="BE240">
            <v>0</v>
          </cell>
          <cell r="BF240">
            <v>0</v>
          </cell>
          <cell r="BG240" t="str">
            <v>не определено</v>
          </cell>
          <cell r="BH240" t="str">
            <v>да</v>
          </cell>
          <cell r="BI240" t="str">
            <v>да</v>
          </cell>
          <cell r="BJ240" t="str">
            <v>да</v>
          </cell>
          <cell r="BK240" t="str">
            <v>да</v>
          </cell>
          <cell r="BL240" t="str">
            <v>да</v>
          </cell>
          <cell r="BM240" t="str">
            <v>да</v>
          </cell>
          <cell r="BN240">
            <v>0</v>
          </cell>
          <cell r="BO240">
            <v>20</v>
          </cell>
        </row>
        <row r="241">
          <cell r="A241" t="str">
            <v>ДАПП ПУПИнариСЗФО</v>
          </cell>
          <cell r="B241">
            <v>236</v>
          </cell>
          <cell r="C241" t="str">
            <v>Санкт-Петербургский</v>
          </cell>
          <cell r="D241" t="str">
            <v>АПП</v>
          </cell>
          <cell r="E241" t="str">
            <v>ДАПП ПУП</v>
          </cell>
          <cell r="F241" t="str">
            <v>Инари</v>
          </cell>
          <cell r="G241" t="str">
            <v>да</v>
          </cell>
          <cell r="H241" t="str">
            <v>установлен</v>
          </cell>
          <cell r="I241" t="str">
            <v>автомобильный</v>
          </cell>
          <cell r="J241" t="str">
            <v>не определен</v>
          </cell>
          <cell r="K241" t="str">
            <v>грузо-пассажирский</v>
          </cell>
          <cell r="L241" t="str">
            <v>временный</v>
          </cell>
          <cell r="M241" t="str">
            <v>двусторонний</v>
          </cell>
          <cell r="N241" t="str">
            <v>упрощенный</v>
          </cell>
          <cell r="O241" t="str">
            <v>нет</v>
          </cell>
          <cell r="P241" t="str">
            <v>нет</v>
          </cell>
          <cell r="Q241" t="str">
            <v>нет</v>
          </cell>
          <cell r="R241" t="str">
            <v>Финляндская Республика</v>
          </cell>
          <cell r="S241" t="str">
            <v>Инари</v>
          </cell>
          <cell r="T241" t="str">
            <v>СЗФО</v>
          </cell>
          <cell r="U241" t="str">
            <v>Республика Карелия</v>
          </cell>
          <cell r="V241" t="str">
            <v>Республики Карелия, Муезерский р-н, 28 км от пос. Лендеры (пограничный знак № 618)</v>
          </cell>
          <cell r="W241" t="str">
            <v>функционирует</v>
          </cell>
          <cell r="X241" t="str">
            <v>устанавливается по согласованию Пограничного комиссара Российской Федерации по Суоярвскому району и Пограничного комиссара Финляндской Республики по району Северная Карелия в соответствии с Соглашением между Правительством Российской Федерации и Правительством Финляндской Республики о пунктах пропуска через российско-финляндскую государственную границу от 11.03.1994 года</v>
          </cell>
          <cell r="Y241" t="str">
            <v>действует</v>
          </cell>
          <cell r="Z241" t="str">
            <v>нет данных</v>
          </cell>
          <cell r="AA241" t="str">
            <v>нет данных</v>
          </cell>
          <cell r="AB241" t="str">
            <v>нет данных</v>
          </cell>
          <cell r="AC241" t="str">
            <v>все</v>
          </cell>
          <cell r="AD241" t="str">
            <v>круглогодично</v>
          </cell>
          <cell r="AE241">
            <v>24</v>
          </cell>
          <cell r="AF241">
            <v>365</v>
          </cell>
          <cell r="AG241" t="str">
            <v>действует</v>
          </cell>
          <cell r="AH241">
            <v>44540</v>
          </cell>
          <cell r="AI241">
            <v>0</v>
          </cell>
          <cell r="AJ241" t="str">
            <v>не определена</v>
          </cell>
          <cell r="AK241">
            <v>0</v>
          </cell>
          <cell r="AL241">
            <v>0</v>
          </cell>
          <cell r="AM241">
            <v>0</v>
          </cell>
          <cell r="AN241" t="str">
            <v>не определена</v>
          </cell>
          <cell r="AO241">
            <v>0</v>
          </cell>
          <cell r="AP241">
            <v>0</v>
          </cell>
          <cell r="AQ241">
            <v>0</v>
          </cell>
          <cell r="AR241" t="str">
            <v>не определена</v>
          </cell>
          <cell r="AS241">
            <v>0</v>
          </cell>
          <cell r="AT241">
            <v>0</v>
          </cell>
          <cell r="AU241">
            <v>0</v>
          </cell>
          <cell r="AV241" t="str">
            <v>не определена</v>
          </cell>
          <cell r="AW241">
            <v>0</v>
          </cell>
          <cell r="AX241">
            <v>0</v>
          </cell>
          <cell r="AY241">
            <v>0</v>
          </cell>
          <cell r="AZ241" t="str">
            <v>не определена</v>
          </cell>
          <cell r="BA241">
            <v>0</v>
          </cell>
          <cell r="BB241">
            <v>0</v>
          </cell>
          <cell r="BC241">
            <v>0</v>
          </cell>
          <cell r="BD241" t="str">
            <v>не определена</v>
          </cell>
          <cell r="BE241">
            <v>0</v>
          </cell>
          <cell r="BF241">
            <v>0</v>
          </cell>
          <cell r="BG241" t="str">
            <v>не определено</v>
          </cell>
          <cell r="BH241" t="str">
            <v>да</v>
          </cell>
          <cell r="BI241" t="str">
            <v>да</v>
          </cell>
          <cell r="BJ241" t="str">
            <v>нет</v>
          </cell>
          <cell r="BK241" t="str">
            <v>нет</v>
          </cell>
          <cell r="BL241" t="str">
            <v>нет</v>
          </cell>
          <cell r="BM241" t="str">
            <v>нет</v>
          </cell>
          <cell r="BN241">
            <v>0</v>
          </cell>
          <cell r="BO241">
            <v>1</v>
          </cell>
        </row>
        <row r="242">
          <cell r="A242" t="str">
            <v>МАППЛюттяСЗФО</v>
          </cell>
          <cell r="B242">
            <v>237</v>
          </cell>
          <cell r="C242" t="str">
            <v>Санкт-Петербургский</v>
          </cell>
          <cell r="D242" t="str">
            <v>АПП</v>
          </cell>
          <cell r="E242" t="str">
            <v>МАПП</v>
          </cell>
          <cell r="F242" t="str">
            <v>Люття</v>
          </cell>
          <cell r="G242" t="str">
            <v>да</v>
          </cell>
          <cell r="H242" t="str">
            <v>установлен</v>
          </cell>
          <cell r="I242" t="str">
            <v>автомобильный</v>
          </cell>
          <cell r="J242" t="str">
            <v>не определен</v>
          </cell>
          <cell r="K242" t="str">
            <v>грузо-пассажирский</v>
          </cell>
          <cell r="L242" t="str">
            <v>постоянный</v>
          </cell>
          <cell r="M242" t="str">
            <v>многосторонний</v>
          </cell>
          <cell r="N242" t="str">
            <v>не определен</v>
          </cell>
          <cell r="O242" t="str">
            <v>да</v>
          </cell>
          <cell r="P242" t="str">
            <v>нет</v>
          </cell>
          <cell r="Q242" t="str">
            <v>нет</v>
          </cell>
          <cell r="R242" t="str">
            <v>Финляндская Республика</v>
          </cell>
          <cell r="S242" t="str">
            <v>Вартиус</v>
          </cell>
          <cell r="T242" t="str">
            <v>СЗФО</v>
          </cell>
          <cell r="U242" t="str">
            <v>Республика Карелия</v>
          </cell>
          <cell r="V242" t="str">
            <v>Республика Карелия, г. Костомукша, пограничный знак № 695,  246 км автомобильной дороги федерального значения Р-21 «Кола» (Кочкома – Тикша – Ледмозеро – Костомукша – госграница)</v>
          </cell>
          <cell r="W242" t="str">
            <v>функционирует</v>
          </cell>
          <cell r="X242" t="str">
            <v>С 12.06.2023 по 28.10.2023:
пн-чт с 09.00 до 17.00 (мск)
пт-вс с 09.00 до 19.00 (мск).
Устанавливается по согласованию
Пограничного комиссара Российской
Федерации по Калевальскому району и Пограничного комиссара Финляндской Республики по району Кайнуу, в соответствии с Соглашением между Правительством Российской Федерации и Правительством Финляндской Республики о пунктах пропуска через российско-финляндскую государственную границу от 11.03.1994 года.</v>
          </cell>
          <cell r="Y242" t="str">
            <v>действует</v>
          </cell>
          <cell r="Z242" t="str">
            <v>нет данных</v>
          </cell>
          <cell r="AA242" t="str">
            <v>нет данных</v>
          </cell>
          <cell r="AB242" t="str">
            <v>нет данных</v>
          </cell>
          <cell r="AC242" t="str">
            <v>все</v>
          </cell>
          <cell r="AD242" t="str">
            <v>зимний/летний</v>
          </cell>
          <cell r="AE242" t="str">
            <v>14/14</v>
          </cell>
          <cell r="AF242">
            <v>365</v>
          </cell>
          <cell r="AG242" t="str">
            <v>действует</v>
          </cell>
          <cell r="AH242">
            <v>44602</v>
          </cell>
          <cell r="AI242">
            <v>60</v>
          </cell>
          <cell r="AJ242" t="str">
            <v>тр.с./сутки</v>
          </cell>
          <cell r="AK242">
            <v>60</v>
          </cell>
          <cell r="AL242">
            <v>21900</v>
          </cell>
          <cell r="AM242">
            <v>20</v>
          </cell>
          <cell r="AN242" t="str">
            <v>тр.с./сутки</v>
          </cell>
          <cell r="AO242">
            <v>20</v>
          </cell>
          <cell r="AP242">
            <v>7300</v>
          </cell>
          <cell r="AQ242">
            <v>220</v>
          </cell>
          <cell r="AR242" t="str">
            <v>тр.с./сутки</v>
          </cell>
          <cell r="AS242">
            <v>220</v>
          </cell>
          <cell r="AT242">
            <v>80300</v>
          </cell>
          <cell r="AU242">
            <v>300</v>
          </cell>
          <cell r="AV242" t="str">
            <v>тр.с./сутки</v>
          </cell>
          <cell r="AW242">
            <v>300</v>
          </cell>
          <cell r="AX242">
            <v>109500</v>
          </cell>
          <cell r="AY242">
            <v>0</v>
          </cell>
          <cell r="AZ242" t="str">
            <v>не определена</v>
          </cell>
          <cell r="BA242">
            <v>0</v>
          </cell>
          <cell r="BB242">
            <v>0</v>
          </cell>
          <cell r="BC242">
            <v>0</v>
          </cell>
          <cell r="BD242" t="str">
            <v>не определена</v>
          </cell>
          <cell r="BE242">
            <v>0</v>
          </cell>
          <cell r="BF242">
            <v>0</v>
          </cell>
          <cell r="BG242" t="str">
            <v>не определено</v>
          </cell>
          <cell r="BH242" t="str">
            <v>да</v>
          </cell>
          <cell r="BI242" t="str">
            <v>да</v>
          </cell>
          <cell r="BJ242" t="str">
            <v>да</v>
          </cell>
          <cell r="BK242" t="str">
            <v>да</v>
          </cell>
          <cell r="BL242" t="str">
            <v>да</v>
          </cell>
          <cell r="BM242" t="str">
            <v>нет</v>
          </cell>
          <cell r="BN242">
            <v>0</v>
          </cell>
          <cell r="BO242">
            <v>10</v>
          </cell>
        </row>
        <row r="243">
          <cell r="A243" t="str">
            <v>МАППСветогорскСЗФО</v>
          </cell>
          <cell r="B243">
            <v>238</v>
          </cell>
          <cell r="C243" t="str">
            <v>Санкт-Петербургский</v>
          </cell>
          <cell r="D243" t="str">
            <v>АПП</v>
          </cell>
          <cell r="E243" t="str">
            <v>МАПП</v>
          </cell>
          <cell r="F243" t="str">
            <v>Светогорск</v>
          </cell>
          <cell r="G243" t="str">
            <v>да</v>
          </cell>
          <cell r="H243" t="str">
            <v>установлен</v>
          </cell>
          <cell r="I243" t="str">
            <v>автомобильный</v>
          </cell>
          <cell r="J243" t="str">
            <v>не определен</v>
          </cell>
          <cell r="K243" t="str">
            <v>грузо-пассажирский</v>
          </cell>
          <cell r="L243" t="str">
            <v>постоянный</v>
          </cell>
          <cell r="M243" t="str">
            <v>многосторонний</v>
          </cell>
          <cell r="N243" t="str">
            <v>не определен</v>
          </cell>
          <cell r="O243" t="str">
            <v>да</v>
          </cell>
          <cell r="P243" t="str">
            <v>да</v>
          </cell>
          <cell r="Q243" t="str">
            <v>да</v>
          </cell>
          <cell r="R243" t="str">
            <v>Финляндская Республика</v>
          </cell>
          <cell r="S243" t="str">
            <v>Иматра</v>
          </cell>
          <cell r="T243" t="str">
            <v>СЗФО</v>
          </cell>
          <cell r="U243" t="str">
            <v>Ленинградская область</v>
          </cell>
          <cell r="V243" t="str">
            <v>Ленинградская область, Выборгский район, МОГП. Светогорск, автомобильная дорога Выборг-Иматра, 55 км от г. Выборга</v>
          </cell>
          <cell r="W243" t="str">
            <v>функционирует</v>
          </cell>
          <cell r="X243" t="str">
            <v>круглосуточно, технологические перерывы  с 07.45 до 8.00 и с 19.45 до 20.00</v>
          </cell>
          <cell r="Y243" t="str">
            <v>действует</v>
          </cell>
          <cell r="Z243" t="str">
            <v>нет данных</v>
          </cell>
          <cell r="AA243" t="str">
            <v>нет данных</v>
          </cell>
          <cell r="AB243" t="str">
            <v>нет данных</v>
          </cell>
          <cell r="AC243" t="str">
            <v>все</v>
          </cell>
          <cell r="AD243" t="str">
            <v>круглогодично</v>
          </cell>
          <cell r="AE243">
            <v>24</v>
          </cell>
          <cell r="AF243">
            <v>365</v>
          </cell>
          <cell r="AG243" t="str">
            <v>действует</v>
          </cell>
          <cell r="AH243">
            <v>44643</v>
          </cell>
          <cell r="AI243">
            <v>211</v>
          </cell>
          <cell r="AJ243" t="str">
            <v>тр.с./сутки</v>
          </cell>
          <cell r="AK243">
            <v>211</v>
          </cell>
          <cell r="AL243">
            <v>77015</v>
          </cell>
          <cell r="AM243">
            <v>20</v>
          </cell>
          <cell r="AN243" t="str">
            <v>тр.с./сутки</v>
          </cell>
          <cell r="AO243">
            <v>20</v>
          </cell>
          <cell r="AP243">
            <v>7300</v>
          </cell>
          <cell r="AQ243">
            <v>1834</v>
          </cell>
          <cell r="AR243" t="str">
            <v>тр.с./сутки</v>
          </cell>
          <cell r="AS243">
            <v>1834</v>
          </cell>
          <cell r="AT243">
            <v>669410</v>
          </cell>
          <cell r="AU243">
            <v>2065</v>
          </cell>
          <cell r="AV243" t="str">
            <v>тр.с./сутки</v>
          </cell>
          <cell r="AW243">
            <v>2065</v>
          </cell>
          <cell r="AX243">
            <v>753725</v>
          </cell>
          <cell r="AY243">
            <v>0</v>
          </cell>
          <cell r="AZ243" t="str">
            <v>не определена</v>
          </cell>
          <cell r="BA243">
            <v>0</v>
          </cell>
          <cell r="BB243">
            <v>0</v>
          </cell>
          <cell r="BC243">
            <v>0</v>
          </cell>
          <cell r="BD243" t="str">
            <v>не определена</v>
          </cell>
          <cell r="BE243">
            <v>0</v>
          </cell>
          <cell r="BF243">
            <v>0</v>
          </cell>
          <cell r="BG243" t="str">
            <v>не определено</v>
          </cell>
          <cell r="BH243" t="str">
            <v>да</v>
          </cell>
          <cell r="BI243" t="str">
            <v>да</v>
          </cell>
          <cell r="BJ243" t="str">
            <v>да</v>
          </cell>
          <cell r="BK243" t="str">
            <v>да</v>
          </cell>
          <cell r="BL243" t="str">
            <v>да</v>
          </cell>
          <cell r="BM243" t="str">
            <v>да</v>
          </cell>
          <cell r="BN243">
            <v>0</v>
          </cell>
          <cell r="BO243">
            <v>18</v>
          </cell>
        </row>
        <row r="244">
          <cell r="A244" t="str">
            <v>МАППСуоперяСЗФО</v>
          </cell>
          <cell r="B244">
            <v>239</v>
          </cell>
          <cell r="C244" t="str">
            <v>Санкт-Петербургский</v>
          </cell>
          <cell r="D244" t="str">
            <v>АПП</v>
          </cell>
          <cell r="E244" t="str">
            <v>МАПП</v>
          </cell>
          <cell r="F244" t="str">
            <v>Суоперя</v>
          </cell>
          <cell r="G244" t="str">
            <v>да</v>
          </cell>
          <cell r="H244" t="str">
            <v>установлен</v>
          </cell>
          <cell r="I244" t="str">
            <v>автомобильный</v>
          </cell>
          <cell r="J244" t="str">
            <v>не определен</v>
          </cell>
          <cell r="K244" t="str">
            <v>грузо-пассажирский</v>
          </cell>
          <cell r="L244" t="str">
            <v>постоянный</v>
          </cell>
          <cell r="M244" t="str">
            <v>многосторонний</v>
          </cell>
          <cell r="N244" t="str">
            <v>не определен</v>
          </cell>
          <cell r="O244" t="str">
            <v>нет</v>
          </cell>
          <cell r="P244" t="str">
            <v>нет</v>
          </cell>
          <cell r="Q244" t="str">
            <v>нет</v>
          </cell>
          <cell r="R244" t="str">
            <v>Финляндская Республика</v>
          </cell>
          <cell r="S244" t="str">
            <v>Куусамо</v>
          </cell>
          <cell r="T244" t="str">
            <v>СЗФО</v>
          </cell>
          <cell r="U244" t="str">
            <v>Республика Карелия</v>
          </cell>
          <cell r="V244" t="str">
            <v>Республика Карелия, Лоухский район, пограничный знак № IV/18, 164 км. автомобильной дороги Лоухи – Суоперя (164 км трассы А136 «Кола») (от автомобильной дороги федерального значения М-18 Кола)</v>
          </cell>
          <cell r="W244" t="str">
            <v>функционирует</v>
          </cell>
          <cell r="X244" t="str">
            <v>Ежедневно: с 09.00 до 20.00
Устанавливается по согласованию
Пограничного комиссара Российской
Федерации по Калевальскому району и Пограничного комиссара Финляндской Республики по району Кайнуу, в соответствии с Соглашением между Правительством Российской Федерации и Правительством Финляндской Республики о пунктах пропуска через российско-финляндскую государственную границу от 11.03.1994 года.</v>
          </cell>
          <cell r="Y244" t="str">
            <v>действует</v>
          </cell>
          <cell r="Z244" t="str">
            <v>протокол КС</v>
          </cell>
          <cell r="AA244">
            <v>43382</v>
          </cell>
          <cell r="AB244">
            <v>4</v>
          </cell>
          <cell r="AC244" t="str">
            <v>все</v>
          </cell>
          <cell r="AD244" t="str">
            <v>круглогодично</v>
          </cell>
          <cell r="AE244">
            <v>11</v>
          </cell>
          <cell r="AF244">
            <v>365</v>
          </cell>
          <cell r="AG244" t="str">
            <v>действует</v>
          </cell>
          <cell r="AH244">
            <v>45139</v>
          </cell>
          <cell r="AI244">
            <v>40</v>
          </cell>
          <cell r="AJ244" t="str">
            <v>тр.с./сутки</v>
          </cell>
          <cell r="AK244">
            <v>40</v>
          </cell>
          <cell r="AL244">
            <v>14600</v>
          </cell>
          <cell r="AM244">
            <v>10</v>
          </cell>
          <cell r="AN244" t="str">
            <v>тр.с./сутки</v>
          </cell>
          <cell r="AO244">
            <v>10</v>
          </cell>
          <cell r="AP244">
            <v>3650</v>
          </cell>
          <cell r="AQ244">
            <v>100</v>
          </cell>
          <cell r="AR244" t="str">
            <v>тр.с./сутки</v>
          </cell>
          <cell r="AS244">
            <v>100</v>
          </cell>
          <cell r="AT244">
            <v>36500</v>
          </cell>
          <cell r="AU244">
            <v>150</v>
          </cell>
          <cell r="AV244" t="str">
            <v>тр.с./сутки</v>
          </cell>
          <cell r="AW244">
            <v>150</v>
          </cell>
          <cell r="AX244">
            <v>54750</v>
          </cell>
          <cell r="AY244">
            <v>0</v>
          </cell>
          <cell r="AZ244" t="str">
            <v>не определена</v>
          </cell>
          <cell r="BA244">
            <v>0</v>
          </cell>
          <cell r="BB244">
            <v>0</v>
          </cell>
          <cell r="BC244">
            <v>0</v>
          </cell>
          <cell r="BD244" t="str">
            <v>не определена</v>
          </cell>
          <cell r="BE244">
            <v>0</v>
          </cell>
          <cell r="BF244">
            <v>0</v>
          </cell>
          <cell r="BG244" t="str">
            <v>не определено</v>
          </cell>
          <cell r="BH244" t="str">
            <v>да</v>
          </cell>
          <cell r="BI244" t="str">
            <v>да</v>
          </cell>
          <cell r="BJ244" t="str">
            <v>да</v>
          </cell>
          <cell r="BK244" t="str">
            <v>да</v>
          </cell>
          <cell r="BL244" t="str">
            <v>да</v>
          </cell>
          <cell r="BM244" t="str">
            <v>нет</v>
          </cell>
          <cell r="BN244">
            <v>0</v>
          </cell>
          <cell r="BO244">
            <v>6</v>
          </cell>
        </row>
        <row r="245">
          <cell r="A245" t="str">
            <v>ДАПП ПУПСювяороСЗФО</v>
          </cell>
          <cell r="B245">
            <v>240</v>
          </cell>
          <cell r="C245" t="str">
            <v>Санкт-Петербургский</v>
          </cell>
          <cell r="D245" t="str">
            <v>АПП</v>
          </cell>
          <cell r="E245" t="str">
            <v>ДАПП ПУП</v>
          </cell>
          <cell r="F245" t="str">
            <v>Сювяоро</v>
          </cell>
          <cell r="G245" t="str">
            <v>да</v>
          </cell>
          <cell r="H245" t="str">
            <v>установлен</v>
          </cell>
          <cell r="I245" t="str">
            <v>автомобильный</v>
          </cell>
          <cell r="J245" t="str">
            <v>не определен</v>
          </cell>
          <cell r="K245" t="str">
            <v>грузо-пассажирский</v>
          </cell>
          <cell r="L245" t="str">
            <v>временный</v>
          </cell>
          <cell r="M245" t="str">
            <v>двусторонний</v>
          </cell>
          <cell r="N245" t="str">
            <v>упрощенный</v>
          </cell>
          <cell r="O245" t="str">
            <v>нет</v>
          </cell>
          <cell r="P245" t="str">
            <v>нет</v>
          </cell>
          <cell r="Q245" t="str">
            <v>нет</v>
          </cell>
          <cell r="R245" t="str">
            <v>Финляндская Республика</v>
          </cell>
          <cell r="S245" t="str">
            <v>Париккала</v>
          </cell>
          <cell r="T245" t="str">
            <v>СЗФО</v>
          </cell>
          <cell r="U245" t="str">
            <v>Республика Карелия</v>
          </cell>
          <cell r="V245" t="str">
            <v>Республика Карелия, Лахденпохский район, (пограничный знак № II/72) 28 километр автодороги «Ихала – Райвио – Госграница» автомобильная дорога федерального значения А-121)</v>
          </cell>
          <cell r="W245" t="str">
            <v>функционирует</v>
          </cell>
          <cell r="X245" t="str">
            <v>в рабочие дни, понедельник-пятница с 09.00 до 20.00.Устанавливается по согласованию Пограничного комиссара Российской Федерации по Выборгскому району и Пограничного комиссара Финляндской Республики по району Юго-Восточная Финляндия в соответствии с Соглашением между Правительством Российской Федерации и Правительством Финляндской Республики о пунктах пропуска через российско-финляндскую государственную границу от 11.03.1994 года</v>
          </cell>
          <cell r="Y245" t="str">
            <v>действует</v>
          </cell>
          <cell r="Z245" t="str">
            <v>нет данных</v>
          </cell>
          <cell r="AA245" t="str">
            <v>нет данных</v>
          </cell>
          <cell r="AB245" t="str">
            <v>нет данных</v>
          </cell>
          <cell r="AC245" t="str">
            <v>все</v>
          </cell>
          <cell r="AD245" t="str">
            <v>круглогодично</v>
          </cell>
          <cell r="AE245">
            <v>11</v>
          </cell>
          <cell r="AF245">
            <v>247</v>
          </cell>
          <cell r="AG245" t="str">
            <v>действует</v>
          </cell>
          <cell r="AH245">
            <v>44363</v>
          </cell>
          <cell r="AI245">
            <v>0</v>
          </cell>
          <cell r="AJ245" t="str">
            <v>не определена</v>
          </cell>
          <cell r="AK245">
            <v>0</v>
          </cell>
          <cell r="AL245">
            <v>0</v>
          </cell>
          <cell r="AM245">
            <v>0</v>
          </cell>
          <cell r="AN245" t="str">
            <v>не определена</v>
          </cell>
          <cell r="AO245">
            <v>0</v>
          </cell>
          <cell r="AP245">
            <v>0</v>
          </cell>
          <cell r="AQ245">
            <v>0</v>
          </cell>
          <cell r="AR245" t="str">
            <v>не определена</v>
          </cell>
          <cell r="AS245">
            <v>0</v>
          </cell>
          <cell r="AT245">
            <v>0</v>
          </cell>
          <cell r="AU245">
            <v>0</v>
          </cell>
          <cell r="AV245" t="str">
            <v>не определена</v>
          </cell>
          <cell r="AW245">
            <v>0</v>
          </cell>
          <cell r="AX245">
            <v>0</v>
          </cell>
          <cell r="AY245">
            <v>0</v>
          </cell>
          <cell r="AZ245" t="str">
            <v>не определена</v>
          </cell>
          <cell r="BA245">
            <v>0</v>
          </cell>
          <cell r="BB245">
            <v>0</v>
          </cell>
          <cell r="BC245">
            <v>0</v>
          </cell>
          <cell r="BD245" t="str">
            <v>не определена</v>
          </cell>
          <cell r="BE245">
            <v>0</v>
          </cell>
          <cell r="BF245">
            <v>0</v>
          </cell>
          <cell r="BG245" t="str">
            <v>не определено</v>
          </cell>
          <cell r="BH245" t="str">
            <v>да</v>
          </cell>
          <cell r="BI245" t="str">
            <v>да</v>
          </cell>
          <cell r="BJ245" t="str">
            <v>нет</v>
          </cell>
          <cell r="BK245" t="str">
            <v>нет</v>
          </cell>
          <cell r="BL245" t="str">
            <v>нет</v>
          </cell>
          <cell r="BM245" t="str">
            <v>нет</v>
          </cell>
          <cell r="BN245">
            <v>0</v>
          </cell>
          <cell r="BO245">
            <v>2</v>
          </cell>
        </row>
        <row r="246">
          <cell r="A246" t="str">
            <v>МАППТорфяновкаСЗФО</v>
          </cell>
          <cell r="B246">
            <v>241</v>
          </cell>
          <cell r="C246" t="str">
            <v>Санкт-Петербургский</v>
          </cell>
          <cell r="D246" t="str">
            <v>АПП</v>
          </cell>
          <cell r="E246" t="str">
            <v>МАПП</v>
          </cell>
          <cell r="F246" t="str">
            <v>Торфяновка</v>
          </cell>
          <cell r="G246" t="str">
            <v>да</v>
          </cell>
          <cell r="H246" t="str">
            <v>установлен</v>
          </cell>
          <cell r="I246" t="str">
            <v>автомобильный</v>
          </cell>
          <cell r="J246" t="str">
            <v>не определен</v>
          </cell>
          <cell r="K246" t="str">
            <v>грузо-пассажирский</v>
          </cell>
          <cell r="L246" t="str">
            <v>постоянный</v>
          </cell>
          <cell r="M246" t="str">
            <v>многосторонний</v>
          </cell>
          <cell r="N246" t="str">
            <v>не определен</v>
          </cell>
          <cell r="O246" t="str">
            <v>да</v>
          </cell>
          <cell r="P246" t="str">
            <v>да</v>
          </cell>
          <cell r="Q246" t="str">
            <v>да</v>
          </cell>
          <cell r="R246" t="str">
            <v>Финляндская Республика</v>
          </cell>
          <cell r="S246" t="str">
            <v>Ваалимаа</v>
          </cell>
          <cell r="T246" t="str">
            <v>СЗФО</v>
          </cell>
          <cell r="U246" t="str">
            <v>Ленинградская область</v>
          </cell>
          <cell r="V246" t="str">
            <v>Ленинградская область, Выборгский район, Кондратьевская волость, 204-й км автодороги «Скандинавия», 60 км от г. Выборга, трасса Е-18</v>
          </cell>
          <cell r="W246" t="str">
            <v>функционирует</v>
          </cell>
          <cell r="X246" t="str">
            <v>круглосуточно</v>
          </cell>
          <cell r="Y246" t="str">
            <v>действует</v>
          </cell>
          <cell r="Z246" t="str">
            <v>нет данных</v>
          </cell>
          <cell r="AA246" t="str">
            <v>нет данных</v>
          </cell>
          <cell r="AB246" t="str">
            <v>нет данных</v>
          </cell>
          <cell r="AC246" t="str">
            <v>все</v>
          </cell>
          <cell r="AD246" t="str">
            <v>круглогодично</v>
          </cell>
          <cell r="AE246">
            <v>24</v>
          </cell>
          <cell r="AF246">
            <v>365</v>
          </cell>
          <cell r="AG246" t="str">
            <v>действует</v>
          </cell>
          <cell r="AH246">
            <v>44872</v>
          </cell>
          <cell r="AI246">
            <v>1300</v>
          </cell>
          <cell r="AJ246" t="str">
            <v>тр.с./сутки</v>
          </cell>
          <cell r="AK246">
            <v>1300</v>
          </cell>
          <cell r="AL246">
            <v>474500</v>
          </cell>
          <cell r="AM246">
            <v>100</v>
          </cell>
          <cell r="AN246" t="str">
            <v>тр.с./сутки</v>
          </cell>
          <cell r="AO246">
            <v>100</v>
          </cell>
          <cell r="AP246">
            <v>36500</v>
          </cell>
          <cell r="AQ246">
            <v>2100</v>
          </cell>
          <cell r="AR246" t="str">
            <v>тр.с./сутки</v>
          </cell>
          <cell r="AS246">
            <v>2100</v>
          </cell>
          <cell r="AT246">
            <v>766500</v>
          </cell>
          <cell r="AU246">
            <v>3500</v>
          </cell>
          <cell r="AV246" t="str">
            <v>тр.с./сутки</v>
          </cell>
          <cell r="AW246">
            <v>3500</v>
          </cell>
          <cell r="AX246">
            <v>1277500</v>
          </cell>
          <cell r="AY246">
            <v>5250</v>
          </cell>
          <cell r="AZ246" t="str">
            <v>чел./сутки</v>
          </cell>
          <cell r="BA246">
            <v>5250</v>
          </cell>
          <cell r="BB246">
            <v>1916250</v>
          </cell>
          <cell r="BC246">
            <v>0</v>
          </cell>
          <cell r="BD246" t="str">
            <v>не определена</v>
          </cell>
          <cell r="BE246">
            <v>0</v>
          </cell>
          <cell r="BF246">
            <v>0</v>
          </cell>
          <cell r="BG246" t="str">
            <v>не определено</v>
          </cell>
          <cell r="BH246" t="str">
            <v>да</v>
          </cell>
          <cell r="BI246" t="str">
            <v>да</v>
          </cell>
          <cell r="BJ246" t="str">
            <v>да</v>
          </cell>
          <cell r="BK246" t="str">
            <v>да</v>
          </cell>
          <cell r="BL246" t="str">
            <v>да</v>
          </cell>
          <cell r="BM246" t="str">
            <v>да</v>
          </cell>
          <cell r="BN246">
            <v>0</v>
          </cell>
          <cell r="BO246">
            <v>24</v>
          </cell>
        </row>
        <row r="247">
          <cell r="A247" t="str">
            <v>ЖДППБусловскаяСЗФО</v>
          </cell>
          <cell r="B247">
            <v>242</v>
          </cell>
          <cell r="C247" t="str">
            <v>Санкт-Петербургский</v>
          </cell>
          <cell r="D247" t="str">
            <v>ЖДПП</v>
          </cell>
          <cell r="E247" t="str">
            <v>ЖДПП</v>
          </cell>
          <cell r="F247" t="str">
            <v>Бусловская</v>
          </cell>
          <cell r="G247" t="str">
            <v>да</v>
          </cell>
          <cell r="H247" t="str">
            <v>установлен</v>
          </cell>
          <cell r="I247" t="str">
            <v>железнодорожный</v>
          </cell>
          <cell r="J247" t="str">
            <v>не определен</v>
          </cell>
          <cell r="K247" t="str">
            <v>грузо-пассажирский</v>
          </cell>
          <cell r="L247" t="str">
            <v>постоянный</v>
          </cell>
          <cell r="M247" t="str">
            <v>многосторонний</v>
          </cell>
          <cell r="N247" t="str">
            <v>не определен</v>
          </cell>
          <cell r="O247" t="str">
            <v>да</v>
          </cell>
          <cell r="P247" t="str">
            <v>да</v>
          </cell>
          <cell r="Q247" t="str">
            <v>да</v>
          </cell>
          <cell r="R247" t="str">
            <v>Финляндская Республика</v>
          </cell>
          <cell r="S247" t="str">
            <v>Вайниккала</v>
          </cell>
          <cell r="T247" t="str">
            <v>СЗФО</v>
          </cell>
          <cell r="U247" t="str">
            <v>Ленинградская область</v>
          </cell>
          <cell r="V247" t="str">
            <v>Ленинградская область, Выборгский район, станция Бусловская</v>
          </cell>
          <cell r="W247" t="str">
            <v>функционирует</v>
          </cell>
          <cell r="X247" t="str">
            <v>круглосуточно</v>
          </cell>
          <cell r="Y247" t="str">
            <v>действует</v>
          </cell>
          <cell r="Z247" t="str">
            <v>нет данных</v>
          </cell>
          <cell r="AA247" t="str">
            <v>нет данных</v>
          </cell>
          <cell r="AB247" t="str">
            <v>нет данных</v>
          </cell>
          <cell r="AC247" t="str">
            <v>все</v>
          </cell>
          <cell r="AD247" t="str">
            <v>круглогодично</v>
          </cell>
          <cell r="AE247">
            <v>24</v>
          </cell>
          <cell r="AF247">
            <v>365</v>
          </cell>
          <cell r="AG247" t="str">
            <v>действует</v>
          </cell>
          <cell r="AH247">
            <v>44629</v>
          </cell>
          <cell r="AI247">
            <v>24</v>
          </cell>
          <cell r="AJ247" t="str">
            <v>тр.с./сутки</v>
          </cell>
          <cell r="AK247">
            <v>24</v>
          </cell>
          <cell r="AL247">
            <v>8760</v>
          </cell>
          <cell r="AM247">
            <v>0</v>
          </cell>
          <cell r="AN247" t="str">
            <v>не определена</v>
          </cell>
          <cell r="AO247">
            <v>0</v>
          </cell>
          <cell r="AP247">
            <v>0</v>
          </cell>
          <cell r="AQ247">
            <v>0</v>
          </cell>
          <cell r="AR247" t="str">
            <v>не определена</v>
          </cell>
          <cell r="AS247">
            <v>0</v>
          </cell>
          <cell r="AT247">
            <v>0</v>
          </cell>
          <cell r="AU247">
            <v>24</v>
          </cell>
          <cell r="AV247" t="str">
            <v>тр.с./сутки</v>
          </cell>
          <cell r="AW247">
            <v>24</v>
          </cell>
          <cell r="AX247">
            <v>8760</v>
          </cell>
          <cell r="AY247">
            <v>0</v>
          </cell>
          <cell r="AZ247" t="str">
            <v>не определена</v>
          </cell>
          <cell r="BA247">
            <v>0</v>
          </cell>
          <cell r="BB247">
            <v>0</v>
          </cell>
          <cell r="BC247">
            <v>0</v>
          </cell>
          <cell r="BD247" t="str">
            <v>не определена</v>
          </cell>
          <cell r="BE247">
            <v>0</v>
          </cell>
          <cell r="BF247">
            <v>0</v>
          </cell>
          <cell r="BG247" t="str">
            <v>не определено</v>
          </cell>
          <cell r="BH247" t="str">
            <v>да</v>
          </cell>
          <cell r="BI247" t="str">
            <v>да</v>
          </cell>
          <cell r="BJ247" t="str">
            <v>да</v>
          </cell>
          <cell r="BK247" t="str">
            <v>да</v>
          </cell>
          <cell r="BL247" t="str">
            <v>да</v>
          </cell>
          <cell r="BM247" t="str">
            <v>нет</v>
          </cell>
          <cell r="BN247">
            <v>0</v>
          </cell>
          <cell r="BO247">
            <v>0</v>
          </cell>
        </row>
        <row r="248">
          <cell r="A248" t="str">
            <v>ЖДППВыборгСЗФО</v>
          </cell>
          <cell r="B248">
            <v>243</v>
          </cell>
          <cell r="C248" t="str">
            <v>Санкт-Петербургский</v>
          </cell>
          <cell r="D248" t="str">
            <v>ЖДПП</v>
          </cell>
          <cell r="E248" t="str">
            <v>ЖДПП</v>
          </cell>
          <cell r="F248" t="str">
            <v>Выборг</v>
          </cell>
          <cell r="G248" t="str">
            <v>да</v>
          </cell>
          <cell r="H248" t="str">
            <v>установлен</v>
          </cell>
          <cell r="I248" t="str">
            <v>железнодорожный</v>
          </cell>
          <cell r="J248" t="str">
            <v>не определен</v>
          </cell>
          <cell r="K248" t="str">
            <v>пассажирский</v>
          </cell>
          <cell r="L248" t="str">
            <v>постоянный</v>
          </cell>
          <cell r="M248" t="str">
            <v>многосторонний</v>
          </cell>
          <cell r="N248" t="str">
            <v>не определен</v>
          </cell>
          <cell r="O248" t="str">
            <v>нет</v>
          </cell>
          <cell r="P248" t="str">
            <v>нет</v>
          </cell>
          <cell r="Q248" t="str">
            <v>нет</v>
          </cell>
          <cell r="R248" t="str">
            <v>Финляндская Республика</v>
          </cell>
          <cell r="S248" t="str">
            <v>Вайниккала</v>
          </cell>
          <cell r="T248" t="str">
            <v>СЗФО</v>
          </cell>
          <cell r="U248" t="str">
            <v>Ленинградская область</v>
          </cell>
          <cell r="V248" t="str">
            <v>Ленинградская область, г. Выборг, ул. Железнодорожная, д.8А,1А</v>
          </cell>
          <cell r="W248" t="str">
            <v>функционирует</v>
          </cell>
          <cell r="X248" t="str">
            <v>круглосуточно</v>
          </cell>
          <cell r="Y248" t="str">
            <v>действует</v>
          </cell>
          <cell r="Z248" t="str">
            <v>нет данных</v>
          </cell>
          <cell r="AA248" t="str">
            <v>нет данных</v>
          </cell>
          <cell r="AB248" t="str">
            <v>нет данных</v>
          </cell>
          <cell r="AC248" t="str">
            <v>все</v>
          </cell>
          <cell r="AD248" t="str">
            <v>круглогодично</v>
          </cell>
          <cell r="AE248">
            <v>24</v>
          </cell>
          <cell r="AF248">
            <v>365</v>
          </cell>
          <cell r="AG248" t="str">
            <v>действует</v>
          </cell>
          <cell r="AH248">
            <v>44643</v>
          </cell>
          <cell r="AI248">
            <v>0</v>
          </cell>
          <cell r="AJ248" t="str">
            <v>не определена</v>
          </cell>
          <cell r="AK248">
            <v>0</v>
          </cell>
          <cell r="AL248">
            <v>0</v>
          </cell>
          <cell r="AM248">
            <v>10</v>
          </cell>
          <cell r="AN248" t="str">
            <v>тр.с./сутки</v>
          </cell>
          <cell r="AO248">
            <v>10</v>
          </cell>
          <cell r="AP248">
            <v>3650</v>
          </cell>
          <cell r="AQ248">
            <v>0</v>
          </cell>
          <cell r="AR248" t="str">
            <v>не определена</v>
          </cell>
          <cell r="AS248">
            <v>0</v>
          </cell>
          <cell r="AT248">
            <v>0</v>
          </cell>
          <cell r="AU248">
            <v>10</v>
          </cell>
          <cell r="AV248" t="str">
            <v>тр.с./сутки</v>
          </cell>
          <cell r="AW248">
            <v>10</v>
          </cell>
          <cell r="AX248">
            <v>3650</v>
          </cell>
          <cell r="AY248">
            <v>0</v>
          </cell>
          <cell r="AZ248" t="str">
            <v>не определена</v>
          </cell>
          <cell r="BA248">
            <v>0</v>
          </cell>
          <cell r="BB248">
            <v>0</v>
          </cell>
          <cell r="BC248">
            <v>0</v>
          </cell>
          <cell r="BD248" t="str">
            <v>не определена</v>
          </cell>
          <cell r="BE248">
            <v>0</v>
          </cell>
          <cell r="BF248">
            <v>0</v>
          </cell>
          <cell r="BG248" t="str">
            <v>не определено</v>
          </cell>
          <cell r="BH248" t="str">
            <v>да</v>
          </cell>
          <cell r="BI248" t="str">
            <v>да</v>
          </cell>
          <cell r="BJ248" t="str">
            <v>да</v>
          </cell>
          <cell r="BK248" t="str">
            <v>да</v>
          </cell>
          <cell r="BL248" t="str">
            <v>да</v>
          </cell>
          <cell r="BM248" t="str">
            <v>нет</v>
          </cell>
          <cell r="BN248">
            <v>0</v>
          </cell>
          <cell r="BO248">
            <v>0</v>
          </cell>
        </row>
        <row r="249">
          <cell r="A249" t="str">
            <v>ЖДППВяртсиляСЗФО</v>
          </cell>
          <cell r="B249">
            <v>244</v>
          </cell>
          <cell r="C249" t="str">
            <v>Санкт-Петербургский</v>
          </cell>
          <cell r="D249" t="str">
            <v>ЖДПП</v>
          </cell>
          <cell r="E249" t="str">
            <v>ЖДПП</v>
          </cell>
          <cell r="F249" t="str">
            <v>Вяртсиля</v>
          </cell>
          <cell r="G249" t="str">
            <v>да</v>
          </cell>
          <cell r="H249" t="str">
            <v>установлен</v>
          </cell>
          <cell r="I249" t="str">
            <v>железнодорожный</v>
          </cell>
          <cell r="J249" t="str">
            <v>не определен</v>
          </cell>
          <cell r="K249" t="str">
            <v>грузо-пассажирский</v>
          </cell>
          <cell r="L249" t="str">
            <v>постоянный</v>
          </cell>
          <cell r="M249" t="str">
            <v>многосторонний</v>
          </cell>
          <cell r="N249" t="str">
            <v>не определен</v>
          </cell>
          <cell r="O249" t="str">
            <v>нет</v>
          </cell>
          <cell r="P249" t="str">
            <v>нет</v>
          </cell>
          <cell r="Q249" t="str">
            <v>нет</v>
          </cell>
          <cell r="R249" t="str">
            <v>Финляндская Республика</v>
          </cell>
          <cell r="S249" t="str">
            <v>Ниирала</v>
          </cell>
          <cell r="T249" t="str">
            <v>СЗФО</v>
          </cell>
          <cell r="U249" t="str">
            <v>Республика Карелия</v>
          </cell>
          <cell r="V249" t="str">
            <v>Республика Карелия, г. Сортавала, станция Вяртсиля, (пограничный знак № 111/67), 53 км автомобильной дороги федерального значения А-121 Санкт-Петербург - Приозерск - Сортавала – Петрозаводск (подъезд к МАПП Вяртсиля)</v>
          </cell>
          <cell r="W249" t="str">
            <v>функционирует</v>
          </cell>
          <cell r="X249" t="str">
            <v>круглосуточно, устанавливается по
согласованию Пограничного
комиссара Российской Федерации по Суоярвскому району и Пограничного
комиссара Финляндской Республики по району Северная Карелия в соответствии с Соглашением между Правительством Российской Федерации и Правительством Финляндской Республики о пунктах пропуска через российско-финляндскую государственную границу от 11.03.1994 года</v>
          </cell>
          <cell r="Y249" t="str">
            <v>действует</v>
          </cell>
          <cell r="Z249" t="str">
            <v>нет данных</v>
          </cell>
          <cell r="AA249" t="str">
            <v>нет данных</v>
          </cell>
          <cell r="AB249" t="str">
            <v>нет данных</v>
          </cell>
          <cell r="AC249" t="str">
            <v>все</v>
          </cell>
          <cell r="AD249" t="str">
            <v>круглогодично</v>
          </cell>
          <cell r="AE249">
            <v>24</v>
          </cell>
          <cell r="AF249">
            <v>365</v>
          </cell>
          <cell r="AG249" t="str">
            <v>действует</v>
          </cell>
          <cell r="AH249">
            <v>44363</v>
          </cell>
          <cell r="AI249">
            <v>12</v>
          </cell>
          <cell r="AJ249" t="str">
            <v>тр.с./сутки</v>
          </cell>
          <cell r="AK249">
            <v>12</v>
          </cell>
          <cell r="AL249">
            <v>4380</v>
          </cell>
          <cell r="AM249">
            <v>0</v>
          </cell>
          <cell r="AN249" t="str">
            <v>не определена</v>
          </cell>
          <cell r="AO249">
            <v>0</v>
          </cell>
          <cell r="AP249">
            <v>0</v>
          </cell>
          <cell r="AQ249">
            <v>0</v>
          </cell>
          <cell r="AR249" t="str">
            <v>не определена</v>
          </cell>
          <cell r="AS249">
            <v>0</v>
          </cell>
          <cell r="AT249">
            <v>0</v>
          </cell>
          <cell r="AU249">
            <v>12</v>
          </cell>
          <cell r="AV249" t="str">
            <v>тр.с./сутки</v>
          </cell>
          <cell r="AW249">
            <v>12</v>
          </cell>
          <cell r="AX249">
            <v>4380</v>
          </cell>
          <cell r="AY249">
            <v>0</v>
          </cell>
          <cell r="AZ249" t="str">
            <v>не определена</v>
          </cell>
          <cell r="BA249">
            <v>0</v>
          </cell>
          <cell r="BB249">
            <v>0</v>
          </cell>
          <cell r="BC249">
            <v>0</v>
          </cell>
          <cell r="BD249" t="str">
            <v>не определена</v>
          </cell>
          <cell r="BE249">
            <v>0</v>
          </cell>
          <cell r="BF249">
            <v>0</v>
          </cell>
          <cell r="BG249" t="str">
            <v>не определено</v>
          </cell>
          <cell r="BH249" t="str">
            <v>да</v>
          </cell>
          <cell r="BI249" t="str">
            <v>да</v>
          </cell>
          <cell r="BJ249" t="str">
            <v>нет</v>
          </cell>
          <cell r="BK249" t="str">
            <v>да</v>
          </cell>
          <cell r="BL249" t="str">
            <v>да</v>
          </cell>
          <cell r="BM249" t="str">
            <v>нет</v>
          </cell>
          <cell r="BN249">
            <v>0</v>
          </cell>
          <cell r="BO249">
            <v>0</v>
          </cell>
        </row>
        <row r="250">
          <cell r="A250" t="str">
            <v>ЖДППИвангородСЗФО</v>
          </cell>
          <cell r="B250">
            <v>245</v>
          </cell>
          <cell r="C250" t="str">
            <v>Санкт-Петербургский</v>
          </cell>
          <cell r="D250" t="str">
            <v>ЖДПП</v>
          </cell>
          <cell r="E250" t="str">
            <v>ЖДПП</v>
          </cell>
          <cell r="F250" t="str">
            <v>Ивангород</v>
          </cell>
          <cell r="G250" t="str">
            <v>да</v>
          </cell>
          <cell r="H250" t="str">
            <v>установлен</v>
          </cell>
          <cell r="I250" t="str">
            <v>железнодорожный</v>
          </cell>
          <cell r="J250" t="str">
            <v>не определен</v>
          </cell>
          <cell r="K250" t="str">
            <v>грузо-пассажирский</v>
          </cell>
          <cell r="L250" t="str">
            <v>постоянный</v>
          </cell>
          <cell r="M250" t="str">
            <v>многосторонний</v>
          </cell>
          <cell r="N250" t="str">
            <v>не определен</v>
          </cell>
          <cell r="O250" t="str">
            <v>да</v>
          </cell>
          <cell r="P250" t="str">
            <v>да</v>
          </cell>
          <cell r="Q250" t="str">
            <v>да</v>
          </cell>
          <cell r="R250" t="str">
            <v>Эстонская Республика</v>
          </cell>
          <cell r="S250" t="str">
            <v>Нарва</v>
          </cell>
          <cell r="T250" t="str">
            <v>СЗФО</v>
          </cell>
          <cell r="U250" t="str">
            <v>Ленинградская область</v>
          </cell>
          <cell r="V250" t="str">
            <v>Ленинградская область, г. Ивангород, ул. Вокзальная д.1, (ж/д станция Ивангород)</v>
          </cell>
          <cell r="W250" t="str">
            <v>функционирует</v>
          </cell>
          <cell r="X250" t="str">
            <v>круглосуточно</v>
          </cell>
          <cell r="Y250" t="str">
            <v>действует</v>
          </cell>
          <cell r="Z250" t="str">
            <v>нет данных</v>
          </cell>
          <cell r="AA250" t="str">
            <v>нет данных</v>
          </cell>
          <cell r="AB250" t="str">
            <v>нет данных</v>
          </cell>
          <cell r="AC250" t="str">
            <v>все</v>
          </cell>
          <cell r="AD250" t="str">
            <v>круглогодично</v>
          </cell>
          <cell r="AE250">
            <v>24</v>
          </cell>
          <cell r="AF250">
            <v>365</v>
          </cell>
          <cell r="AG250" t="str">
            <v>действует</v>
          </cell>
          <cell r="AH250">
            <v>43256</v>
          </cell>
          <cell r="AI250">
            <v>20</v>
          </cell>
          <cell r="AJ250" t="str">
            <v>тр.с./сутки</v>
          </cell>
          <cell r="AK250">
            <v>20</v>
          </cell>
          <cell r="AL250">
            <v>7300</v>
          </cell>
          <cell r="AM250">
            <v>6</v>
          </cell>
          <cell r="AN250" t="str">
            <v>тр.с./сутки</v>
          </cell>
          <cell r="AO250">
            <v>6</v>
          </cell>
          <cell r="AP250">
            <v>2190</v>
          </cell>
          <cell r="AQ250">
            <v>0</v>
          </cell>
          <cell r="AR250" t="str">
            <v>не определена</v>
          </cell>
          <cell r="AS250">
            <v>0</v>
          </cell>
          <cell r="AT250">
            <v>0</v>
          </cell>
          <cell r="AU250">
            <v>26</v>
          </cell>
          <cell r="AV250" t="str">
            <v>тр.с./сутки</v>
          </cell>
          <cell r="AW250">
            <v>26</v>
          </cell>
          <cell r="AX250">
            <v>9490</v>
          </cell>
          <cell r="AY250">
            <v>1200</v>
          </cell>
          <cell r="AZ250" t="str">
            <v>чел./сутки</v>
          </cell>
          <cell r="BA250">
            <v>1200</v>
          </cell>
          <cell r="BB250">
            <v>438000</v>
          </cell>
          <cell r="BC250">
            <v>11200</v>
          </cell>
          <cell r="BD250" t="str">
            <v>тонн/сутки</v>
          </cell>
          <cell r="BE250">
            <v>11200</v>
          </cell>
          <cell r="BF250">
            <v>4088000</v>
          </cell>
          <cell r="BG250" t="str">
            <v>не определено</v>
          </cell>
          <cell r="BH250" t="str">
            <v>да</v>
          </cell>
          <cell r="BI250" t="str">
            <v>да</v>
          </cell>
          <cell r="BJ250" t="str">
            <v>да</v>
          </cell>
          <cell r="BK250" t="str">
            <v>да</v>
          </cell>
          <cell r="BL250" t="str">
            <v>да</v>
          </cell>
          <cell r="BM250" t="str">
            <v>нет</v>
          </cell>
          <cell r="BN250">
            <v>0</v>
          </cell>
          <cell r="BO250">
            <v>0</v>
          </cell>
        </row>
        <row r="251">
          <cell r="A251" t="str">
            <v>ЖДППЛюттяСЗФО</v>
          </cell>
          <cell r="B251">
            <v>246</v>
          </cell>
          <cell r="C251" t="str">
            <v>Санкт-Петербургский</v>
          </cell>
          <cell r="D251" t="str">
            <v>ЖДПП</v>
          </cell>
          <cell r="E251" t="str">
            <v>ЖДПП</v>
          </cell>
          <cell r="F251" t="str">
            <v>Люття</v>
          </cell>
          <cell r="G251" t="str">
            <v>да</v>
          </cell>
          <cell r="H251" t="str">
            <v>установлен</v>
          </cell>
          <cell r="I251" t="str">
            <v>железнодорожный</v>
          </cell>
          <cell r="J251" t="str">
            <v>не определен</v>
          </cell>
          <cell r="K251" t="str">
            <v>грузо-пассажирский</v>
          </cell>
          <cell r="L251" t="str">
            <v>постоянный</v>
          </cell>
          <cell r="M251" t="str">
            <v>многосторонний</v>
          </cell>
          <cell r="N251" t="str">
            <v>не определен</v>
          </cell>
          <cell r="O251" t="str">
            <v>нет</v>
          </cell>
          <cell r="P251" t="str">
            <v>нет</v>
          </cell>
          <cell r="Q251" t="str">
            <v>нет</v>
          </cell>
          <cell r="R251" t="str">
            <v>Финляндская Республика</v>
          </cell>
          <cell r="S251" t="str">
            <v>Вартиус</v>
          </cell>
          <cell r="T251" t="str">
            <v>СЗФО</v>
          </cell>
          <cell r="U251" t="str">
            <v>Республика Карелия</v>
          </cell>
          <cell r="V251" t="str">
            <v>Республика Карелия, г. Костомукша, станция Кивиярви, (пограничный знак № 695) 242 км автомобильной дороги федерального значения Р-21 «Кола» (Кочкома – Тикша – Ледмозеро – Костомукша – госграница)</v>
          </cell>
          <cell r="W251" t="str">
            <v>функционирует</v>
          </cell>
          <cell r="X251" t="str">
            <v>ежедневно, с 08.00 до 22.00. Устанавливается по согласованию Пограничного комиссара Российской Федерации по Калевальскому району и Пограничного комиссара Финляндской Республики по району Кайнуу, в соответствии с Соглашением между Правительством Российской Федерации и Правительством Финляндской Республики о пунктах пропуска через российско- финляндскую государственную границу от 11.03.1994 года</v>
          </cell>
          <cell r="Y251" t="str">
            <v>действует</v>
          </cell>
          <cell r="Z251" t="str">
            <v>нет данных</v>
          </cell>
          <cell r="AA251" t="str">
            <v>нет данных</v>
          </cell>
          <cell r="AB251" t="str">
            <v>нет данных</v>
          </cell>
          <cell r="AC251" t="str">
            <v>все</v>
          </cell>
          <cell r="AD251" t="str">
            <v>круглогодично</v>
          </cell>
          <cell r="AE251">
            <v>14</v>
          </cell>
          <cell r="AF251">
            <v>365</v>
          </cell>
          <cell r="AG251" t="str">
            <v>действует</v>
          </cell>
          <cell r="AH251">
            <v>44413</v>
          </cell>
          <cell r="AI251">
            <v>10</v>
          </cell>
          <cell r="AJ251" t="str">
            <v>тр.с./сутки</v>
          </cell>
          <cell r="AK251">
            <v>10</v>
          </cell>
          <cell r="AL251">
            <v>3650</v>
          </cell>
          <cell r="AM251">
            <v>0</v>
          </cell>
          <cell r="AN251" t="str">
            <v>не определена</v>
          </cell>
          <cell r="AO251">
            <v>0</v>
          </cell>
          <cell r="AP251">
            <v>0</v>
          </cell>
          <cell r="AQ251">
            <v>0</v>
          </cell>
          <cell r="AR251" t="str">
            <v>не определена</v>
          </cell>
          <cell r="AS251">
            <v>0</v>
          </cell>
          <cell r="AT251">
            <v>0</v>
          </cell>
          <cell r="AU251">
            <v>10</v>
          </cell>
          <cell r="AV251" t="str">
            <v>тр.с./сутки</v>
          </cell>
          <cell r="AW251">
            <v>10</v>
          </cell>
          <cell r="AX251">
            <v>3650</v>
          </cell>
          <cell r="AY251">
            <v>0</v>
          </cell>
          <cell r="AZ251" t="str">
            <v>не определена</v>
          </cell>
          <cell r="BA251">
            <v>0</v>
          </cell>
          <cell r="BB251">
            <v>0</v>
          </cell>
          <cell r="BC251">
            <v>0</v>
          </cell>
          <cell r="BD251" t="str">
            <v>не определена</v>
          </cell>
          <cell r="BE251">
            <v>0</v>
          </cell>
          <cell r="BF251">
            <v>0</v>
          </cell>
          <cell r="BG251" t="str">
            <v>не определено</v>
          </cell>
          <cell r="BH251" t="str">
            <v>да</v>
          </cell>
          <cell r="BI251" t="str">
            <v>да</v>
          </cell>
          <cell r="BJ251" t="str">
            <v>нет</v>
          </cell>
          <cell r="BK251" t="str">
            <v>да</v>
          </cell>
          <cell r="BL251" t="str">
            <v>да</v>
          </cell>
          <cell r="BM251" t="str">
            <v>нет</v>
          </cell>
          <cell r="BN251">
            <v>0</v>
          </cell>
          <cell r="BO251">
            <v>0</v>
          </cell>
        </row>
        <row r="252">
          <cell r="A252" t="str">
            <v>ЖДППСанкт-Петербург-ФинляндскийСЗФО</v>
          </cell>
          <cell r="B252">
            <v>247</v>
          </cell>
          <cell r="C252" t="str">
            <v>Санкт-Петербургский</v>
          </cell>
          <cell r="D252" t="str">
            <v>ЖДПП</v>
          </cell>
          <cell r="E252" t="str">
            <v>ЖДПП</v>
          </cell>
          <cell r="F252" t="str">
            <v>Санкт-Петербург-Финляндский</v>
          </cell>
          <cell r="G252" t="str">
            <v>да</v>
          </cell>
          <cell r="H252" t="str">
            <v>установлен</v>
          </cell>
          <cell r="I252" t="str">
            <v>железнодорожный</v>
          </cell>
          <cell r="J252" t="str">
            <v>не определен</v>
          </cell>
          <cell r="K252" t="str">
            <v>пассажирский</v>
          </cell>
          <cell r="L252" t="str">
            <v>постоянный</v>
          </cell>
          <cell r="M252" t="str">
            <v>многосторонний</v>
          </cell>
          <cell r="N252" t="str">
            <v>не определен</v>
          </cell>
          <cell r="O252" t="str">
            <v>нет</v>
          </cell>
          <cell r="P252" t="str">
            <v>нет</v>
          </cell>
          <cell r="Q252" t="str">
            <v>нет</v>
          </cell>
          <cell r="R252" t="str">
            <v>Финляндская Республика</v>
          </cell>
          <cell r="S252" t="str">
            <v>Вайниккала</v>
          </cell>
          <cell r="T252" t="str">
            <v>СЗФО</v>
          </cell>
          <cell r="U252" t="str">
            <v>г. Санкт-Петербург</v>
          </cell>
          <cell r="V252" t="str">
            <v>195009, ж/д станция "Санкт-Петербург-Финляндский": Санкт-Петербург, пл. Ленина, д.6 лит Е. Здание административно-хозяйственное: Санкт-Петербург, ул. Боткинская, д. 1</v>
          </cell>
          <cell r="W252" t="str">
            <v>функционирует</v>
          </cell>
          <cell r="X252" t="str">
            <v>круглосуточно</v>
          </cell>
          <cell r="Y252" t="str">
            <v>действует</v>
          </cell>
          <cell r="Z252" t="str">
            <v>нет данных</v>
          </cell>
          <cell r="AA252" t="str">
            <v>нет данных</v>
          </cell>
          <cell r="AB252" t="str">
            <v>нет данных</v>
          </cell>
          <cell r="AC252" t="str">
            <v>все</v>
          </cell>
          <cell r="AD252" t="str">
            <v>круглогодично</v>
          </cell>
          <cell r="AE252">
            <v>24</v>
          </cell>
          <cell r="AF252">
            <v>365</v>
          </cell>
          <cell r="AG252" t="str">
            <v>действует</v>
          </cell>
          <cell r="AH252">
            <v>43494</v>
          </cell>
          <cell r="AI252">
            <v>0</v>
          </cell>
          <cell r="AJ252" t="str">
            <v>не определена</v>
          </cell>
          <cell r="AK252">
            <v>0</v>
          </cell>
          <cell r="AL252">
            <v>0</v>
          </cell>
          <cell r="AM252">
            <v>8</v>
          </cell>
          <cell r="AN252" t="str">
            <v>тр.с./сутки</v>
          </cell>
          <cell r="AO252">
            <v>8</v>
          </cell>
          <cell r="AP252">
            <v>2920</v>
          </cell>
          <cell r="AQ252">
            <v>0</v>
          </cell>
          <cell r="AR252" t="str">
            <v>не определена</v>
          </cell>
          <cell r="AS252">
            <v>0</v>
          </cell>
          <cell r="AT252">
            <v>0</v>
          </cell>
          <cell r="AU252">
            <v>8</v>
          </cell>
          <cell r="AV252" t="str">
            <v>тр.с./сутки</v>
          </cell>
          <cell r="AW252">
            <v>8</v>
          </cell>
          <cell r="AX252">
            <v>2920</v>
          </cell>
          <cell r="AY252">
            <v>2920</v>
          </cell>
          <cell r="AZ252" t="str">
            <v>чел./сутки</v>
          </cell>
          <cell r="BA252">
            <v>2920</v>
          </cell>
          <cell r="BB252">
            <v>1065800</v>
          </cell>
          <cell r="BC252">
            <v>0</v>
          </cell>
          <cell r="BD252" t="str">
            <v>не определена</v>
          </cell>
          <cell r="BE252">
            <v>0</v>
          </cell>
          <cell r="BF252">
            <v>0</v>
          </cell>
          <cell r="BG252" t="str">
            <v>не определено</v>
          </cell>
          <cell r="BH252" t="str">
            <v>да</v>
          </cell>
          <cell r="BI252" t="str">
            <v>да</v>
          </cell>
          <cell r="BJ252" t="str">
            <v>да</v>
          </cell>
          <cell r="BK252" t="str">
            <v>да</v>
          </cell>
          <cell r="BL252" t="str">
            <v>да</v>
          </cell>
          <cell r="BM252" t="str">
            <v>нет</v>
          </cell>
          <cell r="BN252">
            <v>0</v>
          </cell>
          <cell r="BO252">
            <v>0</v>
          </cell>
        </row>
        <row r="253">
          <cell r="A253" t="str">
            <v>ЖДПП ПУПСветогорскСЗФО</v>
          </cell>
          <cell r="B253">
            <v>248</v>
          </cell>
          <cell r="C253" t="str">
            <v>Санкт-Петербургский</v>
          </cell>
          <cell r="D253" t="str">
            <v>ЖДПП</v>
          </cell>
          <cell r="E253" t="str">
            <v>ЖДПП ПУП</v>
          </cell>
          <cell r="F253" t="str">
            <v>Светогорск</v>
          </cell>
          <cell r="G253" t="str">
            <v>да</v>
          </cell>
          <cell r="H253" t="str">
            <v>установлен</v>
          </cell>
          <cell r="I253" t="str">
            <v>железнодорожный</v>
          </cell>
          <cell r="J253" t="str">
            <v>не определен</v>
          </cell>
          <cell r="K253" t="str">
            <v>грузо-пассажирский</v>
          </cell>
          <cell r="L253" t="str">
            <v>временный</v>
          </cell>
          <cell r="M253" t="str">
            <v>многосторонний</v>
          </cell>
          <cell r="N253" t="str">
            <v>упрощенный</v>
          </cell>
          <cell r="O253" t="str">
            <v>нет</v>
          </cell>
          <cell r="P253" t="str">
            <v>да</v>
          </cell>
          <cell r="Q253" t="str">
            <v>да</v>
          </cell>
          <cell r="R253" t="str">
            <v>Финляндская Республика</v>
          </cell>
          <cell r="S253" t="str">
            <v>Иматра</v>
          </cell>
          <cell r="T253" t="str">
            <v>СЗФО</v>
          </cell>
          <cell r="U253" t="str">
            <v>Ленинградская область</v>
          </cell>
          <cell r="V253" t="str">
            <v>Ленинградская область, Выборгский район, г. Светогорск, ул. Вокзальная, д.1, корп.1 лит А</v>
          </cell>
          <cell r="W253" t="str">
            <v>функционирует</v>
          </cell>
          <cell r="X253" t="str">
            <v>с 08.00 до 24.00</v>
          </cell>
          <cell r="Y253" t="str">
            <v>действует</v>
          </cell>
          <cell r="Z253" t="str">
            <v>нет данных</v>
          </cell>
          <cell r="AA253" t="str">
            <v>нет данных</v>
          </cell>
          <cell r="AB253" t="str">
            <v>нет данных</v>
          </cell>
          <cell r="AC253" t="str">
            <v>все</v>
          </cell>
          <cell r="AD253" t="str">
            <v>круглогодично</v>
          </cell>
          <cell r="AE253">
            <v>16</v>
          </cell>
          <cell r="AF253">
            <v>365</v>
          </cell>
          <cell r="AG253" t="str">
            <v>действует</v>
          </cell>
          <cell r="AH253">
            <v>44559</v>
          </cell>
          <cell r="AI253">
            <v>18</v>
          </cell>
          <cell r="AJ253" t="str">
            <v>тр.с./сутки</v>
          </cell>
          <cell r="AK253">
            <v>18</v>
          </cell>
          <cell r="AL253">
            <v>6570</v>
          </cell>
          <cell r="AM253">
            <v>0</v>
          </cell>
          <cell r="AN253" t="str">
            <v>не определена</v>
          </cell>
          <cell r="AO253">
            <v>0</v>
          </cell>
          <cell r="AP253">
            <v>0</v>
          </cell>
          <cell r="AQ253">
            <v>0</v>
          </cell>
          <cell r="AR253" t="str">
            <v>не определена</v>
          </cell>
          <cell r="AS253">
            <v>0</v>
          </cell>
          <cell r="AT253">
            <v>0</v>
          </cell>
          <cell r="AU253">
            <v>18</v>
          </cell>
          <cell r="AV253" t="str">
            <v>тр.с./сутки</v>
          </cell>
          <cell r="AW253">
            <v>18</v>
          </cell>
          <cell r="AX253">
            <v>6570</v>
          </cell>
          <cell r="AY253">
            <v>0</v>
          </cell>
          <cell r="AZ253" t="str">
            <v>не определена</v>
          </cell>
          <cell r="BA253">
            <v>0</v>
          </cell>
          <cell r="BB253">
            <v>0</v>
          </cell>
          <cell r="BC253">
            <v>0</v>
          </cell>
          <cell r="BD253" t="str">
            <v>не определена</v>
          </cell>
          <cell r="BE253">
            <v>0</v>
          </cell>
          <cell r="BF253">
            <v>0</v>
          </cell>
          <cell r="BG253" t="str">
            <v>не определено</v>
          </cell>
          <cell r="BH253" t="str">
            <v>да</v>
          </cell>
          <cell r="BI253" t="str">
            <v>да</v>
          </cell>
          <cell r="BJ253" t="str">
            <v>да</v>
          </cell>
          <cell r="BK253" t="str">
            <v>да</v>
          </cell>
          <cell r="BL253" t="str">
            <v>да</v>
          </cell>
          <cell r="BM253" t="str">
            <v>нет</v>
          </cell>
          <cell r="BN253">
            <v>0</v>
          </cell>
          <cell r="BO253">
            <v>0</v>
          </cell>
        </row>
        <row r="254">
          <cell r="A254" t="str">
            <v>ВППЛевашовоСЗФО</v>
          </cell>
          <cell r="B254">
            <v>249</v>
          </cell>
          <cell r="C254" t="str">
            <v>Санкт-Петербургский</v>
          </cell>
          <cell r="D254" t="str">
            <v>ВПП</v>
          </cell>
          <cell r="E254" t="str">
            <v>ВПП</v>
          </cell>
          <cell r="F254" t="str">
            <v>Левашово</v>
          </cell>
          <cell r="G254" t="str">
            <v>нет</v>
          </cell>
          <cell r="H254" t="str">
            <v>установлен</v>
          </cell>
          <cell r="I254" t="str">
            <v>воздушный</v>
          </cell>
          <cell r="J254" t="str">
            <v>не определен</v>
          </cell>
          <cell r="K254" t="str">
            <v>грузо-пассажирский</v>
          </cell>
          <cell r="L254" t="str">
            <v>постоянный</v>
          </cell>
          <cell r="M254" t="str">
            <v>многосторонний</v>
          </cell>
          <cell r="N254" t="str">
            <v>не определен</v>
          </cell>
          <cell r="O254" t="str">
            <v>нет</v>
          </cell>
          <cell r="P254" t="str">
            <v>нет</v>
          </cell>
          <cell r="Q254" t="str">
            <v>нет</v>
          </cell>
          <cell r="R254" t="str">
            <v>не применимо</v>
          </cell>
          <cell r="S254" t="str">
            <v>не применимо</v>
          </cell>
          <cell r="T254" t="str">
            <v>СЗФО</v>
          </cell>
          <cell r="U254" t="str">
            <v>г. Санкт-Петербург</v>
          </cell>
          <cell r="V254" t="str">
            <v>г. Санкт Петербург, Выборгский район, в 2 км юго-западне поселка Левашово</v>
          </cell>
          <cell r="W254" t="str">
            <v>установлен в 2022 г. Будет открыт после проведения мероприятий по обустройству</v>
          </cell>
          <cell r="X254" t="str">
            <v>не определен</v>
          </cell>
          <cell r="Y254" t="str">
            <v>не определен</v>
          </cell>
          <cell r="Z254" t="str">
            <v>нет данных</v>
          </cell>
          <cell r="AA254" t="str">
            <v>нет данных</v>
          </cell>
          <cell r="AB254" t="str">
            <v>нет данных</v>
          </cell>
          <cell r="AC254" t="str">
            <v>все</v>
          </cell>
          <cell r="AD254" t="str">
            <v>круглогодично</v>
          </cell>
          <cell r="AE254">
            <v>0</v>
          </cell>
          <cell r="AF254">
            <v>0</v>
          </cell>
          <cell r="AG254" t="str">
            <v>не определен</v>
          </cell>
          <cell r="AH254" t="str">
            <v>не утвержден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 t="str">
            <v>нет</v>
          </cell>
          <cell r="BI254" t="str">
            <v>нет</v>
          </cell>
          <cell r="BJ254" t="str">
            <v>нет</v>
          </cell>
          <cell r="BK254" t="str">
            <v>нет</v>
          </cell>
          <cell r="BL254" t="str">
            <v>нет</v>
          </cell>
          <cell r="BM254" t="str">
            <v>нет</v>
          </cell>
          <cell r="BN254">
            <v>0</v>
          </cell>
          <cell r="BO254">
            <v>0</v>
          </cell>
        </row>
        <row r="255">
          <cell r="A255" t="str">
            <v>ВПППетрозаводск (Бесовец)СЗФО</v>
          </cell>
          <cell r="B255">
            <v>250</v>
          </cell>
          <cell r="C255" t="str">
            <v>Санкт-Петербургский</v>
          </cell>
          <cell r="D255" t="str">
            <v>ВПП</v>
          </cell>
          <cell r="E255" t="str">
            <v>ВПП</v>
          </cell>
          <cell r="F255" t="str">
            <v>Петрозаводск (Бесовец)</v>
          </cell>
          <cell r="G255" t="str">
            <v>да</v>
          </cell>
          <cell r="H255" t="str">
            <v>установлен</v>
          </cell>
          <cell r="I255" t="str">
            <v>воздушный</v>
          </cell>
          <cell r="J255" t="str">
            <v>не определен</v>
          </cell>
          <cell r="K255" t="str">
            <v>грузо-пассажирский</v>
          </cell>
          <cell r="L255" t="str">
            <v>работающий на нерегулярной основе</v>
          </cell>
          <cell r="M255" t="str">
            <v>многосторонний</v>
          </cell>
          <cell r="N255" t="str">
            <v>не определен</v>
          </cell>
          <cell r="O255" t="str">
            <v>нет</v>
          </cell>
          <cell r="P255" t="str">
            <v>нет</v>
          </cell>
          <cell r="Q255" t="str">
            <v>нет</v>
          </cell>
          <cell r="R255" t="str">
            <v>не применимо</v>
          </cell>
          <cell r="S255" t="str">
            <v>не применимо</v>
          </cell>
          <cell r="T255" t="str">
            <v>СЗФО</v>
          </cell>
          <cell r="U255" t="str">
            <v>Республика Карелия</v>
          </cell>
          <cell r="V255" t="str">
            <v>Республика Карелия, Прионежский район, д. Бесовец, Аэропорт</v>
          </cell>
          <cell r="W255" t="str">
            <v>функционирует</v>
          </cell>
          <cell r="X255" t="str">
            <v>на время оформления воздушных судов</v>
          </cell>
          <cell r="Y255" t="str">
            <v>действует</v>
          </cell>
          <cell r="Z255" t="str">
            <v>нет данных</v>
          </cell>
          <cell r="AA255" t="str">
            <v>нет данных</v>
          </cell>
          <cell r="AB255" t="str">
            <v>нет данных</v>
          </cell>
          <cell r="AC255" t="str">
            <v>все</v>
          </cell>
          <cell r="AD255" t="str">
            <v>круглогодично</v>
          </cell>
          <cell r="AE255">
            <v>24</v>
          </cell>
          <cell r="AF255">
            <v>365</v>
          </cell>
          <cell r="AG255" t="str">
            <v>действует</v>
          </cell>
          <cell r="AH255">
            <v>44329</v>
          </cell>
          <cell r="AI255">
            <v>0</v>
          </cell>
          <cell r="AJ255" t="str">
            <v>не определена</v>
          </cell>
          <cell r="AK255">
            <v>0</v>
          </cell>
          <cell r="AL255">
            <v>0</v>
          </cell>
          <cell r="AM255">
            <v>0</v>
          </cell>
          <cell r="AN255" t="str">
            <v>не определена</v>
          </cell>
          <cell r="AO255">
            <v>0</v>
          </cell>
          <cell r="AP255">
            <v>0</v>
          </cell>
          <cell r="AQ255">
            <v>0</v>
          </cell>
          <cell r="AR255" t="str">
            <v>не определена</v>
          </cell>
          <cell r="AS255">
            <v>0</v>
          </cell>
          <cell r="AT255">
            <v>0</v>
          </cell>
          <cell r="AU255">
            <v>0</v>
          </cell>
          <cell r="AV255" t="str">
            <v>не определена</v>
          </cell>
          <cell r="AW255">
            <v>0</v>
          </cell>
          <cell r="AX255">
            <v>0</v>
          </cell>
          <cell r="AY255">
            <v>60</v>
          </cell>
          <cell r="AZ255" t="str">
            <v>чел./час</v>
          </cell>
          <cell r="BA255">
            <v>1440</v>
          </cell>
          <cell r="BB255">
            <v>0</v>
          </cell>
          <cell r="BC255">
            <v>0</v>
          </cell>
          <cell r="BD255" t="str">
            <v>не определена</v>
          </cell>
          <cell r="BE255">
            <v>0</v>
          </cell>
          <cell r="BF255">
            <v>0</v>
          </cell>
          <cell r="BG255" t="str">
            <v>не представляется возможным расчитать в связи с нерегулярным характером работы пункта пропуска</v>
          </cell>
          <cell r="BH255" t="str">
            <v>да</v>
          </cell>
          <cell r="BI255" t="str">
            <v>да</v>
          </cell>
          <cell r="BJ255" t="str">
            <v>да</v>
          </cell>
          <cell r="BK255" t="str">
            <v>да</v>
          </cell>
          <cell r="BL255" t="str">
            <v>да</v>
          </cell>
          <cell r="BM255" t="str">
            <v>нет</v>
          </cell>
          <cell r="BN255">
            <v>0</v>
          </cell>
          <cell r="BO255">
            <v>0</v>
          </cell>
        </row>
        <row r="256">
          <cell r="A256" t="str">
            <v>ВППСанкт-Петербург (Пулково)СЗФО</v>
          </cell>
          <cell r="B256">
            <v>251</v>
          </cell>
          <cell r="C256" t="str">
            <v>Санкт-Петербургский</v>
          </cell>
          <cell r="D256" t="str">
            <v>ВПП</v>
          </cell>
          <cell r="E256" t="str">
            <v>ВПП</v>
          </cell>
          <cell r="F256" t="str">
            <v>Санкт-Петербург (Пулково)</v>
          </cell>
          <cell r="G256" t="str">
            <v>да</v>
          </cell>
          <cell r="H256" t="str">
            <v>установлен</v>
          </cell>
          <cell r="I256" t="str">
            <v>воздушный</v>
          </cell>
          <cell r="J256" t="str">
            <v>не определен</v>
          </cell>
          <cell r="K256" t="str">
            <v>грузо-пассажирский</v>
          </cell>
          <cell r="L256" t="str">
            <v>постоянный</v>
          </cell>
          <cell r="M256" t="str">
            <v>многосторонний</v>
          </cell>
          <cell r="N256" t="str">
            <v>не определен</v>
          </cell>
          <cell r="O256" t="str">
            <v>да</v>
          </cell>
          <cell r="P256" t="str">
            <v>да</v>
          </cell>
          <cell r="Q256" t="str">
            <v>да</v>
          </cell>
          <cell r="R256" t="str">
            <v>не применимо</v>
          </cell>
          <cell r="S256" t="str">
            <v>не применимо</v>
          </cell>
          <cell r="T256" t="str">
            <v>СЗФО</v>
          </cell>
          <cell r="U256" t="str">
            <v>г. Санкт-Петербург</v>
          </cell>
          <cell r="V256" t="str">
            <v>централизованный пассажирский терминал: г. Санкт-Петербург, Пулковское шоссе, д. 41, литера 3А, 3В, 3Г; ЦДА «Пулково-2»: г. Санкт-Петербург, ул Стартовая, д. 17; ЦБА «Пулково-3»: г. Санкт-Петербург, Пулковское шоссе, д. 37, корп. 5, литера А</v>
          </cell>
          <cell r="W256" t="str">
            <v>функционирует</v>
          </cell>
          <cell r="X256" t="str">
            <v>круглосуточно</v>
          </cell>
          <cell r="Y256" t="str">
            <v>действует</v>
          </cell>
          <cell r="Z256" t="str">
            <v>нет данных</v>
          </cell>
          <cell r="AA256" t="str">
            <v>нет данных</v>
          </cell>
          <cell r="AB256" t="str">
            <v>нет данных</v>
          </cell>
          <cell r="AC256" t="str">
            <v>все</v>
          </cell>
          <cell r="AD256" t="str">
            <v>круглогодично</v>
          </cell>
          <cell r="AE256">
            <v>24</v>
          </cell>
          <cell r="AF256">
            <v>365</v>
          </cell>
          <cell r="AG256" t="str">
            <v>действует</v>
          </cell>
          <cell r="AH256">
            <v>44522</v>
          </cell>
          <cell r="AI256">
            <v>0</v>
          </cell>
          <cell r="AJ256" t="str">
            <v>не определена</v>
          </cell>
          <cell r="AK256">
            <v>0</v>
          </cell>
          <cell r="AL256">
            <v>0</v>
          </cell>
          <cell r="AM256">
            <v>288</v>
          </cell>
          <cell r="AN256" t="str">
            <v>тр.с./сутки</v>
          </cell>
          <cell r="AO256">
            <v>288</v>
          </cell>
          <cell r="AP256">
            <v>105120</v>
          </cell>
          <cell r="AQ256">
            <v>0</v>
          </cell>
          <cell r="AR256" t="str">
            <v>не определена</v>
          </cell>
          <cell r="AS256">
            <v>0</v>
          </cell>
          <cell r="AT256">
            <v>0</v>
          </cell>
          <cell r="AU256">
            <v>288</v>
          </cell>
          <cell r="AV256" t="str">
            <v>тр.с./сутки</v>
          </cell>
          <cell r="AW256">
            <v>288</v>
          </cell>
          <cell r="AX256">
            <v>105120</v>
          </cell>
          <cell r="AY256">
            <v>56640</v>
          </cell>
          <cell r="AZ256" t="str">
            <v>чел./сутки</v>
          </cell>
          <cell r="BA256">
            <v>56640</v>
          </cell>
          <cell r="BB256">
            <v>20673600</v>
          </cell>
          <cell r="BC256">
            <v>95.89</v>
          </cell>
          <cell r="BD256" t="str">
            <v>тонн/сутки</v>
          </cell>
          <cell r="BE256">
            <v>96</v>
          </cell>
          <cell r="BF256">
            <v>34999.85</v>
          </cell>
          <cell r="BG256" t="str">
            <v>не определено</v>
          </cell>
          <cell r="BH256" t="str">
            <v>да</v>
          </cell>
          <cell r="BI256" t="str">
            <v>да</v>
          </cell>
          <cell r="BJ256" t="str">
            <v>да</v>
          </cell>
          <cell r="BK256" t="str">
            <v>да</v>
          </cell>
          <cell r="BL256" t="str">
            <v>да</v>
          </cell>
          <cell r="BM256" t="str">
            <v>нет</v>
          </cell>
          <cell r="BN256">
            <v>0</v>
          </cell>
          <cell r="BO256">
            <v>0</v>
          </cell>
        </row>
        <row r="257">
          <cell r="A257" t="str">
            <v>ВППЧереповецСЗФО</v>
          </cell>
          <cell r="B257">
            <v>252</v>
          </cell>
          <cell r="C257" t="str">
            <v>Санкт-Петербургский</v>
          </cell>
          <cell r="D257" t="str">
            <v>ВПП</v>
          </cell>
          <cell r="E257" t="str">
            <v>ВПП</v>
          </cell>
          <cell r="F257" t="str">
            <v>Череповец</v>
          </cell>
          <cell r="G257" t="str">
            <v>да</v>
          </cell>
          <cell r="H257" t="str">
            <v>установлен</v>
          </cell>
          <cell r="I257" t="str">
            <v>воздушный</v>
          </cell>
          <cell r="J257" t="str">
            <v>не определен</v>
          </cell>
          <cell r="K257" t="str">
            <v>пассажирский</v>
          </cell>
          <cell r="L257" t="str">
            <v>работающий на нерегулярной основе</v>
          </cell>
          <cell r="M257" t="str">
            <v>многосторонний</v>
          </cell>
          <cell r="N257" t="str">
            <v>не определен</v>
          </cell>
          <cell r="O257" t="str">
            <v>нет</v>
          </cell>
          <cell r="P257" t="str">
            <v>нет</v>
          </cell>
          <cell r="Q257" t="str">
            <v>нет</v>
          </cell>
          <cell r="R257" t="str">
            <v>не применимо</v>
          </cell>
          <cell r="S257" t="str">
            <v>не применимо</v>
          </cell>
          <cell r="T257" t="str">
            <v>СЗФО</v>
          </cell>
          <cell r="U257" t="str">
            <v>Вологодская область</v>
          </cell>
          <cell r="V257" t="str">
            <v>д. Ботово, Аэропорт Череповец, 18 км северо-восточнее г. Череповец</v>
          </cell>
          <cell r="W257" t="str">
            <v>функционирует</v>
          </cell>
          <cell r="X257" t="str">
            <v>в соответствии с графиком 
вылета/прилета международных авиарейсов</v>
          </cell>
          <cell r="Y257" t="str">
            <v>действует</v>
          </cell>
          <cell r="Z257" t="str">
            <v>нет данных</v>
          </cell>
          <cell r="AA257" t="str">
            <v>нет данных</v>
          </cell>
          <cell r="AB257" t="str">
            <v>нет данных</v>
          </cell>
          <cell r="AC257" t="str">
            <v>все</v>
          </cell>
          <cell r="AD257" t="str">
            <v>круглогодично</v>
          </cell>
          <cell r="AE257">
            <v>24</v>
          </cell>
          <cell r="AF257">
            <v>365</v>
          </cell>
          <cell r="AG257" t="str">
            <v>действует</v>
          </cell>
          <cell r="AH257">
            <v>43082</v>
          </cell>
          <cell r="AI257">
            <v>0</v>
          </cell>
          <cell r="AJ257" t="str">
            <v>не определена</v>
          </cell>
          <cell r="AK257">
            <v>0</v>
          </cell>
          <cell r="AL257">
            <v>0</v>
          </cell>
          <cell r="AM257">
            <v>2</v>
          </cell>
          <cell r="AN257" t="str">
            <v>тр.с./сутки</v>
          </cell>
          <cell r="AO257">
            <v>2</v>
          </cell>
          <cell r="AP257">
            <v>0</v>
          </cell>
          <cell r="AQ257">
            <v>0</v>
          </cell>
          <cell r="AR257" t="str">
            <v>не определена</v>
          </cell>
          <cell r="AS257">
            <v>0</v>
          </cell>
          <cell r="AT257">
            <v>0</v>
          </cell>
          <cell r="AU257">
            <v>2</v>
          </cell>
          <cell r="AV257" t="str">
            <v>тр.с./сутки</v>
          </cell>
          <cell r="AW257">
            <v>2</v>
          </cell>
          <cell r="AX257">
            <v>0</v>
          </cell>
          <cell r="AY257">
            <v>35</v>
          </cell>
          <cell r="AZ257" t="str">
            <v>чел./час</v>
          </cell>
          <cell r="BA257">
            <v>840</v>
          </cell>
          <cell r="BB257">
            <v>0</v>
          </cell>
          <cell r="BC257">
            <v>0</v>
          </cell>
          <cell r="BD257" t="str">
            <v>не определена</v>
          </cell>
          <cell r="BE257">
            <v>0</v>
          </cell>
          <cell r="BF257">
            <v>0</v>
          </cell>
          <cell r="BG257" t="str">
            <v>не представляется возможным расчитать в связи с нерегулярным характером работы пункта пропуска</v>
          </cell>
          <cell r="BH257" t="str">
            <v>да</v>
          </cell>
          <cell r="BI257" t="str">
            <v>да</v>
          </cell>
          <cell r="BJ257" t="str">
            <v>да</v>
          </cell>
          <cell r="BK257" t="str">
            <v>да</v>
          </cell>
          <cell r="BL257" t="str">
            <v>да</v>
          </cell>
          <cell r="BM257" t="str">
            <v>нет</v>
          </cell>
          <cell r="BN257">
            <v>0</v>
          </cell>
          <cell r="BO257">
            <v>0</v>
          </cell>
        </row>
        <row r="258">
          <cell r="A258" t="str">
            <v>МППБольшой порт Санкт-ПетербургСЗФО</v>
          </cell>
          <cell r="B258">
            <v>253</v>
          </cell>
          <cell r="C258" t="str">
            <v>Санкт-Петербургский</v>
          </cell>
          <cell r="D258" t="str">
            <v>МПП</v>
          </cell>
          <cell r="E258" t="str">
            <v>МПП</v>
          </cell>
          <cell r="F258" t="str">
            <v>Большой порт Санкт-Петербург</v>
          </cell>
          <cell r="G258" t="str">
            <v>да</v>
          </cell>
          <cell r="H258" t="str">
            <v>установлен</v>
          </cell>
          <cell r="I258" t="str">
            <v>морской</v>
          </cell>
          <cell r="J258" t="str">
            <v>не определен</v>
          </cell>
          <cell r="K258" t="str">
            <v>грузо-пассажирский</v>
          </cell>
          <cell r="L258" t="str">
            <v>постоянный</v>
          </cell>
          <cell r="M258" t="str">
            <v>многосторонний</v>
          </cell>
          <cell r="N258" t="str">
            <v>не определен</v>
          </cell>
          <cell r="O258" t="str">
            <v>да</v>
          </cell>
          <cell r="P258" t="str">
            <v>да</v>
          </cell>
          <cell r="Q258" t="str">
            <v>да</v>
          </cell>
          <cell r="R258" t="str">
            <v>не применимо</v>
          </cell>
          <cell r="S258" t="str">
            <v>не применимо</v>
          </cell>
          <cell r="T258" t="str">
            <v>СЗФО</v>
          </cell>
          <cell r="U258" t="str">
            <v>г. Санкт-Петербург</v>
          </cell>
          <cell r="V258" t="str">
            <v>г. Санкт-Петербург, Восточная часть Финского залива, Невская губа и устье реки Нева</v>
          </cell>
          <cell r="W258" t="str">
            <v>функционирует</v>
          </cell>
          <cell r="X258" t="str">
            <v>круглосуточно</v>
          </cell>
          <cell r="Y258" t="str">
            <v>действует</v>
          </cell>
          <cell r="Z258" t="str">
            <v>нет данных</v>
          </cell>
          <cell r="AA258" t="str">
            <v>нет данных</v>
          </cell>
          <cell r="AB258" t="str">
            <v>нет данных</v>
          </cell>
          <cell r="AC258" t="str">
            <v>все</v>
          </cell>
          <cell r="AD258" t="str">
            <v>круглогодично</v>
          </cell>
          <cell r="AE258">
            <v>24</v>
          </cell>
          <cell r="AF258">
            <v>365</v>
          </cell>
          <cell r="AG258" t="str">
            <v>действует</v>
          </cell>
          <cell r="AH258">
            <v>44663</v>
          </cell>
          <cell r="AI258">
            <v>0</v>
          </cell>
          <cell r="AJ258" t="str">
            <v>не определена</v>
          </cell>
          <cell r="AK258">
            <v>0</v>
          </cell>
          <cell r="AL258">
            <v>0</v>
          </cell>
          <cell r="AM258">
            <v>0</v>
          </cell>
          <cell r="AN258" t="str">
            <v>не определена</v>
          </cell>
          <cell r="AO258">
            <v>0</v>
          </cell>
          <cell r="AP258">
            <v>0</v>
          </cell>
          <cell r="AQ258">
            <v>0</v>
          </cell>
          <cell r="AR258" t="str">
            <v>не определена</v>
          </cell>
          <cell r="AS258">
            <v>0</v>
          </cell>
          <cell r="AT258">
            <v>0</v>
          </cell>
          <cell r="AU258">
            <v>0</v>
          </cell>
          <cell r="AV258" t="str">
            <v>не определена</v>
          </cell>
          <cell r="AW258">
            <v>0</v>
          </cell>
          <cell r="AX258">
            <v>0</v>
          </cell>
          <cell r="AY258">
            <v>0</v>
          </cell>
          <cell r="AZ258" t="str">
            <v>не определена</v>
          </cell>
          <cell r="BA258">
            <v>0</v>
          </cell>
          <cell r="BB258">
            <v>0</v>
          </cell>
          <cell r="BC258">
            <v>0</v>
          </cell>
          <cell r="BD258" t="str">
            <v>не определена</v>
          </cell>
          <cell r="BE258">
            <v>0</v>
          </cell>
          <cell r="BF258">
            <v>0</v>
          </cell>
          <cell r="BG258" t="str">
            <v>не определено</v>
          </cell>
          <cell r="BH258" t="str">
            <v>да</v>
          </cell>
          <cell r="BI258" t="str">
            <v>да</v>
          </cell>
          <cell r="BJ258" t="str">
            <v>да</v>
          </cell>
          <cell r="BK258" t="str">
            <v>да</v>
          </cell>
          <cell r="BL258" t="str">
            <v>да</v>
          </cell>
          <cell r="BM258" t="str">
            <v>нет</v>
          </cell>
          <cell r="BN258">
            <v>0</v>
          </cell>
          <cell r="BO258">
            <v>0</v>
          </cell>
        </row>
        <row r="259">
          <cell r="A259" t="str">
            <v>МППБрусничное (Сайменский канал)СЗФО</v>
          </cell>
          <cell r="B259">
            <v>254</v>
          </cell>
          <cell r="C259" t="str">
            <v>Санкт-Петербургский</v>
          </cell>
          <cell r="D259" t="str">
            <v>МПП</v>
          </cell>
          <cell r="E259" t="str">
            <v>МПП</v>
          </cell>
          <cell r="F259" t="str">
            <v>Брусничное (Сайменский канал)</v>
          </cell>
          <cell r="G259" t="str">
            <v>да</v>
          </cell>
          <cell r="H259" t="str">
            <v>установлен</v>
          </cell>
          <cell r="I259" t="str">
            <v>морской</v>
          </cell>
          <cell r="J259" t="str">
            <v>не определен</v>
          </cell>
          <cell r="K259" t="str">
            <v>грузо-пассажирский</v>
          </cell>
          <cell r="L259" t="str">
            <v>сезонный</v>
          </cell>
          <cell r="M259" t="str">
            <v>многосторонний</v>
          </cell>
          <cell r="N259" t="str">
            <v>не определен</v>
          </cell>
          <cell r="O259" t="str">
            <v>нет</v>
          </cell>
          <cell r="P259" t="str">
            <v>нет</v>
          </cell>
          <cell r="Q259" t="str">
            <v>нет</v>
          </cell>
          <cell r="R259" t="str">
            <v>Финляндская Республика</v>
          </cell>
          <cell r="S259" t="str">
            <v>Нуямаа</v>
          </cell>
          <cell r="T259" t="str">
            <v>СЗФО</v>
          </cell>
          <cell r="U259" t="str">
            <v>Ленинградская область</v>
          </cell>
          <cell r="V259" t="str">
            <v>Ленинградская область, Выборгский район, расположен на территории шлюза № 1 «Брусничное» (таможенный контроль) и шлюза № 5 «Пялли» Сацменского канала (пограничный контроль) (Ленирнградская область, Выборгский район, автодорога Зверево-Малиновка) на участке Российско-Финской границы</v>
          </cell>
          <cell r="W259" t="str">
            <v>функционирует</v>
          </cell>
          <cell r="X259" t="str">
            <v>круглосуточно</v>
          </cell>
          <cell r="Y259" t="str">
            <v>действует</v>
          </cell>
          <cell r="Z259" t="str">
            <v>нет данных</v>
          </cell>
          <cell r="AA259" t="str">
            <v>нет данных</v>
          </cell>
          <cell r="AB259" t="str">
            <v>нет данных</v>
          </cell>
          <cell r="AC259" t="str">
            <v>все</v>
          </cell>
          <cell r="AD259" t="str">
            <v>навигация</v>
          </cell>
          <cell r="AE259">
            <v>24</v>
          </cell>
          <cell r="AF259">
            <v>182</v>
          </cell>
          <cell r="AG259" t="str">
            <v>действует</v>
          </cell>
          <cell r="AH259">
            <v>44559</v>
          </cell>
          <cell r="AI259">
            <v>0</v>
          </cell>
          <cell r="AJ259" t="str">
            <v>не определена</v>
          </cell>
          <cell r="AK259">
            <v>0</v>
          </cell>
          <cell r="AL259">
            <v>0</v>
          </cell>
          <cell r="AM259">
            <v>0</v>
          </cell>
          <cell r="AN259" t="str">
            <v>не определена</v>
          </cell>
          <cell r="AO259">
            <v>0</v>
          </cell>
          <cell r="AP259">
            <v>0</v>
          </cell>
          <cell r="AQ259">
            <v>0</v>
          </cell>
          <cell r="AR259" t="str">
            <v>не определена</v>
          </cell>
          <cell r="AS259">
            <v>0</v>
          </cell>
          <cell r="AT259">
            <v>0</v>
          </cell>
          <cell r="AU259">
            <v>0</v>
          </cell>
          <cell r="AV259" t="str">
            <v>не определена</v>
          </cell>
          <cell r="AW259">
            <v>0</v>
          </cell>
          <cell r="AX259">
            <v>0</v>
          </cell>
          <cell r="AY259">
            <v>0</v>
          </cell>
          <cell r="AZ259" t="str">
            <v>не определена</v>
          </cell>
          <cell r="BA259">
            <v>0</v>
          </cell>
          <cell r="BB259">
            <v>0</v>
          </cell>
          <cell r="BC259">
            <v>0</v>
          </cell>
          <cell r="BD259" t="str">
            <v>не определена</v>
          </cell>
          <cell r="BE259">
            <v>0</v>
          </cell>
          <cell r="BF259">
            <v>0</v>
          </cell>
          <cell r="BG259" t="str">
            <v>не определено</v>
          </cell>
          <cell r="BH259" t="str">
            <v>да</v>
          </cell>
          <cell r="BI259" t="str">
            <v>да</v>
          </cell>
          <cell r="BJ259" t="str">
            <v>нет</v>
          </cell>
          <cell r="BK259" t="str">
            <v>нет</v>
          </cell>
          <cell r="BL259" t="str">
            <v>нет</v>
          </cell>
          <cell r="BM259" t="str">
            <v>нет</v>
          </cell>
          <cell r="BN259">
            <v>0</v>
          </cell>
          <cell r="BO259">
            <v>0</v>
          </cell>
        </row>
        <row r="260">
          <cell r="A260" t="str">
            <v>МППВыборгСЗФО</v>
          </cell>
          <cell r="B260">
            <v>255</v>
          </cell>
          <cell r="C260" t="str">
            <v>Санкт-Петербургский</v>
          </cell>
          <cell r="D260" t="str">
            <v>МПП</v>
          </cell>
          <cell r="E260" t="str">
            <v>МПП</v>
          </cell>
          <cell r="F260" t="str">
            <v>Выборг</v>
          </cell>
          <cell r="G260" t="str">
            <v>да</v>
          </cell>
          <cell r="H260" t="str">
            <v>установлен</v>
          </cell>
          <cell r="I260" t="str">
            <v>морской</v>
          </cell>
          <cell r="J260" t="str">
            <v>не определен</v>
          </cell>
          <cell r="K260" t="str">
            <v>грузо-пассажирский</v>
          </cell>
          <cell r="L260" t="str">
            <v>постоянный</v>
          </cell>
          <cell r="M260" t="str">
            <v>многосторонний</v>
          </cell>
          <cell r="N260" t="str">
            <v>не определен</v>
          </cell>
          <cell r="O260" t="str">
            <v>нет</v>
          </cell>
          <cell r="P260" t="str">
            <v>нет</v>
          </cell>
          <cell r="Q260" t="str">
            <v>да</v>
          </cell>
          <cell r="R260" t="str">
            <v>не применимо</v>
          </cell>
          <cell r="S260" t="str">
            <v>не применимо</v>
          </cell>
          <cell r="T260" t="str">
            <v>СЗФО</v>
          </cell>
          <cell r="U260" t="str">
            <v>Ленинградская область</v>
          </cell>
          <cell r="V260" t="str">
            <v>Ленинградская область, г. Выборг, ул. Южный Вал, д.1</v>
          </cell>
          <cell r="W260" t="str">
            <v>функционирует</v>
          </cell>
          <cell r="X260" t="str">
            <v>круглосуточно</v>
          </cell>
          <cell r="Y260" t="str">
            <v>действует</v>
          </cell>
          <cell r="Z260" t="str">
            <v>нет данных</v>
          </cell>
          <cell r="AA260" t="str">
            <v>нет данных</v>
          </cell>
          <cell r="AB260" t="str">
            <v>нет данных</v>
          </cell>
          <cell r="AC260" t="str">
            <v>все</v>
          </cell>
          <cell r="AD260" t="str">
            <v>круглогодично</v>
          </cell>
          <cell r="AE260">
            <v>24</v>
          </cell>
          <cell r="AF260">
            <v>365</v>
          </cell>
          <cell r="AG260" t="str">
            <v>действует</v>
          </cell>
          <cell r="AH260">
            <v>44643</v>
          </cell>
          <cell r="AI260">
            <v>0</v>
          </cell>
          <cell r="AJ260" t="str">
            <v>не определена</v>
          </cell>
          <cell r="AK260">
            <v>0</v>
          </cell>
          <cell r="AL260">
            <v>0</v>
          </cell>
          <cell r="AM260">
            <v>0</v>
          </cell>
          <cell r="AN260" t="str">
            <v>не определена</v>
          </cell>
          <cell r="AO260">
            <v>0</v>
          </cell>
          <cell r="AP260">
            <v>0</v>
          </cell>
          <cell r="AQ260">
            <v>0</v>
          </cell>
          <cell r="AR260" t="str">
            <v>не определена</v>
          </cell>
          <cell r="AS260">
            <v>0</v>
          </cell>
          <cell r="AT260">
            <v>0</v>
          </cell>
          <cell r="AU260">
            <v>0</v>
          </cell>
          <cell r="AV260" t="str">
            <v>не определена</v>
          </cell>
          <cell r="AW260">
            <v>0</v>
          </cell>
          <cell r="AX260">
            <v>0</v>
          </cell>
          <cell r="AY260">
            <v>0</v>
          </cell>
          <cell r="AZ260" t="str">
            <v>не определена</v>
          </cell>
          <cell r="BA260">
            <v>0</v>
          </cell>
          <cell r="BB260">
            <v>0</v>
          </cell>
          <cell r="BC260">
            <v>0</v>
          </cell>
          <cell r="BD260" t="str">
            <v>не определена</v>
          </cell>
          <cell r="BE260">
            <v>0</v>
          </cell>
          <cell r="BF260">
            <v>0</v>
          </cell>
          <cell r="BG260" t="str">
            <v>не определено</v>
          </cell>
          <cell r="BH260" t="str">
            <v>да</v>
          </cell>
          <cell r="BI260" t="str">
            <v>да</v>
          </cell>
          <cell r="BJ260" t="str">
            <v>да</v>
          </cell>
          <cell r="BK260" t="str">
            <v>да</v>
          </cell>
          <cell r="BL260" t="str">
            <v>да</v>
          </cell>
          <cell r="BM260" t="str">
            <v>нет</v>
          </cell>
          <cell r="BN260">
            <v>0</v>
          </cell>
          <cell r="BO260">
            <v>0</v>
          </cell>
        </row>
        <row r="261">
          <cell r="A261" t="str">
            <v>МППВысоцкСЗФО</v>
          </cell>
          <cell r="B261">
            <v>256</v>
          </cell>
          <cell r="C261" t="str">
            <v>Санкт-Петербургский</v>
          </cell>
          <cell r="D261" t="str">
            <v>МПП</v>
          </cell>
          <cell r="E261" t="str">
            <v>МПП</v>
          </cell>
          <cell r="F261" t="str">
            <v>Высоцк</v>
          </cell>
          <cell r="G261" t="str">
            <v>да</v>
          </cell>
          <cell r="H261" t="str">
            <v>установлен</v>
          </cell>
          <cell r="I261" t="str">
            <v>морской</v>
          </cell>
          <cell r="J261" t="str">
            <v>не определен</v>
          </cell>
          <cell r="K261" t="str">
            <v>грузо-пассажирский</v>
          </cell>
          <cell r="L261" t="str">
            <v>постоянный</v>
          </cell>
          <cell r="M261" t="str">
            <v>многосторонний</v>
          </cell>
          <cell r="N261" t="str">
            <v>не определен</v>
          </cell>
          <cell r="O261" t="str">
            <v>нет</v>
          </cell>
          <cell r="P261" t="str">
            <v>да</v>
          </cell>
          <cell r="Q261" t="str">
            <v>нет</v>
          </cell>
          <cell r="R261" t="str">
            <v>не применимо</v>
          </cell>
          <cell r="S261" t="str">
            <v>не применимо</v>
          </cell>
          <cell r="T261" t="str">
            <v>СЗФО</v>
          </cell>
          <cell r="U261" t="str">
            <v>Ленинградская область</v>
          </cell>
          <cell r="V261" t="str">
            <v>Ленинградская область,Выборгский р-н, г. Высоцк, ул. Кировская, д.3;
Ленинградская область,Выборгский р-н, г. Высоцк, ул. Пихтовая, д.1
Ленинградская область,Выборгский р-н, Высоцкое городское поселение, Высоцкий массив,
Кислицинский проезд, участок 3</v>
          </cell>
          <cell r="W261" t="str">
            <v>функционирует</v>
          </cell>
          <cell r="X261" t="str">
            <v>круглосуточно</v>
          </cell>
          <cell r="Y261" t="str">
            <v>действует</v>
          </cell>
          <cell r="Z261" t="str">
            <v>нет данных</v>
          </cell>
          <cell r="AA261" t="str">
            <v>нет данных</v>
          </cell>
          <cell r="AB261" t="str">
            <v>нет данных</v>
          </cell>
          <cell r="AC261" t="str">
            <v>все</v>
          </cell>
          <cell r="AD261" t="str">
            <v>круглогодично</v>
          </cell>
          <cell r="AE261">
            <v>24</v>
          </cell>
          <cell r="AF261">
            <v>365</v>
          </cell>
          <cell r="AG261" t="str">
            <v>действует</v>
          </cell>
          <cell r="AH261">
            <v>44809</v>
          </cell>
          <cell r="AI261">
            <v>4</v>
          </cell>
          <cell r="AJ261" t="str">
            <v>тр.с./сутки</v>
          </cell>
          <cell r="AK261">
            <v>4</v>
          </cell>
          <cell r="AL261">
            <v>1460</v>
          </cell>
          <cell r="AM261">
            <v>0</v>
          </cell>
          <cell r="AN261" t="str">
            <v>не определена</v>
          </cell>
          <cell r="AO261">
            <v>0</v>
          </cell>
          <cell r="AP261">
            <v>0</v>
          </cell>
          <cell r="AQ261">
            <v>0</v>
          </cell>
          <cell r="AR261" t="str">
            <v>не определена</v>
          </cell>
          <cell r="AS261">
            <v>0</v>
          </cell>
          <cell r="AT261">
            <v>0</v>
          </cell>
          <cell r="AU261">
            <v>4</v>
          </cell>
          <cell r="AV261" t="str">
            <v>тр.с./сутки</v>
          </cell>
          <cell r="AW261">
            <v>4</v>
          </cell>
          <cell r="AX261">
            <v>1460</v>
          </cell>
          <cell r="AY261">
            <v>0</v>
          </cell>
          <cell r="AZ261" t="str">
            <v>не определена</v>
          </cell>
          <cell r="BA261">
            <v>0</v>
          </cell>
          <cell r="BB261">
            <v>0</v>
          </cell>
          <cell r="BC261">
            <v>74000</v>
          </cell>
          <cell r="BD261" t="str">
            <v>тонн/сутки</v>
          </cell>
          <cell r="BE261">
            <v>74000</v>
          </cell>
          <cell r="BF261">
            <v>27010000</v>
          </cell>
          <cell r="BG261" t="str">
            <v>не определено</v>
          </cell>
          <cell r="BH261" t="str">
            <v>да</v>
          </cell>
          <cell r="BI261" t="str">
            <v>да</v>
          </cell>
          <cell r="BJ261" t="str">
            <v>да</v>
          </cell>
          <cell r="BK261" t="str">
            <v>да</v>
          </cell>
          <cell r="BL261" t="str">
            <v>нет</v>
          </cell>
          <cell r="BM261" t="str">
            <v>нет</v>
          </cell>
          <cell r="BN261">
            <v>0</v>
          </cell>
          <cell r="BO261">
            <v>0</v>
          </cell>
        </row>
        <row r="262">
          <cell r="A262" t="str">
            <v>МПППассажирский порт Санкт-ПетербургСЗФО</v>
          </cell>
          <cell r="B262">
            <v>257</v>
          </cell>
          <cell r="C262" t="str">
            <v>Санкт-Петербургский</v>
          </cell>
          <cell r="D262" t="str">
            <v>МПП</v>
          </cell>
          <cell r="E262" t="str">
            <v>МПП</v>
          </cell>
          <cell r="F262" t="str">
            <v>Пассажирский порт Санкт-Петербург</v>
          </cell>
          <cell r="G262" t="str">
            <v>да</v>
          </cell>
          <cell r="H262" t="str">
            <v>установлен</v>
          </cell>
          <cell r="I262" t="str">
            <v>морской</v>
          </cell>
          <cell r="J262" t="str">
            <v>не определен</v>
          </cell>
          <cell r="K262" t="str">
            <v>грузо-пассажирский</v>
          </cell>
          <cell r="L262" t="str">
            <v>постоянный</v>
          </cell>
          <cell r="M262" t="str">
            <v>многосторонний</v>
          </cell>
          <cell r="N262" t="str">
            <v>не определен</v>
          </cell>
          <cell r="O262" t="str">
            <v>нет</v>
          </cell>
          <cell r="P262" t="str">
            <v>нет</v>
          </cell>
          <cell r="Q262" t="str">
            <v>нет</v>
          </cell>
          <cell r="R262" t="str">
            <v>не применимо</v>
          </cell>
          <cell r="S262" t="str">
            <v>не применимо</v>
          </cell>
          <cell r="T262" t="str">
            <v>СЗФО</v>
          </cell>
          <cell r="U262" t="str">
            <v>г. Санкт-Петербург</v>
          </cell>
          <cell r="V262" t="str">
            <v>Санкт-Петербург, берег Невской губы В.О., д.1</v>
          </cell>
          <cell r="W262" t="str">
            <v>функционирует</v>
          </cell>
          <cell r="X262" t="str">
            <v>круглосуточно</v>
          </cell>
          <cell r="Y262" t="str">
            <v>действует</v>
          </cell>
          <cell r="Z262" t="str">
            <v>нет данных</v>
          </cell>
          <cell r="AA262" t="str">
            <v>нет данных</v>
          </cell>
          <cell r="AB262" t="str">
            <v>нет данных</v>
          </cell>
          <cell r="AC262" t="str">
            <v>все</v>
          </cell>
          <cell r="AD262" t="str">
            <v>круглогодично</v>
          </cell>
          <cell r="AE262">
            <v>24</v>
          </cell>
          <cell r="AF262">
            <v>365</v>
          </cell>
          <cell r="AG262" t="str">
            <v>действует</v>
          </cell>
          <cell r="AH262">
            <v>44663</v>
          </cell>
          <cell r="AI262">
            <v>22</v>
          </cell>
          <cell r="AJ262" t="str">
            <v>тр.с./сутки</v>
          </cell>
          <cell r="AK262">
            <v>22</v>
          </cell>
          <cell r="AL262">
            <v>8030</v>
          </cell>
          <cell r="AM262">
            <v>21</v>
          </cell>
          <cell r="AN262" t="str">
            <v>тр.с./сутки</v>
          </cell>
          <cell r="AO262">
            <v>21</v>
          </cell>
          <cell r="AP262">
            <v>7665</v>
          </cell>
          <cell r="AQ262">
            <v>87</v>
          </cell>
          <cell r="AR262" t="str">
            <v>тр.с./сутки</v>
          </cell>
          <cell r="AS262">
            <v>87</v>
          </cell>
          <cell r="AT262">
            <v>31755</v>
          </cell>
          <cell r="AU262">
            <v>130</v>
          </cell>
          <cell r="AV262" t="str">
            <v>тр.с./сутки</v>
          </cell>
          <cell r="AW262">
            <v>130</v>
          </cell>
          <cell r="AX262">
            <v>47450</v>
          </cell>
          <cell r="AY262">
            <v>55680</v>
          </cell>
          <cell r="AZ262" t="str">
            <v>чел./сутки</v>
          </cell>
          <cell r="BA262">
            <v>55680</v>
          </cell>
          <cell r="BB262">
            <v>20323200</v>
          </cell>
          <cell r="BC262">
            <v>0</v>
          </cell>
          <cell r="BD262" t="str">
            <v>не определена</v>
          </cell>
          <cell r="BE262">
            <v>0</v>
          </cell>
          <cell r="BF262">
            <v>0</v>
          </cell>
          <cell r="BG262" t="str">
            <v>не определено</v>
          </cell>
          <cell r="BH262" t="str">
            <v>да</v>
          </cell>
          <cell r="BI262" t="str">
            <v>да</v>
          </cell>
          <cell r="BJ262" t="str">
            <v>да</v>
          </cell>
          <cell r="BK262" t="str">
            <v>да</v>
          </cell>
          <cell r="BL262" t="str">
            <v>да</v>
          </cell>
          <cell r="BM262" t="str">
            <v>нет</v>
          </cell>
          <cell r="BN262">
            <v>0</v>
          </cell>
          <cell r="BO262">
            <v>0</v>
          </cell>
        </row>
        <row r="263">
          <cell r="A263" t="str">
            <v>МПППриморскСЗФО</v>
          </cell>
          <cell r="B263">
            <v>258</v>
          </cell>
          <cell r="C263" t="str">
            <v>Санкт-Петербургский</v>
          </cell>
          <cell r="D263" t="str">
            <v>МПП</v>
          </cell>
          <cell r="E263" t="str">
            <v>МПП</v>
          </cell>
          <cell r="F263" t="str">
            <v>Приморск</v>
          </cell>
          <cell r="G263" t="str">
            <v>да</v>
          </cell>
          <cell r="H263" t="str">
            <v>установлен</v>
          </cell>
          <cell r="I263" t="str">
            <v>морской</v>
          </cell>
          <cell r="J263" t="str">
            <v>не определен</v>
          </cell>
          <cell r="K263" t="str">
            <v>грузовой</v>
          </cell>
          <cell r="L263" t="str">
            <v>постоянный</v>
          </cell>
          <cell r="M263" t="str">
            <v>многосторонний</v>
          </cell>
          <cell r="N263" t="str">
            <v>не определен</v>
          </cell>
          <cell r="O263" t="str">
            <v>нет</v>
          </cell>
          <cell r="P263" t="str">
            <v>нет</v>
          </cell>
          <cell r="Q263" t="str">
            <v>нет</v>
          </cell>
          <cell r="R263" t="str">
            <v>не применимо</v>
          </cell>
          <cell r="S263" t="str">
            <v>не применимо</v>
          </cell>
          <cell r="T263" t="str">
            <v>СЗФО</v>
          </cell>
          <cell r="U263" t="str">
            <v>Ленинградская область</v>
          </cell>
          <cell r="V263" t="str">
            <v>Ленинградская область, Выборгский район, г. Приморск, Морской порт Приморск</v>
          </cell>
          <cell r="W263" t="str">
            <v>функционирует</v>
          </cell>
          <cell r="X263" t="str">
            <v>круглосуточно</v>
          </cell>
          <cell r="Y263" t="str">
            <v>действует</v>
          </cell>
          <cell r="Z263" t="str">
            <v>нет данных</v>
          </cell>
          <cell r="AA263" t="str">
            <v>нет данных</v>
          </cell>
          <cell r="AB263" t="str">
            <v>нет данных</v>
          </cell>
          <cell r="AC263" t="str">
            <v>все</v>
          </cell>
          <cell r="AD263" t="str">
            <v>круглогодично</v>
          </cell>
          <cell r="AE263">
            <v>24</v>
          </cell>
          <cell r="AF263">
            <v>365</v>
          </cell>
          <cell r="AG263" t="str">
            <v>действует</v>
          </cell>
          <cell r="AH263">
            <v>44648</v>
          </cell>
          <cell r="AI263">
            <v>6</v>
          </cell>
          <cell r="AJ263" t="str">
            <v>тр.с./сутки</v>
          </cell>
          <cell r="AK263">
            <v>6</v>
          </cell>
          <cell r="AL263">
            <v>2190</v>
          </cell>
          <cell r="AM263">
            <v>0</v>
          </cell>
          <cell r="AN263" t="str">
            <v>не определена</v>
          </cell>
          <cell r="AO263">
            <v>0</v>
          </cell>
          <cell r="AP263">
            <v>0</v>
          </cell>
          <cell r="AQ263">
            <v>0</v>
          </cell>
          <cell r="AR263" t="str">
            <v>не определена</v>
          </cell>
          <cell r="AS263">
            <v>0</v>
          </cell>
          <cell r="AT263">
            <v>0</v>
          </cell>
          <cell r="AU263">
            <v>6</v>
          </cell>
          <cell r="AV263" t="str">
            <v>тр.с./сутки</v>
          </cell>
          <cell r="AW263">
            <v>6</v>
          </cell>
          <cell r="AX263">
            <v>2190</v>
          </cell>
          <cell r="AY263">
            <v>0</v>
          </cell>
          <cell r="AZ263" t="str">
            <v>не определена</v>
          </cell>
          <cell r="BA263">
            <v>0</v>
          </cell>
          <cell r="BB263">
            <v>0</v>
          </cell>
          <cell r="BC263">
            <v>82500000</v>
          </cell>
          <cell r="BD263" t="str">
            <v>тонн/год</v>
          </cell>
          <cell r="BE263">
            <v>226027.39726027398</v>
          </cell>
          <cell r="BF263">
            <v>82500000</v>
          </cell>
          <cell r="BG263" t="str">
            <v>не определено</v>
          </cell>
          <cell r="BH263" t="str">
            <v>да</v>
          </cell>
          <cell r="BI263" t="str">
            <v>да</v>
          </cell>
          <cell r="BJ263" t="str">
            <v>да</v>
          </cell>
          <cell r="BK263" t="str">
            <v>да</v>
          </cell>
          <cell r="BL263" t="str">
            <v>нет</v>
          </cell>
          <cell r="BM263" t="str">
            <v>нет</v>
          </cell>
          <cell r="BN263">
            <v>0</v>
          </cell>
          <cell r="BO263">
            <v>0</v>
          </cell>
        </row>
        <row r="264">
          <cell r="A264" t="str">
            <v>МППУсть-ЛугаСЗФО</v>
          </cell>
          <cell r="B264">
            <v>259</v>
          </cell>
          <cell r="C264" t="str">
            <v>Санкт-Петербургский</v>
          </cell>
          <cell r="D264" t="str">
            <v>МПП</v>
          </cell>
          <cell r="E264" t="str">
            <v>МПП</v>
          </cell>
          <cell r="F264" t="str">
            <v>Усть-Луга</v>
          </cell>
          <cell r="G264" t="str">
            <v>да</v>
          </cell>
          <cell r="H264" t="str">
            <v>установлен</v>
          </cell>
          <cell r="I264" t="str">
            <v>морской</v>
          </cell>
          <cell r="J264" t="str">
            <v>не определен</v>
          </cell>
          <cell r="K264" t="str">
            <v>грузо-пассажирский</v>
          </cell>
          <cell r="L264" t="str">
            <v>постоянный</v>
          </cell>
          <cell r="M264" t="str">
            <v>многосторонний</v>
          </cell>
          <cell r="N264" t="str">
            <v>не определен</v>
          </cell>
          <cell r="O264" t="str">
            <v>да</v>
          </cell>
          <cell r="P264" t="str">
            <v>да</v>
          </cell>
          <cell r="Q264" t="str">
            <v>да</v>
          </cell>
          <cell r="R264" t="str">
            <v>не применимо</v>
          </cell>
          <cell r="S264" t="str">
            <v>не применимо</v>
          </cell>
          <cell r="T264" t="str">
            <v>СЗФО</v>
          </cell>
          <cell r="U264" t="str">
            <v>Ленинградская область</v>
          </cell>
          <cell r="V264" t="str">
            <v>Ленинградская область, Кингисеппский район, п. Усть-Луга, п. Краколье</v>
          </cell>
          <cell r="W264" t="str">
            <v>функционирует</v>
          </cell>
          <cell r="X264" t="str">
            <v>круглосуточно</v>
          </cell>
          <cell r="Y264" t="str">
            <v>действует</v>
          </cell>
          <cell r="Z264" t="str">
            <v>нет данных</v>
          </cell>
          <cell r="AA264" t="str">
            <v>нет данных</v>
          </cell>
          <cell r="AB264" t="str">
            <v>нет данных</v>
          </cell>
          <cell r="AC264" t="str">
            <v>все</v>
          </cell>
          <cell r="AD264" t="str">
            <v>круглогодично</v>
          </cell>
          <cell r="AE264">
            <v>24</v>
          </cell>
          <cell r="AF264">
            <v>365</v>
          </cell>
          <cell r="AG264" t="str">
            <v>действует</v>
          </cell>
          <cell r="AH264">
            <v>43256</v>
          </cell>
          <cell r="AI264">
            <v>10</v>
          </cell>
          <cell r="AJ264" t="str">
            <v>тр.с./сутки</v>
          </cell>
          <cell r="AK264">
            <v>10</v>
          </cell>
          <cell r="AL264">
            <v>3650</v>
          </cell>
          <cell r="AM264">
            <v>0</v>
          </cell>
          <cell r="AN264" t="str">
            <v>не определена</v>
          </cell>
          <cell r="AO264">
            <v>0</v>
          </cell>
          <cell r="AP264">
            <v>0</v>
          </cell>
          <cell r="AQ264">
            <v>0</v>
          </cell>
          <cell r="AR264" t="str">
            <v>не определена</v>
          </cell>
          <cell r="AS264">
            <v>0</v>
          </cell>
          <cell r="AT264">
            <v>0</v>
          </cell>
          <cell r="AU264">
            <v>10</v>
          </cell>
          <cell r="AV264" t="str">
            <v>тр.с./сутки</v>
          </cell>
          <cell r="AW264">
            <v>10</v>
          </cell>
          <cell r="AX264">
            <v>3650</v>
          </cell>
          <cell r="AY264">
            <v>200</v>
          </cell>
          <cell r="AZ264" t="str">
            <v>чел./сутки</v>
          </cell>
          <cell r="BA264">
            <v>200</v>
          </cell>
          <cell r="BB264">
            <v>73000</v>
          </cell>
          <cell r="BC264">
            <v>531205</v>
          </cell>
          <cell r="BD264" t="str">
            <v>тыс.тонн/сутки</v>
          </cell>
          <cell r="BE264">
            <v>531205</v>
          </cell>
          <cell r="BF264">
            <v>193889825</v>
          </cell>
          <cell r="BG264" t="str">
            <v>не определено</v>
          </cell>
          <cell r="BH264" t="str">
            <v>да</v>
          </cell>
          <cell r="BI264" t="str">
            <v>да</v>
          </cell>
          <cell r="BJ264" t="str">
            <v>да</v>
          </cell>
          <cell r="BK264" t="str">
            <v>да</v>
          </cell>
          <cell r="BL264" t="str">
            <v>да</v>
          </cell>
          <cell r="BM264" t="str">
            <v>нет</v>
          </cell>
          <cell r="BN264">
            <v>0</v>
          </cell>
          <cell r="BO264">
            <v>0</v>
          </cell>
        </row>
        <row r="265">
          <cell r="A265" t="str">
            <v>ПППИвангородСЗФО</v>
          </cell>
          <cell r="B265">
            <v>260</v>
          </cell>
          <cell r="C265" t="str">
            <v>Санкт-Петербургский</v>
          </cell>
          <cell r="D265" t="str">
            <v>ППП</v>
          </cell>
          <cell r="E265" t="str">
            <v>ППП</v>
          </cell>
          <cell r="F265" t="str">
            <v>Ивангород</v>
          </cell>
          <cell r="G265" t="str">
            <v>да</v>
          </cell>
          <cell r="H265" t="str">
            <v>установлен</v>
          </cell>
          <cell r="I265" t="str">
            <v>пешеходный</v>
          </cell>
          <cell r="J265" t="str">
            <v>не определен</v>
          </cell>
          <cell r="K265" t="str">
            <v>не определен</v>
          </cell>
          <cell r="L265" t="str">
            <v>постоянный</v>
          </cell>
          <cell r="M265" t="str">
            <v>двусторонний</v>
          </cell>
          <cell r="N265" t="str">
            <v>не определен</v>
          </cell>
          <cell r="O265" t="str">
            <v>нет</v>
          </cell>
          <cell r="P265" t="str">
            <v>нет</v>
          </cell>
          <cell r="Q265" t="str">
            <v>нет</v>
          </cell>
          <cell r="R265" t="str">
            <v>Эстонская Республика</v>
          </cell>
          <cell r="S265" t="str">
            <v>Нарва</v>
          </cell>
          <cell r="T265" t="str">
            <v>СЗФО</v>
          </cell>
          <cell r="U265" t="str">
            <v>Ленинградская область</v>
          </cell>
          <cell r="V265" t="str">
            <v>Ленинградская область, г. Ивангород,ул. Пионерская, д. 7</v>
          </cell>
          <cell r="W265" t="str">
            <v>функционирует</v>
          </cell>
          <cell r="X265" t="str">
            <v>с 08.00 до 20.00</v>
          </cell>
          <cell r="Y265" t="str">
            <v>действует</v>
          </cell>
          <cell r="Z265" t="str">
            <v>нет данных</v>
          </cell>
          <cell r="AA265" t="str">
            <v>нет данных</v>
          </cell>
          <cell r="AB265" t="str">
            <v>нет данных</v>
          </cell>
          <cell r="AC265" t="str">
            <v>все</v>
          </cell>
          <cell r="AD265" t="str">
            <v>круглогодично</v>
          </cell>
          <cell r="AE265">
            <v>12</v>
          </cell>
          <cell r="AF265">
            <v>365</v>
          </cell>
          <cell r="AG265" t="str">
            <v>действует</v>
          </cell>
          <cell r="AH265">
            <v>43256</v>
          </cell>
          <cell r="AI265">
            <v>0</v>
          </cell>
          <cell r="AJ265" t="str">
            <v>не определена</v>
          </cell>
          <cell r="AK265">
            <v>0</v>
          </cell>
          <cell r="AL265">
            <v>0</v>
          </cell>
          <cell r="AM265">
            <v>0</v>
          </cell>
          <cell r="AN265" t="str">
            <v>не определена</v>
          </cell>
          <cell r="AO265">
            <v>0</v>
          </cell>
          <cell r="AP265">
            <v>0</v>
          </cell>
          <cell r="AQ265">
            <v>0</v>
          </cell>
          <cell r="AR265" t="str">
            <v>не определена</v>
          </cell>
          <cell r="AS265">
            <v>0</v>
          </cell>
          <cell r="AT265">
            <v>0</v>
          </cell>
          <cell r="AU265">
            <v>0</v>
          </cell>
          <cell r="AV265" t="str">
            <v>не определена</v>
          </cell>
          <cell r="AW265">
            <v>0</v>
          </cell>
          <cell r="AX265">
            <v>0</v>
          </cell>
          <cell r="AY265">
            <v>3000</v>
          </cell>
          <cell r="AZ265" t="str">
            <v>чел./сутки</v>
          </cell>
          <cell r="BA265">
            <v>3000</v>
          </cell>
          <cell r="BB265">
            <v>1095000</v>
          </cell>
          <cell r="BC265">
            <v>0</v>
          </cell>
          <cell r="BD265" t="str">
            <v>не определена</v>
          </cell>
          <cell r="BE265">
            <v>0</v>
          </cell>
          <cell r="BF265">
            <v>0</v>
          </cell>
          <cell r="BG265" t="str">
            <v>не определено</v>
          </cell>
          <cell r="BH265" t="str">
            <v>да</v>
          </cell>
          <cell r="BI265" t="str">
            <v>да</v>
          </cell>
          <cell r="BJ265" t="str">
            <v>да</v>
          </cell>
          <cell r="BK265" t="str">
            <v>да</v>
          </cell>
          <cell r="BL265" t="str">
            <v>да</v>
          </cell>
          <cell r="BM265" t="str">
            <v>нет</v>
          </cell>
          <cell r="BN265">
            <v>0</v>
          </cell>
          <cell r="BO265">
            <v>5</v>
          </cell>
        </row>
        <row r="266">
          <cell r="A266" t="str">
            <v>МАППВерхний ЛарсСКФО</v>
          </cell>
          <cell r="B266">
            <v>261</v>
          </cell>
          <cell r="C266" t="str">
            <v>Северо-Кавказский</v>
          </cell>
          <cell r="D266" t="str">
            <v>АПП</v>
          </cell>
          <cell r="E266" t="str">
            <v>МАПП</v>
          </cell>
          <cell r="F266" t="str">
            <v>Верхний Ларс</v>
          </cell>
          <cell r="G266" t="str">
            <v>да</v>
          </cell>
          <cell r="H266" t="str">
            <v>установлен</v>
          </cell>
          <cell r="I266" t="str">
            <v>автомобильный</v>
          </cell>
          <cell r="J266" t="str">
            <v>не определен</v>
          </cell>
          <cell r="K266" t="str">
            <v>грузо-пассажирский</v>
          </cell>
          <cell r="L266" t="str">
            <v>постоянный</v>
          </cell>
          <cell r="M266" t="str">
            <v>многосторонний</v>
          </cell>
          <cell r="N266" t="str">
            <v>не определен</v>
          </cell>
          <cell r="O266" t="str">
            <v>да</v>
          </cell>
          <cell r="P266" t="str">
            <v>да</v>
          </cell>
          <cell r="Q266" t="str">
            <v>да</v>
          </cell>
          <cell r="R266" t="str">
            <v>Республика Грузия</v>
          </cell>
          <cell r="S266" t="str">
            <v>Казбеги</v>
          </cell>
          <cell r="T266" t="str">
            <v>СКФО</v>
          </cell>
          <cell r="U266" t="str">
            <v>Республика Северная Осетия - Алания</v>
          </cell>
          <cell r="V266" t="str">
            <v>Республика Северная Осетия — Алания, г. Владикавказ, 27 км автодороги Владикавказ-Тбилиси</v>
          </cell>
          <cell r="W266" t="str">
            <v>функционирует</v>
          </cell>
          <cell r="X266" t="str">
            <v>круглосуточно</v>
          </cell>
          <cell r="Y266" t="str">
            <v>действует</v>
          </cell>
          <cell r="Z266" t="str">
            <v>нет данных</v>
          </cell>
          <cell r="AA266" t="str">
            <v>нет данных</v>
          </cell>
          <cell r="AB266" t="str">
            <v>нет данных</v>
          </cell>
          <cell r="AC266" t="str">
            <v>все</v>
          </cell>
          <cell r="AD266" t="str">
            <v>круглогодично</v>
          </cell>
          <cell r="AE266">
            <v>24</v>
          </cell>
          <cell r="AF266">
            <v>365</v>
          </cell>
          <cell r="AG266" t="str">
            <v>действует</v>
          </cell>
          <cell r="AH266">
            <v>43097</v>
          </cell>
          <cell r="AI266">
            <v>170</v>
          </cell>
          <cell r="AJ266" t="str">
            <v>тр.с./сутки</v>
          </cell>
          <cell r="AK266">
            <v>170</v>
          </cell>
          <cell r="AL266">
            <v>62050</v>
          </cell>
          <cell r="AM266">
            <v>30</v>
          </cell>
          <cell r="AN266" t="str">
            <v>тр.с./сутки</v>
          </cell>
          <cell r="AO266">
            <v>30</v>
          </cell>
          <cell r="AP266">
            <v>10950</v>
          </cell>
          <cell r="AQ266">
            <v>200</v>
          </cell>
          <cell r="AR266" t="str">
            <v>тр.с./сутки</v>
          </cell>
          <cell r="AS266">
            <v>200</v>
          </cell>
          <cell r="AT266">
            <v>73000</v>
          </cell>
          <cell r="AU266">
            <v>400</v>
          </cell>
          <cell r="AV266" t="str">
            <v>тр.с./сутки</v>
          </cell>
          <cell r="AW266">
            <v>400</v>
          </cell>
          <cell r="AX266">
            <v>146000</v>
          </cell>
          <cell r="AY266">
            <v>3936</v>
          </cell>
          <cell r="AZ266" t="str">
            <v>чел./сутки</v>
          </cell>
          <cell r="BA266">
            <v>3936</v>
          </cell>
          <cell r="BB266">
            <v>1436640</v>
          </cell>
          <cell r="BC266">
            <v>0</v>
          </cell>
          <cell r="BD266" t="str">
            <v>не определена</v>
          </cell>
          <cell r="BE266">
            <v>0</v>
          </cell>
          <cell r="BF266">
            <v>0</v>
          </cell>
          <cell r="BG266" t="str">
            <v>не определено</v>
          </cell>
          <cell r="BH266" t="str">
            <v>да</v>
          </cell>
          <cell r="BI266" t="str">
            <v>да</v>
          </cell>
          <cell r="BJ266" t="str">
            <v>да</v>
          </cell>
          <cell r="BK266" t="str">
            <v>да</v>
          </cell>
          <cell r="BL266" t="str">
            <v>да</v>
          </cell>
          <cell r="BM266" t="str">
            <v>да</v>
          </cell>
          <cell r="BN266">
            <v>0</v>
          </cell>
          <cell r="BO266">
            <v>14</v>
          </cell>
        </row>
        <row r="267">
          <cell r="A267" t="str">
            <v>ДАПП ПУПГарахСКФО</v>
          </cell>
          <cell r="B267">
            <v>262</v>
          </cell>
          <cell r="C267" t="str">
            <v>Северо-Кавказский</v>
          </cell>
          <cell r="D267" t="str">
            <v>АПП</v>
          </cell>
          <cell r="E267" t="str">
            <v>ДАПП ПУП</v>
          </cell>
          <cell r="F267" t="str">
            <v>Гарах</v>
          </cell>
          <cell r="G267" t="str">
            <v>да</v>
          </cell>
          <cell r="H267" t="str">
            <v>установлен</v>
          </cell>
          <cell r="I267" t="str">
            <v>автомобильный</v>
          </cell>
          <cell r="J267" t="str">
            <v>не определен</v>
          </cell>
          <cell r="K267" t="str">
            <v>не определен</v>
          </cell>
          <cell r="L267" t="str">
            <v>постоянный</v>
          </cell>
          <cell r="M267" t="str">
            <v>двусторонний</v>
          </cell>
          <cell r="N267" t="str">
            <v>упрощенный</v>
          </cell>
          <cell r="O267" t="str">
            <v>нет</v>
          </cell>
          <cell r="P267" t="str">
            <v>нет</v>
          </cell>
          <cell r="Q267" t="str">
            <v>нет</v>
          </cell>
          <cell r="R267" t="str">
            <v>Азербайджанская Республика</v>
          </cell>
          <cell r="S267" t="str">
            <v>Зухул</v>
          </cell>
          <cell r="T267" t="str">
            <v>СКФО</v>
          </cell>
          <cell r="U267" t="str">
            <v>Республика Дагестан</v>
          </cell>
          <cell r="V267" t="str">
            <v>Республика Дагестан, Магарамкентский район, с. Гарах</v>
          </cell>
          <cell r="W267" t="str">
            <v>функционирует</v>
          </cell>
          <cell r="X267" t="str">
            <v>с 09.00 до 17.00</v>
          </cell>
          <cell r="Y267" t="str">
            <v>действует</v>
          </cell>
          <cell r="Z267" t="str">
            <v>нет данных</v>
          </cell>
          <cell r="AA267" t="str">
            <v>нет данных</v>
          </cell>
          <cell r="AB267" t="str">
            <v>нет данных</v>
          </cell>
          <cell r="AC267" t="str">
            <v>все</v>
          </cell>
          <cell r="AD267" t="str">
            <v>круглогодично</v>
          </cell>
          <cell r="AE267">
            <v>8</v>
          </cell>
          <cell r="AF267">
            <v>365</v>
          </cell>
          <cell r="AG267" t="str">
            <v>действует</v>
          </cell>
          <cell r="AH267">
            <v>42398</v>
          </cell>
          <cell r="AI267">
            <v>0</v>
          </cell>
          <cell r="AJ267" t="str">
            <v>не определена</v>
          </cell>
          <cell r="AK267">
            <v>0</v>
          </cell>
          <cell r="AL267">
            <v>0</v>
          </cell>
          <cell r="AM267">
            <v>0</v>
          </cell>
          <cell r="AN267" t="str">
            <v>не определена</v>
          </cell>
          <cell r="AO267">
            <v>0</v>
          </cell>
          <cell r="AP267">
            <v>0</v>
          </cell>
          <cell r="AQ267">
            <v>0</v>
          </cell>
          <cell r="AR267" t="str">
            <v>не определена</v>
          </cell>
          <cell r="AS267">
            <v>0</v>
          </cell>
          <cell r="AT267">
            <v>0</v>
          </cell>
          <cell r="AU267">
            <v>0</v>
          </cell>
          <cell r="AV267" t="str">
            <v>не определена</v>
          </cell>
          <cell r="AW267">
            <v>0</v>
          </cell>
          <cell r="AX267">
            <v>0</v>
          </cell>
          <cell r="AY267">
            <v>0</v>
          </cell>
          <cell r="AZ267" t="str">
            <v>не определена</v>
          </cell>
          <cell r="BA267">
            <v>0</v>
          </cell>
          <cell r="BB267">
            <v>0</v>
          </cell>
          <cell r="BC267">
            <v>0</v>
          </cell>
          <cell r="BD267" t="str">
            <v>не определена</v>
          </cell>
          <cell r="BE267">
            <v>0</v>
          </cell>
          <cell r="BF267">
            <v>0</v>
          </cell>
          <cell r="BG267" t="str">
            <v>не определено</v>
          </cell>
          <cell r="BH267" t="str">
            <v>да</v>
          </cell>
          <cell r="BI267" t="str">
            <v>да</v>
          </cell>
          <cell r="BJ267" t="str">
            <v>да</v>
          </cell>
          <cell r="BK267" t="str">
            <v>да</v>
          </cell>
          <cell r="BL267" t="str">
            <v>да</v>
          </cell>
          <cell r="BM267" t="str">
            <v>да</v>
          </cell>
          <cell r="BN267">
            <v>0</v>
          </cell>
          <cell r="BO267" t="str">
            <v>-</v>
          </cell>
        </row>
        <row r="268">
          <cell r="A268" t="str">
            <v>МАППНижний ЗарамагСКФО</v>
          </cell>
          <cell r="B268">
            <v>263</v>
          </cell>
          <cell r="C268" t="str">
            <v>Северо-Кавказский</v>
          </cell>
          <cell r="D268" t="str">
            <v>АПП</v>
          </cell>
          <cell r="E268" t="str">
            <v>МАПП</v>
          </cell>
          <cell r="F268" t="str">
            <v>Нижний Зарамаг</v>
          </cell>
          <cell r="G268" t="str">
            <v>да</v>
          </cell>
          <cell r="H268" t="str">
            <v>установлен</v>
          </cell>
          <cell r="I268" t="str">
            <v>автомобильный</v>
          </cell>
          <cell r="J268" t="str">
            <v>не определен</v>
          </cell>
          <cell r="K268" t="str">
            <v>грузо-пассажирский</v>
          </cell>
          <cell r="L268" t="str">
            <v>постоянный</v>
          </cell>
          <cell r="M268" t="str">
            <v>многосторонний</v>
          </cell>
          <cell r="N268" t="str">
            <v>не определен</v>
          </cell>
          <cell r="O268" t="str">
            <v>да</v>
          </cell>
          <cell r="P268" t="str">
            <v>нет</v>
          </cell>
          <cell r="Q268" t="str">
            <v>да</v>
          </cell>
          <cell r="R268" t="str">
            <v>Республика Южная Осетия</v>
          </cell>
          <cell r="S268" t="str">
            <v>Рук</v>
          </cell>
          <cell r="T268" t="str">
            <v>СКФО</v>
          </cell>
          <cell r="U268" t="str">
            <v>Республика Северная Осетия - Алания</v>
          </cell>
          <cell r="V268" t="str">
            <v>Республика Северная Осетия,  Алания, Алагирский район, с. Нар</v>
          </cell>
          <cell r="W268" t="str">
            <v>функционирует</v>
          </cell>
          <cell r="X268" t="str">
            <v>круглосуточно</v>
          </cell>
          <cell r="Y268" t="str">
            <v>действует</v>
          </cell>
          <cell r="Z268" t="str">
            <v>нет данных</v>
          </cell>
          <cell r="AA268" t="str">
            <v>нет данных</v>
          </cell>
          <cell r="AB268" t="str">
            <v>нет данных</v>
          </cell>
          <cell r="AC268" t="str">
            <v>все</v>
          </cell>
          <cell r="AD268" t="str">
            <v>круглогодично</v>
          </cell>
          <cell r="AE268">
            <v>24</v>
          </cell>
          <cell r="AF268">
            <v>365</v>
          </cell>
          <cell r="AG268" t="str">
            <v>действует</v>
          </cell>
          <cell r="AH268">
            <v>43004</v>
          </cell>
          <cell r="AI268">
            <v>100</v>
          </cell>
          <cell r="AJ268" t="str">
            <v>тр.с./сутки</v>
          </cell>
          <cell r="AK268">
            <v>100</v>
          </cell>
          <cell r="AL268">
            <v>36500</v>
          </cell>
          <cell r="AM268">
            <v>30</v>
          </cell>
          <cell r="AN268" t="str">
            <v>тр.с./сутки</v>
          </cell>
          <cell r="AO268">
            <v>30</v>
          </cell>
          <cell r="AP268">
            <v>10950</v>
          </cell>
          <cell r="AQ268">
            <v>170</v>
          </cell>
          <cell r="AR268" t="str">
            <v>тр.с./сутки</v>
          </cell>
          <cell r="AS268">
            <v>170</v>
          </cell>
          <cell r="AT268">
            <v>62050</v>
          </cell>
          <cell r="AU268">
            <v>300</v>
          </cell>
          <cell r="AV268" t="str">
            <v>тр.с./сутки</v>
          </cell>
          <cell r="AW268">
            <v>300</v>
          </cell>
          <cell r="AX268">
            <v>109500</v>
          </cell>
          <cell r="AY268">
            <v>0</v>
          </cell>
          <cell r="AZ268" t="str">
            <v>не определена</v>
          </cell>
          <cell r="BA268">
            <v>0</v>
          </cell>
          <cell r="BB268">
            <v>0</v>
          </cell>
          <cell r="BC268">
            <v>0</v>
          </cell>
          <cell r="BD268" t="str">
            <v>не определена</v>
          </cell>
          <cell r="BE268">
            <v>0</v>
          </cell>
          <cell r="BF268">
            <v>0</v>
          </cell>
          <cell r="BG268" t="str">
            <v>не определено</v>
          </cell>
          <cell r="BH268" t="str">
            <v>да</v>
          </cell>
          <cell r="BI268" t="str">
            <v>да</v>
          </cell>
          <cell r="BJ268" t="str">
            <v>да</v>
          </cell>
          <cell r="BK268" t="str">
            <v>да</v>
          </cell>
          <cell r="BL268" t="str">
            <v>да</v>
          </cell>
          <cell r="BM268" t="str">
            <v>да</v>
          </cell>
          <cell r="BN268">
            <v>0</v>
          </cell>
          <cell r="BO268">
            <v>9</v>
          </cell>
        </row>
        <row r="269">
          <cell r="A269" t="str">
            <v>МАППНово-ФиляСКФО</v>
          </cell>
          <cell r="B269">
            <v>264</v>
          </cell>
          <cell r="C269" t="str">
            <v>Северо-Кавказский</v>
          </cell>
          <cell r="D269" t="str">
            <v>АПП</v>
          </cell>
          <cell r="E269" t="str">
            <v>МАПП</v>
          </cell>
          <cell r="F269" t="str">
            <v>Ново-Филя</v>
          </cell>
          <cell r="G269" t="str">
            <v>да</v>
          </cell>
          <cell r="H269" t="str">
            <v>установлен</v>
          </cell>
          <cell r="I269" t="str">
            <v>автомобильный</v>
          </cell>
          <cell r="J269" t="str">
            <v>не определен</v>
          </cell>
          <cell r="K269" t="str">
            <v>грузо-пассажирский</v>
          </cell>
          <cell r="L269" t="str">
            <v>постоянный</v>
          </cell>
          <cell r="M269" t="str">
            <v>многосторонний</v>
          </cell>
          <cell r="N269" t="str">
            <v>не определен</v>
          </cell>
          <cell r="O269" t="str">
            <v>нет</v>
          </cell>
          <cell r="P269" t="str">
            <v>нет</v>
          </cell>
          <cell r="Q269" t="str">
            <v>да</v>
          </cell>
          <cell r="R269" t="str">
            <v>Азербайджанская Республика</v>
          </cell>
          <cell r="S269" t="str">
            <v>Ширвановка</v>
          </cell>
          <cell r="T269" t="str">
            <v>СКФО</v>
          </cell>
          <cell r="U269" t="str">
            <v>Республика Дагестан</v>
          </cell>
          <cell r="V269" t="str">
            <v>Республика Дагестан, Магарамкентский район, с. Ново-Филя</v>
          </cell>
          <cell r="W269" t="str">
            <v>функционирует</v>
          </cell>
          <cell r="X269" t="str">
            <v>круглосуточно</v>
          </cell>
          <cell r="Y269" t="str">
            <v>действует</v>
          </cell>
          <cell r="Z269" t="str">
            <v>протокол КС</v>
          </cell>
          <cell r="AA269">
            <v>44645</v>
          </cell>
          <cell r="AB269" t="str">
            <v>нет данных</v>
          </cell>
          <cell r="AC269" t="str">
            <v>все</v>
          </cell>
          <cell r="AD269" t="str">
            <v>круглогодично</v>
          </cell>
          <cell r="AE269">
            <v>8.5</v>
          </cell>
          <cell r="AF269">
            <v>365</v>
          </cell>
          <cell r="AG269" t="str">
            <v>действует</v>
          </cell>
          <cell r="AH269">
            <v>43006</v>
          </cell>
          <cell r="AI269">
            <v>12</v>
          </cell>
          <cell r="AJ269" t="str">
            <v>тр.с./сутки</v>
          </cell>
          <cell r="AK269">
            <v>12</v>
          </cell>
          <cell r="AL269">
            <v>4380</v>
          </cell>
          <cell r="AM269">
            <v>3</v>
          </cell>
          <cell r="AN269" t="str">
            <v>тр.с./сутки</v>
          </cell>
          <cell r="AO269">
            <v>3</v>
          </cell>
          <cell r="AP269">
            <v>1095</v>
          </cell>
          <cell r="AQ269">
            <v>35</v>
          </cell>
          <cell r="AR269" t="str">
            <v>тр.с./сутки</v>
          </cell>
          <cell r="AS269">
            <v>35</v>
          </cell>
          <cell r="AT269">
            <v>12775</v>
          </cell>
          <cell r="AU269">
            <v>50</v>
          </cell>
          <cell r="AV269" t="str">
            <v>тр.с./сутки</v>
          </cell>
          <cell r="AW269">
            <v>50</v>
          </cell>
          <cell r="AX269">
            <v>18250</v>
          </cell>
          <cell r="AY269">
            <v>0</v>
          </cell>
          <cell r="AZ269" t="str">
            <v>не определена</v>
          </cell>
          <cell r="BA269">
            <v>0</v>
          </cell>
          <cell r="BB269">
            <v>0</v>
          </cell>
          <cell r="BC269">
            <v>0</v>
          </cell>
          <cell r="BD269" t="str">
            <v>не определена</v>
          </cell>
          <cell r="BE269">
            <v>0</v>
          </cell>
          <cell r="BF269">
            <v>0</v>
          </cell>
          <cell r="BG269" t="str">
            <v>не определено</v>
          </cell>
          <cell r="BH269" t="str">
            <v>да</v>
          </cell>
          <cell r="BI269" t="str">
            <v>да</v>
          </cell>
          <cell r="BJ269" t="str">
            <v>да</v>
          </cell>
          <cell r="BK269" t="str">
            <v>да</v>
          </cell>
          <cell r="BL269" t="str">
            <v>да</v>
          </cell>
          <cell r="BM269" t="str">
            <v>да</v>
          </cell>
          <cell r="BN269">
            <v>0</v>
          </cell>
          <cell r="BO269">
            <v>6</v>
          </cell>
        </row>
        <row r="270">
          <cell r="A270" t="str">
            <v>МАППТагиркент-КазмалярСКФО</v>
          </cell>
          <cell r="B270">
            <v>265</v>
          </cell>
          <cell r="C270" t="str">
            <v>Северо-Кавказский</v>
          </cell>
          <cell r="D270" t="str">
            <v>АПП</v>
          </cell>
          <cell r="E270" t="str">
            <v>МАПП</v>
          </cell>
          <cell r="F270" t="str">
            <v>Тагиркент-Казмаляр</v>
          </cell>
          <cell r="G270" t="str">
            <v>да</v>
          </cell>
          <cell r="H270" t="str">
            <v>установлен</v>
          </cell>
          <cell r="I270" t="str">
            <v>автомобильный</v>
          </cell>
          <cell r="J270" t="str">
            <v>не определен</v>
          </cell>
          <cell r="K270" t="str">
            <v>грузо-пассажирский</v>
          </cell>
          <cell r="L270" t="str">
            <v>постоянный</v>
          </cell>
          <cell r="M270" t="str">
            <v>многосторонний</v>
          </cell>
          <cell r="N270" t="str">
            <v>не определен</v>
          </cell>
          <cell r="O270" t="str">
            <v>нет</v>
          </cell>
          <cell r="P270" t="str">
            <v>нет</v>
          </cell>
          <cell r="Q270" t="str">
            <v>да</v>
          </cell>
          <cell r="R270" t="str">
            <v>Азербайджанская Республика</v>
          </cell>
          <cell r="S270" t="str">
            <v>Ханоба</v>
          </cell>
          <cell r="T270" t="str">
            <v>СКФО</v>
          </cell>
          <cell r="U270" t="str">
            <v>Республика Дагестан</v>
          </cell>
          <cell r="V270" t="str">
            <v>Республика Дагестан, Магарамкентский район, с. Тагиркент-Казмаляр</v>
          </cell>
          <cell r="W270" t="str">
            <v>функционирует</v>
          </cell>
          <cell r="X270" t="str">
            <v>круглосуточно</v>
          </cell>
          <cell r="Y270" t="str">
            <v>действует</v>
          </cell>
          <cell r="Z270" t="str">
            <v>нет данных</v>
          </cell>
          <cell r="AA270" t="str">
            <v>нет данных</v>
          </cell>
          <cell r="AB270" t="str">
            <v>нет данных</v>
          </cell>
          <cell r="AC270" t="str">
            <v>все</v>
          </cell>
          <cell r="AD270" t="str">
            <v>круглогодично</v>
          </cell>
          <cell r="AE270">
            <v>24</v>
          </cell>
          <cell r="AF270">
            <v>365</v>
          </cell>
          <cell r="AG270" t="str">
            <v>действует</v>
          </cell>
          <cell r="AH270">
            <v>43006</v>
          </cell>
          <cell r="AI270">
            <v>50</v>
          </cell>
          <cell r="AJ270" t="str">
            <v>тр.с./сутки</v>
          </cell>
          <cell r="AK270">
            <v>50</v>
          </cell>
          <cell r="AL270">
            <v>18250</v>
          </cell>
          <cell r="AM270">
            <v>10</v>
          </cell>
          <cell r="AN270" t="str">
            <v>тр.с./сутки</v>
          </cell>
          <cell r="AO270">
            <v>10</v>
          </cell>
          <cell r="AP270">
            <v>3650</v>
          </cell>
          <cell r="AQ270">
            <v>140</v>
          </cell>
          <cell r="AR270" t="str">
            <v>тр.с./сутки</v>
          </cell>
          <cell r="AS270">
            <v>140</v>
          </cell>
          <cell r="AT270">
            <v>51100</v>
          </cell>
          <cell r="AU270">
            <v>200</v>
          </cell>
          <cell r="AV270" t="str">
            <v>тр.с./сутки</v>
          </cell>
          <cell r="AW270">
            <v>200</v>
          </cell>
          <cell r="AX270">
            <v>73000</v>
          </cell>
          <cell r="AY270">
            <v>870</v>
          </cell>
          <cell r="AZ270" t="str">
            <v>чел./сутки</v>
          </cell>
          <cell r="BA270">
            <v>870</v>
          </cell>
          <cell r="BB270">
            <v>317550</v>
          </cell>
          <cell r="BC270">
            <v>500</v>
          </cell>
          <cell r="BD270" t="str">
            <v>тонн/сутки</v>
          </cell>
          <cell r="BE270">
            <v>500</v>
          </cell>
          <cell r="BF270">
            <v>182500</v>
          </cell>
          <cell r="BG270" t="str">
            <v>не определено</v>
          </cell>
          <cell r="BH270" t="str">
            <v>да</v>
          </cell>
          <cell r="BI270" t="str">
            <v>да</v>
          </cell>
          <cell r="BJ270" t="str">
            <v>да</v>
          </cell>
          <cell r="BK270" t="str">
            <v>да</v>
          </cell>
          <cell r="BL270" t="str">
            <v>да</v>
          </cell>
          <cell r="BM270" t="str">
            <v>да</v>
          </cell>
          <cell r="BN270">
            <v>0</v>
          </cell>
          <cell r="BO270">
            <v>8</v>
          </cell>
        </row>
        <row r="271">
          <cell r="A271" t="str">
            <v>МАППЯраг-КазмалярСКФО</v>
          </cell>
          <cell r="B271">
            <v>266</v>
          </cell>
          <cell r="C271" t="str">
            <v>Северо-Кавказский</v>
          </cell>
          <cell r="D271" t="str">
            <v>АПП</v>
          </cell>
          <cell r="E271" t="str">
            <v>МАПП</v>
          </cell>
          <cell r="F271" t="str">
            <v>Яраг-Казмаляр</v>
          </cell>
          <cell r="G271" t="str">
            <v>да</v>
          </cell>
          <cell r="H271" t="str">
            <v>установлен</v>
          </cell>
          <cell r="I271" t="str">
            <v>автомобильный</v>
          </cell>
          <cell r="J271" t="str">
            <v>не определен</v>
          </cell>
          <cell r="K271" t="str">
            <v>грузо-пассажирский</v>
          </cell>
          <cell r="L271" t="str">
            <v>постоянный</v>
          </cell>
          <cell r="M271" t="str">
            <v>многосторонний</v>
          </cell>
          <cell r="N271" t="str">
            <v>не определен</v>
          </cell>
          <cell r="O271" t="str">
            <v>да</v>
          </cell>
          <cell r="P271" t="str">
            <v>да</v>
          </cell>
          <cell r="Q271" t="str">
            <v>да</v>
          </cell>
          <cell r="R271" t="str">
            <v>Азербайджанская Республика</v>
          </cell>
          <cell r="S271" t="str">
            <v>Самур</v>
          </cell>
          <cell r="T271" t="str">
            <v>СКФО</v>
          </cell>
          <cell r="U271" t="str">
            <v>Республика Дагестан</v>
          </cell>
          <cell r="V271" t="str">
            <v>Республика Дагестан, Магарамкентский район, с. Яраг-Казмаляр</v>
          </cell>
          <cell r="W271" t="str">
            <v>функционирует</v>
          </cell>
          <cell r="X271" t="str">
            <v>круглосуточно</v>
          </cell>
          <cell r="Y271" t="str">
            <v>действует</v>
          </cell>
          <cell r="Z271" t="str">
            <v>нет данных</v>
          </cell>
          <cell r="AA271" t="str">
            <v>нет данных</v>
          </cell>
          <cell r="AB271" t="str">
            <v>нет данных</v>
          </cell>
          <cell r="AC271" t="str">
            <v>все</v>
          </cell>
          <cell r="AD271" t="str">
            <v>круглогодично</v>
          </cell>
          <cell r="AE271">
            <v>24</v>
          </cell>
          <cell r="AF271">
            <v>365</v>
          </cell>
          <cell r="AG271" t="str">
            <v>действует</v>
          </cell>
          <cell r="AH271">
            <v>43007</v>
          </cell>
          <cell r="AI271">
            <v>300</v>
          </cell>
          <cell r="AJ271" t="str">
            <v>тр.с./сутки</v>
          </cell>
          <cell r="AK271">
            <v>300</v>
          </cell>
          <cell r="AL271">
            <v>109500</v>
          </cell>
          <cell r="AM271">
            <v>20</v>
          </cell>
          <cell r="AN271" t="str">
            <v>тр.с./сутки</v>
          </cell>
          <cell r="AO271">
            <v>20</v>
          </cell>
          <cell r="AP271">
            <v>7300</v>
          </cell>
          <cell r="AQ271">
            <v>180</v>
          </cell>
          <cell r="AR271" t="str">
            <v>тр.с./сутки</v>
          </cell>
          <cell r="AS271">
            <v>180</v>
          </cell>
          <cell r="AT271">
            <v>65700</v>
          </cell>
          <cell r="AU271">
            <v>500</v>
          </cell>
          <cell r="AV271" t="str">
            <v>тр.с./сутки</v>
          </cell>
          <cell r="AW271">
            <v>500</v>
          </cell>
          <cell r="AX271">
            <v>182500</v>
          </cell>
          <cell r="AY271">
            <v>0</v>
          </cell>
          <cell r="AZ271" t="str">
            <v>не определена</v>
          </cell>
          <cell r="BA271">
            <v>0</v>
          </cell>
          <cell r="BB271">
            <v>0</v>
          </cell>
          <cell r="BC271">
            <v>0</v>
          </cell>
          <cell r="BD271" t="str">
            <v>не определена</v>
          </cell>
          <cell r="BE271">
            <v>0</v>
          </cell>
          <cell r="BF271">
            <v>0</v>
          </cell>
          <cell r="BG271" t="str">
            <v>не определено</v>
          </cell>
          <cell r="BH271" t="str">
            <v>да</v>
          </cell>
          <cell r="BI271" t="str">
            <v>да</v>
          </cell>
          <cell r="BJ271" t="str">
            <v>да</v>
          </cell>
          <cell r="BK271" t="str">
            <v>да</v>
          </cell>
          <cell r="BL271" t="str">
            <v>да</v>
          </cell>
          <cell r="BM271" t="str">
            <v>да</v>
          </cell>
          <cell r="BN271">
            <v>0</v>
          </cell>
          <cell r="BO271">
            <v>14</v>
          </cell>
        </row>
        <row r="272">
          <cell r="A272" t="str">
            <v>ДАППОлочиДФО</v>
          </cell>
          <cell r="B272">
            <v>267</v>
          </cell>
          <cell r="C272" t="str">
            <v>Читинский</v>
          </cell>
          <cell r="D272" t="str">
            <v>АПП</v>
          </cell>
          <cell r="E272" t="str">
            <v>ДАПП</v>
          </cell>
          <cell r="F272" t="str">
            <v>Олочи</v>
          </cell>
          <cell r="G272" t="str">
            <v>да</v>
          </cell>
          <cell r="H272" t="str">
            <v>установлен</v>
          </cell>
          <cell r="I272" t="str">
            <v>автомобильный</v>
          </cell>
          <cell r="J272" t="str">
            <v>не определен</v>
          </cell>
          <cell r="K272" t="str">
            <v>грузовой</v>
          </cell>
          <cell r="L272" t="str">
            <v>постоянный</v>
          </cell>
          <cell r="M272" t="str">
            <v>двусторонний</v>
          </cell>
          <cell r="N272" t="str">
            <v>не определен</v>
          </cell>
          <cell r="O272" t="str">
            <v>нет</v>
          </cell>
          <cell r="P272" t="str">
            <v>нет</v>
          </cell>
          <cell r="Q272" t="str">
            <v>нет</v>
          </cell>
          <cell r="R272" t="str">
            <v>Китайская Народная Республика</v>
          </cell>
          <cell r="S272" t="str">
            <v>Шивэй</v>
          </cell>
          <cell r="T272" t="str">
            <v>ДФО</v>
          </cell>
          <cell r="U272" t="str">
            <v>Забайкальский край</v>
          </cell>
          <cell r="V272" t="str">
            <v>Забайкальский край, Нерчинско-Заводской район, с. Олочи, ул. Онохойская, 1</v>
          </cell>
          <cell r="W272" t="str">
            <v>функционирует</v>
          </cell>
          <cell r="X272" t="str">
            <v>с 09.00 до 18.00; выходной:суббота,воскресенье;технологический перерыв: с 13.00 до 14.00</v>
          </cell>
          <cell r="Y272" t="str">
            <v>действует</v>
          </cell>
          <cell r="Z272" t="str">
            <v>нет данных</v>
          </cell>
          <cell r="AA272" t="str">
            <v>нет данных</v>
          </cell>
          <cell r="AB272" t="str">
            <v>нет данных</v>
          </cell>
          <cell r="AC272" t="str">
            <v>все</v>
          </cell>
          <cell r="AD272" t="str">
            <v>круглогодично</v>
          </cell>
          <cell r="AE272">
            <v>9</v>
          </cell>
          <cell r="AF272">
            <v>247</v>
          </cell>
          <cell r="AG272" t="str">
            <v>действует</v>
          </cell>
          <cell r="AH272">
            <v>43992</v>
          </cell>
          <cell r="AI272">
            <v>0</v>
          </cell>
          <cell r="AJ272" t="str">
            <v>не определена</v>
          </cell>
          <cell r="AK272">
            <v>0</v>
          </cell>
          <cell r="AL272">
            <v>0</v>
          </cell>
          <cell r="AM272">
            <v>0</v>
          </cell>
          <cell r="AN272" t="str">
            <v>не определена</v>
          </cell>
          <cell r="AO272">
            <v>0</v>
          </cell>
          <cell r="AP272">
            <v>0</v>
          </cell>
          <cell r="AQ272">
            <v>0</v>
          </cell>
          <cell r="AR272" t="str">
            <v>не определена</v>
          </cell>
          <cell r="AS272">
            <v>0</v>
          </cell>
          <cell r="AT272">
            <v>0</v>
          </cell>
          <cell r="AU272">
            <v>0</v>
          </cell>
          <cell r="AV272" t="str">
            <v>не определена</v>
          </cell>
          <cell r="AW272">
            <v>0</v>
          </cell>
          <cell r="AX272">
            <v>0</v>
          </cell>
          <cell r="AY272">
            <v>0</v>
          </cell>
          <cell r="AZ272" t="str">
            <v>не определена</v>
          </cell>
          <cell r="BA272">
            <v>0</v>
          </cell>
          <cell r="BB272">
            <v>0</v>
          </cell>
          <cell r="BC272">
            <v>0</v>
          </cell>
          <cell r="BD272" t="str">
            <v>не определена</v>
          </cell>
          <cell r="BE272">
            <v>0</v>
          </cell>
          <cell r="BF272">
            <v>0</v>
          </cell>
          <cell r="BG272" t="str">
            <v>не определено</v>
          </cell>
          <cell r="BH272" t="str">
            <v>да</v>
          </cell>
          <cell r="BI272" t="str">
            <v>да</v>
          </cell>
          <cell r="BJ272" t="str">
            <v>да</v>
          </cell>
          <cell r="BK272" t="str">
            <v>да</v>
          </cell>
          <cell r="BL272" t="str">
            <v>да</v>
          </cell>
          <cell r="BM272" t="str">
            <v>нет</v>
          </cell>
          <cell r="BN272" t="str">
            <v>не обустроен</v>
          </cell>
          <cell r="BO272">
            <v>1</v>
          </cell>
        </row>
        <row r="273">
          <cell r="A273" t="str">
            <v>ЖДППДербентСКФО</v>
          </cell>
          <cell r="B273">
            <v>268</v>
          </cell>
          <cell r="C273" t="str">
            <v>Северо-Кавказский</v>
          </cell>
          <cell r="D273" t="str">
            <v>ЖДПП</v>
          </cell>
          <cell r="E273" t="str">
            <v>ЖДПП</v>
          </cell>
          <cell r="F273" t="str">
            <v>Дербент</v>
          </cell>
          <cell r="G273" t="str">
            <v>да</v>
          </cell>
          <cell r="H273" t="str">
            <v>установлен</v>
          </cell>
          <cell r="I273" t="str">
            <v>железнодорожный</v>
          </cell>
          <cell r="J273" t="str">
            <v>не определен</v>
          </cell>
          <cell r="K273" t="str">
            <v>грузо-пассажирский</v>
          </cell>
          <cell r="L273" t="str">
            <v>постоянный</v>
          </cell>
          <cell r="M273" t="str">
            <v>многосторонний</v>
          </cell>
          <cell r="N273" t="str">
            <v>не определен</v>
          </cell>
          <cell r="O273" t="str">
            <v>да</v>
          </cell>
          <cell r="P273" t="str">
            <v>да</v>
          </cell>
          <cell r="Q273" t="str">
            <v>да</v>
          </cell>
          <cell r="R273" t="str">
            <v>Азербайджанская Республика</v>
          </cell>
          <cell r="S273" t="str">
            <v>Ялама</v>
          </cell>
          <cell r="T273" t="str">
            <v>СКФО</v>
          </cell>
          <cell r="U273" t="str">
            <v>Республика Дагестан</v>
          </cell>
          <cell r="V273" t="str">
            <v>Республика Дагестан, г. Дербент</v>
          </cell>
          <cell r="W273" t="str">
            <v>функционирует</v>
          </cell>
          <cell r="X273" t="str">
            <v>круглосуточно</v>
          </cell>
          <cell r="Y273" t="str">
            <v>действует</v>
          </cell>
          <cell r="Z273" t="str">
            <v>нет данных</v>
          </cell>
          <cell r="AA273" t="str">
            <v>нет данных</v>
          </cell>
          <cell r="AB273" t="str">
            <v>нет данных</v>
          </cell>
          <cell r="AC273" t="str">
            <v>все</v>
          </cell>
          <cell r="AD273" t="str">
            <v>круглогодично</v>
          </cell>
          <cell r="AE273">
            <v>24</v>
          </cell>
          <cell r="AF273">
            <v>365</v>
          </cell>
          <cell r="AG273" t="str">
            <v>действует</v>
          </cell>
          <cell r="AH273">
            <v>44301</v>
          </cell>
          <cell r="AI273">
            <v>16</v>
          </cell>
          <cell r="AJ273" t="str">
            <v>тр.с./сутки</v>
          </cell>
          <cell r="AK273">
            <v>16</v>
          </cell>
          <cell r="AL273">
            <v>5840</v>
          </cell>
          <cell r="AM273">
            <v>8</v>
          </cell>
          <cell r="AN273" t="str">
            <v>тр.с./сутки</v>
          </cell>
          <cell r="AO273">
            <v>8</v>
          </cell>
          <cell r="AP273">
            <v>2920</v>
          </cell>
          <cell r="AQ273">
            <v>0</v>
          </cell>
          <cell r="AR273" t="str">
            <v>не определена</v>
          </cell>
          <cell r="AS273">
            <v>0</v>
          </cell>
          <cell r="AT273">
            <v>0</v>
          </cell>
          <cell r="AU273">
            <v>24</v>
          </cell>
          <cell r="AV273" t="str">
            <v>тр.с./сутки</v>
          </cell>
          <cell r="AW273">
            <v>24</v>
          </cell>
          <cell r="AX273">
            <v>8760</v>
          </cell>
          <cell r="AY273">
            <v>0</v>
          </cell>
          <cell r="AZ273" t="str">
            <v>не определена</v>
          </cell>
          <cell r="BA273">
            <v>0</v>
          </cell>
          <cell r="BB273">
            <v>0</v>
          </cell>
          <cell r="BC273">
            <v>0</v>
          </cell>
          <cell r="BD273" t="str">
            <v>не определена</v>
          </cell>
          <cell r="BE273">
            <v>0</v>
          </cell>
          <cell r="BF273">
            <v>0</v>
          </cell>
          <cell r="BG273" t="str">
            <v>не определено</v>
          </cell>
          <cell r="BH273" t="str">
            <v>да</v>
          </cell>
          <cell r="BI273" t="str">
            <v>да</v>
          </cell>
          <cell r="BJ273" t="str">
            <v>да</v>
          </cell>
          <cell r="BK273" t="str">
            <v>да</v>
          </cell>
          <cell r="BL273" t="str">
            <v>да</v>
          </cell>
          <cell r="BM273" t="str">
            <v>нет</v>
          </cell>
          <cell r="BN273">
            <v>0</v>
          </cell>
          <cell r="BO273">
            <v>0</v>
          </cell>
        </row>
        <row r="274">
          <cell r="A274" t="str">
            <v>ВППВладикавказ (Беслан)СКФО</v>
          </cell>
          <cell r="B274">
            <v>269</v>
          </cell>
          <cell r="C274" t="str">
            <v>Северо-Кавказский</v>
          </cell>
          <cell r="D274" t="str">
            <v>ВПП</v>
          </cell>
          <cell r="E274" t="str">
            <v>ВПП</v>
          </cell>
          <cell r="F274" t="str">
            <v>Владикавказ (Беслан)</v>
          </cell>
          <cell r="G274" t="str">
            <v>да</v>
          </cell>
          <cell r="H274" t="str">
            <v>установлен</v>
          </cell>
          <cell r="I274" t="str">
            <v>воздушный</v>
          </cell>
          <cell r="J274" t="str">
            <v>не определен</v>
          </cell>
          <cell r="K274" t="str">
            <v>грузо-пассажирский</v>
          </cell>
          <cell r="L274" t="str">
            <v>работающий на нерегулярной основе</v>
          </cell>
          <cell r="M274" t="str">
            <v>многосторонний</v>
          </cell>
          <cell r="N274" t="str">
            <v>не определен</v>
          </cell>
          <cell r="O274" t="str">
            <v>нет</v>
          </cell>
          <cell r="P274" t="str">
            <v>нет</v>
          </cell>
          <cell r="Q274" t="str">
            <v>да</v>
          </cell>
          <cell r="R274" t="str">
            <v>не применимо</v>
          </cell>
          <cell r="S274" t="str">
            <v>не применимо</v>
          </cell>
          <cell r="T274" t="str">
            <v>СКФО</v>
          </cell>
          <cell r="U274" t="str">
            <v>Республика Северная Осетия - Алания</v>
          </cell>
          <cell r="V274" t="str">
            <v>Республика Северная Осетия – Алания, Правобережный район, г.Беслан, Аэропорт</v>
          </cell>
          <cell r="W274" t="str">
            <v>функционирует</v>
          </cell>
          <cell r="X274" t="str">
            <v>ежедневно с 09.00 до 21.00, при необходимости круглосуточно</v>
          </cell>
          <cell r="Y274" t="str">
            <v>действует</v>
          </cell>
          <cell r="Z274" t="str">
            <v>нет данных</v>
          </cell>
          <cell r="AA274" t="str">
            <v>нет данных</v>
          </cell>
          <cell r="AB274" t="str">
            <v>нет данных</v>
          </cell>
          <cell r="AC274" t="str">
            <v>все</v>
          </cell>
          <cell r="AD274" t="str">
            <v>круглогодично</v>
          </cell>
          <cell r="AE274">
            <v>12</v>
          </cell>
          <cell r="AF274">
            <v>365</v>
          </cell>
          <cell r="AG274" t="str">
            <v>действует</v>
          </cell>
          <cell r="AH274">
            <v>43004</v>
          </cell>
          <cell r="AI274">
            <v>0</v>
          </cell>
          <cell r="AJ274" t="str">
            <v>не определена</v>
          </cell>
          <cell r="AK274">
            <v>0</v>
          </cell>
          <cell r="AL274">
            <v>0</v>
          </cell>
          <cell r="AM274">
            <v>0</v>
          </cell>
          <cell r="AN274" t="str">
            <v>не определена</v>
          </cell>
          <cell r="AO274">
            <v>0</v>
          </cell>
          <cell r="AP274">
            <v>0</v>
          </cell>
          <cell r="AQ274">
            <v>0</v>
          </cell>
          <cell r="AR274" t="str">
            <v>не определена</v>
          </cell>
          <cell r="AS274">
            <v>0</v>
          </cell>
          <cell r="AT274">
            <v>0</v>
          </cell>
          <cell r="AU274">
            <v>6</v>
          </cell>
          <cell r="AV274" t="str">
            <v>тр.с./сутки</v>
          </cell>
          <cell r="AW274">
            <v>6</v>
          </cell>
          <cell r="AX274">
            <v>0</v>
          </cell>
          <cell r="AY274">
            <v>1000</v>
          </cell>
          <cell r="AZ274" t="str">
            <v>чел./сутки</v>
          </cell>
          <cell r="BA274">
            <v>1000</v>
          </cell>
          <cell r="BB274">
            <v>0</v>
          </cell>
          <cell r="BC274">
            <v>0</v>
          </cell>
          <cell r="BD274" t="str">
            <v>не определена</v>
          </cell>
          <cell r="BE274">
            <v>0</v>
          </cell>
          <cell r="BF274">
            <v>0</v>
          </cell>
          <cell r="BG274" t="str">
            <v>ТС: от 4 до 6/сутки, не представляется возможным расчитать в связи с нерегулярным характером работы ПП</v>
          </cell>
          <cell r="BH274" t="str">
            <v>да</v>
          </cell>
          <cell r="BI274" t="str">
            <v>да</v>
          </cell>
          <cell r="BJ274" t="str">
            <v>да</v>
          </cell>
          <cell r="BK274" t="str">
            <v>да</v>
          </cell>
          <cell r="BL274" t="str">
            <v>да</v>
          </cell>
          <cell r="BM274" t="str">
            <v>да</v>
          </cell>
          <cell r="BN274">
            <v>0</v>
          </cell>
          <cell r="BO274">
            <v>0</v>
          </cell>
        </row>
        <row r="275">
          <cell r="A275" t="str">
            <v>ВППГрозный (Северный)СКФО</v>
          </cell>
          <cell r="B275">
            <v>270</v>
          </cell>
          <cell r="C275" t="str">
            <v>Северо-Кавказский</v>
          </cell>
          <cell r="D275" t="str">
            <v>ВПП</v>
          </cell>
          <cell r="E275" t="str">
            <v>ВПП</v>
          </cell>
          <cell r="F275" t="str">
            <v>Грозный (Северный)</v>
          </cell>
          <cell r="G275" t="str">
            <v>да</v>
          </cell>
          <cell r="H275" t="str">
            <v>установлен</v>
          </cell>
          <cell r="I275" t="str">
            <v>воздушный</v>
          </cell>
          <cell r="J275" t="str">
            <v>не определен</v>
          </cell>
          <cell r="K275" t="str">
            <v>грузо-пассажирский</v>
          </cell>
          <cell r="L275" t="str">
            <v>постоянный</v>
          </cell>
          <cell r="M275" t="str">
            <v>многосторонний</v>
          </cell>
          <cell r="N275" t="str">
            <v>не определен</v>
          </cell>
          <cell r="O275" t="str">
            <v>нет</v>
          </cell>
          <cell r="P275" t="str">
            <v>нет</v>
          </cell>
          <cell r="Q275" t="str">
            <v>нет</v>
          </cell>
          <cell r="R275" t="str">
            <v>не применимо</v>
          </cell>
          <cell r="S275" t="str">
            <v>не применимо</v>
          </cell>
          <cell r="T275" t="str">
            <v>СКФО</v>
          </cell>
          <cell r="U275" t="str">
            <v>Чеченская Республика</v>
          </cell>
          <cell r="V275" t="str">
            <v>Чеченская Республика, г. Грозный, Аэропорт-26</v>
          </cell>
          <cell r="W275" t="str">
            <v>функционирует</v>
          </cell>
          <cell r="X275" t="str">
            <v>круглосуточно</v>
          </cell>
          <cell r="Y275" t="str">
            <v>действует</v>
          </cell>
          <cell r="Z275" t="str">
            <v>нет данных</v>
          </cell>
          <cell r="AA275" t="str">
            <v>нет данных</v>
          </cell>
          <cell r="AB275" t="str">
            <v>нет данных</v>
          </cell>
          <cell r="AC275" t="str">
            <v>все</v>
          </cell>
          <cell r="AD275" t="str">
            <v>круглогодично</v>
          </cell>
          <cell r="AE275">
            <v>24</v>
          </cell>
          <cell r="AF275">
            <v>365</v>
          </cell>
          <cell r="AG275" t="str">
            <v>действует</v>
          </cell>
          <cell r="AH275">
            <v>45014</v>
          </cell>
          <cell r="AI275">
            <v>0</v>
          </cell>
          <cell r="AJ275" t="str">
            <v>не определена</v>
          </cell>
          <cell r="AK275">
            <v>0</v>
          </cell>
          <cell r="AL275">
            <v>0</v>
          </cell>
          <cell r="AM275">
            <v>0</v>
          </cell>
          <cell r="AN275" t="str">
            <v>не определена</v>
          </cell>
          <cell r="AO275">
            <v>0</v>
          </cell>
          <cell r="AP275">
            <v>0</v>
          </cell>
          <cell r="AQ275">
            <v>0</v>
          </cell>
          <cell r="AR275" t="str">
            <v>не определена</v>
          </cell>
          <cell r="AS275">
            <v>0</v>
          </cell>
          <cell r="AT275">
            <v>0</v>
          </cell>
          <cell r="AU275">
            <v>0</v>
          </cell>
          <cell r="AV275" t="str">
            <v>не определена</v>
          </cell>
          <cell r="AW275">
            <v>0</v>
          </cell>
          <cell r="AX275">
            <v>0</v>
          </cell>
          <cell r="AY275">
            <v>140</v>
          </cell>
          <cell r="AZ275" t="str">
            <v>чел./час</v>
          </cell>
          <cell r="BA275">
            <v>3360</v>
          </cell>
          <cell r="BB275">
            <v>1226400</v>
          </cell>
          <cell r="BC275">
            <v>0</v>
          </cell>
          <cell r="BD275" t="str">
            <v>не определена</v>
          </cell>
          <cell r="BE275">
            <v>0</v>
          </cell>
          <cell r="BF275">
            <v>0</v>
          </cell>
          <cell r="BG275" t="str">
            <v>не определено</v>
          </cell>
          <cell r="BH275" t="str">
            <v>да</v>
          </cell>
          <cell r="BI275" t="str">
            <v>да</v>
          </cell>
          <cell r="BJ275" t="str">
            <v>да</v>
          </cell>
          <cell r="BK275" t="str">
            <v>да</v>
          </cell>
          <cell r="BL275" t="str">
            <v>да</v>
          </cell>
          <cell r="BM275" t="str">
            <v>нет</v>
          </cell>
          <cell r="BN275">
            <v>0</v>
          </cell>
          <cell r="BO275">
            <v>0</v>
          </cell>
        </row>
        <row r="276">
          <cell r="A276" t="str">
            <v>ВППМагасСКФО</v>
          </cell>
          <cell r="B276">
            <v>271</v>
          </cell>
          <cell r="C276" t="str">
            <v>Северо-Кавказский</v>
          </cell>
          <cell r="D276" t="str">
            <v>ВПП</v>
          </cell>
          <cell r="E276" t="str">
            <v>ВПП</v>
          </cell>
          <cell r="F276" t="str">
            <v>Магас</v>
          </cell>
          <cell r="G276" t="str">
            <v>нет</v>
          </cell>
          <cell r="H276" t="str">
            <v>установлен</v>
          </cell>
          <cell r="I276" t="str">
            <v>воздушный</v>
          </cell>
          <cell r="J276" t="str">
            <v>не определен</v>
          </cell>
          <cell r="K276" t="str">
            <v>грузо-пассажирский</v>
          </cell>
          <cell r="L276" t="str">
            <v>постоянный</v>
          </cell>
          <cell r="M276" t="str">
            <v>многосторонний</v>
          </cell>
          <cell r="N276" t="str">
            <v>не определен</v>
          </cell>
          <cell r="O276" t="str">
            <v>нет</v>
          </cell>
          <cell r="P276" t="str">
            <v>нет</v>
          </cell>
          <cell r="Q276" t="str">
            <v>нет</v>
          </cell>
          <cell r="R276" t="str">
            <v>не применимо</v>
          </cell>
          <cell r="S276" t="str">
            <v>не применимо</v>
          </cell>
          <cell r="T276" t="str">
            <v>СКФО</v>
          </cell>
          <cell r="U276" t="str">
            <v>Республика Ингушетия</v>
          </cell>
          <cell r="V276" t="str">
            <v>Республика Ингушетия, г. Сунжа, ул. Калинина, 5 (Аэропорт)</v>
          </cell>
          <cell r="W276" t="str">
            <v>Установлен в 2021 г. Будет открыт после проведения мероприятий по обустройству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 t="str">
            <v>не определен</v>
          </cell>
          <cell r="AH276" t="str">
            <v>не утвержден</v>
          </cell>
          <cell r="AI276">
            <v>0</v>
          </cell>
          <cell r="AJ276" t="str">
            <v>не определена</v>
          </cell>
          <cell r="AK276">
            <v>0</v>
          </cell>
          <cell r="AL276">
            <v>0</v>
          </cell>
          <cell r="AM276">
            <v>0</v>
          </cell>
          <cell r="AN276" t="str">
            <v>не определена</v>
          </cell>
          <cell r="AO276">
            <v>0</v>
          </cell>
          <cell r="AP276">
            <v>0</v>
          </cell>
          <cell r="AQ276">
            <v>0</v>
          </cell>
          <cell r="AR276" t="str">
            <v>не определена</v>
          </cell>
          <cell r="AS276">
            <v>0</v>
          </cell>
          <cell r="AT276">
            <v>0</v>
          </cell>
          <cell r="AU276">
            <v>0</v>
          </cell>
          <cell r="AV276" t="str">
            <v>не определена</v>
          </cell>
          <cell r="AW276">
            <v>0</v>
          </cell>
          <cell r="AX276">
            <v>0</v>
          </cell>
          <cell r="AY276">
            <v>0</v>
          </cell>
          <cell r="AZ276" t="str">
            <v>не определена</v>
          </cell>
          <cell r="BA276">
            <v>0</v>
          </cell>
          <cell r="BB276">
            <v>0</v>
          </cell>
          <cell r="BC276">
            <v>0</v>
          </cell>
          <cell r="BD276" t="str">
            <v>не определена</v>
          </cell>
          <cell r="BE276">
            <v>0</v>
          </cell>
          <cell r="BF276">
            <v>0</v>
          </cell>
          <cell r="BG276">
            <v>0</v>
          </cell>
          <cell r="BH276" t="str">
            <v>нет</v>
          </cell>
          <cell r="BI276" t="str">
            <v>нет</v>
          </cell>
          <cell r="BJ276" t="str">
            <v>нет</v>
          </cell>
          <cell r="BK276" t="str">
            <v>нет</v>
          </cell>
          <cell r="BL276" t="str">
            <v>нет</v>
          </cell>
          <cell r="BM276" t="str">
            <v>нет</v>
          </cell>
          <cell r="BN276">
            <v>0</v>
          </cell>
          <cell r="BO276">
            <v>0</v>
          </cell>
        </row>
        <row r="277">
          <cell r="A277" t="str">
            <v>ВППМахачкала (Уйташ)СКФО</v>
          </cell>
          <cell r="B277">
            <v>272</v>
          </cell>
          <cell r="C277" t="str">
            <v>Северо-Кавказский</v>
          </cell>
          <cell r="D277" t="str">
            <v>ВПП</v>
          </cell>
          <cell r="E277" t="str">
            <v>ВПП</v>
          </cell>
          <cell r="F277" t="str">
            <v>Махачкала (Уйташ)</v>
          </cell>
          <cell r="G277" t="str">
            <v>да</v>
          </cell>
          <cell r="H277" t="str">
            <v>установлен</v>
          </cell>
          <cell r="I277" t="str">
            <v>воздушный</v>
          </cell>
          <cell r="J277" t="str">
            <v>не определен</v>
          </cell>
          <cell r="K277" t="str">
            <v>грузо-пассажирский</v>
          </cell>
          <cell r="L277" t="str">
            <v>постоянный</v>
          </cell>
          <cell r="M277" t="str">
            <v>многосторонний</v>
          </cell>
          <cell r="N277" t="str">
            <v>не определен</v>
          </cell>
          <cell r="O277" t="str">
            <v>нет</v>
          </cell>
          <cell r="P277" t="str">
            <v>нет</v>
          </cell>
          <cell r="Q277" t="str">
            <v>да</v>
          </cell>
          <cell r="R277" t="str">
            <v>не применимо</v>
          </cell>
          <cell r="S277" t="str">
            <v>не применимо</v>
          </cell>
          <cell r="T277" t="str">
            <v>СКФО</v>
          </cell>
          <cell r="U277" t="str">
            <v>Республика Дагестан</v>
          </cell>
          <cell r="V277" t="str">
            <v>Республика Дагестан, Карабудахкентский район, с. Карабудахкент, территория Аэропорт</v>
          </cell>
          <cell r="W277" t="str">
            <v>функционирует</v>
          </cell>
          <cell r="X277" t="str">
            <v>круглосуточно</v>
          </cell>
          <cell r="Y277" t="str">
            <v>действует</v>
          </cell>
          <cell r="Z277" t="str">
            <v>нет данных</v>
          </cell>
          <cell r="AA277" t="str">
            <v>нет данных</v>
          </cell>
          <cell r="AB277" t="str">
            <v>нет данных</v>
          </cell>
          <cell r="AC277" t="str">
            <v>все</v>
          </cell>
          <cell r="AD277" t="str">
            <v>круглогодично</v>
          </cell>
          <cell r="AE277">
            <v>24</v>
          </cell>
          <cell r="AF277">
            <v>365</v>
          </cell>
          <cell r="AG277" t="str">
            <v>действует</v>
          </cell>
          <cell r="AH277">
            <v>43006</v>
          </cell>
          <cell r="AI277">
            <v>0</v>
          </cell>
          <cell r="AJ277" t="str">
            <v>не определена</v>
          </cell>
          <cell r="AK277">
            <v>0</v>
          </cell>
          <cell r="AL277">
            <v>0</v>
          </cell>
          <cell r="AM277">
            <v>0</v>
          </cell>
          <cell r="AN277" t="str">
            <v>не определена</v>
          </cell>
          <cell r="AO277">
            <v>0</v>
          </cell>
          <cell r="AP277">
            <v>0</v>
          </cell>
          <cell r="AQ277">
            <v>0</v>
          </cell>
          <cell r="AR277" t="str">
            <v>не определена</v>
          </cell>
          <cell r="AS277">
            <v>0</v>
          </cell>
          <cell r="AT277">
            <v>0</v>
          </cell>
          <cell r="AU277">
            <v>8</v>
          </cell>
          <cell r="AV277" t="str">
            <v>тр.с./сутки</v>
          </cell>
          <cell r="AW277">
            <v>8</v>
          </cell>
          <cell r="AX277">
            <v>2920</v>
          </cell>
          <cell r="AY277">
            <v>60</v>
          </cell>
          <cell r="AZ277" t="str">
            <v>чел./час</v>
          </cell>
          <cell r="BA277">
            <v>1440</v>
          </cell>
          <cell r="BB277">
            <v>525600</v>
          </cell>
          <cell r="BC277">
            <v>3</v>
          </cell>
          <cell r="BD277" t="str">
            <v>тонн/сутки</v>
          </cell>
          <cell r="BE277">
            <v>3</v>
          </cell>
          <cell r="BF277">
            <v>1095</v>
          </cell>
          <cell r="BG277" t="str">
            <v>не определено</v>
          </cell>
          <cell r="BH277" t="str">
            <v>да</v>
          </cell>
          <cell r="BI277" t="str">
            <v>да</v>
          </cell>
          <cell r="BJ277" t="str">
            <v>да</v>
          </cell>
          <cell r="BK277" t="str">
            <v>да</v>
          </cell>
          <cell r="BL277" t="str">
            <v>да</v>
          </cell>
          <cell r="BM277" t="str">
            <v>да</v>
          </cell>
          <cell r="BN277">
            <v>0</v>
          </cell>
          <cell r="BO277">
            <v>0</v>
          </cell>
        </row>
        <row r="278">
          <cell r="A278" t="str">
            <v>ВППНальчикСКФО</v>
          </cell>
          <cell r="B278">
            <v>273</v>
          </cell>
          <cell r="C278" t="str">
            <v>Северо-Кавказский</v>
          </cell>
          <cell r="D278" t="str">
            <v>ВПП</v>
          </cell>
          <cell r="E278" t="str">
            <v>ВПП</v>
          </cell>
          <cell r="F278" t="str">
            <v>Нальчик</v>
          </cell>
          <cell r="G278" t="str">
            <v>да</v>
          </cell>
          <cell r="H278" t="str">
            <v>установлен</v>
          </cell>
          <cell r="I278" t="str">
            <v>воздушный</v>
          </cell>
          <cell r="J278" t="str">
            <v>не определен</v>
          </cell>
          <cell r="K278" t="str">
            <v>грузо-пассажирский</v>
          </cell>
          <cell r="L278" t="str">
            <v>работающий на нерегулярной основе</v>
          </cell>
          <cell r="M278" t="str">
            <v>многосторонний</v>
          </cell>
          <cell r="N278" t="str">
            <v>не определен</v>
          </cell>
          <cell r="O278" t="str">
            <v>нет</v>
          </cell>
          <cell r="P278" t="str">
            <v>нет</v>
          </cell>
          <cell r="Q278" t="str">
            <v>нет</v>
          </cell>
          <cell r="R278" t="str">
            <v>не применимо</v>
          </cell>
          <cell r="S278" t="str">
            <v>не применимо</v>
          </cell>
          <cell r="T278" t="str">
            <v>СКФО</v>
          </cell>
          <cell r="U278" t="str">
            <v>Кабардино-Балкарская Республика</v>
          </cell>
          <cell r="V278" t="str">
            <v>Кабардино-Балкарская Республика, г. Нальчик, ул. Кабардинская, д. 195</v>
          </cell>
          <cell r="W278" t="str">
            <v>функционирует</v>
          </cell>
          <cell r="X278" t="str">
            <v>круглосуточно</v>
          </cell>
          <cell r="Y278" t="str">
            <v>действует</v>
          </cell>
          <cell r="Z278" t="str">
            <v>нет данных</v>
          </cell>
          <cell r="AA278" t="str">
            <v>нет данных</v>
          </cell>
          <cell r="AB278" t="str">
            <v>нет данных</v>
          </cell>
          <cell r="AC278" t="str">
            <v>все</v>
          </cell>
          <cell r="AD278" t="str">
            <v>круглогодично</v>
          </cell>
          <cell r="AE278">
            <v>24</v>
          </cell>
          <cell r="AF278">
            <v>365</v>
          </cell>
          <cell r="AG278" t="str">
            <v>действует</v>
          </cell>
          <cell r="AH278">
            <v>43003</v>
          </cell>
          <cell r="AI278">
            <v>0</v>
          </cell>
          <cell r="AJ278" t="str">
            <v>не определена</v>
          </cell>
          <cell r="AK278">
            <v>0</v>
          </cell>
          <cell r="AL278">
            <v>0</v>
          </cell>
          <cell r="AM278">
            <v>0</v>
          </cell>
          <cell r="AN278" t="str">
            <v>не определена</v>
          </cell>
          <cell r="AO278">
            <v>0</v>
          </cell>
          <cell r="AP278">
            <v>0</v>
          </cell>
          <cell r="AQ278">
            <v>0</v>
          </cell>
          <cell r="AR278" t="str">
            <v>не определена</v>
          </cell>
          <cell r="AS278">
            <v>0</v>
          </cell>
          <cell r="AT278">
            <v>0</v>
          </cell>
          <cell r="AU278">
            <v>4</v>
          </cell>
          <cell r="AV278" t="str">
            <v>тр.с./сутки</v>
          </cell>
          <cell r="AW278">
            <v>4</v>
          </cell>
          <cell r="AX278">
            <v>0</v>
          </cell>
          <cell r="AY278">
            <v>700</v>
          </cell>
          <cell r="AZ278" t="str">
            <v>чел./сутки</v>
          </cell>
          <cell r="BA278">
            <v>700</v>
          </cell>
          <cell r="BB278">
            <v>0</v>
          </cell>
          <cell r="BC278">
            <v>15</v>
          </cell>
          <cell r="BD278" t="str">
            <v>тонн/сутки</v>
          </cell>
          <cell r="BE278">
            <v>15</v>
          </cell>
          <cell r="BF278">
            <v>0</v>
          </cell>
          <cell r="BG278" t="str">
            <v>не представляется возможным расчитать в связи с нерегулярным характером работы пункта пропуска</v>
          </cell>
          <cell r="BH278" t="str">
            <v>да</v>
          </cell>
          <cell r="BI278" t="str">
            <v>да</v>
          </cell>
          <cell r="BJ278" t="str">
            <v>да</v>
          </cell>
          <cell r="BK278" t="str">
            <v>да</v>
          </cell>
          <cell r="BL278" t="str">
            <v>да</v>
          </cell>
          <cell r="BM278" t="str">
            <v>да</v>
          </cell>
          <cell r="BN278">
            <v>0</v>
          </cell>
          <cell r="BO278">
            <v>0</v>
          </cell>
        </row>
        <row r="279">
          <cell r="A279" t="str">
            <v>МППМахачкалаСКФО</v>
          </cell>
          <cell r="B279">
            <v>274</v>
          </cell>
          <cell r="C279" t="str">
            <v>Северо-Кавказский</v>
          </cell>
          <cell r="D279" t="str">
            <v>МПП</v>
          </cell>
          <cell r="E279" t="str">
            <v>МПП</v>
          </cell>
          <cell r="F279" t="str">
            <v>Махачкала</v>
          </cell>
          <cell r="G279" t="str">
            <v>да</v>
          </cell>
          <cell r="H279" t="str">
            <v>установлен</v>
          </cell>
          <cell r="I279" t="str">
            <v>морской</v>
          </cell>
          <cell r="J279" t="str">
            <v>не определен</v>
          </cell>
          <cell r="K279" t="str">
            <v>грузовой</v>
          </cell>
          <cell r="L279" t="str">
            <v>постоянный</v>
          </cell>
          <cell r="M279" t="str">
            <v>многосторонний</v>
          </cell>
          <cell r="N279" t="str">
            <v>не определен</v>
          </cell>
          <cell r="O279" t="str">
            <v>нет</v>
          </cell>
          <cell r="P279" t="str">
            <v>да</v>
          </cell>
          <cell r="Q279" t="str">
            <v>да</v>
          </cell>
          <cell r="R279" t="str">
            <v>не применимо</v>
          </cell>
          <cell r="S279" t="str">
            <v>не применимо</v>
          </cell>
          <cell r="T279" t="str">
            <v>СКФО</v>
          </cell>
          <cell r="U279" t="str">
            <v>Республика Дагестан</v>
          </cell>
          <cell r="V279" t="str">
            <v>Республика Дагестан, г. Махачкала, ул. Портшоссе, 5</v>
          </cell>
          <cell r="W279" t="str">
            <v>функционирует</v>
          </cell>
          <cell r="X279" t="str">
            <v>круглосуточно</v>
          </cell>
          <cell r="Y279" t="str">
            <v>действует</v>
          </cell>
          <cell r="Z279" t="str">
            <v>нет данных</v>
          </cell>
          <cell r="AA279" t="str">
            <v>нет данных</v>
          </cell>
          <cell r="AB279" t="str">
            <v>нет данных</v>
          </cell>
          <cell r="AC279" t="str">
            <v>все</v>
          </cell>
          <cell r="AD279" t="str">
            <v>круглогодично</v>
          </cell>
          <cell r="AE279">
            <v>24</v>
          </cell>
          <cell r="AF279">
            <v>365</v>
          </cell>
          <cell r="AG279" t="str">
            <v>действует</v>
          </cell>
          <cell r="AH279">
            <v>43006</v>
          </cell>
          <cell r="AI279">
            <v>10</v>
          </cell>
          <cell r="AJ279" t="str">
            <v>тр.с./сутки</v>
          </cell>
          <cell r="AK279">
            <v>10</v>
          </cell>
          <cell r="AL279">
            <v>0</v>
          </cell>
          <cell r="AM279">
            <v>0</v>
          </cell>
          <cell r="AN279" t="str">
            <v>не определена</v>
          </cell>
          <cell r="AO279">
            <v>0</v>
          </cell>
          <cell r="AP279">
            <v>0</v>
          </cell>
          <cell r="AQ279">
            <v>0</v>
          </cell>
          <cell r="AR279" t="str">
            <v>не определена</v>
          </cell>
          <cell r="AS279">
            <v>0</v>
          </cell>
          <cell r="AT279">
            <v>0</v>
          </cell>
          <cell r="AU279">
            <v>10</v>
          </cell>
          <cell r="AV279" t="str">
            <v>тр.с./сутки</v>
          </cell>
          <cell r="AW279">
            <v>10</v>
          </cell>
          <cell r="AX279">
            <v>3650</v>
          </cell>
          <cell r="AY279">
            <v>0</v>
          </cell>
          <cell r="AZ279" t="str">
            <v>не определена</v>
          </cell>
          <cell r="BA279">
            <v>0</v>
          </cell>
          <cell r="BB279">
            <v>0</v>
          </cell>
          <cell r="BC279">
            <v>3300</v>
          </cell>
          <cell r="BD279" t="str">
            <v>тонн/сутки</v>
          </cell>
          <cell r="BE279">
            <v>3300</v>
          </cell>
          <cell r="BF279">
            <v>1204500</v>
          </cell>
          <cell r="BG279" t="str">
            <v>не определено</v>
          </cell>
          <cell r="BH279" t="str">
            <v>да</v>
          </cell>
          <cell r="BI279" t="str">
            <v>да</v>
          </cell>
          <cell r="BJ279" t="str">
            <v>да</v>
          </cell>
          <cell r="BK279" t="str">
            <v>да</v>
          </cell>
          <cell r="BL279" t="str">
            <v>да</v>
          </cell>
          <cell r="BM279" t="str">
            <v>нет</v>
          </cell>
          <cell r="BN279">
            <v>0</v>
          </cell>
          <cell r="BO279">
            <v>0</v>
          </cell>
        </row>
        <row r="280">
          <cell r="A280" t="str">
            <v>МАППАдлерЮФО</v>
          </cell>
          <cell r="B280">
            <v>275</v>
          </cell>
          <cell r="C280" t="str">
            <v>Сочинский</v>
          </cell>
          <cell r="D280" t="str">
            <v>АПП</v>
          </cell>
          <cell r="E280" t="str">
            <v>МАПП</v>
          </cell>
          <cell r="F280" t="str">
            <v>Адлер</v>
          </cell>
          <cell r="G280" t="str">
            <v>да</v>
          </cell>
          <cell r="H280" t="str">
            <v>установлен</v>
          </cell>
          <cell r="I280" t="str">
            <v>автомобильный</v>
          </cell>
          <cell r="J280" t="str">
            <v>пешеходный</v>
          </cell>
          <cell r="K280" t="str">
            <v>грузо-пассажирский</v>
          </cell>
          <cell r="L280" t="str">
            <v>постоянный</v>
          </cell>
          <cell r="M280" t="str">
            <v>многосторонний</v>
          </cell>
          <cell r="N280" t="str">
            <v>не определен</v>
          </cell>
          <cell r="O280" t="str">
            <v>да</v>
          </cell>
          <cell r="P280" t="str">
            <v>да</v>
          </cell>
          <cell r="Q280" t="str">
            <v>да</v>
          </cell>
          <cell r="R280" t="str">
            <v>Республика Абхазия</v>
          </cell>
          <cell r="S280" t="str">
            <v>Псоу</v>
          </cell>
          <cell r="T280" t="str">
            <v>ЮФО</v>
          </cell>
          <cell r="U280" t="str">
            <v>Краснодарский край</v>
          </cell>
          <cell r="V280" t="str">
            <v>Краснодарский край, г. Сочи, р-н Адлерский, с. Веселое,  ул. Таврическая</v>
          </cell>
          <cell r="W280" t="str">
            <v>функционирует</v>
          </cell>
          <cell r="X280" t="str">
            <v>круглосуточно</v>
          </cell>
          <cell r="Y280" t="str">
            <v>действует</v>
          </cell>
          <cell r="Z280" t="str">
            <v>нет данных</v>
          </cell>
          <cell r="AA280" t="str">
            <v>нет данных</v>
          </cell>
          <cell r="AB280" t="str">
            <v>нет данных</v>
          </cell>
          <cell r="AC280" t="str">
            <v>все</v>
          </cell>
          <cell r="AD280" t="str">
            <v>круглогодично</v>
          </cell>
          <cell r="AE280">
            <v>24</v>
          </cell>
          <cell r="AF280">
            <v>365</v>
          </cell>
          <cell r="AG280" t="str">
            <v>действует</v>
          </cell>
          <cell r="AH280">
            <v>43383</v>
          </cell>
          <cell r="AI280">
            <v>150</v>
          </cell>
          <cell r="AJ280" t="str">
            <v>тр.с./сутки</v>
          </cell>
          <cell r="AK280">
            <v>150</v>
          </cell>
          <cell r="AL280">
            <v>54750</v>
          </cell>
          <cell r="AM280">
            <v>100</v>
          </cell>
          <cell r="AN280" t="str">
            <v>тр.с./сутки</v>
          </cell>
          <cell r="AO280">
            <v>100</v>
          </cell>
          <cell r="AP280">
            <v>36500</v>
          </cell>
          <cell r="AQ280">
            <v>1250</v>
          </cell>
          <cell r="AR280" t="str">
            <v>тр.с./сутки</v>
          </cell>
          <cell r="AS280">
            <v>1250</v>
          </cell>
          <cell r="AT280">
            <v>456250</v>
          </cell>
          <cell r="AU280">
            <v>1500</v>
          </cell>
          <cell r="AV280" t="str">
            <v>тр.с./сутки</v>
          </cell>
          <cell r="AW280">
            <v>1500</v>
          </cell>
          <cell r="AX280">
            <v>547500</v>
          </cell>
          <cell r="AY280">
            <v>28000</v>
          </cell>
          <cell r="AZ280" t="str">
            <v>чел./сутки</v>
          </cell>
          <cell r="BA280">
            <v>28000</v>
          </cell>
          <cell r="BB280">
            <v>10220000</v>
          </cell>
          <cell r="BC280">
            <v>0</v>
          </cell>
          <cell r="BD280" t="str">
            <v>не определена</v>
          </cell>
          <cell r="BE280">
            <v>0</v>
          </cell>
          <cell r="BF280">
            <v>0</v>
          </cell>
          <cell r="BG280" t="str">
            <v>не определено</v>
          </cell>
          <cell r="BH280" t="str">
            <v>да</v>
          </cell>
          <cell r="BI280" t="str">
            <v>да</v>
          </cell>
          <cell r="BJ280" t="str">
            <v>да</v>
          </cell>
          <cell r="BK280" t="str">
            <v>да</v>
          </cell>
          <cell r="BL280" t="str">
            <v>да</v>
          </cell>
          <cell r="BM280" t="str">
            <v>да</v>
          </cell>
          <cell r="BN280">
            <v>0</v>
          </cell>
          <cell r="BO280">
            <v>23</v>
          </cell>
        </row>
        <row r="281">
          <cell r="A281" t="str">
            <v>ЖДППАдлерЮФО</v>
          </cell>
          <cell r="B281">
            <v>276</v>
          </cell>
          <cell r="C281" t="str">
            <v>Сочинский</v>
          </cell>
          <cell r="D281" t="str">
            <v>ЖДПП</v>
          </cell>
          <cell r="E281" t="str">
            <v>ЖДПП</v>
          </cell>
          <cell r="F281" t="str">
            <v>Адлер</v>
          </cell>
          <cell r="G281" t="str">
            <v>да</v>
          </cell>
          <cell r="H281" t="str">
            <v>установлен</v>
          </cell>
          <cell r="I281" t="str">
            <v>железнодорожный</v>
          </cell>
          <cell r="J281" t="str">
            <v>не определен</v>
          </cell>
          <cell r="K281" t="str">
            <v>грузо-пассажирский</v>
          </cell>
          <cell r="L281" t="str">
            <v>постоянный</v>
          </cell>
          <cell r="M281" t="str">
            <v>многосторонний</v>
          </cell>
          <cell r="N281" t="str">
            <v>не определен</v>
          </cell>
          <cell r="O281" t="str">
            <v>нет</v>
          </cell>
          <cell r="P281" t="str">
            <v>да</v>
          </cell>
          <cell r="Q281" t="str">
            <v>да</v>
          </cell>
          <cell r="R281" t="str">
            <v>Республика Абхазия</v>
          </cell>
          <cell r="S281" t="str">
            <v>Псоу</v>
          </cell>
          <cell r="T281" t="str">
            <v>ЮФО</v>
          </cell>
          <cell r="U281" t="str">
            <v>Краснодарский край</v>
          </cell>
          <cell r="V281" t="str">
            <v>Краснодарский край, г. Сочи, Адлерский район, с. Весёлое железнодорожная станция «Весёлое»</v>
          </cell>
          <cell r="W281" t="str">
            <v>функционирует</v>
          </cell>
          <cell r="X281" t="str">
            <v>круглосуточно</v>
          </cell>
          <cell r="Y281" t="str">
            <v>действует</v>
          </cell>
          <cell r="Z281" t="str">
            <v>нет данных</v>
          </cell>
          <cell r="AA281" t="str">
            <v>нет данных</v>
          </cell>
          <cell r="AB281" t="str">
            <v>нет данных</v>
          </cell>
          <cell r="AC281" t="str">
            <v>все</v>
          </cell>
          <cell r="AD281" t="str">
            <v>круглогодично</v>
          </cell>
          <cell r="AE281">
            <v>24</v>
          </cell>
          <cell r="AF281">
            <v>365</v>
          </cell>
          <cell r="AG281" t="str">
            <v>действует</v>
          </cell>
          <cell r="AH281">
            <v>43311</v>
          </cell>
          <cell r="AI281">
            <v>3</v>
          </cell>
          <cell r="AJ281" t="str">
            <v>тр.с./сутки</v>
          </cell>
          <cell r="AK281">
            <v>3</v>
          </cell>
          <cell r="AL281">
            <v>1095</v>
          </cell>
          <cell r="AM281">
            <v>3</v>
          </cell>
          <cell r="AN281" t="str">
            <v>тр.с./сутки</v>
          </cell>
          <cell r="AO281">
            <v>3</v>
          </cell>
          <cell r="AP281">
            <v>1095</v>
          </cell>
          <cell r="AQ281">
            <v>0</v>
          </cell>
          <cell r="AR281" t="str">
            <v>не определена</v>
          </cell>
          <cell r="AS281">
            <v>0</v>
          </cell>
          <cell r="AT281">
            <v>0</v>
          </cell>
          <cell r="AU281">
            <v>6</v>
          </cell>
          <cell r="AV281" t="str">
            <v>тр.с./сутки</v>
          </cell>
          <cell r="AW281">
            <v>6</v>
          </cell>
          <cell r="AX281">
            <v>2190</v>
          </cell>
          <cell r="AY281">
            <v>2190</v>
          </cell>
          <cell r="AZ281" t="str">
            <v>чел./сутки</v>
          </cell>
          <cell r="BA281">
            <v>2190</v>
          </cell>
          <cell r="BB281">
            <v>799350</v>
          </cell>
          <cell r="BC281">
            <v>0</v>
          </cell>
          <cell r="BD281" t="str">
            <v>не определена</v>
          </cell>
          <cell r="BE281">
            <v>0</v>
          </cell>
          <cell r="BF281">
            <v>0</v>
          </cell>
          <cell r="BG281" t="str">
            <v>не определено</v>
          </cell>
          <cell r="BH281" t="str">
            <v>да</v>
          </cell>
          <cell r="BI281" t="str">
            <v>да</v>
          </cell>
          <cell r="BJ281" t="str">
            <v>да</v>
          </cell>
          <cell r="BK281" t="str">
            <v>да</v>
          </cell>
          <cell r="BL281" t="str">
            <v>да</v>
          </cell>
          <cell r="BM281" t="str">
            <v>нет</v>
          </cell>
          <cell r="BN281">
            <v>0</v>
          </cell>
          <cell r="BO281">
            <v>0</v>
          </cell>
        </row>
        <row r="282">
          <cell r="A282" t="str">
            <v>ВППАнапа (Витязево)ЮФО</v>
          </cell>
          <cell r="B282">
            <v>277</v>
          </cell>
          <cell r="C282" t="str">
            <v>Сочинский</v>
          </cell>
          <cell r="D282" t="str">
            <v>ВПП</v>
          </cell>
          <cell r="E282" t="str">
            <v>ВПП</v>
          </cell>
          <cell r="F282" t="str">
            <v>Анапа (Витязево)</v>
          </cell>
          <cell r="G282" t="str">
            <v>да</v>
          </cell>
          <cell r="H282" t="str">
            <v>установлен</v>
          </cell>
          <cell r="I282" t="str">
            <v>воздушный</v>
          </cell>
          <cell r="J282" t="str">
            <v>не определен</v>
          </cell>
          <cell r="K282" t="str">
            <v>грузо-пассажирский</v>
          </cell>
          <cell r="L282" t="str">
            <v>работающий на нерегулярной основе</v>
          </cell>
          <cell r="M282" t="str">
            <v>многосторонний</v>
          </cell>
          <cell r="N282" t="str">
            <v>не определен</v>
          </cell>
          <cell r="O282" t="str">
            <v>нет</v>
          </cell>
          <cell r="P282" t="str">
            <v>нет</v>
          </cell>
          <cell r="Q282" t="str">
            <v>да</v>
          </cell>
          <cell r="R282" t="str">
            <v>не применимо</v>
          </cell>
          <cell r="S282" t="str">
            <v>не применимо</v>
          </cell>
          <cell r="T282" t="str">
            <v>ЮФО</v>
          </cell>
          <cell r="U282" t="str">
            <v>Краснодарский край</v>
          </cell>
          <cell r="V282" t="str">
            <v>Краснодарский край, г. Анапа -7, аэропорт</v>
          </cell>
          <cell r="W282" t="str">
            <v>функционирует</v>
          </cell>
          <cell r="X282" t="str">
            <v>зимний период-ежедневно с 08.00 до 20.00, летний период-ежедневно с 07.30 до 22.30</v>
          </cell>
          <cell r="Y282" t="str">
            <v>действует</v>
          </cell>
          <cell r="Z282" t="str">
            <v>нет данных</v>
          </cell>
          <cell r="AA282" t="str">
            <v>нет данных</v>
          </cell>
          <cell r="AB282" t="str">
            <v>нет данных</v>
          </cell>
          <cell r="AC282" t="str">
            <v>все</v>
          </cell>
          <cell r="AD282" t="str">
            <v>зимний/летний</v>
          </cell>
          <cell r="AE282" t="str">
            <v>12/15</v>
          </cell>
          <cell r="AF282">
            <v>365</v>
          </cell>
          <cell r="AG282" t="str">
            <v>действует</v>
          </cell>
          <cell r="AH282">
            <v>43161</v>
          </cell>
          <cell r="AI282">
            <v>0</v>
          </cell>
          <cell r="AJ282" t="str">
            <v>не определена</v>
          </cell>
          <cell r="AK282">
            <v>0</v>
          </cell>
          <cell r="AL282">
            <v>0</v>
          </cell>
          <cell r="AM282">
            <v>4</v>
          </cell>
          <cell r="AN282" t="str">
            <v>тр.с./сутки</v>
          </cell>
          <cell r="AO282">
            <v>4</v>
          </cell>
          <cell r="AP282">
            <v>0</v>
          </cell>
          <cell r="AQ282">
            <v>0</v>
          </cell>
          <cell r="AR282" t="str">
            <v>не определена</v>
          </cell>
          <cell r="AS282">
            <v>0</v>
          </cell>
          <cell r="AT282">
            <v>0</v>
          </cell>
          <cell r="AU282">
            <v>4</v>
          </cell>
          <cell r="AV282" t="str">
            <v>тр.с./сутки</v>
          </cell>
          <cell r="AW282">
            <v>4</v>
          </cell>
          <cell r="AX282">
            <v>0</v>
          </cell>
          <cell r="AY282">
            <v>40</v>
          </cell>
          <cell r="AZ282" t="str">
            <v>чел./час</v>
          </cell>
          <cell r="BA282" t="str">
            <v>480/600</v>
          </cell>
          <cell r="BB282">
            <v>0</v>
          </cell>
          <cell r="BC282">
            <v>10</v>
          </cell>
          <cell r="BD282" t="str">
            <v>тонн/сутки</v>
          </cell>
          <cell r="BE282">
            <v>10</v>
          </cell>
          <cell r="BF282">
            <v>0</v>
          </cell>
          <cell r="BG282" t="str">
            <v>не представляется возможным расчитать в связи с нерегулярным характером работы пункта пропуска</v>
          </cell>
          <cell r="BH282" t="str">
            <v>да</v>
          </cell>
          <cell r="BI282" t="str">
            <v>да</v>
          </cell>
          <cell r="BJ282" t="str">
            <v>да</v>
          </cell>
          <cell r="BK282" t="str">
            <v>да</v>
          </cell>
          <cell r="BL282" t="str">
            <v>да</v>
          </cell>
          <cell r="BM282" t="str">
            <v>нет</v>
          </cell>
          <cell r="BN282">
            <v>0</v>
          </cell>
          <cell r="BO282">
            <v>0</v>
          </cell>
        </row>
        <row r="283">
          <cell r="A283" t="str">
            <v>ВППГеленджикЮФО</v>
          </cell>
          <cell r="B283">
            <v>278</v>
          </cell>
          <cell r="C283" t="str">
            <v>Сочинский</v>
          </cell>
          <cell r="D283" t="str">
            <v>ВПП</v>
          </cell>
          <cell r="E283" t="str">
            <v>ВПП</v>
          </cell>
          <cell r="F283" t="str">
            <v>Геленджик</v>
          </cell>
          <cell r="G283" t="str">
            <v>нет</v>
          </cell>
          <cell r="H283" t="str">
            <v>установлен</v>
          </cell>
          <cell r="I283" t="str">
            <v>воздушный</v>
          </cell>
          <cell r="J283" t="str">
            <v>не определен</v>
          </cell>
          <cell r="K283" t="str">
            <v>грузо-пассажирский</v>
          </cell>
          <cell r="L283" t="str">
            <v>постоянный</v>
          </cell>
          <cell r="M283" t="str">
            <v>многосторонний</v>
          </cell>
          <cell r="N283" t="str">
            <v>не определен</v>
          </cell>
          <cell r="O283" t="str">
            <v>нет</v>
          </cell>
          <cell r="P283" t="str">
            <v>нет</v>
          </cell>
          <cell r="Q283" t="str">
            <v>нет</v>
          </cell>
          <cell r="R283" t="str">
            <v>не применимо</v>
          </cell>
          <cell r="S283" t="str">
            <v>не применимо</v>
          </cell>
          <cell r="T283" t="str">
            <v>ЮФО</v>
          </cell>
          <cell r="U283" t="str">
            <v>Краснодарский край</v>
          </cell>
          <cell r="V283" t="str">
            <v>не определен</v>
          </cell>
          <cell r="W283" t="str">
            <v>Пункт пропуска не обустраивался и не открывался установленным порядком. Пропуск осуществляется по особому решению Правительства РФ</v>
          </cell>
          <cell r="X283" t="str">
            <v>не определен</v>
          </cell>
          <cell r="Y283" t="str">
            <v>не определен</v>
          </cell>
          <cell r="Z283" t="str">
            <v>нет данных</v>
          </cell>
          <cell r="AA283" t="str">
            <v>нет данных</v>
          </cell>
          <cell r="AB283" t="str">
            <v>нет данных</v>
          </cell>
          <cell r="AC283" t="str">
            <v>не определен</v>
          </cell>
          <cell r="AD283" t="str">
            <v>не определен</v>
          </cell>
          <cell r="AE283">
            <v>0</v>
          </cell>
          <cell r="AF283">
            <v>0</v>
          </cell>
          <cell r="AG283" t="str">
            <v>не определен</v>
          </cell>
          <cell r="AH283" t="str">
            <v>не утвержден</v>
          </cell>
          <cell r="AI283">
            <v>0</v>
          </cell>
          <cell r="AJ283" t="str">
            <v>не определена</v>
          </cell>
          <cell r="AK283">
            <v>0</v>
          </cell>
          <cell r="AL283">
            <v>0</v>
          </cell>
          <cell r="AM283">
            <v>0</v>
          </cell>
          <cell r="AN283" t="str">
            <v>не определена</v>
          </cell>
          <cell r="AO283">
            <v>0</v>
          </cell>
          <cell r="AP283">
            <v>0</v>
          </cell>
          <cell r="AQ283">
            <v>0</v>
          </cell>
          <cell r="AR283" t="str">
            <v>не определена</v>
          </cell>
          <cell r="AS283">
            <v>0</v>
          </cell>
          <cell r="AT283">
            <v>0</v>
          </cell>
          <cell r="AU283">
            <v>0</v>
          </cell>
          <cell r="AV283" t="str">
            <v>не определена</v>
          </cell>
          <cell r="AW283">
            <v>0</v>
          </cell>
          <cell r="AX283">
            <v>0</v>
          </cell>
          <cell r="AY283">
            <v>0</v>
          </cell>
          <cell r="AZ283" t="str">
            <v>не определена</v>
          </cell>
          <cell r="BA283">
            <v>0</v>
          </cell>
          <cell r="BB283">
            <v>0</v>
          </cell>
          <cell r="BC283">
            <v>0</v>
          </cell>
          <cell r="BD283" t="str">
            <v>не определена</v>
          </cell>
          <cell r="BE283">
            <v>0</v>
          </cell>
          <cell r="BF283">
            <v>0</v>
          </cell>
          <cell r="BG283" t="str">
            <v>не определено</v>
          </cell>
          <cell r="BH283" t="str">
            <v>нет</v>
          </cell>
          <cell r="BI283" t="str">
            <v>нет</v>
          </cell>
          <cell r="BJ283" t="str">
            <v>нет</v>
          </cell>
          <cell r="BK283" t="str">
            <v>нет</v>
          </cell>
          <cell r="BL283" t="str">
            <v>нет</v>
          </cell>
          <cell r="BM283" t="str">
            <v>нет</v>
          </cell>
          <cell r="BN283">
            <v>0</v>
          </cell>
          <cell r="BO283">
            <v>0</v>
          </cell>
        </row>
        <row r="284">
          <cell r="A284" t="str">
            <v>ВППКраснодар (Пашковский)ЮФО</v>
          </cell>
          <cell r="B284">
            <v>279</v>
          </cell>
          <cell r="C284" t="str">
            <v>Сочинский</v>
          </cell>
          <cell r="D284" t="str">
            <v>ВПП</v>
          </cell>
          <cell r="E284" t="str">
            <v>ВПП</v>
          </cell>
          <cell r="F284" t="str">
            <v>Краснодар (Пашковский)</v>
          </cell>
          <cell r="G284" t="str">
            <v>да</v>
          </cell>
          <cell r="H284" t="str">
            <v>установлен</v>
          </cell>
          <cell r="I284" t="str">
            <v>воздушный</v>
          </cell>
          <cell r="J284" t="str">
            <v>не определен</v>
          </cell>
          <cell r="K284" t="str">
            <v>грузо-пассажирский</v>
          </cell>
          <cell r="L284" t="str">
            <v>постоянный</v>
          </cell>
          <cell r="M284" t="str">
            <v>многосторонний</v>
          </cell>
          <cell r="N284" t="str">
            <v>не определен</v>
          </cell>
          <cell r="O284" t="str">
            <v>нет</v>
          </cell>
          <cell r="P284" t="str">
            <v>нет</v>
          </cell>
          <cell r="Q284" t="str">
            <v>да</v>
          </cell>
          <cell r="R284" t="str">
            <v>не применимо</v>
          </cell>
          <cell r="S284" t="str">
            <v>не применимо</v>
          </cell>
          <cell r="T284" t="str">
            <v>ЮФО</v>
          </cell>
          <cell r="U284" t="str">
            <v>Краснодарский край</v>
          </cell>
          <cell r="V284" t="str">
            <v>350912, Краснодарский край, г. Краснодар ул. Евдокии Бершанской, 355</v>
          </cell>
          <cell r="W284" t="str">
            <v>функционирует</v>
          </cell>
          <cell r="X284" t="str">
            <v>круглосуточно</v>
          </cell>
          <cell r="Y284" t="str">
            <v>действует</v>
          </cell>
          <cell r="Z284" t="str">
            <v>нет данных</v>
          </cell>
          <cell r="AA284" t="str">
            <v>нет данных</v>
          </cell>
          <cell r="AB284" t="str">
            <v>нет данных</v>
          </cell>
          <cell r="AC284" t="str">
            <v>все</v>
          </cell>
          <cell r="AD284" t="str">
            <v>круглогодично</v>
          </cell>
          <cell r="AE284">
            <v>24</v>
          </cell>
          <cell r="AF284">
            <v>365</v>
          </cell>
          <cell r="AG284" t="str">
            <v>действует</v>
          </cell>
          <cell r="AH284">
            <v>44011</v>
          </cell>
          <cell r="AI284">
            <v>1</v>
          </cell>
          <cell r="AJ284" t="str">
            <v>тр.с./сутки</v>
          </cell>
          <cell r="AK284">
            <v>1</v>
          </cell>
          <cell r="AL284">
            <v>365</v>
          </cell>
          <cell r="AM284">
            <v>2</v>
          </cell>
          <cell r="AN284" t="str">
            <v>тр.с./час</v>
          </cell>
          <cell r="AO284">
            <v>48</v>
          </cell>
          <cell r="AP284">
            <v>17520</v>
          </cell>
          <cell r="AQ284">
            <v>0</v>
          </cell>
          <cell r="AR284" t="str">
            <v>не определена</v>
          </cell>
          <cell r="AS284">
            <v>0</v>
          </cell>
          <cell r="AT284">
            <v>0</v>
          </cell>
          <cell r="AU284">
            <v>49</v>
          </cell>
          <cell r="AV284" t="str">
            <v>тр.с./сутки</v>
          </cell>
          <cell r="AW284">
            <v>49</v>
          </cell>
          <cell r="AX284">
            <v>17885</v>
          </cell>
          <cell r="AY284">
            <v>520</v>
          </cell>
          <cell r="AZ284" t="str">
            <v>чел./час</v>
          </cell>
          <cell r="BA284">
            <v>12480</v>
          </cell>
          <cell r="BB284">
            <v>4555200</v>
          </cell>
          <cell r="BC284">
            <v>32</v>
          </cell>
          <cell r="BD284" t="str">
            <v>тонн/сутки</v>
          </cell>
          <cell r="BE284">
            <v>32</v>
          </cell>
          <cell r="BF284">
            <v>11680</v>
          </cell>
          <cell r="BG284" t="str">
            <v>не определено</v>
          </cell>
          <cell r="BH284" t="str">
            <v>да</v>
          </cell>
          <cell r="BI284" t="str">
            <v>да</v>
          </cell>
          <cell r="BJ284" t="str">
            <v>да</v>
          </cell>
          <cell r="BK284" t="str">
            <v>да</v>
          </cell>
          <cell r="BL284" t="str">
            <v>да</v>
          </cell>
          <cell r="BM284" t="str">
            <v>нет</v>
          </cell>
          <cell r="BN284">
            <v>0</v>
          </cell>
          <cell r="BO284">
            <v>0</v>
          </cell>
        </row>
        <row r="285">
          <cell r="A285" t="str">
            <v>ВППСочиЮФО</v>
          </cell>
          <cell r="B285">
            <v>280</v>
          </cell>
          <cell r="C285" t="str">
            <v>Сочинский</v>
          </cell>
          <cell r="D285" t="str">
            <v>ВПП</v>
          </cell>
          <cell r="E285" t="str">
            <v>ВПП</v>
          </cell>
          <cell r="F285" t="str">
            <v>Сочи</v>
          </cell>
          <cell r="G285" t="str">
            <v>да</v>
          </cell>
          <cell r="H285" t="str">
            <v>установлен</v>
          </cell>
          <cell r="I285" t="str">
            <v>воздушный</v>
          </cell>
          <cell r="J285" t="str">
            <v>не определен</v>
          </cell>
          <cell r="K285" t="str">
            <v>грузо-пассажирский</v>
          </cell>
          <cell r="L285" t="str">
            <v>постоянный</v>
          </cell>
          <cell r="M285" t="str">
            <v>многосторонний</v>
          </cell>
          <cell r="N285" t="str">
            <v>не определен</v>
          </cell>
          <cell r="O285" t="str">
            <v>нет</v>
          </cell>
          <cell r="P285" t="str">
            <v>да</v>
          </cell>
          <cell r="Q285" t="str">
            <v>да</v>
          </cell>
          <cell r="R285" t="str">
            <v>не применимо</v>
          </cell>
          <cell r="S285" t="str">
            <v>не применимо</v>
          </cell>
          <cell r="T285" t="str">
            <v>ЮФО</v>
          </cell>
          <cell r="U285" t="str">
            <v>Краснодарский край</v>
          </cell>
          <cell r="V285" t="str">
            <v>Краснодарский край, г. Сочи, Адлерский район, ул. Мира-50</v>
          </cell>
          <cell r="W285" t="str">
            <v>функционирует</v>
          </cell>
          <cell r="X285" t="str">
            <v>круглосуточно</v>
          </cell>
          <cell r="Y285" t="str">
            <v>действует</v>
          </cell>
          <cell r="Z285" t="str">
            <v>нет данных</v>
          </cell>
          <cell r="AA285" t="str">
            <v>нет данных</v>
          </cell>
          <cell r="AB285" t="str">
            <v>нет данных</v>
          </cell>
          <cell r="AC285" t="str">
            <v>все</v>
          </cell>
          <cell r="AD285" t="str">
            <v>круглогодично</v>
          </cell>
          <cell r="AE285">
            <v>24</v>
          </cell>
          <cell r="AF285">
            <v>365</v>
          </cell>
          <cell r="AG285" t="str">
            <v>действует</v>
          </cell>
          <cell r="AH285">
            <v>43383</v>
          </cell>
          <cell r="AI285">
            <v>0</v>
          </cell>
          <cell r="AJ285" t="str">
            <v>не определена</v>
          </cell>
          <cell r="AK285">
            <v>0</v>
          </cell>
          <cell r="AL285">
            <v>0</v>
          </cell>
          <cell r="AM285">
            <v>12</v>
          </cell>
          <cell r="AN285" t="str">
            <v>тр.с./сутки</v>
          </cell>
          <cell r="AO285">
            <v>12</v>
          </cell>
          <cell r="AP285">
            <v>4380</v>
          </cell>
          <cell r="AQ285">
            <v>0</v>
          </cell>
          <cell r="AR285" t="str">
            <v>не определена</v>
          </cell>
          <cell r="AS285">
            <v>0</v>
          </cell>
          <cell r="AT285">
            <v>0</v>
          </cell>
          <cell r="AU285">
            <v>12</v>
          </cell>
          <cell r="AV285" t="str">
            <v>тр.с./сутки</v>
          </cell>
          <cell r="AW285">
            <v>12</v>
          </cell>
          <cell r="AX285">
            <v>4380</v>
          </cell>
          <cell r="AY285">
            <v>600</v>
          </cell>
          <cell r="AZ285" t="str">
            <v>чел./час</v>
          </cell>
          <cell r="BA285">
            <v>14400</v>
          </cell>
          <cell r="BB285">
            <v>5256000</v>
          </cell>
          <cell r="BC285">
            <v>0</v>
          </cell>
          <cell r="BD285" t="str">
            <v>не определена</v>
          </cell>
          <cell r="BE285">
            <v>0</v>
          </cell>
          <cell r="BF285">
            <v>0</v>
          </cell>
          <cell r="BG285" t="str">
            <v>не определено</v>
          </cell>
          <cell r="BH285" t="str">
            <v>да</v>
          </cell>
          <cell r="BI285" t="str">
            <v>да</v>
          </cell>
          <cell r="BJ285" t="str">
            <v>да</v>
          </cell>
          <cell r="BK285" t="str">
            <v>да</v>
          </cell>
          <cell r="BL285" t="str">
            <v>да</v>
          </cell>
          <cell r="BM285" t="str">
            <v>нет</v>
          </cell>
          <cell r="BN285">
            <v>0</v>
          </cell>
          <cell r="BO285">
            <v>0</v>
          </cell>
        </row>
        <row r="286">
          <cell r="A286" t="str">
            <v>МППАнапаЮФО</v>
          </cell>
          <cell r="B286">
            <v>281</v>
          </cell>
          <cell r="C286" t="str">
            <v>Сочинский</v>
          </cell>
          <cell r="D286" t="str">
            <v>МПП</v>
          </cell>
          <cell r="E286" t="str">
            <v>МПП</v>
          </cell>
          <cell r="F286" t="str">
            <v>Анапа</v>
          </cell>
          <cell r="G286" t="str">
            <v>да</v>
          </cell>
          <cell r="H286" t="str">
            <v>установлен</v>
          </cell>
          <cell r="I286" t="str">
            <v>морской</v>
          </cell>
          <cell r="J286" t="str">
            <v>не определен</v>
          </cell>
          <cell r="K286" t="str">
            <v>грузо-пассажирский</v>
          </cell>
          <cell r="L286" t="str">
            <v>постоянный</v>
          </cell>
          <cell r="M286" t="str">
            <v>многосторонний</v>
          </cell>
          <cell r="N286" t="str">
            <v>не определен</v>
          </cell>
          <cell r="O286" t="str">
            <v>нет</v>
          </cell>
          <cell r="P286" t="str">
            <v>нет</v>
          </cell>
          <cell r="Q286" t="str">
            <v>да</v>
          </cell>
          <cell r="R286" t="str">
            <v>не применимо</v>
          </cell>
          <cell r="S286" t="str">
            <v>не применимо</v>
          </cell>
          <cell r="T286" t="str">
            <v>ЮФО</v>
          </cell>
          <cell r="U286" t="str">
            <v>Краснодарский край</v>
          </cell>
          <cell r="V286" t="str">
            <v>Краснодарский край, г. Анапа, ул. Ленина, 1</v>
          </cell>
          <cell r="W286" t="str">
            <v>функционирует</v>
          </cell>
          <cell r="X286" t="str">
            <v>круглосуточно</v>
          </cell>
          <cell r="Y286" t="str">
            <v>действует</v>
          </cell>
          <cell r="Z286" t="str">
            <v>нет данных</v>
          </cell>
          <cell r="AA286" t="str">
            <v>нет данных</v>
          </cell>
          <cell r="AB286" t="str">
            <v>нет данных</v>
          </cell>
          <cell r="AC286" t="str">
            <v>все</v>
          </cell>
          <cell r="AD286" t="str">
            <v>круглогодично</v>
          </cell>
          <cell r="AE286">
            <v>24</v>
          </cell>
          <cell r="AF286">
            <v>365</v>
          </cell>
          <cell r="AG286" t="str">
            <v>действует</v>
          </cell>
          <cell r="AH286">
            <v>43161</v>
          </cell>
          <cell r="AI286">
            <v>2</v>
          </cell>
          <cell r="AJ286" t="str">
            <v xml:space="preserve">тр.с./сутки </v>
          </cell>
          <cell r="AK286">
            <v>2</v>
          </cell>
          <cell r="AL286">
            <v>730</v>
          </cell>
          <cell r="AM286">
            <v>0</v>
          </cell>
          <cell r="AN286" t="str">
            <v>не определена</v>
          </cell>
          <cell r="AO286">
            <v>0</v>
          </cell>
          <cell r="AP286">
            <v>0</v>
          </cell>
          <cell r="AQ286">
            <v>0</v>
          </cell>
          <cell r="AR286" t="str">
            <v>не определена</v>
          </cell>
          <cell r="AS286">
            <v>0</v>
          </cell>
          <cell r="AT286">
            <v>0</v>
          </cell>
          <cell r="AU286">
            <v>2</v>
          </cell>
          <cell r="AV286" t="str">
            <v xml:space="preserve">тр.с./сутки </v>
          </cell>
          <cell r="AW286">
            <v>2</v>
          </cell>
          <cell r="AX286">
            <v>730</v>
          </cell>
          <cell r="AY286">
            <v>0</v>
          </cell>
          <cell r="AZ286" t="str">
            <v>не определена</v>
          </cell>
          <cell r="BA286">
            <v>0</v>
          </cell>
          <cell r="BB286">
            <v>0</v>
          </cell>
          <cell r="BC286">
            <v>374000</v>
          </cell>
          <cell r="BD286" t="str">
            <v>тонн/год</v>
          </cell>
          <cell r="BE286">
            <v>1024.6575342465753</v>
          </cell>
          <cell r="BF286">
            <v>374000</v>
          </cell>
          <cell r="BG286" t="str">
            <v>не определено</v>
          </cell>
          <cell r="BH286" t="str">
            <v>да</v>
          </cell>
          <cell r="BI286" t="str">
            <v>да</v>
          </cell>
          <cell r="BJ286" t="str">
            <v>да</v>
          </cell>
          <cell r="BK286" t="str">
            <v>да</v>
          </cell>
          <cell r="BL286" t="str">
            <v>да</v>
          </cell>
          <cell r="BM286" t="str">
            <v>нет</v>
          </cell>
          <cell r="BN286">
            <v>0</v>
          </cell>
          <cell r="BO286">
            <v>0</v>
          </cell>
        </row>
        <row r="287">
          <cell r="A287" t="str">
            <v>МППГеленджикЮФО</v>
          </cell>
          <cell r="B287">
            <v>282</v>
          </cell>
          <cell r="C287" t="str">
            <v>Сочинский</v>
          </cell>
          <cell r="D287" t="str">
            <v>МПП</v>
          </cell>
          <cell r="E287" t="str">
            <v>МПП</v>
          </cell>
          <cell r="F287" t="str">
            <v>Геленджик</v>
          </cell>
          <cell r="G287" t="str">
            <v>нет</v>
          </cell>
          <cell r="H287" t="str">
            <v>установлен</v>
          </cell>
          <cell r="I287" t="str">
            <v>морской</v>
          </cell>
          <cell r="J287" t="str">
            <v>не определен</v>
          </cell>
          <cell r="K287" t="str">
            <v>грузо-пассажирский</v>
          </cell>
          <cell r="L287" t="str">
            <v>постоянный</v>
          </cell>
          <cell r="M287" t="str">
            <v>многосторонний</v>
          </cell>
          <cell r="N287" t="str">
            <v>не определен</v>
          </cell>
          <cell r="O287" t="str">
            <v>да</v>
          </cell>
          <cell r="P287" t="str">
            <v>нет</v>
          </cell>
          <cell r="Q287" t="str">
            <v>да</v>
          </cell>
          <cell r="R287" t="str">
            <v>не применимо</v>
          </cell>
          <cell r="S287" t="str">
            <v>не применимо</v>
          </cell>
          <cell r="T287" t="str">
            <v>ЮФО</v>
          </cell>
          <cell r="U287" t="str">
            <v>Краснодарский край</v>
          </cell>
          <cell r="V287" t="str">
            <v>Краснодарский край, г. Геленджик, ул. Портовая, 1</v>
          </cell>
          <cell r="W287" t="str">
            <v>Временно закрыт на период реконструкции распоряжением Правительства Российской Федерации от 28.12.2018 № 2978-р. Мероприятие по реконструкции планируется к реализации за счет внебюджетных источников</v>
          </cell>
          <cell r="X287" t="str">
            <v>круглосуточно</v>
          </cell>
          <cell r="Y287" t="str">
            <v>действует</v>
          </cell>
          <cell r="Z287" t="str">
            <v>нет данных</v>
          </cell>
          <cell r="AA287" t="str">
            <v>нет данных</v>
          </cell>
          <cell r="AB287" t="str">
            <v>нет данных</v>
          </cell>
          <cell r="AC287" t="str">
            <v>все</v>
          </cell>
          <cell r="AD287" t="str">
            <v>круглогодично</v>
          </cell>
          <cell r="AE287">
            <v>24</v>
          </cell>
          <cell r="AF287">
            <v>365</v>
          </cell>
          <cell r="AG287" t="str">
            <v>действует</v>
          </cell>
          <cell r="AH287">
            <v>43161</v>
          </cell>
          <cell r="AI287">
            <v>2</v>
          </cell>
          <cell r="AJ287" t="str">
            <v>тр.с./сутки</v>
          </cell>
          <cell r="AK287">
            <v>2</v>
          </cell>
          <cell r="AL287">
            <v>730</v>
          </cell>
          <cell r="AM287">
            <v>0</v>
          </cell>
          <cell r="AN287" t="str">
            <v>не определена</v>
          </cell>
          <cell r="AO287">
            <v>0</v>
          </cell>
          <cell r="AP287">
            <v>0</v>
          </cell>
          <cell r="AQ287">
            <v>0</v>
          </cell>
          <cell r="AR287" t="str">
            <v>не определена</v>
          </cell>
          <cell r="AS287">
            <v>0</v>
          </cell>
          <cell r="AT287">
            <v>0</v>
          </cell>
          <cell r="AU287">
            <v>2</v>
          </cell>
          <cell r="AV287" t="str">
            <v>тр.с./сутки</v>
          </cell>
          <cell r="AW287">
            <v>2</v>
          </cell>
          <cell r="AX287">
            <v>730</v>
          </cell>
          <cell r="AY287">
            <v>0</v>
          </cell>
          <cell r="AZ287" t="str">
            <v>не определена</v>
          </cell>
          <cell r="BA287">
            <v>0</v>
          </cell>
          <cell r="BB287">
            <v>0</v>
          </cell>
          <cell r="BC287">
            <v>250000</v>
          </cell>
          <cell r="BD287" t="str">
            <v>тонн/год</v>
          </cell>
          <cell r="BE287">
            <v>684.93150684931504</v>
          </cell>
          <cell r="BF287">
            <v>250000</v>
          </cell>
          <cell r="BG287" t="str">
            <v>не определено</v>
          </cell>
          <cell r="BH287" t="str">
            <v>да</v>
          </cell>
          <cell r="BI287" t="str">
            <v>да</v>
          </cell>
          <cell r="BJ287" t="str">
            <v>да</v>
          </cell>
          <cell r="BK287" t="str">
            <v>да</v>
          </cell>
          <cell r="BL287" t="str">
            <v>да</v>
          </cell>
          <cell r="BM287" t="str">
            <v>нет</v>
          </cell>
          <cell r="BN287">
            <v>0</v>
          </cell>
          <cell r="BO287">
            <v>0</v>
          </cell>
        </row>
        <row r="288">
          <cell r="A288" t="str">
            <v>МППКавказЮФО</v>
          </cell>
          <cell r="B288">
            <v>283</v>
          </cell>
          <cell r="C288" t="str">
            <v>Сочинский</v>
          </cell>
          <cell r="D288" t="str">
            <v>МПП</v>
          </cell>
          <cell r="E288" t="str">
            <v>МПП</v>
          </cell>
          <cell r="F288" t="str">
            <v>Кавказ</v>
          </cell>
          <cell r="G288" t="str">
            <v>да</v>
          </cell>
          <cell r="H288" t="str">
            <v>установлен</v>
          </cell>
          <cell r="I288" t="str">
            <v>морской</v>
          </cell>
          <cell r="J288" t="str">
            <v>не определен</v>
          </cell>
          <cell r="K288" t="str">
            <v>грузо-пассажирский</v>
          </cell>
          <cell r="L288" t="str">
            <v>постоянный</v>
          </cell>
          <cell r="M288" t="str">
            <v>многосторонний</v>
          </cell>
          <cell r="N288" t="str">
            <v>не определен</v>
          </cell>
          <cell r="O288" t="str">
            <v>да</v>
          </cell>
          <cell r="P288" t="str">
            <v>да</v>
          </cell>
          <cell r="Q288" t="str">
            <v>да</v>
          </cell>
          <cell r="R288" t="str">
            <v>утратило значение (Украина)</v>
          </cell>
          <cell r="S288" t="str">
            <v>утратило значение (Крым)</v>
          </cell>
          <cell r="T288" t="str">
            <v>ЮФО</v>
          </cell>
          <cell r="U288" t="str">
            <v>Краснодарский край</v>
          </cell>
          <cell r="V288" t="str">
            <v>Краснодарский край, Темрюкский район, п. Чушка, Азовское море</v>
          </cell>
          <cell r="W288" t="str">
            <v>функционирует</v>
          </cell>
          <cell r="X288" t="str">
            <v>круглосуточно</v>
          </cell>
          <cell r="Y288" t="str">
            <v>действует</v>
          </cell>
          <cell r="Z288" t="str">
            <v>нет данных</v>
          </cell>
          <cell r="AA288" t="str">
            <v>нет данных</v>
          </cell>
          <cell r="AB288" t="str">
            <v>нет данных</v>
          </cell>
          <cell r="AC288" t="str">
            <v>все</v>
          </cell>
          <cell r="AD288" t="str">
            <v>круглогодично</v>
          </cell>
          <cell r="AE288">
            <v>24</v>
          </cell>
          <cell r="AF288">
            <v>365</v>
          </cell>
          <cell r="AG288" t="str">
            <v>действует</v>
          </cell>
          <cell r="AH288">
            <v>43455</v>
          </cell>
          <cell r="AI288">
            <v>43</v>
          </cell>
          <cell r="AJ288" t="str">
            <v>тр.с./сутки</v>
          </cell>
          <cell r="AK288">
            <v>43</v>
          </cell>
          <cell r="AL288">
            <v>15695</v>
          </cell>
          <cell r="AM288">
            <v>6</v>
          </cell>
          <cell r="AN288" t="str">
            <v>тр.с./сутки</v>
          </cell>
          <cell r="AO288">
            <v>6</v>
          </cell>
          <cell r="AP288">
            <v>2190</v>
          </cell>
          <cell r="AQ288">
            <v>100</v>
          </cell>
          <cell r="AR288" t="str">
            <v>тр.с./сутки</v>
          </cell>
          <cell r="AS288">
            <v>100</v>
          </cell>
          <cell r="AT288">
            <v>36500</v>
          </cell>
          <cell r="AU288">
            <v>149</v>
          </cell>
          <cell r="AV288" t="str">
            <v>тр.с./сутки</v>
          </cell>
          <cell r="AW288">
            <v>149</v>
          </cell>
          <cell r="AX288">
            <v>54385</v>
          </cell>
          <cell r="AY288">
            <v>100</v>
          </cell>
          <cell r="AZ288" t="str">
            <v>чел./час</v>
          </cell>
          <cell r="BA288">
            <v>2400</v>
          </cell>
          <cell r="BB288">
            <v>876000</v>
          </cell>
          <cell r="BC288">
            <v>300000</v>
          </cell>
          <cell r="BD288" t="str">
            <v>тонн/сутки</v>
          </cell>
          <cell r="BE288">
            <v>300000</v>
          </cell>
          <cell r="BF288">
            <v>109500000</v>
          </cell>
          <cell r="BG288" t="str">
            <v>не определено</v>
          </cell>
          <cell r="BH288" t="str">
            <v>да</v>
          </cell>
          <cell r="BI288" t="str">
            <v>да</v>
          </cell>
          <cell r="BJ288" t="str">
            <v>да</v>
          </cell>
          <cell r="BK288" t="str">
            <v>да</v>
          </cell>
          <cell r="BL288" t="str">
            <v>да</v>
          </cell>
          <cell r="BM288" t="str">
            <v>да</v>
          </cell>
          <cell r="BN288">
            <v>0</v>
          </cell>
          <cell r="BO288">
            <v>0</v>
          </cell>
        </row>
        <row r="289">
          <cell r="A289" t="str">
            <v>МППНовороссийскЮФО</v>
          </cell>
          <cell r="B289">
            <v>284</v>
          </cell>
          <cell r="C289" t="str">
            <v>Сочинский</v>
          </cell>
          <cell r="D289" t="str">
            <v>МПП</v>
          </cell>
          <cell r="E289" t="str">
            <v>МПП</v>
          </cell>
          <cell r="F289" t="str">
            <v>Новороссийск</v>
          </cell>
          <cell r="G289" t="str">
            <v>да</v>
          </cell>
          <cell r="H289" t="str">
            <v>установлен</v>
          </cell>
          <cell r="I289" t="str">
            <v>морской</v>
          </cell>
          <cell r="J289" t="str">
            <v>не определен</v>
          </cell>
          <cell r="K289" t="str">
            <v>грузо-пассажирский</v>
          </cell>
          <cell r="L289" t="str">
            <v>постоянный</v>
          </cell>
          <cell r="M289" t="str">
            <v>многосторонний</v>
          </cell>
          <cell r="N289" t="str">
            <v>не определен</v>
          </cell>
          <cell r="O289" t="str">
            <v>да</v>
          </cell>
          <cell r="P289" t="str">
            <v>да</v>
          </cell>
          <cell r="Q289" t="str">
            <v>да</v>
          </cell>
          <cell r="R289" t="str">
            <v>не применимо</v>
          </cell>
          <cell r="S289" t="str">
            <v>не применимо</v>
          </cell>
          <cell r="T289" t="str">
            <v>ЮФО</v>
          </cell>
          <cell r="U289" t="str">
            <v>Краснодарский край</v>
          </cell>
          <cell r="V289" t="str">
            <v>Краснодарский край, г. Новороссийск</v>
          </cell>
          <cell r="W289" t="str">
            <v>функционирует</v>
          </cell>
          <cell r="X289" t="str">
            <v>круглосуточно</v>
          </cell>
          <cell r="Y289" t="str">
            <v>действует</v>
          </cell>
          <cell r="Z289" t="str">
            <v>нет данных</v>
          </cell>
          <cell r="AA289" t="str">
            <v>нет данных</v>
          </cell>
          <cell r="AB289" t="str">
            <v>нет данных</v>
          </cell>
          <cell r="AC289" t="str">
            <v>все</v>
          </cell>
          <cell r="AD289" t="str">
            <v>круглогодично</v>
          </cell>
          <cell r="AE289">
            <v>24</v>
          </cell>
          <cell r="AF289">
            <v>365</v>
          </cell>
          <cell r="AG289" t="str">
            <v>действует</v>
          </cell>
          <cell r="AH289">
            <v>43161</v>
          </cell>
          <cell r="AI289">
            <v>17</v>
          </cell>
          <cell r="AJ289" t="str">
            <v>тр.с./сутки</v>
          </cell>
          <cell r="AK289">
            <v>17</v>
          </cell>
          <cell r="AL289">
            <v>6205</v>
          </cell>
          <cell r="AM289">
            <v>0</v>
          </cell>
          <cell r="AN289" t="str">
            <v>не определена</v>
          </cell>
          <cell r="AO289">
            <v>0</v>
          </cell>
          <cell r="AP289">
            <v>0</v>
          </cell>
          <cell r="AQ289">
            <v>0</v>
          </cell>
          <cell r="AR289" t="str">
            <v>не определена</v>
          </cell>
          <cell r="AS289">
            <v>0</v>
          </cell>
          <cell r="AT289">
            <v>0</v>
          </cell>
          <cell r="AU289">
            <v>17</v>
          </cell>
          <cell r="AV289" t="str">
            <v>тр.с./сутки</v>
          </cell>
          <cell r="AW289">
            <v>17</v>
          </cell>
          <cell r="AX289">
            <v>6205</v>
          </cell>
          <cell r="AY289">
            <v>988000</v>
          </cell>
          <cell r="AZ289" t="str">
            <v>чел./год</v>
          </cell>
          <cell r="BA289">
            <v>2706.8493150684931</v>
          </cell>
          <cell r="BB289">
            <v>988000</v>
          </cell>
          <cell r="BC289">
            <v>169253.54</v>
          </cell>
          <cell r="BD289" t="str">
            <v>тонн/год</v>
          </cell>
          <cell r="BE289">
            <v>463.70832876712331</v>
          </cell>
          <cell r="BF289">
            <v>169253.54</v>
          </cell>
          <cell r="BG289" t="str">
            <v>не определено</v>
          </cell>
          <cell r="BH289" t="str">
            <v>да</v>
          </cell>
          <cell r="BI289" t="str">
            <v>да</v>
          </cell>
          <cell r="BJ289" t="str">
            <v>да</v>
          </cell>
          <cell r="BK289" t="str">
            <v>да</v>
          </cell>
          <cell r="BL289" t="str">
            <v>да</v>
          </cell>
          <cell r="BM289" t="str">
            <v>нет</v>
          </cell>
          <cell r="BN289">
            <v>0</v>
          </cell>
          <cell r="BO289">
            <v>0</v>
          </cell>
        </row>
        <row r="290">
          <cell r="A290" t="str">
            <v>ДАПП ПУПСанагаДФО</v>
          </cell>
          <cell r="B290">
            <v>0</v>
          </cell>
          <cell r="C290" t="str">
            <v>Читинский</v>
          </cell>
          <cell r="D290" t="str">
            <v>АПП</v>
          </cell>
          <cell r="E290" t="str">
            <v>ДАПП ПУП</v>
          </cell>
          <cell r="F290" t="str">
            <v>Санага</v>
          </cell>
          <cell r="G290" t="str">
            <v>нет</v>
          </cell>
          <cell r="H290" t="str">
            <v>закрыт</v>
          </cell>
          <cell r="I290" t="str">
            <v>автомобильный</v>
          </cell>
          <cell r="J290" t="str">
            <v>не определен</v>
          </cell>
          <cell r="K290" t="str">
            <v>грузо-пассажирский</v>
          </cell>
          <cell r="L290" t="str">
            <v>сезонный</v>
          </cell>
          <cell r="M290" t="str">
            <v>двусторонний</v>
          </cell>
          <cell r="N290" t="str">
            <v>упрощенный</v>
          </cell>
          <cell r="O290" t="str">
            <v>нет</v>
          </cell>
          <cell r="P290" t="str">
            <v>нет</v>
          </cell>
          <cell r="Q290" t="str">
            <v>нет</v>
          </cell>
          <cell r="R290" t="str">
            <v>Монголия</v>
          </cell>
          <cell r="S290" t="str">
            <v>Хэгти</v>
          </cell>
          <cell r="T290" t="str">
            <v>ДФО</v>
          </cell>
          <cell r="U290" t="str">
            <v>Республика Бурятия</v>
          </cell>
          <cell r="V290" t="str">
            <v>не определен</v>
          </cell>
          <cell r="W290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X290" t="str">
            <v>не определен</v>
          </cell>
          <cell r="Y290" t="str">
            <v>не определен</v>
          </cell>
          <cell r="Z290" t="str">
            <v>нет данных</v>
          </cell>
          <cell r="AA290" t="str">
            <v>нет данных</v>
          </cell>
          <cell r="AB290" t="str">
            <v>нет данных</v>
          </cell>
          <cell r="AC290" t="str">
            <v>не определен</v>
          </cell>
          <cell r="AD290" t="str">
            <v>не определен</v>
          </cell>
          <cell r="AE290">
            <v>0</v>
          </cell>
          <cell r="AF290">
            <v>0</v>
          </cell>
          <cell r="AG290" t="str">
            <v>не определен</v>
          </cell>
          <cell r="AH290" t="str">
            <v>не утвержден</v>
          </cell>
          <cell r="AI290">
            <v>0</v>
          </cell>
          <cell r="AJ290" t="str">
            <v>не определена</v>
          </cell>
          <cell r="AK290">
            <v>0</v>
          </cell>
          <cell r="AL290">
            <v>0</v>
          </cell>
          <cell r="AM290">
            <v>0</v>
          </cell>
          <cell r="AN290" t="str">
            <v>не определена</v>
          </cell>
          <cell r="AO290">
            <v>0</v>
          </cell>
          <cell r="AP290">
            <v>0</v>
          </cell>
          <cell r="AQ290">
            <v>0</v>
          </cell>
          <cell r="AR290" t="str">
            <v>не определена</v>
          </cell>
          <cell r="AS290">
            <v>0</v>
          </cell>
          <cell r="AT290">
            <v>0</v>
          </cell>
          <cell r="AU290">
            <v>0</v>
          </cell>
          <cell r="AV290" t="str">
            <v>не определена</v>
          </cell>
          <cell r="AW290">
            <v>0</v>
          </cell>
          <cell r="AX290">
            <v>0</v>
          </cell>
          <cell r="AY290">
            <v>0</v>
          </cell>
          <cell r="AZ290" t="str">
            <v>не определена</v>
          </cell>
          <cell r="BA290">
            <v>0</v>
          </cell>
          <cell r="BB290">
            <v>0</v>
          </cell>
          <cell r="BC290">
            <v>0</v>
          </cell>
          <cell r="BD290" t="str">
            <v>не определена</v>
          </cell>
          <cell r="BE290">
            <v>0</v>
          </cell>
          <cell r="BF290">
            <v>0</v>
          </cell>
          <cell r="BG290" t="str">
            <v>не определено</v>
          </cell>
          <cell r="BH290" t="str">
            <v>нет</v>
          </cell>
          <cell r="BI290" t="str">
            <v>нет</v>
          </cell>
          <cell r="BJ290" t="str">
            <v>нет</v>
          </cell>
          <cell r="BK290" t="str">
            <v>нет</v>
          </cell>
          <cell r="BL290" t="str">
            <v>нет</v>
          </cell>
          <cell r="BM290" t="str">
            <v>нет</v>
          </cell>
          <cell r="BN290" t="str">
            <v>не обустроен</v>
          </cell>
          <cell r="BO290">
            <v>0</v>
          </cell>
        </row>
        <row r="291">
          <cell r="A291" t="str">
            <v>МППСочиЮФО</v>
          </cell>
          <cell r="B291">
            <v>285</v>
          </cell>
          <cell r="C291" t="str">
            <v>Сочинский</v>
          </cell>
          <cell r="D291" t="str">
            <v>МПП</v>
          </cell>
          <cell r="E291" t="str">
            <v>МПП</v>
          </cell>
          <cell r="F291" t="str">
            <v>Сочи</v>
          </cell>
          <cell r="G291" t="str">
            <v>да</v>
          </cell>
          <cell r="H291" t="str">
            <v>установлен</v>
          </cell>
          <cell r="I291" t="str">
            <v>морской</v>
          </cell>
          <cell r="J291" t="str">
            <v>не определен</v>
          </cell>
          <cell r="K291" t="str">
            <v>грузо-пассажирский</v>
          </cell>
          <cell r="L291" t="str">
            <v>постоянный</v>
          </cell>
          <cell r="M291" t="str">
            <v>многосторонний</v>
          </cell>
          <cell r="N291" t="str">
            <v>не определен</v>
          </cell>
          <cell r="O291" t="str">
            <v>нет</v>
          </cell>
          <cell r="P291" t="str">
            <v>да</v>
          </cell>
          <cell r="Q291" t="str">
            <v>да</v>
          </cell>
          <cell r="R291" t="str">
            <v>не применимо</v>
          </cell>
          <cell r="S291" t="str">
            <v>не применимо</v>
          </cell>
          <cell r="T291" t="str">
            <v>ЮФО</v>
          </cell>
          <cell r="U291" t="str">
            <v>Краснодарский край</v>
          </cell>
          <cell r="V291" t="str">
            <v>Краснодарский край, г. Сочи, ул. Круизная гавань-4</v>
          </cell>
          <cell r="W291" t="str">
            <v>функционирует</v>
          </cell>
          <cell r="X291" t="str">
            <v>круглосуточно</v>
          </cell>
          <cell r="Y291" t="str">
            <v>действует</v>
          </cell>
          <cell r="Z291" t="str">
            <v>нет данных</v>
          </cell>
          <cell r="AA291" t="str">
            <v>нет данных</v>
          </cell>
          <cell r="AB291" t="str">
            <v>нет данных</v>
          </cell>
          <cell r="AC291" t="str">
            <v>все</v>
          </cell>
          <cell r="AD291" t="str">
            <v>круглогодично</v>
          </cell>
          <cell r="AE291">
            <v>24</v>
          </cell>
          <cell r="AF291">
            <v>365</v>
          </cell>
          <cell r="AG291" t="str">
            <v>действует</v>
          </cell>
          <cell r="AH291">
            <v>43383</v>
          </cell>
          <cell r="AI291">
            <v>900</v>
          </cell>
          <cell r="AJ291" t="str">
            <v>тр.с./год</v>
          </cell>
          <cell r="AK291">
            <v>2.4657534246575343</v>
          </cell>
          <cell r="AL291">
            <v>900</v>
          </cell>
          <cell r="AM291">
            <v>0</v>
          </cell>
          <cell r="AN291" t="str">
            <v>не определена</v>
          </cell>
          <cell r="AO291">
            <v>0</v>
          </cell>
          <cell r="AP291">
            <v>0</v>
          </cell>
          <cell r="AQ291">
            <v>0</v>
          </cell>
          <cell r="AR291" t="str">
            <v>не определена</v>
          </cell>
          <cell r="AS291">
            <v>0</v>
          </cell>
          <cell r="AT291">
            <v>0</v>
          </cell>
          <cell r="AU291">
            <v>900</v>
          </cell>
          <cell r="AV291" t="str">
            <v>тр.с./год</v>
          </cell>
          <cell r="AW291">
            <v>2.4657534246575343</v>
          </cell>
          <cell r="AX291">
            <v>900</v>
          </cell>
          <cell r="AY291">
            <v>1400</v>
          </cell>
          <cell r="AZ291" t="str">
            <v>чел./час</v>
          </cell>
          <cell r="BA291">
            <v>33600</v>
          </cell>
          <cell r="BB291">
            <v>12264000</v>
          </cell>
          <cell r="BC291">
            <v>5000000</v>
          </cell>
          <cell r="BD291" t="str">
            <v>тонн/год</v>
          </cell>
          <cell r="BE291">
            <v>13698.630136986301</v>
          </cell>
          <cell r="BF291">
            <v>5000000</v>
          </cell>
          <cell r="BG291" t="str">
            <v>не определено</v>
          </cell>
          <cell r="BH291" t="str">
            <v>да</v>
          </cell>
          <cell r="BI291" t="str">
            <v>да</v>
          </cell>
          <cell r="BJ291" t="str">
            <v>да</v>
          </cell>
          <cell r="BK291" t="str">
            <v>да</v>
          </cell>
          <cell r="BL291" t="str">
            <v>да</v>
          </cell>
          <cell r="BM291" t="str">
            <v>нет</v>
          </cell>
          <cell r="BN291">
            <v>0</v>
          </cell>
          <cell r="BO291">
            <v>0</v>
          </cell>
        </row>
        <row r="292">
          <cell r="A292" t="str">
            <v>МППТаманьЮФО</v>
          </cell>
          <cell r="B292">
            <v>286</v>
          </cell>
          <cell r="C292" t="str">
            <v>Сочинский</v>
          </cell>
          <cell r="D292" t="str">
            <v>МПП</v>
          </cell>
          <cell r="E292" t="str">
            <v>МПП</v>
          </cell>
          <cell r="F292" t="str">
            <v>Тамань</v>
          </cell>
          <cell r="G292" t="str">
            <v>да</v>
          </cell>
          <cell r="H292" t="str">
            <v>установлен</v>
          </cell>
          <cell r="I292" t="str">
            <v>морской</v>
          </cell>
          <cell r="J292" t="str">
            <v>не определен</v>
          </cell>
          <cell r="K292" t="str">
            <v>грузовой</v>
          </cell>
          <cell r="L292" t="str">
            <v>постоянный</v>
          </cell>
          <cell r="M292" t="str">
            <v>многосторонний</v>
          </cell>
          <cell r="N292" t="str">
            <v>не определен</v>
          </cell>
          <cell r="O292" t="str">
            <v>нет</v>
          </cell>
          <cell r="P292" t="str">
            <v>да</v>
          </cell>
          <cell r="Q292" t="str">
            <v>да</v>
          </cell>
          <cell r="R292" t="str">
            <v>не применимо</v>
          </cell>
          <cell r="S292" t="str">
            <v>не применимо</v>
          </cell>
          <cell r="T292" t="str">
            <v>ЮФО</v>
          </cell>
          <cell r="U292" t="str">
            <v>Краснодарский край</v>
          </cell>
          <cell r="V292" t="str">
            <v>Краснодарский край, Темрюкский район, п. Волна, черное море морской порт Тамань</v>
          </cell>
          <cell r="W292" t="str">
            <v>функционирует</v>
          </cell>
          <cell r="X292" t="str">
            <v>круглосуточно</v>
          </cell>
          <cell r="Y292" t="str">
            <v>действует</v>
          </cell>
          <cell r="Z292" t="str">
            <v>нет данных</v>
          </cell>
          <cell r="AA292" t="str">
            <v>нет данных</v>
          </cell>
          <cell r="AB292" t="str">
            <v>нет данных</v>
          </cell>
          <cell r="AC292" t="str">
            <v>все</v>
          </cell>
          <cell r="AD292" t="str">
            <v>круглогодично</v>
          </cell>
          <cell r="AE292">
            <v>24</v>
          </cell>
          <cell r="AF292">
            <v>365</v>
          </cell>
          <cell r="AG292" t="str">
            <v>действует</v>
          </cell>
          <cell r="AH292">
            <v>43455</v>
          </cell>
          <cell r="AI292">
            <v>6</v>
          </cell>
          <cell r="AJ292" t="str">
            <v>тр.с./сутки</v>
          </cell>
          <cell r="AK292">
            <v>6</v>
          </cell>
          <cell r="AL292">
            <v>2190</v>
          </cell>
          <cell r="AM292">
            <v>0</v>
          </cell>
          <cell r="AN292" t="str">
            <v>не определена</v>
          </cell>
          <cell r="AO292">
            <v>0</v>
          </cell>
          <cell r="AP292">
            <v>0</v>
          </cell>
          <cell r="AQ292">
            <v>0</v>
          </cell>
          <cell r="AR292" t="str">
            <v>не определена</v>
          </cell>
          <cell r="AS292">
            <v>0</v>
          </cell>
          <cell r="AT292">
            <v>0</v>
          </cell>
          <cell r="AU292">
            <v>6</v>
          </cell>
          <cell r="AV292" t="str">
            <v>тр.с./сутки</v>
          </cell>
          <cell r="AW292">
            <v>6</v>
          </cell>
          <cell r="AX292">
            <v>2190</v>
          </cell>
          <cell r="AY292">
            <v>0</v>
          </cell>
          <cell r="AZ292" t="str">
            <v>не определена</v>
          </cell>
          <cell r="BA292">
            <v>0</v>
          </cell>
          <cell r="BB292">
            <v>0</v>
          </cell>
          <cell r="BC292">
            <v>250000</v>
          </cell>
          <cell r="BD292" t="str">
            <v>тонн/сутки</v>
          </cell>
          <cell r="BE292">
            <v>250000</v>
          </cell>
          <cell r="BF292">
            <v>91250000</v>
          </cell>
          <cell r="BG292" t="str">
            <v>не определено</v>
          </cell>
          <cell r="BH292" t="str">
            <v>да</v>
          </cell>
          <cell r="BI292" t="str">
            <v>да</v>
          </cell>
          <cell r="BJ292" t="str">
            <v>да</v>
          </cell>
          <cell r="BK292" t="str">
            <v>да</v>
          </cell>
          <cell r="BL292" t="str">
            <v>да</v>
          </cell>
          <cell r="BM292" t="str">
            <v>нет</v>
          </cell>
          <cell r="BN292">
            <v>0</v>
          </cell>
          <cell r="BO292">
            <v>0</v>
          </cell>
        </row>
        <row r="293">
          <cell r="A293" t="str">
            <v>МППТемрюкЮФО</v>
          </cell>
          <cell r="B293">
            <v>287</v>
          </cell>
          <cell r="C293" t="str">
            <v>Сочинский</v>
          </cell>
          <cell r="D293" t="str">
            <v>МПП</v>
          </cell>
          <cell r="E293" t="str">
            <v>МПП</v>
          </cell>
          <cell r="F293" t="str">
            <v>Темрюк</v>
          </cell>
          <cell r="G293" t="str">
            <v>да</v>
          </cell>
          <cell r="H293" t="str">
            <v>установлен</v>
          </cell>
          <cell r="I293" t="str">
            <v>морской</v>
          </cell>
          <cell r="J293" t="str">
            <v>не определен</v>
          </cell>
          <cell r="K293" t="str">
            <v>грузо-пассажирский</v>
          </cell>
          <cell r="L293" t="str">
            <v>постоянный</v>
          </cell>
          <cell r="M293" t="str">
            <v>многосторонний</v>
          </cell>
          <cell r="N293" t="str">
            <v>не определен</v>
          </cell>
          <cell r="O293" t="str">
            <v>нет</v>
          </cell>
          <cell r="P293" t="str">
            <v>да</v>
          </cell>
          <cell r="Q293" t="str">
            <v>да</v>
          </cell>
          <cell r="R293" t="str">
            <v>не применимо</v>
          </cell>
          <cell r="S293" t="str">
            <v>не применимо</v>
          </cell>
          <cell r="T293" t="str">
            <v>ЮФО</v>
          </cell>
          <cell r="U293" t="str">
            <v>Краснодарский край</v>
          </cell>
          <cell r="V293" t="str">
            <v>Краснодарский край, г. Темрюк, морской порт Темрюк, Азовское море</v>
          </cell>
          <cell r="W293" t="str">
            <v>функционирует</v>
          </cell>
          <cell r="X293" t="str">
            <v>круглосуточно</v>
          </cell>
          <cell r="Y293" t="str">
            <v>действует</v>
          </cell>
          <cell r="Z293" t="str">
            <v>нет данных</v>
          </cell>
          <cell r="AA293" t="str">
            <v>нет данных</v>
          </cell>
          <cell r="AB293" t="str">
            <v>нет данных</v>
          </cell>
          <cell r="AC293" t="str">
            <v>все</v>
          </cell>
          <cell r="AD293" t="str">
            <v>круглогодично</v>
          </cell>
          <cell r="AE293">
            <v>24</v>
          </cell>
          <cell r="AF293">
            <v>365</v>
          </cell>
          <cell r="AG293" t="str">
            <v>действует</v>
          </cell>
          <cell r="AH293">
            <v>43329</v>
          </cell>
          <cell r="AI293">
            <v>3</v>
          </cell>
          <cell r="AJ293" t="str">
            <v>тр.с./сутки</v>
          </cell>
          <cell r="AK293">
            <v>3</v>
          </cell>
          <cell r="AL293">
            <v>1095</v>
          </cell>
          <cell r="AM293">
            <v>0</v>
          </cell>
          <cell r="AN293" t="str">
            <v>не определена</v>
          </cell>
          <cell r="AO293">
            <v>0</v>
          </cell>
          <cell r="AP293">
            <v>0</v>
          </cell>
          <cell r="AQ293">
            <v>0</v>
          </cell>
          <cell r="AR293" t="str">
            <v>не определена</v>
          </cell>
          <cell r="AS293">
            <v>0</v>
          </cell>
          <cell r="AT293">
            <v>0</v>
          </cell>
          <cell r="AU293">
            <v>3</v>
          </cell>
          <cell r="AV293" t="str">
            <v>тр.с./сутки</v>
          </cell>
          <cell r="AW293">
            <v>3</v>
          </cell>
          <cell r="AX293">
            <v>1095</v>
          </cell>
          <cell r="AY293">
            <v>0</v>
          </cell>
          <cell r="AZ293" t="str">
            <v>не определена</v>
          </cell>
          <cell r="BA293">
            <v>0</v>
          </cell>
          <cell r="BB293">
            <v>0</v>
          </cell>
          <cell r="BC293">
            <v>8158</v>
          </cell>
          <cell r="BD293" t="str">
            <v>тонн/сутки</v>
          </cell>
          <cell r="BE293">
            <v>8158</v>
          </cell>
          <cell r="BF293">
            <v>2977670</v>
          </cell>
          <cell r="BG293" t="str">
            <v>не определено</v>
          </cell>
          <cell r="BH293" t="str">
            <v>да</v>
          </cell>
          <cell r="BI293" t="str">
            <v>да</v>
          </cell>
          <cell r="BJ293" t="str">
            <v>да</v>
          </cell>
          <cell r="BK293" t="str">
            <v>да</v>
          </cell>
          <cell r="BL293" t="str">
            <v>да</v>
          </cell>
          <cell r="BM293" t="str">
            <v>нет</v>
          </cell>
          <cell r="BN293">
            <v>0</v>
          </cell>
          <cell r="BO293">
            <v>0</v>
          </cell>
        </row>
        <row r="294">
          <cell r="A294" t="str">
            <v>МППТуапсеЮФО</v>
          </cell>
          <cell r="B294">
            <v>288</v>
          </cell>
          <cell r="C294" t="str">
            <v>Сочинский</v>
          </cell>
          <cell r="D294" t="str">
            <v>МПП</v>
          </cell>
          <cell r="E294" t="str">
            <v>МПП</v>
          </cell>
          <cell r="F294" t="str">
            <v>Туапсе</v>
          </cell>
          <cell r="G294" t="str">
            <v>да</v>
          </cell>
          <cell r="H294" t="str">
            <v>установлен</v>
          </cell>
          <cell r="I294" t="str">
            <v>морской</v>
          </cell>
          <cell r="J294" t="str">
            <v>не определен</v>
          </cell>
          <cell r="K294" t="str">
            <v>грузовой</v>
          </cell>
          <cell r="L294" t="str">
            <v>постоянный</v>
          </cell>
          <cell r="M294" t="str">
            <v>многосторонний</v>
          </cell>
          <cell r="N294" t="str">
            <v>не определен</v>
          </cell>
          <cell r="O294" t="str">
            <v>да</v>
          </cell>
          <cell r="P294" t="str">
            <v>да</v>
          </cell>
          <cell r="Q294" t="str">
            <v>да</v>
          </cell>
          <cell r="R294" t="str">
            <v>не применимо</v>
          </cell>
          <cell r="S294" t="str">
            <v>не применимо</v>
          </cell>
          <cell r="T294" t="str">
            <v>ЮФО</v>
          </cell>
          <cell r="U294" t="str">
            <v>Краснодарский край</v>
          </cell>
          <cell r="V294" t="str">
            <v>Краснодарский край, г. Туапсе, ул. Горького, 8</v>
          </cell>
          <cell r="W294" t="str">
            <v>функционирует</v>
          </cell>
          <cell r="X294" t="str">
            <v>круглосуточно</v>
          </cell>
          <cell r="Y294" t="str">
            <v>действует</v>
          </cell>
          <cell r="Z294" t="str">
            <v>нет данных</v>
          </cell>
          <cell r="AA294" t="str">
            <v>нет данных</v>
          </cell>
          <cell r="AB294" t="str">
            <v>нет данных</v>
          </cell>
          <cell r="AC294" t="str">
            <v>все</v>
          </cell>
          <cell r="AD294" t="str">
            <v>круглогодично</v>
          </cell>
          <cell r="AE294">
            <v>24</v>
          </cell>
          <cell r="AF294">
            <v>365</v>
          </cell>
          <cell r="AG294" t="str">
            <v>действует</v>
          </cell>
          <cell r="AH294">
            <v>43462</v>
          </cell>
          <cell r="AI294">
            <v>4</v>
          </cell>
          <cell r="AJ294" t="str">
            <v>тр.с./сутки</v>
          </cell>
          <cell r="AK294">
            <v>4</v>
          </cell>
          <cell r="AL294">
            <v>1460</v>
          </cell>
          <cell r="AM294">
            <v>0</v>
          </cell>
          <cell r="AN294" t="str">
            <v>не определена</v>
          </cell>
          <cell r="AO294">
            <v>0</v>
          </cell>
          <cell r="AP294">
            <v>0</v>
          </cell>
          <cell r="AQ294">
            <v>0</v>
          </cell>
          <cell r="AR294" t="str">
            <v>не определена</v>
          </cell>
          <cell r="AS294">
            <v>0</v>
          </cell>
          <cell r="AT294">
            <v>0</v>
          </cell>
          <cell r="AU294">
            <v>4</v>
          </cell>
          <cell r="AV294" t="str">
            <v>тр.с./сутки</v>
          </cell>
          <cell r="AW294">
            <v>4</v>
          </cell>
          <cell r="AX294">
            <v>1460</v>
          </cell>
          <cell r="AY294">
            <v>0</v>
          </cell>
          <cell r="AZ294" t="str">
            <v>не определена</v>
          </cell>
          <cell r="BA294">
            <v>0</v>
          </cell>
          <cell r="BB294">
            <v>0</v>
          </cell>
          <cell r="BC294">
            <v>94882</v>
          </cell>
          <cell r="BD294" t="str">
            <v>тонн/сутки</v>
          </cell>
          <cell r="BE294">
            <v>94882</v>
          </cell>
          <cell r="BF294">
            <v>34631930</v>
          </cell>
          <cell r="BG294" t="str">
            <v>не определено</v>
          </cell>
          <cell r="BH294" t="str">
            <v>да</v>
          </cell>
          <cell r="BI294" t="str">
            <v>да</v>
          </cell>
          <cell r="BJ294" t="str">
            <v>да</v>
          </cell>
          <cell r="BK294" t="str">
            <v>да</v>
          </cell>
          <cell r="BL294" t="str">
            <v>да</v>
          </cell>
          <cell r="BM294" t="str">
            <v>нет</v>
          </cell>
          <cell r="BN294">
            <v>0</v>
          </cell>
          <cell r="BO294">
            <v>0</v>
          </cell>
        </row>
        <row r="295">
          <cell r="A295" t="str">
            <v>ДАПП ПУПСарыг-Холь (Давст)СФО</v>
          </cell>
          <cell r="B295">
            <v>0</v>
          </cell>
          <cell r="C295" t="str">
            <v>Новосибирский</v>
          </cell>
          <cell r="D295" t="str">
            <v>АПП</v>
          </cell>
          <cell r="E295" t="str">
            <v>ДАПП ПУП</v>
          </cell>
          <cell r="F295" t="str">
            <v>Сарыг-Холь (Давст)</v>
          </cell>
          <cell r="G295" t="str">
            <v>нет</v>
          </cell>
          <cell r="H295" t="str">
            <v>закрыт</v>
          </cell>
          <cell r="I295" t="str">
            <v>автомобильный</v>
          </cell>
          <cell r="J295" t="str">
            <v>не определен</v>
          </cell>
          <cell r="K295" t="str">
            <v>грузо-пассажирский</v>
          </cell>
          <cell r="L295" t="str">
            <v>работающий на нерегулярной основе</v>
          </cell>
          <cell r="M295" t="str">
            <v>двусторонний</v>
          </cell>
          <cell r="N295" t="str">
            <v>упрощенный</v>
          </cell>
          <cell r="O295" t="str">
            <v>нет</v>
          </cell>
          <cell r="P295" t="str">
            <v>нет</v>
          </cell>
          <cell r="Q295" t="str">
            <v>нет</v>
          </cell>
          <cell r="R295" t="str">
            <v>Монголия</v>
          </cell>
          <cell r="S295" t="str">
            <v>Давст</v>
          </cell>
          <cell r="T295" t="str">
            <v>СФО</v>
          </cell>
          <cell r="U295" t="str">
            <v>Республика Тыва</v>
          </cell>
          <cell r="V295" t="str">
            <v>не определен</v>
          </cell>
          <cell r="W295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X295" t="str">
            <v>не определен</v>
          </cell>
          <cell r="Y295" t="str">
            <v>не определен</v>
          </cell>
          <cell r="Z295" t="str">
            <v>нет данных</v>
          </cell>
          <cell r="AA295" t="str">
            <v>нет данных</v>
          </cell>
          <cell r="AB295" t="str">
            <v>нет данных</v>
          </cell>
          <cell r="AC295" t="str">
            <v>не определен</v>
          </cell>
          <cell r="AD295" t="str">
            <v>не определен</v>
          </cell>
          <cell r="AE295">
            <v>0</v>
          </cell>
          <cell r="AF295">
            <v>0</v>
          </cell>
          <cell r="AG295" t="str">
            <v>не определен</v>
          </cell>
          <cell r="AH295" t="str">
            <v>не утвержден</v>
          </cell>
          <cell r="AI295">
            <v>0</v>
          </cell>
          <cell r="AJ295" t="str">
            <v>не определена</v>
          </cell>
          <cell r="AK295">
            <v>0</v>
          </cell>
          <cell r="AL295">
            <v>0</v>
          </cell>
          <cell r="AM295">
            <v>0</v>
          </cell>
          <cell r="AN295" t="str">
            <v>не определена</v>
          </cell>
          <cell r="AO295">
            <v>0</v>
          </cell>
          <cell r="AP295">
            <v>0</v>
          </cell>
          <cell r="AQ295">
            <v>0</v>
          </cell>
          <cell r="AR295" t="str">
            <v>не определена</v>
          </cell>
          <cell r="AS295">
            <v>0</v>
          </cell>
          <cell r="AT295">
            <v>0</v>
          </cell>
          <cell r="AU295">
            <v>0</v>
          </cell>
          <cell r="AV295" t="str">
            <v>не определена</v>
          </cell>
          <cell r="AW295">
            <v>0</v>
          </cell>
          <cell r="AX295">
            <v>0</v>
          </cell>
          <cell r="AY295">
            <v>0</v>
          </cell>
          <cell r="AZ295" t="str">
            <v>не определена</v>
          </cell>
          <cell r="BA295">
            <v>0</v>
          </cell>
          <cell r="BB295">
            <v>0</v>
          </cell>
          <cell r="BC295">
            <v>0</v>
          </cell>
          <cell r="BD295" t="str">
            <v>не определена</v>
          </cell>
          <cell r="BE295">
            <v>0</v>
          </cell>
          <cell r="BF295">
            <v>0</v>
          </cell>
          <cell r="BG295" t="str">
            <v>не определено</v>
          </cell>
          <cell r="BH295" t="str">
            <v>нет</v>
          </cell>
          <cell r="BI295" t="str">
            <v>нет</v>
          </cell>
          <cell r="BJ295" t="str">
            <v>нет</v>
          </cell>
          <cell r="BK295" t="str">
            <v>нет</v>
          </cell>
          <cell r="BL295" t="str">
            <v>нет</v>
          </cell>
          <cell r="BM295" t="str">
            <v>нет</v>
          </cell>
          <cell r="BN295">
            <v>0</v>
          </cell>
          <cell r="BO295">
            <v>0</v>
          </cell>
        </row>
        <row r="296">
          <cell r="A296" t="str">
            <v>ДАПП ПУПСарыг-Холь (Тэс)СФО</v>
          </cell>
          <cell r="B296">
            <v>0</v>
          </cell>
          <cell r="C296" t="str">
            <v>Новосибирский</v>
          </cell>
          <cell r="D296" t="str">
            <v>АПП</v>
          </cell>
          <cell r="E296" t="str">
            <v>ДАПП ПУП</v>
          </cell>
          <cell r="F296" t="str">
            <v>Сарыг-Холь (Тэс)</v>
          </cell>
          <cell r="G296" t="str">
            <v>нет</v>
          </cell>
          <cell r="H296" t="str">
            <v>закрыт</v>
          </cell>
          <cell r="I296" t="str">
            <v>автомобильный</v>
          </cell>
          <cell r="J296" t="str">
            <v>не определен</v>
          </cell>
          <cell r="K296" t="str">
            <v>грузо-пассажирский</v>
          </cell>
          <cell r="L296" t="str">
            <v>работающий на нерегулярной основе</v>
          </cell>
          <cell r="M296" t="str">
            <v>двусторонний</v>
          </cell>
          <cell r="N296" t="str">
            <v>упрощенный</v>
          </cell>
          <cell r="O296" t="str">
            <v>нет</v>
          </cell>
          <cell r="P296" t="str">
            <v>нет</v>
          </cell>
          <cell r="Q296" t="str">
            <v>нет</v>
          </cell>
          <cell r="R296" t="str">
            <v>Монголия</v>
          </cell>
          <cell r="S296" t="str">
            <v>Тэс</v>
          </cell>
          <cell r="T296" t="str">
            <v>СФО</v>
          </cell>
          <cell r="U296" t="str">
            <v>Республика Тыва</v>
          </cell>
          <cell r="V296" t="str">
            <v>не определен</v>
          </cell>
          <cell r="W296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X296" t="str">
            <v>не определен</v>
          </cell>
          <cell r="Y296" t="str">
            <v>не определен</v>
          </cell>
          <cell r="Z296" t="str">
            <v>нет данных</v>
          </cell>
          <cell r="AA296" t="str">
            <v>нет данных</v>
          </cell>
          <cell r="AB296" t="str">
            <v>нет данных</v>
          </cell>
          <cell r="AC296" t="str">
            <v>не определен</v>
          </cell>
          <cell r="AD296" t="str">
            <v>не определен</v>
          </cell>
          <cell r="AE296">
            <v>0</v>
          </cell>
          <cell r="AF296">
            <v>0</v>
          </cell>
          <cell r="AG296" t="str">
            <v>не определен</v>
          </cell>
          <cell r="AH296" t="str">
            <v>не утвержден</v>
          </cell>
          <cell r="AI296">
            <v>0</v>
          </cell>
          <cell r="AJ296" t="str">
            <v>не определена</v>
          </cell>
          <cell r="AK296">
            <v>0</v>
          </cell>
          <cell r="AL296">
            <v>0</v>
          </cell>
          <cell r="AM296">
            <v>0</v>
          </cell>
          <cell r="AN296" t="str">
            <v>не определена</v>
          </cell>
          <cell r="AO296">
            <v>0</v>
          </cell>
          <cell r="AP296">
            <v>0</v>
          </cell>
          <cell r="AQ296">
            <v>0</v>
          </cell>
          <cell r="AR296" t="str">
            <v>не определена</v>
          </cell>
          <cell r="AS296">
            <v>0</v>
          </cell>
          <cell r="AT296">
            <v>0</v>
          </cell>
          <cell r="AU296">
            <v>0</v>
          </cell>
          <cell r="AV296" t="str">
            <v>не определена</v>
          </cell>
          <cell r="AW296">
            <v>0</v>
          </cell>
          <cell r="AX296">
            <v>0</v>
          </cell>
          <cell r="AY296">
            <v>0</v>
          </cell>
          <cell r="AZ296" t="str">
            <v>не определена</v>
          </cell>
          <cell r="BA296">
            <v>0</v>
          </cell>
          <cell r="BB296">
            <v>0</v>
          </cell>
          <cell r="BC296">
            <v>0</v>
          </cell>
          <cell r="BD296" t="str">
            <v>не определена</v>
          </cell>
          <cell r="BE296">
            <v>0</v>
          </cell>
          <cell r="BF296">
            <v>0</v>
          </cell>
          <cell r="BG296" t="str">
            <v>не определено</v>
          </cell>
          <cell r="BH296" t="str">
            <v>нет</v>
          </cell>
          <cell r="BI296" t="str">
            <v>нет</v>
          </cell>
          <cell r="BJ296" t="str">
            <v>нет</v>
          </cell>
          <cell r="BK296" t="str">
            <v>нет</v>
          </cell>
          <cell r="BL296" t="str">
            <v>нет</v>
          </cell>
          <cell r="BM296" t="str">
            <v>нет</v>
          </cell>
          <cell r="BN296">
            <v>0</v>
          </cell>
          <cell r="BO296">
            <v>0</v>
          </cell>
        </row>
        <row r="297">
          <cell r="A297" t="str">
            <v>МППЮжная ОзереевкаЮФО</v>
          </cell>
          <cell r="B297">
            <v>289</v>
          </cell>
          <cell r="C297" t="str">
            <v>Сочинский</v>
          </cell>
          <cell r="D297" t="str">
            <v>МПП</v>
          </cell>
          <cell r="E297" t="str">
            <v>МПП</v>
          </cell>
          <cell r="F297" t="str">
            <v>Южная Озереевка</v>
          </cell>
          <cell r="G297" t="str">
            <v>да</v>
          </cell>
          <cell r="H297" t="str">
            <v>установлен</v>
          </cell>
          <cell r="I297" t="str">
            <v>морской</v>
          </cell>
          <cell r="J297" t="str">
            <v>не определен</v>
          </cell>
          <cell r="K297" t="str">
            <v>грузовой</v>
          </cell>
          <cell r="L297" t="str">
            <v>постоянный</v>
          </cell>
          <cell r="M297" t="str">
            <v>многосторонний</v>
          </cell>
          <cell r="N297" t="str">
            <v>не определен</v>
          </cell>
          <cell r="O297" t="str">
            <v>нет</v>
          </cell>
          <cell r="P297" t="str">
            <v>нет</v>
          </cell>
          <cell r="Q297" t="str">
            <v>нет</v>
          </cell>
          <cell r="R297" t="str">
            <v>не применимо</v>
          </cell>
          <cell r="S297" t="str">
            <v>не применимо</v>
          </cell>
          <cell r="T297" t="str">
            <v>ЮФО</v>
          </cell>
          <cell r="U297" t="str">
            <v>Краснодарский край</v>
          </cell>
          <cell r="V297" t="str">
            <v>Краснодарский край, г. Новороссийск, п. Южная Озереевка</v>
          </cell>
          <cell r="W297" t="str">
            <v>функционирует</v>
          </cell>
          <cell r="X297" t="str">
            <v>круглосуточно</v>
          </cell>
          <cell r="Y297" t="str">
            <v>действует</v>
          </cell>
          <cell r="Z297" t="str">
            <v>нет данных</v>
          </cell>
          <cell r="AA297" t="str">
            <v>нет данных</v>
          </cell>
          <cell r="AB297" t="str">
            <v>нет данных</v>
          </cell>
          <cell r="AC297" t="str">
            <v>все</v>
          </cell>
          <cell r="AD297" t="str">
            <v>круглогодично</v>
          </cell>
          <cell r="AE297">
            <v>24</v>
          </cell>
          <cell r="AF297">
            <v>365</v>
          </cell>
          <cell r="AG297" t="str">
            <v>действует</v>
          </cell>
          <cell r="AH297">
            <v>43322</v>
          </cell>
          <cell r="AI297">
            <v>3</v>
          </cell>
          <cell r="AJ297" t="str">
            <v>тр.с./сутки</v>
          </cell>
          <cell r="AK297">
            <v>3</v>
          </cell>
          <cell r="AL297">
            <v>1095</v>
          </cell>
          <cell r="AM297">
            <v>0</v>
          </cell>
          <cell r="AN297" t="str">
            <v>не определена</v>
          </cell>
          <cell r="AO297">
            <v>0</v>
          </cell>
          <cell r="AP297">
            <v>0</v>
          </cell>
          <cell r="AQ297">
            <v>0</v>
          </cell>
          <cell r="AR297" t="str">
            <v>не определена</v>
          </cell>
          <cell r="AS297">
            <v>0</v>
          </cell>
          <cell r="AT297">
            <v>0</v>
          </cell>
          <cell r="AU297">
            <v>3</v>
          </cell>
          <cell r="AV297" t="str">
            <v>тр.с./сутки</v>
          </cell>
          <cell r="AW297">
            <v>3</v>
          </cell>
          <cell r="AX297">
            <v>1095</v>
          </cell>
          <cell r="AY297">
            <v>0</v>
          </cell>
          <cell r="AZ297" t="str">
            <v>не определена</v>
          </cell>
          <cell r="BA297">
            <v>0</v>
          </cell>
          <cell r="BB297">
            <v>0</v>
          </cell>
          <cell r="BC297">
            <v>0</v>
          </cell>
          <cell r="BD297" t="str">
            <v>не определена</v>
          </cell>
          <cell r="BE297">
            <v>0</v>
          </cell>
          <cell r="BF297">
            <v>0</v>
          </cell>
          <cell r="BG297" t="str">
            <v>не определено</v>
          </cell>
          <cell r="BH297" t="str">
            <v>да</v>
          </cell>
          <cell r="BI297" t="str">
            <v>да</v>
          </cell>
          <cell r="BJ297" t="str">
            <v>да</v>
          </cell>
          <cell r="BK297" t="str">
            <v>да</v>
          </cell>
          <cell r="BL297" t="str">
            <v>да</v>
          </cell>
          <cell r="BM297" t="str">
            <v>нет</v>
          </cell>
          <cell r="BN297">
            <v>0</v>
          </cell>
          <cell r="BO297">
            <v>0</v>
          </cell>
        </row>
        <row r="298">
          <cell r="A298" t="str">
            <v>МАППБугристоеУФО</v>
          </cell>
          <cell r="B298">
            <v>290</v>
          </cell>
          <cell r="C298" t="str">
            <v>Уральский</v>
          </cell>
          <cell r="D298" t="str">
            <v>АПП</v>
          </cell>
          <cell r="E298" t="str">
            <v>МАПП</v>
          </cell>
          <cell r="F298" t="str">
            <v>Бугристое</v>
          </cell>
          <cell r="G298" t="str">
            <v>да</v>
          </cell>
          <cell r="H298" t="str">
            <v>установлен</v>
          </cell>
          <cell r="I298" t="str">
            <v>автомобильный</v>
          </cell>
          <cell r="J298" t="str">
            <v>не определен</v>
          </cell>
          <cell r="K298" t="str">
            <v>грузо-пассажирский</v>
          </cell>
          <cell r="L298" t="str">
            <v>постоянный</v>
          </cell>
          <cell r="M298" t="str">
            <v>многосторонний</v>
          </cell>
          <cell r="N298" t="str">
            <v>не определен</v>
          </cell>
          <cell r="O298" t="str">
            <v>нет</v>
          </cell>
          <cell r="P298" t="str">
            <v>нет</v>
          </cell>
          <cell r="Q298" t="str">
            <v>нет</v>
          </cell>
          <cell r="R298" t="str">
            <v>Республика Казахстан</v>
          </cell>
          <cell r="S298" t="str">
            <v>Кайрак</v>
          </cell>
          <cell r="T298" t="str">
            <v>УФО</v>
          </cell>
          <cell r="U298" t="str">
            <v>Челябинская область</v>
          </cell>
          <cell r="V298" t="str">
            <v>Челябинская область, Троицкий район, п. Бугристое, Федеральная трасса А-310, Екатеринбург - Алма-Ата, 147 км</v>
          </cell>
          <cell r="W298" t="str">
            <v>функционирует</v>
          </cell>
          <cell r="X298" t="str">
            <v>круглосуточно</v>
          </cell>
          <cell r="Y298" t="str">
            <v>действует</v>
          </cell>
          <cell r="Z298" t="str">
            <v>нет данных</v>
          </cell>
          <cell r="AA298" t="str">
            <v>нет данных</v>
          </cell>
          <cell r="AB298" t="str">
            <v>нет данных</v>
          </cell>
          <cell r="AC298" t="str">
            <v>все</v>
          </cell>
          <cell r="AD298" t="str">
            <v>круглогодично</v>
          </cell>
          <cell r="AE298">
            <v>24</v>
          </cell>
          <cell r="AF298">
            <v>365</v>
          </cell>
          <cell r="AG298" t="str">
            <v>действует</v>
          </cell>
          <cell r="AH298">
            <v>43144</v>
          </cell>
          <cell r="AI298">
            <v>300</v>
          </cell>
          <cell r="AJ298" t="str">
            <v>тр.с./сутки</v>
          </cell>
          <cell r="AK298">
            <v>300</v>
          </cell>
          <cell r="AL298">
            <v>109500</v>
          </cell>
          <cell r="AM298">
            <v>100</v>
          </cell>
          <cell r="AN298" t="str">
            <v>тр.с./сутки</v>
          </cell>
          <cell r="AO298">
            <v>100</v>
          </cell>
          <cell r="AP298">
            <v>36500</v>
          </cell>
          <cell r="AQ298">
            <v>1600</v>
          </cell>
          <cell r="AR298" t="str">
            <v>тр.с./сутки</v>
          </cell>
          <cell r="AS298">
            <v>1600</v>
          </cell>
          <cell r="AT298">
            <v>584000</v>
          </cell>
          <cell r="AU298">
            <v>2000</v>
          </cell>
          <cell r="AV298" t="str">
            <v>тр.с./сутки</v>
          </cell>
          <cell r="AW298">
            <v>2000</v>
          </cell>
          <cell r="AX298">
            <v>730000</v>
          </cell>
          <cell r="AY298">
            <v>7000</v>
          </cell>
          <cell r="AZ298" t="str">
            <v>чел./сутки</v>
          </cell>
          <cell r="BA298">
            <v>7000</v>
          </cell>
          <cell r="BB298">
            <v>2555000</v>
          </cell>
          <cell r="BC298">
            <v>0</v>
          </cell>
          <cell r="BD298" t="str">
            <v>не определена</v>
          </cell>
          <cell r="BE298">
            <v>0</v>
          </cell>
          <cell r="BF298">
            <v>0</v>
          </cell>
          <cell r="BG298" t="str">
            <v>не определено</v>
          </cell>
          <cell r="BH298" t="str">
            <v>да</v>
          </cell>
          <cell r="BI298" t="str">
            <v>нет</v>
          </cell>
          <cell r="BJ298" t="str">
            <v>нет</v>
          </cell>
          <cell r="BK298" t="str">
            <v>нет</v>
          </cell>
          <cell r="BL298" t="str">
            <v>нет</v>
          </cell>
          <cell r="BM298" t="str">
            <v>нет</v>
          </cell>
          <cell r="BN298">
            <v>0</v>
          </cell>
          <cell r="BO298">
            <v>13</v>
          </cell>
        </row>
        <row r="299">
          <cell r="A299" t="str">
            <v>МАППВоскресенскоеУФО</v>
          </cell>
          <cell r="B299">
            <v>291</v>
          </cell>
          <cell r="C299" t="str">
            <v>Уральский</v>
          </cell>
          <cell r="D299" t="str">
            <v>АПП</v>
          </cell>
          <cell r="E299" t="str">
            <v>МАПП</v>
          </cell>
          <cell r="F299" t="str">
            <v>Воскресенское</v>
          </cell>
          <cell r="G299" t="str">
            <v>да</v>
          </cell>
          <cell r="H299" t="str">
            <v>установлен</v>
          </cell>
          <cell r="I299" t="str">
            <v>автомобильный</v>
          </cell>
          <cell r="J299" t="str">
            <v>не определен</v>
          </cell>
          <cell r="K299" t="str">
            <v>грузо-пассажирский</v>
          </cell>
          <cell r="L299" t="str">
            <v>постоянный</v>
          </cell>
          <cell r="M299" t="str">
            <v>многосторонний</v>
          </cell>
          <cell r="N299" t="str">
            <v>не определен</v>
          </cell>
          <cell r="O299" t="str">
            <v>нет</v>
          </cell>
          <cell r="P299" t="str">
            <v>нет</v>
          </cell>
          <cell r="Q299" t="str">
            <v>нет</v>
          </cell>
          <cell r="R299" t="str">
            <v>Республика Казахстан</v>
          </cell>
          <cell r="S299" t="str">
            <v>Акбалшык</v>
          </cell>
          <cell r="T299" t="str">
            <v>УФО</v>
          </cell>
          <cell r="U299" t="str">
            <v>Курганская область</v>
          </cell>
          <cell r="V299" t="str">
            <v>Курганская область, Половинский район, с. Воскресенское, 24 км дороги регионального значения 3 категории Половинное – Воскресенское</v>
          </cell>
          <cell r="W299" t="str">
            <v>функционирует</v>
          </cell>
          <cell r="X299" t="str">
            <v>круглосуточно</v>
          </cell>
          <cell r="Y299" t="str">
            <v>действует</v>
          </cell>
          <cell r="Z299" t="str">
            <v>нет данных</v>
          </cell>
          <cell r="AA299" t="str">
            <v>нет данных</v>
          </cell>
          <cell r="AB299" t="str">
            <v>нет данных</v>
          </cell>
          <cell r="AC299" t="str">
            <v>все</v>
          </cell>
          <cell r="AD299" t="str">
            <v>круглогодично</v>
          </cell>
          <cell r="AE299">
            <v>24</v>
          </cell>
          <cell r="AF299">
            <v>365</v>
          </cell>
          <cell r="AG299" t="str">
            <v>действует</v>
          </cell>
          <cell r="AH299">
            <v>43089</v>
          </cell>
          <cell r="AI299">
            <v>0</v>
          </cell>
          <cell r="AJ299" t="str">
            <v>не определена</v>
          </cell>
          <cell r="AK299">
            <v>0</v>
          </cell>
          <cell r="AL299">
            <v>0</v>
          </cell>
          <cell r="AM299">
            <v>0</v>
          </cell>
          <cell r="AN299" t="str">
            <v>не определена</v>
          </cell>
          <cell r="AO299">
            <v>0</v>
          </cell>
          <cell r="AP299">
            <v>0</v>
          </cell>
          <cell r="AQ299">
            <v>0</v>
          </cell>
          <cell r="AR299" t="str">
            <v>не определена</v>
          </cell>
          <cell r="AS299">
            <v>0</v>
          </cell>
          <cell r="AT299">
            <v>0</v>
          </cell>
          <cell r="AU299">
            <v>0</v>
          </cell>
          <cell r="AV299" t="str">
            <v>не определена</v>
          </cell>
          <cell r="AW299">
            <v>0</v>
          </cell>
          <cell r="AX299">
            <v>0</v>
          </cell>
          <cell r="AY299">
            <v>0</v>
          </cell>
          <cell r="AZ299" t="str">
            <v>не определена</v>
          </cell>
          <cell r="BA299">
            <v>0</v>
          </cell>
          <cell r="BB299">
            <v>0</v>
          </cell>
          <cell r="BC299">
            <v>0</v>
          </cell>
          <cell r="BD299" t="str">
            <v>не определена</v>
          </cell>
          <cell r="BE299">
            <v>0</v>
          </cell>
          <cell r="BF299">
            <v>0</v>
          </cell>
          <cell r="BG299" t="str">
            <v>не определено</v>
          </cell>
          <cell r="BH299" t="str">
            <v>да</v>
          </cell>
          <cell r="BI299" t="str">
            <v>нет</v>
          </cell>
          <cell r="BJ299" t="str">
            <v>нет</v>
          </cell>
          <cell r="BK299" t="str">
            <v>нет</v>
          </cell>
          <cell r="BL299" t="str">
            <v>нет</v>
          </cell>
          <cell r="BM299" t="str">
            <v>нет</v>
          </cell>
          <cell r="BN299">
            <v>0</v>
          </cell>
          <cell r="BO299">
            <v>3</v>
          </cell>
        </row>
        <row r="300">
          <cell r="A300" t="str">
            <v>ДАППЗвериноголовскоеУФО</v>
          </cell>
          <cell r="B300">
            <v>292</v>
          </cell>
          <cell r="C300" t="str">
            <v>Уральский</v>
          </cell>
          <cell r="D300" t="str">
            <v>АПП</v>
          </cell>
          <cell r="E300" t="str">
            <v>ДАПП</v>
          </cell>
          <cell r="F300" t="str">
            <v>Звериноголовское</v>
          </cell>
          <cell r="G300" t="str">
            <v>да</v>
          </cell>
          <cell r="H300" t="str">
            <v>установлен</v>
          </cell>
          <cell r="I300" t="str">
            <v>автомобильный</v>
          </cell>
          <cell r="J300" t="str">
            <v>не определен</v>
          </cell>
          <cell r="K300" t="str">
            <v>грузо-пассажирский</v>
          </cell>
          <cell r="L300" t="str">
            <v>постоянный</v>
          </cell>
          <cell r="M300" t="str">
            <v>двусторонний</v>
          </cell>
          <cell r="N300" t="str">
            <v>не определен</v>
          </cell>
          <cell r="O300" t="str">
            <v>нет</v>
          </cell>
          <cell r="P300" t="str">
            <v>нет</v>
          </cell>
          <cell r="Q300" t="str">
            <v>нет</v>
          </cell>
          <cell r="R300" t="str">
            <v>Республика Казахстан</v>
          </cell>
          <cell r="S300" t="str">
            <v>Убаган</v>
          </cell>
          <cell r="T300" t="str">
            <v>УФО</v>
          </cell>
          <cell r="U300" t="str">
            <v>Курганская область</v>
          </cell>
          <cell r="V300" t="str">
            <v>Курганская область, Звериноголовский район, с. Украинец, 132 км автомобильной дороги Курган - Костанай</v>
          </cell>
          <cell r="W300" t="str">
            <v>функционирует</v>
          </cell>
          <cell r="X300" t="str">
            <v>круглосуточно</v>
          </cell>
          <cell r="Y300" t="str">
            <v>действует</v>
          </cell>
          <cell r="Z300" t="str">
            <v>нет данных</v>
          </cell>
          <cell r="AA300" t="str">
            <v>нет данных</v>
          </cell>
          <cell r="AB300" t="str">
            <v>нет данных</v>
          </cell>
          <cell r="AC300" t="str">
            <v>все</v>
          </cell>
          <cell r="AD300" t="str">
            <v>круглогодично</v>
          </cell>
          <cell r="AE300">
            <v>24</v>
          </cell>
          <cell r="AF300">
            <v>365</v>
          </cell>
          <cell r="AG300" t="str">
            <v>действует</v>
          </cell>
          <cell r="AH300">
            <v>43089</v>
          </cell>
          <cell r="AI300">
            <v>0</v>
          </cell>
          <cell r="AJ300" t="str">
            <v>не определена</v>
          </cell>
          <cell r="AK300">
            <v>0</v>
          </cell>
          <cell r="AL300">
            <v>0</v>
          </cell>
          <cell r="AM300">
            <v>0</v>
          </cell>
          <cell r="AN300" t="str">
            <v>не определена</v>
          </cell>
          <cell r="AO300">
            <v>0</v>
          </cell>
          <cell r="AP300">
            <v>0</v>
          </cell>
          <cell r="AQ300">
            <v>0</v>
          </cell>
          <cell r="AR300" t="str">
            <v>не определена</v>
          </cell>
          <cell r="AS300">
            <v>0</v>
          </cell>
          <cell r="AT300">
            <v>0</v>
          </cell>
          <cell r="AU300">
            <v>0</v>
          </cell>
          <cell r="AV300" t="str">
            <v>не определена</v>
          </cell>
          <cell r="AW300">
            <v>0</v>
          </cell>
          <cell r="AX300">
            <v>0</v>
          </cell>
          <cell r="AY300">
            <v>0</v>
          </cell>
          <cell r="AZ300" t="str">
            <v>не определена</v>
          </cell>
          <cell r="BA300">
            <v>0</v>
          </cell>
          <cell r="BB300">
            <v>0</v>
          </cell>
          <cell r="BC300">
            <v>0</v>
          </cell>
          <cell r="BD300" t="str">
            <v>не определена</v>
          </cell>
          <cell r="BE300">
            <v>0</v>
          </cell>
          <cell r="BF300">
            <v>0</v>
          </cell>
          <cell r="BG300" t="str">
            <v>не определено</v>
          </cell>
          <cell r="BH300" t="str">
            <v>да</v>
          </cell>
          <cell r="BI300" t="str">
            <v>нет</v>
          </cell>
          <cell r="BJ300" t="str">
            <v>нет</v>
          </cell>
          <cell r="BK300" t="str">
            <v>нет</v>
          </cell>
          <cell r="BL300" t="str">
            <v>нет</v>
          </cell>
          <cell r="BM300" t="str">
            <v>нет</v>
          </cell>
          <cell r="BN300">
            <v>0</v>
          </cell>
          <cell r="BO300">
            <v>2</v>
          </cell>
        </row>
        <row r="301">
          <cell r="A301" t="str">
            <v>МАППИлекПФО</v>
          </cell>
          <cell r="B301">
            <v>293</v>
          </cell>
          <cell r="C301" t="str">
            <v>Уральский</v>
          </cell>
          <cell r="D301" t="str">
            <v>АПП</v>
          </cell>
          <cell r="E301" t="str">
            <v>МАПП</v>
          </cell>
          <cell r="F301" t="str">
            <v>Илек</v>
          </cell>
          <cell r="G301" t="str">
            <v>да</v>
          </cell>
          <cell r="H301" t="str">
            <v>установлен</v>
          </cell>
          <cell r="I301" t="str">
            <v>автомобильный</v>
          </cell>
          <cell r="J301" t="str">
            <v>не определен</v>
          </cell>
          <cell r="K301" t="str">
            <v>грузо-пассажирский</v>
          </cell>
          <cell r="L301" t="str">
            <v>постоянный</v>
          </cell>
          <cell r="M301" t="str">
            <v>многосторонний</v>
          </cell>
          <cell r="N301" t="str">
            <v>не определен</v>
          </cell>
          <cell r="O301" t="str">
            <v>нет</v>
          </cell>
          <cell r="P301" t="str">
            <v>нет</v>
          </cell>
          <cell r="Q301" t="str">
            <v>нет</v>
          </cell>
          <cell r="R301" t="str">
            <v>Республика Казахстан</v>
          </cell>
          <cell r="S301" t="str">
            <v>Аксай</v>
          </cell>
          <cell r="T301" t="str">
            <v>ПФО</v>
          </cell>
          <cell r="U301" t="str">
            <v>Оренбургская область</v>
          </cell>
          <cell r="V301" t="str">
            <v>Оренбургская область, Илекский район, 127 км федеральной автодороги А-305 Оренбург – Илек – граница Казахстана</v>
          </cell>
          <cell r="W301" t="str">
            <v>функционирует</v>
          </cell>
          <cell r="X301" t="str">
            <v>круглосуточно</v>
          </cell>
          <cell r="Y301" t="str">
            <v>действует</v>
          </cell>
          <cell r="Z301" t="str">
            <v>нет данных</v>
          </cell>
          <cell r="AA301" t="str">
            <v>нет данных</v>
          </cell>
          <cell r="AB301" t="str">
            <v>нет данных</v>
          </cell>
          <cell r="AC301" t="str">
            <v>все</v>
          </cell>
          <cell r="AD301" t="str">
            <v>круглогодично</v>
          </cell>
          <cell r="AE301">
            <v>24</v>
          </cell>
          <cell r="AF301">
            <v>365</v>
          </cell>
          <cell r="AG301" t="str">
            <v>действует</v>
          </cell>
          <cell r="AH301">
            <v>43119</v>
          </cell>
          <cell r="AI301">
            <v>0</v>
          </cell>
          <cell r="AJ301" t="str">
            <v>не определена</v>
          </cell>
          <cell r="AK301">
            <v>0</v>
          </cell>
          <cell r="AL301">
            <v>0</v>
          </cell>
          <cell r="AM301">
            <v>0</v>
          </cell>
          <cell r="AN301" t="str">
            <v>не определена</v>
          </cell>
          <cell r="AO301">
            <v>0</v>
          </cell>
          <cell r="AP301">
            <v>0</v>
          </cell>
          <cell r="AQ301">
            <v>0</v>
          </cell>
          <cell r="AR301" t="str">
            <v>не определена</v>
          </cell>
          <cell r="AS301">
            <v>0</v>
          </cell>
          <cell r="AT301">
            <v>0</v>
          </cell>
          <cell r="AU301">
            <v>0</v>
          </cell>
          <cell r="AV301" t="str">
            <v>не определена</v>
          </cell>
          <cell r="AW301">
            <v>0</v>
          </cell>
          <cell r="AX301">
            <v>0</v>
          </cell>
          <cell r="AY301">
            <v>0</v>
          </cell>
          <cell r="AZ301" t="str">
            <v>не определена</v>
          </cell>
          <cell r="BA301">
            <v>0</v>
          </cell>
          <cell r="BB301">
            <v>0</v>
          </cell>
          <cell r="BC301">
            <v>0</v>
          </cell>
          <cell r="BD301" t="str">
            <v>не определена</v>
          </cell>
          <cell r="BE301">
            <v>0</v>
          </cell>
          <cell r="BF301">
            <v>0</v>
          </cell>
          <cell r="BG301" t="str">
            <v>не определено</v>
          </cell>
          <cell r="BH301" t="str">
            <v>да</v>
          </cell>
          <cell r="BI301" t="str">
            <v>нет</v>
          </cell>
          <cell r="BJ301" t="str">
            <v>нет</v>
          </cell>
          <cell r="BK301" t="str">
            <v>нет</v>
          </cell>
          <cell r="BL301" t="str">
            <v>нет</v>
          </cell>
          <cell r="BM301" t="str">
            <v>нет</v>
          </cell>
          <cell r="BN301">
            <v>0</v>
          </cell>
          <cell r="BO301">
            <v>4</v>
          </cell>
        </row>
        <row r="302">
          <cell r="A302" t="str">
            <v>МАППКазанскоеУФО</v>
          </cell>
          <cell r="B302">
            <v>294</v>
          </cell>
          <cell r="C302" t="str">
            <v>Уральский</v>
          </cell>
          <cell r="D302" t="str">
            <v>АПП</v>
          </cell>
          <cell r="E302" t="str">
            <v>МАПП</v>
          </cell>
          <cell r="F302" t="str">
            <v>Казанское</v>
          </cell>
          <cell r="G302" t="str">
            <v>да</v>
          </cell>
          <cell r="H302" t="str">
            <v>установлен</v>
          </cell>
          <cell r="I302" t="str">
            <v>автомобильный</v>
          </cell>
          <cell r="J302" t="str">
            <v>не определен</v>
          </cell>
          <cell r="K302" t="str">
            <v>грузо-пассажирский</v>
          </cell>
          <cell r="L302" t="str">
            <v>постоянный</v>
          </cell>
          <cell r="M302" t="str">
            <v>многосторонний</v>
          </cell>
          <cell r="N302" t="str">
            <v>не определен</v>
          </cell>
          <cell r="O302" t="str">
            <v>нет</v>
          </cell>
          <cell r="P302" t="str">
            <v>нет</v>
          </cell>
          <cell r="Q302" t="str">
            <v>нет</v>
          </cell>
          <cell r="R302" t="str">
            <v>Республика Казахстан</v>
          </cell>
          <cell r="S302" t="str">
            <v>Кызыл Жар</v>
          </cell>
          <cell r="T302" t="str">
            <v>УФО</v>
          </cell>
          <cell r="U302" t="str">
            <v>Тюменская область</v>
          </cell>
          <cell r="V302" t="str">
            <v>расположен на дороге III категории реионального значения Р-403 Ищим-Казанское-граница Республики Казахстан в деревне Ельцово Казанского района Тюменской области. Удаленность от государственной границы Российской Федерации - 2,8 км</v>
          </cell>
          <cell r="W302" t="str">
            <v>функционирует</v>
          </cell>
          <cell r="X302" t="str">
            <v>круглосуточно</v>
          </cell>
          <cell r="Y302" t="str">
            <v>действует</v>
          </cell>
          <cell r="Z302" t="str">
            <v>нет данных</v>
          </cell>
          <cell r="AA302" t="str">
            <v>нет данных</v>
          </cell>
          <cell r="AB302" t="str">
            <v>нет данных</v>
          </cell>
          <cell r="AC302" t="str">
            <v>все</v>
          </cell>
          <cell r="AD302" t="str">
            <v>круглогодично</v>
          </cell>
          <cell r="AE302">
            <v>24</v>
          </cell>
          <cell r="AF302">
            <v>365</v>
          </cell>
          <cell r="AG302" t="str">
            <v>действует</v>
          </cell>
          <cell r="AH302">
            <v>43088</v>
          </cell>
          <cell r="AI302">
            <v>0</v>
          </cell>
          <cell r="AJ302" t="str">
            <v>не определена</v>
          </cell>
          <cell r="AK302">
            <v>0</v>
          </cell>
          <cell r="AL302">
            <v>0</v>
          </cell>
          <cell r="AM302">
            <v>0</v>
          </cell>
          <cell r="AN302" t="str">
            <v>не определена</v>
          </cell>
          <cell r="AO302">
            <v>0</v>
          </cell>
          <cell r="AP302">
            <v>0</v>
          </cell>
          <cell r="AQ302">
            <v>0</v>
          </cell>
          <cell r="AR302" t="str">
            <v>не определена</v>
          </cell>
          <cell r="AS302">
            <v>0</v>
          </cell>
          <cell r="AT302">
            <v>0</v>
          </cell>
          <cell r="AU302">
            <v>0</v>
          </cell>
          <cell r="AV302" t="str">
            <v>не определена</v>
          </cell>
          <cell r="AW302">
            <v>0</v>
          </cell>
          <cell r="AX302">
            <v>0</v>
          </cell>
          <cell r="AY302">
            <v>0</v>
          </cell>
          <cell r="AZ302" t="str">
            <v>не определена</v>
          </cell>
          <cell r="BA302">
            <v>0</v>
          </cell>
          <cell r="BB302">
            <v>0</v>
          </cell>
          <cell r="BC302">
            <v>0</v>
          </cell>
          <cell r="BD302" t="str">
            <v>не определена</v>
          </cell>
          <cell r="BE302">
            <v>0</v>
          </cell>
          <cell r="BF302">
            <v>0</v>
          </cell>
          <cell r="BG302" t="str">
            <v>не определено</v>
          </cell>
          <cell r="BH302" t="str">
            <v>да</v>
          </cell>
          <cell r="BI302" t="str">
            <v>нет</v>
          </cell>
          <cell r="BJ302" t="str">
            <v>нет</v>
          </cell>
          <cell r="BK302" t="str">
            <v>нет</v>
          </cell>
          <cell r="BL302" t="str">
            <v>нет</v>
          </cell>
          <cell r="BM302" t="str">
            <v>нет</v>
          </cell>
          <cell r="BN302">
            <v>0</v>
          </cell>
          <cell r="BO302">
            <v>4</v>
          </cell>
        </row>
        <row r="303">
          <cell r="A303" t="str">
            <v>ДАППКомсомольскийПФО</v>
          </cell>
          <cell r="B303">
            <v>295</v>
          </cell>
          <cell r="C303" t="str">
            <v>Уральский</v>
          </cell>
          <cell r="D303" t="str">
            <v>АПП</v>
          </cell>
          <cell r="E303" t="str">
            <v>ДАПП</v>
          </cell>
          <cell r="F303" t="str">
            <v>Комсомольский</v>
          </cell>
          <cell r="G303" t="str">
            <v>да</v>
          </cell>
          <cell r="H303" t="str">
            <v>установлен</v>
          </cell>
          <cell r="I303" t="str">
            <v>автомобильный</v>
          </cell>
          <cell r="J303" t="str">
            <v>не определен</v>
          </cell>
          <cell r="K303" t="str">
            <v>грузо-пассажирский</v>
          </cell>
          <cell r="L303" t="str">
            <v>постоянный</v>
          </cell>
          <cell r="M303" t="str">
            <v>двусторонний</v>
          </cell>
          <cell r="N303" t="str">
            <v>не определен</v>
          </cell>
          <cell r="O303" t="str">
            <v>нет</v>
          </cell>
          <cell r="P303" t="str">
            <v>нет</v>
          </cell>
          <cell r="Q303" t="str">
            <v>нет</v>
          </cell>
          <cell r="R303" t="str">
            <v>Республика Казахстан</v>
          </cell>
          <cell r="S303" t="str">
            <v>Кондыбай</v>
          </cell>
          <cell r="T303" t="str">
            <v>ПФО</v>
          </cell>
          <cell r="U303" t="str">
            <v>Оренбургская область</v>
          </cell>
          <cell r="V303" t="str">
            <v>Оренбургская область, Адамовский район, п. Комсомольский, ул. 20 лет Целины, 20, 172 км автомобильной дороги г. Орск (Россия) –  г. Житикара (р. Казахстан)</v>
          </cell>
          <cell r="W303" t="str">
            <v>функционирует</v>
          </cell>
          <cell r="X303" t="str">
            <v>круглосуточно</v>
          </cell>
          <cell r="Y303" t="str">
            <v>действует</v>
          </cell>
          <cell r="Z303" t="str">
            <v>нет данных</v>
          </cell>
          <cell r="AA303" t="str">
            <v>нет данных</v>
          </cell>
          <cell r="AB303" t="str">
            <v>нет данных</v>
          </cell>
          <cell r="AC303" t="str">
            <v>все</v>
          </cell>
          <cell r="AD303" t="str">
            <v>круглогодично</v>
          </cell>
          <cell r="AE303">
            <v>24</v>
          </cell>
          <cell r="AF303">
            <v>365</v>
          </cell>
          <cell r="AG303" t="str">
            <v>действует</v>
          </cell>
          <cell r="AH303">
            <v>43119</v>
          </cell>
          <cell r="AI303">
            <v>0</v>
          </cell>
          <cell r="AJ303" t="str">
            <v>не определена</v>
          </cell>
          <cell r="AK303">
            <v>0</v>
          </cell>
          <cell r="AL303">
            <v>0</v>
          </cell>
          <cell r="AM303">
            <v>0</v>
          </cell>
          <cell r="AN303" t="str">
            <v>не определена</v>
          </cell>
          <cell r="AO303">
            <v>0</v>
          </cell>
          <cell r="AP303">
            <v>0</v>
          </cell>
          <cell r="AQ303">
            <v>0</v>
          </cell>
          <cell r="AR303" t="str">
            <v>не определена</v>
          </cell>
          <cell r="AS303">
            <v>0</v>
          </cell>
          <cell r="AT303">
            <v>0</v>
          </cell>
          <cell r="AU303">
            <v>0</v>
          </cell>
          <cell r="AV303" t="str">
            <v>не определена</v>
          </cell>
          <cell r="AW303">
            <v>0</v>
          </cell>
          <cell r="AX303">
            <v>0</v>
          </cell>
          <cell r="AY303">
            <v>0</v>
          </cell>
          <cell r="AZ303" t="str">
            <v>не определена</v>
          </cell>
          <cell r="BA303">
            <v>0</v>
          </cell>
          <cell r="BB303">
            <v>0</v>
          </cell>
          <cell r="BC303">
            <v>0</v>
          </cell>
          <cell r="BD303" t="str">
            <v>не определена</v>
          </cell>
          <cell r="BE303">
            <v>0</v>
          </cell>
          <cell r="BF303">
            <v>0</v>
          </cell>
          <cell r="BG303" t="str">
            <v>не определено</v>
          </cell>
          <cell r="BH303" t="str">
            <v>да</v>
          </cell>
          <cell r="BI303" t="str">
            <v>нет</v>
          </cell>
          <cell r="BJ303" t="str">
            <v>нет</v>
          </cell>
          <cell r="BK303" t="str">
            <v>нет</v>
          </cell>
          <cell r="BL303" t="str">
            <v>нет</v>
          </cell>
          <cell r="BM303" t="str">
            <v>нет</v>
          </cell>
          <cell r="BN303">
            <v>0</v>
          </cell>
          <cell r="BO303">
            <v>2</v>
          </cell>
        </row>
        <row r="304">
          <cell r="A304" t="str">
            <v>ДАППМариинскийУФО</v>
          </cell>
          <cell r="B304">
            <v>296</v>
          </cell>
          <cell r="C304" t="str">
            <v>Уральский</v>
          </cell>
          <cell r="D304" t="str">
            <v>АПП</v>
          </cell>
          <cell r="E304" t="str">
            <v>ДАПП</v>
          </cell>
          <cell r="F304" t="str">
            <v>Мариинский</v>
          </cell>
          <cell r="G304" t="str">
            <v>да</v>
          </cell>
          <cell r="H304" t="str">
            <v>установлен</v>
          </cell>
          <cell r="I304" t="str">
            <v>автомобильный</v>
          </cell>
          <cell r="J304" t="str">
            <v>не определен</v>
          </cell>
          <cell r="K304" t="str">
            <v>грузо-пассажирский</v>
          </cell>
          <cell r="L304" t="str">
            <v>постоянный</v>
          </cell>
          <cell r="M304" t="str">
            <v>двусторонний</v>
          </cell>
          <cell r="N304" t="str">
            <v>не определен</v>
          </cell>
          <cell r="O304" t="str">
            <v>нет</v>
          </cell>
          <cell r="P304" t="str">
            <v>нет</v>
          </cell>
          <cell r="Q304" t="str">
            <v>нет</v>
          </cell>
          <cell r="R304" t="str">
            <v>Республика Казахстан</v>
          </cell>
          <cell r="S304" t="str">
            <v>Желкуар</v>
          </cell>
          <cell r="T304" t="str">
            <v>УФО</v>
          </cell>
          <cell r="U304" t="str">
            <v>Челябинская область</v>
          </cell>
          <cell r="V304" t="str">
            <v>Челябинская обл., Брединский р-он, п. Мариинский</v>
          </cell>
          <cell r="W304" t="str">
            <v>функционирует</v>
          </cell>
          <cell r="X304" t="str">
            <v>круглосуточно</v>
          </cell>
          <cell r="Y304" t="str">
            <v>действует</v>
          </cell>
          <cell r="Z304" t="str">
            <v>нет данных</v>
          </cell>
          <cell r="AA304" t="str">
            <v>нет данных</v>
          </cell>
          <cell r="AB304" t="str">
            <v>нет данных</v>
          </cell>
          <cell r="AC304" t="str">
            <v>все</v>
          </cell>
          <cell r="AD304" t="str">
            <v>круглогодично</v>
          </cell>
          <cell r="AE304">
            <v>24</v>
          </cell>
          <cell r="AF304">
            <v>365</v>
          </cell>
          <cell r="AG304" t="str">
            <v>действует</v>
          </cell>
          <cell r="AH304">
            <v>43653</v>
          </cell>
          <cell r="AI304">
            <v>0</v>
          </cell>
          <cell r="AJ304" t="str">
            <v>не определена</v>
          </cell>
          <cell r="AK304">
            <v>0</v>
          </cell>
          <cell r="AL304">
            <v>0</v>
          </cell>
          <cell r="AM304">
            <v>0</v>
          </cell>
          <cell r="AN304" t="str">
            <v>не определена</v>
          </cell>
          <cell r="AO304">
            <v>0</v>
          </cell>
          <cell r="AP304">
            <v>0</v>
          </cell>
          <cell r="AQ304">
            <v>0</v>
          </cell>
          <cell r="AR304" t="str">
            <v>не определена</v>
          </cell>
          <cell r="AS304">
            <v>0</v>
          </cell>
          <cell r="AT304">
            <v>0</v>
          </cell>
          <cell r="AU304">
            <v>0</v>
          </cell>
          <cell r="AV304" t="str">
            <v>не определена</v>
          </cell>
          <cell r="AW304">
            <v>0</v>
          </cell>
          <cell r="AX304">
            <v>0</v>
          </cell>
          <cell r="AY304">
            <v>0</v>
          </cell>
          <cell r="AZ304" t="str">
            <v>не определена</v>
          </cell>
          <cell r="BA304">
            <v>0</v>
          </cell>
          <cell r="BB304">
            <v>0</v>
          </cell>
          <cell r="BC304">
            <v>0</v>
          </cell>
          <cell r="BD304" t="str">
            <v>не определена</v>
          </cell>
          <cell r="BE304">
            <v>0</v>
          </cell>
          <cell r="BF304">
            <v>0</v>
          </cell>
          <cell r="BG304" t="str">
            <v>не определено</v>
          </cell>
          <cell r="BH304" t="str">
            <v>да</v>
          </cell>
          <cell r="BI304" t="str">
            <v>нет</v>
          </cell>
          <cell r="BJ304" t="str">
            <v>нет</v>
          </cell>
          <cell r="BK304" t="str">
            <v>нет</v>
          </cell>
          <cell r="BL304" t="str">
            <v>нет</v>
          </cell>
          <cell r="BM304" t="str">
            <v>нет</v>
          </cell>
          <cell r="BN304">
            <v>0</v>
          </cell>
          <cell r="BO304">
            <v>4</v>
          </cell>
        </row>
        <row r="305">
          <cell r="A305" t="str">
            <v>МАППМаштаковоПФО</v>
          </cell>
          <cell r="B305">
            <v>297</v>
          </cell>
          <cell r="C305" t="str">
            <v>Уральский</v>
          </cell>
          <cell r="D305" t="str">
            <v>АПП</v>
          </cell>
          <cell r="E305" t="str">
            <v>МАПП</v>
          </cell>
          <cell r="F305" t="str">
            <v>Маштаково</v>
          </cell>
          <cell r="G305" t="str">
            <v>да</v>
          </cell>
          <cell r="H305" t="str">
            <v>установлен</v>
          </cell>
          <cell r="I305" t="str">
            <v>автомобильный</v>
          </cell>
          <cell r="J305" t="str">
            <v>не определен</v>
          </cell>
          <cell r="K305" t="str">
            <v>грузо-пассажирский</v>
          </cell>
          <cell r="L305" t="str">
            <v>постоянный</v>
          </cell>
          <cell r="M305" t="str">
            <v>многосторонний</v>
          </cell>
          <cell r="N305" t="str">
            <v>не определен</v>
          </cell>
          <cell r="O305" t="str">
            <v>нет</v>
          </cell>
          <cell r="P305" t="str">
            <v>нет</v>
          </cell>
          <cell r="Q305" t="str">
            <v>нет</v>
          </cell>
          <cell r="R305" t="str">
            <v>Республика Казахстан</v>
          </cell>
          <cell r="S305" t="str">
            <v>Сырым</v>
          </cell>
          <cell r="T305" t="str">
            <v>ПФО</v>
          </cell>
          <cell r="U305" t="str">
            <v>Оренбургская область</v>
          </cell>
          <cell r="V305" t="str">
            <v>Оренбургская область, Первомайский район, п. Маштаков, ул. Центральная, 9а, в 6,8 км от ориентира на юго-восток</v>
          </cell>
          <cell r="W305" t="str">
            <v>функционирует</v>
          </cell>
          <cell r="X305" t="str">
            <v>круглосуточно</v>
          </cell>
          <cell r="Y305" t="str">
            <v>действует</v>
          </cell>
          <cell r="Z305" t="str">
            <v>нет данных</v>
          </cell>
          <cell r="AA305" t="str">
            <v>нет данных</v>
          </cell>
          <cell r="AB305" t="str">
            <v>нет данных</v>
          </cell>
          <cell r="AC305" t="str">
            <v>все</v>
          </cell>
          <cell r="AD305" t="str">
            <v>круглогодично</v>
          </cell>
          <cell r="AE305">
            <v>24</v>
          </cell>
          <cell r="AF305">
            <v>365</v>
          </cell>
          <cell r="AG305" t="str">
            <v>действует</v>
          </cell>
          <cell r="AH305">
            <v>43119</v>
          </cell>
          <cell r="AI305">
            <v>0</v>
          </cell>
          <cell r="AJ305" t="str">
            <v>не определена</v>
          </cell>
          <cell r="AK305">
            <v>0</v>
          </cell>
          <cell r="AL305">
            <v>0</v>
          </cell>
          <cell r="AM305">
            <v>0</v>
          </cell>
          <cell r="AN305" t="str">
            <v>не определена</v>
          </cell>
          <cell r="AO305">
            <v>0</v>
          </cell>
          <cell r="AP305">
            <v>0</v>
          </cell>
          <cell r="AQ305">
            <v>0</v>
          </cell>
          <cell r="AR305" t="str">
            <v>не определена</v>
          </cell>
          <cell r="AS305">
            <v>0</v>
          </cell>
          <cell r="AT305">
            <v>0</v>
          </cell>
          <cell r="AU305">
            <v>0</v>
          </cell>
          <cell r="AV305" t="str">
            <v>не определена</v>
          </cell>
          <cell r="AW305">
            <v>0</v>
          </cell>
          <cell r="AX305">
            <v>0</v>
          </cell>
          <cell r="AY305">
            <v>0</v>
          </cell>
          <cell r="AZ305" t="str">
            <v>не определена</v>
          </cell>
          <cell r="BA305">
            <v>0</v>
          </cell>
          <cell r="BB305">
            <v>0</v>
          </cell>
          <cell r="BC305">
            <v>0</v>
          </cell>
          <cell r="BD305" t="str">
            <v>не определена</v>
          </cell>
          <cell r="BE305">
            <v>0</v>
          </cell>
          <cell r="BF305">
            <v>0</v>
          </cell>
          <cell r="BG305" t="str">
            <v>не определено</v>
          </cell>
          <cell r="BH305" t="str">
            <v>да</v>
          </cell>
          <cell r="BI305" t="str">
            <v>нет</v>
          </cell>
          <cell r="BJ305" t="str">
            <v>нет</v>
          </cell>
          <cell r="BK305" t="str">
            <v>нет</v>
          </cell>
          <cell r="BL305" t="str">
            <v>нет</v>
          </cell>
          <cell r="BM305" t="str">
            <v>нет</v>
          </cell>
          <cell r="BN305">
            <v>0</v>
          </cell>
          <cell r="BO305">
            <v>10</v>
          </cell>
        </row>
        <row r="306">
          <cell r="A306" t="str">
            <v>ДАППНиколаевкаУФО</v>
          </cell>
          <cell r="B306">
            <v>298</v>
          </cell>
          <cell r="C306" t="str">
            <v>Уральский</v>
          </cell>
          <cell r="D306" t="str">
            <v>АПП</v>
          </cell>
          <cell r="E306" t="str">
            <v>ДАПП</v>
          </cell>
          <cell r="F306" t="str">
            <v>Николаевка</v>
          </cell>
          <cell r="G306" t="str">
            <v>да</v>
          </cell>
          <cell r="H306" t="str">
            <v>установлен</v>
          </cell>
          <cell r="I306" t="str">
            <v>автомобильный</v>
          </cell>
          <cell r="J306" t="str">
            <v>не определен</v>
          </cell>
          <cell r="K306" t="str">
            <v>грузо-пассажирский</v>
          </cell>
          <cell r="L306" t="str">
            <v>постоянный</v>
          </cell>
          <cell r="M306" t="str">
            <v>двусторонний</v>
          </cell>
          <cell r="N306" t="str">
            <v>не определен</v>
          </cell>
          <cell r="O306" t="str">
            <v>нет</v>
          </cell>
          <cell r="P306" t="str">
            <v>нет</v>
          </cell>
          <cell r="Q306" t="str">
            <v>нет</v>
          </cell>
          <cell r="R306" t="str">
            <v>Республика Казахстан</v>
          </cell>
          <cell r="S306" t="str">
            <v>Аят</v>
          </cell>
          <cell r="T306" t="str">
            <v>УФО</v>
          </cell>
          <cell r="U306" t="str">
            <v>Челябинская область</v>
          </cell>
          <cell r="V306" t="str">
            <v>Челябинская область, Варненский район, с. Николаевка, 8420 метров от ориентира с. Николаевка, ул. Российская, № 2А на автотрассе Челябинск-Костанай</v>
          </cell>
          <cell r="W306" t="str">
            <v>функционирует</v>
          </cell>
          <cell r="X306" t="str">
            <v>круглосуточно</v>
          </cell>
          <cell r="Y306" t="str">
            <v>действует</v>
          </cell>
          <cell r="Z306" t="str">
            <v>нет данных</v>
          </cell>
          <cell r="AA306" t="str">
            <v>нет данных</v>
          </cell>
          <cell r="AB306" t="str">
            <v>нет данных</v>
          </cell>
          <cell r="AC306" t="str">
            <v>все</v>
          </cell>
          <cell r="AD306" t="str">
            <v>круглогодично</v>
          </cell>
          <cell r="AE306">
            <v>24</v>
          </cell>
          <cell r="AF306">
            <v>365</v>
          </cell>
          <cell r="AG306" t="str">
            <v>действует</v>
          </cell>
          <cell r="AH306">
            <v>43144</v>
          </cell>
          <cell r="AI306">
            <v>0</v>
          </cell>
          <cell r="AJ306" t="str">
            <v>не определена</v>
          </cell>
          <cell r="AK306">
            <v>0</v>
          </cell>
          <cell r="AL306">
            <v>0</v>
          </cell>
          <cell r="AM306">
            <v>0</v>
          </cell>
          <cell r="AN306" t="str">
            <v>не определена</v>
          </cell>
          <cell r="AO306">
            <v>0</v>
          </cell>
          <cell r="AP306">
            <v>0</v>
          </cell>
          <cell r="AQ306">
            <v>0</v>
          </cell>
          <cell r="AR306" t="str">
            <v>не определена</v>
          </cell>
          <cell r="AS306">
            <v>0</v>
          </cell>
          <cell r="AT306">
            <v>0</v>
          </cell>
          <cell r="AU306">
            <v>0</v>
          </cell>
          <cell r="AV306" t="str">
            <v>не определена</v>
          </cell>
          <cell r="AW306">
            <v>0</v>
          </cell>
          <cell r="AX306">
            <v>0</v>
          </cell>
          <cell r="AY306">
            <v>0</v>
          </cell>
          <cell r="AZ306" t="str">
            <v>не определена</v>
          </cell>
          <cell r="BA306">
            <v>0</v>
          </cell>
          <cell r="BB306">
            <v>0</v>
          </cell>
          <cell r="BC306">
            <v>0</v>
          </cell>
          <cell r="BD306" t="str">
            <v>не определена</v>
          </cell>
          <cell r="BE306">
            <v>0</v>
          </cell>
          <cell r="BF306">
            <v>0</v>
          </cell>
          <cell r="BG306" t="str">
            <v>не определено</v>
          </cell>
          <cell r="BH306" t="str">
            <v>да</v>
          </cell>
          <cell r="BI306" t="str">
            <v>нет</v>
          </cell>
          <cell r="BJ306" t="str">
            <v>нет</v>
          </cell>
          <cell r="BK306" t="str">
            <v>нет</v>
          </cell>
          <cell r="BL306" t="str">
            <v>нет</v>
          </cell>
          <cell r="BM306" t="str">
            <v>нет</v>
          </cell>
          <cell r="BN306">
            <v>0</v>
          </cell>
          <cell r="BO306">
            <v>2</v>
          </cell>
        </row>
        <row r="307">
          <cell r="A307" t="str">
            <v>МАППОрскПФО</v>
          </cell>
          <cell r="B307">
            <v>299</v>
          </cell>
          <cell r="C307" t="str">
            <v>Уральский</v>
          </cell>
          <cell r="D307" t="str">
            <v>АПП</v>
          </cell>
          <cell r="E307" t="str">
            <v>МАПП</v>
          </cell>
          <cell r="F307" t="str">
            <v>Орск</v>
          </cell>
          <cell r="G307" t="str">
            <v>да</v>
          </cell>
          <cell r="H307" t="str">
            <v>установлен</v>
          </cell>
          <cell r="I307" t="str">
            <v>автомобильный</v>
          </cell>
          <cell r="J307" t="str">
            <v>не определен</v>
          </cell>
          <cell r="K307" t="str">
            <v>грузо-пассажирский</v>
          </cell>
          <cell r="L307" t="str">
            <v>постоянный</v>
          </cell>
          <cell r="M307" t="str">
            <v>многосторонний</v>
          </cell>
          <cell r="N307" t="str">
            <v>не определен</v>
          </cell>
          <cell r="O307" t="str">
            <v>нет</v>
          </cell>
          <cell r="P307" t="str">
            <v>нет</v>
          </cell>
          <cell r="Q307" t="str">
            <v>нет</v>
          </cell>
          <cell r="R307" t="str">
            <v>Республика Казахстан</v>
          </cell>
          <cell r="S307" t="str">
            <v>Алимбет</v>
          </cell>
          <cell r="T307" t="str">
            <v>ПФО</v>
          </cell>
          <cell r="U307" t="str">
            <v>Оренбургская область</v>
          </cell>
          <cell r="V307" t="str">
            <v>Оренбургская область, 18 км от г. Орска по шоссе Орск - Актюбинск</v>
          </cell>
          <cell r="W307" t="str">
            <v>функционирует</v>
          </cell>
          <cell r="X307" t="str">
            <v>круглосуточно</v>
          </cell>
          <cell r="Y307" t="str">
            <v>действует</v>
          </cell>
          <cell r="Z307" t="str">
            <v>нет данных</v>
          </cell>
          <cell r="AA307" t="str">
            <v>нет данных</v>
          </cell>
          <cell r="AB307" t="str">
            <v>нет данных</v>
          </cell>
          <cell r="AC307" t="str">
            <v>все</v>
          </cell>
          <cell r="AD307" t="str">
            <v>круглогодично</v>
          </cell>
          <cell r="AE307">
            <v>24</v>
          </cell>
          <cell r="AF307">
            <v>365</v>
          </cell>
          <cell r="AG307" t="str">
            <v>действует</v>
          </cell>
          <cell r="AH307">
            <v>43119</v>
          </cell>
          <cell r="AI307">
            <v>0</v>
          </cell>
          <cell r="AJ307" t="str">
            <v>не определена</v>
          </cell>
          <cell r="AK307">
            <v>0</v>
          </cell>
          <cell r="AL307">
            <v>0</v>
          </cell>
          <cell r="AM307">
            <v>0</v>
          </cell>
          <cell r="AN307" t="str">
            <v>не определена</v>
          </cell>
          <cell r="AO307">
            <v>0</v>
          </cell>
          <cell r="AP307">
            <v>0</v>
          </cell>
          <cell r="AQ307">
            <v>0</v>
          </cell>
          <cell r="AR307" t="str">
            <v>не определена</v>
          </cell>
          <cell r="AS307">
            <v>0</v>
          </cell>
          <cell r="AT307">
            <v>0</v>
          </cell>
          <cell r="AU307">
            <v>0</v>
          </cell>
          <cell r="AV307" t="str">
            <v>не определена</v>
          </cell>
          <cell r="AW307">
            <v>0</v>
          </cell>
          <cell r="AX307">
            <v>0</v>
          </cell>
          <cell r="AY307">
            <v>0</v>
          </cell>
          <cell r="AZ307" t="str">
            <v>не определена</v>
          </cell>
          <cell r="BA307">
            <v>0</v>
          </cell>
          <cell r="BB307">
            <v>0</v>
          </cell>
          <cell r="BC307">
            <v>0</v>
          </cell>
          <cell r="BD307" t="str">
            <v>не определена</v>
          </cell>
          <cell r="BE307">
            <v>0</v>
          </cell>
          <cell r="BF307">
            <v>0</v>
          </cell>
          <cell r="BG307" t="str">
            <v>не определено</v>
          </cell>
          <cell r="BH307" t="str">
            <v>да</v>
          </cell>
          <cell r="BI307" t="str">
            <v>нет</v>
          </cell>
          <cell r="BJ307" t="str">
            <v>нет</v>
          </cell>
          <cell r="BK307" t="str">
            <v>нет</v>
          </cell>
          <cell r="BL307" t="str">
            <v>нет</v>
          </cell>
          <cell r="BM307" t="str">
            <v>нет</v>
          </cell>
          <cell r="BN307">
            <v>0</v>
          </cell>
          <cell r="BO307">
            <v>2</v>
          </cell>
        </row>
        <row r="308">
          <cell r="A308" t="str">
            <v>МАПППетуховоУФО</v>
          </cell>
          <cell r="B308">
            <v>300</v>
          </cell>
          <cell r="C308" t="str">
            <v>Уральский</v>
          </cell>
          <cell r="D308" t="str">
            <v>АПП</v>
          </cell>
          <cell r="E308" t="str">
            <v>МАПП</v>
          </cell>
          <cell r="F308" t="str">
            <v>Петухово</v>
          </cell>
          <cell r="G308" t="str">
            <v>да</v>
          </cell>
          <cell r="H308" t="str">
            <v>установлен</v>
          </cell>
          <cell r="I308" t="str">
            <v>автомобильный</v>
          </cell>
          <cell r="J308" t="str">
            <v>не определен</v>
          </cell>
          <cell r="K308" t="str">
            <v>грузо-пассажирский</v>
          </cell>
          <cell r="L308" t="str">
            <v>постоянный</v>
          </cell>
          <cell r="M308" t="str">
            <v>многосторонний</v>
          </cell>
          <cell r="N308" t="str">
            <v>не определен</v>
          </cell>
          <cell r="O308" t="str">
            <v>нет</v>
          </cell>
          <cell r="P308" t="str">
            <v>нет</v>
          </cell>
          <cell r="Q308" t="str">
            <v>нет</v>
          </cell>
          <cell r="R308" t="str">
            <v>Республика Казахстан</v>
          </cell>
          <cell r="S308" t="str">
            <v>Жана Жол</v>
          </cell>
          <cell r="T308" t="str">
            <v>УФО</v>
          </cell>
          <cell r="U308" t="str">
            <v>Курганская область</v>
          </cell>
          <cell r="V308" t="str">
            <v>Курганская область, Петуховский район, 464 км автомобильной дороги Р-254 федеральной трассы «Иртыш»</v>
          </cell>
          <cell r="W308" t="str">
            <v>функционирует</v>
          </cell>
          <cell r="X308" t="str">
            <v>круглосуточно</v>
          </cell>
          <cell r="Y308" t="str">
            <v>действует</v>
          </cell>
          <cell r="Z308" t="str">
            <v>нет данных</v>
          </cell>
          <cell r="AA308" t="str">
            <v>нет данных</v>
          </cell>
          <cell r="AB308" t="str">
            <v>нет данных</v>
          </cell>
          <cell r="AC308" t="str">
            <v>все</v>
          </cell>
          <cell r="AD308" t="str">
            <v>круглогодично</v>
          </cell>
          <cell r="AE308">
            <v>24</v>
          </cell>
          <cell r="AF308">
            <v>365</v>
          </cell>
          <cell r="AG308" t="str">
            <v>действует</v>
          </cell>
          <cell r="AH308">
            <v>43089</v>
          </cell>
          <cell r="AI308">
            <v>650</v>
          </cell>
          <cell r="AJ308" t="str">
            <v>тр.с./сутки</v>
          </cell>
          <cell r="AK308">
            <v>650</v>
          </cell>
          <cell r="AL308">
            <v>237250</v>
          </cell>
          <cell r="AM308">
            <v>50</v>
          </cell>
          <cell r="AN308" t="str">
            <v>тр.с./сутки</v>
          </cell>
          <cell r="AO308">
            <v>50</v>
          </cell>
          <cell r="AP308">
            <v>18250</v>
          </cell>
          <cell r="AQ308">
            <v>800</v>
          </cell>
          <cell r="AR308" t="str">
            <v>тр.с./сутки</v>
          </cell>
          <cell r="AS308">
            <v>800</v>
          </cell>
          <cell r="AT308">
            <v>292000</v>
          </cell>
          <cell r="AU308">
            <v>1500</v>
          </cell>
          <cell r="AV308" t="str">
            <v>тр.с./сутки</v>
          </cell>
          <cell r="AW308">
            <v>1500</v>
          </cell>
          <cell r="AX308">
            <v>547500</v>
          </cell>
          <cell r="AY308">
            <v>5500</v>
          </cell>
          <cell r="AZ308" t="str">
            <v>чел./сутки</v>
          </cell>
          <cell r="BA308">
            <v>5500</v>
          </cell>
          <cell r="BB308">
            <v>2007500</v>
          </cell>
          <cell r="BC308">
            <v>0</v>
          </cell>
          <cell r="BD308" t="str">
            <v>не определена</v>
          </cell>
          <cell r="BE308">
            <v>0</v>
          </cell>
          <cell r="BF308">
            <v>0</v>
          </cell>
          <cell r="BG308" t="str">
            <v>не определено</v>
          </cell>
          <cell r="BH308" t="str">
            <v>да</v>
          </cell>
          <cell r="BI308" t="str">
            <v>нет</v>
          </cell>
          <cell r="BJ308" t="str">
            <v>нет</v>
          </cell>
          <cell r="BK308" t="str">
            <v>нет</v>
          </cell>
          <cell r="BL308" t="str">
            <v>нет</v>
          </cell>
          <cell r="BM308" t="str">
            <v>нет</v>
          </cell>
          <cell r="BN308">
            <v>0</v>
          </cell>
          <cell r="BO308">
            <v>13</v>
          </cell>
        </row>
        <row r="309">
          <cell r="A309" t="str">
            <v>МАППСагарчинПФО</v>
          </cell>
          <cell r="B309">
            <v>301</v>
          </cell>
          <cell r="C309" t="str">
            <v>Уральский</v>
          </cell>
          <cell r="D309" t="str">
            <v>АПП</v>
          </cell>
          <cell r="E309" t="str">
            <v>МАПП</v>
          </cell>
          <cell r="F309" t="str">
            <v>Сагарчин</v>
          </cell>
          <cell r="G309" t="str">
            <v>да</v>
          </cell>
          <cell r="H309" t="str">
            <v>установлен</v>
          </cell>
          <cell r="I309" t="str">
            <v>автомобильный</v>
          </cell>
          <cell r="J309" t="str">
            <v>не определен</v>
          </cell>
          <cell r="K309" t="str">
            <v>грузо-пассажирский</v>
          </cell>
          <cell r="L309" t="str">
            <v>постоянный</v>
          </cell>
          <cell r="M309" t="str">
            <v>многосторонний</v>
          </cell>
          <cell r="N309" t="str">
            <v>не определен</v>
          </cell>
          <cell r="O309" t="str">
            <v>нет</v>
          </cell>
          <cell r="P309" t="str">
            <v>нет</v>
          </cell>
          <cell r="Q309" t="str">
            <v>нет</v>
          </cell>
          <cell r="R309" t="str">
            <v>Республика Казахстан</v>
          </cell>
          <cell r="S309" t="str">
            <v>Жайсан</v>
          </cell>
          <cell r="T309" t="str">
            <v>ПФО</v>
          </cell>
          <cell r="U309" t="str">
            <v>Оренбургская область</v>
          </cell>
          <cell r="V309" t="str">
            <v>Оренбургская область, Акбулакский район, 160 км автомобильной дороги Оренбург - Актюбинск</v>
          </cell>
          <cell r="W309" t="str">
            <v>функционирует</v>
          </cell>
          <cell r="X309" t="str">
            <v>круглосуточно</v>
          </cell>
          <cell r="Y309" t="str">
            <v>действует</v>
          </cell>
          <cell r="Z309" t="str">
            <v>нет данных</v>
          </cell>
          <cell r="AA309" t="str">
            <v>нет данных</v>
          </cell>
          <cell r="AB309" t="str">
            <v>нет данных</v>
          </cell>
          <cell r="AC309" t="str">
            <v>все</v>
          </cell>
          <cell r="AD309" t="str">
            <v>круглогодично</v>
          </cell>
          <cell r="AE309">
            <v>24</v>
          </cell>
          <cell r="AF309">
            <v>365</v>
          </cell>
          <cell r="AG309" t="str">
            <v>действует</v>
          </cell>
          <cell r="AH309">
            <v>43119</v>
          </cell>
          <cell r="AI309">
            <v>0</v>
          </cell>
          <cell r="AJ309" t="str">
            <v>не определена</v>
          </cell>
          <cell r="AK309">
            <v>0</v>
          </cell>
          <cell r="AL309">
            <v>0</v>
          </cell>
          <cell r="AM309">
            <v>0</v>
          </cell>
          <cell r="AN309" t="str">
            <v>не определена</v>
          </cell>
          <cell r="AO309">
            <v>0</v>
          </cell>
          <cell r="AP309">
            <v>0</v>
          </cell>
          <cell r="AQ309">
            <v>0</v>
          </cell>
          <cell r="AR309" t="str">
            <v>не определена</v>
          </cell>
          <cell r="AS309">
            <v>0</v>
          </cell>
          <cell r="AT309">
            <v>0</v>
          </cell>
          <cell r="AU309">
            <v>0</v>
          </cell>
          <cell r="AV309" t="str">
            <v>не определена</v>
          </cell>
          <cell r="AW309">
            <v>0</v>
          </cell>
          <cell r="AX309">
            <v>0</v>
          </cell>
          <cell r="AY309">
            <v>0</v>
          </cell>
          <cell r="AZ309" t="str">
            <v>не определена</v>
          </cell>
          <cell r="BA309">
            <v>0</v>
          </cell>
          <cell r="BB309">
            <v>0</v>
          </cell>
          <cell r="BC309">
            <v>0</v>
          </cell>
          <cell r="BD309" t="str">
            <v>не определена</v>
          </cell>
          <cell r="BE309">
            <v>0</v>
          </cell>
          <cell r="BF309">
            <v>0</v>
          </cell>
          <cell r="BG309" t="str">
            <v>не определено</v>
          </cell>
          <cell r="BH309" t="str">
            <v>да</v>
          </cell>
          <cell r="BI309" t="str">
            <v>нет</v>
          </cell>
          <cell r="BJ309" t="str">
            <v>нет</v>
          </cell>
          <cell r="BK309" t="str">
            <v>нет</v>
          </cell>
          <cell r="BL309" t="str">
            <v>нет</v>
          </cell>
          <cell r="BM309" t="str">
            <v>нет</v>
          </cell>
          <cell r="BN309">
            <v>0</v>
          </cell>
          <cell r="BO309" t="str">
            <v>3 (в т.ч. резервная полоса)</v>
          </cell>
        </row>
        <row r="310">
          <cell r="A310" t="str">
            <v>ДАППСветлыйПФО</v>
          </cell>
          <cell r="B310">
            <v>302</v>
          </cell>
          <cell r="C310" t="str">
            <v>Уральский</v>
          </cell>
          <cell r="D310" t="str">
            <v>АПП</v>
          </cell>
          <cell r="E310" t="str">
            <v>ДАПП</v>
          </cell>
          <cell r="F310" t="str">
            <v>Светлый</v>
          </cell>
          <cell r="G310" t="str">
            <v>да</v>
          </cell>
          <cell r="H310" t="str">
            <v>установлен</v>
          </cell>
          <cell r="I310" t="str">
            <v>автомобильный</v>
          </cell>
          <cell r="J310" t="str">
            <v>не определен</v>
          </cell>
          <cell r="K310" t="str">
            <v>грузо-пассажирский</v>
          </cell>
          <cell r="L310" t="str">
            <v>постоянный</v>
          </cell>
          <cell r="M310" t="str">
            <v>двусторонний</v>
          </cell>
          <cell r="N310" t="str">
            <v>не определен</v>
          </cell>
          <cell r="O310" t="str">
            <v>нет</v>
          </cell>
          <cell r="P310" t="str">
            <v>нет</v>
          </cell>
          <cell r="Q310" t="str">
            <v>нет</v>
          </cell>
          <cell r="R310" t="str">
            <v>Республика Казахстан</v>
          </cell>
          <cell r="S310" t="str">
            <v>Карашатау</v>
          </cell>
          <cell r="T310" t="str">
            <v>ПФО</v>
          </cell>
          <cell r="U310" t="str">
            <v>Оренбургская область</v>
          </cell>
          <cell r="V310" t="str">
            <v>Оренбургская область, Светлинский район, 11 км автогрейдера, соединяющего трассу Актюбинск - Кустанай и автомобильную дорогу Светлый - Спутник</v>
          </cell>
          <cell r="W310" t="str">
            <v>функционирует</v>
          </cell>
          <cell r="X310" t="str">
            <v>круглосуточно</v>
          </cell>
          <cell r="Y310" t="str">
            <v>действует</v>
          </cell>
          <cell r="Z310" t="str">
            <v>нет данных</v>
          </cell>
          <cell r="AA310" t="str">
            <v>нет данных</v>
          </cell>
          <cell r="AB310" t="str">
            <v>нет данных</v>
          </cell>
          <cell r="AC310" t="str">
            <v>все</v>
          </cell>
          <cell r="AD310" t="str">
            <v>круглогодично</v>
          </cell>
          <cell r="AE310">
            <v>24</v>
          </cell>
          <cell r="AF310">
            <v>365</v>
          </cell>
          <cell r="AG310" t="str">
            <v>действует</v>
          </cell>
          <cell r="AH310">
            <v>43119</v>
          </cell>
          <cell r="AI310">
            <v>0</v>
          </cell>
          <cell r="AJ310" t="str">
            <v>не определена</v>
          </cell>
          <cell r="AK310">
            <v>0</v>
          </cell>
          <cell r="AL310">
            <v>0</v>
          </cell>
          <cell r="AM310">
            <v>0</v>
          </cell>
          <cell r="AN310" t="str">
            <v>не определена</v>
          </cell>
          <cell r="AO310">
            <v>0</v>
          </cell>
          <cell r="AP310">
            <v>0</v>
          </cell>
          <cell r="AQ310">
            <v>0</v>
          </cell>
          <cell r="AR310" t="str">
            <v>не определена</v>
          </cell>
          <cell r="AS310">
            <v>0</v>
          </cell>
          <cell r="AT310">
            <v>0</v>
          </cell>
          <cell r="AU310">
            <v>0</v>
          </cell>
          <cell r="AV310" t="str">
            <v>не определена</v>
          </cell>
          <cell r="AW310">
            <v>0</v>
          </cell>
          <cell r="AX310">
            <v>0</v>
          </cell>
          <cell r="AY310">
            <v>0</v>
          </cell>
          <cell r="AZ310" t="str">
            <v>не определена</v>
          </cell>
          <cell r="BA310">
            <v>0</v>
          </cell>
          <cell r="BB310">
            <v>0</v>
          </cell>
          <cell r="BC310">
            <v>0</v>
          </cell>
          <cell r="BD310" t="str">
            <v>не определена</v>
          </cell>
          <cell r="BE310">
            <v>0</v>
          </cell>
          <cell r="BF310">
            <v>0</v>
          </cell>
          <cell r="BG310" t="str">
            <v>не определено</v>
          </cell>
          <cell r="BH310" t="str">
            <v>да</v>
          </cell>
          <cell r="BI310" t="str">
            <v>нет</v>
          </cell>
          <cell r="BJ310" t="str">
            <v>нет</v>
          </cell>
          <cell r="BK310" t="str">
            <v>нет</v>
          </cell>
          <cell r="BL310" t="str">
            <v>нет</v>
          </cell>
          <cell r="BM310" t="str">
            <v>нет</v>
          </cell>
          <cell r="BN310">
            <v>0</v>
          </cell>
          <cell r="BO310">
            <v>2</v>
          </cell>
        </row>
        <row r="311">
          <cell r="A311" t="str">
            <v>ДАППТеплоеПФО</v>
          </cell>
          <cell r="B311">
            <v>303</v>
          </cell>
          <cell r="C311" t="str">
            <v>Уральский</v>
          </cell>
          <cell r="D311" t="str">
            <v>АПП</v>
          </cell>
          <cell r="E311" t="str">
            <v>ДАПП</v>
          </cell>
          <cell r="F311" t="str">
            <v>Теплое</v>
          </cell>
          <cell r="G311" t="str">
            <v>да</v>
          </cell>
          <cell r="H311" t="str">
            <v>установлен</v>
          </cell>
          <cell r="I311" t="str">
            <v>автомобильный</v>
          </cell>
          <cell r="J311" t="str">
            <v>не определен</v>
          </cell>
          <cell r="K311" t="str">
            <v>грузо-пассажирский</v>
          </cell>
          <cell r="L311" t="str">
            <v>постоянный</v>
          </cell>
          <cell r="M311" t="str">
            <v>двусторонний</v>
          </cell>
          <cell r="N311" t="str">
            <v>не определен</v>
          </cell>
          <cell r="O311" t="str">
            <v>нет</v>
          </cell>
          <cell r="P311" t="str">
            <v>нет</v>
          </cell>
          <cell r="Q311" t="str">
            <v>нет</v>
          </cell>
          <cell r="R311" t="str">
            <v>Республика Казахстан</v>
          </cell>
          <cell r="S311" t="str">
            <v>Шаган</v>
          </cell>
          <cell r="T311" t="str">
            <v>ПФО</v>
          </cell>
          <cell r="U311" t="str">
            <v>Оренбургская область</v>
          </cell>
          <cell r="V311" t="str">
            <v>Оренбургская область, Первомайский район, 378 км автомобильной дороги Бугульма - Уральск</v>
          </cell>
          <cell r="W311" t="str">
            <v>функционирует</v>
          </cell>
          <cell r="X311" t="str">
            <v>круглосуточно</v>
          </cell>
          <cell r="Y311" t="str">
            <v>действует</v>
          </cell>
          <cell r="Z311" t="str">
            <v>нет данных</v>
          </cell>
          <cell r="AA311" t="str">
            <v>нет данных</v>
          </cell>
          <cell r="AB311" t="str">
            <v>нет данных</v>
          </cell>
          <cell r="AC311" t="str">
            <v>все</v>
          </cell>
          <cell r="AD311" t="str">
            <v>круглогодично</v>
          </cell>
          <cell r="AE311">
            <v>24</v>
          </cell>
          <cell r="AF311">
            <v>365</v>
          </cell>
          <cell r="AG311" t="str">
            <v>действует</v>
          </cell>
          <cell r="AH311">
            <v>43119</v>
          </cell>
          <cell r="AI311">
            <v>0</v>
          </cell>
          <cell r="AJ311" t="str">
            <v>не определена</v>
          </cell>
          <cell r="AK311">
            <v>0</v>
          </cell>
          <cell r="AL311">
            <v>0</v>
          </cell>
          <cell r="AM311">
            <v>0</v>
          </cell>
          <cell r="AN311" t="str">
            <v>не определена</v>
          </cell>
          <cell r="AO311">
            <v>0</v>
          </cell>
          <cell r="AP311">
            <v>0</v>
          </cell>
          <cell r="AQ311">
            <v>0</v>
          </cell>
          <cell r="AR311" t="str">
            <v>не определена</v>
          </cell>
          <cell r="AS311">
            <v>0</v>
          </cell>
          <cell r="AT311">
            <v>0</v>
          </cell>
          <cell r="AU311">
            <v>0</v>
          </cell>
          <cell r="AV311" t="str">
            <v>не определена</v>
          </cell>
          <cell r="AW311">
            <v>0</v>
          </cell>
          <cell r="AX311">
            <v>0</v>
          </cell>
          <cell r="AY311">
            <v>0</v>
          </cell>
          <cell r="AZ311" t="str">
            <v>не определена</v>
          </cell>
          <cell r="BA311">
            <v>0</v>
          </cell>
          <cell r="BB311">
            <v>0</v>
          </cell>
          <cell r="BC311">
            <v>0</v>
          </cell>
          <cell r="BD311" t="str">
            <v>не определена</v>
          </cell>
          <cell r="BE311">
            <v>0</v>
          </cell>
          <cell r="BF311">
            <v>0</v>
          </cell>
          <cell r="BG311" t="str">
            <v>не определено</v>
          </cell>
          <cell r="BH311" t="str">
            <v>да</v>
          </cell>
          <cell r="BI311" t="str">
            <v>нет</v>
          </cell>
          <cell r="BJ311" t="str">
            <v>нет</v>
          </cell>
          <cell r="BK311" t="str">
            <v>нет</v>
          </cell>
          <cell r="BL311" t="str">
            <v>нет</v>
          </cell>
          <cell r="BM311" t="str">
            <v>нет</v>
          </cell>
          <cell r="BN311">
            <v>0</v>
          </cell>
          <cell r="BO311">
            <v>4</v>
          </cell>
        </row>
        <row r="312">
          <cell r="A312" t="str">
            <v>ЖДППБускульскийУФО</v>
          </cell>
          <cell r="B312">
            <v>304</v>
          </cell>
          <cell r="C312" t="str">
            <v>Уральский</v>
          </cell>
          <cell r="D312" t="str">
            <v>ЖДПП</v>
          </cell>
          <cell r="E312" t="str">
            <v>ЖДПП</v>
          </cell>
          <cell r="F312" t="str">
            <v>Бускульский</v>
          </cell>
          <cell r="G312" t="str">
            <v>нет</v>
          </cell>
          <cell r="H312" t="str">
            <v>установлен</v>
          </cell>
          <cell r="I312" t="str">
            <v>железнодорожный</v>
          </cell>
          <cell r="J312" t="str">
            <v>не определен</v>
          </cell>
          <cell r="K312" t="str">
            <v>грузовой</v>
          </cell>
          <cell r="L312" t="str">
            <v>работающий на нерегулярной основе</v>
          </cell>
          <cell r="M312" t="str">
            <v>двусторонний</v>
          </cell>
          <cell r="N312" t="str">
            <v>не определен</v>
          </cell>
          <cell r="O312" t="str">
            <v>нет</v>
          </cell>
          <cell r="P312" t="str">
            <v>нет</v>
          </cell>
          <cell r="Q312" t="str">
            <v>нет</v>
          </cell>
          <cell r="R312" t="str">
            <v>Республика Казахстан</v>
          </cell>
          <cell r="S312" t="str">
            <v>Бускуль</v>
          </cell>
          <cell r="T312" t="str">
            <v>УФО</v>
          </cell>
          <cell r="U312" t="str">
            <v>Челябинская область</v>
          </cell>
          <cell r="V312" t="str">
            <v>не определен</v>
          </cell>
          <cell r="W312" t="str">
            <v>Установлен в 2020 году. Будет открыт после проведения мероприятий по обустройству за счет внебюджетных источников финансирования</v>
          </cell>
          <cell r="X312" t="str">
            <v>не определен</v>
          </cell>
          <cell r="Y312" t="str">
            <v>не определен</v>
          </cell>
          <cell r="Z312" t="str">
            <v>нет данных</v>
          </cell>
          <cell r="AA312" t="str">
            <v>нет данных</v>
          </cell>
          <cell r="AB312" t="str">
            <v>нет данных</v>
          </cell>
          <cell r="AC312" t="str">
            <v>не определен</v>
          </cell>
          <cell r="AD312" t="str">
            <v>не определен</v>
          </cell>
          <cell r="AE312">
            <v>0</v>
          </cell>
          <cell r="AF312">
            <v>0</v>
          </cell>
          <cell r="AG312" t="str">
            <v>не определен</v>
          </cell>
          <cell r="AH312" t="str">
            <v>не утвержден</v>
          </cell>
          <cell r="AI312">
            <v>0</v>
          </cell>
          <cell r="AJ312" t="str">
            <v>не определена</v>
          </cell>
          <cell r="AK312">
            <v>0</v>
          </cell>
          <cell r="AL312">
            <v>0</v>
          </cell>
          <cell r="AM312">
            <v>0</v>
          </cell>
          <cell r="AN312" t="str">
            <v>не определена</v>
          </cell>
          <cell r="AO312">
            <v>0</v>
          </cell>
          <cell r="AP312">
            <v>0</v>
          </cell>
          <cell r="AQ312">
            <v>0</v>
          </cell>
          <cell r="AR312" t="str">
            <v>не определена</v>
          </cell>
          <cell r="AS312">
            <v>0</v>
          </cell>
          <cell r="AT312">
            <v>0</v>
          </cell>
          <cell r="AU312">
            <v>0</v>
          </cell>
          <cell r="AV312" t="str">
            <v>не определена</v>
          </cell>
          <cell r="AW312">
            <v>0</v>
          </cell>
          <cell r="AX312">
            <v>0</v>
          </cell>
          <cell r="AY312">
            <v>0</v>
          </cell>
          <cell r="AZ312" t="str">
            <v>не определена</v>
          </cell>
          <cell r="BA312">
            <v>0</v>
          </cell>
          <cell r="BB312">
            <v>0</v>
          </cell>
          <cell r="BC312">
            <v>0</v>
          </cell>
          <cell r="BD312" t="str">
            <v>не определена</v>
          </cell>
          <cell r="BE312">
            <v>0</v>
          </cell>
          <cell r="BF312">
            <v>0</v>
          </cell>
          <cell r="BG312" t="str">
            <v>не определено</v>
          </cell>
          <cell r="BH312" t="str">
            <v>нет</v>
          </cell>
          <cell r="BI312" t="str">
            <v>нет</v>
          </cell>
          <cell r="BJ312" t="str">
            <v>нет</v>
          </cell>
          <cell r="BK312" t="str">
            <v>нет</v>
          </cell>
          <cell r="BL312" t="str">
            <v>нет</v>
          </cell>
          <cell r="BM312" t="str">
            <v>нет</v>
          </cell>
          <cell r="BN312">
            <v>0</v>
          </cell>
          <cell r="BO312">
            <v>0</v>
          </cell>
        </row>
        <row r="313">
          <cell r="A313" t="str">
            <v>ЖДППЗауральеУФО</v>
          </cell>
          <cell r="B313">
            <v>305</v>
          </cell>
          <cell r="C313" t="str">
            <v>Уральский</v>
          </cell>
          <cell r="D313" t="str">
            <v>ЖДПП</v>
          </cell>
          <cell r="E313" t="str">
            <v>ЖДПП</v>
          </cell>
          <cell r="F313" t="str">
            <v>Зауралье</v>
          </cell>
          <cell r="G313" t="str">
            <v>да</v>
          </cell>
          <cell r="H313" t="str">
            <v>установлен</v>
          </cell>
          <cell r="I313" t="str">
            <v>железнодорожный</v>
          </cell>
          <cell r="J313" t="str">
            <v>не определен</v>
          </cell>
          <cell r="K313" t="str">
            <v>грузо-пассажирский</v>
          </cell>
          <cell r="L313" t="str">
            <v>постоянный</v>
          </cell>
          <cell r="M313" t="str">
            <v>многосторонний</v>
          </cell>
          <cell r="N313" t="str">
            <v>не определен</v>
          </cell>
          <cell r="O313" t="str">
            <v>нет</v>
          </cell>
          <cell r="P313" t="str">
            <v>нет</v>
          </cell>
          <cell r="Q313" t="str">
            <v>нет</v>
          </cell>
          <cell r="R313" t="str">
            <v>Республика Казахстан</v>
          </cell>
          <cell r="S313" t="str">
            <v>Пресногорьковская</v>
          </cell>
          <cell r="T313" t="str">
            <v>УФО</v>
          </cell>
          <cell r="U313" t="str">
            <v>Курганская область</v>
          </cell>
          <cell r="V313" t="str">
            <v>Курганская область, Половинский район, с. Половинное, ул. Вокзальная, 1</v>
          </cell>
          <cell r="W313" t="str">
            <v>функционирует</v>
          </cell>
          <cell r="X313" t="str">
            <v>круглосуточно</v>
          </cell>
          <cell r="Y313" t="str">
            <v>действует</v>
          </cell>
          <cell r="Z313" t="str">
            <v>нет данных</v>
          </cell>
          <cell r="AA313" t="str">
            <v>нет данных</v>
          </cell>
          <cell r="AB313" t="str">
            <v>нет данных</v>
          </cell>
          <cell r="AC313" t="str">
            <v>все</v>
          </cell>
          <cell r="AD313" t="str">
            <v>круглогодично</v>
          </cell>
          <cell r="AE313">
            <v>24</v>
          </cell>
          <cell r="AF313">
            <v>365</v>
          </cell>
          <cell r="AG313" t="str">
            <v>действует</v>
          </cell>
          <cell r="AH313">
            <v>43089</v>
          </cell>
          <cell r="AI313">
            <v>0</v>
          </cell>
          <cell r="AJ313" t="str">
            <v>не определена</v>
          </cell>
          <cell r="AK313">
            <v>0</v>
          </cell>
          <cell r="AL313">
            <v>0</v>
          </cell>
          <cell r="AM313">
            <v>0</v>
          </cell>
          <cell r="AN313" t="str">
            <v>не определена</v>
          </cell>
          <cell r="AO313">
            <v>0</v>
          </cell>
          <cell r="AP313">
            <v>0</v>
          </cell>
          <cell r="AQ313">
            <v>0</v>
          </cell>
          <cell r="AR313" t="str">
            <v>не определена</v>
          </cell>
          <cell r="AS313">
            <v>0</v>
          </cell>
          <cell r="AT313">
            <v>0</v>
          </cell>
          <cell r="AU313">
            <v>0</v>
          </cell>
          <cell r="AV313" t="str">
            <v>не определена</v>
          </cell>
          <cell r="AW313">
            <v>0</v>
          </cell>
          <cell r="AX313">
            <v>0</v>
          </cell>
          <cell r="AY313">
            <v>0</v>
          </cell>
          <cell r="AZ313" t="str">
            <v>не определена</v>
          </cell>
          <cell r="BA313">
            <v>0</v>
          </cell>
          <cell r="BB313">
            <v>0</v>
          </cell>
          <cell r="BC313">
            <v>0</v>
          </cell>
          <cell r="BD313" t="str">
            <v>не определена</v>
          </cell>
          <cell r="BE313">
            <v>0</v>
          </cell>
          <cell r="BF313">
            <v>0</v>
          </cell>
          <cell r="BG313" t="str">
            <v>не определено</v>
          </cell>
          <cell r="BH313" t="str">
            <v>да</v>
          </cell>
          <cell r="BI313" t="str">
            <v>нет</v>
          </cell>
          <cell r="BJ313" t="str">
            <v>нет</v>
          </cell>
          <cell r="BK313" t="str">
            <v>нет</v>
          </cell>
          <cell r="BL313" t="str">
            <v>нет</v>
          </cell>
          <cell r="BM313" t="str">
            <v>нет</v>
          </cell>
          <cell r="BN313">
            <v>0</v>
          </cell>
          <cell r="BO313">
            <v>0</v>
          </cell>
        </row>
        <row r="314">
          <cell r="A314" t="str">
            <v>ЖДППИлецк-1 (Жайсан, Шынгырлау)ПФО</v>
          </cell>
          <cell r="B314">
            <v>306</v>
          </cell>
          <cell r="C314" t="str">
            <v>Уральский</v>
          </cell>
          <cell r="D314" t="str">
            <v>ЖДПП</v>
          </cell>
          <cell r="E314" t="str">
            <v>ЖДПП</v>
          </cell>
          <cell r="F314" t="str">
            <v>Илецк-1 (Жайсан, Шынгырлау)</v>
          </cell>
          <cell r="G314" t="str">
            <v>да</v>
          </cell>
          <cell r="H314" t="str">
            <v>установлен</v>
          </cell>
          <cell r="I314" t="str">
            <v>железнодорожный</v>
          </cell>
          <cell r="J314" t="str">
            <v>не определен</v>
          </cell>
          <cell r="K314" t="str">
            <v>грузо-пассажирский</v>
          </cell>
          <cell r="L314" t="str">
            <v>постоянный</v>
          </cell>
          <cell r="M314" t="str">
            <v>многосторонний</v>
          </cell>
          <cell r="N314" t="str">
            <v>не определен</v>
          </cell>
          <cell r="O314" t="str">
            <v>нет</v>
          </cell>
          <cell r="P314" t="str">
            <v>нет</v>
          </cell>
          <cell r="Q314" t="str">
            <v>нет</v>
          </cell>
          <cell r="R314" t="str">
            <v>Республика Казахстан</v>
          </cell>
          <cell r="S314" t="str">
            <v>Жайсан, Шынгырлау</v>
          </cell>
          <cell r="T314" t="str">
            <v>ПФО</v>
          </cell>
          <cell r="U314" t="str">
            <v>Оренбургская область</v>
          </cell>
          <cell r="V314" t="str">
            <v>90 км. от государственной границы на ж.д. линии Илецк-1-Актю-бинск и в 75 км. от государственной границы по ж.д. линии Илецк-1 -Уральск</v>
          </cell>
          <cell r="W314" t="str">
            <v>функционирует</v>
          </cell>
          <cell r="X314" t="str">
            <v>круглосуточно</v>
          </cell>
          <cell r="Y314" t="str">
            <v>действует</v>
          </cell>
          <cell r="Z314" t="str">
            <v>нет данных</v>
          </cell>
          <cell r="AA314" t="str">
            <v>нет данных</v>
          </cell>
          <cell r="AB314" t="str">
            <v>нет данных</v>
          </cell>
          <cell r="AC314" t="str">
            <v>все</v>
          </cell>
          <cell r="AD314" t="str">
            <v>круглогодично</v>
          </cell>
          <cell r="AE314">
            <v>24</v>
          </cell>
          <cell r="AF314">
            <v>365</v>
          </cell>
          <cell r="AG314" t="str">
            <v>действует</v>
          </cell>
          <cell r="AH314">
            <v>43119</v>
          </cell>
          <cell r="AI314">
            <v>0</v>
          </cell>
          <cell r="AJ314" t="str">
            <v>не определена</v>
          </cell>
          <cell r="AK314">
            <v>0</v>
          </cell>
          <cell r="AL314">
            <v>0</v>
          </cell>
          <cell r="AM314">
            <v>0</v>
          </cell>
          <cell r="AN314" t="str">
            <v>не определена</v>
          </cell>
          <cell r="AO314">
            <v>0</v>
          </cell>
          <cell r="AP314">
            <v>0</v>
          </cell>
          <cell r="AQ314">
            <v>0</v>
          </cell>
          <cell r="AR314" t="str">
            <v>не определена</v>
          </cell>
          <cell r="AS314">
            <v>0</v>
          </cell>
          <cell r="AT314">
            <v>0</v>
          </cell>
          <cell r="AU314">
            <v>0</v>
          </cell>
          <cell r="AV314" t="str">
            <v>не определена</v>
          </cell>
          <cell r="AW314">
            <v>0</v>
          </cell>
          <cell r="AX314">
            <v>0</v>
          </cell>
          <cell r="AY314">
            <v>0</v>
          </cell>
          <cell r="AZ314" t="str">
            <v>не определена</v>
          </cell>
          <cell r="BA314">
            <v>0</v>
          </cell>
          <cell r="BB314">
            <v>0</v>
          </cell>
          <cell r="BC314">
            <v>0</v>
          </cell>
          <cell r="BD314" t="str">
            <v>не определена</v>
          </cell>
          <cell r="BE314">
            <v>0</v>
          </cell>
          <cell r="BF314">
            <v>0</v>
          </cell>
          <cell r="BG314" t="str">
            <v>не определено</v>
          </cell>
          <cell r="BH314" t="str">
            <v>да</v>
          </cell>
          <cell r="BI314" t="str">
            <v>нет</v>
          </cell>
          <cell r="BJ314" t="str">
            <v>нет</v>
          </cell>
          <cell r="BK314" t="str">
            <v>нет</v>
          </cell>
          <cell r="BL314" t="str">
            <v>нет</v>
          </cell>
          <cell r="BM314" t="str">
            <v>нет</v>
          </cell>
          <cell r="BN314">
            <v>0</v>
          </cell>
          <cell r="BO314">
            <v>0</v>
          </cell>
        </row>
        <row r="315">
          <cell r="A315" t="str">
            <v>ЖДППКарталы (Аксу, Бускуль)УФО</v>
          </cell>
          <cell r="B315">
            <v>307</v>
          </cell>
          <cell r="C315" t="str">
            <v>Уральский</v>
          </cell>
          <cell r="D315" t="str">
            <v>ЖДПП</v>
          </cell>
          <cell r="E315" t="str">
            <v>ЖДПП</v>
          </cell>
          <cell r="F315" t="str">
            <v>Карталы (Аксу, Бускуль)</v>
          </cell>
          <cell r="G315" t="str">
            <v>да</v>
          </cell>
          <cell r="H315" t="str">
            <v>установлен</v>
          </cell>
          <cell r="I315" t="str">
            <v>железнодорожный</v>
          </cell>
          <cell r="J315" t="str">
            <v>не определен</v>
          </cell>
          <cell r="K315" t="str">
            <v>грузо-пассажирский</v>
          </cell>
          <cell r="L315" t="str">
            <v>постоянный</v>
          </cell>
          <cell r="M315" t="str">
            <v>многосторонний</v>
          </cell>
          <cell r="N315" t="str">
            <v>не определен</v>
          </cell>
          <cell r="O315" t="str">
            <v>нет</v>
          </cell>
          <cell r="P315" t="str">
            <v>нет</v>
          </cell>
          <cell r="Q315" t="str">
            <v>нет</v>
          </cell>
          <cell r="R315" t="str">
            <v>Республика Казахстан</v>
          </cell>
          <cell r="S315" t="str">
            <v>Аксу, Бускуль</v>
          </cell>
          <cell r="T315" t="str">
            <v>УФО</v>
          </cell>
          <cell r="U315" t="str">
            <v>Челябинская область</v>
          </cell>
          <cell r="V315" t="str">
            <v>Челябинская область, железнодорожная станция Карталы</v>
          </cell>
          <cell r="W315" t="str">
            <v>функционирует</v>
          </cell>
          <cell r="X315" t="str">
            <v>круглосуточно</v>
          </cell>
          <cell r="Y315" t="str">
            <v>действует</v>
          </cell>
          <cell r="Z315" t="str">
            <v>нет данных</v>
          </cell>
          <cell r="AA315" t="str">
            <v>нет данных</v>
          </cell>
          <cell r="AB315" t="str">
            <v>нет данных</v>
          </cell>
          <cell r="AC315" t="str">
            <v>все</v>
          </cell>
          <cell r="AD315" t="str">
            <v>круглогодично</v>
          </cell>
          <cell r="AE315">
            <v>24</v>
          </cell>
          <cell r="AF315">
            <v>365</v>
          </cell>
          <cell r="AG315" t="str">
            <v>действует</v>
          </cell>
          <cell r="AH315">
            <v>43144</v>
          </cell>
          <cell r="AI315">
            <v>0</v>
          </cell>
          <cell r="AJ315" t="str">
            <v>не определена</v>
          </cell>
          <cell r="AK315">
            <v>0</v>
          </cell>
          <cell r="AL315">
            <v>0</v>
          </cell>
          <cell r="AM315">
            <v>0</v>
          </cell>
          <cell r="AN315" t="str">
            <v>не определена</v>
          </cell>
          <cell r="AO315">
            <v>0</v>
          </cell>
          <cell r="AP315">
            <v>0</v>
          </cell>
          <cell r="AQ315">
            <v>0</v>
          </cell>
          <cell r="AR315" t="str">
            <v>не определена</v>
          </cell>
          <cell r="AS315">
            <v>0</v>
          </cell>
          <cell r="AT315">
            <v>0</v>
          </cell>
          <cell r="AU315">
            <v>0</v>
          </cell>
          <cell r="AV315" t="str">
            <v>не определена</v>
          </cell>
          <cell r="AW315">
            <v>0</v>
          </cell>
          <cell r="AX315">
            <v>0</v>
          </cell>
          <cell r="AY315">
            <v>0</v>
          </cell>
          <cell r="AZ315" t="str">
            <v>не определена</v>
          </cell>
          <cell r="BA315">
            <v>0</v>
          </cell>
          <cell r="BB315">
            <v>0</v>
          </cell>
          <cell r="BC315">
            <v>0</v>
          </cell>
          <cell r="BD315" t="str">
            <v>не определена</v>
          </cell>
          <cell r="BE315">
            <v>0</v>
          </cell>
          <cell r="BF315">
            <v>0</v>
          </cell>
          <cell r="BG315" t="str">
            <v>не определено</v>
          </cell>
          <cell r="BH315" t="str">
            <v>да</v>
          </cell>
          <cell r="BI315" t="str">
            <v>нет</v>
          </cell>
          <cell r="BJ315" t="str">
            <v>нет</v>
          </cell>
          <cell r="BK315" t="str">
            <v>нет</v>
          </cell>
          <cell r="BL315" t="str">
            <v>нет</v>
          </cell>
          <cell r="BM315" t="str">
            <v>нет</v>
          </cell>
          <cell r="BN315">
            <v>0</v>
          </cell>
          <cell r="BO315">
            <v>0</v>
          </cell>
        </row>
        <row r="316">
          <cell r="A316" t="str">
            <v>ЖДППКварцитныйУФО</v>
          </cell>
          <cell r="B316">
            <v>308</v>
          </cell>
          <cell r="C316" t="str">
            <v>Уральский</v>
          </cell>
          <cell r="D316" t="str">
            <v>ЖДПП</v>
          </cell>
          <cell r="E316" t="str">
            <v>ЖДПП</v>
          </cell>
          <cell r="F316" t="str">
            <v>Кварцитный</v>
          </cell>
          <cell r="G316" t="str">
            <v>нет</v>
          </cell>
          <cell r="H316" t="str">
            <v>установлен</v>
          </cell>
          <cell r="I316" t="str">
            <v>железнодорожный</v>
          </cell>
          <cell r="J316" t="str">
            <v>не определен</v>
          </cell>
          <cell r="K316" t="str">
            <v>грузовой</v>
          </cell>
          <cell r="L316" t="str">
            <v>работающий на нерегулярной основе</v>
          </cell>
          <cell r="M316" t="str">
            <v>двусторонний</v>
          </cell>
          <cell r="N316" t="str">
            <v>не определен</v>
          </cell>
          <cell r="O316" t="str">
            <v>нет</v>
          </cell>
          <cell r="P316" t="str">
            <v>нет</v>
          </cell>
          <cell r="Q316" t="str">
            <v>нет</v>
          </cell>
          <cell r="R316" t="str">
            <v>Республика Казахстан</v>
          </cell>
          <cell r="S316" t="str">
            <v>Кайрак</v>
          </cell>
          <cell r="T316" t="str">
            <v>УФО</v>
          </cell>
          <cell r="U316" t="str">
            <v>Челябинская область</v>
          </cell>
          <cell r="V316" t="str">
            <v>не определен</v>
          </cell>
          <cell r="W316" t="str">
            <v>Установлен в 2020 году. Будет открыт после проведения мероприятий по обустройству за счет внебюджетных источников финансирования</v>
          </cell>
          <cell r="X316" t="str">
            <v>не определен</v>
          </cell>
          <cell r="Y316" t="str">
            <v>не определен</v>
          </cell>
          <cell r="Z316" t="str">
            <v>нет данных</v>
          </cell>
          <cell r="AA316" t="str">
            <v>нет данных</v>
          </cell>
          <cell r="AB316" t="str">
            <v>нет данных</v>
          </cell>
          <cell r="AC316" t="str">
            <v>не определен</v>
          </cell>
          <cell r="AD316" t="str">
            <v>не определен</v>
          </cell>
          <cell r="AE316">
            <v>0</v>
          </cell>
          <cell r="AF316">
            <v>0</v>
          </cell>
          <cell r="AG316" t="str">
            <v>не определен</v>
          </cell>
          <cell r="AH316" t="str">
            <v>не утвержден</v>
          </cell>
          <cell r="AI316">
            <v>0</v>
          </cell>
          <cell r="AJ316" t="str">
            <v>не определена</v>
          </cell>
          <cell r="AK316">
            <v>0</v>
          </cell>
          <cell r="AL316">
            <v>0</v>
          </cell>
          <cell r="AM316">
            <v>0</v>
          </cell>
          <cell r="AN316" t="str">
            <v>не определена</v>
          </cell>
          <cell r="AO316">
            <v>0</v>
          </cell>
          <cell r="AP316">
            <v>0</v>
          </cell>
          <cell r="AQ316">
            <v>0</v>
          </cell>
          <cell r="AR316" t="str">
            <v>не определена</v>
          </cell>
          <cell r="AS316">
            <v>0</v>
          </cell>
          <cell r="AT316">
            <v>0</v>
          </cell>
          <cell r="AU316">
            <v>0</v>
          </cell>
          <cell r="AV316" t="str">
            <v>не определена</v>
          </cell>
          <cell r="AW316">
            <v>0</v>
          </cell>
          <cell r="AX316">
            <v>0</v>
          </cell>
          <cell r="AY316">
            <v>0</v>
          </cell>
          <cell r="AZ316" t="str">
            <v>не определена</v>
          </cell>
          <cell r="BA316">
            <v>0</v>
          </cell>
          <cell r="BB316">
            <v>0</v>
          </cell>
          <cell r="BC316">
            <v>0</v>
          </cell>
          <cell r="BD316" t="str">
            <v>не определена</v>
          </cell>
          <cell r="BE316">
            <v>0</v>
          </cell>
          <cell r="BF316">
            <v>0</v>
          </cell>
          <cell r="BG316" t="str">
            <v>не определено</v>
          </cell>
          <cell r="BH316" t="str">
            <v>нет</v>
          </cell>
          <cell r="BI316" t="str">
            <v>нет</v>
          </cell>
          <cell r="BJ316" t="str">
            <v>нет</v>
          </cell>
          <cell r="BK316" t="str">
            <v>нет</v>
          </cell>
          <cell r="BL316" t="str">
            <v>нет</v>
          </cell>
          <cell r="BM316" t="str">
            <v>нет</v>
          </cell>
          <cell r="BN316">
            <v>0</v>
          </cell>
          <cell r="BO316">
            <v>0</v>
          </cell>
        </row>
        <row r="317">
          <cell r="A317" t="str">
            <v>ЖДППМакушиноУФО</v>
          </cell>
          <cell r="B317">
            <v>309</v>
          </cell>
          <cell r="C317" t="str">
            <v>Уральский</v>
          </cell>
          <cell r="D317" t="str">
            <v>ЖДПП</v>
          </cell>
          <cell r="E317" t="str">
            <v>ЖДПП</v>
          </cell>
          <cell r="F317" t="str">
            <v>Макушино</v>
          </cell>
          <cell r="G317" t="str">
            <v>да</v>
          </cell>
          <cell r="H317" t="str">
            <v>установлен</v>
          </cell>
          <cell r="I317" t="str">
            <v>железнодорожный</v>
          </cell>
          <cell r="J317" t="str">
            <v>не определен</v>
          </cell>
          <cell r="K317" t="str">
            <v>грузо-пассажирский</v>
          </cell>
          <cell r="L317" t="str">
            <v>временный</v>
          </cell>
          <cell r="M317" t="str">
            <v>многосторонний</v>
          </cell>
          <cell r="N317" t="str">
            <v>не определен</v>
          </cell>
          <cell r="O317" t="str">
            <v>нет</v>
          </cell>
          <cell r="P317" t="str">
            <v>нет</v>
          </cell>
          <cell r="Q317" t="str">
            <v>нет</v>
          </cell>
          <cell r="R317" t="str">
            <v>Республика Казахстан</v>
          </cell>
          <cell r="S317" t="str">
            <v>Мамлютка</v>
          </cell>
          <cell r="T317" t="str">
            <v>УФО</v>
          </cell>
          <cell r="U317" t="str">
            <v>Курганская область</v>
          </cell>
          <cell r="V317" t="str">
            <v>Курганская область, г. Макушино, ул. 1-я Вокзальная 4</v>
          </cell>
          <cell r="W317" t="str">
            <v>функционирует</v>
          </cell>
          <cell r="X317" t="str">
            <v>круглосуточно</v>
          </cell>
          <cell r="Y317" t="str">
            <v>действует</v>
          </cell>
          <cell r="Z317" t="str">
            <v>нет данных</v>
          </cell>
          <cell r="AA317" t="str">
            <v>нет данных</v>
          </cell>
          <cell r="AB317" t="str">
            <v>нет данных</v>
          </cell>
          <cell r="AC317" t="str">
            <v>все</v>
          </cell>
          <cell r="AD317" t="str">
            <v>круглогодично</v>
          </cell>
          <cell r="AE317">
            <v>24</v>
          </cell>
          <cell r="AF317">
            <v>365</v>
          </cell>
          <cell r="AG317" t="str">
            <v>действует</v>
          </cell>
          <cell r="AH317">
            <v>43538</v>
          </cell>
          <cell r="AI317">
            <v>0</v>
          </cell>
          <cell r="AJ317" t="str">
            <v>не определена</v>
          </cell>
          <cell r="AK317">
            <v>0</v>
          </cell>
          <cell r="AL317">
            <v>0</v>
          </cell>
          <cell r="AM317">
            <v>0</v>
          </cell>
          <cell r="AN317" t="str">
            <v>не определена</v>
          </cell>
          <cell r="AO317">
            <v>0</v>
          </cell>
          <cell r="AP317">
            <v>0</v>
          </cell>
          <cell r="AQ317">
            <v>0</v>
          </cell>
          <cell r="AR317" t="str">
            <v>не определена</v>
          </cell>
          <cell r="AS317">
            <v>0</v>
          </cell>
          <cell r="AT317">
            <v>0</v>
          </cell>
          <cell r="AU317">
            <v>0</v>
          </cell>
          <cell r="AV317" t="str">
            <v>не определена</v>
          </cell>
          <cell r="AW317">
            <v>0</v>
          </cell>
          <cell r="AX317">
            <v>0</v>
          </cell>
          <cell r="AY317">
            <v>0</v>
          </cell>
          <cell r="AZ317" t="str">
            <v>не определена</v>
          </cell>
          <cell r="BA317">
            <v>0</v>
          </cell>
          <cell r="BB317">
            <v>0</v>
          </cell>
          <cell r="BC317">
            <v>0</v>
          </cell>
          <cell r="BD317" t="str">
            <v>не определена</v>
          </cell>
          <cell r="BE317">
            <v>0</v>
          </cell>
          <cell r="BF317">
            <v>0</v>
          </cell>
          <cell r="BG317" t="str">
            <v>не определено</v>
          </cell>
          <cell r="BH317" t="str">
            <v>да</v>
          </cell>
          <cell r="BI317" t="str">
            <v>нет</v>
          </cell>
          <cell r="BJ317" t="str">
            <v>нет</v>
          </cell>
          <cell r="BK317" t="str">
            <v>нет</v>
          </cell>
          <cell r="BL317" t="str">
            <v>нет</v>
          </cell>
          <cell r="BM317" t="str">
            <v>нет</v>
          </cell>
          <cell r="BN317">
            <v>0</v>
          </cell>
          <cell r="BO317">
            <v>0</v>
          </cell>
        </row>
        <row r="318">
          <cell r="A318" t="str">
            <v>ЖДППОрскПФО</v>
          </cell>
          <cell r="B318">
            <v>310</v>
          </cell>
          <cell r="C318" t="str">
            <v>Уральский</v>
          </cell>
          <cell r="D318" t="str">
            <v>ЖДПП</v>
          </cell>
          <cell r="E318" t="str">
            <v>ЖДПП</v>
          </cell>
          <cell r="F318" t="str">
            <v>Орск</v>
          </cell>
          <cell r="G318" t="str">
            <v>да</v>
          </cell>
          <cell r="H318" t="str">
            <v>установлен</v>
          </cell>
          <cell r="I318" t="str">
            <v>железнодорожный</v>
          </cell>
          <cell r="J318" t="str">
            <v>не определен</v>
          </cell>
          <cell r="K318" t="str">
            <v>грузо-пассажирский</v>
          </cell>
          <cell r="L318" t="str">
            <v>постоянный</v>
          </cell>
          <cell r="M318" t="str">
            <v>многосторонний</v>
          </cell>
          <cell r="N318" t="str">
            <v>не определен</v>
          </cell>
          <cell r="O318" t="str">
            <v>нет</v>
          </cell>
          <cell r="P318" t="str">
            <v>нет</v>
          </cell>
          <cell r="Q318" t="str">
            <v>нет</v>
          </cell>
          <cell r="R318" t="str">
            <v>Республика Казахстан</v>
          </cell>
          <cell r="S318" t="str">
            <v>Киргильда</v>
          </cell>
          <cell r="T318" t="str">
            <v>ПФО</v>
          </cell>
          <cell r="U318" t="str">
            <v>Оренбургская область</v>
          </cell>
          <cell r="V318" t="str">
            <v>Оренбургская область, г. Орск</v>
          </cell>
          <cell r="W318" t="str">
            <v>функционирует</v>
          </cell>
          <cell r="X318" t="str">
            <v>круглосуточно</v>
          </cell>
          <cell r="Y318" t="str">
            <v>действует</v>
          </cell>
          <cell r="Z318" t="str">
            <v>нет данных</v>
          </cell>
          <cell r="AA318" t="str">
            <v>нет данных</v>
          </cell>
          <cell r="AB318" t="str">
            <v>нет данных</v>
          </cell>
          <cell r="AC318" t="str">
            <v>все</v>
          </cell>
          <cell r="AD318" t="str">
            <v>круглогодично</v>
          </cell>
          <cell r="AE318">
            <v>24</v>
          </cell>
          <cell r="AF318">
            <v>365</v>
          </cell>
          <cell r="AG318" t="str">
            <v>действует</v>
          </cell>
          <cell r="AH318">
            <v>43119</v>
          </cell>
          <cell r="AI318">
            <v>0</v>
          </cell>
          <cell r="AJ318" t="str">
            <v>не определена</v>
          </cell>
          <cell r="AK318">
            <v>0</v>
          </cell>
          <cell r="AL318">
            <v>0</v>
          </cell>
          <cell r="AM318">
            <v>0</v>
          </cell>
          <cell r="AN318" t="str">
            <v>не определена</v>
          </cell>
          <cell r="AO318">
            <v>0</v>
          </cell>
          <cell r="AP318">
            <v>0</v>
          </cell>
          <cell r="AQ318">
            <v>0</v>
          </cell>
          <cell r="AR318" t="str">
            <v>не определена</v>
          </cell>
          <cell r="AS318">
            <v>0</v>
          </cell>
          <cell r="AT318">
            <v>0</v>
          </cell>
          <cell r="AU318">
            <v>0</v>
          </cell>
          <cell r="AV318" t="str">
            <v>не определена</v>
          </cell>
          <cell r="AW318">
            <v>0</v>
          </cell>
          <cell r="AX318">
            <v>0</v>
          </cell>
          <cell r="AY318">
            <v>0</v>
          </cell>
          <cell r="AZ318" t="str">
            <v>не определена</v>
          </cell>
          <cell r="BA318">
            <v>0</v>
          </cell>
          <cell r="BB318">
            <v>0</v>
          </cell>
          <cell r="BC318">
            <v>0</v>
          </cell>
          <cell r="BD318" t="str">
            <v>не определена</v>
          </cell>
          <cell r="BE318">
            <v>0</v>
          </cell>
          <cell r="BF318">
            <v>0</v>
          </cell>
          <cell r="BG318" t="str">
            <v>не определено</v>
          </cell>
          <cell r="BH318" t="str">
            <v>да</v>
          </cell>
          <cell r="BI318" t="str">
            <v>нет</v>
          </cell>
          <cell r="BJ318" t="str">
            <v>нет</v>
          </cell>
          <cell r="BK318" t="str">
            <v>нет</v>
          </cell>
          <cell r="BL318" t="str">
            <v>нет</v>
          </cell>
          <cell r="BM318" t="str">
            <v>нет</v>
          </cell>
          <cell r="BN318">
            <v>0</v>
          </cell>
          <cell r="BO318">
            <v>0</v>
          </cell>
        </row>
        <row r="319">
          <cell r="A319" t="str">
            <v>ЖДПППетуховоУФО</v>
          </cell>
          <cell r="B319">
            <v>311</v>
          </cell>
          <cell r="C319" t="str">
            <v>Уральский</v>
          </cell>
          <cell r="D319" t="str">
            <v>ЖДПП</v>
          </cell>
          <cell r="E319" t="str">
            <v>ЖДПП</v>
          </cell>
          <cell r="F319" t="str">
            <v>Петухово</v>
          </cell>
          <cell r="G319" t="str">
            <v>да</v>
          </cell>
          <cell r="H319" t="str">
            <v>установлен</v>
          </cell>
          <cell r="I319" t="str">
            <v>железнодорожный</v>
          </cell>
          <cell r="J319" t="str">
            <v>не определен</v>
          </cell>
          <cell r="K319" t="str">
            <v>грузо-пассажирский</v>
          </cell>
          <cell r="L319" t="str">
            <v>постоянный</v>
          </cell>
          <cell r="M319" t="str">
            <v>многосторонний</v>
          </cell>
          <cell r="N319" t="str">
            <v>не определен</v>
          </cell>
          <cell r="O319" t="str">
            <v>нет</v>
          </cell>
          <cell r="P319" t="str">
            <v>нет</v>
          </cell>
          <cell r="Q319" t="str">
            <v>нет</v>
          </cell>
          <cell r="R319" t="str">
            <v>Республика Казахстан</v>
          </cell>
          <cell r="S319" t="str">
            <v>Мамлютка</v>
          </cell>
          <cell r="T319" t="str">
            <v>УФО</v>
          </cell>
          <cell r="U319" t="str">
            <v>Курганская область</v>
          </cell>
          <cell r="V319" t="str">
            <v>Курганская область, г. Петухово, ул. Железнодорожная, 26</v>
          </cell>
          <cell r="W319" t="str">
            <v>функционирует</v>
          </cell>
          <cell r="X319" t="str">
            <v>круглосуточно</v>
          </cell>
          <cell r="Y319" t="str">
            <v>действует</v>
          </cell>
          <cell r="Z319" t="str">
            <v>нет данных</v>
          </cell>
          <cell r="AA319" t="str">
            <v>нет данных</v>
          </cell>
          <cell r="AB319" t="str">
            <v>нет данных</v>
          </cell>
          <cell r="AC319" t="str">
            <v>все</v>
          </cell>
          <cell r="AD319" t="str">
            <v>круглогодично</v>
          </cell>
          <cell r="AE319">
            <v>24</v>
          </cell>
          <cell r="AF319">
            <v>365</v>
          </cell>
          <cell r="AG319" t="str">
            <v>действует</v>
          </cell>
          <cell r="AH319">
            <v>43083</v>
          </cell>
          <cell r="AI319">
            <v>0</v>
          </cell>
          <cell r="AJ319" t="str">
            <v>не определена</v>
          </cell>
          <cell r="AK319">
            <v>0</v>
          </cell>
          <cell r="AL319">
            <v>0</v>
          </cell>
          <cell r="AM319">
            <v>0</v>
          </cell>
          <cell r="AN319" t="str">
            <v>не определена</v>
          </cell>
          <cell r="AO319">
            <v>0</v>
          </cell>
          <cell r="AP319">
            <v>0</v>
          </cell>
          <cell r="AQ319">
            <v>0</v>
          </cell>
          <cell r="AR319" t="str">
            <v>не определена</v>
          </cell>
          <cell r="AS319">
            <v>0</v>
          </cell>
          <cell r="AT319">
            <v>0</v>
          </cell>
          <cell r="AU319">
            <v>0</v>
          </cell>
          <cell r="AV319" t="str">
            <v>не определена</v>
          </cell>
          <cell r="AW319">
            <v>0</v>
          </cell>
          <cell r="AX319">
            <v>0</v>
          </cell>
          <cell r="AY319">
            <v>0</v>
          </cell>
          <cell r="AZ319" t="str">
            <v>не определена</v>
          </cell>
          <cell r="BA319">
            <v>0</v>
          </cell>
          <cell r="BB319">
            <v>0</v>
          </cell>
          <cell r="BC319">
            <v>0</v>
          </cell>
          <cell r="BD319" t="str">
            <v>не определена</v>
          </cell>
          <cell r="BE319">
            <v>0</v>
          </cell>
          <cell r="BF319">
            <v>0</v>
          </cell>
          <cell r="BG319" t="str">
            <v>не определено</v>
          </cell>
          <cell r="BH319" t="str">
            <v>да</v>
          </cell>
          <cell r="BI319" t="str">
            <v>нет</v>
          </cell>
          <cell r="BJ319" t="str">
            <v>нет</v>
          </cell>
          <cell r="BK319" t="str">
            <v>нет</v>
          </cell>
          <cell r="BL319" t="str">
            <v>нет</v>
          </cell>
          <cell r="BM319" t="str">
            <v>нет</v>
          </cell>
          <cell r="BN319">
            <v>0</v>
          </cell>
          <cell r="BO319">
            <v>0</v>
          </cell>
        </row>
        <row r="320">
          <cell r="A320" t="str">
            <v>ЖДППТроицк (Кайрак, Магнай)УФО</v>
          </cell>
          <cell r="B320">
            <v>312</v>
          </cell>
          <cell r="C320" t="str">
            <v>Уральский</v>
          </cell>
          <cell r="D320" t="str">
            <v>ЖДПП</v>
          </cell>
          <cell r="E320" t="str">
            <v>ЖДПП</v>
          </cell>
          <cell r="F320" t="str">
            <v>Троицк (Кайрак, Магнай)</v>
          </cell>
          <cell r="G320" t="str">
            <v>да</v>
          </cell>
          <cell r="H320" t="str">
            <v>установлен</v>
          </cell>
          <cell r="I320" t="str">
            <v>железнодорожный</v>
          </cell>
          <cell r="J320" t="str">
            <v>не определен</v>
          </cell>
          <cell r="K320" t="str">
            <v>грузо-пассажирский</v>
          </cell>
          <cell r="L320" t="str">
            <v>постоянный</v>
          </cell>
          <cell r="M320" t="str">
            <v>многосторонний</v>
          </cell>
          <cell r="N320" t="str">
            <v>не определен</v>
          </cell>
          <cell r="O320" t="str">
            <v>нет</v>
          </cell>
          <cell r="P320" t="str">
            <v>нет</v>
          </cell>
          <cell r="Q320" t="str">
            <v>нет</v>
          </cell>
          <cell r="R320" t="str">
            <v>Республика Казахстан</v>
          </cell>
          <cell r="S320" t="str">
            <v>Кайрак, Магнай</v>
          </cell>
          <cell r="T320" t="str">
            <v>УФО</v>
          </cell>
          <cell r="U320" t="str">
            <v>Челябинская область</v>
          </cell>
          <cell r="V320" t="str">
            <v>Челябинская область, г. Троицк (жд. станция Троицк)</v>
          </cell>
          <cell r="W320" t="str">
            <v>функционирует</v>
          </cell>
          <cell r="X320" t="str">
            <v>круглосуточно</v>
          </cell>
          <cell r="Y320" t="str">
            <v>действует</v>
          </cell>
          <cell r="Z320" t="str">
            <v>нет данных</v>
          </cell>
          <cell r="AA320" t="str">
            <v>нет данных</v>
          </cell>
          <cell r="AB320" t="str">
            <v>нет данных</v>
          </cell>
          <cell r="AC320" t="str">
            <v>все</v>
          </cell>
          <cell r="AD320" t="str">
            <v>круглогодично</v>
          </cell>
          <cell r="AE320">
            <v>24</v>
          </cell>
          <cell r="AF320">
            <v>365</v>
          </cell>
          <cell r="AG320" t="str">
            <v>действует</v>
          </cell>
          <cell r="AH320">
            <v>43651</v>
          </cell>
          <cell r="AI320">
            <v>0</v>
          </cell>
          <cell r="AJ320" t="str">
            <v>не определена</v>
          </cell>
          <cell r="AK320">
            <v>0</v>
          </cell>
          <cell r="AL320">
            <v>0</v>
          </cell>
          <cell r="AM320">
            <v>0</v>
          </cell>
          <cell r="AN320" t="str">
            <v>не определена</v>
          </cell>
          <cell r="AO320">
            <v>0</v>
          </cell>
          <cell r="AP320">
            <v>0</v>
          </cell>
          <cell r="AQ320">
            <v>0</v>
          </cell>
          <cell r="AR320" t="str">
            <v>не определена</v>
          </cell>
          <cell r="AS320">
            <v>0</v>
          </cell>
          <cell r="AT320">
            <v>0</v>
          </cell>
          <cell r="AU320">
            <v>0</v>
          </cell>
          <cell r="AV320" t="str">
            <v>не определена</v>
          </cell>
          <cell r="AW320">
            <v>0</v>
          </cell>
          <cell r="AX320">
            <v>0</v>
          </cell>
          <cell r="AY320">
            <v>0</v>
          </cell>
          <cell r="AZ320" t="str">
            <v>не определена</v>
          </cell>
          <cell r="BA320">
            <v>0</v>
          </cell>
          <cell r="BB320">
            <v>0</v>
          </cell>
          <cell r="BC320">
            <v>0</v>
          </cell>
          <cell r="BD320" t="str">
            <v>не определена</v>
          </cell>
          <cell r="BE320">
            <v>0</v>
          </cell>
          <cell r="BF320">
            <v>0</v>
          </cell>
          <cell r="BG320" t="str">
            <v>не определено</v>
          </cell>
          <cell r="BH320" t="str">
            <v>да</v>
          </cell>
          <cell r="BI320" t="str">
            <v>нет</v>
          </cell>
          <cell r="BJ320" t="str">
            <v>нет</v>
          </cell>
          <cell r="BK320" t="str">
            <v>нет</v>
          </cell>
          <cell r="BL320" t="str">
            <v>нет</v>
          </cell>
          <cell r="BM320" t="str">
            <v>нет</v>
          </cell>
          <cell r="BN320">
            <v>0</v>
          </cell>
          <cell r="BO320">
            <v>0</v>
          </cell>
        </row>
        <row r="321">
          <cell r="A321" t="str">
            <v>ВППЕкатеринбург (Кольцово)УФО</v>
          </cell>
          <cell r="B321">
            <v>313</v>
          </cell>
          <cell r="C321" t="str">
            <v>Уральский</v>
          </cell>
          <cell r="D321" t="str">
            <v>ВПП</v>
          </cell>
          <cell r="E321" t="str">
            <v>ВПП</v>
          </cell>
          <cell r="F321" t="str">
            <v>Екатеринбург (Кольцово)</v>
          </cell>
          <cell r="G321" t="str">
            <v>да</v>
          </cell>
          <cell r="H321" t="str">
            <v>установлен</v>
          </cell>
          <cell r="I321" t="str">
            <v>воздушный</v>
          </cell>
          <cell r="J321" t="str">
            <v>не определен</v>
          </cell>
          <cell r="K321" t="str">
            <v>грузо-пассажирский</v>
          </cell>
          <cell r="L321" t="str">
            <v>постоянный</v>
          </cell>
          <cell r="M321" t="str">
            <v>многосторонний</v>
          </cell>
          <cell r="N321" t="str">
            <v>не определен</v>
          </cell>
          <cell r="O321" t="str">
            <v>да</v>
          </cell>
          <cell r="P321" t="str">
            <v>да</v>
          </cell>
          <cell r="Q321" t="str">
            <v>да</v>
          </cell>
          <cell r="R321" t="str">
            <v>не применимо</v>
          </cell>
          <cell r="S321" t="str">
            <v>не применимо</v>
          </cell>
          <cell r="T321" t="str">
            <v>УФО</v>
          </cell>
          <cell r="U321" t="str">
            <v>Свердловская область</v>
          </cell>
          <cell r="V321" t="str">
            <v>Свердловская область, 16 км юго-восточнее г. Екатеринбург</v>
          </cell>
          <cell r="W321" t="str">
            <v>функционирует</v>
          </cell>
          <cell r="X321" t="str">
            <v>круглосуточно</v>
          </cell>
          <cell r="Y321" t="str">
            <v>действует</v>
          </cell>
          <cell r="Z321" t="str">
            <v>нет данных</v>
          </cell>
          <cell r="AA321" t="str">
            <v>нет данных</v>
          </cell>
          <cell r="AB321" t="str">
            <v>нет данных</v>
          </cell>
          <cell r="AC321" t="str">
            <v>все</v>
          </cell>
          <cell r="AD321" t="str">
            <v>круглогодично</v>
          </cell>
          <cell r="AE321">
            <v>24</v>
          </cell>
          <cell r="AF321">
            <v>365</v>
          </cell>
          <cell r="AG321" t="str">
            <v>действует</v>
          </cell>
          <cell r="AH321">
            <v>43224</v>
          </cell>
          <cell r="AI321">
            <v>0</v>
          </cell>
          <cell r="AJ321" t="str">
            <v>не определена</v>
          </cell>
          <cell r="AK321">
            <v>0</v>
          </cell>
          <cell r="AL321">
            <v>0</v>
          </cell>
          <cell r="AM321">
            <v>0</v>
          </cell>
          <cell r="AN321" t="str">
            <v>не определена</v>
          </cell>
          <cell r="AO321">
            <v>0</v>
          </cell>
          <cell r="AP321">
            <v>0</v>
          </cell>
          <cell r="AQ321">
            <v>0</v>
          </cell>
          <cell r="AR321" t="str">
            <v>не определена</v>
          </cell>
          <cell r="AS321">
            <v>0</v>
          </cell>
          <cell r="AT321">
            <v>0</v>
          </cell>
          <cell r="AU321">
            <v>0</v>
          </cell>
          <cell r="AV321" t="str">
            <v>не определена</v>
          </cell>
          <cell r="AW321">
            <v>0</v>
          </cell>
          <cell r="AX321">
            <v>0</v>
          </cell>
          <cell r="AY321">
            <v>1300</v>
          </cell>
          <cell r="AZ321" t="str">
            <v>чел./час</v>
          </cell>
          <cell r="BA321">
            <v>31200</v>
          </cell>
          <cell r="BB321">
            <v>11388000</v>
          </cell>
          <cell r="BC321">
            <v>220</v>
          </cell>
          <cell r="BD321" t="str">
            <v>тонн/сутки</v>
          </cell>
          <cell r="BE321">
            <v>220</v>
          </cell>
          <cell r="BF321">
            <v>80300</v>
          </cell>
          <cell r="BG321" t="str">
            <v>не определено</v>
          </cell>
          <cell r="BH321" t="str">
            <v>да</v>
          </cell>
          <cell r="BI321" t="str">
            <v>да</v>
          </cell>
          <cell r="BJ321" t="str">
            <v>да</v>
          </cell>
          <cell r="BK321" t="str">
            <v>да</v>
          </cell>
          <cell r="BL321" t="str">
            <v>да</v>
          </cell>
          <cell r="BM321" t="str">
            <v>нет</v>
          </cell>
          <cell r="BN321">
            <v>0</v>
          </cell>
          <cell r="BO321">
            <v>0</v>
          </cell>
        </row>
        <row r="322">
          <cell r="A322" t="str">
            <v>ВППКурганУФО</v>
          </cell>
          <cell r="B322">
            <v>314</v>
          </cell>
          <cell r="C322" t="str">
            <v>Уральский</v>
          </cell>
          <cell r="D322" t="str">
            <v>ВПП</v>
          </cell>
          <cell r="E322" t="str">
            <v>ВПП</v>
          </cell>
          <cell r="F322" t="str">
            <v>Курган</v>
          </cell>
          <cell r="G322" t="str">
            <v>нет</v>
          </cell>
          <cell r="H322" t="str">
            <v>установлен</v>
          </cell>
          <cell r="I322" t="str">
            <v>воздушный</v>
          </cell>
          <cell r="J322" t="str">
            <v>не определен</v>
          </cell>
          <cell r="K322" t="str">
            <v>грузо-пассажирский</v>
          </cell>
          <cell r="L322" t="str">
            <v>работающий на нерегулярной основе</v>
          </cell>
          <cell r="M322" t="str">
            <v>многосторонний</v>
          </cell>
          <cell r="N322" t="str">
            <v>не определен</v>
          </cell>
          <cell r="O322" t="str">
            <v>нет</v>
          </cell>
          <cell r="P322" t="str">
            <v>нет</v>
          </cell>
          <cell r="Q322" t="str">
            <v>нет</v>
          </cell>
          <cell r="R322" t="str">
            <v>не применимо</v>
          </cell>
          <cell r="S322" t="str">
            <v>не применимо</v>
          </cell>
          <cell r="T322" t="str">
            <v>УФО</v>
          </cell>
          <cell r="U322" t="str">
            <v>Курганская область</v>
          </cell>
          <cell r="V322" t="str">
            <v>не определен</v>
          </cell>
          <cell r="W322" t="str">
            <v>Установлен в 2015 г. Будет открыт после проведения мероприятий по обустройству</v>
          </cell>
          <cell r="X322" t="str">
            <v>не определен</v>
          </cell>
          <cell r="Y322" t="str">
            <v>не определен</v>
          </cell>
          <cell r="Z322" t="str">
            <v>нет данных</v>
          </cell>
          <cell r="AA322" t="str">
            <v>нет данных</v>
          </cell>
          <cell r="AB322" t="str">
            <v>нет данных</v>
          </cell>
          <cell r="AC322" t="str">
            <v>не определен</v>
          </cell>
          <cell r="AD322" t="str">
            <v>не определен</v>
          </cell>
          <cell r="AE322">
            <v>0</v>
          </cell>
          <cell r="AF322">
            <v>0</v>
          </cell>
          <cell r="AG322" t="str">
            <v>не определен</v>
          </cell>
          <cell r="AH322" t="str">
            <v>не утвержден</v>
          </cell>
          <cell r="AI322">
            <v>0</v>
          </cell>
          <cell r="AJ322" t="str">
            <v>не определена</v>
          </cell>
          <cell r="AK322">
            <v>0</v>
          </cell>
          <cell r="AL322">
            <v>0</v>
          </cell>
          <cell r="AM322">
            <v>0</v>
          </cell>
          <cell r="AN322" t="str">
            <v>не определена</v>
          </cell>
          <cell r="AO322">
            <v>0</v>
          </cell>
          <cell r="AP322">
            <v>0</v>
          </cell>
          <cell r="AQ322">
            <v>0</v>
          </cell>
          <cell r="AR322" t="str">
            <v>не определена</v>
          </cell>
          <cell r="AS322">
            <v>0</v>
          </cell>
          <cell r="AT322">
            <v>0</v>
          </cell>
          <cell r="AU322">
            <v>0</v>
          </cell>
          <cell r="AV322" t="str">
            <v>не определена</v>
          </cell>
          <cell r="AW322">
            <v>0</v>
          </cell>
          <cell r="AX322">
            <v>0</v>
          </cell>
          <cell r="AY322">
            <v>0</v>
          </cell>
          <cell r="AZ322" t="str">
            <v>не определена</v>
          </cell>
          <cell r="BA322">
            <v>0</v>
          </cell>
          <cell r="BB322">
            <v>0</v>
          </cell>
          <cell r="BC322">
            <v>0</v>
          </cell>
          <cell r="BD322" t="str">
            <v>не определена</v>
          </cell>
          <cell r="BE322">
            <v>0</v>
          </cell>
          <cell r="BF322">
            <v>0</v>
          </cell>
          <cell r="BG322" t="str">
            <v>не определено</v>
          </cell>
          <cell r="BH322" t="str">
            <v>нет</v>
          </cell>
          <cell r="BI322" t="str">
            <v>нет</v>
          </cell>
          <cell r="BJ322" t="str">
            <v>нет</v>
          </cell>
          <cell r="BK322" t="str">
            <v>нет</v>
          </cell>
          <cell r="BL322" t="str">
            <v>нет</v>
          </cell>
          <cell r="BM322" t="str">
            <v>нет</v>
          </cell>
          <cell r="BN322">
            <v>0</v>
          </cell>
          <cell r="BO322">
            <v>0</v>
          </cell>
        </row>
        <row r="323">
          <cell r="A323" t="str">
            <v>ВППМагнитогорскУФО</v>
          </cell>
          <cell r="B323">
            <v>315</v>
          </cell>
          <cell r="C323" t="str">
            <v>Уральский</v>
          </cell>
          <cell r="D323" t="str">
            <v>ВПП</v>
          </cell>
          <cell r="E323" t="str">
            <v>ВПП</v>
          </cell>
          <cell r="F323" t="str">
            <v>Магнитогорск</v>
          </cell>
          <cell r="G323" t="str">
            <v>да</v>
          </cell>
          <cell r="H323" t="str">
            <v>установлен</v>
          </cell>
          <cell r="I323" t="str">
            <v>воздушный</v>
          </cell>
          <cell r="J323" t="str">
            <v>не определен</v>
          </cell>
          <cell r="K323" t="str">
            <v>грузо-пассажирский</v>
          </cell>
          <cell r="L323" t="str">
            <v>постоянный</v>
          </cell>
          <cell r="M323" t="str">
            <v>многосторонний</v>
          </cell>
          <cell r="N323" t="str">
            <v>не определен</v>
          </cell>
          <cell r="O323" t="str">
            <v>нет</v>
          </cell>
          <cell r="P323" t="str">
            <v>нет</v>
          </cell>
          <cell r="Q323" t="str">
            <v>нет</v>
          </cell>
          <cell r="R323" t="str">
            <v>не применимо</v>
          </cell>
          <cell r="S323" t="str">
            <v>не применимо</v>
          </cell>
          <cell r="T323" t="str">
            <v>УФО</v>
          </cell>
          <cell r="U323" t="str">
            <v>Челябинская область</v>
          </cell>
          <cell r="V323" t="str">
            <v>Челябинская область, 14 км западнее г. Магнитогорска</v>
          </cell>
          <cell r="W323" t="str">
            <v>функционирует</v>
          </cell>
          <cell r="X323" t="str">
            <v>круглосуточно</v>
          </cell>
          <cell r="Y323" t="str">
            <v>действует</v>
          </cell>
          <cell r="Z323" t="str">
            <v>нет данных</v>
          </cell>
          <cell r="AA323" t="str">
            <v>нет данных</v>
          </cell>
          <cell r="AB323" t="str">
            <v>нет данных</v>
          </cell>
          <cell r="AC323" t="str">
            <v>все</v>
          </cell>
          <cell r="AD323" t="str">
            <v>круглогодично</v>
          </cell>
          <cell r="AE323">
            <v>24</v>
          </cell>
          <cell r="AF323">
            <v>365</v>
          </cell>
          <cell r="AG323" t="str">
            <v>действует</v>
          </cell>
          <cell r="AH323">
            <v>43686</v>
          </cell>
          <cell r="AI323">
            <v>0</v>
          </cell>
          <cell r="AJ323" t="str">
            <v>не определена</v>
          </cell>
          <cell r="AK323">
            <v>0</v>
          </cell>
          <cell r="AL323">
            <v>0</v>
          </cell>
          <cell r="AM323">
            <v>0</v>
          </cell>
          <cell r="AN323" t="str">
            <v>не определена</v>
          </cell>
          <cell r="AO323">
            <v>0</v>
          </cell>
          <cell r="AP323">
            <v>0</v>
          </cell>
          <cell r="AQ323">
            <v>0</v>
          </cell>
          <cell r="AR323" t="str">
            <v>не определена</v>
          </cell>
          <cell r="AS323">
            <v>0</v>
          </cell>
          <cell r="AT323">
            <v>0</v>
          </cell>
          <cell r="AU323">
            <v>0</v>
          </cell>
          <cell r="AV323" t="str">
            <v>не определена</v>
          </cell>
          <cell r="AW323">
            <v>0</v>
          </cell>
          <cell r="AX323">
            <v>0</v>
          </cell>
          <cell r="AY323">
            <v>100</v>
          </cell>
          <cell r="AZ323" t="str">
            <v>чел./час</v>
          </cell>
          <cell r="BA323">
            <v>2400</v>
          </cell>
          <cell r="BB323">
            <v>876000</v>
          </cell>
          <cell r="BC323">
            <v>0</v>
          </cell>
          <cell r="BD323" t="str">
            <v>не определена</v>
          </cell>
          <cell r="BE323">
            <v>0</v>
          </cell>
          <cell r="BF323">
            <v>0</v>
          </cell>
          <cell r="BG323" t="str">
            <v>не определено</v>
          </cell>
          <cell r="BH323" t="str">
            <v>да</v>
          </cell>
          <cell r="BI323" t="str">
            <v>да</v>
          </cell>
          <cell r="BJ323" t="str">
            <v>да</v>
          </cell>
          <cell r="BK323" t="str">
            <v>да</v>
          </cell>
          <cell r="BL323" t="str">
            <v>да</v>
          </cell>
          <cell r="BM323" t="str">
            <v>нет</v>
          </cell>
          <cell r="BN323">
            <v>0</v>
          </cell>
          <cell r="BO323">
            <v>0</v>
          </cell>
        </row>
        <row r="324">
          <cell r="A324" t="str">
            <v>ВППНижневартовскУФО</v>
          </cell>
          <cell r="B324">
            <v>316</v>
          </cell>
          <cell r="C324" t="str">
            <v>Уральский</v>
          </cell>
          <cell r="D324" t="str">
            <v>ВПП</v>
          </cell>
          <cell r="E324" t="str">
            <v>ВПП</v>
          </cell>
          <cell r="F324" t="str">
            <v>Нижневартовск</v>
          </cell>
          <cell r="G324" t="str">
            <v>да</v>
          </cell>
          <cell r="H324" t="str">
            <v>установлен</v>
          </cell>
          <cell r="I324" t="str">
            <v>воздушный</v>
          </cell>
          <cell r="J324" t="str">
            <v>не определен</v>
          </cell>
          <cell r="K324" t="str">
            <v>грузо-пассажирский</v>
          </cell>
          <cell r="L324" t="str">
            <v>постоянный</v>
          </cell>
          <cell r="M324" t="str">
            <v>многосторонний</v>
          </cell>
          <cell r="N324" t="str">
            <v>не определен</v>
          </cell>
          <cell r="O324" t="str">
            <v>нет</v>
          </cell>
          <cell r="P324" t="str">
            <v>нет</v>
          </cell>
          <cell r="Q324" t="str">
            <v>нет</v>
          </cell>
          <cell r="R324" t="str">
            <v>не применимо</v>
          </cell>
          <cell r="S324" t="str">
            <v>не применимо</v>
          </cell>
          <cell r="T324" t="str">
            <v>УФО</v>
          </cell>
          <cell r="U324" t="str">
            <v>Ханты-Мансийский автономный округ - Югра</v>
          </cell>
          <cell r="V324" t="str">
            <v>Ханты-Мансийский автономный округ - Югра, г. Нижневартовск, ул. Авиаторов, 2, расположен в 3 км от центра города в северо-западном направлении</v>
          </cell>
          <cell r="W324" t="str">
            <v>функционирует</v>
          </cell>
          <cell r="X324" t="str">
            <v>круглосуточно</v>
          </cell>
          <cell r="Y324" t="str">
            <v>действует</v>
          </cell>
          <cell r="Z324" t="str">
            <v>нет данных</v>
          </cell>
          <cell r="AA324" t="str">
            <v>нет данных</v>
          </cell>
          <cell r="AB324" t="str">
            <v>нет данных</v>
          </cell>
          <cell r="AC324" t="str">
            <v>все</v>
          </cell>
          <cell r="AD324" t="str">
            <v>круглогодично</v>
          </cell>
          <cell r="AE324">
            <v>24</v>
          </cell>
          <cell r="AF324">
            <v>365</v>
          </cell>
          <cell r="AG324" t="str">
            <v>действует</v>
          </cell>
          <cell r="AH324">
            <v>43110</v>
          </cell>
          <cell r="AI324">
            <v>0</v>
          </cell>
          <cell r="AJ324" t="str">
            <v>не определена</v>
          </cell>
          <cell r="AK324">
            <v>0</v>
          </cell>
          <cell r="AL324">
            <v>0</v>
          </cell>
          <cell r="AM324">
            <v>0</v>
          </cell>
          <cell r="AN324" t="str">
            <v>не определена</v>
          </cell>
          <cell r="AO324">
            <v>0</v>
          </cell>
          <cell r="AP324">
            <v>0</v>
          </cell>
          <cell r="AQ324">
            <v>0</v>
          </cell>
          <cell r="AR324" t="str">
            <v>не определена</v>
          </cell>
          <cell r="AS324">
            <v>0</v>
          </cell>
          <cell r="AT324">
            <v>0</v>
          </cell>
          <cell r="AU324">
            <v>0</v>
          </cell>
          <cell r="AV324" t="str">
            <v>не определена</v>
          </cell>
          <cell r="AW324">
            <v>0</v>
          </cell>
          <cell r="AX324">
            <v>0</v>
          </cell>
          <cell r="AY324">
            <v>150</v>
          </cell>
          <cell r="AZ324" t="str">
            <v>чел./час</v>
          </cell>
          <cell r="BA324">
            <v>3600</v>
          </cell>
          <cell r="BB324">
            <v>1314000</v>
          </cell>
          <cell r="BC324">
            <v>40</v>
          </cell>
          <cell r="BD324" t="str">
            <v>тонн/сутки</v>
          </cell>
          <cell r="BE324">
            <v>40</v>
          </cell>
          <cell r="BF324">
            <v>14600</v>
          </cell>
          <cell r="BG324" t="str">
            <v>не определено</v>
          </cell>
          <cell r="BH324" t="str">
            <v>да</v>
          </cell>
          <cell r="BI324" t="str">
            <v>да</v>
          </cell>
          <cell r="BJ324" t="str">
            <v>да</v>
          </cell>
          <cell r="BK324" t="str">
            <v>да</v>
          </cell>
          <cell r="BL324" t="str">
            <v>да</v>
          </cell>
          <cell r="BM324" t="str">
            <v>нет</v>
          </cell>
          <cell r="BN324">
            <v>0</v>
          </cell>
          <cell r="BO324">
            <v>0</v>
          </cell>
        </row>
        <row r="325">
          <cell r="A325" t="str">
            <v>ВППОренбург (Центральный)ПФО</v>
          </cell>
          <cell r="B325">
            <v>317</v>
          </cell>
          <cell r="C325" t="str">
            <v>Уральский</v>
          </cell>
          <cell r="D325" t="str">
            <v>ВПП</v>
          </cell>
          <cell r="E325" t="str">
            <v>ВПП</v>
          </cell>
          <cell r="F325" t="str">
            <v>Оренбург (Центральный)</v>
          </cell>
          <cell r="G325" t="str">
            <v>да</v>
          </cell>
          <cell r="H325" t="str">
            <v>установлен</v>
          </cell>
          <cell r="I325" t="str">
            <v>воздушный</v>
          </cell>
          <cell r="J325" t="str">
            <v>не определен</v>
          </cell>
          <cell r="K325" t="str">
            <v>грузо-пассажирский</v>
          </cell>
          <cell r="L325" t="str">
            <v>постоянный</v>
          </cell>
          <cell r="M325" t="str">
            <v>многосторонний</v>
          </cell>
          <cell r="N325" t="str">
            <v>не определен</v>
          </cell>
          <cell r="O325" t="str">
            <v>нет</v>
          </cell>
          <cell r="P325" t="str">
            <v>нет</v>
          </cell>
          <cell r="Q325" t="str">
            <v>нет</v>
          </cell>
          <cell r="R325" t="str">
            <v>не применимо</v>
          </cell>
          <cell r="S325" t="str">
            <v>не применимо</v>
          </cell>
          <cell r="T325" t="str">
            <v>ПФО</v>
          </cell>
          <cell r="U325" t="str">
            <v>Оренбургская область</v>
          </cell>
          <cell r="V325" t="str">
            <v>Оренбургская область, Оренбургский район, аэропорт</v>
          </cell>
          <cell r="W325" t="str">
            <v>функционирует</v>
          </cell>
          <cell r="X325" t="str">
            <v>круглосуточно</v>
          </cell>
          <cell r="Y325" t="str">
            <v>действует</v>
          </cell>
          <cell r="Z325" t="str">
            <v>нет данных</v>
          </cell>
          <cell r="AA325" t="str">
            <v>нет данных</v>
          </cell>
          <cell r="AB325" t="str">
            <v>нет данных</v>
          </cell>
          <cell r="AC325" t="str">
            <v>все</v>
          </cell>
          <cell r="AD325" t="str">
            <v>круглогодично</v>
          </cell>
          <cell r="AE325">
            <v>24</v>
          </cell>
          <cell r="AF325">
            <v>365</v>
          </cell>
          <cell r="AG325" t="str">
            <v>действует</v>
          </cell>
          <cell r="AH325">
            <v>43830</v>
          </cell>
          <cell r="AI325">
            <v>0</v>
          </cell>
          <cell r="AJ325" t="str">
            <v>не определена</v>
          </cell>
          <cell r="AK325">
            <v>0</v>
          </cell>
          <cell r="AL325">
            <v>0</v>
          </cell>
          <cell r="AM325">
            <v>0</v>
          </cell>
          <cell r="AN325" t="str">
            <v>не определена</v>
          </cell>
          <cell r="AO325">
            <v>0</v>
          </cell>
          <cell r="AP325">
            <v>0</v>
          </cell>
          <cell r="AQ325">
            <v>0</v>
          </cell>
          <cell r="AR325" t="str">
            <v>не определена</v>
          </cell>
          <cell r="AS325">
            <v>0</v>
          </cell>
          <cell r="AT325">
            <v>0</v>
          </cell>
          <cell r="AU325">
            <v>0</v>
          </cell>
          <cell r="AV325" t="str">
            <v>не определена</v>
          </cell>
          <cell r="AW325">
            <v>0</v>
          </cell>
          <cell r="AX325">
            <v>0</v>
          </cell>
          <cell r="AY325">
            <v>0</v>
          </cell>
          <cell r="AZ325" t="str">
            <v>не определена</v>
          </cell>
          <cell r="BA325">
            <v>0</v>
          </cell>
          <cell r="BB325">
            <v>0</v>
          </cell>
          <cell r="BC325">
            <v>0</v>
          </cell>
          <cell r="BD325" t="str">
            <v>не определена</v>
          </cell>
          <cell r="BE325">
            <v>0</v>
          </cell>
          <cell r="BF325">
            <v>0</v>
          </cell>
          <cell r="BG325" t="str">
            <v>не определено</v>
          </cell>
          <cell r="BH325" t="str">
            <v>да</v>
          </cell>
          <cell r="BI325" t="str">
            <v>да</v>
          </cell>
          <cell r="BJ325" t="str">
            <v>да</v>
          </cell>
          <cell r="BK325" t="str">
            <v>да</v>
          </cell>
          <cell r="BL325" t="str">
            <v>да</v>
          </cell>
          <cell r="BM325" t="str">
            <v>нет</v>
          </cell>
          <cell r="BN325">
            <v>0</v>
          </cell>
          <cell r="BO325">
            <v>0</v>
          </cell>
        </row>
        <row r="326">
          <cell r="A326" t="str">
            <v>ДАПП ПУПТайрисин-АршанСФО</v>
          </cell>
          <cell r="B326">
            <v>0</v>
          </cell>
          <cell r="C326" t="str">
            <v>Новосибирский</v>
          </cell>
          <cell r="D326" t="str">
            <v>АПП</v>
          </cell>
          <cell r="E326" t="str">
            <v>ДАПП ПУП</v>
          </cell>
          <cell r="F326" t="str">
            <v>Тайрисин-Аршан</v>
          </cell>
          <cell r="G326" t="str">
            <v>нет</v>
          </cell>
          <cell r="H326" t="str">
            <v>закрыт</v>
          </cell>
          <cell r="I326" t="str">
            <v>автомобильный</v>
          </cell>
          <cell r="J326" t="str">
            <v>не определен</v>
          </cell>
          <cell r="K326" t="str">
            <v>грузо-пассажирский</v>
          </cell>
          <cell r="L326" t="str">
            <v>сезонный</v>
          </cell>
          <cell r="M326" t="str">
            <v>двусторонний</v>
          </cell>
          <cell r="N326" t="str">
            <v>упрощенный</v>
          </cell>
          <cell r="O326" t="str">
            <v>нет</v>
          </cell>
          <cell r="P326" t="str">
            <v>нет</v>
          </cell>
          <cell r="Q326" t="str">
            <v>нет</v>
          </cell>
          <cell r="R326" t="str">
            <v>Монголия</v>
          </cell>
          <cell r="S326" t="str">
            <v>Баян-Дзурх</v>
          </cell>
          <cell r="T326" t="str">
            <v>СФО</v>
          </cell>
          <cell r="U326" t="str">
            <v>Республика Тыва</v>
          </cell>
          <cell r="V326" t="str">
            <v>не определен</v>
          </cell>
          <cell r="W326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X326" t="str">
            <v>не определен</v>
          </cell>
          <cell r="Y326" t="str">
            <v>не определен</v>
          </cell>
          <cell r="Z326" t="str">
            <v>нет данных</v>
          </cell>
          <cell r="AA326" t="str">
            <v>нет данных</v>
          </cell>
          <cell r="AB326" t="str">
            <v>нет данных</v>
          </cell>
          <cell r="AC326" t="str">
            <v>не определен</v>
          </cell>
          <cell r="AD326" t="str">
            <v>не определен</v>
          </cell>
          <cell r="AE326">
            <v>0</v>
          </cell>
          <cell r="AF326">
            <v>0</v>
          </cell>
          <cell r="AG326" t="str">
            <v>не определен</v>
          </cell>
          <cell r="AH326" t="str">
            <v>не утвержден</v>
          </cell>
          <cell r="AI326">
            <v>0</v>
          </cell>
          <cell r="AJ326" t="str">
            <v>не определена</v>
          </cell>
          <cell r="AK326">
            <v>0</v>
          </cell>
          <cell r="AL326">
            <v>0</v>
          </cell>
          <cell r="AM326">
            <v>0</v>
          </cell>
          <cell r="AN326" t="str">
            <v>не определена</v>
          </cell>
          <cell r="AO326">
            <v>0</v>
          </cell>
          <cell r="AP326">
            <v>0</v>
          </cell>
          <cell r="AQ326">
            <v>0</v>
          </cell>
          <cell r="AR326" t="str">
            <v>не определена</v>
          </cell>
          <cell r="AS326">
            <v>0</v>
          </cell>
          <cell r="AT326">
            <v>0</v>
          </cell>
          <cell r="AU326">
            <v>0</v>
          </cell>
          <cell r="AV326" t="str">
            <v>не определена</v>
          </cell>
          <cell r="AW326">
            <v>0</v>
          </cell>
          <cell r="AX326">
            <v>0</v>
          </cell>
          <cell r="AY326">
            <v>0</v>
          </cell>
          <cell r="AZ326" t="str">
            <v>не определена</v>
          </cell>
          <cell r="BA326">
            <v>0</v>
          </cell>
          <cell r="BB326">
            <v>0</v>
          </cell>
          <cell r="BC326">
            <v>0</v>
          </cell>
          <cell r="BD326" t="str">
            <v>не определена</v>
          </cell>
          <cell r="BE326">
            <v>0</v>
          </cell>
          <cell r="BF326">
            <v>0</v>
          </cell>
          <cell r="BG326" t="str">
            <v>не определено</v>
          </cell>
          <cell r="BH326" t="str">
            <v>нет</v>
          </cell>
          <cell r="BI326" t="str">
            <v>нет</v>
          </cell>
          <cell r="BJ326" t="str">
            <v>нет</v>
          </cell>
          <cell r="BK326" t="str">
            <v>нет</v>
          </cell>
          <cell r="BL326" t="str">
            <v>нет</v>
          </cell>
          <cell r="BM326" t="str">
            <v>нет</v>
          </cell>
          <cell r="BN326">
            <v>0</v>
          </cell>
          <cell r="BO326">
            <v>0</v>
          </cell>
        </row>
        <row r="327">
          <cell r="A327" t="str">
            <v>ВППОренбург-2ПФО</v>
          </cell>
          <cell r="B327">
            <v>318</v>
          </cell>
          <cell r="C327" t="str">
            <v>Уральский</v>
          </cell>
          <cell r="D327" t="str">
            <v>ВПП</v>
          </cell>
          <cell r="E327" t="str">
            <v>ВПП</v>
          </cell>
          <cell r="F327" t="str">
            <v>Оренбург-2</v>
          </cell>
          <cell r="G327" t="str">
            <v>да</v>
          </cell>
          <cell r="H327" t="str">
            <v>установлен</v>
          </cell>
          <cell r="I327" t="str">
            <v>воздушный</v>
          </cell>
          <cell r="J327" t="str">
            <v>не определен</v>
          </cell>
          <cell r="K327" t="str">
            <v>грузо-пассажирский</v>
          </cell>
          <cell r="L327" t="str">
            <v>работающий на нерегулярной основе</v>
          </cell>
          <cell r="M327" t="str">
            <v>многосторонний</v>
          </cell>
          <cell r="N327" t="str">
            <v>не определен</v>
          </cell>
          <cell r="O327" t="str">
            <v>нет</v>
          </cell>
          <cell r="P327" t="str">
            <v>нет</v>
          </cell>
          <cell r="Q327" t="str">
            <v>нет</v>
          </cell>
          <cell r="R327" t="str">
            <v>не применимо</v>
          </cell>
          <cell r="S327" t="str">
            <v>не применимо</v>
          </cell>
          <cell r="T327" t="str">
            <v>ПФО</v>
          </cell>
          <cell r="U327" t="str">
            <v>Оренбургская область</v>
          </cell>
          <cell r="V327" t="str">
            <v>Оренбургская область, г. Оренбург, в/ч 45097</v>
          </cell>
          <cell r="W327" t="str">
            <v>функционирует</v>
          </cell>
          <cell r="X327" t="str">
            <v>круглосуточно</v>
          </cell>
          <cell r="Y327" t="str">
            <v>действует</v>
          </cell>
          <cell r="Z327" t="str">
            <v>нет данных</v>
          </cell>
          <cell r="AA327" t="str">
            <v>нет данных</v>
          </cell>
          <cell r="AB327" t="str">
            <v>нет данных</v>
          </cell>
          <cell r="AC327" t="str">
            <v>все</v>
          </cell>
          <cell r="AD327" t="str">
            <v>круглогодично</v>
          </cell>
          <cell r="AE327">
            <v>24</v>
          </cell>
          <cell r="AF327">
            <v>365</v>
          </cell>
          <cell r="AG327" t="str">
            <v>действует</v>
          </cell>
          <cell r="AH327">
            <v>43830</v>
          </cell>
          <cell r="AI327">
            <v>0</v>
          </cell>
          <cell r="AJ327" t="str">
            <v>не определена</v>
          </cell>
          <cell r="AK327">
            <v>0</v>
          </cell>
          <cell r="AL327">
            <v>0</v>
          </cell>
          <cell r="AM327">
            <v>0</v>
          </cell>
          <cell r="AN327" t="str">
            <v>не определена</v>
          </cell>
          <cell r="AO327">
            <v>0</v>
          </cell>
          <cell r="AP327">
            <v>0</v>
          </cell>
          <cell r="AQ327">
            <v>0</v>
          </cell>
          <cell r="AR327" t="str">
            <v>не определена</v>
          </cell>
          <cell r="AS327">
            <v>0</v>
          </cell>
          <cell r="AT327">
            <v>0</v>
          </cell>
          <cell r="AU327">
            <v>0</v>
          </cell>
          <cell r="AV327" t="str">
            <v>не определена</v>
          </cell>
          <cell r="AW327">
            <v>0</v>
          </cell>
          <cell r="AX327">
            <v>0</v>
          </cell>
          <cell r="AY327">
            <v>0</v>
          </cell>
          <cell r="AZ327" t="str">
            <v>не определена</v>
          </cell>
          <cell r="BA327">
            <v>0</v>
          </cell>
          <cell r="BB327">
            <v>0</v>
          </cell>
          <cell r="BC327">
            <v>0</v>
          </cell>
          <cell r="BD327" t="str">
            <v>не определена</v>
          </cell>
          <cell r="BE327">
            <v>0</v>
          </cell>
          <cell r="BF327">
            <v>0</v>
          </cell>
          <cell r="BG327" t="str">
            <v>не определено</v>
          </cell>
          <cell r="BH327" t="str">
            <v>да</v>
          </cell>
          <cell r="BI327" t="str">
            <v>да</v>
          </cell>
          <cell r="BJ327" t="str">
            <v>да</v>
          </cell>
          <cell r="BK327" t="str">
            <v>да</v>
          </cell>
          <cell r="BL327" t="str">
            <v>да</v>
          </cell>
          <cell r="BM327" t="str">
            <v>нет</v>
          </cell>
          <cell r="BN327">
            <v>0</v>
          </cell>
          <cell r="BO327">
            <v>0</v>
          </cell>
        </row>
        <row r="328">
          <cell r="A328" t="str">
            <v>ВППОрскПФО</v>
          </cell>
          <cell r="B328">
            <v>319</v>
          </cell>
          <cell r="C328" t="str">
            <v>Уральский</v>
          </cell>
          <cell r="D328" t="str">
            <v>ВПП</v>
          </cell>
          <cell r="E328" t="str">
            <v>ВПП</v>
          </cell>
          <cell r="F328" t="str">
            <v>Орск</v>
          </cell>
          <cell r="G328" t="str">
            <v>да</v>
          </cell>
          <cell r="H328" t="str">
            <v>установлен</v>
          </cell>
          <cell r="I328" t="str">
            <v>воздушный</v>
          </cell>
          <cell r="J328" t="str">
            <v>не определен</v>
          </cell>
          <cell r="K328" t="str">
            <v>грузо-пассажирский</v>
          </cell>
          <cell r="L328" t="str">
            <v>работающий на нерегулярной основе</v>
          </cell>
          <cell r="M328" t="str">
            <v>многосторонний</v>
          </cell>
          <cell r="N328" t="str">
            <v>не определен</v>
          </cell>
          <cell r="O328" t="str">
            <v>нет</v>
          </cell>
          <cell r="P328" t="str">
            <v>нет</v>
          </cell>
          <cell r="Q328" t="str">
            <v>нет</v>
          </cell>
          <cell r="R328" t="str">
            <v>не применимо</v>
          </cell>
          <cell r="S328" t="str">
            <v>не применимо</v>
          </cell>
          <cell r="T328" t="str">
            <v>ПФО</v>
          </cell>
          <cell r="U328" t="str">
            <v>Оренбургская область</v>
          </cell>
          <cell r="V328" t="str">
            <v>Оренбургская область, г. Орск, 27 км южнее центра г. Орска</v>
          </cell>
          <cell r="W328" t="str">
            <v>функционирует</v>
          </cell>
          <cell r="X328" t="str">
            <v>круглосуточно</v>
          </cell>
          <cell r="Y328" t="str">
            <v>действует</v>
          </cell>
          <cell r="Z328" t="str">
            <v>нет данных</v>
          </cell>
          <cell r="AA328" t="str">
            <v>нет данных</v>
          </cell>
          <cell r="AB328" t="str">
            <v>нет данных</v>
          </cell>
          <cell r="AC328" t="str">
            <v>все</v>
          </cell>
          <cell r="AD328" t="str">
            <v>круглогодично</v>
          </cell>
          <cell r="AE328">
            <v>24</v>
          </cell>
          <cell r="AF328">
            <v>365</v>
          </cell>
          <cell r="AG328" t="str">
            <v>действует</v>
          </cell>
          <cell r="AH328">
            <v>43829</v>
          </cell>
          <cell r="AI328">
            <v>0</v>
          </cell>
          <cell r="AJ328" t="str">
            <v>не определена</v>
          </cell>
          <cell r="AK328">
            <v>0</v>
          </cell>
          <cell r="AL328">
            <v>0</v>
          </cell>
          <cell r="AM328">
            <v>0</v>
          </cell>
          <cell r="AN328" t="str">
            <v>не определена</v>
          </cell>
          <cell r="AO328">
            <v>0</v>
          </cell>
          <cell r="AP328">
            <v>0</v>
          </cell>
          <cell r="AQ328">
            <v>0</v>
          </cell>
          <cell r="AR328" t="str">
            <v>не определена</v>
          </cell>
          <cell r="AS328">
            <v>0</v>
          </cell>
          <cell r="AT328">
            <v>0</v>
          </cell>
          <cell r="AU328">
            <v>0</v>
          </cell>
          <cell r="AV328" t="str">
            <v>не определена</v>
          </cell>
          <cell r="AW328">
            <v>0</v>
          </cell>
          <cell r="AX328">
            <v>0</v>
          </cell>
          <cell r="AY328">
            <v>0</v>
          </cell>
          <cell r="AZ328" t="str">
            <v>не определена</v>
          </cell>
          <cell r="BA328">
            <v>0</v>
          </cell>
          <cell r="BB328">
            <v>0</v>
          </cell>
          <cell r="BC328">
            <v>0</v>
          </cell>
          <cell r="BD328" t="str">
            <v>не определена</v>
          </cell>
          <cell r="BE328">
            <v>0</v>
          </cell>
          <cell r="BF328">
            <v>0</v>
          </cell>
          <cell r="BG328" t="str">
            <v>не определено</v>
          </cell>
          <cell r="BH328" t="str">
            <v>да</v>
          </cell>
          <cell r="BI328" t="str">
            <v>да</v>
          </cell>
          <cell r="BJ328" t="str">
            <v>да</v>
          </cell>
          <cell r="BK328" t="str">
            <v>да</v>
          </cell>
          <cell r="BL328" t="str">
            <v>да</v>
          </cell>
          <cell r="BM328" t="str">
            <v>нет</v>
          </cell>
          <cell r="BN328">
            <v>0</v>
          </cell>
          <cell r="BO328">
            <v>0</v>
          </cell>
        </row>
        <row r="329">
          <cell r="A329" t="str">
            <v>ВПППермь (Большое Савино)ПФО</v>
          </cell>
          <cell r="B329">
            <v>320</v>
          </cell>
          <cell r="C329" t="str">
            <v>Уральский</v>
          </cell>
          <cell r="D329" t="str">
            <v>ВПП</v>
          </cell>
          <cell r="E329" t="str">
            <v>ВПП</v>
          </cell>
          <cell r="F329" t="str">
            <v>Пермь (Большое Савино)</v>
          </cell>
          <cell r="G329" t="str">
            <v>да</v>
          </cell>
          <cell r="H329" t="str">
            <v>установлен</v>
          </cell>
          <cell r="I329" t="str">
            <v>воздушный</v>
          </cell>
          <cell r="J329" t="str">
            <v>не определен</v>
          </cell>
          <cell r="K329" t="str">
            <v>грузо-пассажирский</v>
          </cell>
          <cell r="L329" t="str">
            <v>постоянный</v>
          </cell>
          <cell r="M329" t="str">
            <v>многосторонний</v>
          </cell>
          <cell r="N329" t="str">
            <v>не определен</v>
          </cell>
          <cell r="O329" t="str">
            <v>нет</v>
          </cell>
          <cell r="P329" t="str">
            <v>нет</v>
          </cell>
          <cell r="Q329" t="str">
            <v>нет</v>
          </cell>
          <cell r="R329" t="str">
            <v>не применимо</v>
          </cell>
          <cell r="S329" t="str">
            <v>не применимо</v>
          </cell>
          <cell r="T329" t="str">
            <v>ПФО</v>
          </cell>
          <cell r="U329" t="str">
            <v>Пермский край</v>
          </cell>
          <cell r="V329" t="str">
            <v>Пермский край, Пермский муниципальный район, п. Сокол</v>
          </cell>
          <cell r="W329" t="str">
            <v>функционирует</v>
          </cell>
          <cell r="X329" t="str">
            <v>круглосуточно</v>
          </cell>
          <cell r="Y329" t="str">
            <v>действует</v>
          </cell>
          <cell r="Z329" t="str">
            <v>нет данных</v>
          </cell>
          <cell r="AA329" t="str">
            <v>нет данных</v>
          </cell>
          <cell r="AB329" t="str">
            <v>нет данных</v>
          </cell>
          <cell r="AC329" t="str">
            <v>все</v>
          </cell>
          <cell r="AD329" t="str">
            <v>круглогодично</v>
          </cell>
          <cell r="AE329">
            <v>24</v>
          </cell>
          <cell r="AF329">
            <v>365</v>
          </cell>
          <cell r="AG329" t="str">
            <v>действует</v>
          </cell>
          <cell r="AH329">
            <v>43808</v>
          </cell>
          <cell r="AI329">
            <v>0</v>
          </cell>
          <cell r="AJ329" t="str">
            <v>не определена</v>
          </cell>
          <cell r="AK329">
            <v>0</v>
          </cell>
          <cell r="AL329">
            <v>0</v>
          </cell>
          <cell r="AM329">
            <v>0</v>
          </cell>
          <cell r="AN329" t="str">
            <v>не определена</v>
          </cell>
          <cell r="AO329">
            <v>0</v>
          </cell>
          <cell r="AP329">
            <v>0</v>
          </cell>
          <cell r="AQ329">
            <v>0</v>
          </cell>
          <cell r="AR329" t="str">
            <v>не определена</v>
          </cell>
          <cell r="AS329">
            <v>0</v>
          </cell>
          <cell r="AT329">
            <v>0</v>
          </cell>
          <cell r="AU329">
            <v>0</v>
          </cell>
          <cell r="AV329" t="str">
            <v>не определена</v>
          </cell>
          <cell r="AW329">
            <v>0</v>
          </cell>
          <cell r="AX329">
            <v>0</v>
          </cell>
          <cell r="AY329">
            <v>588</v>
          </cell>
          <cell r="AZ329" t="str">
            <v>чел./час</v>
          </cell>
          <cell r="BA329">
            <v>14112</v>
          </cell>
          <cell r="BB329">
            <v>5150880</v>
          </cell>
          <cell r="BC329">
            <v>0</v>
          </cell>
          <cell r="BD329" t="str">
            <v>не определена</v>
          </cell>
          <cell r="BE329">
            <v>0</v>
          </cell>
          <cell r="BF329">
            <v>0</v>
          </cell>
          <cell r="BG329" t="str">
            <v>не определено</v>
          </cell>
          <cell r="BH329" t="str">
            <v>да</v>
          </cell>
          <cell r="BI329" t="str">
            <v>да</v>
          </cell>
          <cell r="BJ329" t="str">
            <v>да</v>
          </cell>
          <cell r="BK329" t="str">
            <v>да</v>
          </cell>
          <cell r="BL329" t="str">
            <v>да</v>
          </cell>
          <cell r="BM329" t="str">
            <v>нет</v>
          </cell>
          <cell r="BN329">
            <v>0</v>
          </cell>
          <cell r="BO329">
            <v>0</v>
          </cell>
        </row>
        <row r="330">
          <cell r="A330" t="str">
            <v>ВППСургутУФО</v>
          </cell>
          <cell r="B330">
            <v>321</v>
          </cell>
          <cell r="C330" t="str">
            <v>Уральский</v>
          </cell>
          <cell r="D330" t="str">
            <v>ВПП</v>
          </cell>
          <cell r="E330" t="str">
            <v>ВПП</v>
          </cell>
          <cell r="F330" t="str">
            <v>Сургут</v>
          </cell>
          <cell r="G330" t="str">
            <v>да</v>
          </cell>
          <cell r="H330" t="str">
            <v>установлен</v>
          </cell>
          <cell r="I330" t="str">
            <v>воздушный</v>
          </cell>
          <cell r="J330" t="str">
            <v>не определен</v>
          </cell>
          <cell r="K330" t="str">
            <v>грузо-пассажирский</v>
          </cell>
          <cell r="L330" t="str">
            <v>постоянный</v>
          </cell>
          <cell r="M330" t="str">
            <v>многосторонний</v>
          </cell>
          <cell r="N330" t="str">
            <v>не определен</v>
          </cell>
          <cell r="O330" t="str">
            <v>нет</v>
          </cell>
          <cell r="P330" t="str">
            <v>нет</v>
          </cell>
          <cell r="Q330" t="str">
            <v>нет</v>
          </cell>
          <cell r="R330" t="str">
            <v>не применимо</v>
          </cell>
          <cell r="S330" t="str">
            <v>не применимо</v>
          </cell>
          <cell r="T330" t="str">
            <v>УФО</v>
          </cell>
          <cell r="U330" t="str">
            <v>Ханты-Мансийский автономный округ - Югра</v>
          </cell>
          <cell r="V330" t="str">
            <v>Ханты-Мансийский автономный округ - Югра, 16 км от центра г. Сургут, улица Аэрофлотская, 50</v>
          </cell>
          <cell r="W330" t="str">
            <v>функционирует</v>
          </cell>
          <cell r="X330" t="str">
            <v>круглосуточно</v>
          </cell>
          <cell r="Y330" t="str">
            <v>действует</v>
          </cell>
          <cell r="Z330" t="str">
            <v>нет данных</v>
          </cell>
          <cell r="AA330" t="str">
            <v>нет данных</v>
          </cell>
          <cell r="AB330" t="str">
            <v>нет данных</v>
          </cell>
          <cell r="AC330" t="str">
            <v>все</v>
          </cell>
          <cell r="AD330" t="str">
            <v>круглогодично</v>
          </cell>
          <cell r="AE330">
            <v>24</v>
          </cell>
          <cell r="AF330">
            <v>365</v>
          </cell>
          <cell r="AG330" t="str">
            <v>действует</v>
          </cell>
          <cell r="AH330">
            <v>43260</v>
          </cell>
          <cell r="AI330">
            <v>0</v>
          </cell>
          <cell r="AJ330" t="str">
            <v>не определена</v>
          </cell>
          <cell r="AK330">
            <v>0</v>
          </cell>
          <cell r="AL330">
            <v>0</v>
          </cell>
          <cell r="AM330">
            <v>0</v>
          </cell>
          <cell r="AN330" t="str">
            <v>не определена</v>
          </cell>
          <cell r="AO330">
            <v>0</v>
          </cell>
          <cell r="AP330">
            <v>0</v>
          </cell>
          <cell r="AQ330">
            <v>0</v>
          </cell>
          <cell r="AR330" t="str">
            <v>не определена</v>
          </cell>
          <cell r="AS330">
            <v>0</v>
          </cell>
          <cell r="AT330">
            <v>0</v>
          </cell>
          <cell r="AU330">
            <v>0</v>
          </cell>
          <cell r="AV330" t="str">
            <v>не определена</v>
          </cell>
          <cell r="AW330">
            <v>0</v>
          </cell>
          <cell r="AX330">
            <v>0</v>
          </cell>
          <cell r="AY330">
            <v>150</v>
          </cell>
          <cell r="AZ330" t="str">
            <v>чел./час</v>
          </cell>
          <cell r="BA330">
            <v>3600</v>
          </cell>
          <cell r="BB330">
            <v>1314000</v>
          </cell>
          <cell r="BC330">
            <v>0</v>
          </cell>
          <cell r="BD330" t="str">
            <v>не определена</v>
          </cell>
          <cell r="BE330">
            <v>0</v>
          </cell>
          <cell r="BF330">
            <v>0</v>
          </cell>
          <cell r="BG330" t="str">
            <v>не определено</v>
          </cell>
          <cell r="BH330" t="str">
            <v>да</v>
          </cell>
          <cell r="BI330" t="str">
            <v>да</v>
          </cell>
          <cell r="BJ330" t="str">
            <v>да</v>
          </cell>
          <cell r="BK330" t="str">
            <v>да</v>
          </cell>
          <cell r="BL330" t="str">
            <v>да</v>
          </cell>
          <cell r="BM330" t="str">
            <v>нет</v>
          </cell>
          <cell r="BN330">
            <v>0</v>
          </cell>
          <cell r="BO330">
            <v>0</v>
          </cell>
        </row>
        <row r="331">
          <cell r="A331" t="str">
            <v>ВППТюмень (Рощино)УФО</v>
          </cell>
          <cell r="B331">
            <v>322</v>
          </cell>
          <cell r="C331" t="str">
            <v>Уральский</v>
          </cell>
          <cell r="D331" t="str">
            <v>ВПП</v>
          </cell>
          <cell r="E331" t="str">
            <v>ВПП</v>
          </cell>
          <cell r="F331" t="str">
            <v>Тюмень (Рощино)</v>
          </cell>
          <cell r="G331" t="str">
            <v>да</v>
          </cell>
          <cell r="H331" t="str">
            <v>установлен</v>
          </cell>
          <cell r="I331" t="str">
            <v>воздушный</v>
          </cell>
          <cell r="J331" t="str">
            <v>не определен</v>
          </cell>
          <cell r="K331" t="str">
            <v>грузо-пассажирский</v>
          </cell>
          <cell r="L331" t="str">
            <v>постоянный</v>
          </cell>
          <cell r="M331" t="str">
            <v>многосторонний</v>
          </cell>
          <cell r="N331" t="str">
            <v>не определен</v>
          </cell>
          <cell r="O331" t="str">
            <v>нет</v>
          </cell>
          <cell r="P331" t="str">
            <v>нет</v>
          </cell>
          <cell r="Q331" t="str">
            <v>нет</v>
          </cell>
          <cell r="R331" t="str">
            <v>не применимо</v>
          </cell>
          <cell r="S331" t="str">
            <v>не применимо</v>
          </cell>
          <cell r="T331" t="str">
            <v>УФО</v>
          </cell>
          <cell r="U331" t="str">
            <v>Тюменская область</v>
          </cell>
          <cell r="V331" t="str">
            <v>Тюменская область, расположен в 14 км западнее города Тюмени</v>
          </cell>
          <cell r="W331" t="str">
            <v>функционирует</v>
          </cell>
          <cell r="X331" t="str">
            <v>круглосуточно</v>
          </cell>
          <cell r="Y331" t="str">
            <v>действует</v>
          </cell>
          <cell r="Z331" t="str">
            <v>нет данных</v>
          </cell>
          <cell r="AA331" t="str">
            <v>нет данных</v>
          </cell>
          <cell r="AB331" t="str">
            <v>нет данных</v>
          </cell>
          <cell r="AC331" t="str">
            <v>все</v>
          </cell>
          <cell r="AD331" t="str">
            <v>круглогодично</v>
          </cell>
          <cell r="AE331">
            <v>24</v>
          </cell>
          <cell r="AF331">
            <v>365</v>
          </cell>
          <cell r="AG331" t="str">
            <v>действует</v>
          </cell>
          <cell r="AH331">
            <v>43173</v>
          </cell>
          <cell r="AI331">
            <v>0</v>
          </cell>
          <cell r="AJ331" t="str">
            <v>не определена</v>
          </cell>
          <cell r="AK331">
            <v>0</v>
          </cell>
          <cell r="AL331">
            <v>0</v>
          </cell>
          <cell r="AM331">
            <v>0</v>
          </cell>
          <cell r="AN331" t="str">
            <v>не определена</v>
          </cell>
          <cell r="AO331">
            <v>0</v>
          </cell>
          <cell r="AP331">
            <v>0</v>
          </cell>
          <cell r="AQ331">
            <v>0</v>
          </cell>
          <cell r="AR331" t="str">
            <v>не определена</v>
          </cell>
          <cell r="AS331">
            <v>0</v>
          </cell>
          <cell r="AT331">
            <v>0</v>
          </cell>
          <cell r="AU331">
            <v>0</v>
          </cell>
          <cell r="AV331" t="str">
            <v>не определена</v>
          </cell>
          <cell r="AW331">
            <v>0</v>
          </cell>
          <cell r="AX331">
            <v>0</v>
          </cell>
          <cell r="AY331">
            <v>200</v>
          </cell>
          <cell r="AZ331" t="str">
            <v>чел./час</v>
          </cell>
          <cell r="BA331">
            <v>4800</v>
          </cell>
          <cell r="BB331">
            <v>1752000</v>
          </cell>
          <cell r="BC331">
            <v>0</v>
          </cell>
          <cell r="BD331" t="str">
            <v>не определена</v>
          </cell>
          <cell r="BE331">
            <v>0</v>
          </cell>
          <cell r="BF331">
            <v>0</v>
          </cell>
          <cell r="BG331" t="str">
            <v>не определено</v>
          </cell>
          <cell r="BH331" t="str">
            <v>да</v>
          </cell>
          <cell r="BI331" t="str">
            <v>да</v>
          </cell>
          <cell r="BJ331" t="str">
            <v>да</v>
          </cell>
          <cell r="BK331" t="str">
            <v>да</v>
          </cell>
          <cell r="BL331" t="str">
            <v>да</v>
          </cell>
          <cell r="BM331" t="str">
            <v>нет</v>
          </cell>
          <cell r="BN331">
            <v>0</v>
          </cell>
          <cell r="BO331">
            <v>0</v>
          </cell>
        </row>
        <row r="332">
          <cell r="A332" t="str">
            <v>ВППУфаПФО</v>
          </cell>
          <cell r="B332">
            <v>323</v>
          </cell>
          <cell r="C332" t="str">
            <v>Уральский</v>
          </cell>
          <cell r="D332" t="str">
            <v>ВПП</v>
          </cell>
          <cell r="E332" t="str">
            <v>ВПП</v>
          </cell>
          <cell r="F332" t="str">
            <v>Уфа</v>
          </cell>
          <cell r="G332" t="str">
            <v>да</v>
          </cell>
          <cell r="H332" t="str">
            <v>установлен</v>
          </cell>
          <cell r="I332" t="str">
            <v>воздушный</v>
          </cell>
          <cell r="J332" t="str">
            <v>не определен</v>
          </cell>
          <cell r="K332" t="str">
            <v>грузо-пассажирский</v>
          </cell>
          <cell r="L332" t="str">
            <v>постоянный</v>
          </cell>
          <cell r="M332" t="str">
            <v>многосторонний</v>
          </cell>
          <cell r="N332" t="str">
            <v>не определен</v>
          </cell>
          <cell r="O332" t="str">
            <v>нет</v>
          </cell>
          <cell r="P332" t="str">
            <v>нет</v>
          </cell>
          <cell r="Q332" t="str">
            <v>нет</v>
          </cell>
          <cell r="R332" t="str">
            <v>не применимо</v>
          </cell>
          <cell r="S332" t="str">
            <v>не применимо</v>
          </cell>
          <cell r="T332" t="str">
            <v>ПФО</v>
          </cell>
          <cell r="U332" t="str">
            <v>Республика Башкортостан</v>
          </cell>
          <cell r="V332" t="str">
            <v>Республика Башкортостан, 20 км. юго-западнее г. Уфа</v>
          </cell>
          <cell r="W332" t="str">
            <v>функционирует</v>
          </cell>
          <cell r="X332" t="str">
            <v>круглосуточно</v>
          </cell>
          <cell r="Y332" t="str">
            <v>действует</v>
          </cell>
          <cell r="Z332" t="str">
            <v>нет данных</v>
          </cell>
          <cell r="AA332" t="str">
            <v>нет данных</v>
          </cell>
          <cell r="AB332" t="str">
            <v>нет данных</v>
          </cell>
          <cell r="AC332" t="str">
            <v>все</v>
          </cell>
          <cell r="AD332" t="str">
            <v>круглогодично</v>
          </cell>
          <cell r="AE332">
            <v>24</v>
          </cell>
          <cell r="AF332">
            <v>365</v>
          </cell>
          <cell r="AG332" t="str">
            <v>действует</v>
          </cell>
          <cell r="AH332">
            <v>43202</v>
          </cell>
          <cell r="AI332">
            <v>0</v>
          </cell>
          <cell r="AJ332" t="str">
            <v>не определена</v>
          </cell>
          <cell r="AK332">
            <v>0</v>
          </cell>
          <cell r="AL332">
            <v>0</v>
          </cell>
          <cell r="AM332">
            <v>0</v>
          </cell>
          <cell r="AN332" t="str">
            <v>не определена</v>
          </cell>
          <cell r="AO332">
            <v>0</v>
          </cell>
          <cell r="AP332">
            <v>0</v>
          </cell>
          <cell r="AQ332">
            <v>0</v>
          </cell>
          <cell r="AR332" t="str">
            <v>не определена</v>
          </cell>
          <cell r="AS332">
            <v>0</v>
          </cell>
          <cell r="AT332">
            <v>0</v>
          </cell>
          <cell r="AU332">
            <v>0</v>
          </cell>
          <cell r="AV332" t="str">
            <v>не определена</v>
          </cell>
          <cell r="AW332">
            <v>0</v>
          </cell>
          <cell r="AX332">
            <v>0</v>
          </cell>
          <cell r="AY332">
            <v>800</v>
          </cell>
          <cell r="AZ332" t="str">
            <v>чел./час</v>
          </cell>
          <cell r="BA332">
            <v>19200</v>
          </cell>
          <cell r="BB332">
            <v>7008000</v>
          </cell>
          <cell r="BC332">
            <v>0</v>
          </cell>
          <cell r="BD332" t="str">
            <v>не определена</v>
          </cell>
          <cell r="BE332">
            <v>0</v>
          </cell>
          <cell r="BF332">
            <v>0</v>
          </cell>
          <cell r="BG332" t="str">
            <v>не определено</v>
          </cell>
          <cell r="BH332" t="str">
            <v>да</v>
          </cell>
          <cell r="BI332" t="str">
            <v>да</v>
          </cell>
          <cell r="BJ332" t="str">
            <v>да</v>
          </cell>
          <cell r="BK332" t="str">
            <v>да</v>
          </cell>
          <cell r="BL332" t="str">
            <v>да</v>
          </cell>
          <cell r="BM332" t="str">
            <v>нет</v>
          </cell>
          <cell r="BN332">
            <v>0</v>
          </cell>
          <cell r="BO332">
            <v>0</v>
          </cell>
        </row>
        <row r="333">
          <cell r="A333" t="str">
            <v>ВППХанты-МансийскУФО</v>
          </cell>
          <cell r="B333">
            <v>324</v>
          </cell>
          <cell r="C333" t="str">
            <v>Уральский</v>
          </cell>
          <cell r="D333" t="str">
            <v>ВПП</v>
          </cell>
          <cell r="E333" t="str">
            <v>ВПП</v>
          </cell>
          <cell r="F333" t="str">
            <v>Ханты-Мансийск</v>
          </cell>
          <cell r="G333" t="str">
            <v>да</v>
          </cell>
          <cell r="H333" t="str">
            <v>установлен</v>
          </cell>
          <cell r="I333" t="str">
            <v>воздушный</v>
          </cell>
          <cell r="J333" t="str">
            <v>не определен</v>
          </cell>
          <cell r="K333" t="str">
            <v>грузо-пассажирский</v>
          </cell>
          <cell r="L333" t="str">
            <v>постоянный</v>
          </cell>
          <cell r="M333" t="str">
            <v>многосторонний</v>
          </cell>
          <cell r="N333" t="str">
            <v>не определен</v>
          </cell>
          <cell r="O333" t="str">
            <v>нет</v>
          </cell>
          <cell r="P333" t="str">
            <v>нет</v>
          </cell>
          <cell r="Q333" t="str">
            <v>нет</v>
          </cell>
          <cell r="R333" t="str">
            <v>не применимо</v>
          </cell>
          <cell r="S333" t="str">
            <v>не применимо</v>
          </cell>
          <cell r="T333" t="str">
            <v>УФО</v>
          </cell>
          <cell r="U333" t="str">
            <v>Ханты-Мансийский автономный округ - Югра</v>
          </cell>
          <cell r="V333" t="str">
            <v>Ханты-Мансийский автономный округ – Югра, г. Ханты-Мансийск, аэропорт</v>
          </cell>
          <cell r="W333" t="str">
            <v>функционирует</v>
          </cell>
          <cell r="X333" t="str">
            <v>круглосуточно</v>
          </cell>
          <cell r="Y333" t="str">
            <v>действует</v>
          </cell>
          <cell r="Z333" t="str">
            <v>нет данных</v>
          </cell>
          <cell r="AA333" t="str">
            <v>нет данных</v>
          </cell>
          <cell r="AB333" t="str">
            <v>нет данных</v>
          </cell>
          <cell r="AC333" t="str">
            <v>все</v>
          </cell>
          <cell r="AD333" t="str">
            <v>круглогодично</v>
          </cell>
          <cell r="AE333">
            <v>24</v>
          </cell>
          <cell r="AF333">
            <v>365</v>
          </cell>
          <cell r="AG333" t="str">
            <v>действует</v>
          </cell>
          <cell r="AH333">
            <v>44257</v>
          </cell>
          <cell r="AI333">
            <v>0</v>
          </cell>
          <cell r="AJ333" t="str">
            <v>не определена</v>
          </cell>
          <cell r="AK333">
            <v>0</v>
          </cell>
          <cell r="AL333">
            <v>0</v>
          </cell>
          <cell r="AM333">
            <v>0</v>
          </cell>
          <cell r="AN333" t="str">
            <v>не определена</v>
          </cell>
          <cell r="AO333">
            <v>0</v>
          </cell>
          <cell r="AP333">
            <v>0</v>
          </cell>
          <cell r="AQ333">
            <v>0</v>
          </cell>
          <cell r="AR333" t="str">
            <v>не определена</v>
          </cell>
          <cell r="AS333">
            <v>0</v>
          </cell>
          <cell r="AT333">
            <v>0</v>
          </cell>
          <cell r="AU333">
            <v>0</v>
          </cell>
          <cell r="AV333" t="str">
            <v>не определена</v>
          </cell>
          <cell r="AW333">
            <v>0</v>
          </cell>
          <cell r="AX333">
            <v>0</v>
          </cell>
          <cell r="AY333">
            <v>100</v>
          </cell>
          <cell r="AZ333" t="str">
            <v>чел./час</v>
          </cell>
          <cell r="BA333">
            <v>2400</v>
          </cell>
          <cell r="BB333">
            <v>876000</v>
          </cell>
          <cell r="BC333">
            <v>150</v>
          </cell>
          <cell r="BD333" t="str">
            <v>тонн/сутки</v>
          </cell>
          <cell r="BE333">
            <v>54750</v>
          </cell>
          <cell r="BF333">
            <v>0</v>
          </cell>
          <cell r="BG333" t="str">
            <v>не определено</v>
          </cell>
          <cell r="BH333" t="str">
            <v>да</v>
          </cell>
          <cell r="BI333" t="str">
            <v>да</v>
          </cell>
          <cell r="BJ333" t="str">
            <v>да</v>
          </cell>
          <cell r="BK333" t="str">
            <v>да</v>
          </cell>
          <cell r="BL333" t="str">
            <v>да</v>
          </cell>
          <cell r="BM333" t="str">
            <v>нет</v>
          </cell>
          <cell r="BN333">
            <v>0</v>
          </cell>
          <cell r="BO333">
            <v>0</v>
          </cell>
        </row>
        <row r="334">
          <cell r="A334" t="str">
            <v>ВППЧелябинск (Баландино)УФО</v>
          </cell>
          <cell r="B334">
            <v>325</v>
          </cell>
          <cell r="C334" t="str">
            <v>Уральский</v>
          </cell>
          <cell r="D334" t="str">
            <v>ВПП</v>
          </cell>
          <cell r="E334" t="str">
            <v>ВПП</v>
          </cell>
          <cell r="F334" t="str">
            <v>Челябинск (Баландино)</v>
          </cell>
          <cell r="G334" t="str">
            <v>да</v>
          </cell>
          <cell r="H334" t="str">
            <v>установлен</v>
          </cell>
          <cell r="I334" t="str">
            <v>воздушный</v>
          </cell>
          <cell r="J334" t="str">
            <v>не определен</v>
          </cell>
          <cell r="K334" t="str">
            <v>грузо-пассажирский</v>
          </cell>
          <cell r="L334" t="str">
            <v>постоянный</v>
          </cell>
          <cell r="M334" t="str">
            <v>многосторонний</v>
          </cell>
          <cell r="N334" t="str">
            <v>не определен</v>
          </cell>
          <cell r="O334" t="str">
            <v>нет</v>
          </cell>
          <cell r="P334" t="str">
            <v>нет</v>
          </cell>
          <cell r="Q334" t="str">
            <v>нет</v>
          </cell>
          <cell r="R334" t="str">
            <v>не применимо</v>
          </cell>
          <cell r="S334" t="str">
            <v>не применимо</v>
          </cell>
          <cell r="T334" t="str">
            <v>УФО</v>
          </cell>
          <cell r="U334" t="str">
            <v>Челябинская область</v>
          </cell>
          <cell r="V334" t="str">
            <v>Челябинская область, 18 км северо-восточнее г. Челябинска</v>
          </cell>
          <cell r="W334" t="str">
            <v>функционирует</v>
          </cell>
          <cell r="X334" t="str">
            <v>круглосуточно</v>
          </cell>
          <cell r="Y334" t="str">
            <v>действует</v>
          </cell>
          <cell r="Z334" t="str">
            <v>нет данных</v>
          </cell>
          <cell r="AA334" t="str">
            <v>нет данных</v>
          </cell>
          <cell r="AB334" t="str">
            <v>нет данных</v>
          </cell>
          <cell r="AC334" t="str">
            <v>все</v>
          </cell>
          <cell r="AD334" t="str">
            <v>круглогодично</v>
          </cell>
          <cell r="AE334">
            <v>24</v>
          </cell>
          <cell r="AF334">
            <v>365</v>
          </cell>
          <cell r="AG334" t="str">
            <v>действует</v>
          </cell>
          <cell r="AH334">
            <v>44797</v>
          </cell>
          <cell r="AI334">
            <v>0</v>
          </cell>
          <cell r="AJ334" t="str">
            <v>не определена</v>
          </cell>
          <cell r="AK334">
            <v>0</v>
          </cell>
          <cell r="AL334">
            <v>0</v>
          </cell>
          <cell r="AM334">
            <v>0</v>
          </cell>
          <cell r="AN334" t="str">
            <v>не определена</v>
          </cell>
          <cell r="AO334">
            <v>0</v>
          </cell>
          <cell r="AP334">
            <v>0</v>
          </cell>
          <cell r="AQ334">
            <v>0</v>
          </cell>
          <cell r="AR334" t="str">
            <v>не определена</v>
          </cell>
          <cell r="AS334">
            <v>0</v>
          </cell>
          <cell r="AT334">
            <v>0</v>
          </cell>
          <cell r="AU334">
            <v>0</v>
          </cell>
          <cell r="AV334" t="str">
            <v>не определена</v>
          </cell>
          <cell r="AW334">
            <v>0</v>
          </cell>
          <cell r="AX334">
            <v>0</v>
          </cell>
          <cell r="AY334">
            <v>400</v>
          </cell>
          <cell r="AZ334" t="str">
            <v>чел./час</v>
          </cell>
          <cell r="BA334">
            <v>9600</v>
          </cell>
          <cell r="BB334">
            <v>3504000</v>
          </cell>
          <cell r="BC334">
            <v>0</v>
          </cell>
          <cell r="BD334" t="str">
            <v>не определена</v>
          </cell>
          <cell r="BE334">
            <v>0</v>
          </cell>
          <cell r="BF334">
            <v>0</v>
          </cell>
          <cell r="BG334" t="str">
            <v>не определено</v>
          </cell>
          <cell r="BH334" t="str">
            <v>да</v>
          </cell>
          <cell r="BI334" t="str">
            <v>да</v>
          </cell>
          <cell r="BJ334" t="str">
            <v>да</v>
          </cell>
          <cell r="BK334" t="str">
            <v>да</v>
          </cell>
          <cell r="BL334" t="str">
            <v>да</v>
          </cell>
          <cell r="BM334" t="str">
            <v>нет</v>
          </cell>
          <cell r="BN334" t="str">
            <v>не обустроен</v>
          </cell>
          <cell r="BO334">
            <v>0</v>
          </cell>
        </row>
        <row r="335">
          <cell r="A335" t="str">
            <v>МАППБольшой УссурийскийДФО</v>
          </cell>
          <cell r="B335">
            <v>326</v>
          </cell>
          <cell r="C335" t="str">
            <v>Хабаровский</v>
          </cell>
          <cell r="D335" t="str">
            <v>АПП</v>
          </cell>
          <cell r="E335" t="str">
            <v>МАПП</v>
          </cell>
          <cell r="F335" t="str">
            <v>Большой Уссурийский</v>
          </cell>
          <cell r="G335" t="str">
            <v>нет</v>
          </cell>
          <cell r="H335" t="str">
            <v>установлен</v>
          </cell>
          <cell r="I335" t="str">
            <v>автомобильный</v>
          </cell>
          <cell r="J335" t="str">
            <v>не определен</v>
          </cell>
          <cell r="K335" t="str">
            <v>пассажирский</v>
          </cell>
          <cell r="L335" t="str">
            <v>постоянный</v>
          </cell>
          <cell r="M335" t="str">
            <v>многосторонний</v>
          </cell>
          <cell r="N335" t="str">
            <v>не определен</v>
          </cell>
          <cell r="O335" t="str">
            <v>нет</v>
          </cell>
          <cell r="P335" t="str">
            <v>нет</v>
          </cell>
          <cell r="Q335" t="str">
            <v>нет</v>
          </cell>
          <cell r="R335" t="str">
            <v>Китайская Народная Республика</v>
          </cell>
          <cell r="S335" t="str">
            <v>Хэйсяцзыдао</v>
          </cell>
          <cell r="T335" t="str">
            <v>ДФО</v>
          </cell>
          <cell r="U335" t="str">
            <v>Хабаровский край</v>
          </cell>
          <cell r="V335" t="str">
            <v>не определен</v>
          </cell>
          <cell r="W335" t="str">
            <v>Принято решение о целесообразности функционирования, в настоящее время прорабатывается вопрос определения источника финансирования обустройства пункта пропуска. Необходимость обусловлена поручением Правительства Российской Федерации от 29.12.2020 № ЮТ-П4-17579</v>
          </cell>
          <cell r="X335" t="str">
            <v>не определен</v>
          </cell>
          <cell r="Y335" t="str">
            <v>не определен</v>
          </cell>
          <cell r="Z335" t="str">
            <v>нет данных</v>
          </cell>
          <cell r="AA335" t="str">
            <v>нет данных</v>
          </cell>
          <cell r="AB335" t="str">
            <v>нет данных</v>
          </cell>
          <cell r="AC335" t="str">
            <v>не определен</v>
          </cell>
          <cell r="AD335" t="str">
            <v>не определен</v>
          </cell>
          <cell r="AE335">
            <v>0</v>
          </cell>
          <cell r="AF335">
            <v>0</v>
          </cell>
          <cell r="AG335" t="str">
            <v>не определен</v>
          </cell>
          <cell r="AH335" t="str">
            <v>не утвержден</v>
          </cell>
          <cell r="AI335">
            <v>0</v>
          </cell>
          <cell r="AJ335" t="str">
            <v>не определена</v>
          </cell>
          <cell r="AK335">
            <v>0</v>
          </cell>
          <cell r="AL335">
            <v>0</v>
          </cell>
          <cell r="AM335">
            <v>0</v>
          </cell>
          <cell r="AN335" t="str">
            <v>не определена</v>
          </cell>
          <cell r="AO335">
            <v>0</v>
          </cell>
          <cell r="AP335">
            <v>0</v>
          </cell>
          <cell r="AQ335">
            <v>0</v>
          </cell>
          <cell r="AR335" t="str">
            <v>не определена</v>
          </cell>
          <cell r="AS335">
            <v>0</v>
          </cell>
          <cell r="AT335">
            <v>0</v>
          </cell>
          <cell r="AU335">
            <v>0</v>
          </cell>
          <cell r="AV335" t="str">
            <v>не определена</v>
          </cell>
          <cell r="AW335">
            <v>0</v>
          </cell>
          <cell r="AX335">
            <v>0</v>
          </cell>
          <cell r="AY335">
            <v>0</v>
          </cell>
          <cell r="AZ335" t="str">
            <v>не определена</v>
          </cell>
          <cell r="BA335">
            <v>0</v>
          </cell>
          <cell r="BB335">
            <v>0</v>
          </cell>
          <cell r="BC335">
            <v>0</v>
          </cell>
          <cell r="BD335" t="str">
            <v>не определена</v>
          </cell>
          <cell r="BE335">
            <v>0</v>
          </cell>
          <cell r="BF335">
            <v>0</v>
          </cell>
          <cell r="BG335" t="str">
            <v>не определено</v>
          </cell>
          <cell r="BH335" t="str">
            <v>нет</v>
          </cell>
          <cell r="BI335" t="str">
            <v>нет</v>
          </cell>
          <cell r="BJ335" t="str">
            <v>нет</v>
          </cell>
          <cell r="BK335" t="str">
            <v>нет</v>
          </cell>
          <cell r="BL335" t="str">
            <v>нет</v>
          </cell>
          <cell r="BM335" t="str">
            <v>нет</v>
          </cell>
          <cell r="BN335" t="str">
            <v>обустроен</v>
          </cell>
          <cell r="BO335">
            <v>0</v>
          </cell>
        </row>
        <row r="336">
          <cell r="A336" t="str">
            <v>МАППКани-КурганДФО</v>
          </cell>
          <cell r="B336">
            <v>327</v>
          </cell>
          <cell r="C336" t="str">
            <v>Хабаровский</v>
          </cell>
          <cell r="D336" t="str">
            <v>АПП</v>
          </cell>
          <cell r="E336" t="str">
            <v>МАПП</v>
          </cell>
          <cell r="F336" t="str">
            <v>Кани-Курган</v>
          </cell>
          <cell r="G336" t="str">
            <v>да</v>
          </cell>
          <cell r="H336" t="str">
            <v>установлен</v>
          </cell>
          <cell r="I336" t="str">
            <v>автомобильный</v>
          </cell>
          <cell r="J336" t="str">
            <v>не определен</v>
          </cell>
          <cell r="K336" t="str">
            <v>грузо-пассажирский</v>
          </cell>
          <cell r="L336" t="str">
            <v>постоянный</v>
          </cell>
          <cell r="M336" t="str">
            <v>многосторонний</v>
          </cell>
          <cell r="N336" t="str">
            <v>не определен</v>
          </cell>
          <cell r="O336" t="str">
            <v>нет</v>
          </cell>
          <cell r="P336" t="str">
            <v>нет</v>
          </cell>
          <cell r="Q336" t="str">
            <v>нет</v>
          </cell>
          <cell r="R336" t="str">
            <v>Китайская Народная Республика</v>
          </cell>
          <cell r="S336" t="str">
            <v>Хэйхэ</v>
          </cell>
          <cell r="T336" t="str">
            <v>ДФО</v>
          </cell>
          <cell r="U336" t="str">
            <v>Амурская область</v>
          </cell>
          <cell r="V336" t="str">
            <v>Амурская область, Благовещенский район</v>
          </cell>
          <cell r="W336" t="str">
            <v>функционирует</v>
          </cell>
          <cell r="X336" t="str">
            <v>круглосуточно, технологический перерыв с 08.00 до 08.30 и с 20.00 до 20.30. Въезд в пункт пропуска автомобильного транспорта, следующего на убытие из РФ, с 07.30 до 22.00 (время амурское)</v>
          </cell>
          <cell r="Y336" t="str">
            <v>действует</v>
          </cell>
          <cell r="Z336" t="str">
            <v>протокол КС</v>
          </cell>
          <cell r="AA336">
            <v>44952</v>
          </cell>
          <cell r="AB336" t="str">
            <v>1/3</v>
          </cell>
          <cell r="AC336" t="str">
            <v>все</v>
          </cell>
          <cell r="AD336" t="str">
            <v>круглогодично</v>
          </cell>
          <cell r="AE336">
            <v>24</v>
          </cell>
          <cell r="AF336">
            <v>365</v>
          </cell>
          <cell r="AG336" t="str">
            <v>действует</v>
          </cell>
          <cell r="AH336">
            <v>45114</v>
          </cell>
          <cell r="AI336">
            <v>190</v>
          </cell>
          <cell r="AJ336" t="str">
            <v>тр.с./сутки</v>
          </cell>
          <cell r="AK336">
            <v>190</v>
          </cell>
          <cell r="AL336">
            <v>69350</v>
          </cell>
          <cell r="AM336">
            <v>0</v>
          </cell>
          <cell r="AN336" t="str">
            <v>не определена</v>
          </cell>
          <cell r="AO336">
            <v>0</v>
          </cell>
          <cell r="AP336">
            <v>0</v>
          </cell>
          <cell r="AQ336">
            <v>0</v>
          </cell>
          <cell r="AR336" t="str">
            <v>не определена</v>
          </cell>
          <cell r="AS336">
            <v>0</v>
          </cell>
          <cell r="AT336">
            <v>0</v>
          </cell>
          <cell r="AU336">
            <v>190</v>
          </cell>
          <cell r="AV336" t="str">
            <v>тр.с./сутки</v>
          </cell>
          <cell r="AW336">
            <v>190</v>
          </cell>
          <cell r="AX336">
            <v>69350</v>
          </cell>
          <cell r="AY336">
            <v>0</v>
          </cell>
          <cell r="AZ336" t="str">
            <v>не определена</v>
          </cell>
          <cell r="BA336">
            <v>0</v>
          </cell>
          <cell r="BB336">
            <v>0</v>
          </cell>
          <cell r="BC336">
            <v>0</v>
          </cell>
          <cell r="BD336" t="str">
            <v>не определена</v>
          </cell>
          <cell r="BE336">
            <v>0</v>
          </cell>
          <cell r="BF336">
            <v>0</v>
          </cell>
          <cell r="BG336" t="str">
            <v>не определено</v>
          </cell>
          <cell r="BH336" t="str">
            <v>да</v>
          </cell>
          <cell r="BI336" t="str">
            <v>да</v>
          </cell>
          <cell r="BJ336" t="str">
            <v>да</v>
          </cell>
          <cell r="BK336" t="str">
            <v>да</v>
          </cell>
          <cell r="BL336" t="str">
            <v>да</v>
          </cell>
          <cell r="BM336" t="str">
            <v>да</v>
          </cell>
          <cell r="BN336" t="str">
            <v>не обустроен</v>
          </cell>
          <cell r="BO336">
            <v>4</v>
          </cell>
        </row>
        <row r="337">
          <cell r="A337" t="str">
            <v>ЖДППНижнеленинскоеДФО</v>
          </cell>
          <cell r="B337">
            <v>328</v>
          </cell>
          <cell r="C337" t="str">
            <v>Хабаровский</v>
          </cell>
          <cell r="D337" t="str">
            <v>ЖДПП</v>
          </cell>
          <cell r="E337" t="str">
            <v>ЖДПП</v>
          </cell>
          <cell r="F337" t="str">
            <v>Нижнеленинское</v>
          </cell>
          <cell r="G337" t="str">
            <v>да</v>
          </cell>
          <cell r="H337" t="str">
            <v>установлен</v>
          </cell>
          <cell r="I337" t="str">
            <v>железнодорожный</v>
          </cell>
          <cell r="J337" t="str">
            <v>не определен</v>
          </cell>
          <cell r="K337" t="str">
            <v>грузо-пассажирский</v>
          </cell>
          <cell r="L337" t="str">
            <v>постоянный</v>
          </cell>
          <cell r="M337" t="str">
            <v>многосторонний</v>
          </cell>
          <cell r="N337" t="str">
            <v>не определен</v>
          </cell>
          <cell r="O337" t="str">
            <v>нет</v>
          </cell>
          <cell r="P337" t="str">
            <v>да</v>
          </cell>
          <cell r="Q337" t="str">
            <v>да</v>
          </cell>
          <cell r="R337" t="str">
            <v>Китайская Народная Республика</v>
          </cell>
          <cell r="S337" t="str">
            <v>Тунцзян</v>
          </cell>
          <cell r="T337" t="str">
            <v>ДФО</v>
          </cell>
          <cell r="U337" t="str">
            <v>Еврейская автономная область</v>
          </cell>
          <cell r="V337" t="str">
            <v>Российская Федерация, Еврейская автономная область, Ленинский муниципальный район, Ленинское сельское поселение, с. Нижнеленинское, ул. Дубинина, д. 30</v>
          </cell>
          <cell r="W337" t="str">
            <v>Открыт после проведения мероприятий по обустройству распоряжением Правительства РФ от 07.07.2022 № 1848-р. Ожидается решение китайской стороны об открытии сообщения</v>
          </cell>
          <cell r="X337" t="str">
            <v>круглосуточно</v>
          </cell>
          <cell r="Y337" t="str">
            <v>действует</v>
          </cell>
          <cell r="Z337" t="str">
            <v>протокол КС</v>
          </cell>
          <cell r="AA337">
            <v>44874</v>
          </cell>
          <cell r="AB337" t="str">
            <v>4/72</v>
          </cell>
          <cell r="AC337" t="str">
            <v>все</v>
          </cell>
          <cell r="AD337" t="str">
            <v>круглогодично</v>
          </cell>
          <cell r="AE337">
            <v>24</v>
          </cell>
          <cell r="AF337">
            <v>365</v>
          </cell>
          <cell r="AG337" t="str">
            <v>действует</v>
          </cell>
          <cell r="AH337">
            <v>45114</v>
          </cell>
          <cell r="AI337">
            <v>16</v>
          </cell>
          <cell r="AJ337" t="str">
            <v>тр.с./сутки</v>
          </cell>
          <cell r="AK337">
            <v>16</v>
          </cell>
          <cell r="AL337">
            <v>5840</v>
          </cell>
          <cell r="AM337">
            <v>0</v>
          </cell>
          <cell r="AN337" t="str">
            <v>не определена</v>
          </cell>
          <cell r="AO337">
            <v>0</v>
          </cell>
          <cell r="AP337">
            <v>0</v>
          </cell>
          <cell r="AQ337">
            <v>0</v>
          </cell>
          <cell r="AR337" t="str">
            <v>не определена</v>
          </cell>
          <cell r="AS337">
            <v>0</v>
          </cell>
          <cell r="AT337">
            <v>0</v>
          </cell>
          <cell r="AU337">
            <v>16</v>
          </cell>
          <cell r="AV337" t="str">
            <v>тр.с./сутки</v>
          </cell>
          <cell r="AW337">
            <v>16</v>
          </cell>
          <cell r="AX337">
            <v>5840</v>
          </cell>
          <cell r="AY337">
            <v>0</v>
          </cell>
          <cell r="AZ337" t="str">
            <v>не определена</v>
          </cell>
          <cell r="BA337">
            <v>0</v>
          </cell>
          <cell r="BB337">
            <v>0</v>
          </cell>
          <cell r="BC337">
            <v>0</v>
          </cell>
          <cell r="BD337" t="str">
            <v>не определена</v>
          </cell>
          <cell r="BE337">
            <v>0</v>
          </cell>
          <cell r="BF337">
            <v>0</v>
          </cell>
          <cell r="BG337" t="str">
            <v>не определено</v>
          </cell>
          <cell r="BH337" t="str">
            <v>нет</v>
          </cell>
          <cell r="BI337" t="str">
            <v>нет</v>
          </cell>
          <cell r="BJ337" t="str">
            <v>нет</v>
          </cell>
          <cell r="BK337" t="str">
            <v>нет</v>
          </cell>
          <cell r="BL337" t="str">
            <v>нет</v>
          </cell>
          <cell r="BM337" t="str">
            <v>нет</v>
          </cell>
          <cell r="BN337" t="str">
            <v>не обустроен</v>
          </cell>
          <cell r="BO337">
            <v>0</v>
          </cell>
        </row>
        <row r="338">
          <cell r="A338" t="str">
            <v>ВППБлаговещенскДФО</v>
          </cell>
          <cell r="B338">
            <v>329</v>
          </cell>
          <cell r="C338" t="str">
            <v>Хабаровский</v>
          </cell>
          <cell r="D338" t="str">
            <v>ВПП</v>
          </cell>
          <cell r="E338" t="str">
            <v>ВПП</v>
          </cell>
          <cell r="F338" t="str">
            <v>Благовещенск</v>
          </cell>
          <cell r="G338" t="str">
            <v>да</v>
          </cell>
          <cell r="H338" t="str">
            <v>установлен</v>
          </cell>
          <cell r="I338" t="str">
            <v>воздушный</v>
          </cell>
          <cell r="J338" t="str">
            <v>не определен</v>
          </cell>
          <cell r="K338" t="str">
            <v>грузо-пассажирский</v>
          </cell>
          <cell r="L338" t="str">
            <v>постоянный</v>
          </cell>
          <cell r="M338" t="str">
            <v>многосторонний</v>
          </cell>
          <cell r="N338" t="str">
            <v>не определен</v>
          </cell>
          <cell r="O338" t="str">
            <v>нет</v>
          </cell>
          <cell r="P338" t="str">
            <v>нет</v>
          </cell>
          <cell r="Q338" t="str">
            <v>нет</v>
          </cell>
          <cell r="R338" t="str">
            <v>не применимо</v>
          </cell>
          <cell r="S338" t="str">
            <v>не применимо</v>
          </cell>
          <cell r="T338" t="str">
            <v>ДФО</v>
          </cell>
          <cell r="U338" t="str">
            <v>Амурская область</v>
          </cell>
          <cell r="V338" t="str">
            <v>Амурская область, г. Благовещенск, п. Аэропорт; (50 град. 25,5 мин. СШ, 127 град. 24,7 мин. В.Д.)</v>
          </cell>
          <cell r="W338" t="str">
            <v>функционирует</v>
          </cell>
          <cell r="X338" t="str">
            <v>круглосуточно</v>
          </cell>
          <cell r="Y338" t="str">
            <v>действует</v>
          </cell>
          <cell r="Z338" t="str">
            <v>нет данных</v>
          </cell>
          <cell r="AA338" t="str">
            <v>нет данных</v>
          </cell>
          <cell r="AB338" t="str">
            <v>нет данных</v>
          </cell>
          <cell r="AC338" t="str">
            <v>все</v>
          </cell>
          <cell r="AD338" t="str">
            <v>круглогодично</v>
          </cell>
          <cell r="AE338">
            <v>24</v>
          </cell>
          <cell r="AF338">
            <v>365</v>
          </cell>
          <cell r="AG338" t="str">
            <v>действует</v>
          </cell>
          <cell r="AH338">
            <v>44914</v>
          </cell>
          <cell r="AI338">
            <v>0</v>
          </cell>
          <cell r="AJ338" t="str">
            <v>не определена</v>
          </cell>
          <cell r="AK338">
            <v>0</v>
          </cell>
          <cell r="AL338">
            <v>0</v>
          </cell>
          <cell r="AM338">
            <v>0</v>
          </cell>
          <cell r="AN338" t="str">
            <v>не определена</v>
          </cell>
          <cell r="AO338">
            <v>0</v>
          </cell>
          <cell r="AP338">
            <v>0</v>
          </cell>
          <cell r="AQ338">
            <v>0</v>
          </cell>
          <cell r="AR338" t="str">
            <v>не определена</v>
          </cell>
          <cell r="AS338">
            <v>0</v>
          </cell>
          <cell r="AT338">
            <v>0</v>
          </cell>
          <cell r="AU338">
            <v>0</v>
          </cell>
          <cell r="AV338" t="str">
            <v>не определена</v>
          </cell>
          <cell r="AW338">
            <v>0</v>
          </cell>
          <cell r="AX338">
            <v>0</v>
          </cell>
          <cell r="AY338">
            <v>80</v>
          </cell>
          <cell r="AZ338" t="str">
            <v>чел./час</v>
          </cell>
          <cell r="BA338">
            <v>1920</v>
          </cell>
          <cell r="BB338">
            <v>700800</v>
          </cell>
          <cell r="BC338">
            <v>9</v>
          </cell>
          <cell r="BD338" t="str">
            <v>тонн/сутки</v>
          </cell>
          <cell r="BE338">
            <v>9</v>
          </cell>
          <cell r="BF338">
            <v>3285</v>
          </cell>
          <cell r="BG338" t="str">
            <v>не определено</v>
          </cell>
          <cell r="BH338" t="str">
            <v>да</v>
          </cell>
          <cell r="BI338" t="str">
            <v>да</v>
          </cell>
          <cell r="BJ338" t="str">
            <v>да</v>
          </cell>
          <cell r="BK338" t="str">
            <v>да</v>
          </cell>
          <cell r="BL338" t="str">
            <v>да</v>
          </cell>
          <cell r="BM338" t="str">
            <v>нет</v>
          </cell>
          <cell r="BN338" t="str">
            <v>обустроен</v>
          </cell>
          <cell r="BO338">
            <v>0</v>
          </cell>
        </row>
        <row r="339">
          <cell r="A339" t="str">
            <v>ДАПП ПУПТоргалыгСФО</v>
          </cell>
          <cell r="B339">
            <v>0</v>
          </cell>
          <cell r="C339" t="str">
            <v>Новосибирский</v>
          </cell>
          <cell r="D339" t="str">
            <v>АПП</v>
          </cell>
          <cell r="E339" t="str">
            <v>ДАПП ПУП</v>
          </cell>
          <cell r="F339" t="str">
            <v>Торгалыг</v>
          </cell>
          <cell r="G339" t="str">
            <v>нет</v>
          </cell>
          <cell r="H339" t="str">
            <v>закрыт</v>
          </cell>
          <cell r="I339" t="str">
            <v>автомобильный</v>
          </cell>
          <cell r="J339" t="str">
            <v>не определен</v>
          </cell>
          <cell r="K339" t="str">
            <v>грузо-пассажирский</v>
          </cell>
          <cell r="L339" t="str">
            <v>работающий на нерегулярной основе</v>
          </cell>
          <cell r="M339" t="str">
            <v>двусторонний</v>
          </cell>
          <cell r="N339" t="str">
            <v>упрощенный</v>
          </cell>
          <cell r="O339" t="str">
            <v>нет</v>
          </cell>
          <cell r="P339" t="str">
            <v>нет</v>
          </cell>
          <cell r="Q339" t="str">
            <v>нет</v>
          </cell>
          <cell r="R339" t="str">
            <v>Монголия</v>
          </cell>
          <cell r="S339" t="str">
            <v>Тэли</v>
          </cell>
          <cell r="T339" t="str">
            <v>СФО</v>
          </cell>
          <cell r="U339" t="str">
            <v>Республика Тыва</v>
          </cell>
          <cell r="V339" t="str">
            <v>не определен</v>
          </cell>
          <cell r="W339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X339" t="str">
            <v>не определен</v>
          </cell>
          <cell r="Y339" t="str">
            <v>не определен</v>
          </cell>
          <cell r="Z339" t="str">
            <v>нет данных</v>
          </cell>
          <cell r="AA339" t="str">
            <v>нет данных</v>
          </cell>
          <cell r="AB339" t="str">
            <v>нет данных</v>
          </cell>
          <cell r="AC339" t="str">
            <v>не определен</v>
          </cell>
          <cell r="AD339" t="str">
            <v>не определен</v>
          </cell>
          <cell r="AE339">
            <v>0</v>
          </cell>
          <cell r="AF339">
            <v>0</v>
          </cell>
          <cell r="AG339" t="str">
            <v>не определен</v>
          </cell>
          <cell r="AH339" t="str">
            <v>не утвержден</v>
          </cell>
          <cell r="AI339">
            <v>0</v>
          </cell>
          <cell r="AJ339" t="str">
            <v>не определена</v>
          </cell>
          <cell r="AK339">
            <v>0</v>
          </cell>
          <cell r="AL339">
            <v>0</v>
          </cell>
          <cell r="AM339">
            <v>0</v>
          </cell>
          <cell r="AN339" t="str">
            <v>не определена</v>
          </cell>
          <cell r="AO339">
            <v>0</v>
          </cell>
          <cell r="AP339">
            <v>0</v>
          </cell>
          <cell r="AQ339">
            <v>0</v>
          </cell>
          <cell r="AR339" t="str">
            <v>не определена</v>
          </cell>
          <cell r="AS339">
            <v>0</v>
          </cell>
          <cell r="AT339">
            <v>0</v>
          </cell>
          <cell r="AU339">
            <v>0</v>
          </cell>
          <cell r="AV339" t="str">
            <v>не определена</v>
          </cell>
          <cell r="AW339">
            <v>0</v>
          </cell>
          <cell r="AX339">
            <v>0</v>
          </cell>
          <cell r="AY339">
            <v>0</v>
          </cell>
          <cell r="AZ339" t="str">
            <v>не определена</v>
          </cell>
          <cell r="BA339">
            <v>0</v>
          </cell>
          <cell r="BB339">
            <v>0</v>
          </cell>
          <cell r="BC339">
            <v>0</v>
          </cell>
          <cell r="BD339" t="str">
            <v>не определена</v>
          </cell>
          <cell r="BE339">
            <v>0</v>
          </cell>
          <cell r="BF339">
            <v>0</v>
          </cell>
          <cell r="BG339" t="str">
            <v>не определено</v>
          </cell>
          <cell r="BH339" t="str">
            <v>нет</v>
          </cell>
          <cell r="BI339" t="str">
            <v>нет</v>
          </cell>
          <cell r="BJ339" t="str">
            <v>нет</v>
          </cell>
          <cell r="BK339" t="str">
            <v>нет</v>
          </cell>
          <cell r="BL339" t="str">
            <v>нет</v>
          </cell>
          <cell r="BM339" t="str">
            <v>нет</v>
          </cell>
          <cell r="BN339">
            <v>0</v>
          </cell>
          <cell r="BO339">
            <v>0</v>
          </cell>
        </row>
        <row r="340">
          <cell r="A340" t="str">
            <v>ВППХабаровск (Новый)ДФО</v>
          </cell>
          <cell r="B340">
            <v>330</v>
          </cell>
          <cell r="C340" t="str">
            <v>Хабаровский</v>
          </cell>
          <cell r="D340" t="str">
            <v>ВПП</v>
          </cell>
          <cell r="E340" t="str">
            <v>ВПП</v>
          </cell>
          <cell r="F340" t="str">
            <v>Хабаровск (Новый)</v>
          </cell>
          <cell r="G340" t="str">
            <v>да</v>
          </cell>
          <cell r="H340" t="str">
            <v>установлен</v>
          </cell>
          <cell r="I340" t="str">
            <v>воздушный</v>
          </cell>
          <cell r="J340" t="str">
            <v>не определен</v>
          </cell>
          <cell r="K340" t="str">
            <v>грузо-пассажирский</v>
          </cell>
          <cell r="L340" t="str">
            <v>постоянный</v>
          </cell>
          <cell r="M340" t="str">
            <v>многосторонний</v>
          </cell>
          <cell r="N340" t="str">
            <v>не определен</v>
          </cell>
          <cell r="O340" t="str">
            <v>да</v>
          </cell>
          <cell r="P340" t="str">
            <v>да</v>
          </cell>
          <cell r="Q340" t="str">
            <v>да</v>
          </cell>
          <cell r="R340" t="str">
            <v>не применимо</v>
          </cell>
          <cell r="S340" t="str">
            <v>не применимо</v>
          </cell>
          <cell r="T340" t="str">
            <v>ДФО</v>
          </cell>
          <cell r="U340" t="str">
            <v>Хабаровский край</v>
          </cell>
          <cell r="V340" t="str">
            <v>Хабаровский край, г. Хабаровск, Матвеевское шоссе, 32а, 34д, 26</v>
          </cell>
          <cell r="W340" t="str">
            <v>функционирует</v>
          </cell>
          <cell r="X340" t="str">
            <v>круглосуточно</v>
          </cell>
          <cell r="Y340" t="str">
            <v>действует</v>
          </cell>
          <cell r="Z340" t="str">
            <v>нет данных</v>
          </cell>
          <cell r="AA340" t="str">
            <v>нет данных</v>
          </cell>
          <cell r="AB340" t="str">
            <v>нет данных</v>
          </cell>
          <cell r="AC340" t="str">
            <v>все</v>
          </cell>
          <cell r="AD340" t="str">
            <v>круглогодично</v>
          </cell>
          <cell r="AE340">
            <v>24</v>
          </cell>
          <cell r="AF340">
            <v>365</v>
          </cell>
          <cell r="AG340" t="str">
            <v>действует</v>
          </cell>
          <cell r="AH340">
            <v>44231</v>
          </cell>
          <cell r="AI340">
            <v>0</v>
          </cell>
          <cell r="AJ340" t="str">
            <v>не определена</v>
          </cell>
          <cell r="AK340">
            <v>0</v>
          </cell>
          <cell r="AL340">
            <v>0</v>
          </cell>
          <cell r="AM340">
            <v>0</v>
          </cell>
          <cell r="AN340" t="str">
            <v>не определена</v>
          </cell>
          <cell r="AO340">
            <v>0</v>
          </cell>
          <cell r="AP340">
            <v>0</v>
          </cell>
          <cell r="AQ340">
            <v>0</v>
          </cell>
          <cell r="AR340" t="str">
            <v>не определена</v>
          </cell>
          <cell r="AS340">
            <v>0</v>
          </cell>
          <cell r="AT340">
            <v>0</v>
          </cell>
          <cell r="AU340">
            <v>0</v>
          </cell>
          <cell r="AV340" t="str">
            <v>не определена</v>
          </cell>
          <cell r="AW340">
            <v>0</v>
          </cell>
          <cell r="AX340">
            <v>0</v>
          </cell>
          <cell r="AY340">
            <v>300</v>
          </cell>
          <cell r="AZ340" t="str">
            <v>чел./час</v>
          </cell>
          <cell r="BA340">
            <v>7200</v>
          </cell>
          <cell r="BB340">
            <v>2628000</v>
          </cell>
          <cell r="BC340">
            <v>25</v>
          </cell>
          <cell r="BD340" t="str">
            <v>тонн/сутки</v>
          </cell>
          <cell r="BE340">
            <v>25</v>
          </cell>
          <cell r="BF340">
            <v>9125</v>
          </cell>
          <cell r="BG340" t="str">
            <v>не определено</v>
          </cell>
          <cell r="BH340" t="str">
            <v>да</v>
          </cell>
          <cell r="BI340" t="str">
            <v>да</v>
          </cell>
          <cell r="BJ340" t="str">
            <v>да</v>
          </cell>
          <cell r="BK340" t="str">
            <v>да</v>
          </cell>
          <cell r="BL340" t="str">
            <v>да</v>
          </cell>
          <cell r="BM340" t="str">
            <v>нет</v>
          </cell>
          <cell r="BN340" t="str">
            <v>частично</v>
          </cell>
          <cell r="BO340">
            <v>0</v>
          </cell>
        </row>
        <row r="341">
          <cell r="A341" t="str">
            <v>ВППЯкутскДФО</v>
          </cell>
          <cell r="B341">
            <v>331</v>
          </cell>
          <cell r="C341" t="str">
            <v>Хабаровский</v>
          </cell>
          <cell r="D341" t="str">
            <v>ВПП</v>
          </cell>
          <cell r="E341" t="str">
            <v>ВПП</v>
          </cell>
          <cell r="F341" t="str">
            <v>Якутск</v>
          </cell>
          <cell r="G341" t="str">
            <v>да</v>
          </cell>
          <cell r="H341" t="str">
            <v>установлен</v>
          </cell>
          <cell r="I341" t="str">
            <v>воздушный</v>
          </cell>
          <cell r="J341" t="str">
            <v>не определен</v>
          </cell>
          <cell r="K341" t="str">
            <v>грузо-пассажирский</v>
          </cell>
          <cell r="L341" t="str">
            <v>постоянный</v>
          </cell>
          <cell r="M341" t="str">
            <v>многосторонний</v>
          </cell>
          <cell r="N341" t="str">
            <v>не определен</v>
          </cell>
          <cell r="O341" t="str">
            <v>нет</v>
          </cell>
          <cell r="P341" t="str">
            <v>нет</v>
          </cell>
          <cell r="Q341" t="str">
            <v>нет</v>
          </cell>
          <cell r="R341" t="str">
            <v>не применимо</v>
          </cell>
          <cell r="S341" t="str">
            <v>не применимо</v>
          </cell>
          <cell r="T341" t="str">
            <v>ДФО</v>
          </cell>
          <cell r="U341" t="str">
            <v>Республика Саха (Якутия)</v>
          </cell>
          <cell r="V341" t="str">
            <v>Республика Саха (Якутия), г. Якутск, площадь Валерия Кузьмина, 2</v>
          </cell>
          <cell r="W341" t="str">
            <v>функционирует</v>
          </cell>
          <cell r="X341" t="str">
            <v>круглосуточно</v>
          </cell>
          <cell r="Y341" t="str">
            <v>действует</v>
          </cell>
          <cell r="Z341" t="str">
            <v>нет данных</v>
          </cell>
          <cell r="AA341" t="str">
            <v>нет данных</v>
          </cell>
          <cell r="AB341" t="str">
            <v>нет данных</v>
          </cell>
          <cell r="AC341" t="str">
            <v>все</v>
          </cell>
          <cell r="AD341" t="str">
            <v>круглогодично</v>
          </cell>
          <cell r="AE341">
            <v>24</v>
          </cell>
          <cell r="AF341">
            <v>365</v>
          </cell>
          <cell r="AG341" t="str">
            <v>действует</v>
          </cell>
          <cell r="AH341">
            <v>45036</v>
          </cell>
          <cell r="AI341">
            <v>0</v>
          </cell>
          <cell r="AJ341" t="str">
            <v>не определена</v>
          </cell>
          <cell r="AK341">
            <v>0</v>
          </cell>
          <cell r="AL341">
            <v>0</v>
          </cell>
          <cell r="AM341">
            <v>0</v>
          </cell>
          <cell r="AN341" t="str">
            <v>не определена</v>
          </cell>
          <cell r="AO341">
            <v>0</v>
          </cell>
          <cell r="AP341">
            <v>0</v>
          </cell>
          <cell r="AQ341">
            <v>0</v>
          </cell>
          <cell r="AR341" t="str">
            <v>не определена</v>
          </cell>
          <cell r="AS341">
            <v>0</v>
          </cell>
          <cell r="AT341">
            <v>0</v>
          </cell>
          <cell r="AU341">
            <v>0</v>
          </cell>
          <cell r="AV341" t="str">
            <v>не определена</v>
          </cell>
          <cell r="AW341">
            <v>0</v>
          </cell>
          <cell r="AX341">
            <v>0</v>
          </cell>
          <cell r="AY341">
            <v>120</v>
          </cell>
          <cell r="AZ341" t="str">
            <v>чел./час</v>
          </cell>
          <cell r="BA341">
            <v>2880</v>
          </cell>
          <cell r="BB341">
            <v>1051200</v>
          </cell>
          <cell r="BC341">
            <v>6</v>
          </cell>
          <cell r="BD341" t="str">
            <v>тонн/сутки</v>
          </cell>
          <cell r="BE341">
            <v>6</v>
          </cell>
          <cell r="BF341">
            <v>2190</v>
          </cell>
          <cell r="BG341" t="str">
            <v>не определено</v>
          </cell>
          <cell r="BH341" t="str">
            <v>да</v>
          </cell>
          <cell r="BI341" t="str">
            <v>да</v>
          </cell>
          <cell r="BJ341" t="str">
            <v>да</v>
          </cell>
          <cell r="BK341" t="str">
            <v>да</v>
          </cell>
          <cell r="BL341" t="str">
            <v>да</v>
          </cell>
          <cell r="BM341" t="str">
            <v>нет</v>
          </cell>
          <cell r="BN341" t="str">
            <v>частично</v>
          </cell>
          <cell r="BO341">
            <v>0</v>
          </cell>
        </row>
        <row r="342">
          <cell r="A342" t="str">
            <v>МППВаниноДФО</v>
          </cell>
          <cell r="B342">
            <v>332</v>
          </cell>
          <cell r="C342" t="str">
            <v>Хабаровский</v>
          </cell>
          <cell r="D342" t="str">
            <v>МПП</v>
          </cell>
          <cell r="E342" t="str">
            <v>МПП</v>
          </cell>
          <cell r="F342" t="str">
            <v>Ванино</v>
          </cell>
          <cell r="G342" t="str">
            <v>да</v>
          </cell>
          <cell r="H342" t="str">
            <v>установлен</v>
          </cell>
          <cell r="I342" t="str">
            <v>морской</v>
          </cell>
          <cell r="J342" t="str">
            <v>не определен</v>
          </cell>
          <cell r="K342" t="str">
            <v>грузовой</v>
          </cell>
          <cell r="L342" t="str">
            <v>постоянный</v>
          </cell>
          <cell r="M342" t="str">
            <v>многосторонний</v>
          </cell>
          <cell r="N342" t="str">
            <v>не определен</v>
          </cell>
          <cell r="O342" t="str">
            <v>да</v>
          </cell>
          <cell r="P342" t="str">
            <v>да</v>
          </cell>
          <cell r="Q342" t="str">
            <v>да</v>
          </cell>
          <cell r="R342" t="str">
            <v>не применимо</v>
          </cell>
          <cell r="S342" t="str">
            <v>не применимо</v>
          </cell>
          <cell r="T342" t="str">
            <v>ДФО</v>
          </cell>
          <cell r="U342" t="str">
            <v>Хабаровский край</v>
          </cell>
          <cell r="V342" t="str">
            <v>Хабаровский край, Татарский пролив, территория морского порта Ванино</v>
          </cell>
          <cell r="W342" t="str">
            <v>функционирует</v>
          </cell>
          <cell r="X342" t="str">
            <v>круглосуточно</v>
          </cell>
          <cell r="Y342" t="str">
            <v>действует</v>
          </cell>
          <cell r="Z342" t="str">
            <v>нет данных</v>
          </cell>
          <cell r="AA342" t="str">
            <v>нет данных</v>
          </cell>
          <cell r="AB342" t="str">
            <v>нет данных</v>
          </cell>
          <cell r="AC342" t="str">
            <v>все</v>
          </cell>
          <cell r="AD342" t="str">
            <v>круглогодично</v>
          </cell>
          <cell r="AE342">
            <v>24</v>
          </cell>
          <cell r="AF342">
            <v>365</v>
          </cell>
          <cell r="AG342" t="str">
            <v>действует</v>
          </cell>
          <cell r="AH342">
            <v>44995</v>
          </cell>
          <cell r="AI342">
            <v>0</v>
          </cell>
          <cell r="AJ342" t="str">
            <v>не определена</v>
          </cell>
          <cell r="AK342">
            <v>0</v>
          </cell>
          <cell r="AL342">
            <v>0</v>
          </cell>
          <cell r="AM342">
            <v>0</v>
          </cell>
          <cell r="AN342" t="str">
            <v>не определена</v>
          </cell>
          <cell r="AO342">
            <v>0</v>
          </cell>
          <cell r="AP342">
            <v>0</v>
          </cell>
          <cell r="AQ342">
            <v>0</v>
          </cell>
          <cell r="AR342" t="str">
            <v>не определена</v>
          </cell>
          <cell r="AS342">
            <v>0</v>
          </cell>
          <cell r="AT342">
            <v>0</v>
          </cell>
          <cell r="AU342">
            <v>0</v>
          </cell>
          <cell r="AV342" t="str">
            <v>не определена</v>
          </cell>
          <cell r="AW342">
            <v>0</v>
          </cell>
          <cell r="AX342">
            <v>0</v>
          </cell>
          <cell r="AY342">
            <v>0</v>
          </cell>
          <cell r="AZ342" t="str">
            <v>не определена</v>
          </cell>
          <cell r="BA342">
            <v>0</v>
          </cell>
          <cell r="BB342">
            <v>0</v>
          </cell>
          <cell r="BC342">
            <v>133365.17000000001</v>
          </cell>
          <cell r="BD342" t="str">
            <v>тонн/сутки</v>
          </cell>
          <cell r="BE342">
            <v>133365</v>
          </cell>
          <cell r="BF342">
            <v>48678287.050000004</v>
          </cell>
          <cell r="BG342" t="str">
            <v>не определено</v>
          </cell>
          <cell r="BH342" t="str">
            <v>да</v>
          </cell>
          <cell r="BI342" t="str">
            <v>да</v>
          </cell>
          <cell r="BJ342" t="str">
            <v>да</v>
          </cell>
          <cell r="BK342" t="str">
            <v>да</v>
          </cell>
          <cell r="BL342" t="str">
            <v>да</v>
          </cell>
          <cell r="BM342" t="str">
            <v>нет</v>
          </cell>
          <cell r="BN342" t="str">
            <v>не обустроен</v>
          </cell>
          <cell r="BO342">
            <v>0</v>
          </cell>
        </row>
        <row r="343">
          <cell r="A343" t="str">
            <v>МППДе-КастриДФО</v>
          </cell>
          <cell r="B343">
            <v>333</v>
          </cell>
          <cell r="C343" t="str">
            <v>Хабаровский</v>
          </cell>
          <cell r="D343" t="str">
            <v>МПП</v>
          </cell>
          <cell r="E343" t="str">
            <v>МПП</v>
          </cell>
          <cell r="F343" t="str">
            <v>Де-Кастри</v>
          </cell>
          <cell r="G343" t="str">
            <v>да</v>
          </cell>
          <cell r="H343" t="str">
            <v>установлен</v>
          </cell>
          <cell r="I343" t="str">
            <v>морской</v>
          </cell>
          <cell r="J343" t="str">
            <v>не определен</v>
          </cell>
          <cell r="K343" t="str">
            <v>грузовой</v>
          </cell>
          <cell r="L343" t="str">
            <v>постоянный</v>
          </cell>
          <cell r="M343" t="str">
            <v>многосторонний</v>
          </cell>
          <cell r="N343" t="str">
            <v>не определен</v>
          </cell>
          <cell r="O343" t="str">
            <v>нет</v>
          </cell>
          <cell r="P343" t="str">
            <v>нет</v>
          </cell>
          <cell r="Q343" t="str">
            <v>нет</v>
          </cell>
          <cell r="R343" t="str">
            <v>не применимо</v>
          </cell>
          <cell r="S343" t="str">
            <v>не применимо</v>
          </cell>
          <cell r="T343" t="str">
            <v>ДФО</v>
          </cell>
          <cell r="U343" t="str">
            <v>Хабаровский край</v>
          </cell>
          <cell r="V343" t="str">
            <v>Хабаровский край, Японское море, Cеверо-западное побережье Татарского пролива, залив Чихачёва</v>
          </cell>
          <cell r="W343" t="str">
            <v>функционирует</v>
          </cell>
          <cell r="X343" t="str">
            <v>В летний период (с 01 апреля по 31 октября):
с 09.00 - до 20.00 (начало контроля не позднее 18.00);
В зимний период (с 1 ноября по 31 марта): с 09.00 до 19.00. Государственный контроль судов в
районах якорных стоянок: не позднее 17.00.</v>
          </cell>
          <cell r="Y343" t="str">
            <v>действует</v>
          </cell>
          <cell r="Z343" t="str">
            <v>нет данных</v>
          </cell>
          <cell r="AA343" t="str">
            <v>нет данных</v>
          </cell>
          <cell r="AB343" t="str">
            <v>нет данных</v>
          </cell>
          <cell r="AC343" t="str">
            <v>все</v>
          </cell>
          <cell r="AD343" t="str">
            <v>круглогодично</v>
          </cell>
          <cell r="AE343">
            <v>24</v>
          </cell>
          <cell r="AF343">
            <v>365</v>
          </cell>
          <cell r="AG343" t="str">
            <v>действует</v>
          </cell>
          <cell r="AH343">
            <v>44984</v>
          </cell>
          <cell r="AI343">
            <v>0</v>
          </cell>
          <cell r="AJ343" t="str">
            <v>не определена</v>
          </cell>
          <cell r="AK343">
            <v>0</v>
          </cell>
          <cell r="AL343">
            <v>0</v>
          </cell>
          <cell r="AM343">
            <v>0</v>
          </cell>
          <cell r="AN343" t="str">
            <v>не определена</v>
          </cell>
          <cell r="AO343">
            <v>0</v>
          </cell>
          <cell r="AP343">
            <v>0</v>
          </cell>
          <cell r="AQ343">
            <v>0</v>
          </cell>
          <cell r="AR343" t="str">
            <v>не определена</v>
          </cell>
          <cell r="AS343">
            <v>0</v>
          </cell>
          <cell r="AT343">
            <v>0</v>
          </cell>
          <cell r="AU343">
            <v>0</v>
          </cell>
          <cell r="AV343" t="str">
            <v>не определена</v>
          </cell>
          <cell r="AW343">
            <v>0</v>
          </cell>
          <cell r="AX343">
            <v>0</v>
          </cell>
          <cell r="AY343">
            <v>0</v>
          </cell>
          <cell r="AZ343" t="str">
            <v>не определена</v>
          </cell>
          <cell r="BA343">
            <v>0</v>
          </cell>
          <cell r="BB343">
            <v>0</v>
          </cell>
          <cell r="BC343">
            <v>32450</v>
          </cell>
          <cell r="BD343" t="str">
            <v>тонн/сутки</v>
          </cell>
          <cell r="BE343">
            <v>32450</v>
          </cell>
          <cell r="BF343">
            <v>11844250</v>
          </cell>
          <cell r="BG343" t="str">
            <v>не определено</v>
          </cell>
          <cell r="BH343" t="str">
            <v>да</v>
          </cell>
          <cell r="BI343" t="str">
            <v>да</v>
          </cell>
          <cell r="BJ343" t="str">
            <v>да</v>
          </cell>
          <cell r="BK343" t="str">
            <v>нет</v>
          </cell>
          <cell r="BL343" t="str">
            <v>да</v>
          </cell>
          <cell r="BM343" t="str">
            <v>нет</v>
          </cell>
          <cell r="BN343" t="str">
            <v>не обустроен</v>
          </cell>
          <cell r="BO343">
            <v>0</v>
          </cell>
        </row>
        <row r="344">
          <cell r="A344" t="str">
            <v>МППНиколаевск-на-АмуреДФО</v>
          </cell>
          <cell r="B344">
            <v>334</v>
          </cell>
          <cell r="C344" t="str">
            <v>Хабаровский</v>
          </cell>
          <cell r="D344" t="str">
            <v>МПП</v>
          </cell>
          <cell r="E344" t="str">
            <v>МПП</v>
          </cell>
          <cell r="F344" t="str">
            <v>Николаевск-на-Амуре</v>
          </cell>
          <cell r="G344" t="str">
            <v>да</v>
          </cell>
          <cell r="H344" t="str">
            <v>установлен</v>
          </cell>
          <cell r="I344" t="str">
            <v>морской</v>
          </cell>
          <cell r="J344" t="str">
            <v>не определен</v>
          </cell>
          <cell r="K344" t="str">
            <v>грузо-пассажирский</v>
          </cell>
          <cell r="L344" t="str">
            <v>сезонный</v>
          </cell>
          <cell r="M344" t="str">
            <v>многосторонний</v>
          </cell>
          <cell r="N344" t="str">
            <v>не определен</v>
          </cell>
          <cell r="O344" t="str">
            <v>нет</v>
          </cell>
          <cell r="P344" t="str">
            <v>нет</v>
          </cell>
          <cell r="Q344" t="str">
            <v>да</v>
          </cell>
          <cell r="R344" t="str">
            <v>не применимо</v>
          </cell>
          <cell r="S344" t="str">
            <v>не применимо</v>
          </cell>
          <cell r="T344" t="str">
            <v>ДФО</v>
          </cell>
          <cell r="U344" t="str">
            <v>Хабаровский край</v>
          </cell>
          <cell r="V344" t="str">
            <v>Хабаровский край, г. Николаевск-на-Амуре, устье р. Амур, территория, акватория морского порта Николаевск-на-Амуре</v>
          </cell>
          <cell r="W344" t="str">
            <v>функционирует</v>
          </cell>
          <cell r="X344" t="str">
            <v>ежедневно, с 09.00 до 20.00, в осенний период (с 01 октября и до закрытия навигационного периода) с 09.00 до 19.00</v>
          </cell>
          <cell r="Y344" t="str">
            <v>действует</v>
          </cell>
          <cell r="Z344" t="str">
            <v>нет данных</v>
          </cell>
          <cell r="AA344" t="str">
            <v>нет данных</v>
          </cell>
          <cell r="AB344" t="str">
            <v>нет данных</v>
          </cell>
          <cell r="AC344" t="str">
            <v>все</v>
          </cell>
          <cell r="AD344" t="str">
            <v>навигация (летний период)/навигация(осеннний период)</v>
          </cell>
          <cell r="AE344" t="str">
            <v>11/10</v>
          </cell>
          <cell r="AF344">
            <v>182</v>
          </cell>
          <cell r="AG344" t="str">
            <v>действует</v>
          </cell>
          <cell r="AH344">
            <v>44651</v>
          </cell>
          <cell r="AI344">
            <v>0</v>
          </cell>
          <cell r="AJ344" t="str">
            <v>не определена</v>
          </cell>
          <cell r="AK344">
            <v>0</v>
          </cell>
          <cell r="AL344">
            <v>0</v>
          </cell>
          <cell r="AM344">
            <v>0</v>
          </cell>
          <cell r="AN344" t="str">
            <v>не определена</v>
          </cell>
          <cell r="AO344">
            <v>0</v>
          </cell>
          <cell r="AP344">
            <v>0</v>
          </cell>
          <cell r="AQ344">
            <v>0</v>
          </cell>
          <cell r="AR344" t="str">
            <v>не определена</v>
          </cell>
          <cell r="AS344">
            <v>0</v>
          </cell>
          <cell r="AT344">
            <v>0</v>
          </cell>
          <cell r="AU344">
            <v>0</v>
          </cell>
          <cell r="AV344" t="str">
            <v>не определена</v>
          </cell>
          <cell r="AW344">
            <v>0</v>
          </cell>
          <cell r="AX344">
            <v>0</v>
          </cell>
          <cell r="AY344">
            <v>0</v>
          </cell>
          <cell r="AZ344" t="str">
            <v>не определена</v>
          </cell>
          <cell r="BA344">
            <v>0</v>
          </cell>
          <cell r="BB344">
            <v>0</v>
          </cell>
          <cell r="BC344">
            <v>4800</v>
          </cell>
          <cell r="BD344" t="str">
            <v>тонн/сутки</v>
          </cell>
          <cell r="BE344">
            <v>4800</v>
          </cell>
          <cell r="BF344">
            <v>873600</v>
          </cell>
          <cell r="BG344" t="str">
            <v>расчет произведен с учетом сезонного характера работы пункта пропуска</v>
          </cell>
          <cell r="BH344" t="str">
            <v>да</v>
          </cell>
          <cell r="BI344" t="str">
            <v>да</v>
          </cell>
          <cell r="BJ344" t="str">
            <v>да</v>
          </cell>
          <cell r="BK344" t="str">
            <v>да</v>
          </cell>
          <cell r="BL344" t="str">
            <v>да</v>
          </cell>
          <cell r="BM344" t="str">
            <v>нет</v>
          </cell>
          <cell r="BN344" t="str">
            <v>не обустроен</v>
          </cell>
          <cell r="BO344">
            <v>0</v>
          </cell>
        </row>
        <row r="345">
          <cell r="A345" t="str">
            <v>МППОхотскДФО</v>
          </cell>
          <cell r="B345">
            <v>335</v>
          </cell>
          <cell r="C345" t="str">
            <v>Хабаровский</v>
          </cell>
          <cell r="D345" t="str">
            <v>МПП</v>
          </cell>
          <cell r="E345" t="str">
            <v>МПП</v>
          </cell>
          <cell r="F345" t="str">
            <v>Охотск</v>
          </cell>
          <cell r="G345" t="str">
            <v>да</v>
          </cell>
          <cell r="H345" t="str">
            <v>установлен</v>
          </cell>
          <cell r="I345" t="str">
            <v>морской</v>
          </cell>
          <cell r="J345" t="str">
            <v>не определен</v>
          </cell>
          <cell r="K345" t="str">
            <v>грузовой</v>
          </cell>
          <cell r="L345" t="str">
            <v>постоянный</v>
          </cell>
          <cell r="M345" t="str">
            <v>многосторонний</v>
          </cell>
          <cell r="N345" t="str">
            <v>не определен</v>
          </cell>
          <cell r="O345" t="str">
            <v>нет</v>
          </cell>
          <cell r="P345" t="str">
            <v>да</v>
          </cell>
          <cell r="Q345" t="str">
            <v>да</v>
          </cell>
          <cell r="R345" t="str">
            <v>не применимо</v>
          </cell>
          <cell r="S345" t="str">
            <v>не применимо</v>
          </cell>
          <cell r="T345" t="str">
            <v>ДФО</v>
          </cell>
          <cell r="U345" t="str">
            <v>Хабаровский край</v>
          </cell>
          <cell r="V345" t="str">
            <v>Хабаровский край, Охотское море, акватория морского порта Охотск, рейдовые стоянки: №4, №3</v>
          </cell>
          <cell r="W345" t="str">
            <v>функционирует</v>
          </cell>
          <cell r="X345" t="str">
            <v>ежедневно, с 09.00 до 20.00, без выходных (выход комиссии для государственного контроля судна не позднее 17.00); в осенний период с 01 октября и до окончания навигации - 09.00 до 19.00 (выход комиссии для государственного контроля судна  не позднее 16.00)</v>
          </cell>
          <cell r="Y345" t="str">
            <v>действует</v>
          </cell>
          <cell r="Z345" t="str">
            <v>нет данных</v>
          </cell>
          <cell r="AA345" t="str">
            <v>нет данных</v>
          </cell>
          <cell r="AB345" t="str">
            <v>нет данных</v>
          </cell>
          <cell r="AC345" t="str">
            <v>все</v>
          </cell>
          <cell r="AD345" t="str">
            <v>круглогодично</v>
          </cell>
          <cell r="AE345">
            <v>11</v>
          </cell>
          <cell r="AF345">
            <v>365</v>
          </cell>
          <cell r="AG345" t="str">
            <v>действует</v>
          </cell>
          <cell r="AH345">
            <v>44651</v>
          </cell>
          <cell r="AI345">
            <v>0</v>
          </cell>
          <cell r="AJ345" t="str">
            <v>не определена</v>
          </cell>
          <cell r="AK345">
            <v>0</v>
          </cell>
          <cell r="AL345">
            <v>0</v>
          </cell>
          <cell r="AM345">
            <v>0</v>
          </cell>
          <cell r="AN345" t="str">
            <v>не определена</v>
          </cell>
          <cell r="AO345">
            <v>0</v>
          </cell>
          <cell r="AP345">
            <v>0</v>
          </cell>
          <cell r="AQ345">
            <v>0</v>
          </cell>
          <cell r="AR345" t="str">
            <v>не определена</v>
          </cell>
          <cell r="AS345">
            <v>0</v>
          </cell>
          <cell r="AT345">
            <v>0</v>
          </cell>
          <cell r="AU345">
            <v>0</v>
          </cell>
          <cell r="AV345" t="str">
            <v>не определена</v>
          </cell>
          <cell r="AW345">
            <v>0</v>
          </cell>
          <cell r="AX345">
            <v>0</v>
          </cell>
          <cell r="AY345">
            <v>0</v>
          </cell>
          <cell r="AZ345" t="str">
            <v>не определена</v>
          </cell>
          <cell r="BA345">
            <v>0</v>
          </cell>
          <cell r="BB345">
            <v>0</v>
          </cell>
          <cell r="BC345">
            <v>950</v>
          </cell>
          <cell r="BD345" t="str">
            <v>тонн/сутки</v>
          </cell>
          <cell r="BE345">
            <v>950</v>
          </cell>
          <cell r="BF345">
            <v>346750</v>
          </cell>
          <cell r="BG345" t="str">
            <v>не определено</v>
          </cell>
          <cell r="BH345" t="str">
            <v>да</v>
          </cell>
          <cell r="BI345" t="str">
            <v>да</v>
          </cell>
          <cell r="BJ345" t="str">
            <v>да</v>
          </cell>
          <cell r="BK345" t="str">
            <v>да</v>
          </cell>
          <cell r="BL345" t="str">
            <v>нет</v>
          </cell>
          <cell r="BM345" t="str">
            <v>нет</v>
          </cell>
          <cell r="BN345" t="str">
            <v>не обустроен</v>
          </cell>
          <cell r="BO345">
            <v>0</v>
          </cell>
        </row>
        <row r="346">
          <cell r="A346" t="str">
            <v>МППСоветская ГаваньДФО</v>
          </cell>
          <cell r="B346">
            <v>336</v>
          </cell>
          <cell r="C346" t="str">
            <v>Хабаровский</v>
          </cell>
          <cell r="D346" t="str">
            <v>МПП</v>
          </cell>
          <cell r="E346" t="str">
            <v>МПП</v>
          </cell>
          <cell r="F346" t="str">
            <v>Советская Гавань</v>
          </cell>
          <cell r="G346" t="str">
            <v>да</v>
          </cell>
          <cell r="H346" t="str">
            <v>установлен</v>
          </cell>
          <cell r="I346" t="str">
            <v>морской</v>
          </cell>
          <cell r="J346" t="str">
            <v>не определен</v>
          </cell>
          <cell r="K346" t="str">
            <v>грузо-пассажирский</v>
          </cell>
          <cell r="L346" t="str">
            <v>постоянный</v>
          </cell>
          <cell r="M346" t="str">
            <v>многосторонний</v>
          </cell>
          <cell r="N346" t="str">
            <v>не определен</v>
          </cell>
          <cell r="O346" t="str">
            <v>нет</v>
          </cell>
          <cell r="P346" t="str">
            <v>нет</v>
          </cell>
          <cell r="Q346" t="str">
            <v>да</v>
          </cell>
          <cell r="R346" t="str">
            <v>не применимо</v>
          </cell>
          <cell r="S346" t="str">
            <v>не применимо</v>
          </cell>
          <cell r="T346" t="str">
            <v>ДФО</v>
          </cell>
          <cell r="U346" t="str">
            <v>Хабаровский край</v>
          </cell>
          <cell r="V346" t="str">
            <v>Хабаровский край, г. Советская Гавань, Татарский пролив, залив Советская Гавань</v>
          </cell>
          <cell r="W346" t="str">
            <v>функционирует</v>
          </cell>
          <cell r="X346" t="str">
            <v>ежедневно, с 09.00 до 18.00, без технологического перерыва</v>
          </cell>
          <cell r="Y346" t="str">
            <v>действует</v>
          </cell>
          <cell r="Z346" t="str">
            <v>нет данных</v>
          </cell>
          <cell r="AA346" t="str">
            <v>нет данных</v>
          </cell>
          <cell r="AB346" t="str">
            <v>нет данных</v>
          </cell>
          <cell r="AC346" t="str">
            <v>все</v>
          </cell>
          <cell r="AD346" t="str">
            <v>круглогодично</v>
          </cell>
          <cell r="AE346">
            <v>9</v>
          </cell>
          <cell r="AF346">
            <v>365</v>
          </cell>
          <cell r="AG346" t="str">
            <v>действует</v>
          </cell>
          <cell r="AH346">
            <v>44995</v>
          </cell>
          <cell r="AI346">
            <v>0</v>
          </cell>
          <cell r="AJ346" t="str">
            <v>не определена</v>
          </cell>
          <cell r="AK346">
            <v>0</v>
          </cell>
          <cell r="AL346">
            <v>0</v>
          </cell>
          <cell r="AM346">
            <v>0</v>
          </cell>
          <cell r="AN346" t="str">
            <v>не определена</v>
          </cell>
          <cell r="AO346">
            <v>0</v>
          </cell>
          <cell r="AP346">
            <v>0</v>
          </cell>
          <cell r="AQ346">
            <v>0</v>
          </cell>
          <cell r="AR346" t="str">
            <v>не определена</v>
          </cell>
          <cell r="AS346">
            <v>0</v>
          </cell>
          <cell r="AT346">
            <v>0</v>
          </cell>
          <cell r="AU346">
            <v>0</v>
          </cell>
          <cell r="AV346" t="str">
            <v>не определена</v>
          </cell>
          <cell r="AW346">
            <v>0</v>
          </cell>
          <cell r="AX346">
            <v>0</v>
          </cell>
          <cell r="AY346">
            <v>0</v>
          </cell>
          <cell r="AZ346" t="str">
            <v>не определена</v>
          </cell>
          <cell r="BA346">
            <v>0</v>
          </cell>
          <cell r="BB346">
            <v>0</v>
          </cell>
          <cell r="BC346">
            <v>10110</v>
          </cell>
          <cell r="BD346" t="str">
            <v>тонн/сутки</v>
          </cell>
          <cell r="BE346">
            <v>10110</v>
          </cell>
          <cell r="BF346">
            <v>3690150</v>
          </cell>
          <cell r="BG346" t="str">
            <v>не определено</v>
          </cell>
          <cell r="BH346" t="str">
            <v>да</v>
          </cell>
          <cell r="BI346" t="str">
            <v>да</v>
          </cell>
          <cell r="BJ346" t="str">
            <v>да</v>
          </cell>
          <cell r="BK346" t="str">
            <v>да</v>
          </cell>
          <cell r="BL346" t="str">
            <v>да</v>
          </cell>
          <cell r="BM346" t="str">
            <v>нет</v>
          </cell>
          <cell r="BN346" t="str">
            <v>не обустроен</v>
          </cell>
          <cell r="BO346">
            <v>0</v>
          </cell>
        </row>
        <row r="347">
          <cell r="A347" t="str">
            <v>РППХабаровскДФО</v>
          </cell>
          <cell r="B347">
            <v>337</v>
          </cell>
          <cell r="C347" t="str">
            <v>Хабаровский</v>
          </cell>
          <cell r="D347" t="str">
            <v>РПП</v>
          </cell>
          <cell r="E347" t="str">
            <v>РПП</v>
          </cell>
          <cell r="F347" t="str">
            <v>Хабаровск</v>
          </cell>
          <cell r="G347" t="str">
            <v>да</v>
          </cell>
          <cell r="H347" t="str">
            <v>установлен</v>
          </cell>
          <cell r="I347" t="str">
            <v>речной</v>
          </cell>
          <cell r="J347" t="str">
            <v>не определен</v>
          </cell>
          <cell r="K347" t="str">
            <v>грузо-пассажирский</v>
          </cell>
          <cell r="L347" t="str">
            <v>постоянный</v>
          </cell>
          <cell r="M347" t="str">
            <v>многосторонний</v>
          </cell>
          <cell r="N347" t="str">
            <v>не определен</v>
          </cell>
          <cell r="O347" t="str">
            <v>да</v>
          </cell>
          <cell r="P347" t="str">
            <v>нет</v>
          </cell>
          <cell r="Q347" t="str">
            <v>да</v>
          </cell>
          <cell r="R347" t="str">
            <v>Китайская Народная Республика</v>
          </cell>
          <cell r="S347" t="str">
            <v>Фуюань</v>
          </cell>
          <cell r="T347" t="str">
            <v>ДФО</v>
          </cell>
          <cell r="U347" t="str">
            <v>Хабаровский край</v>
          </cell>
          <cell r="V347" t="str">
            <v>Хабаровский край, г. Хабаровск, ул. Шевченко, д. 1 и прилегающая акватория в районе набережной реки Амур, напротив речного вокзала (пассажирское направление), участок № 1 грузовой район «Ветка»: г. Хабаровск, ул. Тихоокеанская, д. 45 (грузовое направление); г. Хабаровск, ул. Приемная, 114  грузовое направление)</v>
          </cell>
          <cell r="W347" t="str">
            <v>функционирует</v>
          </cell>
          <cell r="X347" t="str">
            <v xml:space="preserve">7 дней в неделю в навигационный период;  пассажирское направление: летний период (май-август) с 08.00 до 20.00, технологический перерыв с 12.00 до 16.00; осенний период (сентябрь-октябрь) с 08.00 до 19.00, технологический перерыв с 12.00 до 15.00, грузовое направление:  с 08.00 до 20.00, технологический перерыв с 12.00 до 13.00. </v>
          </cell>
          <cell r="Y347" t="str">
            <v>действует</v>
          </cell>
          <cell r="Z347" t="str">
            <v>протокол КС</v>
          </cell>
          <cell r="AA347">
            <v>44762</v>
          </cell>
          <cell r="AB347" t="str">
            <v>3/47</v>
          </cell>
          <cell r="AC347" t="str">
            <v>пассажирское(летний период)/пассажирское(осенний период)/грузовое</v>
          </cell>
          <cell r="AD347" t="str">
            <v>навигация</v>
          </cell>
          <cell r="AE347" t="str">
            <v>12/11/12</v>
          </cell>
          <cell r="AF347">
            <v>182</v>
          </cell>
          <cell r="AG347" t="str">
            <v>действует</v>
          </cell>
          <cell r="AH347">
            <v>45071</v>
          </cell>
          <cell r="AI347">
            <v>8</v>
          </cell>
          <cell r="AJ347" t="str">
            <v>тр.с./сутки</v>
          </cell>
          <cell r="AK347">
            <v>8</v>
          </cell>
          <cell r="AL347">
            <v>1456</v>
          </cell>
          <cell r="AM347">
            <v>16</v>
          </cell>
          <cell r="AN347" t="str">
            <v>тр.с./сутки</v>
          </cell>
          <cell r="AO347">
            <v>16</v>
          </cell>
          <cell r="AP347">
            <v>2912</v>
          </cell>
          <cell r="AQ347">
            <v>0</v>
          </cell>
          <cell r="AR347" t="str">
            <v>не определена</v>
          </cell>
          <cell r="AS347">
            <v>0</v>
          </cell>
          <cell r="AT347">
            <v>0</v>
          </cell>
          <cell r="AU347">
            <v>24</v>
          </cell>
          <cell r="AV347" t="str">
            <v>тр.с./сутки</v>
          </cell>
          <cell r="AW347">
            <v>24</v>
          </cell>
          <cell r="AX347">
            <v>4368</v>
          </cell>
          <cell r="AY347">
            <v>720</v>
          </cell>
          <cell r="AZ347" t="str">
            <v>чел./сутки</v>
          </cell>
          <cell r="BA347">
            <v>720</v>
          </cell>
          <cell r="BB347">
            <v>131040</v>
          </cell>
          <cell r="BC347">
            <v>10000</v>
          </cell>
          <cell r="BD347" t="str">
            <v>тонн/сутки</v>
          </cell>
          <cell r="BE347">
            <v>10000</v>
          </cell>
          <cell r="BF347">
            <v>1820000</v>
          </cell>
          <cell r="BG347" t="str">
            <v>не определено</v>
          </cell>
          <cell r="BH347" t="str">
            <v>да</v>
          </cell>
          <cell r="BI347" t="str">
            <v>да</v>
          </cell>
          <cell r="BJ347" t="str">
            <v>да</v>
          </cell>
          <cell r="BK347" t="str">
            <v>да</v>
          </cell>
          <cell r="BL347" t="str">
            <v>да</v>
          </cell>
          <cell r="BM347" t="str">
            <v>нет</v>
          </cell>
          <cell r="BN347" t="str">
            <v>не обустроен</v>
          </cell>
          <cell r="BO347">
            <v>0</v>
          </cell>
        </row>
        <row r="348">
          <cell r="A348" t="str">
            <v>СППАмурзетДФО</v>
          </cell>
          <cell r="B348">
            <v>338</v>
          </cell>
          <cell r="C348" t="str">
            <v>Хабаровский</v>
          </cell>
          <cell r="D348" t="str">
            <v>СПП</v>
          </cell>
          <cell r="E348" t="str">
            <v>СПП</v>
          </cell>
          <cell r="F348" t="str">
            <v>Амурзет</v>
          </cell>
          <cell r="G348" t="str">
            <v>да</v>
          </cell>
          <cell r="H348" t="str">
            <v>установлен</v>
          </cell>
          <cell r="I348" t="str">
            <v>смешанный</v>
          </cell>
          <cell r="J348" t="str">
            <v>не определен</v>
          </cell>
          <cell r="K348" t="str">
            <v>грузо-пассажирский</v>
          </cell>
          <cell r="L348" t="str">
            <v>постоянный</v>
          </cell>
          <cell r="M348" t="str">
            <v>многосторонний</v>
          </cell>
          <cell r="N348" t="str">
            <v>не определен</v>
          </cell>
          <cell r="O348" t="str">
            <v>нет</v>
          </cell>
          <cell r="P348" t="str">
            <v>да</v>
          </cell>
          <cell r="Q348" t="str">
            <v>нет</v>
          </cell>
          <cell r="R348" t="str">
            <v>Китайская Народная Республика</v>
          </cell>
          <cell r="S348" t="str">
            <v>Лобэй</v>
          </cell>
          <cell r="T348" t="str">
            <v>ДФО</v>
          </cell>
          <cell r="U348" t="str">
            <v>Еврейская автономная область</v>
          </cell>
          <cell r="V348" t="str">
            <v>Еврейская автономная область, Октябрьский район, с. Амурзет, ул. Ленина, 91, 403 км. реки Средний Амур, 221 км. автодороги Биробиджан - Амурзет</v>
          </cell>
          <cell r="W348" t="str">
            <v>функционирует</v>
          </cell>
          <cell r="X348" t="str">
            <v>6-дневная рабочая неделя, выходной воскресенье и нерабочие праздничные дни в соответствии со ст. 112 ТК РФ, в навигационный период с 09.30 до 17.30, в период ледостава - с 9.00 до 17.30. Въезд пассажирского и грузового автотранспорта  прекращается за 30 минут до окончания работы пункта пропуска</v>
          </cell>
          <cell r="Y348" t="str">
            <v>действует</v>
          </cell>
          <cell r="Z348" t="str">
            <v>нет данных</v>
          </cell>
          <cell r="AA348" t="str">
            <v>нет данных</v>
          </cell>
          <cell r="AB348" t="str">
            <v>нет данных</v>
          </cell>
          <cell r="AC348" t="str">
            <v>все</v>
          </cell>
          <cell r="AD348" t="str">
            <v>навигация/ледостав</v>
          </cell>
          <cell r="AE348" t="str">
            <v>8/8,5</v>
          </cell>
          <cell r="AF348">
            <v>299</v>
          </cell>
          <cell r="AG348" t="str">
            <v>действует</v>
          </cell>
          <cell r="AH348">
            <v>45077</v>
          </cell>
          <cell r="AI348" t="str">
            <v xml:space="preserve">речные суда (грузо-пассажирские) - 5, автотранспортные средства в навигационный период -25, в период ледостава - 32
</v>
          </cell>
          <cell r="AJ348" t="str">
            <v>тр.с./сутки</v>
          </cell>
          <cell r="AK348" t="str">
            <v xml:space="preserve">речные суда (грузо-пассажирские) - 5, автотранспортные средства в навигационный период -25, в период ледостава - 32
</v>
          </cell>
          <cell r="AL348" t="str">
            <v xml:space="preserve">речные суда (грузо-пассажирские) - 780, автотранспортные средства в навигационный период -3 900, в период ледостава - 4160
</v>
          </cell>
          <cell r="AM348">
            <v>0</v>
          </cell>
          <cell r="AN348" t="str">
            <v>не определена</v>
          </cell>
          <cell r="AO348">
            <v>0</v>
          </cell>
          <cell r="AP348">
            <v>0</v>
          </cell>
          <cell r="AQ348">
            <v>0</v>
          </cell>
          <cell r="AR348" t="str">
            <v>не определена</v>
          </cell>
          <cell r="AS348">
            <v>0</v>
          </cell>
          <cell r="AT348">
            <v>0</v>
          </cell>
          <cell r="AU348" t="str">
            <v xml:space="preserve">речные суда (грузо-пассажирские) - 5, автотранспортные средства в навигационный период -25, в период ледостава - 32
</v>
          </cell>
          <cell r="AV348" t="str">
            <v>тр.с./сутки</v>
          </cell>
          <cell r="AW348" t="str">
            <v xml:space="preserve">речные суда (грузо-пассажирские) - 5, автотранспортные средства в навигационный период -25, в период ледостава - 32
</v>
          </cell>
          <cell r="AX348" t="str">
            <v xml:space="preserve">речные суда (грузо-пассажирские) - 780, автотранспортные средства в навигационный период -3 900, в период ледостава - 4160
</v>
          </cell>
          <cell r="AY348">
            <v>640</v>
          </cell>
          <cell r="AZ348" t="str">
            <v>чел./сутки</v>
          </cell>
          <cell r="BA348">
            <v>640</v>
          </cell>
          <cell r="BB348">
            <v>160640</v>
          </cell>
          <cell r="BC348">
            <v>2000</v>
          </cell>
          <cell r="BD348" t="str">
            <v>тонн/сутки</v>
          </cell>
          <cell r="BE348">
            <v>2000</v>
          </cell>
          <cell r="BF348">
            <v>502000</v>
          </cell>
          <cell r="BG348" t="str">
            <v>не определено</v>
          </cell>
          <cell r="BH348" t="str">
            <v>да</v>
          </cell>
          <cell r="BI348" t="str">
            <v>да</v>
          </cell>
          <cell r="BJ348" t="str">
            <v>да</v>
          </cell>
          <cell r="BK348" t="str">
            <v>да</v>
          </cell>
          <cell r="BL348" t="str">
            <v>да</v>
          </cell>
          <cell r="BM348" t="str">
            <v>да</v>
          </cell>
          <cell r="BN348" t="str">
            <v>частично</v>
          </cell>
          <cell r="BO348">
            <v>2</v>
          </cell>
        </row>
        <row r="349">
          <cell r="A349" t="str">
            <v>СППБлаговещенскДФО</v>
          </cell>
          <cell r="B349">
            <v>339</v>
          </cell>
          <cell r="C349" t="str">
            <v>Хабаровский</v>
          </cell>
          <cell r="D349" t="str">
            <v>СПП</v>
          </cell>
          <cell r="E349" t="str">
            <v>СПП</v>
          </cell>
          <cell r="F349" t="str">
            <v>Благовещенск</v>
          </cell>
          <cell r="G349" t="str">
            <v>да</v>
          </cell>
          <cell r="H349" t="str">
            <v>установлен</v>
          </cell>
          <cell r="I349" t="str">
            <v>смешанный</v>
          </cell>
          <cell r="J349" t="str">
            <v>не определен</v>
          </cell>
          <cell r="K349" t="str">
            <v>грузо-пассажирский</v>
          </cell>
          <cell r="L349" t="str">
            <v>постоянный</v>
          </cell>
          <cell r="M349" t="str">
            <v>многосторонний</v>
          </cell>
          <cell r="N349" t="str">
            <v>не определен</v>
          </cell>
          <cell r="O349" t="str">
            <v>да</v>
          </cell>
          <cell r="P349" t="str">
            <v>да</v>
          </cell>
          <cell r="Q349" t="str">
            <v>да</v>
          </cell>
          <cell r="R349" t="str">
            <v>Китайская Народная Республика</v>
          </cell>
          <cell r="S349" t="str">
            <v>Хэйхэ</v>
          </cell>
          <cell r="T349" t="str">
            <v>ДФО</v>
          </cell>
          <cell r="U349" t="str">
            <v>Амурская область</v>
          </cell>
          <cell r="V349" t="str">
            <v>г. Благовещенск, район 991 - 992 км реки Средний Амур, Пассажирское направление: Участок № 1 пассажирский участок пункта пропуска - Российская Федерация, Амурская область, г. Благовещенск, ул. Чайковского, д. 1: Грузовое направление: Участок № 2 грузовой участок пункта пропуска - Российская Федерация, Амурская область, г. Благовещенск, ул. Лазо, 1. Участок № 3 грузовой участок пункта пропуска - Российская Федерация, Амурская область, г. Благовещенск, ул. Лазо, 1. Участок № 4 грузовой участок пункта пропуска - Участки № 5.1, 5.2 территория ООО "Речной порт Номинал" - Российская Федерация, Амурская область, г. Благовещенск, ул. Чайковского, д. 1</v>
          </cell>
          <cell r="W349" t="str">
            <v>функционирует</v>
          </cell>
          <cell r="X349" t="str">
            <v>пассажирское направление:ежедневно с 8.00 до 21.00, без технологического перерыва;грузовое направление: ежедневно, с 8.00 до 21.00, без технологического перерыва; обработка грузов на судах заграничного следования в навигационный период - круглосуточно</v>
          </cell>
          <cell r="Y349" t="str">
            <v>действует</v>
          </cell>
          <cell r="Z349" t="str">
            <v>нет данных</v>
          </cell>
          <cell r="AA349" t="str">
            <v>нет данных</v>
          </cell>
          <cell r="AB349" t="str">
            <v>нет данных</v>
          </cell>
          <cell r="AC349" t="str">
            <v>грузовое/пассажирское</v>
          </cell>
          <cell r="AD349" t="str">
            <v>навигация/ледостав</v>
          </cell>
          <cell r="AE349">
            <v>13</v>
          </cell>
          <cell r="AF349">
            <v>365</v>
          </cell>
          <cell r="AG349" t="str">
            <v>действует</v>
          </cell>
          <cell r="AH349">
            <v>45071</v>
          </cell>
          <cell r="AI349">
            <v>1</v>
          </cell>
          <cell r="AJ349" t="str">
            <v xml:space="preserve">тр.с./сутки </v>
          </cell>
          <cell r="AK349">
            <v>1</v>
          </cell>
          <cell r="AL349">
            <v>182.5</v>
          </cell>
          <cell r="AM349">
            <v>0</v>
          </cell>
          <cell r="AN349" t="str">
            <v>не определена</v>
          </cell>
          <cell r="AO349">
            <v>0</v>
          </cell>
          <cell r="AP349">
            <v>0</v>
          </cell>
          <cell r="AQ349">
            <v>0</v>
          </cell>
          <cell r="AR349" t="str">
            <v>не определена</v>
          </cell>
          <cell r="AS349">
            <v>0</v>
          </cell>
          <cell r="AT349">
            <v>0</v>
          </cell>
          <cell r="AU349">
            <v>1</v>
          </cell>
          <cell r="AV349" t="str">
            <v xml:space="preserve">тр.с./сутки </v>
          </cell>
          <cell r="AW349">
            <v>1</v>
          </cell>
          <cell r="AX349">
            <v>182.5</v>
          </cell>
          <cell r="AY349">
            <v>7800</v>
          </cell>
          <cell r="AZ349" t="str">
            <v>чел./сутки</v>
          </cell>
          <cell r="BA349">
            <v>7800</v>
          </cell>
          <cell r="BB349">
            <v>2363400</v>
          </cell>
          <cell r="BC349">
            <v>11000</v>
          </cell>
          <cell r="BD349" t="str">
            <v>тонн/сутки</v>
          </cell>
          <cell r="BE349">
            <v>11000</v>
          </cell>
          <cell r="BF349">
            <v>3333000</v>
          </cell>
          <cell r="BG349" t="str">
            <v>не определено</v>
          </cell>
          <cell r="BH349" t="str">
            <v>да</v>
          </cell>
          <cell r="BI349" t="str">
            <v>да</v>
          </cell>
          <cell r="BJ349" t="str">
            <v>да</v>
          </cell>
          <cell r="BK349" t="str">
            <v>да</v>
          </cell>
          <cell r="BL349" t="str">
            <v>да</v>
          </cell>
          <cell r="BM349" t="str">
            <v>да</v>
          </cell>
          <cell r="BN349" t="str">
            <v>не обустроен</v>
          </cell>
          <cell r="BO349">
            <v>7</v>
          </cell>
        </row>
        <row r="350">
          <cell r="A350" t="str">
            <v>СППДжалиндаДФО</v>
          </cell>
          <cell r="B350">
            <v>340</v>
          </cell>
          <cell r="C350" t="str">
            <v>Хабаровский</v>
          </cell>
          <cell r="D350" t="str">
            <v>СПП</v>
          </cell>
          <cell r="E350" t="str">
            <v>СПП</v>
          </cell>
          <cell r="F350" t="str">
            <v>Джалинда</v>
          </cell>
          <cell r="G350" t="str">
            <v>нет</v>
          </cell>
          <cell r="H350" t="str">
            <v>установлен</v>
          </cell>
          <cell r="I350" t="str">
            <v>смешанный</v>
          </cell>
          <cell r="J350" t="str">
            <v>не определен</v>
          </cell>
          <cell r="K350" t="str">
            <v>грузо-пассажирский</v>
          </cell>
          <cell r="L350" t="str">
            <v>постоянный</v>
          </cell>
          <cell r="M350" t="str">
            <v>многосторонний</v>
          </cell>
          <cell r="N350" t="str">
            <v>не определен</v>
          </cell>
          <cell r="O350" t="str">
            <v>нет</v>
          </cell>
          <cell r="P350" t="str">
            <v>нет</v>
          </cell>
          <cell r="Q350" t="str">
            <v>нет</v>
          </cell>
          <cell r="R350" t="str">
            <v>Китайская Народная Республика</v>
          </cell>
          <cell r="S350" t="str">
            <v>Мохэ</v>
          </cell>
          <cell r="T350" t="str">
            <v>ДФО</v>
          </cell>
          <cell r="U350" t="str">
            <v>Амурская область</v>
          </cell>
          <cell r="V350" t="str">
            <v>не определен</v>
          </cell>
          <cell r="W350" t="str">
            <v>Не функционирует с 2008 г. ввиду бакроства собственника. Пункт пропуска не обустроен, решение о целесообразности функционирования не принято</v>
          </cell>
          <cell r="X350" t="str">
            <v>не определен</v>
          </cell>
          <cell r="Y350" t="str">
            <v>не определен</v>
          </cell>
          <cell r="Z350" t="str">
            <v>нет данных</v>
          </cell>
          <cell r="AA350" t="str">
            <v>нет данных</v>
          </cell>
          <cell r="AB350" t="str">
            <v>нет данных</v>
          </cell>
          <cell r="AC350" t="str">
            <v>не определен</v>
          </cell>
          <cell r="AD350" t="str">
            <v>не определен</v>
          </cell>
          <cell r="AE350">
            <v>0</v>
          </cell>
          <cell r="AF350">
            <v>0</v>
          </cell>
          <cell r="AG350" t="str">
            <v>не определен</v>
          </cell>
          <cell r="AH350" t="str">
            <v>не утвержден</v>
          </cell>
          <cell r="AI350">
            <v>0</v>
          </cell>
          <cell r="AJ350" t="str">
            <v>не определена</v>
          </cell>
          <cell r="AK350">
            <v>0</v>
          </cell>
          <cell r="AL350">
            <v>0</v>
          </cell>
          <cell r="AM350">
            <v>0</v>
          </cell>
          <cell r="AN350" t="str">
            <v>не определена</v>
          </cell>
          <cell r="AO350">
            <v>0</v>
          </cell>
          <cell r="AP350">
            <v>0</v>
          </cell>
          <cell r="AQ350">
            <v>0</v>
          </cell>
          <cell r="AR350" t="str">
            <v>не определена</v>
          </cell>
          <cell r="AS350">
            <v>0</v>
          </cell>
          <cell r="AT350">
            <v>0</v>
          </cell>
          <cell r="AU350">
            <v>0</v>
          </cell>
          <cell r="AV350" t="str">
            <v>не определена</v>
          </cell>
          <cell r="AW350">
            <v>0</v>
          </cell>
          <cell r="AX350">
            <v>0</v>
          </cell>
          <cell r="AY350">
            <v>0</v>
          </cell>
          <cell r="AZ350" t="str">
            <v>не определена</v>
          </cell>
          <cell r="BA350">
            <v>0</v>
          </cell>
          <cell r="BB350">
            <v>0</v>
          </cell>
          <cell r="BC350">
            <v>0</v>
          </cell>
          <cell r="BD350" t="str">
            <v>не определена</v>
          </cell>
          <cell r="BE350">
            <v>0</v>
          </cell>
          <cell r="BF350">
            <v>0</v>
          </cell>
          <cell r="BG350" t="str">
            <v>не определено</v>
          </cell>
          <cell r="BH350" t="str">
            <v>нет</v>
          </cell>
          <cell r="BI350" t="str">
            <v>нет</v>
          </cell>
          <cell r="BJ350" t="str">
            <v>нет</v>
          </cell>
          <cell r="BK350" t="str">
            <v>нет</v>
          </cell>
          <cell r="BL350" t="str">
            <v>нет</v>
          </cell>
          <cell r="BM350" t="str">
            <v>нет</v>
          </cell>
          <cell r="BN350" t="str">
            <v>не обустроен</v>
          </cell>
          <cell r="BO350">
            <v>0</v>
          </cell>
        </row>
        <row r="351">
          <cell r="A351" t="str">
            <v>СППКонстантиновкаДФО</v>
          </cell>
          <cell r="B351">
            <v>341</v>
          </cell>
          <cell r="C351" t="str">
            <v>Хабаровский</v>
          </cell>
          <cell r="D351" t="str">
            <v>СПП</v>
          </cell>
          <cell r="E351" t="str">
            <v>СПП</v>
          </cell>
          <cell r="F351" t="str">
            <v>Константиновка</v>
          </cell>
          <cell r="G351" t="str">
            <v>нет</v>
          </cell>
          <cell r="H351" t="str">
            <v>установлен</v>
          </cell>
          <cell r="I351" t="str">
            <v>смешанный</v>
          </cell>
          <cell r="J351" t="str">
            <v>не определен</v>
          </cell>
          <cell r="K351" t="str">
            <v>грузо-пассажирский</v>
          </cell>
          <cell r="L351" t="str">
            <v>постоянный</v>
          </cell>
          <cell r="M351" t="str">
            <v>многосторонний</v>
          </cell>
          <cell r="N351" t="str">
            <v>не определен</v>
          </cell>
          <cell r="O351" t="str">
            <v>нет</v>
          </cell>
          <cell r="P351" t="str">
            <v>нет</v>
          </cell>
          <cell r="Q351" t="str">
            <v>нет</v>
          </cell>
          <cell r="R351" t="str">
            <v>Китайская Народная Республика</v>
          </cell>
          <cell r="S351" t="str">
            <v>Суньу</v>
          </cell>
          <cell r="T351" t="str">
            <v>ДФО</v>
          </cell>
          <cell r="U351" t="str">
            <v>Амурская область</v>
          </cell>
          <cell r="V351" t="str">
            <v>не определен</v>
          </cell>
          <cell r="W351" t="str">
            <v>Пункт пропуска не обустроен, так как решение о целесообразности функционирования не принято</v>
          </cell>
          <cell r="X351" t="str">
            <v>не определен</v>
          </cell>
          <cell r="Y351" t="str">
            <v>не определен</v>
          </cell>
          <cell r="Z351" t="str">
            <v>нет данных</v>
          </cell>
          <cell r="AA351" t="str">
            <v>нет данных</v>
          </cell>
          <cell r="AB351" t="str">
            <v>нет данных</v>
          </cell>
          <cell r="AC351" t="str">
            <v>не определен</v>
          </cell>
          <cell r="AD351" t="str">
            <v>не определен</v>
          </cell>
          <cell r="AE351">
            <v>0</v>
          </cell>
          <cell r="AF351">
            <v>0</v>
          </cell>
          <cell r="AG351" t="str">
            <v>не определен</v>
          </cell>
          <cell r="AH351" t="str">
            <v>не утвержден</v>
          </cell>
          <cell r="AI351">
            <v>0</v>
          </cell>
          <cell r="AJ351" t="str">
            <v>не определена</v>
          </cell>
          <cell r="AK351">
            <v>0</v>
          </cell>
          <cell r="AL351">
            <v>0</v>
          </cell>
          <cell r="AM351">
            <v>0</v>
          </cell>
          <cell r="AN351" t="str">
            <v>не определена</v>
          </cell>
          <cell r="AO351">
            <v>0</v>
          </cell>
          <cell r="AP351">
            <v>0</v>
          </cell>
          <cell r="AQ351">
            <v>0</v>
          </cell>
          <cell r="AR351" t="str">
            <v>не определена</v>
          </cell>
          <cell r="AS351">
            <v>0</v>
          </cell>
          <cell r="AT351">
            <v>0</v>
          </cell>
          <cell r="AU351">
            <v>0</v>
          </cell>
          <cell r="AV351" t="str">
            <v>не определена</v>
          </cell>
          <cell r="AW351">
            <v>0</v>
          </cell>
          <cell r="AX351">
            <v>0</v>
          </cell>
          <cell r="AY351">
            <v>0</v>
          </cell>
          <cell r="AZ351" t="str">
            <v>не определена</v>
          </cell>
          <cell r="BA351">
            <v>0</v>
          </cell>
          <cell r="BB351">
            <v>0</v>
          </cell>
          <cell r="BC351">
            <v>0</v>
          </cell>
          <cell r="BD351" t="str">
            <v>не определена</v>
          </cell>
          <cell r="BE351">
            <v>0</v>
          </cell>
          <cell r="BF351">
            <v>0</v>
          </cell>
          <cell r="BG351" t="str">
            <v>не определено</v>
          </cell>
          <cell r="BH351" t="str">
            <v>нет</v>
          </cell>
          <cell r="BI351" t="str">
            <v>нет</v>
          </cell>
          <cell r="BJ351" t="str">
            <v>нет</v>
          </cell>
          <cell r="BK351" t="str">
            <v>нет</v>
          </cell>
          <cell r="BL351" t="str">
            <v>нет</v>
          </cell>
          <cell r="BM351" t="str">
            <v>нет</v>
          </cell>
          <cell r="BN351" t="str">
            <v>не обустроен</v>
          </cell>
          <cell r="BO351">
            <v>0</v>
          </cell>
        </row>
        <row r="352">
          <cell r="A352" t="str">
            <v>СППНижнеленинскоеДФО</v>
          </cell>
          <cell r="B352">
            <v>342</v>
          </cell>
          <cell r="C352" t="str">
            <v>Хабаровский</v>
          </cell>
          <cell r="D352" t="str">
            <v>СПП</v>
          </cell>
          <cell r="E352" t="str">
            <v>СПП</v>
          </cell>
          <cell r="F352" t="str">
            <v>Нижнеленинское</v>
          </cell>
          <cell r="G352" t="str">
            <v>да</v>
          </cell>
          <cell r="H352" t="str">
            <v>установлен</v>
          </cell>
          <cell r="I352" t="str">
            <v>смешанный</v>
          </cell>
          <cell r="J352" t="str">
            <v>не определен</v>
          </cell>
          <cell r="K352" t="str">
            <v>грузо-пассажирский</v>
          </cell>
          <cell r="L352" t="str">
            <v>постоянный</v>
          </cell>
          <cell r="M352" t="str">
            <v>многосторонний</v>
          </cell>
          <cell r="N352" t="str">
            <v>не определен</v>
          </cell>
          <cell r="O352" t="str">
            <v>да</v>
          </cell>
          <cell r="P352" t="str">
            <v>да</v>
          </cell>
          <cell r="Q352" t="str">
            <v>да</v>
          </cell>
          <cell r="R352" t="str">
            <v>Китайская Народная Республика</v>
          </cell>
          <cell r="S352" t="str">
            <v>Тунцзян</v>
          </cell>
          <cell r="T352" t="str">
            <v>ДФО</v>
          </cell>
          <cell r="U352" t="str">
            <v>Еврейская автономная область</v>
          </cell>
          <cell r="V352" t="str">
            <v>Еврейская автономная область, Ленинский район, с. Нижнеленинское, ул. Вилковой, 10, 234,5-237 км. реки Средний Амур, 129 км. автодороги Биробиджан – Унгун – 123 км - Нижнеленинское</v>
          </cell>
          <cell r="W352" t="str">
            <v>функционирует</v>
          </cell>
          <cell r="X352" t="str">
            <v xml:space="preserve"> 6-дневная рабочая неделя, выходной - воскресенье и нерабочие праздничные дни в Российской Федерации. В навигационной период с 08.00 до 20.00. В период ледостава с 10.00 до 18.00. Въезд пассажирского и грузового транспорта прекращается за 30 минут до окончания работы пункта пропуска. </v>
          </cell>
          <cell r="Y352" t="str">
            <v>действует</v>
          </cell>
          <cell r="Z352" t="str">
            <v>протокол КС</v>
          </cell>
          <cell r="AA352">
            <v>45049</v>
          </cell>
          <cell r="AB352" t="str">
            <v>2_33</v>
          </cell>
          <cell r="AC352" t="str">
            <v>грузовое/пассажирское</v>
          </cell>
          <cell r="AD352" t="str">
            <v>навигация/ледостав</v>
          </cell>
          <cell r="AE352" t="str">
            <v>12_8</v>
          </cell>
          <cell r="AF352">
            <v>299</v>
          </cell>
          <cell r="AG352" t="str">
            <v>действует</v>
          </cell>
          <cell r="AH352">
            <v>45114</v>
          </cell>
          <cell r="AI352" t="str">
            <v xml:space="preserve">Речные суда (грузо-пассажирские) - 5, автотранспортные средства в навигационный период -35, в период ледостава - 58
</v>
          </cell>
          <cell r="AJ352" t="str">
            <v>тр.с./сутки</v>
          </cell>
          <cell r="AK352" t="str">
            <v xml:space="preserve">Речные суда (грузо-пассажирские) - 5, автотранспортные средства в навигационный период -35, в период ледостава - 58
</v>
          </cell>
          <cell r="AL352" t="str">
            <v xml:space="preserve">Речные суда (грузо-пассажирские) - 780, автотранспортные средства в навигационный период -5460, в период ледостава - 7540
</v>
          </cell>
          <cell r="AM352">
            <v>0</v>
          </cell>
          <cell r="AN352" t="str">
            <v>не определена</v>
          </cell>
          <cell r="AO352">
            <v>0</v>
          </cell>
          <cell r="AP352">
            <v>0</v>
          </cell>
          <cell r="AQ352">
            <v>0</v>
          </cell>
          <cell r="AR352" t="str">
            <v>не определена</v>
          </cell>
          <cell r="AS352">
            <v>0</v>
          </cell>
          <cell r="AT352">
            <v>0</v>
          </cell>
          <cell r="AU352" t="str">
            <v xml:space="preserve">Речные суда (грузо-пассажирские) - 5,
автотранспортные средства в навигационный период -35,
в период ледостава - 58
</v>
          </cell>
          <cell r="AV352" t="str">
            <v>тр.с./сутки</v>
          </cell>
          <cell r="AW352" t="str">
            <v xml:space="preserve">Речные суда (грузо-пассажирские) - 5,
автотранспортные средства в навигационный период -35,
в период ледостава - 58
</v>
          </cell>
          <cell r="AX352" t="str">
            <v xml:space="preserve">Речные суда (грузо-пассажирские) - 780, автотранспортные средства в навигационный период -5460, в период ледостава - 7540
</v>
          </cell>
          <cell r="AY352">
            <v>750</v>
          </cell>
          <cell r="AZ352" t="str">
            <v>чел./сутки</v>
          </cell>
          <cell r="BA352">
            <v>750</v>
          </cell>
          <cell r="BB352">
            <v>188250</v>
          </cell>
          <cell r="BC352">
            <v>4000</v>
          </cell>
          <cell r="BD352" t="str">
            <v>тонн/сутки</v>
          </cell>
          <cell r="BE352">
            <v>4000</v>
          </cell>
          <cell r="BF352">
            <v>1004000</v>
          </cell>
          <cell r="BG352" t="str">
            <v>не определено</v>
          </cell>
          <cell r="BH352" t="str">
            <v>да</v>
          </cell>
          <cell r="BI352" t="str">
            <v>да</v>
          </cell>
          <cell r="BJ352" t="str">
            <v>да</v>
          </cell>
          <cell r="BK352" t="str">
            <v>да</v>
          </cell>
          <cell r="BL352" t="str">
            <v>да</v>
          </cell>
          <cell r="BM352" t="str">
            <v>да</v>
          </cell>
          <cell r="BN352" t="str">
            <v>не обустроен</v>
          </cell>
          <cell r="BO352">
            <v>4</v>
          </cell>
        </row>
        <row r="353">
          <cell r="A353" t="str">
            <v>СПППашковоДФО</v>
          </cell>
          <cell r="B353">
            <v>343</v>
          </cell>
          <cell r="C353" t="str">
            <v>Хабаровский</v>
          </cell>
          <cell r="D353" t="str">
            <v>СПП</v>
          </cell>
          <cell r="E353" t="str">
            <v>СПП</v>
          </cell>
          <cell r="F353" t="str">
            <v>Пашково</v>
          </cell>
          <cell r="G353" t="str">
            <v>нет</v>
          </cell>
          <cell r="H353" t="str">
            <v>установлен</v>
          </cell>
          <cell r="I353" t="str">
            <v>смешанный</v>
          </cell>
          <cell r="J353" t="str">
            <v>не определен</v>
          </cell>
          <cell r="K353" t="str">
            <v>грузо-пассажирский</v>
          </cell>
          <cell r="L353" t="str">
            <v>постоянный</v>
          </cell>
          <cell r="M353" t="str">
            <v>многосторонний</v>
          </cell>
          <cell r="N353" t="str">
            <v>не определен</v>
          </cell>
          <cell r="O353" t="str">
            <v>нет</v>
          </cell>
          <cell r="P353" t="str">
            <v>да</v>
          </cell>
          <cell r="Q353" t="str">
            <v>нет</v>
          </cell>
          <cell r="R353" t="str">
            <v>Китайская Народная Республика</v>
          </cell>
          <cell r="S353" t="str">
            <v>Цзяинь</v>
          </cell>
          <cell r="T353" t="str">
            <v>ДФО</v>
          </cell>
          <cell r="U353" t="str">
            <v>Еврейская автономная область</v>
          </cell>
          <cell r="V353" t="str">
            <v>не определен</v>
          </cell>
          <cell r="W353" t="str">
            <v>Временно приостановлено движение лиц, транспортных средств, товаров и грузов с 01.06.2012 в связи с необходимостью ремонта его объектов согласно распоряжению Правительства РФ от 14.02.2012 N 198-р</v>
          </cell>
          <cell r="X353" t="str">
            <v>не определен</v>
          </cell>
          <cell r="Y353" t="str">
            <v>не определен</v>
          </cell>
          <cell r="Z353" t="str">
            <v>нет данных</v>
          </cell>
          <cell r="AA353" t="str">
            <v>нет данных</v>
          </cell>
          <cell r="AB353" t="str">
            <v>нет данных</v>
          </cell>
          <cell r="AC353" t="str">
            <v>не определен</v>
          </cell>
          <cell r="AD353" t="str">
            <v>не определен</v>
          </cell>
          <cell r="AE353">
            <v>0</v>
          </cell>
          <cell r="AF353">
            <v>0</v>
          </cell>
          <cell r="AG353" t="str">
            <v>не определен</v>
          </cell>
          <cell r="AH353" t="str">
            <v>не утвержден</v>
          </cell>
          <cell r="AI353">
            <v>0</v>
          </cell>
          <cell r="AJ353" t="str">
            <v>не определена</v>
          </cell>
          <cell r="AK353">
            <v>0</v>
          </cell>
          <cell r="AL353">
            <v>0</v>
          </cell>
          <cell r="AM353">
            <v>0</v>
          </cell>
          <cell r="AN353" t="str">
            <v>не определена</v>
          </cell>
          <cell r="AO353">
            <v>0</v>
          </cell>
          <cell r="AP353">
            <v>0</v>
          </cell>
          <cell r="AQ353">
            <v>0</v>
          </cell>
          <cell r="AR353" t="str">
            <v>не определена</v>
          </cell>
          <cell r="AS353">
            <v>0</v>
          </cell>
          <cell r="AT353">
            <v>0</v>
          </cell>
          <cell r="AU353">
            <v>0</v>
          </cell>
          <cell r="AV353" t="str">
            <v>не определена</v>
          </cell>
          <cell r="AW353">
            <v>0</v>
          </cell>
          <cell r="AX353">
            <v>0</v>
          </cell>
          <cell r="AY353">
            <v>0</v>
          </cell>
          <cell r="AZ353" t="str">
            <v>не определена</v>
          </cell>
          <cell r="BA353">
            <v>0</v>
          </cell>
          <cell r="BB353">
            <v>0</v>
          </cell>
          <cell r="BC353">
            <v>0</v>
          </cell>
          <cell r="BD353" t="str">
            <v>не определена</v>
          </cell>
          <cell r="BE353">
            <v>0</v>
          </cell>
          <cell r="BF353">
            <v>0</v>
          </cell>
          <cell r="BG353" t="str">
            <v>не определено</v>
          </cell>
          <cell r="BH353" t="str">
            <v>нет</v>
          </cell>
          <cell r="BI353" t="str">
            <v>нет</v>
          </cell>
          <cell r="BJ353" t="str">
            <v>нет</v>
          </cell>
          <cell r="BK353" t="str">
            <v>нет</v>
          </cell>
          <cell r="BL353" t="str">
            <v>нет</v>
          </cell>
          <cell r="BM353" t="str">
            <v>нет</v>
          </cell>
          <cell r="BN353" t="str">
            <v>не обустроен</v>
          </cell>
          <cell r="BO353">
            <v>2</v>
          </cell>
        </row>
        <row r="354">
          <cell r="A354" t="str">
            <v>СПППокровкаДФО</v>
          </cell>
          <cell r="B354">
            <v>344</v>
          </cell>
          <cell r="C354" t="str">
            <v>Хабаровский</v>
          </cell>
          <cell r="D354" t="str">
            <v>СПП</v>
          </cell>
          <cell r="E354" t="str">
            <v>СПП</v>
          </cell>
          <cell r="F354" t="str">
            <v>Покровка</v>
          </cell>
          <cell r="G354" t="str">
            <v>да</v>
          </cell>
          <cell r="H354" t="str">
            <v>установлен</v>
          </cell>
          <cell r="I354" t="str">
            <v>смешанный</v>
          </cell>
          <cell r="J354" t="str">
            <v>не определен</v>
          </cell>
          <cell r="K354" t="str">
            <v>грузо-пассажирский</v>
          </cell>
          <cell r="L354" t="str">
            <v>постоянный</v>
          </cell>
          <cell r="M354" t="str">
            <v>двусторонний</v>
          </cell>
          <cell r="N354" t="str">
            <v>не определен</v>
          </cell>
          <cell r="O354" t="str">
            <v>да</v>
          </cell>
          <cell r="P354" t="str">
            <v>да</v>
          </cell>
          <cell r="Q354" t="str">
            <v>да</v>
          </cell>
          <cell r="R354" t="str">
            <v>Китайская Народная Республика</v>
          </cell>
          <cell r="S354" t="str">
            <v>Жаохэ</v>
          </cell>
          <cell r="T354" t="str">
            <v>ДФО</v>
          </cell>
          <cell r="U354" t="str">
            <v>Хабаровский край</v>
          </cell>
          <cell r="V354" t="str">
            <v>Хабаровский край, Бикинский район, с. Покровка, ул. Новая, 1, береговое сооружение 232 км. реки Уссури</v>
          </cell>
          <cell r="W354" t="str">
            <v>функционирует</v>
          </cell>
          <cell r="X354" t="str">
            <v>6-дневная рабочая неделя, выходной воскресенье и нерабочие праздничные дни в соответствии со ст. 112 ТК РФ, с 10.00 до 19.00, технологический перерыв с 14.00 до 15.00. Въезд в пункт пропуска автотранспорта, следующего на убытие из РФ, не поздее 17.00. Прибытие последнего парома в РФ не позднее 17.30.</v>
          </cell>
          <cell r="Y354" t="str">
            <v>действует</v>
          </cell>
          <cell r="Z354" t="str">
            <v>нет данных</v>
          </cell>
          <cell r="AA354" t="str">
            <v>нет данных</v>
          </cell>
          <cell r="AB354" t="str">
            <v>нет данных</v>
          </cell>
          <cell r="AC354" t="str">
            <v>все</v>
          </cell>
          <cell r="AD354" t="str">
            <v>круглогодично</v>
          </cell>
          <cell r="AE354">
            <v>9</v>
          </cell>
          <cell r="AF354">
            <v>299</v>
          </cell>
          <cell r="AG354" t="str">
            <v>действует</v>
          </cell>
          <cell r="AH354">
            <v>45068</v>
          </cell>
          <cell r="AI354">
            <v>25</v>
          </cell>
          <cell r="AJ354" t="str">
            <v>тр.с./сутки</v>
          </cell>
          <cell r="AK354">
            <v>25</v>
          </cell>
          <cell r="AL354">
            <v>7475</v>
          </cell>
          <cell r="AM354">
            <v>12</v>
          </cell>
          <cell r="AN354" t="str">
            <v>тр.с./сутки</v>
          </cell>
          <cell r="AO354">
            <v>12</v>
          </cell>
          <cell r="AP354">
            <v>3588</v>
          </cell>
          <cell r="AQ354">
            <v>0</v>
          </cell>
          <cell r="AR354" t="str">
            <v>не определена</v>
          </cell>
          <cell r="AS354">
            <v>0</v>
          </cell>
          <cell r="AT354">
            <v>0</v>
          </cell>
          <cell r="AU354">
            <v>37</v>
          </cell>
          <cell r="AV354" t="str">
            <v>тр.с./сутки</v>
          </cell>
          <cell r="AW354">
            <v>37</v>
          </cell>
          <cell r="AX354">
            <v>11063</v>
          </cell>
          <cell r="AY354">
            <v>960</v>
          </cell>
          <cell r="AZ354" t="str">
            <v>чел./сутки</v>
          </cell>
          <cell r="BA354">
            <v>960</v>
          </cell>
          <cell r="BB354">
            <v>240960</v>
          </cell>
          <cell r="BC354">
            <v>1000</v>
          </cell>
          <cell r="BD354" t="str">
            <v>тонн/сутки</v>
          </cell>
          <cell r="BE354">
            <v>1000</v>
          </cell>
          <cell r="BF354">
            <v>251000</v>
          </cell>
          <cell r="BG354" t="str">
            <v>не определено</v>
          </cell>
          <cell r="BH354" t="str">
            <v>да</v>
          </cell>
          <cell r="BI354" t="str">
            <v>да</v>
          </cell>
          <cell r="BJ354" t="str">
            <v>да</v>
          </cell>
          <cell r="BK354" t="str">
            <v>да</v>
          </cell>
          <cell r="BL354" t="str">
            <v>да</v>
          </cell>
          <cell r="BM354" t="str">
            <v>да</v>
          </cell>
          <cell r="BN354" t="str">
            <v>не обустроен</v>
          </cell>
          <cell r="BO354">
            <v>4</v>
          </cell>
        </row>
        <row r="355">
          <cell r="A355" t="str">
            <v>СПППоярковоДФО</v>
          </cell>
          <cell r="B355">
            <v>345</v>
          </cell>
          <cell r="C355" t="str">
            <v>Хабаровский</v>
          </cell>
          <cell r="D355" t="str">
            <v>СПП</v>
          </cell>
          <cell r="E355" t="str">
            <v>СПП</v>
          </cell>
          <cell r="F355" t="str">
            <v>Поярково</v>
          </cell>
          <cell r="G355" t="str">
            <v>да</v>
          </cell>
          <cell r="H355" t="str">
            <v>установлен</v>
          </cell>
          <cell r="I355" t="str">
            <v>смешанный</v>
          </cell>
          <cell r="J355" t="str">
            <v>не определен</v>
          </cell>
          <cell r="K355" t="str">
            <v>грузо-пассажирский</v>
          </cell>
          <cell r="L355" t="str">
            <v>постоянный</v>
          </cell>
          <cell r="M355" t="str">
            <v>многосторонний</v>
          </cell>
          <cell r="N355" t="str">
            <v>не определен</v>
          </cell>
          <cell r="O355" t="str">
            <v>да</v>
          </cell>
          <cell r="P355" t="str">
            <v>нет</v>
          </cell>
          <cell r="Q355" t="str">
            <v>да</v>
          </cell>
          <cell r="R355" t="str">
            <v>Китайская Народная Республика</v>
          </cell>
          <cell r="S355" t="str">
            <v>Сюнькэ</v>
          </cell>
          <cell r="T355" t="str">
            <v>ДФО</v>
          </cell>
          <cell r="U355" t="str">
            <v>Амурская область</v>
          </cell>
          <cell r="V355" t="str">
            <v>Участок № 1: Амурская область, с. Поярково, район 825 км реки Средний Амур, Поярково, ул. Гарнизонная, 28; Участок № 2: Амурская область, с. Поярково, район 825 км реки Средний Амур, Поярково, ул. Пионерская, д. 1</v>
          </cell>
          <cell r="W355" t="str">
            <v>функционирует</v>
          </cell>
          <cell r="X355" t="str">
            <v>Ежедневно, в период навигации: с 08.00 до 21.00, технологический перерыв с 12.30-13.30. Швартовка судов к причалам пункта пропуска для проведения в отношении них государственного контроля осуществляется:
- при следовании в РФ - до 19.30;
- при следовании за пределы РФ - до 19.30.
В период ледостава: с 8.00 до 18.00, технологический перерыв с 12.30 - 13.30.
Въезд на территорию пункта пропуска автотранспортных средств международной перевозки в период функционирования ледовой переправы осуществляется:
- при следовании в РФ - до 16.30;
- при следовании за пределы РФ - до 16.00».</v>
          </cell>
          <cell r="Y355" t="str">
            <v>действует</v>
          </cell>
          <cell r="Z355" t="str">
            <v>протокол КС</v>
          </cell>
          <cell r="AA355">
            <v>44951</v>
          </cell>
          <cell r="AB355" t="str">
            <v>1/2</v>
          </cell>
          <cell r="AC355" t="str">
            <v>все</v>
          </cell>
          <cell r="AD355" t="str">
            <v>круглогодично</v>
          </cell>
          <cell r="AE355">
            <v>10</v>
          </cell>
          <cell r="AF355">
            <v>299</v>
          </cell>
          <cell r="AG355" t="str">
            <v>действует</v>
          </cell>
          <cell r="AH355">
            <v>45086</v>
          </cell>
          <cell r="AI355">
            <v>0</v>
          </cell>
          <cell r="AJ355" t="str">
            <v>не определена</v>
          </cell>
          <cell r="AK355">
            <v>0</v>
          </cell>
          <cell r="AL355">
            <v>0</v>
          </cell>
          <cell r="AM355">
            <v>0</v>
          </cell>
          <cell r="AN355" t="str">
            <v>не определена</v>
          </cell>
          <cell r="AO355">
            <v>0</v>
          </cell>
          <cell r="AP355">
            <v>0</v>
          </cell>
          <cell r="AQ355">
            <v>0</v>
          </cell>
          <cell r="AR355" t="str">
            <v>не определена</v>
          </cell>
          <cell r="AS355">
            <v>0</v>
          </cell>
          <cell r="AT355">
            <v>0</v>
          </cell>
          <cell r="AU355">
            <v>0</v>
          </cell>
          <cell r="AV355" t="str">
            <v>не определена</v>
          </cell>
          <cell r="AW355">
            <v>0</v>
          </cell>
          <cell r="AX355">
            <v>0</v>
          </cell>
          <cell r="AY355">
            <v>640</v>
          </cell>
          <cell r="AZ355" t="str">
            <v>чел./сутки</v>
          </cell>
          <cell r="BA355">
            <v>640</v>
          </cell>
          <cell r="BB355">
            <v>160640</v>
          </cell>
          <cell r="BC355">
            <v>1700</v>
          </cell>
          <cell r="BD355" t="str">
            <v>тонн/сутки</v>
          </cell>
          <cell r="BE355">
            <v>1700</v>
          </cell>
          <cell r="BF355">
            <v>426700</v>
          </cell>
          <cell r="BG355" t="str">
            <v>не определено</v>
          </cell>
          <cell r="BH355" t="str">
            <v>да</v>
          </cell>
          <cell r="BI355" t="str">
            <v>да</v>
          </cell>
          <cell r="BJ355" t="str">
            <v>да</v>
          </cell>
          <cell r="BK355" t="str">
            <v>да</v>
          </cell>
          <cell r="BL355" t="str">
            <v>да</v>
          </cell>
          <cell r="BM355" t="str">
            <v>да</v>
          </cell>
          <cell r="BN355" t="str">
            <v>частично</v>
          </cell>
          <cell r="BO355">
            <v>4</v>
          </cell>
        </row>
        <row r="356">
          <cell r="A356" t="str">
            <v>СППСковородиноДФО</v>
          </cell>
          <cell r="B356">
            <v>346</v>
          </cell>
          <cell r="C356" t="str">
            <v>Хабаровский</v>
          </cell>
          <cell r="D356" t="str">
            <v>СПП</v>
          </cell>
          <cell r="E356" t="str">
            <v>СПП</v>
          </cell>
          <cell r="F356" t="str">
            <v>Сковородино</v>
          </cell>
          <cell r="G356" t="str">
            <v>да</v>
          </cell>
          <cell r="H356" t="str">
            <v>установлен</v>
          </cell>
          <cell r="I356" t="str">
            <v>смешанный</v>
          </cell>
          <cell r="J356" t="str">
            <v>не определен</v>
          </cell>
          <cell r="K356" t="str">
            <v>грузо-пассажирский</v>
          </cell>
          <cell r="L356" t="str">
            <v>работающий на нерегулярной основе</v>
          </cell>
          <cell r="M356" t="str">
            <v>двусторонний</v>
          </cell>
          <cell r="N356" t="str">
            <v>не определен</v>
          </cell>
          <cell r="O356" t="str">
            <v>нет</v>
          </cell>
          <cell r="P356" t="str">
            <v>нет</v>
          </cell>
          <cell r="Q356" t="str">
            <v>нет</v>
          </cell>
          <cell r="R356" t="str">
            <v>Китайская Народная Республика</v>
          </cell>
          <cell r="S356" t="str">
            <v>Мохэ</v>
          </cell>
          <cell r="T356" t="str">
            <v>ДФО</v>
          </cell>
          <cell r="U356" t="str">
            <v>Амурская область</v>
          </cell>
          <cell r="V356" t="str">
            <v>Амурская область, с. Джалинда, 682 км реки Верхний Амур</v>
          </cell>
          <cell r="W356" t="str">
            <v>функционирует</v>
          </cell>
          <cell r="X356" t="str">
            <v>по предварительному уведомлению администрации пункта пропуска, ГКО не менее, чем за 10 суток, с 08.00 до 17.00 местного времени без технологического перерыва (если иное время работы не требуется исходя из предварительного уведомления)</v>
          </cell>
          <cell r="Y356" t="str">
            <v>действует</v>
          </cell>
          <cell r="Z356" t="str">
            <v>нет данных</v>
          </cell>
          <cell r="AA356" t="str">
            <v>нет данных</v>
          </cell>
          <cell r="AB356" t="str">
            <v>нет данных</v>
          </cell>
          <cell r="AC356" t="str">
            <v>все</v>
          </cell>
          <cell r="AD356" t="str">
            <v>круглогодично</v>
          </cell>
          <cell r="AE356">
            <v>24</v>
          </cell>
          <cell r="AF356">
            <v>365</v>
          </cell>
          <cell r="AG356" t="str">
            <v>действует</v>
          </cell>
          <cell r="AH356">
            <v>44991</v>
          </cell>
          <cell r="AI356">
            <v>0</v>
          </cell>
          <cell r="AJ356" t="str">
            <v>не определена</v>
          </cell>
          <cell r="AK356">
            <v>0</v>
          </cell>
          <cell r="AL356">
            <v>0</v>
          </cell>
          <cell r="AM356">
            <v>0</v>
          </cell>
          <cell r="AN356" t="str">
            <v>не определена</v>
          </cell>
          <cell r="AO356">
            <v>0</v>
          </cell>
          <cell r="AP356">
            <v>0</v>
          </cell>
          <cell r="AQ356">
            <v>0</v>
          </cell>
          <cell r="AR356" t="str">
            <v>не определена</v>
          </cell>
          <cell r="AS356">
            <v>0</v>
          </cell>
          <cell r="AT356">
            <v>0</v>
          </cell>
          <cell r="AU356">
            <v>0</v>
          </cell>
          <cell r="AV356" t="str">
            <v>не определена</v>
          </cell>
          <cell r="AW356">
            <v>0</v>
          </cell>
          <cell r="AX356">
            <v>0</v>
          </cell>
          <cell r="AY356">
            <v>20</v>
          </cell>
          <cell r="AZ356" t="str">
            <v>чел./час</v>
          </cell>
          <cell r="BA356">
            <v>480</v>
          </cell>
          <cell r="BB356">
            <v>175200</v>
          </cell>
          <cell r="BC356">
            <v>60</v>
          </cell>
          <cell r="BD356" t="str">
            <v>тонн/сутки</v>
          </cell>
          <cell r="BE356">
            <v>60</v>
          </cell>
          <cell r="BF356">
            <v>21900</v>
          </cell>
          <cell r="BG356" t="str">
            <v>не представляется возможным расчитать в связи с нерегулярным характером работы пункта пропуска</v>
          </cell>
          <cell r="BH356" t="str">
            <v>да</v>
          </cell>
          <cell r="BI356" t="str">
            <v>да</v>
          </cell>
          <cell r="BJ356" t="str">
            <v>да</v>
          </cell>
          <cell r="BK356" t="str">
            <v>нет</v>
          </cell>
          <cell r="BL356" t="str">
            <v>нет</v>
          </cell>
          <cell r="BM356" t="str">
            <v>да</v>
          </cell>
          <cell r="BN356" t="str">
            <v>не обустроен</v>
          </cell>
          <cell r="BO356">
            <v>1</v>
          </cell>
        </row>
        <row r="357">
          <cell r="A357" t="str">
            <v>ДАПП ПУПУш-БельдирСФО</v>
          </cell>
          <cell r="B357">
            <v>0</v>
          </cell>
          <cell r="C357" t="str">
            <v>Новосибирский</v>
          </cell>
          <cell r="D357" t="str">
            <v>АПП</v>
          </cell>
          <cell r="E357" t="str">
            <v>ДАПП ПУП</v>
          </cell>
          <cell r="F357" t="str">
            <v>Уш-Бельдир</v>
          </cell>
          <cell r="G357" t="str">
            <v>нет</v>
          </cell>
          <cell r="H357" t="str">
            <v>закрыт</v>
          </cell>
          <cell r="I357" t="str">
            <v>автомобильный</v>
          </cell>
          <cell r="J357" t="str">
            <v>не определен</v>
          </cell>
          <cell r="K357" t="str">
            <v>грузо-пассажирский</v>
          </cell>
          <cell r="L357" t="str">
            <v>сезонный</v>
          </cell>
          <cell r="M357" t="str">
            <v>двусторонний</v>
          </cell>
          <cell r="N357" t="str">
            <v>упрощенный</v>
          </cell>
          <cell r="O357" t="str">
            <v>нет</v>
          </cell>
          <cell r="P357" t="str">
            <v>нет</v>
          </cell>
          <cell r="Q357" t="str">
            <v>нет</v>
          </cell>
          <cell r="R357" t="str">
            <v>Монголия</v>
          </cell>
          <cell r="S357" t="str">
            <v>Шишхид-Гол</v>
          </cell>
          <cell r="T357" t="str">
            <v>СФО</v>
          </cell>
          <cell r="U357" t="str">
            <v>Республика Тыва</v>
          </cell>
          <cell r="V357" t="str">
            <v>не определен</v>
          </cell>
          <cell r="W357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X357" t="str">
            <v>не определен</v>
          </cell>
          <cell r="Y357" t="str">
            <v>не определен</v>
          </cell>
          <cell r="Z357" t="str">
            <v>нет данных</v>
          </cell>
          <cell r="AA357" t="str">
            <v>нет данных</v>
          </cell>
          <cell r="AB357" t="str">
            <v>нет данных</v>
          </cell>
          <cell r="AC357" t="str">
            <v>не определен</v>
          </cell>
          <cell r="AD357" t="str">
            <v>не определен</v>
          </cell>
          <cell r="AE357">
            <v>0</v>
          </cell>
          <cell r="AF357">
            <v>0</v>
          </cell>
          <cell r="AG357" t="str">
            <v>не определен</v>
          </cell>
          <cell r="AH357" t="str">
            <v>не утвержден</v>
          </cell>
          <cell r="AI357">
            <v>0</v>
          </cell>
          <cell r="AJ357" t="str">
            <v>не определена</v>
          </cell>
          <cell r="AK357">
            <v>0</v>
          </cell>
          <cell r="AL357">
            <v>0</v>
          </cell>
          <cell r="AM357">
            <v>0</v>
          </cell>
          <cell r="AN357" t="str">
            <v>не определена</v>
          </cell>
          <cell r="AO357">
            <v>0</v>
          </cell>
          <cell r="AP357">
            <v>0</v>
          </cell>
          <cell r="AQ357">
            <v>0</v>
          </cell>
          <cell r="AR357" t="str">
            <v>не определена</v>
          </cell>
          <cell r="AS357">
            <v>0</v>
          </cell>
          <cell r="AT357">
            <v>0</v>
          </cell>
          <cell r="AU357">
            <v>0</v>
          </cell>
          <cell r="AV357" t="str">
            <v>не определена</v>
          </cell>
          <cell r="AW357">
            <v>0</v>
          </cell>
          <cell r="AX357">
            <v>0</v>
          </cell>
          <cell r="AY357">
            <v>0</v>
          </cell>
          <cell r="AZ357" t="str">
            <v>не определена</v>
          </cell>
          <cell r="BA357">
            <v>0</v>
          </cell>
          <cell r="BB357">
            <v>0</v>
          </cell>
          <cell r="BC357">
            <v>0</v>
          </cell>
          <cell r="BD357" t="str">
            <v>не определена</v>
          </cell>
          <cell r="BE357">
            <v>0</v>
          </cell>
          <cell r="BF357">
            <v>0</v>
          </cell>
          <cell r="BG357" t="str">
            <v>не определено</v>
          </cell>
          <cell r="BH357" t="str">
            <v>нет</v>
          </cell>
          <cell r="BI357" t="str">
            <v>нет</v>
          </cell>
          <cell r="BJ357" t="str">
            <v>нет</v>
          </cell>
          <cell r="BK357" t="str">
            <v>нет</v>
          </cell>
          <cell r="BL357" t="str">
            <v>нет</v>
          </cell>
          <cell r="BM357" t="str">
            <v>нет</v>
          </cell>
          <cell r="BN357">
            <v>0</v>
          </cell>
          <cell r="BO357">
            <v>0</v>
          </cell>
        </row>
        <row r="358">
          <cell r="A358" t="str">
            <v>СППУшаковоДФО</v>
          </cell>
          <cell r="B358">
            <v>347</v>
          </cell>
          <cell r="C358" t="str">
            <v>Хабаровский</v>
          </cell>
          <cell r="D358" t="str">
            <v>СПП</v>
          </cell>
          <cell r="E358" t="str">
            <v>СПП</v>
          </cell>
          <cell r="F358" t="str">
            <v>Ушаково</v>
          </cell>
          <cell r="G358" t="str">
            <v>нет</v>
          </cell>
          <cell r="H358" t="str">
            <v>установлен</v>
          </cell>
          <cell r="I358" t="str">
            <v>смешанный</v>
          </cell>
          <cell r="J358" t="str">
            <v>не определен</v>
          </cell>
          <cell r="K358" t="str">
            <v>грузо-пассажирский</v>
          </cell>
          <cell r="L358" t="str">
            <v>постоянный</v>
          </cell>
          <cell r="M358" t="str">
            <v>многосторонний</v>
          </cell>
          <cell r="N358" t="str">
            <v>не определен</v>
          </cell>
          <cell r="O358" t="str">
            <v>нет</v>
          </cell>
          <cell r="P358" t="str">
            <v>нет</v>
          </cell>
          <cell r="Q358" t="str">
            <v>нет</v>
          </cell>
          <cell r="R358" t="str">
            <v>Китайская Народная Республика</v>
          </cell>
          <cell r="S358" t="str">
            <v>Хума</v>
          </cell>
          <cell r="T358" t="str">
            <v>ДФО</v>
          </cell>
          <cell r="U358" t="str">
            <v>Амурская область</v>
          </cell>
          <cell r="V358" t="str">
            <v>не определен</v>
          </cell>
          <cell r="W358" t="str">
            <v>Пункт пропуска не обустроен, так как решение о целесообразности функционирования не принято</v>
          </cell>
          <cell r="X358" t="str">
            <v>не определен</v>
          </cell>
          <cell r="Y358" t="str">
            <v>не определен</v>
          </cell>
          <cell r="Z358" t="str">
            <v>нет данных</v>
          </cell>
          <cell r="AA358" t="str">
            <v>нет данных</v>
          </cell>
          <cell r="AB358" t="str">
            <v>нет данных</v>
          </cell>
          <cell r="AC358" t="str">
            <v>не определен</v>
          </cell>
          <cell r="AD358" t="str">
            <v>не определен</v>
          </cell>
          <cell r="AE358">
            <v>0</v>
          </cell>
          <cell r="AF358">
            <v>0</v>
          </cell>
          <cell r="AG358" t="str">
            <v>не определен</v>
          </cell>
          <cell r="AH358" t="str">
            <v>не утвержден</v>
          </cell>
          <cell r="AI358">
            <v>0</v>
          </cell>
          <cell r="AJ358" t="str">
            <v>не определена</v>
          </cell>
          <cell r="AK358">
            <v>0</v>
          </cell>
          <cell r="AL358">
            <v>0</v>
          </cell>
          <cell r="AM358">
            <v>0</v>
          </cell>
          <cell r="AN358" t="str">
            <v>не определена</v>
          </cell>
          <cell r="AO358">
            <v>0</v>
          </cell>
          <cell r="AP358">
            <v>0</v>
          </cell>
          <cell r="AQ358">
            <v>0</v>
          </cell>
          <cell r="AR358" t="str">
            <v>не определена</v>
          </cell>
          <cell r="AS358">
            <v>0</v>
          </cell>
          <cell r="AT358">
            <v>0</v>
          </cell>
          <cell r="AU358">
            <v>0</v>
          </cell>
          <cell r="AV358" t="str">
            <v>не определена</v>
          </cell>
          <cell r="AW358">
            <v>0</v>
          </cell>
          <cell r="AX358">
            <v>0</v>
          </cell>
          <cell r="AY358">
            <v>0</v>
          </cell>
          <cell r="AZ358" t="str">
            <v>не определена</v>
          </cell>
          <cell r="BA358">
            <v>0</v>
          </cell>
          <cell r="BB358">
            <v>0</v>
          </cell>
          <cell r="BC358">
            <v>0</v>
          </cell>
          <cell r="BD358" t="str">
            <v>не определена</v>
          </cell>
          <cell r="BE358">
            <v>0</v>
          </cell>
          <cell r="BF358">
            <v>0</v>
          </cell>
          <cell r="BG358" t="str">
            <v>не определено</v>
          </cell>
          <cell r="BH358" t="str">
            <v>нет</v>
          </cell>
          <cell r="BI358" t="str">
            <v>нет</v>
          </cell>
          <cell r="BJ358" t="str">
            <v>нет</v>
          </cell>
          <cell r="BK358" t="str">
            <v>нет</v>
          </cell>
          <cell r="BL358" t="str">
            <v>нет</v>
          </cell>
          <cell r="BM358" t="str">
            <v>нет</v>
          </cell>
          <cell r="BN358" t="str">
            <v>не обустроен</v>
          </cell>
          <cell r="BO358">
            <v>0</v>
          </cell>
        </row>
        <row r="359">
          <cell r="A359" t="str">
            <v>ПППБлаговещенск-1ДФО</v>
          </cell>
          <cell r="B359">
            <v>348</v>
          </cell>
          <cell r="C359" t="str">
            <v>Хабаровский</v>
          </cell>
          <cell r="D359" t="str">
            <v>ППП</v>
          </cell>
          <cell r="E359" t="str">
            <v>ППП</v>
          </cell>
          <cell r="F359" t="str">
            <v>Благовещенск-1</v>
          </cell>
          <cell r="G359" t="str">
            <v>нет</v>
          </cell>
          <cell r="H359" t="str">
            <v>установлен</v>
          </cell>
          <cell r="I359" t="str">
            <v>пешеходный</v>
          </cell>
          <cell r="J359" t="str">
            <v>не определен</v>
          </cell>
          <cell r="K359" t="str">
            <v>пассажирский</v>
          </cell>
          <cell r="L359" t="str">
            <v>постоянный</v>
          </cell>
          <cell r="M359" t="str">
            <v>многосторонний</v>
          </cell>
          <cell r="N359" t="str">
            <v>не определен</v>
          </cell>
          <cell r="O359" t="str">
            <v>нет</v>
          </cell>
          <cell r="P359" t="str">
            <v>нет</v>
          </cell>
          <cell r="Q359" t="str">
            <v>нет</v>
          </cell>
          <cell r="R359" t="str">
            <v>Китайская Народная Республика</v>
          </cell>
          <cell r="S359" t="str">
            <v>Хэйхэ</v>
          </cell>
          <cell r="T359" t="str">
            <v>ДФО</v>
          </cell>
          <cell r="U359" t="str">
            <v>Амурская область</v>
          </cell>
          <cell r="V359" t="str">
            <v>не определен</v>
          </cell>
          <cell r="W359" t="str">
            <v>Принято решение о целесообразности функционирования, в настоящее время прорабатывается вопрос определения источника финансирования обустройства пункта пропуска. Необходимость обусловлена поручением Правительства Российской Федерации от 16.11.2020 № ЮТ-П47-73пр</v>
          </cell>
          <cell r="X359" t="str">
            <v>не определен</v>
          </cell>
          <cell r="Y359" t="str">
            <v>не определен</v>
          </cell>
          <cell r="Z359" t="str">
            <v>нет данных</v>
          </cell>
          <cell r="AA359" t="str">
            <v>нет данных</v>
          </cell>
          <cell r="AB359" t="str">
            <v>нет данных</v>
          </cell>
          <cell r="AC359" t="str">
            <v>не определен</v>
          </cell>
          <cell r="AD359" t="str">
            <v>не определен</v>
          </cell>
          <cell r="AE359">
            <v>0</v>
          </cell>
          <cell r="AF359">
            <v>0</v>
          </cell>
          <cell r="AG359" t="str">
            <v>не определен</v>
          </cell>
          <cell r="AH359" t="str">
            <v>не утвержден</v>
          </cell>
          <cell r="AI359">
            <v>0</v>
          </cell>
          <cell r="AJ359" t="str">
            <v>не определена</v>
          </cell>
          <cell r="AK359">
            <v>0</v>
          </cell>
          <cell r="AL359">
            <v>0</v>
          </cell>
          <cell r="AM359">
            <v>0</v>
          </cell>
          <cell r="AN359" t="str">
            <v>не определена</v>
          </cell>
          <cell r="AO359">
            <v>0</v>
          </cell>
          <cell r="AP359">
            <v>0</v>
          </cell>
          <cell r="AQ359">
            <v>0</v>
          </cell>
          <cell r="AR359" t="str">
            <v>не определена</v>
          </cell>
          <cell r="AS359">
            <v>0</v>
          </cell>
          <cell r="AT359">
            <v>0</v>
          </cell>
          <cell r="AU359">
            <v>0</v>
          </cell>
          <cell r="AV359" t="str">
            <v>не определена</v>
          </cell>
          <cell r="AW359">
            <v>0</v>
          </cell>
          <cell r="AX359">
            <v>0</v>
          </cell>
          <cell r="AY359">
            <v>0</v>
          </cell>
          <cell r="AZ359" t="str">
            <v>не определена</v>
          </cell>
          <cell r="BA359">
            <v>0</v>
          </cell>
          <cell r="BB359">
            <v>0</v>
          </cell>
          <cell r="BC359">
            <v>0</v>
          </cell>
          <cell r="BD359" t="str">
            <v>не определена</v>
          </cell>
          <cell r="BE359">
            <v>0</v>
          </cell>
          <cell r="BF359">
            <v>0</v>
          </cell>
          <cell r="BG359" t="str">
            <v>не определено</v>
          </cell>
          <cell r="BH359" t="str">
            <v>нет</v>
          </cell>
          <cell r="BI359" t="str">
            <v>нет</v>
          </cell>
          <cell r="BJ359" t="str">
            <v>нет</v>
          </cell>
          <cell r="BK359" t="str">
            <v>нет</v>
          </cell>
          <cell r="BL359" t="str">
            <v>нет</v>
          </cell>
          <cell r="BM359" t="str">
            <v>нет</v>
          </cell>
          <cell r="BN359">
            <v>0</v>
          </cell>
          <cell r="BO359">
            <v>0</v>
          </cell>
        </row>
        <row r="360">
          <cell r="A360" t="str">
            <v>ВППЖуковскийЦФО</v>
          </cell>
          <cell r="B360">
            <v>349</v>
          </cell>
          <cell r="C360" t="str">
            <v>Центральный аппарат</v>
          </cell>
          <cell r="D360" t="str">
            <v>ВПП</v>
          </cell>
          <cell r="E360" t="str">
            <v>ВПП</v>
          </cell>
          <cell r="F360" t="str">
            <v>Жуковский</v>
          </cell>
          <cell r="G360" t="str">
            <v>да</v>
          </cell>
          <cell r="H360" t="str">
            <v>установлен</v>
          </cell>
          <cell r="I360" t="str">
            <v>воздушный</v>
          </cell>
          <cell r="J360" t="str">
            <v>не определен</v>
          </cell>
          <cell r="K360" t="str">
            <v>грузо-пассажирский</v>
          </cell>
          <cell r="L360" t="str">
            <v>постоянный</v>
          </cell>
          <cell r="M360" t="str">
            <v>многосторонний</v>
          </cell>
          <cell r="N360" t="str">
            <v>не определен</v>
          </cell>
          <cell r="O360" t="str">
            <v>нет</v>
          </cell>
          <cell r="P360" t="str">
            <v>да</v>
          </cell>
          <cell r="Q360" t="str">
            <v>нет</v>
          </cell>
          <cell r="R360" t="str">
            <v>не применимо</v>
          </cell>
          <cell r="S360" t="str">
            <v>не применимо</v>
          </cell>
          <cell r="T360" t="str">
            <v>ЦФО</v>
          </cell>
          <cell r="U360" t="str">
            <v>Московская область</v>
          </cell>
          <cell r="V360" t="str">
            <v>Московская область, г. Жуковский, ул. Наркомвод, д. 3, территория аэропорта Жуковский</v>
          </cell>
          <cell r="W360" t="str">
            <v>функционирует</v>
          </cell>
          <cell r="X360" t="str">
            <v>круглосуточно</v>
          </cell>
          <cell r="Y360" t="str">
            <v>действует</v>
          </cell>
          <cell r="Z360" t="str">
            <v>нет данных</v>
          </cell>
          <cell r="AA360" t="str">
            <v>нет данных</v>
          </cell>
          <cell r="AB360" t="str">
            <v>нет данных</v>
          </cell>
          <cell r="AC360" t="str">
            <v>все</v>
          </cell>
          <cell r="AD360" t="str">
            <v>круглогодично</v>
          </cell>
          <cell r="AE360">
            <v>24</v>
          </cell>
          <cell r="AF360">
            <v>365</v>
          </cell>
          <cell r="AG360" t="str">
            <v>действует</v>
          </cell>
          <cell r="AH360">
            <v>44403</v>
          </cell>
          <cell r="AI360">
            <v>0</v>
          </cell>
          <cell r="AJ360" t="str">
            <v>не определена</v>
          </cell>
          <cell r="AK360">
            <v>0</v>
          </cell>
          <cell r="AL360">
            <v>0</v>
          </cell>
          <cell r="AM360">
            <v>0</v>
          </cell>
          <cell r="AN360" t="str">
            <v>не определена</v>
          </cell>
          <cell r="AO360">
            <v>0</v>
          </cell>
          <cell r="AP360">
            <v>0</v>
          </cell>
          <cell r="AQ360">
            <v>0</v>
          </cell>
          <cell r="AR360" t="str">
            <v>не определена</v>
          </cell>
          <cell r="AS360">
            <v>0</v>
          </cell>
          <cell r="AT360">
            <v>0</v>
          </cell>
          <cell r="AU360">
            <v>0</v>
          </cell>
          <cell r="AV360" t="str">
            <v>не определена</v>
          </cell>
          <cell r="AW360">
            <v>0</v>
          </cell>
          <cell r="AX360">
            <v>0</v>
          </cell>
          <cell r="AY360">
            <v>2740</v>
          </cell>
          <cell r="AZ360" t="str">
            <v>чел./сутки</v>
          </cell>
          <cell r="BA360">
            <v>2740</v>
          </cell>
          <cell r="BB360">
            <v>1000100</v>
          </cell>
          <cell r="BC360">
            <v>0</v>
          </cell>
          <cell r="BD360" t="str">
            <v>не определена</v>
          </cell>
          <cell r="BE360">
            <v>0</v>
          </cell>
          <cell r="BF360">
            <v>0</v>
          </cell>
          <cell r="BG360" t="str">
            <v>не определено</v>
          </cell>
          <cell r="BH360" t="str">
            <v>да</v>
          </cell>
          <cell r="BI360" t="str">
            <v>да</v>
          </cell>
          <cell r="BJ360" t="str">
            <v>да</v>
          </cell>
          <cell r="BK360" t="str">
            <v>да</v>
          </cell>
          <cell r="BL360" t="str">
            <v>да</v>
          </cell>
          <cell r="BM360" t="str">
            <v>нет</v>
          </cell>
          <cell r="BN360">
            <v>0</v>
          </cell>
          <cell r="BO360">
            <v>0</v>
          </cell>
        </row>
        <row r="361">
          <cell r="A361" t="str">
            <v>ВППИваново (Южный)ЦФО</v>
          </cell>
          <cell r="B361">
            <v>350</v>
          </cell>
          <cell r="C361" t="str">
            <v>Центральный аппарат</v>
          </cell>
          <cell r="D361" t="str">
            <v>ВПП</v>
          </cell>
          <cell r="E361" t="str">
            <v>ВПП</v>
          </cell>
          <cell r="F361" t="str">
            <v>Иваново (Южный)</v>
          </cell>
          <cell r="G361" t="str">
            <v>нет</v>
          </cell>
          <cell r="H361" t="str">
            <v>установлен</v>
          </cell>
          <cell r="I361" t="str">
            <v>воздушный</v>
          </cell>
          <cell r="J361" t="str">
            <v>не определен</v>
          </cell>
          <cell r="K361" t="str">
            <v>грузо-пассажирский</v>
          </cell>
          <cell r="L361" t="str">
            <v>работающий на нерегулярной основе</v>
          </cell>
          <cell r="M361" t="str">
            <v>многосторонний</v>
          </cell>
          <cell r="N361" t="str">
            <v>не определен</v>
          </cell>
          <cell r="O361" t="str">
            <v>нет</v>
          </cell>
          <cell r="P361" t="str">
            <v>нет</v>
          </cell>
          <cell r="Q361" t="str">
            <v>нет</v>
          </cell>
          <cell r="R361" t="str">
            <v>не применимо</v>
          </cell>
          <cell r="S361" t="str">
            <v>не применимо</v>
          </cell>
          <cell r="T361" t="str">
            <v>ЦФО</v>
          </cell>
          <cell r="U361" t="str">
            <v>Ивановская область</v>
          </cell>
          <cell r="V361" t="str">
            <v>не определен</v>
          </cell>
          <cell r="W361" t="str">
            <v>Установлен в 2017 году. Будет открыт после проведения мероприятий по обустройству за счет внебюджетных источников финансирования</v>
          </cell>
          <cell r="X361" t="str">
            <v>не определен</v>
          </cell>
          <cell r="Y361" t="str">
            <v>не определен</v>
          </cell>
          <cell r="Z361" t="str">
            <v>нет данных</v>
          </cell>
          <cell r="AA361" t="str">
            <v>нет данных</v>
          </cell>
          <cell r="AB361" t="str">
            <v>нет данных</v>
          </cell>
          <cell r="AC361" t="str">
            <v>не определен</v>
          </cell>
          <cell r="AD361" t="str">
            <v>не определен</v>
          </cell>
          <cell r="AE361">
            <v>0</v>
          </cell>
          <cell r="AF361">
            <v>0</v>
          </cell>
          <cell r="AG361" t="str">
            <v>не определен</v>
          </cell>
          <cell r="AH361" t="str">
            <v>не утвержден</v>
          </cell>
          <cell r="AI361">
            <v>0</v>
          </cell>
          <cell r="AJ361" t="str">
            <v>не определена</v>
          </cell>
          <cell r="AK361">
            <v>0</v>
          </cell>
          <cell r="AL361">
            <v>0</v>
          </cell>
          <cell r="AM361">
            <v>0</v>
          </cell>
          <cell r="AN361" t="str">
            <v>не определена</v>
          </cell>
          <cell r="AO361">
            <v>0</v>
          </cell>
          <cell r="AP361">
            <v>0</v>
          </cell>
          <cell r="AQ361">
            <v>0</v>
          </cell>
          <cell r="AR361" t="str">
            <v>не определена</v>
          </cell>
          <cell r="AS361">
            <v>0</v>
          </cell>
          <cell r="AT361">
            <v>0</v>
          </cell>
          <cell r="AU361">
            <v>0</v>
          </cell>
          <cell r="AV361" t="str">
            <v>не определена</v>
          </cell>
          <cell r="AW361">
            <v>0</v>
          </cell>
          <cell r="AX361">
            <v>0</v>
          </cell>
          <cell r="AY361">
            <v>0</v>
          </cell>
          <cell r="AZ361" t="str">
            <v>не определена</v>
          </cell>
          <cell r="BA361">
            <v>0</v>
          </cell>
          <cell r="BB361">
            <v>0</v>
          </cell>
          <cell r="BC361">
            <v>0</v>
          </cell>
          <cell r="BD361" t="str">
            <v>не определена</v>
          </cell>
          <cell r="BE361">
            <v>0</v>
          </cell>
          <cell r="BF361">
            <v>0</v>
          </cell>
          <cell r="BG361" t="str">
            <v>не определено</v>
          </cell>
          <cell r="BH361" t="str">
            <v>нет</v>
          </cell>
          <cell r="BI361" t="str">
            <v>нет</v>
          </cell>
          <cell r="BJ361" t="str">
            <v>нет</v>
          </cell>
          <cell r="BK361" t="str">
            <v>нет</v>
          </cell>
          <cell r="BL361" t="str">
            <v>нет</v>
          </cell>
          <cell r="BM361" t="str">
            <v>нет</v>
          </cell>
          <cell r="BN361">
            <v>0</v>
          </cell>
          <cell r="BO361">
            <v>0</v>
          </cell>
        </row>
        <row r="362">
          <cell r="A362" t="str">
            <v>ВППКубинкаЦФО</v>
          </cell>
          <cell r="B362">
            <v>351</v>
          </cell>
          <cell r="C362" t="str">
            <v>Центральный аппарат</v>
          </cell>
          <cell r="D362" t="str">
            <v>ВПП</v>
          </cell>
          <cell r="E362" t="str">
            <v>ВПП</v>
          </cell>
          <cell r="F362" t="str">
            <v>Кубинка</v>
          </cell>
          <cell r="G362" t="str">
            <v>да</v>
          </cell>
          <cell r="H362" t="str">
            <v>установлен</v>
          </cell>
          <cell r="I362" t="str">
            <v>воздушный</v>
          </cell>
          <cell r="J362" t="str">
            <v>не определен</v>
          </cell>
          <cell r="K362" t="str">
            <v>грузо-пассажирский</v>
          </cell>
          <cell r="L362" t="str">
            <v>постоянный</v>
          </cell>
          <cell r="M362" t="str">
            <v>многосторонний</v>
          </cell>
          <cell r="N362" t="str">
            <v>не определен</v>
          </cell>
          <cell r="O362" t="str">
            <v>нет</v>
          </cell>
          <cell r="P362" t="str">
            <v>нет</v>
          </cell>
          <cell r="Q362" t="str">
            <v>нет</v>
          </cell>
          <cell r="R362" t="str">
            <v>не применимо</v>
          </cell>
          <cell r="S362" t="str">
            <v>не применимо</v>
          </cell>
          <cell r="T362" t="str">
            <v>ЦФО</v>
          </cell>
          <cell r="U362" t="str">
            <v>Московская область</v>
          </cell>
          <cell r="V362" t="str">
            <v>Московская область, Одинцовский район, пос. Новый Городок, аэродром Кубинка</v>
          </cell>
          <cell r="W362" t="str">
            <v>функционирует</v>
          </cell>
          <cell r="X362" t="str">
            <v>круглосуточно</v>
          </cell>
          <cell r="Y362" t="str">
            <v>действует</v>
          </cell>
          <cell r="Z362" t="str">
            <v>нет данных</v>
          </cell>
          <cell r="AA362" t="str">
            <v>нет данных</v>
          </cell>
          <cell r="AB362" t="str">
            <v>нет данных</v>
          </cell>
          <cell r="AC362" t="str">
            <v>все</v>
          </cell>
          <cell r="AD362" t="str">
            <v>круглогодично</v>
          </cell>
          <cell r="AE362">
            <v>24</v>
          </cell>
          <cell r="AF362">
            <v>365</v>
          </cell>
          <cell r="AG362" t="str">
            <v>действует</v>
          </cell>
          <cell r="AH362">
            <v>44391</v>
          </cell>
          <cell r="AI362">
            <v>0</v>
          </cell>
          <cell r="AJ362" t="str">
            <v>не определена</v>
          </cell>
          <cell r="AK362">
            <v>0</v>
          </cell>
          <cell r="AL362">
            <v>0</v>
          </cell>
          <cell r="AM362">
            <v>0</v>
          </cell>
          <cell r="AN362" t="str">
            <v>не определена</v>
          </cell>
          <cell r="AO362">
            <v>0</v>
          </cell>
          <cell r="AP362">
            <v>0</v>
          </cell>
          <cell r="AQ362">
            <v>0</v>
          </cell>
          <cell r="AR362" t="str">
            <v>не определена</v>
          </cell>
          <cell r="AS362">
            <v>0</v>
          </cell>
          <cell r="AT362">
            <v>0</v>
          </cell>
          <cell r="AU362">
            <v>0</v>
          </cell>
          <cell r="AV362" t="str">
            <v>не определена</v>
          </cell>
          <cell r="AW362">
            <v>0</v>
          </cell>
          <cell r="AX362">
            <v>0</v>
          </cell>
          <cell r="AY362">
            <v>0</v>
          </cell>
          <cell r="AZ362" t="str">
            <v>не определена</v>
          </cell>
          <cell r="BA362">
            <v>0</v>
          </cell>
          <cell r="BB362">
            <v>0</v>
          </cell>
          <cell r="BC362">
            <v>0</v>
          </cell>
          <cell r="BD362" t="str">
            <v>не определена</v>
          </cell>
          <cell r="BE362">
            <v>0</v>
          </cell>
          <cell r="BF362">
            <v>0</v>
          </cell>
          <cell r="BG362" t="str">
            <v>не определено</v>
          </cell>
          <cell r="BH362" t="str">
            <v>да</v>
          </cell>
          <cell r="BI362" t="str">
            <v>да</v>
          </cell>
          <cell r="BJ362" t="str">
            <v>да</v>
          </cell>
          <cell r="BK362" t="str">
            <v>да</v>
          </cell>
          <cell r="BL362" t="str">
            <v>да</v>
          </cell>
          <cell r="BM362" t="str">
            <v>нет</v>
          </cell>
          <cell r="BN362">
            <v>0</v>
          </cell>
          <cell r="BO362">
            <v>0</v>
          </cell>
        </row>
        <row r="363">
          <cell r="A363" t="str">
            <v>ДАПП ПУПХандагайты (Тэли)СФО</v>
          </cell>
          <cell r="B363">
            <v>0</v>
          </cell>
          <cell r="C363" t="str">
            <v>Новосибирский</v>
          </cell>
          <cell r="D363" t="str">
            <v>АПП</v>
          </cell>
          <cell r="E363" t="str">
            <v>ДАПП ПУП</v>
          </cell>
          <cell r="F363" t="str">
            <v>Хандагайты (Тэли)</v>
          </cell>
          <cell r="G363" t="str">
            <v>нет</v>
          </cell>
          <cell r="H363" t="str">
            <v>закрыт</v>
          </cell>
          <cell r="I363" t="str">
            <v>автомобильный</v>
          </cell>
          <cell r="J363" t="str">
            <v>не определен</v>
          </cell>
          <cell r="K363" t="str">
            <v>грузо-пассажирский</v>
          </cell>
          <cell r="L363" t="str">
            <v>работающий на нерегулярной основе</v>
          </cell>
          <cell r="M363" t="str">
            <v>двусторонний</v>
          </cell>
          <cell r="N363" t="str">
            <v>упрощенный</v>
          </cell>
          <cell r="O363" t="str">
            <v>нет</v>
          </cell>
          <cell r="P363" t="str">
            <v>нет</v>
          </cell>
          <cell r="Q363" t="str">
            <v>нет</v>
          </cell>
          <cell r="R363" t="str">
            <v>Монголия</v>
          </cell>
          <cell r="S363" t="str">
            <v>Тэли</v>
          </cell>
          <cell r="T363" t="str">
            <v>СФО</v>
          </cell>
          <cell r="U363" t="str">
            <v>Республика Тыва</v>
          </cell>
          <cell r="V363" t="str">
            <v>не определен</v>
          </cell>
          <cell r="W363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X363" t="str">
            <v>не определен</v>
          </cell>
          <cell r="Y363" t="str">
            <v>не определен</v>
          </cell>
          <cell r="Z363" t="str">
            <v>нет данных</v>
          </cell>
          <cell r="AA363" t="str">
            <v>нет данных</v>
          </cell>
          <cell r="AB363" t="str">
            <v>нет данных</v>
          </cell>
          <cell r="AC363" t="str">
            <v>не определен</v>
          </cell>
          <cell r="AD363" t="str">
            <v>не определен</v>
          </cell>
          <cell r="AE363">
            <v>0</v>
          </cell>
          <cell r="AF363">
            <v>0</v>
          </cell>
          <cell r="AG363" t="str">
            <v>не определен</v>
          </cell>
          <cell r="AH363" t="str">
            <v>не утвержден</v>
          </cell>
          <cell r="AI363">
            <v>0</v>
          </cell>
          <cell r="AJ363" t="str">
            <v>не определена</v>
          </cell>
          <cell r="AK363">
            <v>0</v>
          </cell>
          <cell r="AL363">
            <v>0</v>
          </cell>
          <cell r="AM363">
            <v>0</v>
          </cell>
          <cell r="AN363" t="str">
            <v>не определена</v>
          </cell>
          <cell r="AO363">
            <v>0</v>
          </cell>
          <cell r="AP363">
            <v>0</v>
          </cell>
          <cell r="AQ363">
            <v>0</v>
          </cell>
          <cell r="AR363" t="str">
            <v>не определена</v>
          </cell>
          <cell r="AS363">
            <v>0</v>
          </cell>
          <cell r="AT363">
            <v>0</v>
          </cell>
          <cell r="AU363">
            <v>0</v>
          </cell>
          <cell r="AV363" t="str">
            <v>не определена</v>
          </cell>
          <cell r="AW363">
            <v>0</v>
          </cell>
          <cell r="AX363">
            <v>0</v>
          </cell>
          <cell r="AY363">
            <v>0</v>
          </cell>
          <cell r="AZ363" t="str">
            <v>не определена</v>
          </cell>
          <cell r="BA363">
            <v>0</v>
          </cell>
          <cell r="BB363">
            <v>0</v>
          </cell>
          <cell r="BC363">
            <v>0</v>
          </cell>
          <cell r="BD363" t="str">
            <v>не определена</v>
          </cell>
          <cell r="BE363">
            <v>0</v>
          </cell>
          <cell r="BF363">
            <v>0</v>
          </cell>
          <cell r="BG363" t="str">
            <v>не определено</v>
          </cell>
          <cell r="BH363" t="str">
            <v>нет</v>
          </cell>
          <cell r="BI363" t="str">
            <v>нет</v>
          </cell>
          <cell r="BJ363" t="str">
            <v>нет</v>
          </cell>
          <cell r="BK363" t="str">
            <v>нет</v>
          </cell>
          <cell r="BL363" t="str">
            <v>нет</v>
          </cell>
          <cell r="BM363" t="str">
            <v>нет</v>
          </cell>
          <cell r="BN363">
            <v>0</v>
          </cell>
          <cell r="BO363">
            <v>0</v>
          </cell>
        </row>
        <row r="364">
          <cell r="A364" t="str">
            <v>ВППМосква (Внуково)ЦФО</v>
          </cell>
          <cell r="B364">
            <v>352</v>
          </cell>
          <cell r="C364" t="str">
            <v>Центральный аппарат</v>
          </cell>
          <cell r="D364" t="str">
            <v>ВПП</v>
          </cell>
          <cell r="E364" t="str">
            <v>ВПП</v>
          </cell>
          <cell r="F364" t="str">
            <v>Москва (Внуково)</v>
          </cell>
          <cell r="G364" t="str">
            <v>да</v>
          </cell>
          <cell r="H364" t="str">
            <v>установлен</v>
          </cell>
          <cell r="I364" t="str">
            <v>воздушный</v>
          </cell>
          <cell r="J364" t="str">
            <v>не определен</v>
          </cell>
          <cell r="K364" t="str">
            <v>грузо-пассажирский</v>
          </cell>
          <cell r="L364" t="str">
            <v>постоянный</v>
          </cell>
          <cell r="M364" t="str">
            <v>многосторонний</v>
          </cell>
          <cell r="N364" t="str">
            <v>не определен</v>
          </cell>
          <cell r="O364" t="str">
            <v>да</v>
          </cell>
          <cell r="P364" t="str">
            <v>да</v>
          </cell>
          <cell r="Q364" t="str">
            <v>да</v>
          </cell>
          <cell r="R364" t="str">
            <v>не применимо</v>
          </cell>
          <cell r="S364" t="str">
            <v>не применимо</v>
          </cell>
          <cell r="T364" t="str">
            <v>ЦФО</v>
          </cell>
          <cell r="U364" t="str">
            <v>г. Москва</v>
          </cell>
          <cell r="V364" t="str">
            <v>г. Москва ( 28 км от центра Москвы по Киевскому шоссе, юго-западное направление)</v>
          </cell>
          <cell r="W364" t="str">
            <v>функционирует</v>
          </cell>
          <cell r="X364" t="str">
            <v>круглосуточно</v>
          </cell>
          <cell r="Y364" t="str">
            <v>действует</v>
          </cell>
          <cell r="Z364" t="str">
            <v>нет данных</v>
          </cell>
          <cell r="AA364" t="str">
            <v>нет данных</v>
          </cell>
          <cell r="AB364" t="str">
            <v>нет данных</v>
          </cell>
          <cell r="AC364" t="str">
            <v>все</v>
          </cell>
          <cell r="AD364" t="str">
            <v>круглогодично</v>
          </cell>
          <cell r="AE364">
            <v>24</v>
          </cell>
          <cell r="AF364">
            <v>365</v>
          </cell>
          <cell r="AG364" t="str">
            <v>действует</v>
          </cell>
          <cell r="AH364">
            <v>44396</v>
          </cell>
          <cell r="AI364">
            <v>0</v>
          </cell>
          <cell r="AJ364" t="str">
            <v>не определена</v>
          </cell>
          <cell r="AK364">
            <v>0</v>
          </cell>
          <cell r="AL364">
            <v>0</v>
          </cell>
          <cell r="AM364">
            <v>0</v>
          </cell>
          <cell r="AN364" t="str">
            <v>не определена</v>
          </cell>
          <cell r="AO364">
            <v>0</v>
          </cell>
          <cell r="AP364">
            <v>0</v>
          </cell>
          <cell r="AQ364">
            <v>0</v>
          </cell>
          <cell r="AR364" t="str">
            <v>не определена</v>
          </cell>
          <cell r="AS364">
            <v>0</v>
          </cell>
          <cell r="AT364">
            <v>0</v>
          </cell>
          <cell r="AU364">
            <v>0</v>
          </cell>
          <cell r="AV364" t="str">
            <v>не определена</v>
          </cell>
          <cell r="AW364">
            <v>0</v>
          </cell>
          <cell r="AX364">
            <v>0</v>
          </cell>
          <cell r="AY364">
            <v>2740</v>
          </cell>
          <cell r="AZ364" t="str">
            <v>чел./час</v>
          </cell>
          <cell r="BA364">
            <v>65760</v>
          </cell>
          <cell r="BB364">
            <v>24002400</v>
          </cell>
          <cell r="BC364">
            <v>0</v>
          </cell>
          <cell r="BD364" t="str">
            <v>не определена</v>
          </cell>
          <cell r="BE364">
            <v>0</v>
          </cell>
          <cell r="BF364">
            <v>0</v>
          </cell>
          <cell r="BG364" t="str">
            <v>не определено</v>
          </cell>
          <cell r="BH364" t="str">
            <v>да</v>
          </cell>
          <cell r="BI364" t="str">
            <v>да</v>
          </cell>
          <cell r="BJ364" t="str">
            <v>да</v>
          </cell>
          <cell r="BK364" t="str">
            <v>да</v>
          </cell>
          <cell r="BL364" t="str">
            <v>да</v>
          </cell>
          <cell r="BM364" t="str">
            <v>нет</v>
          </cell>
          <cell r="BN364">
            <v>0</v>
          </cell>
          <cell r="BO364">
            <v>0</v>
          </cell>
        </row>
        <row r="365">
          <cell r="A365" t="str">
            <v>ВППМосква (Домодедово)ЦФО</v>
          </cell>
          <cell r="B365">
            <v>353</v>
          </cell>
          <cell r="C365" t="str">
            <v>Центральный аппарат</v>
          </cell>
          <cell r="D365" t="str">
            <v>ВПП</v>
          </cell>
          <cell r="E365" t="str">
            <v>ВПП</v>
          </cell>
          <cell r="F365" t="str">
            <v>Москва (Домодедово)</v>
          </cell>
          <cell r="G365" t="str">
            <v>да</v>
          </cell>
          <cell r="H365" t="str">
            <v>установлен</v>
          </cell>
          <cell r="I365" t="str">
            <v>воздушный</v>
          </cell>
          <cell r="J365" t="str">
            <v>не определен</v>
          </cell>
          <cell r="K365" t="str">
            <v>грузо-пассажирский</v>
          </cell>
          <cell r="L365" t="str">
            <v>постоянный</v>
          </cell>
          <cell r="M365" t="str">
            <v>многосторонний</v>
          </cell>
          <cell r="N365" t="str">
            <v>не определен</v>
          </cell>
          <cell r="O365" t="str">
            <v>да</v>
          </cell>
          <cell r="P365" t="str">
            <v>да</v>
          </cell>
          <cell r="Q365" t="str">
            <v>да</v>
          </cell>
          <cell r="R365" t="str">
            <v>не применимо</v>
          </cell>
          <cell r="S365" t="str">
            <v>не применимо</v>
          </cell>
          <cell r="T365" t="str">
            <v>ЦФО</v>
          </cell>
          <cell r="U365" t="str">
            <v>Московская область</v>
          </cell>
          <cell r="V365" t="str">
            <v>Московская область, городской округ Домодедово, территория аэропорта Домодедово</v>
          </cell>
          <cell r="W365" t="str">
            <v>функционирует</v>
          </cell>
          <cell r="X365" t="str">
            <v>круглосуточно</v>
          </cell>
          <cell r="Y365" t="str">
            <v>действует</v>
          </cell>
          <cell r="Z365" t="str">
            <v>нет данных</v>
          </cell>
          <cell r="AA365" t="str">
            <v>нет данных</v>
          </cell>
          <cell r="AB365" t="str">
            <v>нет данных</v>
          </cell>
          <cell r="AC365" t="str">
            <v>все</v>
          </cell>
          <cell r="AD365" t="str">
            <v>круглогодично</v>
          </cell>
          <cell r="AE365">
            <v>24</v>
          </cell>
          <cell r="AF365">
            <v>365</v>
          </cell>
          <cell r="AG365" t="str">
            <v>действует</v>
          </cell>
          <cell r="AH365">
            <v>44336</v>
          </cell>
          <cell r="AI365">
            <v>0</v>
          </cell>
          <cell r="AJ365" t="str">
            <v>не определена</v>
          </cell>
          <cell r="AK365">
            <v>0</v>
          </cell>
          <cell r="AL365">
            <v>0</v>
          </cell>
          <cell r="AM365">
            <v>0</v>
          </cell>
          <cell r="AN365" t="str">
            <v>не определена</v>
          </cell>
          <cell r="AO365">
            <v>0</v>
          </cell>
          <cell r="AP365">
            <v>0</v>
          </cell>
          <cell r="AQ365">
            <v>0</v>
          </cell>
          <cell r="AR365" t="str">
            <v>не определена</v>
          </cell>
          <cell r="AS365">
            <v>0</v>
          </cell>
          <cell r="AT365">
            <v>0</v>
          </cell>
          <cell r="AU365">
            <v>0</v>
          </cell>
          <cell r="AV365" t="str">
            <v>не определена</v>
          </cell>
          <cell r="AW365">
            <v>0</v>
          </cell>
          <cell r="AX365">
            <v>0</v>
          </cell>
          <cell r="AY365">
            <v>2680</v>
          </cell>
          <cell r="AZ365" t="str">
            <v>чел./час</v>
          </cell>
          <cell r="BA365">
            <v>64320</v>
          </cell>
          <cell r="BB365">
            <v>23476800</v>
          </cell>
          <cell r="BC365">
            <v>0</v>
          </cell>
          <cell r="BD365" t="str">
            <v>не определена</v>
          </cell>
          <cell r="BE365">
            <v>0</v>
          </cell>
          <cell r="BF365">
            <v>0</v>
          </cell>
          <cell r="BG365" t="str">
            <v>не определено</v>
          </cell>
          <cell r="BH365" t="str">
            <v>да</v>
          </cell>
          <cell r="BI365" t="str">
            <v>да</v>
          </cell>
          <cell r="BJ365" t="str">
            <v>да</v>
          </cell>
          <cell r="BK365" t="str">
            <v>да</v>
          </cell>
          <cell r="BL365" t="str">
            <v>да</v>
          </cell>
          <cell r="BM365" t="str">
            <v>нет</v>
          </cell>
          <cell r="BN365">
            <v>0</v>
          </cell>
          <cell r="BO365">
            <v>0</v>
          </cell>
        </row>
        <row r="366">
          <cell r="A366" t="str">
            <v>ВППМосква (Шереметьево)ЦФО</v>
          </cell>
          <cell r="B366">
            <v>354</v>
          </cell>
          <cell r="C366" t="str">
            <v>Центральный аппарат</v>
          </cell>
          <cell r="D366" t="str">
            <v>ВПП</v>
          </cell>
          <cell r="E366" t="str">
            <v>ВПП</v>
          </cell>
          <cell r="F366" t="str">
            <v>Москва (Шереметьево)</v>
          </cell>
          <cell r="G366" t="str">
            <v>да</v>
          </cell>
          <cell r="H366" t="str">
            <v>установлен</v>
          </cell>
          <cell r="I366" t="str">
            <v>воздушный</v>
          </cell>
          <cell r="J366" t="str">
            <v>не определен</v>
          </cell>
          <cell r="K366" t="str">
            <v>грузо-пассажирский</v>
          </cell>
          <cell r="L366" t="str">
            <v>постоянный</v>
          </cell>
          <cell r="M366" t="str">
            <v>многосторонний</v>
          </cell>
          <cell r="N366" t="str">
            <v>не определен</v>
          </cell>
          <cell r="O366" t="str">
            <v>да</v>
          </cell>
          <cell r="P366" t="str">
            <v>да</v>
          </cell>
          <cell r="Q366" t="str">
            <v>да</v>
          </cell>
          <cell r="R366" t="str">
            <v>не применимо</v>
          </cell>
          <cell r="S366" t="str">
            <v>не применимо</v>
          </cell>
          <cell r="T366" t="str">
            <v>ЦФО</v>
          </cell>
          <cell r="U366" t="str">
            <v>Московская область</v>
          </cell>
          <cell r="V366" t="str">
            <v>Московская область, городской округ Химки (15 км Ленинградского шоссе)</v>
          </cell>
          <cell r="W366" t="str">
            <v>функционирует</v>
          </cell>
          <cell r="X366" t="str">
            <v>круглосуточно</v>
          </cell>
          <cell r="Y366" t="str">
            <v>действует</v>
          </cell>
          <cell r="Z366" t="str">
            <v>нет данных</v>
          </cell>
          <cell r="AA366" t="str">
            <v>нет данных</v>
          </cell>
          <cell r="AB366" t="str">
            <v>нет данных</v>
          </cell>
          <cell r="AC366" t="str">
            <v>все</v>
          </cell>
          <cell r="AD366" t="str">
            <v>круглогодично</v>
          </cell>
          <cell r="AE366">
            <v>24</v>
          </cell>
          <cell r="AF366">
            <v>365</v>
          </cell>
          <cell r="AG366" t="str">
            <v>действует</v>
          </cell>
          <cell r="AH366">
            <v>44480</v>
          </cell>
          <cell r="AI366">
            <v>0</v>
          </cell>
          <cell r="AJ366" t="str">
            <v>не определена</v>
          </cell>
          <cell r="AK366">
            <v>0</v>
          </cell>
          <cell r="AL366">
            <v>0</v>
          </cell>
          <cell r="AM366">
            <v>0</v>
          </cell>
          <cell r="AN366" t="str">
            <v>не определена</v>
          </cell>
          <cell r="AO366">
            <v>0</v>
          </cell>
          <cell r="AP366">
            <v>0</v>
          </cell>
          <cell r="AQ366">
            <v>0</v>
          </cell>
          <cell r="AR366" t="str">
            <v>не определена</v>
          </cell>
          <cell r="AS366">
            <v>0</v>
          </cell>
          <cell r="AT366">
            <v>0</v>
          </cell>
          <cell r="AU366">
            <v>0</v>
          </cell>
          <cell r="AV366" t="str">
            <v>не определена</v>
          </cell>
          <cell r="AW366">
            <v>0</v>
          </cell>
          <cell r="AX366">
            <v>0</v>
          </cell>
          <cell r="AY366">
            <v>9678</v>
          </cell>
          <cell r="AZ366" t="str">
            <v>чел./час</v>
          </cell>
          <cell r="BA366">
            <v>232272</v>
          </cell>
          <cell r="BB366">
            <v>84779280</v>
          </cell>
          <cell r="BC366">
            <v>0</v>
          </cell>
          <cell r="BD366" t="str">
            <v>не определена</v>
          </cell>
          <cell r="BE366">
            <v>0</v>
          </cell>
          <cell r="BF366">
            <v>0</v>
          </cell>
          <cell r="BG366" t="str">
            <v>не определено</v>
          </cell>
          <cell r="BH366" t="str">
            <v>да</v>
          </cell>
          <cell r="BI366" t="str">
            <v>да</v>
          </cell>
          <cell r="BJ366" t="str">
            <v>да</v>
          </cell>
          <cell r="BK366" t="str">
            <v>да</v>
          </cell>
          <cell r="BL366" t="str">
            <v>да</v>
          </cell>
          <cell r="BM366" t="str">
            <v>нет</v>
          </cell>
          <cell r="BN366">
            <v>0</v>
          </cell>
          <cell r="BO366">
            <v>0</v>
          </cell>
        </row>
        <row r="367">
          <cell r="A367" t="str">
            <v>ВППОстафьевоЦФО</v>
          </cell>
          <cell r="B367">
            <v>355</v>
          </cell>
          <cell r="C367" t="str">
            <v>Центральный аппарат</v>
          </cell>
          <cell r="D367" t="str">
            <v>ВПП</v>
          </cell>
          <cell r="E367" t="str">
            <v>ВПП</v>
          </cell>
          <cell r="F367" t="str">
            <v>Остафьево</v>
          </cell>
          <cell r="G367" t="str">
            <v>да</v>
          </cell>
          <cell r="H367" t="str">
            <v>установлен</v>
          </cell>
          <cell r="I367" t="str">
            <v>воздушный</v>
          </cell>
          <cell r="J367" t="str">
            <v>не определен</v>
          </cell>
          <cell r="K367" t="str">
            <v>грузо-пассажирский</v>
          </cell>
          <cell r="L367" t="str">
            <v>постоянный</v>
          </cell>
          <cell r="M367" t="str">
            <v>многосторонний</v>
          </cell>
          <cell r="N367" t="str">
            <v>не определен</v>
          </cell>
          <cell r="O367" t="str">
            <v>нет</v>
          </cell>
          <cell r="P367" t="str">
            <v>нет</v>
          </cell>
          <cell r="Q367" t="str">
            <v>нет</v>
          </cell>
          <cell r="R367" t="str">
            <v>не применимо</v>
          </cell>
          <cell r="S367" t="str">
            <v>не применимо</v>
          </cell>
          <cell r="T367" t="str">
            <v>ЦФО</v>
          </cell>
          <cell r="U367" t="str">
            <v>г. Москва</v>
          </cell>
          <cell r="V367" t="str">
            <v>г. Москва, поселение Рязановское, аэропорт «Остафьево»</v>
          </cell>
          <cell r="W367" t="str">
            <v>функционирует</v>
          </cell>
          <cell r="X367" t="str">
            <v>круглосуточно</v>
          </cell>
          <cell r="Y367" t="str">
            <v>действует</v>
          </cell>
          <cell r="Z367" t="str">
            <v>нет данных</v>
          </cell>
          <cell r="AA367" t="str">
            <v>нет данных</v>
          </cell>
          <cell r="AB367" t="str">
            <v>нет данных</v>
          </cell>
          <cell r="AC367" t="str">
            <v>все</v>
          </cell>
          <cell r="AD367" t="str">
            <v>круглогодично</v>
          </cell>
          <cell r="AE367">
            <v>24</v>
          </cell>
          <cell r="AF367">
            <v>365</v>
          </cell>
          <cell r="AG367" t="str">
            <v>действует</v>
          </cell>
          <cell r="AH367">
            <v>44495</v>
          </cell>
          <cell r="AI367">
            <v>0</v>
          </cell>
          <cell r="AJ367" t="str">
            <v>не определена</v>
          </cell>
          <cell r="AK367">
            <v>0</v>
          </cell>
          <cell r="AL367">
            <v>0</v>
          </cell>
          <cell r="AM367">
            <v>0</v>
          </cell>
          <cell r="AN367" t="str">
            <v>не определена</v>
          </cell>
          <cell r="AO367">
            <v>0</v>
          </cell>
          <cell r="AP367">
            <v>0</v>
          </cell>
          <cell r="AQ367">
            <v>0</v>
          </cell>
          <cell r="AR367" t="str">
            <v>не определена</v>
          </cell>
          <cell r="AS367">
            <v>0</v>
          </cell>
          <cell r="AT367">
            <v>0</v>
          </cell>
          <cell r="AU367">
            <v>0</v>
          </cell>
          <cell r="AV367" t="str">
            <v>не определена</v>
          </cell>
          <cell r="AW367">
            <v>0</v>
          </cell>
          <cell r="AX367">
            <v>0</v>
          </cell>
          <cell r="AY367">
            <v>60</v>
          </cell>
          <cell r="AZ367" t="str">
            <v>чел./час</v>
          </cell>
          <cell r="BA367">
            <v>1440</v>
          </cell>
          <cell r="BB367">
            <v>525600</v>
          </cell>
          <cell r="BC367">
            <v>50</v>
          </cell>
          <cell r="BD367" t="str">
            <v>тонн/сутки</v>
          </cell>
          <cell r="BE367">
            <v>50</v>
          </cell>
          <cell r="BF367">
            <v>18250</v>
          </cell>
          <cell r="BG367" t="str">
            <v>не определено</v>
          </cell>
          <cell r="BH367" t="str">
            <v>да</v>
          </cell>
          <cell r="BI367" t="str">
            <v>да</v>
          </cell>
          <cell r="BJ367" t="str">
            <v>да</v>
          </cell>
          <cell r="BK367" t="str">
            <v>да</v>
          </cell>
          <cell r="BL367" t="str">
            <v>да</v>
          </cell>
          <cell r="BM367" t="str">
            <v>нет</v>
          </cell>
          <cell r="BN367">
            <v>0</v>
          </cell>
          <cell r="BO367">
            <v>0</v>
          </cell>
        </row>
        <row r="368">
          <cell r="A368" t="str">
            <v>ДАПП ПУПЦаган-ЧелутайДФО</v>
          </cell>
          <cell r="B368">
            <v>0</v>
          </cell>
          <cell r="C368" t="str">
            <v>Читинский</v>
          </cell>
          <cell r="D368" t="str">
            <v>АПП</v>
          </cell>
          <cell r="E368" t="str">
            <v>ДАПП ПУП</v>
          </cell>
          <cell r="F368" t="str">
            <v>Цаган-Челутай</v>
          </cell>
          <cell r="G368" t="str">
            <v>нет</v>
          </cell>
          <cell r="H368" t="str">
            <v>закрыт</v>
          </cell>
          <cell r="I368" t="str">
            <v>автомобильный</v>
          </cell>
          <cell r="J368" t="str">
            <v>не определен</v>
          </cell>
          <cell r="K368" t="str">
            <v>грузо-пассажирский</v>
          </cell>
          <cell r="L368" t="str">
            <v>сезонный</v>
          </cell>
          <cell r="M368" t="str">
            <v>двусторонний</v>
          </cell>
          <cell r="N368" t="str">
            <v>упрощенный</v>
          </cell>
          <cell r="O368" t="str">
            <v>нет</v>
          </cell>
          <cell r="P368" t="str">
            <v>нет</v>
          </cell>
          <cell r="Q368" t="str">
            <v>нет</v>
          </cell>
          <cell r="R368" t="str">
            <v>Монголия</v>
          </cell>
          <cell r="S368" t="str">
            <v>Худэр</v>
          </cell>
          <cell r="T368" t="str">
            <v>ДФО</v>
          </cell>
          <cell r="U368" t="str">
            <v>Республика Бурятия</v>
          </cell>
          <cell r="V368" t="str">
            <v>не определен</v>
          </cell>
          <cell r="W368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X368" t="str">
            <v>не определен</v>
          </cell>
          <cell r="Y368" t="str">
            <v>не определен</v>
          </cell>
          <cell r="Z368" t="str">
            <v>нет данных</v>
          </cell>
          <cell r="AA368" t="str">
            <v>нет данных</v>
          </cell>
          <cell r="AB368" t="str">
            <v>нет данных</v>
          </cell>
          <cell r="AC368" t="str">
            <v>не определен</v>
          </cell>
          <cell r="AD368" t="str">
            <v>не определен</v>
          </cell>
          <cell r="AE368">
            <v>0</v>
          </cell>
          <cell r="AF368">
            <v>0</v>
          </cell>
          <cell r="AG368" t="str">
            <v>не определен</v>
          </cell>
          <cell r="AH368" t="str">
            <v>не утвержден</v>
          </cell>
          <cell r="AI368">
            <v>0</v>
          </cell>
          <cell r="AJ368" t="str">
            <v>не определена</v>
          </cell>
          <cell r="AK368">
            <v>0</v>
          </cell>
          <cell r="AL368">
            <v>0</v>
          </cell>
          <cell r="AM368">
            <v>0</v>
          </cell>
          <cell r="AN368" t="str">
            <v>не определена</v>
          </cell>
          <cell r="AO368">
            <v>0</v>
          </cell>
          <cell r="AP368">
            <v>0</v>
          </cell>
          <cell r="AQ368">
            <v>0</v>
          </cell>
          <cell r="AR368" t="str">
            <v>не определена</v>
          </cell>
          <cell r="AS368">
            <v>0</v>
          </cell>
          <cell r="AT368">
            <v>0</v>
          </cell>
          <cell r="AU368">
            <v>0</v>
          </cell>
          <cell r="AV368" t="str">
            <v>не определена</v>
          </cell>
          <cell r="AW368">
            <v>0</v>
          </cell>
          <cell r="AX368">
            <v>0</v>
          </cell>
          <cell r="AY368">
            <v>0</v>
          </cell>
          <cell r="AZ368" t="str">
            <v>не определена</v>
          </cell>
          <cell r="BA368">
            <v>0</v>
          </cell>
          <cell r="BB368">
            <v>0</v>
          </cell>
          <cell r="BC368">
            <v>0</v>
          </cell>
          <cell r="BD368" t="str">
            <v>не определена</v>
          </cell>
          <cell r="BE368">
            <v>0</v>
          </cell>
          <cell r="BF368">
            <v>0</v>
          </cell>
          <cell r="BG368" t="str">
            <v>не определено</v>
          </cell>
          <cell r="BH368" t="str">
            <v>нет</v>
          </cell>
          <cell r="BI368" t="str">
            <v>нет</v>
          </cell>
          <cell r="BJ368" t="str">
            <v>нет</v>
          </cell>
          <cell r="BK368" t="str">
            <v>нет</v>
          </cell>
          <cell r="BL368" t="str">
            <v>нет</v>
          </cell>
          <cell r="BM368" t="str">
            <v>нет</v>
          </cell>
          <cell r="BN368" t="str">
            <v>частично</v>
          </cell>
          <cell r="BO368">
            <v>0</v>
          </cell>
        </row>
        <row r="369">
          <cell r="A369" t="str">
            <v>ВППТверь (Мигалово)ЦФО</v>
          </cell>
          <cell r="B369">
            <v>356</v>
          </cell>
          <cell r="C369" t="str">
            <v>Центральный аппарат</v>
          </cell>
          <cell r="D369" t="str">
            <v>ВПП</v>
          </cell>
          <cell r="E369" t="str">
            <v>ВПП</v>
          </cell>
          <cell r="F369" t="str">
            <v>Тверь (Мигалово)</v>
          </cell>
          <cell r="G369" t="str">
            <v>да</v>
          </cell>
          <cell r="H369" t="str">
            <v>установлен</v>
          </cell>
          <cell r="I369" t="str">
            <v>воздушный</v>
          </cell>
          <cell r="J369" t="str">
            <v>не определен</v>
          </cell>
          <cell r="K369" t="str">
            <v>грузо-пассажирский</v>
          </cell>
          <cell r="L369" t="str">
            <v>работающий на нерегулярной основе</v>
          </cell>
          <cell r="M369" t="str">
            <v>многосторонний</v>
          </cell>
          <cell r="N369" t="str">
            <v>не определен</v>
          </cell>
          <cell r="O369" t="str">
            <v>нет</v>
          </cell>
          <cell r="P369" t="str">
            <v>нет</v>
          </cell>
          <cell r="Q369" t="str">
            <v>нет</v>
          </cell>
          <cell r="R369" t="str">
            <v>не применимо</v>
          </cell>
          <cell r="S369" t="str">
            <v>не применимо</v>
          </cell>
          <cell r="T369" t="str">
            <v>ЦФО</v>
          </cell>
          <cell r="U369" t="str">
            <v>Тверская область</v>
          </cell>
          <cell r="V369" t="str">
            <v>Тверская область, г. Тверь, ул. Громова, д. 54</v>
          </cell>
          <cell r="W369" t="str">
            <v>В течение последних 5 лет международное сообщение в пункте пропуска не осуществляется</v>
          </cell>
          <cell r="X369" t="str">
            <v>круглосуточно</v>
          </cell>
          <cell r="Y369" t="str">
            <v>действует</v>
          </cell>
          <cell r="Z369" t="str">
            <v>нет данных</v>
          </cell>
          <cell r="AA369" t="str">
            <v>нет данных</v>
          </cell>
          <cell r="AB369" t="str">
            <v>нет данных</v>
          </cell>
          <cell r="AC369" t="str">
            <v>все</v>
          </cell>
          <cell r="AD369" t="str">
            <v>круглогодично</v>
          </cell>
          <cell r="AE369">
            <v>24</v>
          </cell>
          <cell r="AF369">
            <v>365</v>
          </cell>
          <cell r="AG369" t="str">
            <v>действует</v>
          </cell>
          <cell r="AH369">
            <v>44553</v>
          </cell>
          <cell r="AI369">
            <v>0</v>
          </cell>
          <cell r="AJ369" t="str">
            <v>не определена</v>
          </cell>
          <cell r="AK369">
            <v>0</v>
          </cell>
          <cell r="AL369">
            <v>0</v>
          </cell>
          <cell r="AM369">
            <v>0</v>
          </cell>
          <cell r="AN369" t="str">
            <v>не определена</v>
          </cell>
          <cell r="AO369">
            <v>0</v>
          </cell>
          <cell r="AP369">
            <v>0</v>
          </cell>
          <cell r="AQ369">
            <v>0</v>
          </cell>
          <cell r="AR369" t="str">
            <v>не определена</v>
          </cell>
          <cell r="AS369">
            <v>0</v>
          </cell>
          <cell r="AT369">
            <v>0</v>
          </cell>
          <cell r="AU369">
            <v>0</v>
          </cell>
          <cell r="AV369" t="str">
            <v>не определена</v>
          </cell>
          <cell r="AW369">
            <v>0</v>
          </cell>
          <cell r="AX369">
            <v>0</v>
          </cell>
          <cell r="AY369">
            <v>0</v>
          </cell>
          <cell r="AZ369" t="str">
            <v>не определена</v>
          </cell>
          <cell r="BA369">
            <v>0</v>
          </cell>
          <cell r="BB369">
            <v>0</v>
          </cell>
          <cell r="BC369">
            <v>0</v>
          </cell>
          <cell r="BD369" t="str">
            <v>не определена</v>
          </cell>
          <cell r="BE369">
            <v>0</v>
          </cell>
          <cell r="BF369">
            <v>0</v>
          </cell>
          <cell r="BG369" t="str">
            <v>не определено</v>
          </cell>
          <cell r="BH369" t="str">
            <v>да</v>
          </cell>
          <cell r="BI369" t="str">
            <v>да</v>
          </cell>
          <cell r="BJ369" t="str">
            <v>да</v>
          </cell>
          <cell r="BK369" t="str">
            <v>да</v>
          </cell>
          <cell r="BL369" t="str">
            <v>да</v>
          </cell>
          <cell r="BM369" t="str">
            <v>нет</v>
          </cell>
          <cell r="BN369">
            <v>0</v>
          </cell>
          <cell r="BO369">
            <v>0</v>
          </cell>
        </row>
        <row r="370">
          <cell r="A370" t="str">
            <v>ВППЧкаловскийЦФО</v>
          </cell>
          <cell r="B370">
            <v>357</v>
          </cell>
          <cell r="C370" t="str">
            <v>Центральный аппарат</v>
          </cell>
          <cell r="D370" t="str">
            <v>ВПП</v>
          </cell>
          <cell r="E370" t="str">
            <v>ВПП</v>
          </cell>
          <cell r="F370" t="str">
            <v>Чкаловский</v>
          </cell>
          <cell r="G370" t="str">
            <v>да</v>
          </cell>
          <cell r="H370" t="str">
            <v>установлен</v>
          </cell>
          <cell r="I370" t="str">
            <v>воздушный</v>
          </cell>
          <cell r="J370" t="str">
            <v>не определен</v>
          </cell>
          <cell r="K370" t="str">
            <v>грузо-пассажирский</v>
          </cell>
          <cell r="L370" t="str">
            <v>работающий на нерегулярной основе</v>
          </cell>
          <cell r="M370" t="str">
            <v>многосторонний</v>
          </cell>
          <cell r="N370" t="str">
            <v>не определен</v>
          </cell>
          <cell r="O370" t="str">
            <v>нет</v>
          </cell>
          <cell r="P370" t="str">
            <v>нет</v>
          </cell>
          <cell r="Q370" t="str">
            <v>нет</v>
          </cell>
          <cell r="R370" t="str">
            <v>не применимо</v>
          </cell>
          <cell r="S370" t="str">
            <v>не применимо</v>
          </cell>
          <cell r="T370" t="str">
            <v>ЦФО</v>
          </cell>
          <cell r="U370" t="str">
            <v>Московская область</v>
          </cell>
          <cell r="V370" t="str">
            <v>Московская область, Щелковский район, ул. Аэродромная, д. 2 стр. 1</v>
          </cell>
          <cell r="W370" t="str">
            <v>функционирует</v>
          </cell>
          <cell r="X370" t="str">
            <v>круглосуточно</v>
          </cell>
          <cell r="Y370" t="str">
            <v>действует</v>
          </cell>
          <cell r="Z370" t="str">
            <v>нет данных</v>
          </cell>
          <cell r="AA370" t="str">
            <v>нет данных</v>
          </cell>
          <cell r="AB370" t="str">
            <v>нет данных</v>
          </cell>
          <cell r="AC370" t="str">
            <v>все</v>
          </cell>
          <cell r="AD370" t="str">
            <v>круглогодично</v>
          </cell>
          <cell r="AE370">
            <v>24</v>
          </cell>
          <cell r="AF370">
            <v>365</v>
          </cell>
          <cell r="AG370" t="str">
            <v>действует</v>
          </cell>
          <cell r="AH370">
            <v>44490</v>
          </cell>
          <cell r="AI370">
            <v>0</v>
          </cell>
          <cell r="AJ370" t="str">
            <v>не определена</v>
          </cell>
          <cell r="AK370">
            <v>0</v>
          </cell>
          <cell r="AL370">
            <v>0</v>
          </cell>
          <cell r="AM370">
            <v>0</v>
          </cell>
          <cell r="AN370" t="str">
            <v>не определена</v>
          </cell>
          <cell r="AO370">
            <v>0</v>
          </cell>
          <cell r="AP370">
            <v>0</v>
          </cell>
          <cell r="AQ370">
            <v>0</v>
          </cell>
          <cell r="AR370" t="str">
            <v>не определена</v>
          </cell>
          <cell r="AS370">
            <v>0</v>
          </cell>
          <cell r="AT370">
            <v>0</v>
          </cell>
          <cell r="AU370">
            <v>0</v>
          </cell>
          <cell r="AV370" t="str">
            <v>не определена</v>
          </cell>
          <cell r="AW370">
            <v>0</v>
          </cell>
          <cell r="AX370">
            <v>0</v>
          </cell>
          <cell r="AY370">
            <v>100</v>
          </cell>
          <cell r="AZ370" t="str">
            <v>чел./час</v>
          </cell>
          <cell r="BA370">
            <v>2400</v>
          </cell>
          <cell r="BB370">
            <v>0</v>
          </cell>
          <cell r="BC370">
            <v>0</v>
          </cell>
          <cell r="BD370" t="str">
            <v>не определена</v>
          </cell>
          <cell r="BE370">
            <v>0</v>
          </cell>
          <cell r="BF370">
            <v>0</v>
          </cell>
          <cell r="BG370" t="str">
            <v>не представляется возможным расчитать в связи с нерегулярным характером работы пункта пропуска</v>
          </cell>
          <cell r="BH370" t="str">
            <v>да</v>
          </cell>
          <cell r="BI370" t="str">
            <v>да</v>
          </cell>
          <cell r="BJ370" t="str">
            <v>да</v>
          </cell>
          <cell r="BK370" t="str">
            <v>да</v>
          </cell>
          <cell r="BL370" t="str">
            <v>да</v>
          </cell>
          <cell r="BM370" t="str">
            <v>нет</v>
          </cell>
          <cell r="BN370">
            <v>0</v>
          </cell>
          <cell r="BO370">
            <v>0</v>
          </cell>
        </row>
        <row r="371">
          <cell r="A371" t="str">
            <v>ВППЯрославль (Туношна)ЦФО</v>
          </cell>
          <cell r="B371">
            <v>358</v>
          </cell>
          <cell r="C371" t="str">
            <v>Центральный аппарат</v>
          </cell>
          <cell r="D371" t="str">
            <v>ВПП</v>
          </cell>
          <cell r="E371" t="str">
            <v>ВПП</v>
          </cell>
          <cell r="F371" t="str">
            <v>Ярославль (Туношна)</v>
          </cell>
          <cell r="G371" t="str">
            <v>да</v>
          </cell>
          <cell r="H371" t="str">
            <v>установлен</v>
          </cell>
          <cell r="I371" t="str">
            <v>воздушный</v>
          </cell>
          <cell r="J371" t="str">
            <v>не определен</v>
          </cell>
          <cell r="K371" t="str">
            <v>грузо-пассажирский</v>
          </cell>
          <cell r="L371" t="str">
            <v>работающий на нерегулярной основе</v>
          </cell>
          <cell r="M371" t="str">
            <v>многосторонний</v>
          </cell>
          <cell r="N371" t="str">
            <v>не определен</v>
          </cell>
          <cell r="O371" t="str">
            <v>нет</v>
          </cell>
          <cell r="P371" t="str">
            <v>нет</v>
          </cell>
          <cell r="Q371" t="str">
            <v>нет</v>
          </cell>
          <cell r="R371" t="str">
            <v>не применимо</v>
          </cell>
          <cell r="S371" t="str">
            <v>не применимо</v>
          </cell>
          <cell r="T371" t="str">
            <v>ЦФО</v>
          </cell>
          <cell r="U371" t="str">
            <v>Ярославская область</v>
          </cell>
          <cell r="V371" t="str">
            <v>Ярославская область, Ярославский район, Туношна-городок-26, 21 км юго-восточнее г. Ярославль, аэропорт Туношна</v>
          </cell>
          <cell r="W371" t="str">
            <v>функционирует</v>
          </cell>
          <cell r="X371" t="str">
            <v>круглосуточно</v>
          </cell>
          <cell r="Y371" t="str">
            <v>действует</v>
          </cell>
          <cell r="Z371" t="str">
            <v>нет данных</v>
          </cell>
          <cell r="AA371" t="str">
            <v>нет данных</v>
          </cell>
          <cell r="AB371" t="str">
            <v>нет данных</v>
          </cell>
          <cell r="AC371" t="str">
            <v>все</v>
          </cell>
          <cell r="AD371" t="str">
            <v>круглогодично</v>
          </cell>
          <cell r="AE371">
            <v>24</v>
          </cell>
          <cell r="AF371">
            <v>365</v>
          </cell>
          <cell r="AG371" t="str">
            <v>действует</v>
          </cell>
          <cell r="AH371">
            <v>44761</v>
          </cell>
          <cell r="AI371">
            <v>0</v>
          </cell>
          <cell r="AJ371" t="str">
            <v>не определена</v>
          </cell>
          <cell r="AK371">
            <v>0</v>
          </cell>
          <cell r="AL371">
            <v>0</v>
          </cell>
          <cell r="AM371">
            <v>0</v>
          </cell>
          <cell r="AN371" t="str">
            <v>не определена</v>
          </cell>
          <cell r="AO371">
            <v>0</v>
          </cell>
          <cell r="AP371">
            <v>0</v>
          </cell>
          <cell r="AQ371">
            <v>0</v>
          </cell>
          <cell r="AR371" t="str">
            <v>не определена</v>
          </cell>
          <cell r="AS371">
            <v>0</v>
          </cell>
          <cell r="AT371">
            <v>0</v>
          </cell>
          <cell r="AU371">
            <v>0</v>
          </cell>
          <cell r="AV371" t="str">
            <v>не определена</v>
          </cell>
          <cell r="AW371">
            <v>0</v>
          </cell>
          <cell r="AX371">
            <v>0</v>
          </cell>
          <cell r="AY371">
            <v>0</v>
          </cell>
          <cell r="AZ371" t="str">
            <v>не определена</v>
          </cell>
          <cell r="BA371">
            <v>0</v>
          </cell>
          <cell r="BB371">
            <v>0</v>
          </cell>
          <cell r="BC371">
            <v>0</v>
          </cell>
          <cell r="BD371" t="str">
            <v>не определена</v>
          </cell>
          <cell r="BE371">
            <v>0</v>
          </cell>
          <cell r="BF371">
            <v>0</v>
          </cell>
          <cell r="BG371" t="str">
            <v>не определено</v>
          </cell>
          <cell r="BH371" t="str">
            <v>да</v>
          </cell>
          <cell r="BI371" t="str">
            <v>да</v>
          </cell>
          <cell r="BJ371" t="str">
            <v>да</v>
          </cell>
          <cell r="BK371" t="str">
            <v>да</v>
          </cell>
          <cell r="BL371" t="str">
            <v>да</v>
          </cell>
          <cell r="BM371" t="str">
            <v>нет</v>
          </cell>
          <cell r="BN371" t="str">
            <v>не обустроен</v>
          </cell>
          <cell r="BO371">
            <v>0</v>
          </cell>
        </row>
        <row r="372">
          <cell r="A372" t="str">
            <v>ДАППАбагайтуйДФО</v>
          </cell>
          <cell r="B372">
            <v>359</v>
          </cell>
          <cell r="C372" t="str">
            <v>Читинский</v>
          </cell>
          <cell r="D372" t="str">
            <v>АПП</v>
          </cell>
          <cell r="E372" t="str">
            <v>ДАПП</v>
          </cell>
          <cell r="F372" t="str">
            <v>Абагайтуй</v>
          </cell>
          <cell r="G372" t="str">
            <v>нет</v>
          </cell>
          <cell r="H372" t="str">
            <v>установлен</v>
          </cell>
          <cell r="I372" t="str">
            <v>автомобильный</v>
          </cell>
          <cell r="J372" t="str">
            <v>не определен</v>
          </cell>
          <cell r="K372" t="str">
            <v>грузовой</v>
          </cell>
          <cell r="L372" t="str">
            <v>работающий на нерегулярной основе</v>
          </cell>
          <cell r="M372" t="str">
            <v>двусторонний</v>
          </cell>
          <cell r="N372" t="str">
            <v>не определен</v>
          </cell>
          <cell r="O372" t="str">
            <v>нет</v>
          </cell>
          <cell r="P372" t="str">
            <v>нет</v>
          </cell>
          <cell r="Q372" t="str">
            <v>нет</v>
          </cell>
          <cell r="R372" t="str">
            <v>Китайская Народная Республика</v>
          </cell>
          <cell r="S372" t="str">
            <v>Эрка</v>
          </cell>
          <cell r="T372" t="str">
            <v>ДФО</v>
          </cell>
          <cell r="U372" t="str">
            <v>Забайкальский край</v>
          </cell>
          <cell r="V372" t="str">
            <v>не определен</v>
          </cell>
          <cell r="W372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X372" t="str">
            <v>не определен</v>
          </cell>
          <cell r="Y372" t="str">
            <v>не определен</v>
          </cell>
          <cell r="Z372" t="str">
            <v>нет данных</v>
          </cell>
          <cell r="AA372" t="str">
            <v>нет данных</v>
          </cell>
          <cell r="AB372" t="str">
            <v>нет данных</v>
          </cell>
          <cell r="AC372" t="str">
            <v>не определен</v>
          </cell>
          <cell r="AD372" t="str">
            <v>не определен</v>
          </cell>
          <cell r="AE372">
            <v>0</v>
          </cell>
          <cell r="AF372">
            <v>0</v>
          </cell>
          <cell r="AG372" t="str">
            <v>не определен</v>
          </cell>
          <cell r="AH372" t="str">
            <v>не утвержден</v>
          </cell>
          <cell r="AI372">
            <v>0</v>
          </cell>
          <cell r="AJ372" t="str">
            <v>не определена</v>
          </cell>
          <cell r="AK372">
            <v>0</v>
          </cell>
          <cell r="AL372">
            <v>0</v>
          </cell>
          <cell r="AM372">
            <v>0</v>
          </cell>
          <cell r="AN372" t="str">
            <v>не определена</v>
          </cell>
          <cell r="AO372">
            <v>0</v>
          </cell>
          <cell r="AP372">
            <v>0</v>
          </cell>
          <cell r="AQ372">
            <v>0</v>
          </cell>
          <cell r="AR372" t="str">
            <v>не определена</v>
          </cell>
          <cell r="AS372">
            <v>0</v>
          </cell>
          <cell r="AT372">
            <v>0</v>
          </cell>
          <cell r="AU372">
            <v>0</v>
          </cell>
          <cell r="AV372" t="str">
            <v>не определена</v>
          </cell>
          <cell r="AW372">
            <v>0</v>
          </cell>
          <cell r="AX372">
            <v>0</v>
          </cell>
          <cell r="AY372">
            <v>0</v>
          </cell>
          <cell r="AZ372" t="str">
            <v>не определена</v>
          </cell>
          <cell r="BA372">
            <v>0</v>
          </cell>
          <cell r="BB372">
            <v>0</v>
          </cell>
          <cell r="BC372">
            <v>0</v>
          </cell>
          <cell r="BD372" t="str">
            <v>не определена</v>
          </cell>
          <cell r="BE372">
            <v>0</v>
          </cell>
          <cell r="BF372">
            <v>0</v>
          </cell>
          <cell r="BG372" t="str">
            <v>не определено</v>
          </cell>
          <cell r="BH372" t="str">
            <v>нет</v>
          </cell>
          <cell r="BI372" t="str">
            <v>нет</v>
          </cell>
          <cell r="BJ372" t="str">
            <v>нет</v>
          </cell>
          <cell r="BK372" t="str">
            <v>нет</v>
          </cell>
          <cell r="BL372" t="str">
            <v>нет</v>
          </cell>
          <cell r="BM372" t="str">
            <v>нет</v>
          </cell>
          <cell r="BN372" t="str">
            <v>не обустроен</v>
          </cell>
          <cell r="BO372">
            <v>0</v>
          </cell>
        </row>
        <row r="373">
          <cell r="A373" t="str">
            <v>ДАППАйнек-ГолДФО</v>
          </cell>
          <cell r="B373">
            <v>360</v>
          </cell>
          <cell r="C373" t="str">
            <v>Читинский</v>
          </cell>
          <cell r="D373" t="str">
            <v>АПП</v>
          </cell>
          <cell r="E373" t="str">
            <v>ДАПП</v>
          </cell>
          <cell r="F373" t="str">
            <v>Айнек-Гол</v>
          </cell>
          <cell r="G373" t="str">
            <v>нет</v>
          </cell>
          <cell r="H373" t="str">
            <v>установлен</v>
          </cell>
          <cell r="I373" t="str">
            <v>автомобильный</v>
          </cell>
          <cell r="J373" t="str">
            <v>не определен</v>
          </cell>
          <cell r="K373" t="str">
            <v>грузо-пассажирский</v>
          </cell>
          <cell r="L373" t="str">
            <v>работающий на нерегулярной основе</v>
          </cell>
          <cell r="M373" t="str">
            <v>двусторонний</v>
          </cell>
          <cell r="N373" t="str">
            <v>не определен</v>
          </cell>
          <cell r="O373" t="str">
            <v>нет</v>
          </cell>
          <cell r="P373" t="str">
            <v>нет</v>
          </cell>
          <cell r="Q373" t="str">
            <v>нет</v>
          </cell>
          <cell r="R373" t="str">
            <v>Монголия</v>
          </cell>
          <cell r="S373" t="str">
            <v>Бага-Илэнх-Гол</v>
          </cell>
          <cell r="T373" t="str">
            <v>ДФО</v>
          </cell>
          <cell r="U373" t="str">
            <v>Республика Бурятия</v>
          </cell>
          <cell r="V373" t="str">
            <v>не определен</v>
          </cell>
          <cell r="W373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X373" t="str">
            <v>не определен</v>
          </cell>
          <cell r="Y373" t="str">
            <v>не определен</v>
          </cell>
          <cell r="Z373" t="str">
            <v>нет данных</v>
          </cell>
          <cell r="AA373" t="str">
            <v>нет данных</v>
          </cell>
          <cell r="AB373" t="str">
            <v>нет данных</v>
          </cell>
          <cell r="AC373" t="str">
            <v>не определен</v>
          </cell>
          <cell r="AD373" t="str">
            <v>не определен</v>
          </cell>
          <cell r="AE373">
            <v>0</v>
          </cell>
          <cell r="AF373">
            <v>0</v>
          </cell>
          <cell r="AG373" t="str">
            <v>не определен</v>
          </cell>
          <cell r="AH373" t="str">
            <v>не утвержден</v>
          </cell>
          <cell r="AI373">
            <v>0</v>
          </cell>
          <cell r="AJ373" t="str">
            <v>не определена</v>
          </cell>
          <cell r="AK373">
            <v>0</v>
          </cell>
          <cell r="AL373">
            <v>0</v>
          </cell>
          <cell r="AM373">
            <v>0</v>
          </cell>
          <cell r="AN373" t="str">
            <v>не определена</v>
          </cell>
          <cell r="AO373">
            <v>0</v>
          </cell>
          <cell r="AP373">
            <v>0</v>
          </cell>
          <cell r="AQ373">
            <v>0</v>
          </cell>
          <cell r="AR373" t="str">
            <v>не определена</v>
          </cell>
          <cell r="AS373">
            <v>0</v>
          </cell>
          <cell r="AT373">
            <v>0</v>
          </cell>
          <cell r="AU373">
            <v>0</v>
          </cell>
          <cell r="AV373" t="str">
            <v>не определена</v>
          </cell>
          <cell r="AW373">
            <v>0</v>
          </cell>
          <cell r="AX373">
            <v>0</v>
          </cell>
          <cell r="AY373">
            <v>0</v>
          </cell>
          <cell r="AZ373" t="str">
            <v>не определена</v>
          </cell>
          <cell r="BA373">
            <v>0</v>
          </cell>
          <cell r="BB373">
            <v>0</v>
          </cell>
          <cell r="BC373">
            <v>0</v>
          </cell>
          <cell r="BD373" t="str">
            <v>не определена</v>
          </cell>
          <cell r="BE373">
            <v>0</v>
          </cell>
          <cell r="BF373">
            <v>0</v>
          </cell>
          <cell r="BG373" t="str">
            <v>не определено</v>
          </cell>
          <cell r="BH373" t="str">
            <v>нет</v>
          </cell>
          <cell r="BI373" t="str">
            <v>нет</v>
          </cell>
          <cell r="BJ373" t="str">
            <v>нет</v>
          </cell>
          <cell r="BK373" t="str">
            <v>нет</v>
          </cell>
          <cell r="BL373" t="str">
            <v>нет</v>
          </cell>
          <cell r="BM373" t="str">
            <v>нет</v>
          </cell>
          <cell r="BN373" t="str">
            <v>не обустроен</v>
          </cell>
          <cell r="BO373">
            <v>0</v>
          </cell>
        </row>
        <row r="374">
          <cell r="A374" t="str">
            <v>ДАППАлтанДФО</v>
          </cell>
          <cell r="B374">
            <v>361</v>
          </cell>
          <cell r="C374" t="str">
            <v>Читинский</v>
          </cell>
          <cell r="D374" t="str">
            <v>АПП</v>
          </cell>
          <cell r="E374" t="str">
            <v>ДАПП</v>
          </cell>
          <cell r="F374" t="str">
            <v>Алтан</v>
          </cell>
          <cell r="G374" t="str">
            <v>нет</v>
          </cell>
          <cell r="H374" t="str">
            <v>установлен</v>
          </cell>
          <cell r="I374" t="str">
            <v>автомобильный</v>
          </cell>
          <cell r="J374" t="str">
            <v>не определен</v>
          </cell>
          <cell r="K374" t="str">
            <v>грузо-пассажирский</v>
          </cell>
          <cell r="L374" t="str">
            <v>работающий на нерегулярной основе</v>
          </cell>
          <cell r="M374" t="str">
            <v>двусторонний</v>
          </cell>
          <cell r="N374" t="str">
            <v>не определен</v>
          </cell>
          <cell r="O374" t="str">
            <v>нет</v>
          </cell>
          <cell r="P374" t="str">
            <v>нет</v>
          </cell>
          <cell r="Q374" t="str">
            <v>нет</v>
          </cell>
          <cell r="R374" t="str">
            <v>Монголия</v>
          </cell>
          <cell r="S374" t="str">
            <v>Агацын-Гол</v>
          </cell>
          <cell r="T374" t="str">
            <v>ДФО</v>
          </cell>
          <cell r="U374" t="str">
            <v>Забайкальский край</v>
          </cell>
          <cell r="V374" t="str">
            <v>не определен</v>
          </cell>
          <cell r="W374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X374" t="str">
            <v>не определен</v>
          </cell>
          <cell r="Y374" t="str">
            <v>не определен</v>
          </cell>
          <cell r="Z374" t="str">
            <v>нет данных</v>
          </cell>
          <cell r="AA374" t="str">
            <v>нет данных</v>
          </cell>
          <cell r="AB374" t="str">
            <v>нет данных</v>
          </cell>
          <cell r="AC374" t="str">
            <v>не определен</v>
          </cell>
          <cell r="AD374" t="str">
            <v>не определен</v>
          </cell>
          <cell r="AE374">
            <v>0</v>
          </cell>
          <cell r="AF374">
            <v>0</v>
          </cell>
          <cell r="AG374" t="str">
            <v>не определен</v>
          </cell>
          <cell r="AH374" t="str">
            <v>не утвержден</v>
          </cell>
          <cell r="AI374">
            <v>0</v>
          </cell>
          <cell r="AJ374" t="str">
            <v>не определена</v>
          </cell>
          <cell r="AK374">
            <v>0</v>
          </cell>
          <cell r="AL374">
            <v>0</v>
          </cell>
          <cell r="AM374">
            <v>0</v>
          </cell>
          <cell r="AN374" t="str">
            <v>не определена</v>
          </cell>
          <cell r="AO374">
            <v>0</v>
          </cell>
          <cell r="AP374">
            <v>0</v>
          </cell>
          <cell r="AQ374">
            <v>0</v>
          </cell>
          <cell r="AR374" t="str">
            <v>не определена</v>
          </cell>
          <cell r="AS374">
            <v>0</v>
          </cell>
          <cell r="AT374">
            <v>0</v>
          </cell>
          <cell r="AU374">
            <v>0</v>
          </cell>
          <cell r="AV374" t="str">
            <v>не определена</v>
          </cell>
          <cell r="AW374">
            <v>0</v>
          </cell>
          <cell r="AX374">
            <v>0</v>
          </cell>
          <cell r="AY374">
            <v>0</v>
          </cell>
          <cell r="AZ374" t="str">
            <v>не определена</v>
          </cell>
          <cell r="BA374">
            <v>0</v>
          </cell>
          <cell r="BB374">
            <v>0</v>
          </cell>
          <cell r="BC374">
            <v>0</v>
          </cell>
          <cell r="BD374" t="str">
            <v>не определена</v>
          </cell>
          <cell r="BE374">
            <v>0</v>
          </cell>
          <cell r="BF374">
            <v>0</v>
          </cell>
          <cell r="BG374" t="str">
            <v>не определено</v>
          </cell>
          <cell r="BH374" t="str">
            <v>нет</v>
          </cell>
          <cell r="BI374" t="str">
            <v>нет</v>
          </cell>
          <cell r="BJ374" t="str">
            <v>нет</v>
          </cell>
          <cell r="BK374" t="str">
            <v>нет</v>
          </cell>
          <cell r="BL374" t="str">
            <v>нет</v>
          </cell>
          <cell r="BM374" t="str">
            <v>нет</v>
          </cell>
          <cell r="BN374">
            <v>0</v>
          </cell>
          <cell r="BO374">
            <v>0</v>
          </cell>
        </row>
        <row r="375">
          <cell r="A375" t="str">
            <v>ДАППВерхний УльхунДФО</v>
          </cell>
          <cell r="B375">
            <v>362</v>
          </cell>
          <cell r="C375" t="str">
            <v>Читинский</v>
          </cell>
          <cell r="D375" t="str">
            <v>АПП</v>
          </cell>
          <cell r="E375" t="str">
            <v>ДАПП</v>
          </cell>
          <cell r="F375" t="str">
            <v>Верхний Ульхун</v>
          </cell>
          <cell r="G375" t="str">
            <v>да</v>
          </cell>
          <cell r="H375" t="str">
            <v>установлен</v>
          </cell>
          <cell r="I375" t="str">
            <v>автомобильный</v>
          </cell>
          <cell r="J375" t="str">
            <v>не определен</v>
          </cell>
          <cell r="K375" t="str">
            <v>грузо-пассажирский</v>
          </cell>
          <cell r="L375" t="str">
            <v>постоянный</v>
          </cell>
          <cell r="M375" t="str">
            <v>двусторонний</v>
          </cell>
          <cell r="N375" t="str">
            <v>не определен</v>
          </cell>
          <cell r="O375" t="str">
            <v>нет</v>
          </cell>
          <cell r="P375" t="str">
            <v>нет</v>
          </cell>
          <cell r="Q375" t="str">
            <v>нет</v>
          </cell>
          <cell r="R375" t="str">
            <v>Монголия</v>
          </cell>
          <cell r="S375" t="str">
            <v>Ульхун</v>
          </cell>
          <cell r="T375" t="str">
            <v>ДФО</v>
          </cell>
          <cell r="U375" t="str">
            <v>Забайкальский край</v>
          </cell>
          <cell r="V375" t="str">
            <v>Кыринский район, Забайкальского края, 296+120 км. автомобильной дороги Дарасун - Государственная граница МНР (76ОП РЗ 76А-005)</v>
          </cell>
          <cell r="W375" t="str">
            <v>функционирует</v>
          </cell>
          <cell r="X375" t="str">
            <v>с 10.30 до 17.30; технологический перерыв: с 13.30 до 14.00; выходной: суббота, воскресенье и дни государственных праздников в соответствии с Постановлением Правительства Российской Федерации</v>
          </cell>
          <cell r="Y375" t="str">
            <v>действует</v>
          </cell>
          <cell r="Z375" t="str">
            <v>нет данных</v>
          </cell>
          <cell r="AA375" t="str">
            <v>нет данных</v>
          </cell>
          <cell r="AB375" t="str">
            <v>нет данных</v>
          </cell>
          <cell r="AC375" t="str">
            <v>все</v>
          </cell>
          <cell r="AD375" t="str">
            <v>круглогодично</v>
          </cell>
          <cell r="AE375">
            <v>7</v>
          </cell>
          <cell r="AF375">
            <v>247</v>
          </cell>
          <cell r="AG375" t="str">
            <v>действует</v>
          </cell>
          <cell r="AH375">
            <v>44957</v>
          </cell>
          <cell r="AI375">
            <v>0</v>
          </cell>
          <cell r="AJ375" t="str">
            <v>не определена</v>
          </cell>
          <cell r="AK375">
            <v>0</v>
          </cell>
          <cell r="AL375">
            <v>0</v>
          </cell>
          <cell r="AM375">
            <v>0</v>
          </cell>
          <cell r="AN375" t="str">
            <v>не определена</v>
          </cell>
          <cell r="AO375">
            <v>0</v>
          </cell>
          <cell r="AP375">
            <v>0</v>
          </cell>
          <cell r="AQ375">
            <v>0</v>
          </cell>
          <cell r="AR375" t="str">
            <v>не определена</v>
          </cell>
          <cell r="AS375">
            <v>0</v>
          </cell>
          <cell r="AT375">
            <v>0</v>
          </cell>
          <cell r="AU375">
            <v>0</v>
          </cell>
          <cell r="AV375" t="str">
            <v>не определена</v>
          </cell>
          <cell r="AW375">
            <v>0</v>
          </cell>
          <cell r="AX375">
            <v>0</v>
          </cell>
          <cell r="AY375">
            <v>0</v>
          </cell>
          <cell r="AZ375" t="str">
            <v>не определена</v>
          </cell>
          <cell r="BA375">
            <v>0</v>
          </cell>
          <cell r="BB375">
            <v>0</v>
          </cell>
          <cell r="BC375">
            <v>0</v>
          </cell>
          <cell r="BD375" t="str">
            <v>не определена</v>
          </cell>
          <cell r="BE375">
            <v>0</v>
          </cell>
          <cell r="BF375">
            <v>0</v>
          </cell>
          <cell r="BG375" t="str">
            <v>не определено</v>
          </cell>
          <cell r="BH375" t="str">
            <v>да</v>
          </cell>
          <cell r="BI375" t="str">
            <v>да</v>
          </cell>
          <cell r="BJ375" t="str">
            <v>да</v>
          </cell>
          <cell r="BK375" t="str">
            <v>да</v>
          </cell>
          <cell r="BL375" t="str">
            <v>да</v>
          </cell>
          <cell r="BM375" t="str">
            <v>нет</v>
          </cell>
          <cell r="BN375" t="str">
            <v>не обустроен</v>
          </cell>
          <cell r="BO375">
            <v>1</v>
          </cell>
        </row>
        <row r="376">
          <cell r="A376" t="str">
            <v>ДАППЖелтураДФО</v>
          </cell>
          <cell r="B376">
            <v>363</v>
          </cell>
          <cell r="C376" t="str">
            <v>Читинский</v>
          </cell>
          <cell r="D376" t="str">
            <v>АПП</v>
          </cell>
          <cell r="E376" t="str">
            <v>ДАПП</v>
          </cell>
          <cell r="F376" t="str">
            <v>Желтура</v>
          </cell>
          <cell r="G376" t="str">
            <v>нет</v>
          </cell>
          <cell r="H376" t="str">
            <v>установлен</v>
          </cell>
          <cell r="I376" t="str">
            <v>автомобильный</v>
          </cell>
          <cell r="J376" t="str">
            <v>не определен</v>
          </cell>
          <cell r="K376" t="str">
            <v>грузо-пассажирский</v>
          </cell>
          <cell r="L376" t="str">
            <v>работающий на нерегулярной основе</v>
          </cell>
          <cell r="M376" t="str">
            <v>двусторонний</v>
          </cell>
          <cell r="N376" t="str">
            <v>не определен</v>
          </cell>
          <cell r="O376" t="str">
            <v>нет</v>
          </cell>
          <cell r="P376" t="str">
            <v>нет</v>
          </cell>
          <cell r="Q376" t="str">
            <v>нет</v>
          </cell>
          <cell r="R376" t="str">
            <v>Монголия</v>
          </cell>
          <cell r="S376" t="str">
            <v>Зэлтэр</v>
          </cell>
          <cell r="T376" t="str">
            <v>ДФО</v>
          </cell>
          <cell r="U376" t="str">
            <v>Республика Бурятия</v>
          </cell>
          <cell r="V376" t="str">
            <v>Республика Бурятия, Джидинский район в 11 км. южнее с. Желтура непосредственно на границе на высоте 750 м. над уровнем моря.</v>
          </cell>
          <cell r="W376" t="str">
            <v>Пункт пропуска не обустроен, так как решение о целесообразности функционирования не принято. В 2013 году ООО Транспортно-строительная фирма "Ростепломонтаж" иницировал реконструкцию пункта пропуска для организации функционирования с целью ввоза из Монголии каменного угля. Работы не завершены</v>
          </cell>
          <cell r="X376" t="str">
            <v>не определен</v>
          </cell>
          <cell r="Y376" t="str">
            <v>не определен</v>
          </cell>
          <cell r="Z376" t="str">
            <v>нет данных</v>
          </cell>
          <cell r="AA376" t="str">
            <v>нет данных</v>
          </cell>
          <cell r="AB376" t="str">
            <v>нет данных</v>
          </cell>
          <cell r="AC376" t="str">
            <v>не определен</v>
          </cell>
          <cell r="AD376" t="str">
            <v>не определен</v>
          </cell>
          <cell r="AE376">
            <v>0</v>
          </cell>
          <cell r="AF376">
            <v>0</v>
          </cell>
          <cell r="AG376" t="str">
            <v>не определен</v>
          </cell>
          <cell r="AH376" t="str">
            <v>не утвержден</v>
          </cell>
          <cell r="AI376">
            <v>0</v>
          </cell>
          <cell r="AJ376" t="str">
            <v>не определена</v>
          </cell>
          <cell r="AK376">
            <v>0</v>
          </cell>
          <cell r="AL376">
            <v>0</v>
          </cell>
          <cell r="AM376">
            <v>0</v>
          </cell>
          <cell r="AN376" t="str">
            <v>не определена</v>
          </cell>
          <cell r="AO376">
            <v>0</v>
          </cell>
          <cell r="AP376">
            <v>0</v>
          </cell>
          <cell r="AQ376">
            <v>0</v>
          </cell>
          <cell r="AR376" t="str">
            <v>не определена</v>
          </cell>
          <cell r="AS376">
            <v>0</v>
          </cell>
          <cell r="AT376">
            <v>0</v>
          </cell>
          <cell r="AU376">
            <v>0</v>
          </cell>
          <cell r="AV376" t="str">
            <v>не определена</v>
          </cell>
          <cell r="AW376">
            <v>0</v>
          </cell>
          <cell r="AX376">
            <v>0</v>
          </cell>
          <cell r="AY376">
            <v>0</v>
          </cell>
          <cell r="AZ376" t="str">
            <v>не определена</v>
          </cell>
          <cell r="BA376">
            <v>0</v>
          </cell>
          <cell r="BB376">
            <v>0</v>
          </cell>
          <cell r="BC376">
            <v>0</v>
          </cell>
          <cell r="BD376" t="str">
            <v>не определена</v>
          </cell>
          <cell r="BE376">
            <v>0</v>
          </cell>
          <cell r="BF376">
            <v>0</v>
          </cell>
          <cell r="BG376" t="str">
            <v>не определено</v>
          </cell>
          <cell r="BH376" t="str">
            <v>нет</v>
          </cell>
          <cell r="BI376" t="str">
            <v>нет</v>
          </cell>
          <cell r="BJ376" t="str">
            <v>нет</v>
          </cell>
          <cell r="BK376" t="str">
            <v>нет</v>
          </cell>
          <cell r="BL376" t="str">
            <v>нет</v>
          </cell>
          <cell r="BM376" t="str">
            <v>нет</v>
          </cell>
          <cell r="BN376" t="str">
            <v>частично</v>
          </cell>
          <cell r="BO376">
            <v>0</v>
          </cell>
        </row>
        <row r="377">
          <cell r="A377" t="str">
            <v>МАППЗабайкальскДФО</v>
          </cell>
          <cell r="B377">
            <v>364</v>
          </cell>
          <cell r="C377" t="str">
            <v>Читинский</v>
          </cell>
          <cell r="D377" t="str">
            <v>АПП</v>
          </cell>
          <cell r="E377" t="str">
            <v>МАПП</v>
          </cell>
          <cell r="F377" t="str">
            <v>Забайкальск</v>
          </cell>
          <cell r="G377" t="str">
            <v>да</v>
          </cell>
          <cell r="H377" t="str">
            <v>установлен</v>
          </cell>
          <cell r="I377" t="str">
            <v>автомобильный</v>
          </cell>
          <cell r="J377" t="str">
            <v>не определен</v>
          </cell>
          <cell r="K377" t="str">
            <v>грузо-пассажирский</v>
          </cell>
          <cell r="L377" t="str">
            <v>постоянный</v>
          </cell>
          <cell r="M377" t="str">
            <v>многосторонний</v>
          </cell>
          <cell r="N377" t="str">
            <v>не определен</v>
          </cell>
          <cell r="O377" t="str">
            <v>да</v>
          </cell>
          <cell r="P377" t="str">
            <v>да</v>
          </cell>
          <cell r="Q377" t="str">
            <v>да</v>
          </cell>
          <cell r="R377" t="str">
            <v>Китайская Народная Республика</v>
          </cell>
          <cell r="S377" t="str">
            <v>Маньчжурия</v>
          </cell>
          <cell r="T377" t="str">
            <v>ДФО</v>
          </cell>
          <cell r="U377" t="str">
            <v>Забайкальский край</v>
          </cell>
          <cell r="V377" t="str">
            <v>Забайкальский край, пгт. Забайкальск, МАПП Забайкальск</v>
          </cell>
          <cell r="W377" t="str">
            <v>функционирует</v>
          </cell>
          <cell r="X377" t="str">
            <v>круглосуточно</v>
          </cell>
          <cell r="Y377" t="str">
            <v>действует</v>
          </cell>
          <cell r="Z377" t="str">
            <v>протокол КС</v>
          </cell>
          <cell r="AA377">
            <v>44348</v>
          </cell>
          <cell r="AB377" t="str">
            <v>05/2021</v>
          </cell>
          <cell r="AC377" t="str">
            <v>пассажирское/грузовое</v>
          </cell>
          <cell r="AD377" t="str">
            <v>круглогодично</v>
          </cell>
          <cell r="AE377" t="str">
            <v>24/12</v>
          </cell>
          <cell r="AF377">
            <v>365</v>
          </cell>
          <cell r="AG377" t="str">
            <v>действует</v>
          </cell>
          <cell r="AH377">
            <v>44081</v>
          </cell>
          <cell r="AI377">
            <v>280</v>
          </cell>
          <cell r="AJ377" t="str">
            <v>тр.с./сутки</v>
          </cell>
          <cell r="AK377">
            <v>280</v>
          </cell>
          <cell r="AL377">
            <v>102200</v>
          </cell>
          <cell r="AM377">
            <v>160</v>
          </cell>
          <cell r="AN377" t="str">
            <v>тр.с./сутки</v>
          </cell>
          <cell r="AO377">
            <v>160</v>
          </cell>
          <cell r="AP377">
            <v>58400</v>
          </cell>
          <cell r="AQ377">
            <v>0</v>
          </cell>
          <cell r="AR377" t="str">
            <v>не определена</v>
          </cell>
          <cell r="AS377">
            <v>0</v>
          </cell>
          <cell r="AT377">
            <v>0</v>
          </cell>
          <cell r="AU377">
            <v>440</v>
          </cell>
          <cell r="AV377" t="str">
            <v>тр.с./сутки</v>
          </cell>
          <cell r="AW377">
            <v>440</v>
          </cell>
          <cell r="AX377">
            <v>160600</v>
          </cell>
          <cell r="AY377">
            <v>5000</v>
          </cell>
          <cell r="AZ377" t="str">
            <v>чел./сутки</v>
          </cell>
          <cell r="BA377">
            <v>5000</v>
          </cell>
          <cell r="BB377">
            <v>1825000</v>
          </cell>
          <cell r="BC377">
            <v>0</v>
          </cell>
          <cell r="BD377" t="str">
            <v>не определена</v>
          </cell>
          <cell r="BE377">
            <v>0</v>
          </cell>
          <cell r="BF377">
            <v>0</v>
          </cell>
          <cell r="BG377" t="str">
            <v>не определено</v>
          </cell>
          <cell r="BH377" t="str">
            <v>да</v>
          </cell>
          <cell r="BI377" t="str">
            <v>да</v>
          </cell>
          <cell r="BJ377" t="str">
            <v>да</v>
          </cell>
          <cell r="BK377" t="str">
            <v>да</v>
          </cell>
          <cell r="BL377" t="str">
            <v>да</v>
          </cell>
          <cell r="BM377" t="str">
            <v>нет</v>
          </cell>
          <cell r="BN377">
            <v>0</v>
          </cell>
          <cell r="BO377">
            <v>27</v>
          </cell>
        </row>
        <row r="378">
          <cell r="A378" t="str">
            <v>МАППКяхтаДФО</v>
          </cell>
          <cell r="B378">
            <v>365</v>
          </cell>
          <cell r="C378" t="str">
            <v>Читинский</v>
          </cell>
          <cell r="D378" t="str">
            <v>АПП</v>
          </cell>
          <cell r="E378" t="str">
            <v>МАПП</v>
          </cell>
          <cell r="F378" t="str">
            <v>Кяхта</v>
          </cell>
          <cell r="G378" t="str">
            <v>да</v>
          </cell>
          <cell r="H378" t="str">
            <v>установлен</v>
          </cell>
          <cell r="I378" t="str">
            <v>автомобильный</v>
          </cell>
          <cell r="J378" t="str">
            <v>не определен</v>
          </cell>
          <cell r="K378" t="str">
            <v>грузо-пассажирский</v>
          </cell>
          <cell r="L378" t="str">
            <v>постоянный</v>
          </cell>
          <cell r="M378" t="str">
            <v>многосторонний</v>
          </cell>
          <cell r="N378" t="str">
            <v>не определен</v>
          </cell>
          <cell r="O378" t="str">
            <v>да</v>
          </cell>
          <cell r="P378" t="str">
            <v>нет</v>
          </cell>
          <cell r="Q378" t="str">
            <v>да</v>
          </cell>
          <cell r="R378" t="str">
            <v>Монголия</v>
          </cell>
          <cell r="S378" t="str">
            <v>Алтан-Булак</v>
          </cell>
          <cell r="T378" t="str">
            <v>ДФО</v>
          </cell>
          <cell r="U378" t="str">
            <v>Республика Бурятия</v>
          </cell>
          <cell r="V378" t="str">
            <v>Республика Бурятия, Кяхтинский район, г. Кяхта, ул. Таможенная 1, федеральная автодорога  А-165 "Улан-Удэ - Кяхта", 235 км</v>
          </cell>
          <cell r="W378" t="str">
            <v>функционирует</v>
          </cell>
          <cell r="X378" t="str">
            <v>ежедневно, грузовое направление с 08.00 до 20.00; легковое и пассажирское направление: круглосуточно</v>
          </cell>
          <cell r="Y378" t="str">
            <v>действует</v>
          </cell>
          <cell r="Z378" t="str">
            <v>нет данных</v>
          </cell>
          <cell r="AA378" t="str">
            <v>нет данных</v>
          </cell>
          <cell r="AB378" t="str">
            <v>нет данных</v>
          </cell>
          <cell r="AC378" t="str">
            <v>пассажирское/грузовое</v>
          </cell>
          <cell r="AD378" t="str">
            <v>круглогодично</v>
          </cell>
          <cell r="AE378" t="str">
            <v>24/12</v>
          </cell>
          <cell r="AF378">
            <v>365</v>
          </cell>
          <cell r="AG378" t="str">
            <v>действует</v>
          </cell>
          <cell r="AH378">
            <v>43507</v>
          </cell>
          <cell r="AI378">
            <v>350</v>
          </cell>
          <cell r="AJ378" t="str">
            <v>тр.с./сутки</v>
          </cell>
          <cell r="AK378">
            <v>350</v>
          </cell>
          <cell r="AL378">
            <v>127750</v>
          </cell>
          <cell r="AM378">
            <v>50</v>
          </cell>
          <cell r="AN378" t="str">
            <v>тр.с./сутки</v>
          </cell>
          <cell r="AO378">
            <v>50</v>
          </cell>
          <cell r="AP378">
            <v>18250</v>
          </cell>
          <cell r="AQ378">
            <v>600</v>
          </cell>
          <cell r="AR378" t="str">
            <v>тр.с./сутки</v>
          </cell>
          <cell r="AS378">
            <v>600</v>
          </cell>
          <cell r="AT378">
            <v>219000</v>
          </cell>
          <cell r="AU378">
            <v>1000</v>
          </cell>
          <cell r="AV378" t="str">
            <v>тр.с./сутки</v>
          </cell>
          <cell r="AW378">
            <v>1000</v>
          </cell>
          <cell r="AX378">
            <v>365000</v>
          </cell>
          <cell r="AY378">
            <v>5000</v>
          </cell>
          <cell r="AZ378" t="str">
            <v>чел./сутки</v>
          </cell>
          <cell r="BA378">
            <v>5000</v>
          </cell>
          <cell r="BB378">
            <v>1825000</v>
          </cell>
          <cell r="BC378">
            <v>0</v>
          </cell>
          <cell r="BD378" t="str">
            <v>не определена</v>
          </cell>
          <cell r="BE378">
            <v>0</v>
          </cell>
          <cell r="BF378">
            <v>0</v>
          </cell>
          <cell r="BG378" t="str">
            <v>не определено</v>
          </cell>
          <cell r="BH378" t="str">
            <v>да</v>
          </cell>
          <cell r="BI378" t="str">
            <v>да</v>
          </cell>
          <cell r="BJ378" t="str">
            <v>да</v>
          </cell>
          <cell r="BK378" t="str">
            <v>да</v>
          </cell>
          <cell r="BL378" t="str">
            <v>да</v>
          </cell>
          <cell r="BM378" t="str">
            <v>нет</v>
          </cell>
          <cell r="BN378" t="str">
            <v>частично</v>
          </cell>
          <cell r="BO378">
            <v>6</v>
          </cell>
        </row>
        <row r="379">
          <cell r="A379" t="str">
            <v>ДАППМондыДФО</v>
          </cell>
          <cell r="B379">
            <v>366</v>
          </cell>
          <cell r="C379" t="str">
            <v>Читинский</v>
          </cell>
          <cell r="D379" t="str">
            <v>АПП</v>
          </cell>
          <cell r="E379" t="str">
            <v>МАПП</v>
          </cell>
          <cell r="F379" t="str">
            <v>Монды</v>
          </cell>
          <cell r="G379" t="str">
            <v>да</v>
          </cell>
          <cell r="H379" t="str">
            <v>установлен</v>
          </cell>
          <cell r="I379" t="str">
            <v>автомобильный</v>
          </cell>
          <cell r="J379" t="str">
            <v>не определен</v>
          </cell>
          <cell r="K379" t="str">
            <v>грузо-пассажирский</v>
          </cell>
          <cell r="L379" t="str">
            <v>постоянный</v>
          </cell>
          <cell r="M379" t="str">
            <v>многосторонний</v>
          </cell>
          <cell r="N379" t="str">
            <v>не определен</v>
          </cell>
          <cell r="O379" t="str">
            <v>нет</v>
          </cell>
          <cell r="P379" t="str">
            <v>нет</v>
          </cell>
          <cell r="Q379" t="str">
            <v>нет</v>
          </cell>
          <cell r="R379" t="str">
            <v>Монголия</v>
          </cell>
          <cell r="S379" t="str">
            <v>Ханх</v>
          </cell>
          <cell r="T379" t="str">
            <v>ДФО</v>
          </cell>
          <cell r="U379" t="str">
            <v>Республика Бурятия</v>
          </cell>
          <cell r="V379" t="str">
            <v>Республика Бурятия, Тункинский район, п. Монды, федеральная автомобильная дорога А 333 - «Култук - Монды», 218 км</v>
          </cell>
          <cell r="W379" t="str">
            <v>функционирует</v>
          </cell>
          <cell r="X379" t="str">
            <v>зимний период (01.10 – 01.05.) с 10.00 до 18.00, выходные дни: суббота,воскресенье; летний период (01.05.-01.10) с 10.00 до 18.00, без выходных дней</v>
          </cell>
          <cell r="Y379" t="str">
            <v>действует</v>
          </cell>
          <cell r="Z379" t="str">
            <v>нет данных</v>
          </cell>
          <cell r="AA379" t="str">
            <v>нет данных</v>
          </cell>
          <cell r="AB379" t="str">
            <v>нет данных</v>
          </cell>
          <cell r="AC379" t="str">
            <v>все</v>
          </cell>
          <cell r="AD379" t="str">
            <v>зимний/летний</v>
          </cell>
          <cell r="AE379" t="str">
            <v>8/8</v>
          </cell>
          <cell r="AF379">
            <v>365</v>
          </cell>
          <cell r="AG379" t="str">
            <v>действует</v>
          </cell>
          <cell r="AH379">
            <v>43507</v>
          </cell>
          <cell r="AI379">
            <v>0</v>
          </cell>
          <cell r="AJ379" t="str">
            <v>не определена</v>
          </cell>
          <cell r="AK379">
            <v>0</v>
          </cell>
          <cell r="AL379">
            <v>0</v>
          </cell>
          <cell r="AM379">
            <v>0</v>
          </cell>
          <cell r="AN379" t="str">
            <v>не определена</v>
          </cell>
          <cell r="AO379">
            <v>0</v>
          </cell>
          <cell r="AP379">
            <v>0</v>
          </cell>
          <cell r="AQ379">
            <v>0</v>
          </cell>
          <cell r="AR379" t="str">
            <v>не определена</v>
          </cell>
          <cell r="AS379">
            <v>0</v>
          </cell>
          <cell r="AT379">
            <v>0</v>
          </cell>
          <cell r="AU379">
            <v>0</v>
          </cell>
          <cell r="AV379" t="str">
            <v>не определена</v>
          </cell>
          <cell r="AW379">
            <v>0</v>
          </cell>
          <cell r="AX379">
            <v>0</v>
          </cell>
          <cell r="AY379">
            <v>0</v>
          </cell>
          <cell r="AZ379" t="str">
            <v>не определена</v>
          </cell>
          <cell r="BA379">
            <v>0</v>
          </cell>
          <cell r="BB379">
            <v>0</v>
          </cell>
          <cell r="BC379">
            <v>0</v>
          </cell>
          <cell r="BD379" t="str">
            <v>не определена</v>
          </cell>
          <cell r="BE379">
            <v>0</v>
          </cell>
          <cell r="BF379">
            <v>0</v>
          </cell>
          <cell r="BG379" t="str">
            <v>не определено</v>
          </cell>
          <cell r="BH379" t="str">
            <v>да</v>
          </cell>
          <cell r="BI379" t="str">
            <v>да</v>
          </cell>
          <cell r="BJ379" t="str">
            <v>да</v>
          </cell>
          <cell r="BK379" t="str">
            <v>да</v>
          </cell>
          <cell r="BL379" t="str">
            <v>да</v>
          </cell>
          <cell r="BM379" t="str">
            <v>нет</v>
          </cell>
          <cell r="BN379">
            <v>0</v>
          </cell>
          <cell r="BO379">
            <v>1</v>
          </cell>
        </row>
        <row r="380">
          <cell r="A380" t="str">
            <v>ДАПППокровкаДФО</v>
          </cell>
          <cell r="B380">
            <v>367</v>
          </cell>
          <cell r="C380" t="str">
            <v>Читинский</v>
          </cell>
          <cell r="D380" t="str">
            <v>АПП</v>
          </cell>
          <cell r="E380" t="str">
            <v>ДАПП</v>
          </cell>
          <cell r="F380" t="str">
            <v>Покровка</v>
          </cell>
          <cell r="G380" t="str">
            <v>нет</v>
          </cell>
          <cell r="H380" t="str">
            <v>установлен</v>
          </cell>
          <cell r="I380" t="str">
            <v>автомобильный</v>
          </cell>
          <cell r="J380" t="str">
            <v>не определен</v>
          </cell>
          <cell r="K380" t="str">
            <v>грузовой</v>
          </cell>
          <cell r="L380" t="str">
            <v>сезонный</v>
          </cell>
          <cell r="M380" t="str">
            <v>двусторонний</v>
          </cell>
          <cell r="N380" t="str">
            <v>не определен</v>
          </cell>
          <cell r="O380" t="str">
            <v>нет</v>
          </cell>
          <cell r="P380" t="str">
            <v>нет</v>
          </cell>
          <cell r="Q380" t="str">
            <v>нет</v>
          </cell>
          <cell r="R380" t="str">
            <v>Китайская Народная Республика</v>
          </cell>
          <cell r="S380" t="str">
            <v>Логухэ</v>
          </cell>
          <cell r="T380" t="str">
            <v>ДФО</v>
          </cell>
          <cell r="U380" t="str">
            <v>Забайкальский край</v>
          </cell>
          <cell r="V380" t="str">
            <v>не определен</v>
          </cell>
          <cell r="W380" t="str">
            <v>Не функционирует по решению пограничных, таможенных органов с 2008 года. Пункт пропуска не обустроен, решение о целесообразности функционирования не принято</v>
          </cell>
          <cell r="X380" t="str">
            <v>не определен</v>
          </cell>
          <cell r="Y380" t="str">
            <v>не определен</v>
          </cell>
          <cell r="Z380" t="str">
            <v>нет данных</v>
          </cell>
          <cell r="AA380" t="str">
            <v>нет данных</v>
          </cell>
          <cell r="AB380" t="str">
            <v>нет данных</v>
          </cell>
          <cell r="AC380" t="str">
            <v>не определен</v>
          </cell>
          <cell r="AD380" t="str">
            <v>не определен</v>
          </cell>
          <cell r="AE380">
            <v>0</v>
          </cell>
          <cell r="AF380">
            <v>0</v>
          </cell>
          <cell r="AG380" t="str">
            <v>не определен</v>
          </cell>
          <cell r="AH380" t="str">
            <v>не утвержден</v>
          </cell>
          <cell r="AI380">
            <v>0</v>
          </cell>
          <cell r="AJ380" t="str">
            <v>не определена</v>
          </cell>
          <cell r="AK380">
            <v>0</v>
          </cell>
          <cell r="AL380">
            <v>0</v>
          </cell>
          <cell r="AM380">
            <v>0</v>
          </cell>
          <cell r="AN380" t="str">
            <v>не определена</v>
          </cell>
          <cell r="AO380">
            <v>0</v>
          </cell>
          <cell r="AP380">
            <v>0</v>
          </cell>
          <cell r="AQ380">
            <v>0</v>
          </cell>
          <cell r="AR380" t="str">
            <v>не определена</v>
          </cell>
          <cell r="AS380">
            <v>0</v>
          </cell>
          <cell r="AT380">
            <v>0</v>
          </cell>
          <cell r="AU380">
            <v>0</v>
          </cell>
          <cell r="AV380" t="str">
            <v>не определена</v>
          </cell>
          <cell r="AW380">
            <v>0</v>
          </cell>
          <cell r="AX380">
            <v>0</v>
          </cell>
          <cell r="AY380">
            <v>0</v>
          </cell>
          <cell r="AZ380" t="str">
            <v>не определена</v>
          </cell>
          <cell r="BA380">
            <v>0</v>
          </cell>
          <cell r="BB380">
            <v>0</v>
          </cell>
          <cell r="BC380">
            <v>0</v>
          </cell>
          <cell r="BD380" t="str">
            <v>не определена</v>
          </cell>
          <cell r="BE380">
            <v>0</v>
          </cell>
          <cell r="BF380">
            <v>0</v>
          </cell>
          <cell r="BG380" t="str">
            <v>не определено</v>
          </cell>
          <cell r="BH380" t="str">
            <v>нет</v>
          </cell>
          <cell r="BI380" t="str">
            <v>нет</v>
          </cell>
          <cell r="BJ380" t="str">
            <v>нет</v>
          </cell>
          <cell r="BK380" t="str">
            <v>нет</v>
          </cell>
          <cell r="BL380" t="str">
            <v>нет</v>
          </cell>
          <cell r="BM380" t="str">
            <v>нет</v>
          </cell>
          <cell r="BN380">
            <v>0</v>
          </cell>
          <cell r="BO380">
            <v>0</v>
          </cell>
        </row>
        <row r="381">
          <cell r="A381" t="str">
            <v>МАППСоловьевскДФО</v>
          </cell>
          <cell r="B381">
            <v>368</v>
          </cell>
          <cell r="C381" t="str">
            <v>Читинский</v>
          </cell>
          <cell r="D381" t="str">
            <v>АПП</v>
          </cell>
          <cell r="E381" t="str">
            <v>МАПП</v>
          </cell>
          <cell r="F381" t="str">
            <v>Соловьевск</v>
          </cell>
          <cell r="G381" t="str">
            <v>да</v>
          </cell>
          <cell r="H381" t="str">
            <v>установлен</v>
          </cell>
          <cell r="I381" t="str">
            <v>автомобильный</v>
          </cell>
          <cell r="J381" t="str">
            <v>не определен</v>
          </cell>
          <cell r="K381" t="str">
            <v>грузо-пассажирский</v>
          </cell>
          <cell r="L381" t="str">
            <v>постоянный</v>
          </cell>
          <cell r="M381" t="str">
            <v>многосторонний</v>
          </cell>
          <cell r="N381" t="str">
            <v>не определен</v>
          </cell>
          <cell r="O381" t="str">
            <v>нет</v>
          </cell>
          <cell r="P381" t="str">
            <v>да</v>
          </cell>
          <cell r="Q381" t="str">
            <v>нет</v>
          </cell>
          <cell r="R381" t="str">
            <v>Монголия</v>
          </cell>
          <cell r="S381" t="str">
            <v>Эрэнцав</v>
          </cell>
          <cell r="T381" t="str">
            <v>ДФО</v>
          </cell>
          <cell r="U381" t="str">
            <v>Забайкальский край</v>
          </cell>
          <cell r="V381" t="str">
            <v>Забайкальский край, Борзинский район, п. Соловьевск</v>
          </cell>
          <cell r="W381" t="str">
            <v>функционирует</v>
          </cell>
          <cell r="X381" t="str">
            <v>с 09.00 до 18.00; технологический перерыв: с 13.00 до 14.00</v>
          </cell>
          <cell r="Y381" t="str">
            <v>действует</v>
          </cell>
          <cell r="Z381" t="str">
            <v>нет данных</v>
          </cell>
          <cell r="AA381" t="str">
            <v>нет данных</v>
          </cell>
          <cell r="AB381" t="str">
            <v>нет данных</v>
          </cell>
          <cell r="AC381" t="str">
            <v>все</v>
          </cell>
          <cell r="AD381" t="str">
            <v>круглогодично</v>
          </cell>
          <cell r="AE381">
            <v>9</v>
          </cell>
          <cell r="AF381">
            <v>365</v>
          </cell>
          <cell r="AG381" t="str">
            <v>действует</v>
          </cell>
          <cell r="AH381">
            <v>43691</v>
          </cell>
          <cell r="AI381">
            <v>0</v>
          </cell>
          <cell r="AJ381" t="str">
            <v>не определена</v>
          </cell>
          <cell r="AK381">
            <v>0</v>
          </cell>
          <cell r="AL381">
            <v>0</v>
          </cell>
          <cell r="AM381">
            <v>0</v>
          </cell>
          <cell r="AN381" t="str">
            <v>не определена</v>
          </cell>
          <cell r="AO381">
            <v>0</v>
          </cell>
          <cell r="AP381">
            <v>0</v>
          </cell>
          <cell r="AQ381">
            <v>0</v>
          </cell>
          <cell r="AR381" t="str">
            <v>не определена</v>
          </cell>
          <cell r="AS381">
            <v>0</v>
          </cell>
          <cell r="AT381">
            <v>0</v>
          </cell>
          <cell r="AU381">
            <v>0</v>
          </cell>
          <cell r="AV381" t="str">
            <v>не определена</v>
          </cell>
          <cell r="AW381">
            <v>0</v>
          </cell>
          <cell r="AX381">
            <v>0</v>
          </cell>
          <cell r="AY381">
            <v>0</v>
          </cell>
          <cell r="AZ381" t="str">
            <v>не определена</v>
          </cell>
          <cell r="BA381">
            <v>0</v>
          </cell>
          <cell r="BB381">
            <v>0</v>
          </cell>
          <cell r="BC381">
            <v>0</v>
          </cell>
          <cell r="BD381" t="str">
            <v>не определена</v>
          </cell>
          <cell r="BE381">
            <v>0</v>
          </cell>
          <cell r="BF381">
            <v>0</v>
          </cell>
          <cell r="BG381" t="str">
            <v>не определено</v>
          </cell>
          <cell r="BH381" t="str">
            <v>да</v>
          </cell>
          <cell r="BI381" t="str">
            <v>да</v>
          </cell>
          <cell r="BJ381" t="str">
            <v>да</v>
          </cell>
          <cell r="BK381" t="str">
            <v>да</v>
          </cell>
          <cell r="BL381" t="str">
            <v>да</v>
          </cell>
          <cell r="BM381" t="str">
            <v>нет</v>
          </cell>
          <cell r="BN381" t="str">
            <v>не обустроен</v>
          </cell>
          <cell r="BO381">
            <v>1</v>
          </cell>
        </row>
        <row r="382">
          <cell r="A382" t="str">
            <v>ДАППСтароцурухайтуйскийДФО</v>
          </cell>
          <cell r="B382">
            <v>369</v>
          </cell>
          <cell r="C382" t="str">
            <v>Читинский</v>
          </cell>
          <cell r="D382" t="str">
            <v>АПП</v>
          </cell>
          <cell r="E382" t="str">
            <v>ДАПП</v>
          </cell>
          <cell r="F382" t="str">
            <v>Староцурухайтуйский</v>
          </cell>
          <cell r="G382" t="str">
            <v>да</v>
          </cell>
          <cell r="H382" t="str">
            <v>установлен</v>
          </cell>
          <cell r="I382" t="str">
            <v>автомобильный</v>
          </cell>
          <cell r="J382" t="str">
            <v>не определен</v>
          </cell>
          <cell r="K382" t="str">
            <v>грузо-пассажирский</v>
          </cell>
          <cell r="L382" t="str">
            <v>постоянный</v>
          </cell>
          <cell r="M382" t="str">
            <v>двусторонний</v>
          </cell>
          <cell r="N382" t="str">
            <v>не определен</v>
          </cell>
          <cell r="O382" t="str">
            <v>нет</v>
          </cell>
          <cell r="P382" t="str">
            <v>нет</v>
          </cell>
          <cell r="Q382" t="str">
            <v>нет</v>
          </cell>
          <cell r="R382" t="str">
            <v>Китайская Народная Республика</v>
          </cell>
          <cell r="S382" t="str">
            <v>Хэйшаньтоу</v>
          </cell>
          <cell r="T382" t="str">
            <v>ДФО</v>
          </cell>
          <cell r="U382" t="str">
            <v>Забайкальский край</v>
          </cell>
          <cell r="V382" t="str">
            <v>Забайкальский край, Приаргунский район, с. Староцурухайтуй, переулок Речной, 2</v>
          </cell>
          <cell r="W382" t="str">
            <v>функционирует</v>
          </cell>
          <cell r="X382" t="str">
            <v>с 09.00 до 18.00; выходной-воскресенье;технологический перерыв: с 13.00 до 14.00</v>
          </cell>
          <cell r="Y382" t="str">
            <v>действует</v>
          </cell>
          <cell r="Z382" t="str">
            <v>нет данных</v>
          </cell>
          <cell r="AA382" t="str">
            <v>нет данных</v>
          </cell>
          <cell r="AB382" t="str">
            <v>нет данных</v>
          </cell>
          <cell r="AC382" t="str">
            <v>все</v>
          </cell>
          <cell r="AD382" t="str">
            <v>круглогодично</v>
          </cell>
          <cell r="AE382">
            <v>9</v>
          </cell>
          <cell r="AF382">
            <v>299</v>
          </cell>
          <cell r="AG382" t="str">
            <v>действует</v>
          </cell>
          <cell r="AH382">
            <v>44459</v>
          </cell>
          <cell r="AI382">
            <v>0</v>
          </cell>
          <cell r="AJ382" t="str">
            <v>не определена</v>
          </cell>
          <cell r="AK382">
            <v>0</v>
          </cell>
          <cell r="AL382">
            <v>0</v>
          </cell>
          <cell r="AM382">
            <v>0</v>
          </cell>
          <cell r="AN382" t="str">
            <v>не определена</v>
          </cell>
          <cell r="AO382">
            <v>0</v>
          </cell>
          <cell r="AP382">
            <v>0</v>
          </cell>
          <cell r="AQ382">
            <v>0</v>
          </cell>
          <cell r="AR382" t="str">
            <v>не определена</v>
          </cell>
          <cell r="AS382">
            <v>0</v>
          </cell>
          <cell r="AT382">
            <v>0</v>
          </cell>
          <cell r="AU382">
            <v>0</v>
          </cell>
          <cell r="AV382" t="str">
            <v>не определена</v>
          </cell>
          <cell r="AW382">
            <v>0</v>
          </cell>
          <cell r="AX382">
            <v>0</v>
          </cell>
          <cell r="AY382">
            <v>0</v>
          </cell>
          <cell r="AZ382" t="str">
            <v>не определена</v>
          </cell>
          <cell r="BA382">
            <v>0</v>
          </cell>
          <cell r="BB382">
            <v>0</v>
          </cell>
          <cell r="BC382">
            <v>0</v>
          </cell>
          <cell r="BD382" t="str">
            <v>не определена</v>
          </cell>
          <cell r="BE382">
            <v>0</v>
          </cell>
          <cell r="BF382">
            <v>0</v>
          </cell>
          <cell r="BG382" t="str">
            <v>не определено</v>
          </cell>
          <cell r="BH382" t="str">
            <v>да</v>
          </cell>
          <cell r="BI382" t="str">
            <v>да</v>
          </cell>
          <cell r="BJ382" t="str">
            <v>да</v>
          </cell>
          <cell r="BK382" t="str">
            <v>да</v>
          </cell>
          <cell r="BL382" t="str">
            <v>да</v>
          </cell>
          <cell r="BM382" t="str">
            <v>нет</v>
          </cell>
          <cell r="BN382" t="str">
            <v>не обустроен</v>
          </cell>
          <cell r="BO382">
            <v>2</v>
          </cell>
        </row>
        <row r="383">
          <cell r="A383" t="str">
            <v>ДАПП ПУПУбур-ТохторДФО</v>
          </cell>
          <cell r="B383">
            <v>370</v>
          </cell>
          <cell r="C383" t="str">
            <v>Читинский</v>
          </cell>
          <cell r="D383" t="str">
            <v>АПП</v>
          </cell>
          <cell r="E383" t="str">
            <v>ДАПП ПУП</v>
          </cell>
          <cell r="F383" t="str">
            <v>Убур-Тохтор</v>
          </cell>
          <cell r="G383" t="str">
            <v>нет</v>
          </cell>
          <cell r="H383" t="str">
            <v>установлен</v>
          </cell>
          <cell r="I383" t="str">
            <v>автомобильный</v>
          </cell>
          <cell r="J383" t="str">
            <v>не определен</v>
          </cell>
          <cell r="K383" t="str">
            <v>грузо-пассажирский</v>
          </cell>
          <cell r="L383" t="str">
            <v>сезонный</v>
          </cell>
          <cell r="M383" t="str">
            <v>двусторонний</v>
          </cell>
          <cell r="N383" t="str">
            <v>упрощенный</v>
          </cell>
          <cell r="O383" t="str">
            <v>нет</v>
          </cell>
          <cell r="P383" t="str">
            <v>нет</v>
          </cell>
          <cell r="Q383" t="str">
            <v>нет</v>
          </cell>
          <cell r="R383" t="str">
            <v>Монголия</v>
          </cell>
          <cell r="S383" t="str">
            <v>Тогтор</v>
          </cell>
          <cell r="T383" t="str">
            <v>ДФО</v>
          </cell>
          <cell r="U383" t="str">
            <v>Забайкальский край</v>
          </cell>
          <cell r="V383" t="str">
            <v>не определен</v>
          </cell>
          <cell r="W383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X383" t="str">
            <v>не определен</v>
          </cell>
          <cell r="Y383" t="str">
            <v>не определен</v>
          </cell>
          <cell r="Z383" t="str">
            <v>нет данных</v>
          </cell>
          <cell r="AA383" t="str">
            <v>нет данных</v>
          </cell>
          <cell r="AB383" t="str">
            <v>нет данных</v>
          </cell>
          <cell r="AC383" t="str">
            <v>не определен</v>
          </cell>
          <cell r="AD383" t="str">
            <v>не определен</v>
          </cell>
          <cell r="AE383">
            <v>0</v>
          </cell>
          <cell r="AF383">
            <v>0</v>
          </cell>
          <cell r="AG383" t="str">
            <v>не определен</v>
          </cell>
          <cell r="AH383" t="str">
            <v>не утвержден</v>
          </cell>
          <cell r="AI383">
            <v>0</v>
          </cell>
          <cell r="AJ383" t="str">
            <v>не определена</v>
          </cell>
          <cell r="AK383">
            <v>0</v>
          </cell>
          <cell r="AL383">
            <v>0</v>
          </cell>
          <cell r="AM383">
            <v>0</v>
          </cell>
          <cell r="AN383" t="str">
            <v>не определена</v>
          </cell>
          <cell r="AO383">
            <v>0</v>
          </cell>
          <cell r="AP383">
            <v>0</v>
          </cell>
          <cell r="AQ383">
            <v>0</v>
          </cell>
          <cell r="AR383" t="str">
            <v>не определена</v>
          </cell>
          <cell r="AS383">
            <v>0</v>
          </cell>
          <cell r="AT383">
            <v>0</v>
          </cell>
          <cell r="AU383">
            <v>0</v>
          </cell>
          <cell r="AV383" t="str">
            <v>не определена</v>
          </cell>
          <cell r="AW383">
            <v>0</v>
          </cell>
          <cell r="AX383">
            <v>0</v>
          </cell>
          <cell r="AY383">
            <v>0</v>
          </cell>
          <cell r="AZ383" t="str">
            <v>не определена</v>
          </cell>
          <cell r="BA383">
            <v>0</v>
          </cell>
          <cell r="BB383">
            <v>0</v>
          </cell>
          <cell r="BC383">
            <v>0</v>
          </cell>
          <cell r="BD383" t="str">
            <v>не определена</v>
          </cell>
          <cell r="BE383">
            <v>0</v>
          </cell>
          <cell r="BF383">
            <v>0</v>
          </cell>
          <cell r="BG383" t="str">
            <v>не определено</v>
          </cell>
          <cell r="BH383" t="str">
            <v>нет</v>
          </cell>
          <cell r="BI383" t="str">
            <v>нет</v>
          </cell>
          <cell r="BJ383" t="str">
            <v>нет</v>
          </cell>
          <cell r="BK383" t="str">
            <v>нет</v>
          </cell>
          <cell r="BL383" t="str">
            <v>нет</v>
          </cell>
          <cell r="BM383" t="str">
            <v>нет</v>
          </cell>
          <cell r="BN383">
            <v>0</v>
          </cell>
          <cell r="BO383">
            <v>0</v>
          </cell>
        </row>
        <row r="384">
          <cell r="A384" t="str">
            <v>ЖДППЗабайкальскДФО</v>
          </cell>
          <cell r="B384">
            <v>371</v>
          </cell>
          <cell r="C384" t="str">
            <v>Читинский</v>
          </cell>
          <cell r="D384" t="str">
            <v>ЖДПП</v>
          </cell>
          <cell r="E384" t="str">
            <v>ЖДПП</v>
          </cell>
          <cell r="F384" t="str">
            <v>Забайкальск</v>
          </cell>
          <cell r="G384" t="str">
            <v>да</v>
          </cell>
          <cell r="H384" t="str">
            <v>установлен</v>
          </cell>
          <cell r="I384" t="str">
            <v>железнодорожный</v>
          </cell>
          <cell r="J384" t="str">
            <v>не определен</v>
          </cell>
          <cell r="K384" t="str">
            <v>грузо-пассажирский</v>
          </cell>
          <cell r="L384" t="str">
            <v>постоянный</v>
          </cell>
          <cell r="M384" t="str">
            <v>многосторонний</v>
          </cell>
          <cell r="N384" t="str">
            <v>не определен</v>
          </cell>
          <cell r="O384" t="str">
            <v>да</v>
          </cell>
          <cell r="P384" t="str">
            <v>да</v>
          </cell>
          <cell r="Q384" t="str">
            <v>да</v>
          </cell>
          <cell r="R384" t="str">
            <v>Китайская Народная Республика</v>
          </cell>
          <cell r="S384" t="str">
            <v>Маньчжурия</v>
          </cell>
          <cell r="T384" t="str">
            <v>ДФО</v>
          </cell>
          <cell r="U384" t="str">
            <v>Забайкальский край</v>
          </cell>
          <cell r="V384" t="str">
            <v>Забайкальский край, пгт. Забайкальск, ул. Железнодорожная, д. 1</v>
          </cell>
          <cell r="W384" t="str">
            <v>функционирует</v>
          </cell>
          <cell r="X384" t="str">
            <v>круглосуточно</v>
          </cell>
          <cell r="Y384" t="str">
            <v>не определен</v>
          </cell>
          <cell r="Z384" t="str">
            <v>нет данных</v>
          </cell>
          <cell r="AA384" t="str">
            <v>нет данных</v>
          </cell>
          <cell r="AB384" t="str">
            <v>нет данных</v>
          </cell>
          <cell r="AC384" t="str">
            <v>все</v>
          </cell>
          <cell r="AD384" t="str">
            <v>круглогодично</v>
          </cell>
          <cell r="AE384">
            <v>24</v>
          </cell>
          <cell r="AF384">
            <v>365</v>
          </cell>
          <cell r="AG384" t="str">
            <v>действует</v>
          </cell>
          <cell r="AH384">
            <v>44049</v>
          </cell>
          <cell r="AI384">
            <v>52</v>
          </cell>
          <cell r="AJ384" t="str">
            <v>тр.с./сутки</v>
          </cell>
          <cell r="AK384">
            <v>52</v>
          </cell>
          <cell r="AL384">
            <v>18980</v>
          </cell>
          <cell r="AM384">
            <v>0</v>
          </cell>
          <cell r="AN384" t="str">
            <v>не определена</v>
          </cell>
          <cell r="AO384">
            <v>0</v>
          </cell>
          <cell r="AP384">
            <v>0</v>
          </cell>
          <cell r="AQ384">
            <v>0</v>
          </cell>
          <cell r="AR384" t="str">
            <v>не определена</v>
          </cell>
          <cell r="AS384">
            <v>0</v>
          </cell>
          <cell r="AT384">
            <v>0</v>
          </cell>
          <cell r="AU384">
            <v>52</v>
          </cell>
          <cell r="AV384" t="str">
            <v>тр.с./сутки</v>
          </cell>
          <cell r="AW384">
            <v>52</v>
          </cell>
          <cell r="AX384">
            <v>18980</v>
          </cell>
          <cell r="AY384">
            <v>0</v>
          </cell>
          <cell r="AZ384" t="str">
            <v>не определена</v>
          </cell>
          <cell r="BA384">
            <v>0</v>
          </cell>
          <cell r="BB384">
            <v>0</v>
          </cell>
          <cell r="BC384">
            <v>0</v>
          </cell>
          <cell r="BD384" t="str">
            <v>не определена</v>
          </cell>
          <cell r="BE384">
            <v>0</v>
          </cell>
          <cell r="BF384">
            <v>0</v>
          </cell>
          <cell r="BG384" t="str">
            <v>не определено</v>
          </cell>
          <cell r="BH384" t="str">
            <v>да</v>
          </cell>
          <cell r="BI384" t="str">
            <v>да</v>
          </cell>
          <cell r="BJ384" t="str">
            <v>да</v>
          </cell>
          <cell r="BK384" t="str">
            <v>да</v>
          </cell>
          <cell r="BL384" t="str">
            <v>да</v>
          </cell>
          <cell r="BM384" t="str">
            <v>нет</v>
          </cell>
          <cell r="BN384" t="str">
            <v>частично</v>
          </cell>
          <cell r="BO384">
            <v>0</v>
          </cell>
        </row>
        <row r="385">
          <cell r="A385" t="str">
            <v>ЖДППНаушкиДФО</v>
          </cell>
          <cell r="B385">
            <v>372</v>
          </cell>
          <cell r="C385" t="str">
            <v>Читинский</v>
          </cell>
          <cell r="D385" t="str">
            <v>ЖДПП</v>
          </cell>
          <cell r="E385" t="str">
            <v>ЖДПП</v>
          </cell>
          <cell r="F385" t="str">
            <v>Наушки</v>
          </cell>
          <cell r="G385" t="str">
            <v>да</v>
          </cell>
          <cell r="H385" t="str">
            <v>установлен</v>
          </cell>
          <cell r="I385" t="str">
            <v>железнодорожный</v>
          </cell>
          <cell r="J385" t="str">
            <v>не определен</v>
          </cell>
          <cell r="K385" t="str">
            <v>грузо-пассажирский</v>
          </cell>
          <cell r="L385" t="str">
            <v>постоянный</v>
          </cell>
          <cell r="M385" t="str">
            <v>многосторонний</v>
          </cell>
          <cell r="N385" t="str">
            <v>не определен</v>
          </cell>
          <cell r="O385" t="str">
            <v>да</v>
          </cell>
          <cell r="P385" t="str">
            <v>да</v>
          </cell>
          <cell r="Q385" t="str">
            <v>да</v>
          </cell>
          <cell r="R385" t="str">
            <v>Монголия</v>
          </cell>
          <cell r="S385" t="str">
            <v>Сухэ-Батор</v>
          </cell>
          <cell r="T385" t="str">
            <v>ДФО</v>
          </cell>
          <cell r="U385" t="str">
            <v>Республика Бурятия</v>
          </cell>
          <cell r="V385" t="str">
            <v>Республика Бурятия, Кяхтинский район, п. Наушки, ул. Вокзальная, 33</v>
          </cell>
          <cell r="W385" t="str">
            <v>функционирует</v>
          </cell>
          <cell r="X385" t="str">
            <v>круглосуточно</v>
          </cell>
          <cell r="Y385" t="str">
            <v>действует</v>
          </cell>
          <cell r="Z385" t="str">
            <v>нет данных</v>
          </cell>
          <cell r="AA385" t="str">
            <v>нет данных</v>
          </cell>
          <cell r="AB385" t="str">
            <v>нет данных</v>
          </cell>
          <cell r="AC385" t="str">
            <v>все</v>
          </cell>
          <cell r="AD385" t="str">
            <v>круглогодично</v>
          </cell>
          <cell r="AE385">
            <v>24</v>
          </cell>
          <cell r="AF385">
            <v>365</v>
          </cell>
          <cell r="AG385" t="str">
            <v>действует</v>
          </cell>
          <cell r="AH385">
            <v>43797</v>
          </cell>
          <cell r="AI385">
            <v>0</v>
          </cell>
          <cell r="AJ385" t="str">
            <v>не определена</v>
          </cell>
          <cell r="AK385">
            <v>0</v>
          </cell>
          <cell r="AL385">
            <v>0</v>
          </cell>
          <cell r="AM385">
            <v>0</v>
          </cell>
          <cell r="AN385" t="str">
            <v>не определена</v>
          </cell>
          <cell r="AO385">
            <v>0</v>
          </cell>
          <cell r="AP385">
            <v>0</v>
          </cell>
          <cell r="AQ385">
            <v>0</v>
          </cell>
          <cell r="AR385" t="str">
            <v>не определена</v>
          </cell>
          <cell r="AS385">
            <v>0</v>
          </cell>
          <cell r="AT385">
            <v>0</v>
          </cell>
          <cell r="AU385">
            <v>0</v>
          </cell>
          <cell r="AV385" t="str">
            <v>не определена</v>
          </cell>
          <cell r="AW385">
            <v>0</v>
          </cell>
          <cell r="AX385">
            <v>0</v>
          </cell>
          <cell r="AY385">
            <v>0</v>
          </cell>
          <cell r="AZ385" t="str">
            <v>не определена</v>
          </cell>
          <cell r="BA385">
            <v>0</v>
          </cell>
          <cell r="BB385">
            <v>0</v>
          </cell>
          <cell r="BC385">
            <v>0</v>
          </cell>
          <cell r="BD385" t="str">
            <v>не определена</v>
          </cell>
          <cell r="BE385">
            <v>0</v>
          </cell>
          <cell r="BF385">
            <v>0</v>
          </cell>
          <cell r="BG385" t="str">
            <v>не определено</v>
          </cell>
          <cell r="BH385" t="str">
            <v>да</v>
          </cell>
          <cell r="BI385" t="str">
            <v>да</v>
          </cell>
          <cell r="BJ385" t="str">
            <v>да</v>
          </cell>
          <cell r="BK385" t="str">
            <v>да</v>
          </cell>
          <cell r="BL385" t="str">
            <v>да</v>
          </cell>
          <cell r="BM385" t="str">
            <v>нет</v>
          </cell>
          <cell r="BN385" t="str">
            <v>не обустроен</v>
          </cell>
          <cell r="BO385">
            <v>0</v>
          </cell>
        </row>
        <row r="386">
          <cell r="A386" t="str">
            <v>ЖДППСоловьевскДФО</v>
          </cell>
          <cell r="B386">
            <v>373</v>
          </cell>
          <cell r="C386" t="str">
            <v>Читинский</v>
          </cell>
          <cell r="D386" t="str">
            <v>ЖДПП</v>
          </cell>
          <cell r="E386" t="str">
            <v>ЖДПП</v>
          </cell>
          <cell r="F386" t="str">
            <v>Соловьевск</v>
          </cell>
          <cell r="G386" t="str">
            <v>да</v>
          </cell>
          <cell r="H386" t="str">
            <v>установлен</v>
          </cell>
          <cell r="I386" t="str">
            <v>железнодорожный</v>
          </cell>
          <cell r="J386" t="str">
            <v>не определен</v>
          </cell>
          <cell r="K386" t="str">
            <v>грузо-пассажирский</v>
          </cell>
          <cell r="L386" t="str">
            <v>постоянный</v>
          </cell>
          <cell r="M386" t="str">
            <v>двусторонний</v>
          </cell>
          <cell r="N386" t="str">
            <v>не определен</v>
          </cell>
          <cell r="O386" t="str">
            <v>нет</v>
          </cell>
          <cell r="P386" t="str">
            <v>да</v>
          </cell>
          <cell r="Q386" t="str">
            <v>нет</v>
          </cell>
          <cell r="R386" t="str">
            <v>Монголия</v>
          </cell>
          <cell r="S386" t="str">
            <v>Эрэнцав</v>
          </cell>
          <cell r="T386" t="str">
            <v>ДФО</v>
          </cell>
          <cell r="U386" t="str">
            <v>Забайкальский край</v>
          </cell>
          <cell r="V386" t="str">
            <v>Забайкальский край, Борзинский район, п. Соловьевск</v>
          </cell>
          <cell r="W386" t="str">
            <v>функционирует</v>
          </cell>
          <cell r="X386" t="str">
            <v>круглосуточно</v>
          </cell>
          <cell r="Y386" t="str">
            <v>действует</v>
          </cell>
          <cell r="Z386" t="str">
            <v>нет данных</v>
          </cell>
          <cell r="AA386" t="str">
            <v>нет данных</v>
          </cell>
          <cell r="AB386" t="str">
            <v>нет данных</v>
          </cell>
          <cell r="AC386" t="str">
            <v>все</v>
          </cell>
          <cell r="AD386" t="str">
            <v>круглогодично</v>
          </cell>
          <cell r="AE386">
            <v>24</v>
          </cell>
          <cell r="AF386">
            <v>365</v>
          </cell>
          <cell r="AG386" t="str">
            <v>действует</v>
          </cell>
          <cell r="AH386">
            <v>43727</v>
          </cell>
          <cell r="AI386">
            <v>0</v>
          </cell>
          <cell r="AJ386" t="str">
            <v>не определена</v>
          </cell>
          <cell r="AK386">
            <v>0</v>
          </cell>
          <cell r="AL386">
            <v>0</v>
          </cell>
          <cell r="AM386">
            <v>0</v>
          </cell>
          <cell r="AN386" t="str">
            <v>не определена</v>
          </cell>
          <cell r="AO386">
            <v>0</v>
          </cell>
          <cell r="AP386">
            <v>0</v>
          </cell>
          <cell r="AQ386">
            <v>0</v>
          </cell>
          <cell r="AR386" t="str">
            <v>не определена</v>
          </cell>
          <cell r="AS386">
            <v>0</v>
          </cell>
          <cell r="AT386">
            <v>0</v>
          </cell>
          <cell r="AU386">
            <v>0</v>
          </cell>
          <cell r="AV386" t="str">
            <v>не определена</v>
          </cell>
          <cell r="AW386">
            <v>0</v>
          </cell>
          <cell r="AX386">
            <v>0</v>
          </cell>
          <cell r="AY386">
            <v>0</v>
          </cell>
          <cell r="AZ386" t="str">
            <v>не определена</v>
          </cell>
          <cell r="BA386">
            <v>0</v>
          </cell>
          <cell r="BB386">
            <v>0</v>
          </cell>
          <cell r="BC386">
            <v>0</v>
          </cell>
          <cell r="BD386" t="str">
            <v>не определена</v>
          </cell>
          <cell r="BE386">
            <v>0</v>
          </cell>
          <cell r="BF386">
            <v>0</v>
          </cell>
          <cell r="BG386" t="str">
            <v>не определено</v>
          </cell>
          <cell r="BH386" t="str">
            <v>да</v>
          </cell>
          <cell r="BI386" t="str">
            <v>да</v>
          </cell>
          <cell r="BJ386" t="str">
            <v>да</v>
          </cell>
          <cell r="BK386" t="str">
            <v>да</v>
          </cell>
          <cell r="BL386" t="str">
            <v>да</v>
          </cell>
          <cell r="BM386" t="str">
            <v>нет</v>
          </cell>
          <cell r="BN386">
            <v>0</v>
          </cell>
          <cell r="BO386">
            <v>0</v>
          </cell>
        </row>
        <row r="387">
          <cell r="A387" t="str">
            <v>ВППБратскСФО</v>
          </cell>
          <cell r="B387">
            <v>374</v>
          </cell>
          <cell r="C387" t="str">
            <v>Читинский</v>
          </cell>
          <cell r="D387" t="str">
            <v>ВПП</v>
          </cell>
          <cell r="E387" t="str">
            <v>ВПП</v>
          </cell>
          <cell r="F387" t="str">
            <v>Братск</v>
          </cell>
          <cell r="G387" t="str">
            <v>да</v>
          </cell>
          <cell r="H387" t="str">
            <v>установлен</v>
          </cell>
          <cell r="I387" t="str">
            <v>воздушный</v>
          </cell>
          <cell r="J387" t="str">
            <v>не определен</v>
          </cell>
          <cell r="K387" t="str">
            <v>грузо-пассажирский</v>
          </cell>
          <cell r="L387" t="str">
            <v>постоянный</v>
          </cell>
          <cell r="M387" t="str">
            <v>многосторонний</v>
          </cell>
          <cell r="N387" t="str">
            <v>не определен</v>
          </cell>
          <cell r="O387" t="str">
            <v>нет</v>
          </cell>
          <cell r="P387" t="str">
            <v>нет</v>
          </cell>
          <cell r="Q387" t="str">
            <v>нет</v>
          </cell>
          <cell r="R387" t="str">
            <v>не применимо</v>
          </cell>
          <cell r="S387" t="str">
            <v>не применимо</v>
          </cell>
          <cell r="T387" t="str">
            <v>СФО</v>
          </cell>
          <cell r="U387" t="str">
            <v>Иркутская область</v>
          </cell>
          <cell r="V387" t="str">
            <v>Иркутская область, г. Братск-11, аэропорт, здание международного сектора</v>
          </cell>
          <cell r="W387" t="str">
            <v>функционирует</v>
          </cell>
          <cell r="X387" t="str">
            <v>круглосуточно</v>
          </cell>
          <cell r="Y387" t="str">
            <v>действует</v>
          </cell>
          <cell r="Z387" t="str">
            <v>нет данных</v>
          </cell>
          <cell r="AA387" t="str">
            <v>нет данных</v>
          </cell>
          <cell r="AB387" t="str">
            <v>нет данных</v>
          </cell>
          <cell r="AC387" t="str">
            <v>все</v>
          </cell>
          <cell r="AD387" t="str">
            <v>круглогодично</v>
          </cell>
          <cell r="AE387">
            <v>24</v>
          </cell>
          <cell r="AF387">
            <v>365</v>
          </cell>
          <cell r="AG387" t="str">
            <v>действует</v>
          </cell>
          <cell r="AH387">
            <v>43733</v>
          </cell>
          <cell r="AI387">
            <v>0</v>
          </cell>
          <cell r="AJ387" t="str">
            <v>не определена</v>
          </cell>
          <cell r="AK387">
            <v>0</v>
          </cell>
          <cell r="AL387">
            <v>0</v>
          </cell>
          <cell r="AM387">
            <v>0</v>
          </cell>
          <cell r="AN387" t="str">
            <v>не определена</v>
          </cell>
          <cell r="AO387">
            <v>0</v>
          </cell>
          <cell r="AP387">
            <v>0</v>
          </cell>
          <cell r="AQ387">
            <v>0</v>
          </cell>
          <cell r="AR387" t="str">
            <v>не определена</v>
          </cell>
          <cell r="AS387">
            <v>0</v>
          </cell>
          <cell r="AT387">
            <v>0</v>
          </cell>
          <cell r="AU387">
            <v>0</v>
          </cell>
          <cell r="AV387" t="str">
            <v>не определена</v>
          </cell>
          <cell r="AW387">
            <v>0</v>
          </cell>
          <cell r="AX387">
            <v>0</v>
          </cell>
          <cell r="AY387">
            <v>0</v>
          </cell>
          <cell r="AZ387" t="str">
            <v>не определена</v>
          </cell>
          <cell r="BA387">
            <v>0</v>
          </cell>
          <cell r="BB387">
            <v>0</v>
          </cell>
          <cell r="BC387">
            <v>0</v>
          </cell>
          <cell r="BD387" t="str">
            <v>не определена</v>
          </cell>
          <cell r="BE387">
            <v>0</v>
          </cell>
          <cell r="BF387">
            <v>0</v>
          </cell>
          <cell r="BG387" t="str">
            <v>не определено</v>
          </cell>
          <cell r="BH387" t="str">
            <v>да</v>
          </cell>
          <cell r="BI387" t="str">
            <v>да</v>
          </cell>
          <cell r="BJ387" t="str">
            <v>да</v>
          </cell>
          <cell r="BK387" t="str">
            <v>да</v>
          </cell>
          <cell r="BL387" t="str">
            <v>да</v>
          </cell>
          <cell r="BM387" t="str">
            <v>нет</v>
          </cell>
          <cell r="BN387">
            <v>0</v>
          </cell>
          <cell r="BO387">
            <v>0</v>
          </cell>
        </row>
        <row r="388">
          <cell r="A388" t="str">
            <v>ВППИркутскСФО</v>
          </cell>
          <cell r="B388">
            <v>375</v>
          </cell>
          <cell r="C388" t="str">
            <v>Читинский</v>
          </cell>
          <cell r="D388" t="str">
            <v>ВПП</v>
          </cell>
          <cell r="E388" t="str">
            <v>ВПП</v>
          </cell>
          <cell r="F388" t="str">
            <v>Иркутск</v>
          </cell>
          <cell r="G388" t="str">
            <v>да</v>
          </cell>
          <cell r="H388" t="str">
            <v>установлен</v>
          </cell>
          <cell r="I388" t="str">
            <v>воздушный</v>
          </cell>
          <cell r="J388" t="str">
            <v>не определен</v>
          </cell>
          <cell r="K388" t="str">
            <v>грузо-пассажирский</v>
          </cell>
          <cell r="L388" t="str">
            <v>постоянный</v>
          </cell>
          <cell r="M388" t="str">
            <v>многосторонний</v>
          </cell>
          <cell r="N388" t="str">
            <v>не определен</v>
          </cell>
          <cell r="O388" t="str">
            <v>нет</v>
          </cell>
          <cell r="P388" t="str">
            <v>нет</v>
          </cell>
          <cell r="Q388" t="str">
            <v>нет</v>
          </cell>
          <cell r="R388" t="str">
            <v>не применимо</v>
          </cell>
          <cell r="S388" t="str">
            <v>не применимо</v>
          </cell>
          <cell r="T388" t="str">
            <v>СФО</v>
          </cell>
          <cell r="U388" t="str">
            <v>Иркутская область</v>
          </cell>
          <cell r="V388" t="str">
            <v>Иркутск, Иркутская область, аэродром Иркутск расположен на правом берегу реки Ангары, на юго-восточной окраине г. Иркутска в 8 (восьми) километрах от центра города</v>
          </cell>
          <cell r="W388" t="str">
            <v>функционирует</v>
          </cell>
          <cell r="X388" t="str">
            <v>круглосуточно</v>
          </cell>
          <cell r="Y388" t="str">
            <v>действует</v>
          </cell>
          <cell r="Z388" t="str">
            <v>нет данных</v>
          </cell>
          <cell r="AA388" t="str">
            <v>нет данных</v>
          </cell>
          <cell r="AB388" t="str">
            <v>нет данных</v>
          </cell>
          <cell r="AC388" t="str">
            <v>все</v>
          </cell>
          <cell r="AD388" t="str">
            <v>круглогодично</v>
          </cell>
          <cell r="AE388">
            <v>24</v>
          </cell>
          <cell r="AF388">
            <v>365</v>
          </cell>
          <cell r="AG388" t="str">
            <v>действует</v>
          </cell>
          <cell r="AH388">
            <v>43733</v>
          </cell>
          <cell r="AI388">
            <v>0</v>
          </cell>
          <cell r="AJ388" t="str">
            <v>не определена</v>
          </cell>
          <cell r="AK388">
            <v>0</v>
          </cell>
          <cell r="AL388">
            <v>0</v>
          </cell>
          <cell r="AM388">
            <v>0</v>
          </cell>
          <cell r="AN388" t="str">
            <v>не определена</v>
          </cell>
          <cell r="AO388">
            <v>0</v>
          </cell>
          <cell r="AP388">
            <v>0</v>
          </cell>
          <cell r="AQ388">
            <v>0</v>
          </cell>
          <cell r="AR388" t="str">
            <v>не определена</v>
          </cell>
          <cell r="AS388">
            <v>0</v>
          </cell>
          <cell r="AT388">
            <v>0</v>
          </cell>
          <cell r="AU388">
            <v>0</v>
          </cell>
          <cell r="AV388" t="str">
            <v>не определена</v>
          </cell>
          <cell r="AW388">
            <v>0</v>
          </cell>
          <cell r="AX388">
            <v>0</v>
          </cell>
          <cell r="AY388">
            <v>0</v>
          </cell>
          <cell r="AZ388" t="str">
            <v>не определена</v>
          </cell>
          <cell r="BA388">
            <v>0</v>
          </cell>
          <cell r="BB388">
            <v>0</v>
          </cell>
          <cell r="BC388">
            <v>0</v>
          </cell>
          <cell r="BD388" t="str">
            <v>не определена</v>
          </cell>
          <cell r="BE388">
            <v>0</v>
          </cell>
          <cell r="BF388">
            <v>0</v>
          </cell>
          <cell r="BG388" t="str">
            <v>не определено</v>
          </cell>
          <cell r="BH388" t="str">
            <v>да</v>
          </cell>
          <cell r="BI388" t="str">
            <v>да</v>
          </cell>
          <cell r="BJ388" t="str">
            <v>да</v>
          </cell>
          <cell r="BK388" t="str">
            <v>да</v>
          </cell>
          <cell r="BL388" t="str">
            <v>да</v>
          </cell>
          <cell r="BM388" t="str">
            <v>нет</v>
          </cell>
          <cell r="BN388" t="str">
            <v>обустроен</v>
          </cell>
          <cell r="BO388">
            <v>0</v>
          </cell>
        </row>
        <row r="389">
          <cell r="A389" t="str">
            <v>ВППУлан-Удэ (Мухино)ДФО</v>
          </cell>
          <cell r="B389">
            <v>376</v>
          </cell>
          <cell r="C389" t="str">
            <v>Читинский</v>
          </cell>
          <cell r="D389" t="str">
            <v>ВПП</v>
          </cell>
          <cell r="E389" t="str">
            <v>ВПП</v>
          </cell>
          <cell r="F389" t="str">
            <v>Улан-Удэ (Мухино)</v>
          </cell>
          <cell r="G389" t="str">
            <v>да</v>
          </cell>
          <cell r="H389" t="str">
            <v>установлен</v>
          </cell>
          <cell r="I389" t="str">
            <v>воздушный</v>
          </cell>
          <cell r="J389" t="str">
            <v>не определен</v>
          </cell>
          <cell r="K389" t="str">
            <v>грузо-пассажирский</v>
          </cell>
          <cell r="L389" t="str">
            <v>постоянный</v>
          </cell>
          <cell r="M389" t="str">
            <v>многосторонний</v>
          </cell>
          <cell r="N389" t="str">
            <v>не определен</v>
          </cell>
          <cell r="O389" t="str">
            <v>нет</v>
          </cell>
          <cell r="P389" t="str">
            <v>нет</v>
          </cell>
          <cell r="Q389" t="str">
            <v>нет</v>
          </cell>
          <cell r="R389" t="str">
            <v>не применимо</v>
          </cell>
          <cell r="S389" t="str">
            <v>не применимо</v>
          </cell>
          <cell r="T389" t="str">
            <v>ДФО</v>
          </cell>
          <cell r="U389" t="str">
            <v>Республика Бурятия</v>
          </cell>
          <cell r="V389" t="str">
            <v>Республика Бурятия, г. Улан-Удэ, п. Аэропорт, 15</v>
          </cell>
          <cell r="W389" t="str">
            <v>функционирует</v>
          </cell>
          <cell r="X389" t="str">
            <v>круглосуточно</v>
          </cell>
          <cell r="Y389" t="str">
            <v>действует</v>
          </cell>
          <cell r="Z389" t="str">
            <v>нет данных</v>
          </cell>
          <cell r="AA389" t="str">
            <v>нет данных</v>
          </cell>
          <cell r="AB389" t="str">
            <v>нет данных</v>
          </cell>
          <cell r="AC389" t="str">
            <v>все</v>
          </cell>
          <cell r="AD389" t="str">
            <v>круглогодично</v>
          </cell>
          <cell r="AE389">
            <v>24</v>
          </cell>
          <cell r="AF389">
            <v>365</v>
          </cell>
          <cell r="AG389" t="str">
            <v>действует</v>
          </cell>
          <cell r="AH389">
            <v>45008</v>
          </cell>
          <cell r="AI389">
            <v>0</v>
          </cell>
          <cell r="AJ389" t="str">
            <v>не определена</v>
          </cell>
          <cell r="AK389">
            <v>0</v>
          </cell>
          <cell r="AL389">
            <v>0</v>
          </cell>
          <cell r="AM389">
            <v>0</v>
          </cell>
          <cell r="AN389" t="str">
            <v>не определена</v>
          </cell>
          <cell r="AO389">
            <v>0</v>
          </cell>
          <cell r="AP389">
            <v>0</v>
          </cell>
          <cell r="AQ389">
            <v>0</v>
          </cell>
          <cell r="AR389" t="str">
            <v>не определена</v>
          </cell>
          <cell r="AS389">
            <v>0</v>
          </cell>
          <cell r="AT389">
            <v>0</v>
          </cell>
          <cell r="AU389">
            <v>0</v>
          </cell>
          <cell r="AV389" t="str">
            <v>не определена</v>
          </cell>
          <cell r="AW389">
            <v>0</v>
          </cell>
          <cell r="AX389">
            <v>0</v>
          </cell>
          <cell r="AY389">
            <v>250</v>
          </cell>
          <cell r="AZ389" t="str">
            <v>чел./час</v>
          </cell>
          <cell r="BA389">
            <v>6000</v>
          </cell>
          <cell r="BB389">
            <v>2190000</v>
          </cell>
          <cell r="BC389">
            <v>0</v>
          </cell>
          <cell r="BD389" t="str">
            <v>не определена</v>
          </cell>
          <cell r="BE389">
            <v>0</v>
          </cell>
          <cell r="BF389">
            <v>0</v>
          </cell>
          <cell r="BG389" t="str">
            <v>не определено</v>
          </cell>
          <cell r="BH389" t="str">
            <v>да</v>
          </cell>
          <cell r="BI389" t="str">
            <v>да</v>
          </cell>
          <cell r="BJ389" t="str">
            <v>да</v>
          </cell>
          <cell r="BK389" t="str">
            <v>да</v>
          </cell>
          <cell r="BL389" t="str">
            <v>да</v>
          </cell>
          <cell r="BM389" t="str">
            <v>нет</v>
          </cell>
          <cell r="BN389" t="str">
            <v>обустроен</v>
          </cell>
          <cell r="BO389">
            <v>0</v>
          </cell>
        </row>
        <row r="390">
          <cell r="A390" t="str">
            <v>ВППЧита (Кадала)ДФО</v>
          </cell>
          <cell r="B390">
            <v>377</v>
          </cell>
          <cell r="C390" t="str">
            <v>Читинский</v>
          </cell>
          <cell r="D390" t="str">
            <v>ВПП</v>
          </cell>
          <cell r="E390" t="str">
            <v>ВПП</v>
          </cell>
          <cell r="F390" t="str">
            <v>Чита (Кадала)</v>
          </cell>
          <cell r="G390" t="str">
            <v>да</v>
          </cell>
          <cell r="H390" t="str">
            <v>установлен</v>
          </cell>
          <cell r="I390" t="str">
            <v>воздушный</v>
          </cell>
          <cell r="J390" t="str">
            <v>не определен</v>
          </cell>
          <cell r="K390" t="str">
            <v>грузо-пассажирский</v>
          </cell>
          <cell r="L390" t="str">
            <v>постоянный</v>
          </cell>
          <cell r="M390" t="str">
            <v>многосторонний</v>
          </cell>
          <cell r="N390" t="str">
            <v>не определен</v>
          </cell>
          <cell r="O390" t="str">
            <v>нет</v>
          </cell>
          <cell r="P390" t="str">
            <v>нет</v>
          </cell>
          <cell r="Q390" t="str">
            <v>нет</v>
          </cell>
          <cell r="R390" t="str">
            <v>не применимо</v>
          </cell>
          <cell r="S390" t="str">
            <v>не применимо</v>
          </cell>
          <cell r="T390" t="str">
            <v>ДФО</v>
          </cell>
          <cell r="U390" t="str">
            <v>Забайкальский край</v>
          </cell>
          <cell r="V390" t="str">
            <v>г. Чита, ул. Звёздная, 17</v>
          </cell>
          <cell r="W390" t="str">
            <v>функционирует</v>
          </cell>
          <cell r="X390" t="str">
            <v>круглосуточно</v>
          </cell>
          <cell r="Y390" t="str">
            <v>действует</v>
          </cell>
          <cell r="Z390" t="str">
            <v>нет данных</v>
          </cell>
          <cell r="AA390" t="str">
            <v>нет данных</v>
          </cell>
          <cell r="AB390" t="str">
            <v>нет данных</v>
          </cell>
          <cell r="AC390" t="str">
            <v>все</v>
          </cell>
          <cell r="AD390" t="str">
            <v>круглогодично</v>
          </cell>
          <cell r="AE390">
            <v>24</v>
          </cell>
          <cell r="AF390">
            <v>365</v>
          </cell>
          <cell r="AG390" t="str">
            <v>действует</v>
          </cell>
          <cell r="AH390">
            <v>43691</v>
          </cell>
          <cell r="AI390">
            <v>0</v>
          </cell>
          <cell r="AJ390" t="str">
            <v>не определена</v>
          </cell>
          <cell r="AK390">
            <v>0</v>
          </cell>
          <cell r="AL390">
            <v>0</v>
          </cell>
          <cell r="AM390">
            <v>0</v>
          </cell>
          <cell r="AN390" t="str">
            <v>не определена</v>
          </cell>
          <cell r="AO390">
            <v>0</v>
          </cell>
          <cell r="AP390">
            <v>0</v>
          </cell>
          <cell r="AQ390">
            <v>0</v>
          </cell>
          <cell r="AR390" t="str">
            <v>не определена</v>
          </cell>
          <cell r="AS390">
            <v>0</v>
          </cell>
          <cell r="AT390">
            <v>0</v>
          </cell>
          <cell r="AU390">
            <v>0</v>
          </cell>
          <cell r="AV390" t="str">
            <v>не определена</v>
          </cell>
          <cell r="AW390">
            <v>0</v>
          </cell>
          <cell r="AX390">
            <v>0</v>
          </cell>
          <cell r="AY390">
            <v>0</v>
          </cell>
          <cell r="AZ390" t="str">
            <v>не определена</v>
          </cell>
          <cell r="BA390">
            <v>0</v>
          </cell>
          <cell r="BB390">
            <v>0</v>
          </cell>
          <cell r="BC390">
            <v>0</v>
          </cell>
          <cell r="BD390" t="str">
            <v>не определена</v>
          </cell>
          <cell r="BE390">
            <v>0</v>
          </cell>
          <cell r="BF390">
            <v>0</v>
          </cell>
          <cell r="BG390" t="str">
            <v>не определено</v>
          </cell>
          <cell r="BH390" t="str">
            <v>да</v>
          </cell>
          <cell r="BI390" t="str">
            <v>да</v>
          </cell>
          <cell r="BJ390" t="str">
            <v>да</v>
          </cell>
          <cell r="BK390" t="str">
            <v>да</v>
          </cell>
          <cell r="BL390" t="str">
            <v>да</v>
          </cell>
          <cell r="BM390" t="str">
            <v>нет</v>
          </cell>
          <cell r="BN390">
            <v>0</v>
          </cell>
          <cell r="BO390">
            <v>0</v>
          </cell>
        </row>
        <row r="391">
          <cell r="A391" t="str">
            <v>ВППНорильск (Алыкель)СФО</v>
          </cell>
          <cell r="B391">
            <v>0</v>
          </cell>
          <cell r="C391" t="str">
            <v>Мурманский</v>
          </cell>
          <cell r="D391" t="str">
            <v>ВПП</v>
          </cell>
          <cell r="E391" t="str">
            <v>ВПП</v>
          </cell>
          <cell r="F391" t="str">
            <v>Норильск (Алыкель)</v>
          </cell>
          <cell r="G391" t="str">
            <v>нет</v>
          </cell>
          <cell r="H391" t="str">
            <v>установлен</v>
          </cell>
          <cell r="I391" t="str">
            <v>воздушный</v>
          </cell>
          <cell r="J391" t="str">
            <v>не определен</v>
          </cell>
          <cell r="K391" t="str">
            <v>грузо-пассажирский</v>
          </cell>
          <cell r="L391" t="str">
            <v>работающий на нерегулярной основе</v>
          </cell>
          <cell r="M391" t="str">
            <v>многосторонний</v>
          </cell>
          <cell r="N391" t="str">
            <v>не определен</v>
          </cell>
          <cell r="O391" t="str">
            <v>нет</v>
          </cell>
          <cell r="P391" t="str">
            <v>нет</v>
          </cell>
          <cell r="Q391" t="str">
            <v>нет</v>
          </cell>
          <cell r="R391" t="str">
            <v>не применимо</v>
          </cell>
          <cell r="S391" t="str">
            <v>не применимо</v>
          </cell>
          <cell r="T391" t="str">
            <v>СФО</v>
          </cell>
          <cell r="U391" t="str">
            <v>Красноярский край</v>
          </cell>
          <cell r="V391" t="str">
            <v>не определен</v>
          </cell>
          <cell r="W391" t="str">
            <v>Установлен в 2023 г. Будет открыт после проведения мероприятий по обустройству</v>
          </cell>
          <cell r="X391" t="str">
            <v>не определен</v>
          </cell>
          <cell r="Y391" t="str">
            <v>не определен</v>
          </cell>
          <cell r="Z391" t="str">
            <v>нет данных</v>
          </cell>
          <cell r="AA391" t="str">
            <v>нет данных</v>
          </cell>
          <cell r="AB391" t="str">
            <v>нет данных</v>
          </cell>
          <cell r="AC391" t="str">
            <v>не определен</v>
          </cell>
          <cell r="AD391" t="str">
            <v>не определен</v>
          </cell>
          <cell r="AE391">
            <v>0</v>
          </cell>
          <cell r="AF391">
            <v>0</v>
          </cell>
          <cell r="AG391" t="str">
            <v>не определен</v>
          </cell>
          <cell r="AH391" t="str">
            <v>не утвержден</v>
          </cell>
          <cell r="AI391">
            <v>0</v>
          </cell>
          <cell r="AJ391" t="str">
            <v>не определена</v>
          </cell>
          <cell r="AK391">
            <v>0</v>
          </cell>
          <cell r="AL391">
            <v>0</v>
          </cell>
          <cell r="AM391">
            <v>0</v>
          </cell>
          <cell r="AN391" t="str">
            <v>не определена</v>
          </cell>
          <cell r="AO391">
            <v>0</v>
          </cell>
          <cell r="AP391">
            <v>0</v>
          </cell>
          <cell r="AQ391">
            <v>0</v>
          </cell>
          <cell r="AR391" t="str">
            <v>не определена</v>
          </cell>
          <cell r="AS391">
            <v>0</v>
          </cell>
          <cell r="AT391">
            <v>0</v>
          </cell>
          <cell r="AU391">
            <v>0</v>
          </cell>
          <cell r="AV391" t="str">
            <v>не определена</v>
          </cell>
          <cell r="AW391">
            <v>0</v>
          </cell>
          <cell r="AX391">
            <v>0</v>
          </cell>
          <cell r="AY391">
            <v>0</v>
          </cell>
          <cell r="AZ391" t="str">
            <v>не определена</v>
          </cell>
          <cell r="BA391">
            <v>0</v>
          </cell>
          <cell r="BB391">
            <v>0</v>
          </cell>
          <cell r="BC391">
            <v>0</v>
          </cell>
          <cell r="BD391" t="str">
            <v>не определена</v>
          </cell>
          <cell r="BE391">
            <v>0</v>
          </cell>
          <cell r="BF391">
            <v>0</v>
          </cell>
          <cell r="BG391" t="str">
            <v>не определено</v>
          </cell>
          <cell r="BH391" t="str">
            <v>нет</v>
          </cell>
          <cell r="BI391" t="str">
            <v>нет</v>
          </cell>
          <cell r="BJ391" t="str">
            <v>нет</v>
          </cell>
          <cell r="BK391" t="str">
            <v>нет</v>
          </cell>
          <cell r="BL391" t="str">
            <v>нет</v>
          </cell>
          <cell r="BM391" t="str">
            <v>нет</v>
          </cell>
          <cell r="BN391">
            <v>0</v>
          </cell>
          <cell r="BO391">
            <v>0</v>
          </cell>
        </row>
        <row r="392">
          <cell r="A392" t="str">
            <v>ВППТобольск (Ремезов)УФО</v>
          </cell>
          <cell r="B392">
            <v>0</v>
          </cell>
          <cell r="C392" t="str">
            <v>Уральский</v>
          </cell>
          <cell r="D392" t="str">
            <v>ВПП</v>
          </cell>
          <cell r="E392" t="str">
            <v>ВПП</v>
          </cell>
          <cell r="F392" t="str">
            <v>Тобольск (Ремезов)</v>
          </cell>
          <cell r="G392" t="str">
            <v>нет</v>
          </cell>
          <cell r="H392" t="str">
            <v>установлен</v>
          </cell>
          <cell r="I392" t="str">
            <v>воздушный</v>
          </cell>
          <cell r="J392" t="str">
            <v>не определен</v>
          </cell>
          <cell r="K392" t="str">
            <v>грузо-пассажирский</v>
          </cell>
          <cell r="L392" t="str">
            <v>работающий на нерегулярной основе</v>
          </cell>
          <cell r="M392" t="str">
            <v>многосторонний</v>
          </cell>
          <cell r="N392" t="str">
            <v>не определен</v>
          </cell>
          <cell r="O392" t="str">
            <v>нет</v>
          </cell>
          <cell r="P392" t="str">
            <v>нет</v>
          </cell>
          <cell r="Q392" t="str">
            <v>нет</v>
          </cell>
          <cell r="R392" t="str">
            <v>не применимо</v>
          </cell>
          <cell r="S392" t="str">
            <v>не применимо</v>
          </cell>
          <cell r="T392" t="str">
            <v>УФО</v>
          </cell>
          <cell r="U392" t="str">
            <v>Тюменская область</v>
          </cell>
          <cell r="V392" t="str">
            <v>не определен</v>
          </cell>
          <cell r="W392" t="str">
            <v>Установлен в 2023 г. Будет открыт после проведения мероприятий по обустройству</v>
          </cell>
          <cell r="X392" t="str">
            <v>не определен</v>
          </cell>
          <cell r="Y392" t="str">
            <v>не определен</v>
          </cell>
          <cell r="Z392" t="str">
            <v>нет данных</v>
          </cell>
          <cell r="AA392" t="str">
            <v>нет данных</v>
          </cell>
          <cell r="AB392" t="str">
            <v>нет данных</v>
          </cell>
          <cell r="AC392" t="str">
            <v>не определен</v>
          </cell>
          <cell r="AD392" t="str">
            <v>не определен</v>
          </cell>
          <cell r="AE392">
            <v>0</v>
          </cell>
          <cell r="AF392">
            <v>0</v>
          </cell>
          <cell r="AG392" t="str">
            <v>не определен</v>
          </cell>
          <cell r="AH392" t="str">
            <v>не утвержден</v>
          </cell>
          <cell r="AI392">
            <v>0</v>
          </cell>
          <cell r="AJ392" t="str">
            <v>не определена</v>
          </cell>
          <cell r="AK392">
            <v>0</v>
          </cell>
          <cell r="AL392">
            <v>0</v>
          </cell>
          <cell r="AM392">
            <v>0</v>
          </cell>
          <cell r="AN392" t="str">
            <v>не определена</v>
          </cell>
          <cell r="AO392">
            <v>0</v>
          </cell>
          <cell r="AP392">
            <v>0</v>
          </cell>
          <cell r="AQ392">
            <v>0</v>
          </cell>
          <cell r="AR392" t="str">
            <v>не определена</v>
          </cell>
          <cell r="AS392">
            <v>0</v>
          </cell>
          <cell r="AT392">
            <v>0</v>
          </cell>
          <cell r="AU392">
            <v>0</v>
          </cell>
          <cell r="AV392" t="str">
            <v>не определена</v>
          </cell>
          <cell r="AW392">
            <v>0</v>
          </cell>
          <cell r="AX392">
            <v>0</v>
          </cell>
          <cell r="AY392">
            <v>0</v>
          </cell>
          <cell r="AZ392" t="str">
            <v>не определена</v>
          </cell>
          <cell r="BA392">
            <v>0</v>
          </cell>
          <cell r="BB392">
            <v>0</v>
          </cell>
          <cell r="BC392">
            <v>0</v>
          </cell>
          <cell r="BD392" t="str">
            <v>не определена</v>
          </cell>
          <cell r="BE392">
            <v>0</v>
          </cell>
          <cell r="BF392">
            <v>0</v>
          </cell>
          <cell r="BG392" t="str">
            <v>не определено</v>
          </cell>
          <cell r="BH392" t="str">
            <v>нет</v>
          </cell>
          <cell r="BI392" t="str">
            <v>нет</v>
          </cell>
          <cell r="BJ392" t="str">
            <v>нет</v>
          </cell>
          <cell r="BK392" t="str">
            <v>нет</v>
          </cell>
          <cell r="BL392" t="str">
            <v>нет</v>
          </cell>
          <cell r="BM392" t="str">
            <v>нет</v>
          </cell>
          <cell r="BN392">
            <v>0</v>
          </cell>
          <cell r="BO392">
            <v>0</v>
          </cell>
        </row>
        <row r="393">
          <cell r="A393" t="str">
            <v>ВППИжевскПФО</v>
          </cell>
          <cell r="B393">
            <v>0</v>
          </cell>
          <cell r="C393" t="str">
            <v>Волгоградский</v>
          </cell>
          <cell r="D393" t="str">
            <v>ВПП</v>
          </cell>
          <cell r="E393" t="str">
            <v>ВПП</v>
          </cell>
          <cell r="F393" t="str">
            <v>Ижевск</v>
          </cell>
          <cell r="G393" t="str">
            <v>нет</v>
          </cell>
          <cell r="H393" t="str">
            <v>установлен</v>
          </cell>
          <cell r="I393" t="str">
            <v>воздушный</v>
          </cell>
          <cell r="J393" t="str">
            <v>не определен</v>
          </cell>
          <cell r="K393" t="str">
            <v>грузо-пассажирский</v>
          </cell>
          <cell r="L393" t="str">
            <v>постоянный</v>
          </cell>
          <cell r="M393" t="str">
            <v>многосторонний</v>
          </cell>
          <cell r="N393" t="str">
            <v>не определен</v>
          </cell>
          <cell r="O393" t="str">
            <v>нет</v>
          </cell>
          <cell r="P393" t="str">
            <v>нет</v>
          </cell>
          <cell r="Q393" t="str">
            <v>нет</v>
          </cell>
          <cell r="R393" t="str">
            <v>не применимо</v>
          </cell>
          <cell r="S393" t="str">
            <v>не применимо</v>
          </cell>
          <cell r="T393" t="str">
            <v>ПФО</v>
          </cell>
          <cell r="U393" t="str">
            <v>Удмуртская Республика</v>
          </cell>
          <cell r="V393" t="str">
            <v>не определен</v>
          </cell>
          <cell r="W393" t="str">
            <v>Установлен в 2023 г. Будет открыт после проведения мероприятий по обустройству</v>
          </cell>
          <cell r="X393" t="str">
            <v>не определен</v>
          </cell>
          <cell r="Y393" t="str">
            <v>не определен</v>
          </cell>
          <cell r="Z393" t="str">
            <v>нет данных</v>
          </cell>
          <cell r="AA393" t="str">
            <v>нет данных</v>
          </cell>
          <cell r="AB393" t="str">
            <v>нет данных</v>
          </cell>
          <cell r="AC393" t="str">
            <v>не определен</v>
          </cell>
          <cell r="AD393" t="str">
            <v>не определен</v>
          </cell>
          <cell r="AE393">
            <v>0</v>
          </cell>
          <cell r="AF393">
            <v>0</v>
          </cell>
          <cell r="AG393" t="str">
            <v>не определен</v>
          </cell>
          <cell r="AH393" t="str">
            <v>не утвержден</v>
          </cell>
          <cell r="AI393">
            <v>0</v>
          </cell>
          <cell r="AJ393" t="str">
            <v>не определена</v>
          </cell>
          <cell r="AK393">
            <v>0</v>
          </cell>
          <cell r="AL393">
            <v>0</v>
          </cell>
          <cell r="AM393">
            <v>0</v>
          </cell>
          <cell r="AN393" t="str">
            <v>не определена</v>
          </cell>
          <cell r="AO393">
            <v>0</v>
          </cell>
          <cell r="AP393">
            <v>0</v>
          </cell>
          <cell r="AQ393">
            <v>0</v>
          </cell>
          <cell r="AR393" t="str">
            <v>не определена</v>
          </cell>
          <cell r="AS393">
            <v>0</v>
          </cell>
          <cell r="AT393">
            <v>0</v>
          </cell>
          <cell r="AU393">
            <v>0</v>
          </cell>
          <cell r="AV393" t="str">
            <v>не определена</v>
          </cell>
          <cell r="AW393">
            <v>0</v>
          </cell>
          <cell r="AX393">
            <v>0</v>
          </cell>
          <cell r="AY393">
            <v>0</v>
          </cell>
          <cell r="AZ393" t="str">
            <v>не определена</v>
          </cell>
          <cell r="BA393">
            <v>0</v>
          </cell>
          <cell r="BB393">
            <v>0</v>
          </cell>
          <cell r="BC393">
            <v>0</v>
          </cell>
          <cell r="BD393" t="str">
            <v>не определена</v>
          </cell>
          <cell r="BE393">
            <v>0</v>
          </cell>
          <cell r="BF393">
            <v>0</v>
          </cell>
          <cell r="BG393" t="str">
            <v>не определено</v>
          </cell>
          <cell r="BH393" t="str">
            <v>нет</v>
          </cell>
          <cell r="BI393" t="str">
            <v>нет</v>
          </cell>
          <cell r="BJ393" t="str">
            <v>нет</v>
          </cell>
          <cell r="BK393" t="str">
            <v>нет</v>
          </cell>
          <cell r="BL393" t="str">
            <v>нет</v>
          </cell>
          <cell r="BM393" t="str">
            <v>нет</v>
          </cell>
          <cell r="BN393">
            <v>0</v>
          </cell>
          <cell r="BO393">
            <v>0</v>
          </cell>
        </row>
        <row r="394">
          <cell r="A394" t="str">
            <v>СППЛесозаводскДФО</v>
          </cell>
          <cell r="B394">
            <v>0</v>
          </cell>
          <cell r="C394" t="str">
            <v>Владивостокский</v>
          </cell>
          <cell r="D394" t="str">
            <v>СПП</v>
          </cell>
          <cell r="E394" t="str">
            <v>СПП</v>
          </cell>
          <cell r="F394" t="str">
            <v>Лесозаводск</v>
          </cell>
          <cell r="G394" t="str">
            <v>нет</v>
          </cell>
          <cell r="H394" t="str">
            <v>установлен</v>
          </cell>
          <cell r="I394" t="str">
            <v>смешанный</v>
          </cell>
          <cell r="J394" t="str">
            <v>не определен</v>
          </cell>
          <cell r="K394" t="str">
            <v>грузо-пассажирский</v>
          </cell>
          <cell r="L394" t="str">
            <v>временный</v>
          </cell>
          <cell r="M394" t="str">
            <v>двусторонний</v>
          </cell>
          <cell r="N394" t="str">
            <v>не определен</v>
          </cell>
          <cell r="O394" t="str">
            <v>нет</v>
          </cell>
          <cell r="P394" t="str">
            <v>нет</v>
          </cell>
          <cell r="Q394" t="str">
            <v>нет</v>
          </cell>
          <cell r="R394" t="str">
            <v>Китайская Народная Республика</v>
          </cell>
          <cell r="S394">
            <v>0</v>
          </cell>
          <cell r="T394" t="str">
            <v>ДФО</v>
          </cell>
          <cell r="U394">
            <v>0</v>
          </cell>
          <cell r="V394" t="str">
            <v>не определен</v>
          </cell>
          <cell r="W394" t="str">
            <v>Установлен в 2023 г. Будет открыт после проведения мероприятий по обустройству</v>
          </cell>
          <cell r="X394" t="str">
            <v>не определен</v>
          </cell>
          <cell r="Y394" t="str">
            <v>не определен</v>
          </cell>
          <cell r="Z394" t="str">
            <v>нет данных</v>
          </cell>
          <cell r="AA394" t="str">
            <v>нет данных</v>
          </cell>
          <cell r="AB394" t="str">
            <v>нет данных</v>
          </cell>
          <cell r="AC394" t="str">
            <v>не определен</v>
          </cell>
          <cell r="AD394" t="str">
            <v>не определен</v>
          </cell>
          <cell r="AE394">
            <v>0</v>
          </cell>
          <cell r="AF394">
            <v>0</v>
          </cell>
          <cell r="AG394" t="str">
            <v>не определен</v>
          </cell>
          <cell r="AH394" t="str">
            <v>не утвержден</v>
          </cell>
          <cell r="AI394">
            <v>0</v>
          </cell>
          <cell r="AJ394" t="str">
            <v>не определена</v>
          </cell>
          <cell r="AK394">
            <v>0</v>
          </cell>
          <cell r="AL394">
            <v>0</v>
          </cell>
          <cell r="AM394">
            <v>0</v>
          </cell>
          <cell r="AN394" t="str">
            <v>не определена</v>
          </cell>
          <cell r="AO394">
            <v>0</v>
          </cell>
          <cell r="AP394">
            <v>0</v>
          </cell>
          <cell r="AQ394">
            <v>0</v>
          </cell>
          <cell r="AR394" t="str">
            <v>не определена</v>
          </cell>
          <cell r="AS394">
            <v>0</v>
          </cell>
          <cell r="AT394">
            <v>0</v>
          </cell>
          <cell r="AU394">
            <v>0</v>
          </cell>
          <cell r="AV394" t="str">
            <v>не определена</v>
          </cell>
          <cell r="AW394">
            <v>0</v>
          </cell>
          <cell r="AX394">
            <v>0</v>
          </cell>
          <cell r="AY394">
            <v>0</v>
          </cell>
          <cell r="AZ394" t="str">
            <v>не определена</v>
          </cell>
          <cell r="BA394">
            <v>0</v>
          </cell>
          <cell r="BB394">
            <v>0</v>
          </cell>
          <cell r="BC394">
            <v>0</v>
          </cell>
          <cell r="BD394" t="str">
            <v>не определена</v>
          </cell>
          <cell r="BE394">
            <v>0</v>
          </cell>
          <cell r="BF394">
            <v>0</v>
          </cell>
          <cell r="BG394" t="str">
            <v>не определено</v>
          </cell>
          <cell r="BH394" t="str">
            <v>нет</v>
          </cell>
          <cell r="BI394" t="str">
            <v>нет</v>
          </cell>
          <cell r="BJ394" t="str">
            <v>нет</v>
          </cell>
          <cell r="BK394" t="str">
            <v>нет</v>
          </cell>
          <cell r="BL394" t="str">
            <v>нет</v>
          </cell>
          <cell r="BM394" t="str">
            <v>нет</v>
          </cell>
          <cell r="BN394">
            <v>0</v>
          </cell>
          <cell r="BO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O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O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O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O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O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O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O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O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O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O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O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O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O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O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O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O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O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O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O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O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O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O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O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O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O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O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O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O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O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O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O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O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O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O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O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O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O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O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O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O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O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O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O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O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O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O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O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O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O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O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O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O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O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O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O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O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O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O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O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O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O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O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O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O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O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O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O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O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O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O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O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O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O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O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O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O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O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O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O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O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O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O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O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O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O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O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O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O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O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O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O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O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O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O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O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O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O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O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O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O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O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O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O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O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O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O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O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O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O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O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O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O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O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O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O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O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O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O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O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O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O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O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O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O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O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O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O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O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O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O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O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O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O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O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O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O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O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O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O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O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O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O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O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O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O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O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O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O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O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O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O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O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O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O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O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O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O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O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O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O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O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O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O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O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O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O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O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O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O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O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O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O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O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O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O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O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O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O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O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O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O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O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O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O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O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O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O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O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O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O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O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O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O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O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O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O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O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O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O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O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O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O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O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O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O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O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O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O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O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O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O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O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O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O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O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O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O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O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O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O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O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O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O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O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O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O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O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O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O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O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O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O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O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O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O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O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O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O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O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  <cell r="BO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O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O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O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O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O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O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O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O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O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O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O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O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O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O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O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O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O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O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O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O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O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O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O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O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O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O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O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O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O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O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O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O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O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O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O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O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O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O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O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O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O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O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O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O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O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O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O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O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O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O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O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O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O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O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O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O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O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O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O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O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O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O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O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O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O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O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O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O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O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O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O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O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O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O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O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O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O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O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O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O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O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O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O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O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O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O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O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O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O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O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O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O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O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O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O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O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O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O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O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O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O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O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O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O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O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O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O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O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O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O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O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O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O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O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O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O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O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O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O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O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O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O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O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O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O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O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O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O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O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O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O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O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O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O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O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O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O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O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O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O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O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O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O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O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O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O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O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O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O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O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O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O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O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O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O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O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O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O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O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O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O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O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O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O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O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O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O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O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O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O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O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O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O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O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O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O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O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O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O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O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O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O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O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O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O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O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O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O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O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O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O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O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O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O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O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O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O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O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O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O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O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O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O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O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O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O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O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O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O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O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O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O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O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O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O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O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O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O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O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O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O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O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O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O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O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O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O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O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O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O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O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O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O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O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O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O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O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O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O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O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O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O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O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O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O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O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O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O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O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O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O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O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O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O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O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O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O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O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O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O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O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O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O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O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O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O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O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O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O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O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O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O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O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O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O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O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O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O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O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O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O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O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O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O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O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O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O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O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O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O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O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O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O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  <cell r="BO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O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0</v>
          </cell>
          <cell r="BM930">
            <v>0</v>
          </cell>
          <cell r="BO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O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O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O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O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O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O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O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O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O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O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O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O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O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O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O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O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O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O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O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O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O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O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O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O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O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O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O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O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O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O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O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O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O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O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O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O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O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O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O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O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O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O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O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O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O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O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O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O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O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O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O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O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O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O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O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O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O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O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O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O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O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O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O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O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O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O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O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O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O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O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O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O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O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O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O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O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O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O1008">
            <v>0</v>
          </cell>
        </row>
        <row r="1009">
          <cell r="B1009">
            <v>0</v>
          </cell>
          <cell r="C1009">
            <v>0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O1009">
            <v>0</v>
          </cell>
        </row>
        <row r="1010">
          <cell r="B1010">
            <v>0</v>
          </cell>
          <cell r="C1010">
            <v>0</v>
          </cell>
          <cell r="D1010">
            <v>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O1010">
            <v>0</v>
          </cell>
        </row>
        <row r="1011">
          <cell r="B1011">
            <v>0</v>
          </cell>
          <cell r="C1011">
            <v>0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0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O1011">
            <v>0</v>
          </cell>
        </row>
        <row r="1012">
          <cell r="B1012">
            <v>0</v>
          </cell>
          <cell r="C1012">
            <v>0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O1012">
            <v>0</v>
          </cell>
        </row>
        <row r="1013">
          <cell r="B1013">
            <v>0</v>
          </cell>
          <cell r="C1013">
            <v>0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0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O1013">
            <v>0</v>
          </cell>
        </row>
        <row r="1014">
          <cell r="B1014">
            <v>0</v>
          </cell>
          <cell r="C1014">
            <v>0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O1014">
            <v>0</v>
          </cell>
        </row>
        <row r="1015">
          <cell r="B1015">
            <v>0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O1015">
            <v>0</v>
          </cell>
        </row>
        <row r="1016">
          <cell r="B1016">
            <v>0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0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O1016">
            <v>0</v>
          </cell>
        </row>
        <row r="1017">
          <cell r="B1017">
            <v>0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0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O1017">
            <v>0</v>
          </cell>
        </row>
        <row r="1018">
          <cell r="B1018">
            <v>0</v>
          </cell>
          <cell r="C1018">
            <v>0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  <cell r="AI1018">
            <v>0</v>
          </cell>
          <cell r="AJ1018">
            <v>0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O1018">
            <v>0</v>
          </cell>
        </row>
        <row r="1019">
          <cell r="B1019">
            <v>0</v>
          </cell>
          <cell r="C1019">
            <v>0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O1019">
            <v>0</v>
          </cell>
        </row>
        <row r="1020">
          <cell r="B1020">
            <v>0</v>
          </cell>
          <cell r="C1020">
            <v>0</v>
          </cell>
          <cell r="D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0</v>
          </cell>
          <cell r="AH1020">
            <v>0</v>
          </cell>
          <cell r="AI1020">
            <v>0</v>
          </cell>
          <cell r="AJ1020">
            <v>0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O1020">
            <v>0</v>
          </cell>
        </row>
        <row r="1021">
          <cell r="B1021">
            <v>0</v>
          </cell>
          <cell r="C1021">
            <v>0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0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O1021">
            <v>0</v>
          </cell>
        </row>
        <row r="1022">
          <cell r="B1022">
            <v>0</v>
          </cell>
          <cell r="C1022">
            <v>0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O1022">
            <v>0</v>
          </cell>
        </row>
        <row r="1023">
          <cell r="B1023">
            <v>0</v>
          </cell>
          <cell r="C1023">
            <v>0</v>
          </cell>
          <cell r="D1023">
            <v>0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O1023">
            <v>0</v>
          </cell>
        </row>
        <row r="1024">
          <cell r="B1024">
            <v>0</v>
          </cell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0</v>
          </cell>
          <cell r="AJ1024">
            <v>0</v>
          </cell>
          <cell r="AK1024">
            <v>0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O1024">
            <v>0</v>
          </cell>
        </row>
        <row r="1025">
          <cell r="B1025">
            <v>0</v>
          </cell>
          <cell r="C1025">
            <v>0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0</v>
          </cell>
          <cell r="AJ1025">
            <v>0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O1025">
            <v>0</v>
          </cell>
        </row>
        <row r="1026">
          <cell r="B1026">
            <v>0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0</v>
          </cell>
          <cell r="AJ1026">
            <v>0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O1026">
            <v>0</v>
          </cell>
        </row>
        <row r="1027">
          <cell r="B1027">
            <v>0</v>
          </cell>
          <cell r="C1027">
            <v>0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0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O1027">
            <v>0</v>
          </cell>
        </row>
        <row r="1028">
          <cell r="B1028">
            <v>0</v>
          </cell>
          <cell r="C1028">
            <v>0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O1028">
            <v>0</v>
          </cell>
        </row>
        <row r="1029">
          <cell r="B1029">
            <v>0</v>
          </cell>
          <cell r="C1029">
            <v>0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0</v>
          </cell>
          <cell r="AJ1029">
            <v>0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O1029">
            <v>0</v>
          </cell>
        </row>
        <row r="1030">
          <cell r="B1030">
            <v>0</v>
          </cell>
          <cell r="C1030">
            <v>0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0</v>
          </cell>
          <cell r="AJ1030">
            <v>0</v>
          </cell>
          <cell r="AK1030">
            <v>0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O1030">
            <v>0</v>
          </cell>
        </row>
        <row r="1031">
          <cell r="B1031">
            <v>0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0</v>
          </cell>
          <cell r="AJ1031">
            <v>0</v>
          </cell>
          <cell r="AK1031">
            <v>0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0</v>
          </cell>
          <cell r="BG1031">
            <v>0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O1031">
            <v>0</v>
          </cell>
        </row>
        <row r="1032">
          <cell r="B1032">
            <v>0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0</v>
          </cell>
          <cell r="AJ1032">
            <v>0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O1032">
            <v>0</v>
          </cell>
        </row>
        <row r="1033">
          <cell r="B1033">
            <v>0</v>
          </cell>
          <cell r="C1033">
            <v>0</v>
          </cell>
          <cell r="D1033">
            <v>0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0</v>
          </cell>
          <cell r="AJ1033">
            <v>0</v>
          </cell>
          <cell r="AK1033">
            <v>0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0</v>
          </cell>
          <cell r="BG1033">
            <v>0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O1033">
            <v>0</v>
          </cell>
        </row>
        <row r="1034">
          <cell r="B1034">
            <v>0</v>
          </cell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  <cell r="AK1034">
            <v>0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0</v>
          </cell>
          <cell r="BE1034">
            <v>0</v>
          </cell>
          <cell r="BF1034">
            <v>0</v>
          </cell>
          <cell r="BG1034">
            <v>0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O1034">
            <v>0</v>
          </cell>
        </row>
        <row r="1035">
          <cell r="B1035">
            <v>0</v>
          </cell>
          <cell r="C1035">
            <v>0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0</v>
          </cell>
          <cell r="AK1035">
            <v>0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0</v>
          </cell>
          <cell r="BG1035">
            <v>0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O1035">
            <v>0</v>
          </cell>
        </row>
        <row r="1036">
          <cell r="B1036">
            <v>0</v>
          </cell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0</v>
          </cell>
          <cell r="BL1036">
            <v>0</v>
          </cell>
          <cell r="BM1036">
            <v>0</v>
          </cell>
          <cell r="BO1036">
            <v>0</v>
          </cell>
        </row>
        <row r="1037">
          <cell r="B1037">
            <v>0</v>
          </cell>
          <cell r="C1037">
            <v>0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0</v>
          </cell>
          <cell r="AJ1037">
            <v>0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0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O1037">
            <v>0</v>
          </cell>
        </row>
        <row r="1038">
          <cell r="B1038">
            <v>0</v>
          </cell>
          <cell r="C1038">
            <v>0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0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O1038">
            <v>0</v>
          </cell>
        </row>
        <row r="1039">
          <cell r="B1039">
            <v>0</v>
          </cell>
          <cell r="C1039">
            <v>0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0</v>
          </cell>
          <cell r="AJ1039">
            <v>0</v>
          </cell>
          <cell r="AK1039">
            <v>0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</v>
          </cell>
          <cell r="BG1039">
            <v>0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O1039">
            <v>0</v>
          </cell>
        </row>
        <row r="1040">
          <cell r="B1040">
            <v>0</v>
          </cell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  <cell r="AJ1040">
            <v>0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O1040">
            <v>0</v>
          </cell>
        </row>
        <row r="1041">
          <cell r="B1041">
            <v>0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0</v>
          </cell>
          <cell r="AJ1041">
            <v>0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O1041">
            <v>0</v>
          </cell>
        </row>
        <row r="1042">
          <cell r="B1042">
            <v>0</v>
          </cell>
          <cell r="C1042">
            <v>0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  <cell r="AJ1042">
            <v>0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O1042">
            <v>0</v>
          </cell>
        </row>
        <row r="1043">
          <cell r="B1043">
            <v>0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0</v>
          </cell>
          <cell r="AJ1043">
            <v>0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O1043">
            <v>0</v>
          </cell>
        </row>
        <row r="1044">
          <cell r="B1044">
            <v>0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0</v>
          </cell>
          <cell r="AJ1044">
            <v>0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O1044">
            <v>0</v>
          </cell>
        </row>
        <row r="1045">
          <cell r="B1045">
            <v>0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0</v>
          </cell>
          <cell r="AJ1045">
            <v>0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O1045">
            <v>0</v>
          </cell>
        </row>
        <row r="1046">
          <cell r="B1046">
            <v>0</v>
          </cell>
          <cell r="C1046">
            <v>0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0</v>
          </cell>
          <cell r="AJ1046">
            <v>0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O1046">
            <v>0</v>
          </cell>
        </row>
        <row r="1047">
          <cell r="B1047">
            <v>0</v>
          </cell>
          <cell r="C1047">
            <v>0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O1047">
            <v>0</v>
          </cell>
        </row>
        <row r="1048">
          <cell r="B1048">
            <v>0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O1048">
            <v>0</v>
          </cell>
        </row>
        <row r="1049">
          <cell r="B1049">
            <v>0</v>
          </cell>
          <cell r="C1049">
            <v>0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0</v>
          </cell>
          <cell r="AJ1049">
            <v>0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O1049">
            <v>0</v>
          </cell>
        </row>
        <row r="1050">
          <cell r="B1050">
            <v>0</v>
          </cell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0</v>
          </cell>
          <cell r="AJ1050">
            <v>0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O1050">
            <v>0</v>
          </cell>
        </row>
        <row r="1051">
          <cell r="B1051">
            <v>0</v>
          </cell>
          <cell r="C1051">
            <v>0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O1051">
            <v>0</v>
          </cell>
        </row>
        <row r="1052">
          <cell r="B1052">
            <v>0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O1052">
            <v>0</v>
          </cell>
        </row>
        <row r="1053">
          <cell r="B1053">
            <v>0</v>
          </cell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0</v>
          </cell>
          <cell r="AJ1053">
            <v>0</v>
          </cell>
          <cell r="AK1053">
            <v>0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O1053">
            <v>0</v>
          </cell>
        </row>
        <row r="1054">
          <cell r="B1054">
            <v>0</v>
          </cell>
          <cell r="C1054">
            <v>0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O1054">
            <v>0</v>
          </cell>
        </row>
        <row r="1055">
          <cell r="B1055">
            <v>0</v>
          </cell>
          <cell r="C1055">
            <v>0</v>
          </cell>
          <cell r="D1055">
            <v>0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0</v>
          </cell>
          <cell r="AK1055">
            <v>0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O1055">
            <v>0</v>
          </cell>
        </row>
        <row r="1056">
          <cell r="B1056">
            <v>0</v>
          </cell>
          <cell r="C1056">
            <v>0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0</v>
          </cell>
          <cell r="AJ1056">
            <v>0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O1056">
            <v>0</v>
          </cell>
        </row>
        <row r="1057">
          <cell r="B1057">
            <v>0</v>
          </cell>
          <cell r="C1057">
            <v>0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0</v>
          </cell>
          <cell r="AJ1057">
            <v>0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0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O1057">
            <v>0</v>
          </cell>
        </row>
        <row r="1058">
          <cell r="B1058">
            <v>0</v>
          </cell>
          <cell r="C1058">
            <v>0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0</v>
          </cell>
          <cell r="AJ1058">
            <v>0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0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O1058">
            <v>0</v>
          </cell>
        </row>
        <row r="1059">
          <cell r="B1059">
            <v>0</v>
          </cell>
          <cell r="C1059">
            <v>0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0</v>
          </cell>
          <cell r="AJ1059">
            <v>0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0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O1059">
            <v>0</v>
          </cell>
        </row>
        <row r="1060">
          <cell r="B1060">
            <v>0</v>
          </cell>
          <cell r="C1060">
            <v>0</v>
          </cell>
          <cell r="D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0</v>
          </cell>
          <cell r="AJ1060">
            <v>0</v>
          </cell>
          <cell r="AK1060">
            <v>0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0</v>
          </cell>
          <cell r="BG1060">
            <v>0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O1060">
            <v>0</v>
          </cell>
        </row>
        <row r="1061">
          <cell r="B1061">
            <v>0</v>
          </cell>
          <cell r="C1061">
            <v>0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0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O1061">
            <v>0</v>
          </cell>
        </row>
        <row r="1062">
          <cell r="B1062">
            <v>0</v>
          </cell>
          <cell r="C1062">
            <v>0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0</v>
          </cell>
          <cell r="AJ1062">
            <v>0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0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O1062">
            <v>0</v>
          </cell>
        </row>
        <row r="1063">
          <cell r="B1063">
            <v>0</v>
          </cell>
          <cell r="C1063">
            <v>0</v>
          </cell>
          <cell r="D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0</v>
          </cell>
          <cell r="AJ1063">
            <v>0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0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O1063">
            <v>0</v>
          </cell>
        </row>
        <row r="1064">
          <cell r="B1064">
            <v>0</v>
          </cell>
          <cell r="C1064">
            <v>0</v>
          </cell>
          <cell r="D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  <cell r="AJ1064">
            <v>0</v>
          </cell>
          <cell r="AK1064">
            <v>0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0</v>
          </cell>
          <cell r="BE1064">
            <v>0</v>
          </cell>
          <cell r="BF1064">
            <v>0</v>
          </cell>
          <cell r="BG1064">
            <v>0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O1064">
            <v>0</v>
          </cell>
        </row>
        <row r="1065">
          <cell r="B1065">
            <v>0</v>
          </cell>
          <cell r="C1065">
            <v>0</v>
          </cell>
          <cell r="D1065">
            <v>0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0</v>
          </cell>
          <cell r="AJ1065">
            <v>0</v>
          </cell>
          <cell r="AK1065">
            <v>0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0</v>
          </cell>
          <cell r="BG1065">
            <v>0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O1065">
            <v>0</v>
          </cell>
        </row>
        <row r="1066">
          <cell r="B1066">
            <v>0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0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O1066">
            <v>0</v>
          </cell>
        </row>
        <row r="1067">
          <cell r="B1067">
            <v>0</v>
          </cell>
          <cell r="C1067">
            <v>0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  <cell r="AI1067">
            <v>0</v>
          </cell>
          <cell r="AJ1067">
            <v>0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O1067">
            <v>0</v>
          </cell>
        </row>
        <row r="1068">
          <cell r="B1068">
            <v>0</v>
          </cell>
          <cell r="C1068">
            <v>0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  <cell r="AI1068">
            <v>0</v>
          </cell>
          <cell r="AJ1068">
            <v>0</v>
          </cell>
          <cell r="AK1068">
            <v>0</v>
          </cell>
          <cell r="AL1068">
            <v>0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0</v>
          </cell>
          <cell r="BM1068">
            <v>0</v>
          </cell>
          <cell r="BO1068">
            <v>0</v>
          </cell>
        </row>
        <row r="1069">
          <cell r="B1069">
            <v>0</v>
          </cell>
          <cell r="C1069">
            <v>0</v>
          </cell>
          <cell r="D1069">
            <v>0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  <cell r="AL1069">
            <v>0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0</v>
          </cell>
          <cell r="BM1069">
            <v>0</v>
          </cell>
          <cell r="BO1069">
            <v>0</v>
          </cell>
        </row>
        <row r="1070">
          <cell r="B1070">
            <v>0</v>
          </cell>
          <cell r="C1070">
            <v>0</v>
          </cell>
          <cell r="D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>
            <v>0</v>
          </cell>
          <cell r="AI1070">
            <v>0</v>
          </cell>
          <cell r="AJ1070">
            <v>0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O1070">
            <v>0</v>
          </cell>
        </row>
        <row r="1071">
          <cell r="B1071">
            <v>0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  <cell r="AI1071">
            <v>0</v>
          </cell>
          <cell r="AJ1071">
            <v>0</v>
          </cell>
          <cell r="AK1071">
            <v>0</v>
          </cell>
          <cell r="AL1071">
            <v>0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0</v>
          </cell>
          <cell r="BM1071">
            <v>0</v>
          </cell>
          <cell r="BO1071">
            <v>0</v>
          </cell>
        </row>
        <row r="1072">
          <cell r="B1072">
            <v>0</v>
          </cell>
          <cell r="C1072">
            <v>0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>
            <v>0</v>
          </cell>
          <cell r="AI1072">
            <v>0</v>
          </cell>
          <cell r="AJ1072">
            <v>0</v>
          </cell>
          <cell r="AK1072">
            <v>0</v>
          </cell>
          <cell r="AL1072">
            <v>0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0</v>
          </cell>
          <cell r="BM1072">
            <v>0</v>
          </cell>
          <cell r="BO1072">
            <v>0</v>
          </cell>
        </row>
        <row r="1073">
          <cell r="B1073">
            <v>0</v>
          </cell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O1073">
            <v>0</v>
          </cell>
        </row>
        <row r="1074">
          <cell r="B1074">
            <v>0</v>
          </cell>
          <cell r="C1074">
            <v>0</v>
          </cell>
          <cell r="D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0</v>
          </cell>
          <cell r="BM1074">
            <v>0</v>
          </cell>
          <cell r="BO1074">
            <v>0</v>
          </cell>
        </row>
        <row r="1075">
          <cell r="B1075">
            <v>0</v>
          </cell>
          <cell r="C1075">
            <v>0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  <cell r="AI1075">
            <v>0</v>
          </cell>
          <cell r="AJ1075">
            <v>0</v>
          </cell>
          <cell r="AK1075">
            <v>0</v>
          </cell>
          <cell r="AL1075">
            <v>0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0</v>
          </cell>
          <cell r="BM1075">
            <v>0</v>
          </cell>
          <cell r="BO1075">
            <v>0</v>
          </cell>
        </row>
        <row r="1076">
          <cell r="B1076">
            <v>0</v>
          </cell>
          <cell r="C1076">
            <v>0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  <cell r="AL1076">
            <v>0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O1076">
            <v>0</v>
          </cell>
        </row>
        <row r="1077">
          <cell r="B1077">
            <v>0</v>
          </cell>
          <cell r="C1077">
            <v>0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  <cell r="AI1077">
            <v>0</v>
          </cell>
          <cell r="AJ1077">
            <v>0</v>
          </cell>
          <cell r="AK1077">
            <v>0</v>
          </cell>
          <cell r="AL1077">
            <v>0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0</v>
          </cell>
          <cell r="BM1077">
            <v>0</v>
          </cell>
          <cell r="BO1077">
            <v>0</v>
          </cell>
        </row>
        <row r="1078">
          <cell r="B1078">
            <v>0</v>
          </cell>
          <cell r="C1078">
            <v>0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  <cell r="AI1078">
            <v>0</v>
          </cell>
          <cell r="AJ1078">
            <v>0</v>
          </cell>
          <cell r="AK1078">
            <v>0</v>
          </cell>
          <cell r="AL1078">
            <v>0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0</v>
          </cell>
          <cell r="BM1078">
            <v>0</v>
          </cell>
          <cell r="BO1078">
            <v>0</v>
          </cell>
        </row>
        <row r="1079">
          <cell r="B1079">
            <v>0</v>
          </cell>
          <cell r="C1079">
            <v>0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>
            <v>0</v>
          </cell>
          <cell r="AI1079">
            <v>0</v>
          </cell>
          <cell r="AJ1079">
            <v>0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O1079">
            <v>0</v>
          </cell>
        </row>
        <row r="1080">
          <cell r="B1080">
            <v>0</v>
          </cell>
          <cell r="C1080">
            <v>0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O1080">
            <v>0</v>
          </cell>
        </row>
        <row r="1081">
          <cell r="B1081">
            <v>0</v>
          </cell>
          <cell r="C1081">
            <v>0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  <cell r="AI1081">
            <v>0</v>
          </cell>
          <cell r="AJ1081">
            <v>0</v>
          </cell>
          <cell r="AK1081">
            <v>0</v>
          </cell>
          <cell r="AL1081">
            <v>0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0</v>
          </cell>
          <cell r="BM1081">
            <v>0</v>
          </cell>
          <cell r="BO1081">
            <v>0</v>
          </cell>
        </row>
        <row r="1082">
          <cell r="B1082">
            <v>0</v>
          </cell>
          <cell r="C1082">
            <v>0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O1082">
            <v>0</v>
          </cell>
        </row>
        <row r="1083">
          <cell r="B1083">
            <v>0</v>
          </cell>
          <cell r="C1083">
            <v>0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O1083">
            <v>0</v>
          </cell>
        </row>
        <row r="1084">
          <cell r="B1084">
            <v>0</v>
          </cell>
          <cell r="C1084">
            <v>0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O1084">
            <v>0</v>
          </cell>
        </row>
        <row r="1085">
          <cell r="B1085">
            <v>0</v>
          </cell>
          <cell r="C1085">
            <v>0</v>
          </cell>
          <cell r="D1085">
            <v>0</v>
          </cell>
          <cell r="E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0</v>
          </cell>
          <cell r="BM1085">
            <v>0</v>
          </cell>
          <cell r="BO1085">
            <v>0</v>
          </cell>
        </row>
        <row r="1086">
          <cell r="B1086">
            <v>0</v>
          </cell>
          <cell r="C1086">
            <v>0</v>
          </cell>
          <cell r="D1086">
            <v>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O1086">
            <v>0</v>
          </cell>
        </row>
        <row r="1087">
          <cell r="B1087">
            <v>0</v>
          </cell>
          <cell r="C1087">
            <v>0</v>
          </cell>
          <cell r="D1087">
            <v>0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0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O1087">
            <v>0</v>
          </cell>
        </row>
        <row r="1088">
          <cell r="B1088">
            <v>0</v>
          </cell>
          <cell r="C1088">
            <v>0</v>
          </cell>
          <cell r="D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  <cell r="AJ1088">
            <v>0</v>
          </cell>
          <cell r="AK1088">
            <v>0</v>
          </cell>
          <cell r="AL1088">
            <v>0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0</v>
          </cell>
          <cell r="BM1088">
            <v>0</v>
          </cell>
          <cell r="BO1088">
            <v>0</v>
          </cell>
        </row>
        <row r="1089">
          <cell r="B1089">
            <v>0</v>
          </cell>
          <cell r="C1089">
            <v>0</v>
          </cell>
          <cell r="D1089">
            <v>0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0</v>
          </cell>
          <cell r="BM1089">
            <v>0</v>
          </cell>
          <cell r="BO1089">
            <v>0</v>
          </cell>
        </row>
        <row r="1090">
          <cell r="B1090">
            <v>0</v>
          </cell>
          <cell r="C1090">
            <v>0</v>
          </cell>
          <cell r="D1090">
            <v>0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0</v>
          </cell>
          <cell r="AF1090">
            <v>0</v>
          </cell>
          <cell r="AG1090">
            <v>0</v>
          </cell>
          <cell r="AH1090">
            <v>0</v>
          </cell>
          <cell r="AI1090">
            <v>0</v>
          </cell>
          <cell r="AJ1090">
            <v>0</v>
          </cell>
          <cell r="AK1090">
            <v>0</v>
          </cell>
          <cell r="AL1090">
            <v>0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0</v>
          </cell>
          <cell r="BM1090">
            <v>0</v>
          </cell>
          <cell r="BO1090">
            <v>0</v>
          </cell>
        </row>
        <row r="1091">
          <cell r="B1091">
            <v>0</v>
          </cell>
          <cell r="C1091">
            <v>0</v>
          </cell>
          <cell r="D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  <cell r="AF1091">
            <v>0</v>
          </cell>
          <cell r="AG1091">
            <v>0</v>
          </cell>
          <cell r="AH1091">
            <v>0</v>
          </cell>
          <cell r="AI1091">
            <v>0</v>
          </cell>
          <cell r="AJ1091">
            <v>0</v>
          </cell>
          <cell r="AK1091">
            <v>0</v>
          </cell>
          <cell r="AL1091">
            <v>0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0</v>
          </cell>
          <cell r="BM1091">
            <v>0</v>
          </cell>
          <cell r="BO1091">
            <v>0</v>
          </cell>
        </row>
        <row r="1092">
          <cell r="B1092">
            <v>0</v>
          </cell>
          <cell r="C1092">
            <v>0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O1092">
            <v>0</v>
          </cell>
        </row>
        <row r="1093">
          <cell r="B1093">
            <v>0</v>
          </cell>
          <cell r="C1093">
            <v>0</v>
          </cell>
          <cell r="D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0</v>
          </cell>
          <cell r="BM1093">
            <v>0</v>
          </cell>
          <cell r="BO1093">
            <v>0</v>
          </cell>
        </row>
        <row r="1094">
          <cell r="B1094">
            <v>0</v>
          </cell>
          <cell r="C1094">
            <v>0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0</v>
          </cell>
          <cell r="BM1094">
            <v>0</v>
          </cell>
          <cell r="BO1094">
            <v>0</v>
          </cell>
        </row>
        <row r="1095">
          <cell r="B1095">
            <v>0</v>
          </cell>
          <cell r="C1095">
            <v>0</v>
          </cell>
          <cell r="D1095">
            <v>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O1095">
            <v>0</v>
          </cell>
        </row>
        <row r="1096">
          <cell r="B1096">
            <v>0</v>
          </cell>
          <cell r="C1096">
            <v>0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0</v>
          </cell>
          <cell r="AJ1096">
            <v>0</v>
          </cell>
          <cell r="AK1096">
            <v>0</v>
          </cell>
          <cell r="AL1096">
            <v>0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0</v>
          </cell>
          <cell r="BM1096">
            <v>0</v>
          </cell>
          <cell r="BO1096">
            <v>0</v>
          </cell>
        </row>
        <row r="1097">
          <cell r="B1097">
            <v>0</v>
          </cell>
          <cell r="C1097">
            <v>0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O1097">
            <v>0</v>
          </cell>
        </row>
        <row r="1098">
          <cell r="B1098">
            <v>0</v>
          </cell>
          <cell r="C1098">
            <v>0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G1098">
            <v>0</v>
          </cell>
          <cell r="AH1098">
            <v>0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0</v>
          </cell>
          <cell r="BM1098">
            <v>0</v>
          </cell>
          <cell r="BO1098">
            <v>0</v>
          </cell>
        </row>
        <row r="1099">
          <cell r="B1099">
            <v>0</v>
          </cell>
          <cell r="C1099">
            <v>0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O1099">
            <v>0</v>
          </cell>
        </row>
        <row r="1100">
          <cell r="B1100">
            <v>0</v>
          </cell>
          <cell r="C1100">
            <v>0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  <cell r="AJ1100">
            <v>0</v>
          </cell>
          <cell r="AK1100">
            <v>0</v>
          </cell>
          <cell r="AL1100">
            <v>0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0</v>
          </cell>
          <cell r="BM1100">
            <v>0</v>
          </cell>
          <cell r="BO1100">
            <v>0</v>
          </cell>
        </row>
        <row r="1101">
          <cell r="B1101">
            <v>0</v>
          </cell>
          <cell r="C1101">
            <v>0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  <cell r="AF1101">
            <v>0</v>
          </cell>
          <cell r="AG1101">
            <v>0</v>
          </cell>
          <cell r="AH1101">
            <v>0</v>
          </cell>
          <cell r="AI1101">
            <v>0</v>
          </cell>
          <cell r="AJ1101">
            <v>0</v>
          </cell>
          <cell r="AK1101">
            <v>0</v>
          </cell>
          <cell r="AL1101">
            <v>0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O1101">
            <v>0</v>
          </cell>
        </row>
        <row r="1102">
          <cell r="B1102">
            <v>0</v>
          </cell>
          <cell r="C1102">
            <v>0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  <cell r="AF1102">
            <v>0</v>
          </cell>
          <cell r="AG1102">
            <v>0</v>
          </cell>
          <cell r="AH1102">
            <v>0</v>
          </cell>
          <cell r="AI1102">
            <v>0</v>
          </cell>
          <cell r="AJ1102">
            <v>0</v>
          </cell>
          <cell r="AK1102">
            <v>0</v>
          </cell>
          <cell r="AL1102">
            <v>0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0</v>
          </cell>
          <cell r="BO1102">
            <v>0</v>
          </cell>
        </row>
        <row r="1103">
          <cell r="B1103">
            <v>0</v>
          </cell>
          <cell r="C1103">
            <v>0</v>
          </cell>
          <cell r="D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  <cell r="AI1103">
            <v>0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0</v>
          </cell>
          <cell r="BM1103">
            <v>0</v>
          </cell>
          <cell r="BO1103">
            <v>0</v>
          </cell>
        </row>
        <row r="1104">
          <cell r="B1104">
            <v>0</v>
          </cell>
          <cell r="C1104">
            <v>0</v>
          </cell>
          <cell r="D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O1104">
            <v>0</v>
          </cell>
        </row>
        <row r="1105">
          <cell r="B1105">
            <v>0</v>
          </cell>
          <cell r="C1105">
            <v>0</v>
          </cell>
          <cell r="D1105">
            <v>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  <cell r="AF1105">
            <v>0</v>
          </cell>
          <cell r="AG1105">
            <v>0</v>
          </cell>
          <cell r="AH1105">
            <v>0</v>
          </cell>
          <cell r="AI1105">
            <v>0</v>
          </cell>
          <cell r="AJ1105">
            <v>0</v>
          </cell>
          <cell r="AK1105">
            <v>0</v>
          </cell>
          <cell r="AL1105">
            <v>0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0</v>
          </cell>
          <cell r="BM1105">
            <v>0</v>
          </cell>
          <cell r="BO1105">
            <v>0</v>
          </cell>
        </row>
        <row r="1106">
          <cell r="B1106">
            <v>0</v>
          </cell>
          <cell r="C1106">
            <v>0</v>
          </cell>
          <cell r="D1106">
            <v>0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0</v>
          </cell>
          <cell r="BM1106">
            <v>0</v>
          </cell>
          <cell r="BO1106">
            <v>0</v>
          </cell>
        </row>
        <row r="1107">
          <cell r="B1107">
            <v>0</v>
          </cell>
          <cell r="C1107">
            <v>0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0</v>
          </cell>
          <cell r="BM1107">
            <v>0</v>
          </cell>
          <cell r="BO1107">
            <v>0</v>
          </cell>
        </row>
        <row r="1108">
          <cell r="B1108">
            <v>0</v>
          </cell>
          <cell r="C1108">
            <v>0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  <cell r="AL1108">
            <v>0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0</v>
          </cell>
          <cell r="BM1108">
            <v>0</v>
          </cell>
          <cell r="BO1108">
            <v>0</v>
          </cell>
        </row>
        <row r="1109">
          <cell r="B1109">
            <v>0</v>
          </cell>
          <cell r="C1109">
            <v>0</v>
          </cell>
          <cell r="D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O1109">
            <v>0</v>
          </cell>
        </row>
        <row r="1110">
          <cell r="B1110">
            <v>0</v>
          </cell>
          <cell r="C1110">
            <v>0</v>
          </cell>
          <cell r="D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O1110">
            <v>0</v>
          </cell>
        </row>
        <row r="1111">
          <cell r="B1111">
            <v>0</v>
          </cell>
          <cell r="C1111">
            <v>0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O1111">
            <v>0</v>
          </cell>
        </row>
        <row r="1112">
          <cell r="B1112">
            <v>0</v>
          </cell>
          <cell r="C1112">
            <v>0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  <cell r="AJ1112">
            <v>0</v>
          </cell>
          <cell r="AK1112">
            <v>0</v>
          </cell>
          <cell r="AL1112">
            <v>0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0</v>
          </cell>
          <cell r="BO1112">
            <v>0</v>
          </cell>
        </row>
        <row r="1113">
          <cell r="B1113">
            <v>0</v>
          </cell>
          <cell r="C1113">
            <v>0</v>
          </cell>
          <cell r="D1113">
            <v>0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</v>
          </cell>
          <cell r="AI1113">
            <v>0</v>
          </cell>
          <cell r="AJ1113">
            <v>0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O1113">
            <v>0</v>
          </cell>
        </row>
        <row r="1114">
          <cell r="B1114">
            <v>0</v>
          </cell>
          <cell r="C1114">
            <v>0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0</v>
          </cell>
          <cell r="AJ1114">
            <v>0</v>
          </cell>
          <cell r="AK1114">
            <v>0</v>
          </cell>
          <cell r="AL1114">
            <v>0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0</v>
          </cell>
          <cell r="BM1114">
            <v>0</v>
          </cell>
          <cell r="BO1114">
            <v>0</v>
          </cell>
        </row>
        <row r="1115">
          <cell r="B1115">
            <v>0</v>
          </cell>
          <cell r="C1115">
            <v>0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  <cell r="AI1115">
            <v>0</v>
          </cell>
          <cell r="AJ1115">
            <v>0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O1115">
            <v>0</v>
          </cell>
        </row>
        <row r="1116">
          <cell r="B1116">
            <v>0</v>
          </cell>
          <cell r="C1116">
            <v>0</v>
          </cell>
          <cell r="D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0</v>
          </cell>
          <cell r="AJ1116">
            <v>0</v>
          </cell>
          <cell r="AK1116">
            <v>0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O1116">
            <v>0</v>
          </cell>
        </row>
        <row r="1117">
          <cell r="B1117">
            <v>0</v>
          </cell>
          <cell r="C1117">
            <v>0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0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O1117">
            <v>0</v>
          </cell>
        </row>
        <row r="1118">
          <cell r="B1118">
            <v>0</v>
          </cell>
          <cell r="C1118">
            <v>0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0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O1118">
            <v>0</v>
          </cell>
        </row>
        <row r="1119">
          <cell r="B1119">
            <v>0</v>
          </cell>
          <cell r="C1119">
            <v>0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0</v>
          </cell>
          <cell r="AJ1119">
            <v>0</v>
          </cell>
          <cell r="AK1119">
            <v>0</v>
          </cell>
          <cell r="AL1119">
            <v>0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0</v>
          </cell>
          <cell r="BM1119">
            <v>0</v>
          </cell>
          <cell r="BO1119">
            <v>0</v>
          </cell>
        </row>
        <row r="1120">
          <cell r="B1120">
            <v>0</v>
          </cell>
          <cell r="C1120">
            <v>0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  <cell r="AL1120">
            <v>0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0</v>
          </cell>
          <cell r="BO1120">
            <v>0</v>
          </cell>
        </row>
        <row r="1121">
          <cell r="B1121">
            <v>0</v>
          </cell>
          <cell r="C1121">
            <v>0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0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0</v>
          </cell>
          <cell r="BM1121">
            <v>0</v>
          </cell>
          <cell r="BO1121">
            <v>0</v>
          </cell>
        </row>
        <row r="1122">
          <cell r="B1122">
            <v>0</v>
          </cell>
          <cell r="C1122">
            <v>0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  <cell r="AF1122">
            <v>0</v>
          </cell>
          <cell r="AG1122">
            <v>0</v>
          </cell>
          <cell r="AH1122">
            <v>0</v>
          </cell>
          <cell r="AI1122">
            <v>0</v>
          </cell>
          <cell r="AJ1122">
            <v>0</v>
          </cell>
          <cell r="AK1122">
            <v>0</v>
          </cell>
          <cell r="AL1122">
            <v>0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0</v>
          </cell>
          <cell r="BM1122">
            <v>0</v>
          </cell>
          <cell r="BO1122">
            <v>0</v>
          </cell>
        </row>
        <row r="1123">
          <cell r="B1123">
            <v>0</v>
          </cell>
          <cell r="C1123">
            <v>0</v>
          </cell>
          <cell r="D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O1123">
            <v>0</v>
          </cell>
        </row>
        <row r="1124">
          <cell r="B1124">
            <v>0</v>
          </cell>
          <cell r="C1124">
            <v>0</v>
          </cell>
          <cell r="D1124">
            <v>0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  <cell r="AJ1124">
            <v>0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O1124">
            <v>0</v>
          </cell>
        </row>
        <row r="1125">
          <cell r="B1125">
            <v>0</v>
          </cell>
          <cell r="C1125">
            <v>0</v>
          </cell>
          <cell r="D1125">
            <v>0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O1125">
            <v>0</v>
          </cell>
        </row>
        <row r="1126">
          <cell r="B1126">
            <v>0</v>
          </cell>
          <cell r="C1126">
            <v>0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  <cell r="AJ1126">
            <v>0</v>
          </cell>
          <cell r="AK1126">
            <v>0</v>
          </cell>
          <cell r="AL1126">
            <v>0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0</v>
          </cell>
          <cell r="BM1126">
            <v>0</v>
          </cell>
          <cell r="BO1126">
            <v>0</v>
          </cell>
        </row>
        <row r="1127">
          <cell r="B1127">
            <v>0</v>
          </cell>
          <cell r="C1127">
            <v>0</v>
          </cell>
          <cell r="D1127">
            <v>0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O1127">
            <v>0</v>
          </cell>
        </row>
        <row r="1128">
          <cell r="B1128">
            <v>0</v>
          </cell>
          <cell r="C1128">
            <v>0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O1128">
            <v>0</v>
          </cell>
        </row>
        <row r="1129">
          <cell r="B1129">
            <v>0</v>
          </cell>
          <cell r="C1129">
            <v>0</v>
          </cell>
          <cell r="D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O1129">
            <v>0</v>
          </cell>
        </row>
        <row r="1130">
          <cell r="B1130">
            <v>0</v>
          </cell>
          <cell r="C1130">
            <v>0</v>
          </cell>
          <cell r="D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O1130">
            <v>0</v>
          </cell>
        </row>
        <row r="1131">
          <cell r="B1131">
            <v>0</v>
          </cell>
          <cell r="C1131">
            <v>0</v>
          </cell>
          <cell r="D1131">
            <v>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0</v>
          </cell>
          <cell r="BM1131">
            <v>0</v>
          </cell>
          <cell r="BO1131">
            <v>0</v>
          </cell>
        </row>
        <row r="1132">
          <cell r="B1132">
            <v>0</v>
          </cell>
          <cell r="C1132">
            <v>0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O1132">
            <v>0</v>
          </cell>
        </row>
        <row r="1133">
          <cell r="B1133">
            <v>0</v>
          </cell>
          <cell r="C1133">
            <v>0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O1133">
            <v>0</v>
          </cell>
        </row>
        <row r="1134">
          <cell r="B1134">
            <v>0</v>
          </cell>
          <cell r="C1134">
            <v>0</v>
          </cell>
          <cell r="D1134">
            <v>0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0</v>
          </cell>
          <cell r="BM1134">
            <v>0</v>
          </cell>
          <cell r="BO1134">
            <v>0</v>
          </cell>
        </row>
        <row r="1135">
          <cell r="B1135">
            <v>0</v>
          </cell>
          <cell r="C1135">
            <v>0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  <cell r="AI1135">
            <v>0</v>
          </cell>
          <cell r="AJ1135">
            <v>0</v>
          </cell>
          <cell r="AK1135">
            <v>0</v>
          </cell>
          <cell r="AL1135">
            <v>0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0</v>
          </cell>
          <cell r="BM1135">
            <v>0</v>
          </cell>
          <cell r="BO1135">
            <v>0</v>
          </cell>
        </row>
        <row r="1136">
          <cell r="B1136">
            <v>0</v>
          </cell>
          <cell r="C1136">
            <v>0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O1136">
            <v>0</v>
          </cell>
        </row>
        <row r="1137">
          <cell r="B1137">
            <v>0</v>
          </cell>
          <cell r="C1137">
            <v>0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O1137">
            <v>0</v>
          </cell>
        </row>
        <row r="1138">
          <cell r="B1138">
            <v>0</v>
          </cell>
          <cell r="C1138">
            <v>0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  <cell r="AL1138">
            <v>0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0</v>
          </cell>
          <cell r="BO1138">
            <v>0</v>
          </cell>
        </row>
        <row r="1139">
          <cell r="B1139">
            <v>0</v>
          </cell>
          <cell r="C1139">
            <v>0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  <cell r="AI1139">
            <v>0</v>
          </cell>
          <cell r="AJ1139">
            <v>0</v>
          </cell>
          <cell r="AK1139">
            <v>0</v>
          </cell>
          <cell r="AL1139">
            <v>0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0</v>
          </cell>
          <cell r="BO1139">
            <v>0</v>
          </cell>
        </row>
        <row r="1140">
          <cell r="B1140">
            <v>0</v>
          </cell>
          <cell r="C1140">
            <v>0</v>
          </cell>
          <cell r="D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  <cell r="AI1140">
            <v>0</v>
          </cell>
          <cell r="AJ1140">
            <v>0</v>
          </cell>
          <cell r="AK1140">
            <v>0</v>
          </cell>
          <cell r="AL1140">
            <v>0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0</v>
          </cell>
          <cell r="BM1140">
            <v>0</v>
          </cell>
          <cell r="BO1140">
            <v>0</v>
          </cell>
        </row>
        <row r="1141">
          <cell r="B1141">
            <v>0</v>
          </cell>
          <cell r="C1141">
            <v>0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0</v>
          </cell>
          <cell r="AI1141">
            <v>0</v>
          </cell>
          <cell r="AJ1141">
            <v>0</v>
          </cell>
          <cell r="AK1141">
            <v>0</v>
          </cell>
          <cell r="AL1141">
            <v>0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0</v>
          </cell>
          <cell r="BM1141">
            <v>0</v>
          </cell>
          <cell r="BO1141">
            <v>0</v>
          </cell>
        </row>
        <row r="1142">
          <cell r="B1142">
            <v>0</v>
          </cell>
          <cell r="C1142">
            <v>0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0</v>
          </cell>
          <cell r="AJ1142">
            <v>0</v>
          </cell>
          <cell r="AK1142">
            <v>0</v>
          </cell>
          <cell r="AL1142">
            <v>0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0</v>
          </cell>
          <cell r="BM1142">
            <v>0</v>
          </cell>
          <cell r="BO1142">
            <v>0</v>
          </cell>
        </row>
        <row r="1143">
          <cell r="B1143">
            <v>0</v>
          </cell>
          <cell r="C1143">
            <v>0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O1143">
            <v>0</v>
          </cell>
        </row>
        <row r="1144">
          <cell r="B1144">
            <v>0</v>
          </cell>
          <cell r="C1144">
            <v>0</v>
          </cell>
          <cell r="D1144">
            <v>0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  <cell r="AI1144">
            <v>0</v>
          </cell>
          <cell r="AJ1144">
            <v>0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O1144">
            <v>0</v>
          </cell>
        </row>
        <row r="1145">
          <cell r="B1145">
            <v>0</v>
          </cell>
          <cell r="C1145">
            <v>0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  <cell r="AI1145">
            <v>0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0</v>
          </cell>
          <cell r="BO1145">
            <v>0</v>
          </cell>
        </row>
        <row r="1146">
          <cell r="B1146">
            <v>0</v>
          </cell>
          <cell r="C1146">
            <v>0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O1146">
            <v>0</v>
          </cell>
        </row>
        <row r="1147">
          <cell r="B1147">
            <v>0</v>
          </cell>
          <cell r="C1147">
            <v>0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O1147">
            <v>0</v>
          </cell>
        </row>
        <row r="1148">
          <cell r="B1148">
            <v>0</v>
          </cell>
          <cell r="C1148">
            <v>0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O1148">
            <v>0</v>
          </cell>
        </row>
        <row r="1149">
          <cell r="B1149">
            <v>0</v>
          </cell>
          <cell r="C1149">
            <v>0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O1149">
            <v>0</v>
          </cell>
        </row>
        <row r="1150">
          <cell r="B1150">
            <v>0</v>
          </cell>
          <cell r="C1150">
            <v>0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O1150">
            <v>0</v>
          </cell>
        </row>
        <row r="1151">
          <cell r="B1151">
            <v>0</v>
          </cell>
          <cell r="C1151">
            <v>0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0</v>
          </cell>
          <cell r="BM1151">
            <v>0</v>
          </cell>
          <cell r="BO1151">
            <v>0</v>
          </cell>
        </row>
        <row r="1152">
          <cell r="B1152">
            <v>0</v>
          </cell>
          <cell r="C1152">
            <v>0</v>
          </cell>
          <cell r="D1152">
            <v>0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O1152">
            <v>0</v>
          </cell>
        </row>
        <row r="1153">
          <cell r="B1153">
            <v>0</v>
          </cell>
          <cell r="C1153">
            <v>0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0</v>
          </cell>
          <cell r="BM1153">
            <v>0</v>
          </cell>
          <cell r="BO1153">
            <v>0</v>
          </cell>
        </row>
        <row r="1154">
          <cell r="B1154">
            <v>0</v>
          </cell>
          <cell r="C1154">
            <v>0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O1154">
            <v>0</v>
          </cell>
        </row>
        <row r="1155">
          <cell r="B1155">
            <v>0</v>
          </cell>
          <cell r="C1155">
            <v>0</v>
          </cell>
          <cell r="D1155">
            <v>0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0</v>
          </cell>
          <cell r="BM1155">
            <v>0</v>
          </cell>
          <cell r="BO1155">
            <v>0</v>
          </cell>
        </row>
        <row r="1156">
          <cell r="B1156">
            <v>0</v>
          </cell>
          <cell r="C1156">
            <v>0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0</v>
          </cell>
          <cell r="BM1156">
            <v>0</v>
          </cell>
          <cell r="BO1156">
            <v>0</v>
          </cell>
        </row>
        <row r="1157">
          <cell r="B1157">
            <v>0</v>
          </cell>
          <cell r="C1157">
            <v>0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0</v>
          </cell>
          <cell r="BM1157">
            <v>0</v>
          </cell>
          <cell r="BO1157">
            <v>0</v>
          </cell>
        </row>
        <row r="1158">
          <cell r="B1158">
            <v>0</v>
          </cell>
          <cell r="C1158">
            <v>0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0</v>
          </cell>
          <cell r="BM1158">
            <v>0</v>
          </cell>
          <cell r="BO1158">
            <v>0</v>
          </cell>
        </row>
        <row r="1159">
          <cell r="B1159">
            <v>0</v>
          </cell>
          <cell r="C1159">
            <v>0</v>
          </cell>
          <cell r="D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0</v>
          </cell>
          <cell r="BM1159">
            <v>0</v>
          </cell>
          <cell r="BO1159">
            <v>0</v>
          </cell>
        </row>
        <row r="1160">
          <cell r="B1160">
            <v>0</v>
          </cell>
          <cell r="C1160">
            <v>0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  <cell r="AL1160">
            <v>0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O1160">
            <v>0</v>
          </cell>
        </row>
        <row r="1161">
          <cell r="B1161">
            <v>0</v>
          </cell>
          <cell r="C1161">
            <v>0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0</v>
          </cell>
          <cell r="BM1161">
            <v>0</v>
          </cell>
          <cell r="BO1161">
            <v>0</v>
          </cell>
        </row>
        <row r="1162">
          <cell r="B1162">
            <v>0</v>
          </cell>
          <cell r="C1162">
            <v>0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  <cell r="AI1162">
            <v>0</v>
          </cell>
          <cell r="AJ1162">
            <v>0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O1162">
            <v>0</v>
          </cell>
        </row>
        <row r="1163">
          <cell r="B1163">
            <v>0</v>
          </cell>
          <cell r="C1163">
            <v>0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  <cell r="AI1163">
            <v>0</v>
          </cell>
          <cell r="AJ1163">
            <v>0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O1163">
            <v>0</v>
          </cell>
        </row>
        <row r="1164">
          <cell r="B1164">
            <v>0</v>
          </cell>
          <cell r="C1164">
            <v>0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0</v>
          </cell>
          <cell r="AJ1164">
            <v>0</v>
          </cell>
          <cell r="AK1164">
            <v>0</v>
          </cell>
          <cell r="AL1164">
            <v>0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0</v>
          </cell>
          <cell r="BM1164">
            <v>0</v>
          </cell>
          <cell r="BO1164">
            <v>0</v>
          </cell>
        </row>
        <row r="1165">
          <cell r="B1165">
            <v>0</v>
          </cell>
          <cell r="C1165">
            <v>0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O1165">
            <v>0</v>
          </cell>
        </row>
        <row r="1166">
          <cell r="B1166">
            <v>0</v>
          </cell>
          <cell r="C1166">
            <v>0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O1166">
            <v>0</v>
          </cell>
        </row>
        <row r="1167">
          <cell r="B1167">
            <v>0</v>
          </cell>
          <cell r="C1167">
            <v>0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O1167">
            <v>0</v>
          </cell>
        </row>
        <row r="1168">
          <cell r="B1168">
            <v>0</v>
          </cell>
          <cell r="C1168">
            <v>0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O1168">
            <v>0</v>
          </cell>
        </row>
        <row r="1169">
          <cell r="B1169">
            <v>0</v>
          </cell>
          <cell r="C1169">
            <v>0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O1169">
            <v>0</v>
          </cell>
        </row>
        <row r="1170">
          <cell r="B1170">
            <v>0</v>
          </cell>
          <cell r="C1170">
            <v>0</v>
          </cell>
          <cell r="D1170">
            <v>0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0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O1170">
            <v>0</v>
          </cell>
        </row>
        <row r="1171">
          <cell r="B1171">
            <v>0</v>
          </cell>
          <cell r="C1171">
            <v>0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0</v>
          </cell>
          <cell r="BM1171">
            <v>0</v>
          </cell>
          <cell r="BO1171">
            <v>0</v>
          </cell>
        </row>
        <row r="1172">
          <cell r="B1172">
            <v>0</v>
          </cell>
          <cell r="C1172">
            <v>0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>
            <v>0</v>
          </cell>
          <cell r="BO1172">
            <v>0</v>
          </cell>
        </row>
        <row r="1173">
          <cell r="B1173">
            <v>0</v>
          </cell>
          <cell r="C1173">
            <v>0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  <cell r="AJ1173">
            <v>0</v>
          </cell>
          <cell r="AK1173">
            <v>0</v>
          </cell>
          <cell r="AL1173">
            <v>0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0</v>
          </cell>
          <cell r="BM1173">
            <v>0</v>
          </cell>
          <cell r="BO1173">
            <v>0</v>
          </cell>
        </row>
        <row r="1174">
          <cell r="B1174">
            <v>0</v>
          </cell>
          <cell r="C1174">
            <v>0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I1174">
            <v>0</v>
          </cell>
          <cell r="AJ1174">
            <v>0</v>
          </cell>
          <cell r="AK1174">
            <v>0</v>
          </cell>
          <cell r="AL1174">
            <v>0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0</v>
          </cell>
          <cell r="BM1174">
            <v>0</v>
          </cell>
          <cell r="BO1174">
            <v>0</v>
          </cell>
        </row>
        <row r="1175">
          <cell r="B1175">
            <v>0</v>
          </cell>
          <cell r="C1175">
            <v>0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</v>
          </cell>
          <cell r="AL1175">
            <v>0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0</v>
          </cell>
          <cell r="BM1175">
            <v>0</v>
          </cell>
          <cell r="BO1175">
            <v>0</v>
          </cell>
        </row>
        <row r="1176">
          <cell r="B1176">
            <v>0</v>
          </cell>
          <cell r="C1176">
            <v>0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O1176">
            <v>0</v>
          </cell>
        </row>
        <row r="1177">
          <cell r="B1177">
            <v>0</v>
          </cell>
          <cell r="C1177">
            <v>0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  <cell r="AL1177">
            <v>0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0</v>
          </cell>
          <cell r="BM1177">
            <v>0</v>
          </cell>
          <cell r="BO1177">
            <v>0</v>
          </cell>
        </row>
        <row r="1178">
          <cell r="B1178">
            <v>0</v>
          </cell>
          <cell r="C1178">
            <v>0</v>
          </cell>
          <cell r="D1178">
            <v>0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0</v>
          </cell>
          <cell r="BM1178">
            <v>0</v>
          </cell>
          <cell r="BO1178">
            <v>0</v>
          </cell>
        </row>
        <row r="1179">
          <cell r="B1179">
            <v>0</v>
          </cell>
          <cell r="C1179">
            <v>0</v>
          </cell>
          <cell r="D1179">
            <v>0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0</v>
          </cell>
          <cell r="BM1179">
            <v>0</v>
          </cell>
          <cell r="BO1179">
            <v>0</v>
          </cell>
        </row>
        <row r="1180">
          <cell r="B1180">
            <v>0</v>
          </cell>
          <cell r="C1180">
            <v>0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  <cell r="AI1180">
            <v>0</v>
          </cell>
          <cell r="AJ1180">
            <v>0</v>
          </cell>
          <cell r="AK1180">
            <v>0</v>
          </cell>
          <cell r="AL1180">
            <v>0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0</v>
          </cell>
          <cell r="BM1180">
            <v>0</v>
          </cell>
          <cell r="BO1180">
            <v>0</v>
          </cell>
        </row>
        <row r="1181">
          <cell r="B1181">
            <v>0</v>
          </cell>
          <cell r="C1181">
            <v>0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0</v>
          </cell>
          <cell r="BM1181">
            <v>0</v>
          </cell>
          <cell r="BO1181">
            <v>0</v>
          </cell>
        </row>
        <row r="1182">
          <cell r="B1182">
            <v>0</v>
          </cell>
          <cell r="C1182">
            <v>0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  <cell r="AI1182">
            <v>0</v>
          </cell>
          <cell r="AJ1182">
            <v>0</v>
          </cell>
          <cell r="AK1182">
            <v>0</v>
          </cell>
          <cell r="AL1182">
            <v>0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0</v>
          </cell>
          <cell r="BM1182">
            <v>0</v>
          </cell>
          <cell r="BO1182">
            <v>0</v>
          </cell>
        </row>
        <row r="1183">
          <cell r="B1183">
            <v>0</v>
          </cell>
          <cell r="C1183">
            <v>0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0</v>
          </cell>
          <cell r="BM1183">
            <v>0</v>
          </cell>
          <cell r="BO1183">
            <v>0</v>
          </cell>
        </row>
        <row r="1184">
          <cell r="B1184">
            <v>0</v>
          </cell>
          <cell r="C1184">
            <v>0</v>
          </cell>
          <cell r="D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  <cell r="AL1184">
            <v>0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0</v>
          </cell>
          <cell r="BM1184">
            <v>0</v>
          </cell>
          <cell r="BO1184">
            <v>0</v>
          </cell>
        </row>
        <row r="1185">
          <cell r="B1185">
            <v>0</v>
          </cell>
          <cell r="C1185">
            <v>0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O1185">
            <v>0</v>
          </cell>
        </row>
        <row r="1186">
          <cell r="B1186">
            <v>0</v>
          </cell>
          <cell r="C1186">
            <v>0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0</v>
          </cell>
          <cell r="AJ1186">
            <v>0</v>
          </cell>
          <cell r="AK1186">
            <v>0</v>
          </cell>
          <cell r="AL1186">
            <v>0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0</v>
          </cell>
          <cell r="BM1186">
            <v>0</v>
          </cell>
          <cell r="BO1186">
            <v>0</v>
          </cell>
        </row>
        <row r="1187">
          <cell r="B1187">
            <v>0</v>
          </cell>
          <cell r="C1187">
            <v>0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O1187">
            <v>0</v>
          </cell>
        </row>
        <row r="1188">
          <cell r="B1188">
            <v>0</v>
          </cell>
          <cell r="C1188">
            <v>0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</v>
          </cell>
          <cell r="AH1188">
            <v>0</v>
          </cell>
          <cell r="AI1188">
            <v>0</v>
          </cell>
          <cell r="AJ1188">
            <v>0</v>
          </cell>
          <cell r="AK1188">
            <v>0</v>
          </cell>
          <cell r="AL1188">
            <v>0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0</v>
          </cell>
          <cell r="BM1188">
            <v>0</v>
          </cell>
          <cell r="BO1188">
            <v>0</v>
          </cell>
        </row>
        <row r="1189">
          <cell r="B1189">
            <v>0</v>
          </cell>
          <cell r="C1189">
            <v>0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0</v>
          </cell>
          <cell r="AI1189">
            <v>0</v>
          </cell>
          <cell r="AJ1189">
            <v>0</v>
          </cell>
          <cell r="AK1189">
            <v>0</v>
          </cell>
          <cell r="AL1189">
            <v>0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0</v>
          </cell>
          <cell r="BM1189">
            <v>0</v>
          </cell>
          <cell r="BO1189">
            <v>0</v>
          </cell>
        </row>
        <row r="1190">
          <cell r="B1190">
            <v>0</v>
          </cell>
          <cell r="C1190">
            <v>0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0</v>
          </cell>
          <cell r="AI1190">
            <v>0</v>
          </cell>
          <cell r="AJ1190">
            <v>0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O1190">
            <v>0</v>
          </cell>
        </row>
        <row r="1191">
          <cell r="B1191">
            <v>0</v>
          </cell>
          <cell r="C1191">
            <v>0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0</v>
          </cell>
          <cell r="AI1191">
            <v>0</v>
          </cell>
          <cell r="AJ1191">
            <v>0</v>
          </cell>
          <cell r="AK1191">
            <v>0</v>
          </cell>
          <cell r="AL1191">
            <v>0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0</v>
          </cell>
          <cell r="BM1191">
            <v>0</v>
          </cell>
          <cell r="BO1191">
            <v>0</v>
          </cell>
        </row>
        <row r="1192">
          <cell r="B1192">
            <v>0</v>
          </cell>
          <cell r="C1192">
            <v>0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  <cell r="AI1192">
            <v>0</v>
          </cell>
          <cell r="AJ1192">
            <v>0</v>
          </cell>
          <cell r="AK1192">
            <v>0</v>
          </cell>
          <cell r="AL1192">
            <v>0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O1192">
            <v>0</v>
          </cell>
        </row>
        <row r="1193">
          <cell r="B1193">
            <v>0</v>
          </cell>
          <cell r="C1193">
            <v>0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  <cell r="AJ1193">
            <v>0</v>
          </cell>
          <cell r="AK1193">
            <v>0</v>
          </cell>
          <cell r="AL1193">
            <v>0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0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0</v>
          </cell>
          <cell r="BM1193">
            <v>0</v>
          </cell>
          <cell r="BO1193">
            <v>0</v>
          </cell>
        </row>
        <row r="1194">
          <cell r="B1194">
            <v>0</v>
          </cell>
          <cell r="C1194">
            <v>0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  <cell r="AL1194">
            <v>0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0</v>
          </cell>
          <cell r="BM1194">
            <v>0</v>
          </cell>
          <cell r="BO1194">
            <v>0</v>
          </cell>
        </row>
        <row r="1195">
          <cell r="B1195">
            <v>0</v>
          </cell>
          <cell r="C1195">
            <v>0</v>
          </cell>
          <cell r="D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I1195">
            <v>0</v>
          </cell>
          <cell r="AJ1195">
            <v>0</v>
          </cell>
          <cell r="AK1195">
            <v>0</v>
          </cell>
          <cell r="AL1195">
            <v>0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0</v>
          </cell>
          <cell r="BM1195">
            <v>0</v>
          </cell>
          <cell r="BO1195">
            <v>0</v>
          </cell>
        </row>
        <row r="1196">
          <cell r="B1196">
            <v>0</v>
          </cell>
          <cell r="C1196">
            <v>0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  <cell r="AL1196">
            <v>0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0</v>
          </cell>
          <cell r="BM1196">
            <v>0</v>
          </cell>
          <cell r="BO1196">
            <v>0</v>
          </cell>
        </row>
        <row r="1197">
          <cell r="B1197">
            <v>0</v>
          </cell>
          <cell r="C1197">
            <v>0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  <cell r="AJ1197">
            <v>0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O1197">
            <v>0</v>
          </cell>
        </row>
        <row r="1198">
          <cell r="B1198">
            <v>0</v>
          </cell>
          <cell r="C1198">
            <v>0</v>
          </cell>
          <cell r="D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0</v>
          </cell>
          <cell r="AI1198">
            <v>0</v>
          </cell>
          <cell r="AJ1198">
            <v>0</v>
          </cell>
          <cell r="AK1198">
            <v>0</v>
          </cell>
          <cell r="AL1198">
            <v>0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0</v>
          </cell>
          <cell r="BM1198">
            <v>0</v>
          </cell>
          <cell r="BO1198">
            <v>0</v>
          </cell>
        </row>
        <row r="1199">
          <cell r="B1199">
            <v>0</v>
          </cell>
          <cell r="C1199">
            <v>0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0</v>
          </cell>
          <cell r="AJ1199">
            <v>0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0</v>
          </cell>
          <cell r="BJ1199">
            <v>0</v>
          </cell>
          <cell r="BK1199">
            <v>0</v>
          </cell>
          <cell r="BL1199">
            <v>0</v>
          </cell>
          <cell r="BM1199">
            <v>0</v>
          </cell>
          <cell r="BO1199">
            <v>0</v>
          </cell>
        </row>
        <row r="1200">
          <cell r="B1200">
            <v>0</v>
          </cell>
          <cell r="C1200">
            <v>0</v>
          </cell>
          <cell r="D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0</v>
          </cell>
          <cell r="BM1200">
            <v>0</v>
          </cell>
          <cell r="BO1200">
            <v>0</v>
          </cell>
        </row>
        <row r="1201">
          <cell r="B1201">
            <v>0</v>
          </cell>
          <cell r="C1201">
            <v>0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  <cell r="AL1201">
            <v>0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0</v>
          </cell>
          <cell r="BM1201">
            <v>0</v>
          </cell>
          <cell r="BO1201">
            <v>0</v>
          </cell>
        </row>
        <row r="1202">
          <cell r="B1202">
            <v>0</v>
          </cell>
          <cell r="C1202">
            <v>0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0</v>
          </cell>
          <cell r="BM1202">
            <v>0</v>
          </cell>
          <cell r="BO1202">
            <v>0</v>
          </cell>
        </row>
        <row r="1203">
          <cell r="B1203">
            <v>0</v>
          </cell>
          <cell r="C1203">
            <v>0</v>
          </cell>
          <cell r="D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O1203">
            <v>0</v>
          </cell>
        </row>
        <row r="1204">
          <cell r="B1204">
            <v>0</v>
          </cell>
          <cell r="C1204">
            <v>0</v>
          </cell>
          <cell r="D1204">
            <v>0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0</v>
          </cell>
          <cell r="BM1204">
            <v>0</v>
          </cell>
          <cell r="BO1204">
            <v>0</v>
          </cell>
        </row>
        <row r="1205">
          <cell r="B1205">
            <v>0</v>
          </cell>
          <cell r="C1205">
            <v>0</v>
          </cell>
          <cell r="D1205">
            <v>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0</v>
          </cell>
          <cell r="BM1205">
            <v>0</v>
          </cell>
          <cell r="BO1205">
            <v>0</v>
          </cell>
        </row>
        <row r="1206">
          <cell r="B1206">
            <v>0</v>
          </cell>
          <cell r="C1206">
            <v>0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0</v>
          </cell>
          <cell r="BM1206">
            <v>0</v>
          </cell>
          <cell r="BO1206">
            <v>0</v>
          </cell>
        </row>
        <row r="1207">
          <cell r="B1207">
            <v>0</v>
          </cell>
          <cell r="C1207">
            <v>0</v>
          </cell>
          <cell r="D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0</v>
          </cell>
          <cell r="BM1207">
            <v>0</v>
          </cell>
          <cell r="BO1207">
            <v>0</v>
          </cell>
        </row>
        <row r="1208">
          <cell r="B1208">
            <v>0</v>
          </cell>
          <cell r="C1208">
            <v>0</v>
          </cell>
          <cell r="D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O1208">
            <v>0</v>
          </cell>
        </row>
        <row r="1209">
          <cell r="B1209">
            <v>0</v>
          </cell>
          <cell r="C1209">
            <v>0</v>
          </cell>
          <cell r="D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0</v>
          </cell>
          <cell r="BM1209">
            <v>0</v>
          </cell>
          <cell r="BO1209">
            <v>0</v>
          </cell>
        </row>
        <row r="1210">
          <cell r="B1210">
            <v>0</v>
          </cell>
          <cell r="C1210">
            <v>0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0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O1210">
            <v>0</v>
          </cell>
        </row>
        <row r="1211">
          <cell r="B1211">
            <v>0</v>
          </cell>
          <cell r="C1211">
            <v>0</v>
          </cell>
          <cell r="D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0</v>
          </cell>
          <cell r="BM1211">
            <v>0</v>
          </cell>
          <cell r="BO1211">
            <v>0</v>
          </cell>
        </row>
        <row r="1212">
          <cell r="B1212">
            <v>0</v>
          </cell>
          <cell r="C1212">
            <v>0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  <cell r="AF1212">
            <v>0</v>
          </cell>
          <cell r="AG1212">
            <v>0</v>
          </cell>
          <cell r="AH1212">
            <v>0</v>
          </cell>
          <cell r="AI1212">
            <v>0</v>
          </cell>
          <cell r="AJ1212">
            <v>0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O1212">
            <v>0</v>
          </cell>
        </row>
        <row r="1213">
          <cell r="B1213">
            <v>0</v>
          </cell>
          <cell r="C1213">
            <v>0</v>
          </cell>
          <cell r="D1213">
            <v>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0</v>
          </cell>
          <cell r="AI1213">
            <v>0</v>
          </cell>
          <cell r="AJ1213">
            <v>0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O1213">
            <v>0</v>
          </cell>
        </row>
        <row r="1214">
          <cell r="B1214">
            <v>0</v>
          </cell>
          <cell r="C1214">
            <v>0</v>
          </cell>
          <cell r="D1214">
            <v>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0</v>
          </cell>
          <cell r="AJ1214">
            <v>0</v>
          </cell>
          <cell r="AK1214">
            <v>0</v>
          </cell>
          <cell r="AL1214">
            <v>0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0</v>
          </cell>
          <cell r="BM1214">
            <v>0</v>
          </cell>
          <cell r="BO1214">
            <v>0</v>
          </cell>
        </row>
        <row r="1215">
          <cell r="B1215">
            <v>0</v>
          </cell>
          <cell r="C1215">
            <v>0</v>
          </cell>
          <cell r="D1215">
            <v>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0</v>
          </cell>
          <cell r="BM1215">
            <v>0</v>
          </cell>
          <cell r="BO1215">
            <v>0</v>
          </cell>
        </row>
        <row r="1216">
          <cell r="B1216">
            <v>0</v>
          </cell>
          <cell r="C1216">
            <v>0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  <cell r="AI1216">
            <v>0</v>
          </cell>
          <cell r="AJ1216">
            <v>0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O1216">
            <v>0</v>
          </cell>
        </row>
        <row r="1217">
          <cell r="B1217">
            <v>0</v>
          </cell>
          <cell r="C1217">
            <v>0</v>
          </cell>
          <cell r="D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0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O1217">
            <v>0</v>
          </cell>
        </row>
        <row r="1218">
          <cell r="B1218">
            <v>0</v>
          </cell>
          <cell r="C1218">
            <v>0</v>
          </cell>
          <cell r="D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O1218">
            <v>0</v>
          </cell>
        </row>
        <row r="1219">
          <cell r="B1219">
            <v>0</v>
          </cell>
          <cell r="C1219">
            <v>0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  <cell r="AI1219">
            <v>0</v>
          </cell>
          <cell r="AJ1219">
            <v>0</v>
          </cell>
          <cell r="AK1219">
            <v>0</v>
          </cell>
          <cell r="AL1219">
            <v>0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0</v>
          </cell>
          <cell r="BM1219">
            <v>0</v>
          </cell>
          <cell r="BO1219">
            <v>0</v>
          </cell>
        </row>
        <row r="1220">
          <cell r="B1220">
            <v>0</v>
          </cell>
          <cell r="C1220">
            <v>0</v>
          </cell>
          <cell r="D1220">
            <v>0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  <cell r="AI1220">
            <v>0</v>
          </cell>
          <cell r="AJ1220">
            <v>0</v>
          </cell>
          <cell r="AK1220">
            <v>0</v>
          </cell>
          <cell r="AL1220">
            <v>0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0</v>
          </cell>
          <cell r="BM1220">
            <v>0</v>
          </cell>
          <cell r="BO1220">
            <v>0</v>
          </cell>
        </row>
        <row r="1221">
          <cell r="B1221">
            <v>0</v>
          </cell>
          <cell r="C1221">
            <v>0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0</v>
          </cell>
          <cell r="AJ1221">
            <v>0</v>
          </cell>
          <cell r="AK1221">
            <v>0</v>
          </cell>
          <cell r="AL1221">
            <v>0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0</v>
          </cell>
          <cell r="BM1221">
            <v>0</v>
          </cell>
          <cell r="BO1221">
            <v>0</v>
          </cell>
        </row>
        <row r="1222">
          <cell r="B1222">
            <v>0</v>
          </cell>
          <cell r="C1222">
            <v>0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O1222">
            <v>0</v>
          </cell>
        </row>
        <row r="1223">
          <cell r="B1223">
            <v>0</v>
          </cell>
          <cell r="C1223">
            <v>0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0</v>
          </cell>
          <cell r="BM1223">
            <v>0</v>
          </cell>
          <cell r="BO1223">
            <v>0</v>
          </cell>
        </row>
        <row r="1224">
          <cell r="B1224">
            <v>0</v>
          </cell>
          <cell r="C1224">
            <v>0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0</v>
          </cell>
          <cell r="BM1224">
            <v>0</v>
          </cell>
          <cell r="BO1224">
            <v>0</v>
          </cell>
        </row>
        <row r="1225">
          <cell r="B1225">
            <v>0</v>
          </cell>
          <cell r="C1225">
            <v>0</v>
          </cell>
          <cell r="D1225">
            <v>0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0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O1225">
            <v>0</v>
          </cell>
        </row>
        <row r="1226">
          <cell r="B1226">
            <v>0</v>
          </cell>
          <cell r="C1226">
            <v>0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0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O1226">
            <v>0</v>
          </cell>
        </row>
        <row r="1227">
          <cell r="B1227">
            <v>0</v>
          </cell>
          <cell r="C1227">
            <v>0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0</v>
          </cell>
          <cell r="BM1227">
            <v>0</v>
          </cell>
          <cell r="BO1227">
            <v>0</v>
          </cell>
        </row>
        <row r="1228">
          <cell r="B1228">
            <v>0</v>
          </cell>
          <cell r="C1228">
            <v>0</v>
          </cell>
          <cell r="D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  <cell r="AL1228">
            <v>0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0</v>
          </cell>
          <cell r="BM1228">
            <v>0</v>
          </cell>
          <cell r="BO1228">
            <v>0</v>
          </cell>
        </row>
        <row r="1229">
          <cell r="B1229">
            <v>0</v>
          </cell>
          <cell r="C1229">
            <v>0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O1229">
            <v>0</v>
          </cell>
        </row>
        <row r="1230">
          <cell r="B1230">
            <v>0</v>
          </cell>
          <cell r="C1230">
            <v>0</v>
          </cell>
          <cell r="D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0</v>
          </cell>
          <cell r="BM1230">
            <v>0</v>
          </cell>
          <cell r="BO1230">
            <v>0</v>
          </cell>
        </row>
        <row r="1231">
          <cell r="B1231">
            <v>0</v>
          </cell>
          <cell r="C1231">
            <v>0</v>
          </cell>
          <cell r="D1231">
            <v>0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0</v>
          </cell>
          <cell r="BM1231">
            <v>0</v>
          </cell>
          <cell r="BO1231">
            <v>0</v>
          </cell>
        </row>
        <row r="1232">
          <cell r="B1232">
            <v>0</v>
          </cell>
          <cell r="C1232">
            <v>0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0</v>
          </cell>
          <cell r="BM1232">
            <v>0</v>
          </cell>
          <cell r="BO1232">
            <v>0</v>
          </cell>
        </row>
        <row r="1233">
          <cell r="B1233">
            <v>0</v>
          </cell>
          <cell r="C1233">
            <v>0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0</v>
          </cell>
          <cell r="BM1233">
            <v>0</v>
          </cell>
          <cell r="BO1233">
            <v>0</v>
          </cell>
        </row>
        <row r="1234">
          <cell r="B1234">
            <v>0</v>
          </cell>
          <cell r="C1234">
            <v>0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O1234">
            <v>0</v>
          </cell>
        </row>
        <row r="1235">
          <cell r="B1235">
            <v>0</v>
          </cell>
          <cell r="C1235">
            <v>0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O1235">
            <v>0</v>
          </cell>
        </row>
        <row r="1236">
          <cell r="B1236">
            <v>0</v>
          </cell>
          <cell r="C1236">
            <v>0</v>
          </cell>
          <cell r="D1236">
            <v>0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0</v>
          </cell>
          <cell r="BM1236">
            <v>0</v>
          </cell>
          <cell r="BO1236">
            <v>0</v>
          </cell>
        </row>
        <row r="1237">
          <cell r="B1237">
            <v>0</v>
          </cell>
          <cell r="C1237">
            <v>0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0</v>
          </cell>
          <cell r="BO1237">
            <v>0</v>
          </cell>
        </row>
        <row r="1238">
          <cell r="B1238">
            <v>0</v>
          </cell>
          <cell r="C1238">
            <v>0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  <cell r="AI1238">
            <v>0</v>
          </cell>
          <cell r="AJ1238">
            <v>0</v>
          </cell>
          <cell r="AK1238">
            <v>0</v>
          </cell>
          <cell r="AL1238">
            <v>0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0</v>
          </cell>
          <cell r="BM1238">
            <v>0</v>
          </cell>
          <cell r="BO1238">
            <v>0</v>
          </cell>
        </row>
        <row r="1239">
          <cell r="B1239">
            <v>0</v>
          </cell>
          <cell r="C1239">
            <v>0</v>
          </cell>
          <cell r="D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0</v>
          </cell>
          <cell r="BM1239">
            <v>0</v>
          </cell>
          <cell r="BO1239">
            <v>0</v>
          </cell>
        </row>
        <row r="1240">
          <cell r="B1240">
            <v>0</v>
          </cell>
          <cell r="C1240">
            <v>0</v>
          </cell>
          <cell r="D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0</v>
          </cell>
          <cell r="BM1240">
            <v>0</v>
          </cell>
          <cell r="BO1240">
            <v>0</v>
          </cell>
        </row>
        <row r="1241">
          <cell r="B1241">
            <v>0</v>
          </cell>
          <cell r="C1241">
            <v>0</v>
          </cell>
          <cell r="D1241">
            <v>0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0</v>
          </cell>
          <cell r="BM1241">
            <v>0</v>
          </cell>
          <cell r="BO1241">
            <v>0</v>
          </cell>
        </row>
        <row r="1242">
          <cell r="B1242">
            <v>0</v>
          </cell>
          <cell r="C1242">
            <v>0</v>
          </cell>
          <cell r="D1242">
            <v>0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0</v>
          </cell>
          <cell r="AJ1242">
            <v>0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0</v>
          </cell>
          <cell r="BM1242">
            <v>0</v>
          </cell>
          <cell r="BO1242">
            <v>0</v>
          </cell>
        </row>
        <row r="1243">
          <cell r="B1243">
            <v>0</v>
          </cell>
          <cell r="C1243">
            <v>0</v>
          </cell>
          <cell r="D1243">
            <v>0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0</v>
          </cell>
          <cell r="BM1243">
            <v>0</v>
          </cell>
          <cell r="BO1243">
            <v>0</v>
          </cell>
        </row>
        <row r="1244">
          <cell r="B1244">
            <v>0</v>
          </cell>
          <cell r="C1244">
            <v>0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O1244">
            <v>0</v>
          </cell>
        </row>
        <row r="1245">
          <cell r="B1245">
            <v>0</v>
          </cell>
          <cell r="C1245">
            <v>0</v>
          </cell>
          <cell r="D1245">
            <v>0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0</v>
          </cell>
          <cell r="AI1245">
            <v>0</v>
          </cell>
          <cell r="AJ1245">
            <v>0</v>
          </cell>
          <cell r="AK1245">
            <v>0</v>
          </cell>
          <cell r="AL1245">
            <v>0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0</v>
          </cell>
          <cell r="BM1245">
            <v>0</v>
          </cell>
          <cell r="BO1245">
            <v>0</v>
          </cell>
        </row>
        <row r="1246">
          <cell r="B1246">
            <v>0</v>
          </cell>
          <cell r="C1246">
            <v>0</v>
          </cell>
          <cell r="D1246">
            <v>0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0</v>
          </cell>
          <cell r="BM1246">
            <v>0</v>
          </cell>
          <cell r="BO1246">
            <v>0</v>
          </cell>
        </row>
        <row r="1247">
          <cell r="B1247">
            <v>0</v>
          </cell>
          <cell r="C1247">
            <v>0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  <cell r="AL1247">
            <v>0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0</v>
          </cell>
          <cell r="BM1247">
            <v>0</v>
          </cell>
          <cell r="BO1247">
            <v>0</v>
          </cell>
        </row>
        <row r="1248">
          <cell r="B1248">
            <v>0</v>
          </cell>
          <cell r="C1248">
            <v>0</v>
          </cell>
          <cell r="D1248">
            <v>0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0</v>
          </cell>
          <cell r="BM1248">
            <v>0</v>
          </cell>
          <cell r="BO1248">
            <v>0</v>
          </cell>
        </row>
        <row r="1249">
          <cell r="B1249">
            <v>0</v>
          </cell>
          <cell r="C1249">
            <v>0</v>
          </cell>
          <cell r="D1249">
            <v>0</v>
          </cell>
          <cell r="E1249">
            <v>0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O1249">
            <v>0</v>
          </cell>
        </row>
        <row r="1250">
          <cell r="B1250">
            <v>0</v>
          </cell>
          <cell r="C1250">
            <v>0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</v>
          </cell>
          <cell r="AL1250">
            <v>0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0</v>
          </cell>
          <cell r="BM1250">
            <v>0</v>
          </cell>
          <cell r="BO1250">
            <v>0</v>
          </cell>
        </row>
        <row r="1251">
          <cell r="B1251">
            <v>0</v>
          </cell>
          <cell r="C1251">
            <v>0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0</v>
          </cell>
          <cell r="BM1251">
            <v>0</v>
          </cell>
          <cell r="BO1251">
            <v>0</v>
          </cell>
        </row>
        <row r="1252">
          <cell r="B1252">
            <v>0</v>
          </cell>
          <cell r="C1252">
            <v>0</v>
          </cell>
          <cell r="D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0</v>
          </cell>
          <cell r="BM1252">
            <v>0</v>
          </cell>
          <cell r="BO1252">
            <v>0</v>
          </cell>
        </row>
        <row r="1253">
          <cell r="B1253">
            <v>0</v>
          </cell>
          <cell r="C1253">
            <v>0</v>
          </cell>
          <cell r="D1253">
            <v>0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O1253">
            <v>0</v>
          </cell>
        </row>
        <row r="1254">
          <cell r="B1254">
            <v>0</v>
          </cell>
          <cell r="C1254">
            <v>0</v>
          </cell>
          <cell r="D1254">
            <v>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</v>
          </cell>
          <cell r="AL1254">
            <v>0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0</v>
          </cell>
          <cell r="BM1254">
            <v>0</v>
          </cell>
          <cell r="BO1254">
            <v>0</v>
          </cell>
        </row>
        <row r="1255">
          <cell r="B1255">
            <v>0</v>
          </cell>
          <cell r="C1255">
            <v>0</v>
          </cell>
          <cell r="D1255">
            <v>0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  <cell r="AL1255">
            <v>0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0</v>
          </cell>
          <cell r="BM1255">
            <v>0</v>
          </cell>
          <cell r="BO1255">
            <v>0</v>
          </cell>
        </row>
        <row r="1256">
          <cell r="B1256">
            <v>0</v>
          </cell>
          <cell r="C1256">
            <v>0</v>
          </cell>
          <cell r="D1256">
            <v>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  <cell r="AJ1256">
            <v>0</v>
          </cell>
          <cell r="AK1256">
            <v>0</v>
          </cell>
          <cell r="AL1256">
            <v>0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0</v>
          </cell>
          <cell r="BM1256">
            <v>0</v>
          </cell>
          <cell r="BO1256">
            <v>0</v>
          </cell>
        </row>
        <row r="1257">
          <cell r="B1257">
            <v>0</v>
          </cell>
          <cell r="C1257">
            <v>0</v>
          </cell>
          <cell r="D1257">
            <v>0</v>
          </cell>
          <cell r="E1257">
            <v>0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0</v>
          </cell>
          <cell r="AF1257">
            <v>0</v>
          </cell>
          <cell r="AG1257">
            <v>0</v>
          </cell>
          <cell r="AH1257">
            <v>0</v>
          </cell>
          <cell r="AI1257">
            <v>0</v>
          </cell>
          <cell r="AJ1257">
            <v>0</v>
          </cell>
          <cell r="AK1257">
            <v>0</v>
          </cell>
          <cell r="AL1257">
            <v>0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0</v>
          </cell>
          <cell r="BM1257">
            <v>0</v>
          </cell>
          <cell r="BO1257">
            <v>0</v>
          </cell>
        </row>
        <row r="1258">
          <cell r="B1258">
            <v>0</v>
          </cell>
          <cell r="C1258">
            <v>0</v>
          </cell>
          <cell r="D1258">
            <v>0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0</v>
          </cell>
          <cell r="AF1258">
            <v>0</v>
          </cell>
          <cell r="AG1258">
            <v>0</v>
          </cell>
          <cell r="AH1258">
            <v>0</v>
          </cell>
          <cell r="AI1258">
            <v>0</v>
          </cell>
          <cell r="AJ1258">
            <v>0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O1258">
            <v>0</v>
          </cell>
        </row>
        <row r="1259">
          <cell r="B1259">
            <v>0</v>
          </cell>
          <cell r="C1259">
            <v>0</v>
          </cell>
          <cell r="D1259">
            <v>0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0</v>
          </cell>
          <cell r="AF1259">
            <v>0</v>
          </cell>
          <cell r="AG1259">
            <v>0</v>
          </cell>
          <cell r="AH1259">
            <v>0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0</v>
          </cell>
          <cell r="BM1259">
            <v>0</v>
          </cell>
          <cell r="BO1259">
            <v>0</v>
          </cell>
        </row>
        <row r="1260">
          <cell r="B1260">
            <v>0</v>
          </cell>
          <cell r="C1260">
            <v>0</v>
          </cell>
          <cell r="D1260">
            <v>0</v>
          </cell>
          <cell r="E1260">
            <v>0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0</v>
          </cell>
          <cell r="AF1260">
            <v>0</v>
          </cell>
          <cell r="AG1260">
            <v>0</v>
          </cell>
          <cell r="AH1260">
            <v>0</v>
          </cell>
          <cell r="AI1260">
            <v>0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0</v>
          </cell>
          <cell r="BM1260">
            <v>0</v>
          </cell>
          <cell r="BO1260">
            <v>0</v>
          </cell>
        </row>
        <row r="1261">
          <cell r="B1261">
            <v>0</v>
          </cell>
          <cell r="C1261">
            <v>0</v>
          </cell>
          <cell r="D1261">
            <v>0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O1261">
            <v>0</v>
          </cell>
        </row>
        <row r="1262">
          <cell r="B1262">
            <v>0</v>
          </cell>
          <cell r="C1262">
            <v>0</v>
          </cell>
          <cell r="D1262">
            <v>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0</v>
          </cell>
          <cell r="BM1262">
            <v>0</v>
          </cell>
          <cell r="BO1262">
            <v>0</v>
          </cell>
        </row>
        <row r="1263">
          <cell r="B1263">
            <v>0</v>
          </cell>
          <cell r="C1263">
            <v>0</v>
          </cell>
          <cell r="D1263">
            <v>0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0</v>
          </cell>
          <cell r="AF1263">
            <v>0</v>
          </cell>
          <cell r="AG1263">
            <v>0</v>
          </cell>
          <cell r="AH1263">
            <v>0</v>
          </cell>
          <cell r="AI1263">
            <v>0</v>
          </cell>
          <cell r="AJ1263">
            <v>0</v>
          </cell>
          <cell r="AK1263">
            <v>0</v>
          </cell>
          <cell r="AL1263">
            <v>0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0</v>
          </cell>
          <cell r="BM1263">
            <v>0</v>
          </cell>
          <cell r="BO1263">
            <v>0</v>
          </cell>
        </row>
        <row r="1264">
          <cell r="B1264">
            <v>0</v>
          </cell>
          <cell r="C1264">
            <v>0</v>
          </cell>
          <cell r="D1264">
            <v>0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0</v>
          </cell>
          <cell r="AF1264">
            <v>0</v>
          </cell>
          <cell r="AG1264">
            <v>0</v>
          </cell>
          <cell r="AH1264">
            <v>0</v>
          </cell>
          <cell r="AI1264">
            <v>0</v>
          </cell>
          <cell r="AJ1264">
            <v>0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O1264">
            <v>0</v>
          </cell>
        </row>
        <row r="1265">
          <cell r="B1265">
            <v>0</v>
          </cell>
          <cell r="C1265">
            <v>0</v>
          </cell>
          <cell r="D1265">
            <v>0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  <cell r="AF1265">
            <v>0</v>
          </cell>
          <cell r="AG1265">
            <v>0</v>
          </cell>
          <cell r="AH1265">
            <v>0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O1265">
            <v>0</v>
          </cell>
        </row>
        <row r="1266">
          <cell r="B1266">
            <v>0</v>
          </cell>
          <cell r="C1266">
            <v>0</v>
          </cell>
          <cell r="D1266">
            <v>0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0</v>
          </cell>
          <cell r="AF1266">
            <v>0</v>
          </cell>
          <cell r="AG1266">
            <v>0</v>
          </cell>
          <cell r="AH1266">
            <v>0</v>
          </cell>
          <cell r="AI1266">
            <v>0</v>
          </cell>
          <cell r="AJ1266">
            <v>0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O1266">
            <v>0</v>
          </cell>
        </row>
        <row r="1267">
          <cell r="B1267">
            <v>0</v>
          </cell>
          <cell r="C1267">
            <v>0</v>
          </cell>
          <cell r="D1267">
            <v>0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0</v>
          </cell>
          <cell r="BM1267">
            <v>0</v>
          </cell>
          <cell r="BO1267">
            <v>0</v>
          </cell>
        </row>
        <row r="1268">
          <cell r="B1268">
            <v>0</v>
          </cell>
          <cell r="C1268">
            <v>0</v>
          </cell>
          <cell r="D1268">
            <v>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0</v>
          </cell>
          <cell r="BM1268">
            <v>0</v>
          </cell>
          <cell r="BO1268">
            <v>0</v>
          </cell>
        </row>
        <row r="1269">
          <cell r="B1269">
            <v>0</v>
          </cell>
          <cell r="C1269">
            <v>0</v>
          </cell>
          <cell r="D1269">
            <v>0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0</v>
          </cell>
          <cell r="AF1269">
            <v>0</v>
          </cell>
          <cell r="AG1269">
            <v>0</v>
          </cell>
          <cell r="AH1269">
            <v>0</v>
          </cell>
          <cell r="AI1269">
            <v>0</v>
          </cell>
          <cell r="AJ1269">
            <v>0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O1269">
            <v>0</v>
          </cell>
        </row>
        <row r="1270">
          <cell r="B1270">
            <v>0</v>
          </cell>
          <cell r="C1270">
            <v>0</v>
          </cell>
          <cell r="D1270">
            <v>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0</v>
          </cell>
          <cell r="AF1270">
            <v>0</v>
          </cell>
          <cell r="AG1270">
            <v>0</v>
          </cell>
          <cell r="AH1270">
            <v>0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O1270">
            <v>0</v>
          </cell>
        </row>
        <row r="1271">
          <cell r="B1271">
            <v>0</v>
          </cell>
          <cell r="C1271">
            <v>0</v>
          </cell>
          <cell r="D1271">
            <v>0</v>
          </cell>
          <cell r="E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0</v>
          </cell>
          <cell r="AF1271">
            <v>0</v>
          </cell>
          <cell r="AG1271">
            <v>0</v>
          </cell>
          <cell r="AH1271">
            <v>0</v>
          </cell>
          <cell r="AI1271">
            <v>0</v>
          </cell>
          <cell r="AJ1271">
            <v>0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O1271">
            <v>0</v>
          </cell>
        </row>
        <row r="1272">
          <cell r="B1272">
            <v>0</v>
          </cell>
          <cell r="C1272">
            <v>0</v>
          </cell>
          <cell r="D1272">
            <v>0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0</v>
          </cell>
          <cell r="AJ1272">
            <v>0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0</v>
          </cell>
          <cell r="BM1272">
            <v>0</v>
          </cell>
          <cell r="BO1272">
            <v>0</v>
          </cell>
        </row>
        <row r="1273">
          <cell r="B1273">
            <v>0</v>
          </cell>
          <cell r="C1273">
            <v>0</v>
          </cell>
          <cell r="D1273">
            <v>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0</v>
          </cell>
          <cell r="BM1273">
            <v>0</v>
          </cell>
          <cell r="BO1273">
            <v>0</v>
          </cell>
        </row>
        <row r="1274">
          <cell r="B1274">
            <v>0</v>
          </cell>
          <cell r="C1274">
            <v>0</v>
          </cell>
          <cell r="D1274">
            <v>0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O1274">
            <v>0</v>
          </cell>
        </row>
        <row r="1275">
          <cell r="B1275">
            <v>0</v>
          </cell>
          <cell r="C1275">
            <v>0</v>
          </cell>
          <cell r="D1275">
            <v>0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O1275">
            <v>0</v>
          </cell>
        </row>
        <row r="1276">
          <cell r="B1276">
            <v>0</v>
          </cell>
          <cell r="C1276">
            <v>0</v>
          </cell>
          <cell r="D1276">
            <v>0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O1276">
            <v>0</v>
          </cell>
        </row>
        <row r="1277">
          <cell r="B1277">
            <v>0</v>
          </cell>
          <cell r="C1277">
            <v>0</v>
          </cell>
          <cell r="D1277">
            <v>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0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O1277">
            <v>0</v>
          </cell>
        </row>
        <row r="1278">
          <cell r="B1278">
            <v>0</v>
          </cell>
          <cell r="C1278">
            <v>0</v>
          </cell>
          <cell r="D1278">
            <v>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O1278">
            <v>0</v>
          </cell>
        </row>
        <row r="1279">
          <cell r="B1279">
            <v>0</v>
          </cell>
          <cell r="C1279">
            <v>0</v>
          </cell>
          <cell r="D1279">
            <v>0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O1279">
            <v>0</v>
          </cell>
        </row>
        <row r="1280">
          <cell r="B1280">
            <v>0</v>
          </cell>
          <cell r="C1280">
            <v>0</v>
          </cell>
          <cell r="D1280">
            <v>0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0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O1280">
            <v>0</v>
          </cell>
        </row>
        <row r="1281">
          <cell r="B1281">
            <v>0</v>
          </cell>
          <cell r="C1281">
            <v>0</v>
          </cell>
          <cell r="D1281">
            <v>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O1281">
            <v>0</v>
          </cell>
        </row>
        <row r="1282">
          <cell r="B1282">
            <v>0</v>
          </cell>
          <cell r="C1282">
            <v>0</v>
          </cell>
          <cell r="D1282">
            <v>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0</v>
          </cell>
          <cell r="AV1282">
            <v>0</v>
          </cell>
          <cell r="AW1282">
            <v>0</v>
          </cell>
          <cell r="AX1282">
            <v>0</v>
          </cell>
          <cell r="AY1282">
            <v>0</v>
          </cell>
          <cell r="AZ1282">
            <v>0</v>
          </cell>
          <cell r="BA1282">
            <v>0</v>
          </cell>
          <cell r="BB1282">
            <v>0</v>
          </cell>
          <cell r="BC1282">
            <v>0</v>
          </cell>
          <cell r="BD1282">
            <v>0</v>
          </cell>
          <cell r="BE1282">
            <v>0</v>
          </cell>
          <cell r="BF1282">
            <v>0</v>
          </cell>
          <cell r="BG1282">
            <v>0</v>
          </cell>
          <cell r="BH1282">
            <v>0</v>
          </cell>
          <cell r="BI1282">
            <v>0</v>
          </cell>
          <cell r="BJ1282">
            <v>0</v>
          </cell>
          <cell r="BK1282">
            <v>0</v>
          </cell>
          <cell r="BL1282">
            <v>0</v>
          </cell>
          <cell r="BM1282">
            <v>0</v>
          </cell>
          <cell r="BO1282">
            <v>0</v>
          </cell>
        </row>
        <row r="1283">
          <cell r="B1283">
            <v>0</v>
          </cell>
          <cell r="C1283">
            <v>0</v>
          </cell>
          <cell r="D1283">
            <v>0</v>
          </cell>
          <cell r="E1283">
            <v>0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0</v>
          </cell>
          <cell r="AV1283">
            <v>0</v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A1283">
            <v>0</v>
          </cell>
          <cell r="BB1283">
            <v>0</v>
          </cell>
          <cell r="BC1283">
            <v>0</v>
          </cell>
          <cell r="BD1283">
            <v>0</v>
          </cell>
          <cell r="BE1283">
            <v>0</v>
          </cell>
          <cell r="BF1283">
            <v>0</v>
          </cell>
          <cell r="BG1283">
            <v>0</v>
          </cell>
          <cell r="BH1283">
            <v>0</v>
          </cell>
          <cell r="BI1283">
            <v>0</v>
          </cell>
          <cell r="BJ1283">
            <v>0</v>
          </cell>
          <cell r="BK1283">
            <v>0</v>
          </cell>
          <cell r="BL1283">
            <v>0</v>
          </cell>
          <cell r="BM1283">
            <v>0</v>
          </cell>
          <cell r="BO1283">
            <v>0</v>
          </cell>
        </row>
        <row r="1284">
          <cell r="B1284">
            <v>0</v>
          </cell>
          <cell r="C1284">
            <v>0</v>
          </cell>
          <cell r="D1284">
            <v>0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  <cell r="AG1284">
            <v>0</v>
          </cell>
          <cell r="AH1284">
            <v>0</v>
          </cell>
          <cell r="AI1284">
            <v>0</v>
          </cell>
          <cell r="AJ1284">
            <v>0</v>
          </cell>
          <cell r="AK1284">
            <v>0</v>
          </cell>
          <cell r="AL1284">
            <v>0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0</v>
          </cell>
          <cell r="AV1284">
            <v>0</v>
          </cell>
          <cell r="AW1284">
            <v>0</v>
          </cell>
          <cell r="AX1284">
            <v>0</v>
          </cell>
          <cell r="AY1284">
            <v>0</v>
          </cell>
          <cell r="AZ1284">
            <v>0</v>
          </cell>
          <cell r="BA1284">
            <v>0</v>
          </cell>
          <cell r="BB1284">
            <v>0</v>
          </cell>
          <cell r="BC1284">
            <v>0</v>
          </cell>
          <cell r="BD1284">
            <v>0</v>
          </cell>
          <cell r="BE1284">
            <v>0</v>
          </cell>
          <cell r="BF1284">
            <v>0</v>
          </cell>
          <cell r="BG1284">
            <v>0</v>
          </cell>
          <cell r="BH1284">
            <v>0</v>
          </cell>
          <cell r="BI1284">
            <v>0</v>
          </cell>
          <cell r="BJ1284">
            <v>0</v>
          </cell>
          <cell r="BK1284">
            <v>0</v>
          </cell>
          <cell r="BL1284">
            <v>0</v>
          </cell>
          <cell r="BM1284">
            <v>0</v>
          </cell>
          <cell r="BO1284">
            <v>0</v>
          </cell>
        </row>
        <row r="1285">
          <cell r="B1285">
            <v>0</v>
          </cell>
          <cell r="C1285">
            <v>0</v>
          </cell>
          <cell r="D1285">
            <v>0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0</v>
          </cell>
          <cell r="AF1285">
            <v>0</v>
          </cell>
          <cell r="AG1285">
            <v>0</v>
          </cell>
          <cell r="AH1285">
            <v>0</v>
          </cell>
          <cell r="AI1285">
            <v>0</v>
          </cell>
          <cell r="AJ1285">
            <v>0</v>
          </cell>
          <cell r="AK1285">
            <v>0</v>
          </cell>
          <cell r="AL1285">
            <v>0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0</v>
          </cell>
          <cell r="AV1285">
            <v>0</v>
          </cell>
          <cell r="AW1285">
            <v>0</v>
          </cell>
          <cell r="AX1285">
            <v>0</v>
          </cell>
          <cell r="AY1285">
            <v>0</v>
          </cell>
          <cell r="AZ1285">
            <v>0</v>
          </cell>
          <cell r="BA1285">
            <v>0</v>
          </cell>
          <cell r="BB1285">
            <v>0</v>
          </cell>
          <cell r="BC1285">
            <v>0</v>
          </cell>
          <cell r="BD1285">
            <v>0</v>
          </cell>
          <cell r="BE1285">
            <v>0</v>
          </cell>
          <cell r="BF1285">
            <v>0</v>
          </cell>
          <cell r="BG1285">
            <v>0</v>
          </cell>
          <cell r="BH1285">
            <v>0</v>
          </cell>
          <cell r="BI1285">
            <v>0</v>
          </cell>
          <cell r="BJ1285">
            <v>0</v>
          </cell>
          <cell r="BK1285">
            <v>0</v>
          </cell>
          <cell r="BL1285">
            <v>0</v>
          </cell>
          <cell r="BM1285">
            <v>0</v>
          </cell>
          <cell r="BO1285">
            <v>0</v>
          </cell>
        </row>
        <row r="1286">
          <cell r="B1286">
            <v>0</v>
          </cell>
          <cell r="C1286">
            <v>0</v>
          </cell>
          <cell r="D1286">
            <v>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0</v>
          </cell>
          <cell r="AF1286">
            <v>0</v>
          </cell>
          <cell r="AG1286">
            <v>0</v>
          </cell>
          <cell r="AH1286">
            <v>0</v>
          </cell>
          <cell r="AI1286">
            <v>0</v>
          </cell>
          <cell r="AJ1286">
            <v>0</v>
          </cell>
          <cell r="AK1286">
            <v>0</v>
          </cell>
          <cell r="AL1286">
            <v>0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0</v>
          </cell>
          <cell r="AV1286">
            <v>0</v>
          </cell>
          <cell r="AW1286">
            <v>0</v>
          </cell>
          <cell r="AX1286">
            <v>0</v>
          </cell>
          <cell r="AY1286">
            <v>0</v>
          </cell>
          <cell r="AZ1286">
            <v>0</v>
          </cell>
          <cell r="BA1286">
            <v>0</v>
          </cell>
          <cell r="BB1286">
            <v>0</v>
          </cell>
          <cell r="BC1286">
            <v>0</v>
          </cell>
          <cell r="BD1286">
            <v>0</v>
          </cell>
          <cell r="BE1286">
            <v>0</v>
          </cell>
          <cell r="BF1286">
            <v>0</v>
          </cell>
          <cell r="BG1286">
            <v>0</v>
          </cell>
          <cell r="BH1286">
            <v>0</v>
          </cell>
          <cell r="BI1286">
            <v>0</v>
          </cell>
          <cell r="BJ1286">
            <v>0</v>
          </cell>
          <cell r="BK1286">
            <v>0</v>
          </cell>
          <cell r="BL1286">
            <v>0</v>
          </cell>
          <cell r="BM1286">
            <v>0</v>
          </cell>
          <cell r="BO1286">
            <v>0</v>
          </cell>
        </row>
        <row r="1287">
          <cell r="B1287">
            <v>0</v>
          </cell>
          <cell r="C1287">
            <v>0</v>
          </cell>
          <cell r="D1287">
            <v>0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0</v>
          </cell>
          <cell r="AF1287">
            <v>0</v>
          </cell>
          <cell r="AG1287">
            <v>0</v>
          </cell>
          <cell r="AH1287">
            <v>0</v>
          </cell>
          <cell r="AI1287">
            <v>0</v>
          </cell>
          <cell r="AJ1287">
            <v>0</v>
          </cell>
          <cell r="AK1287">
            <v>0</v>
          </cell>
          <cell r="AL1287">
            <v>0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0</v>
          </cell>
          <cell r="AV1287">
            <v>0</v>
          </cell>
          <cell r="AW1287">
            <v>0</v>
          </cell>
          <cell r="AX1287">
            <v>0</v>
          </cell>
          <cell r="AY1287">
            <v>0</v>
          </cell>
          <cell r="AZ1287">
            <v>0</v>
          </cell>
          <cell r="BA1287">
            <v>0</v>
          </cell>
          <cell r="BB1287">
            <v>0</v>
          </cell>
          <cell r="BC1287">
            <v>0</v>
          </cell>
          <cell r="BD1287">
            <v>0</v>
          </cell>
          <cell r="BE1287">
            <v>0</v>
          </cell>
          <cell r="BF1287">
            <v>0</v>
          </cell>
          <cell r="BG1287">
            <v>0</v>
          </cell>
          <cell r="BH1287">
            <v>0</v>
          </cell>
          <cell r="BI1287">
            <v>0</v>
          </cell>
          <cell r="BJ1287">
            <v>0</v>
          </cell>
          <cell r="BK1287">
            <v>0</v>
          </cell>
          <cell r="BL1287">
            <v>0</v>
          </cell>
          <cell r="BM1287">
            <v>0</v>
          </cell>
          <cell r="BO1287">
            <v>0</v>
          </cell>
        </row>
        <row r="1288">
          <cell r="B1288">
            <v>0</v>
          </cell>
          <cell r="C1288">
            <v>0</v>
          </cell>
          <cell r="D1288">
            <v>0</v>
          </cell>
          <cell r="E1288">
            <v>0</v>
          </cell>
          <cell r="F1288">
            <v>0</v>
          </cell>
          <cell r="G1288">
            <v>0</v>
          </cell>
          <cell r="H1288">
            <v>0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0</v>
          </cell>
          <cell r="AF1288">
            <v>0</v>
          </cell>
          <cell r="AG1288">
            <v>0</v>
          </cell>
          <cell r="AH1288">
            <v>0</v>
          </cell>
          <cell r="AI1288">
            <v>0</v>
          </cell>
          <cell r="AJ1288">
            <v>0</v>
          </cell>
          <cell r="AK1288">
            <v>0</v>
          </cell>
          <cell r="AL1288">
            <v>0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0</v>
          </cell>
          <cell r="AV1288">
            <v>0</v>
          </cell>
          <cell r="AW1288">
            <v>0</v>
          </cell>
          <cell r="AX1288">
            <v>0</v>
          </cell>
          <cell r="AY1288">
            <v>0</v>
          </cell>
          <cell r="AZ1288">
            <v>0</v>
          </cell>
          <cell r="BA1288">
            <v>0</v>
          </cell>
          <cell r="BB1288">
            <v>0</v>
          </cell>
          <cell r="BC1288">
            <v>0</v>
          </cell>
          <cell r="BD1288">
            <v>0</v>
          </cell>
          <cell r="BE1288">
            <v>0</v>
          </cell>
          <cell r="BF1288">
            <v>0</v>
          </cell>
          <cell r="BG1288">
            <v>0</v>
          </cell>
          <cell r="BH1288">
            <v>0</v>
          </cell>
          <cell r="BI1288">
            <v>0</v>
          </cell>
          <cell r="BJ1288">
            <v>0</v>
          </cell>
          <cell r="BK1288">
            <v>0</v>
          </cell>
          <cell r="BL1288">
            <v>0</v>
          </cell>
          <cell r="BM1288">
            <v>0</v>
          </cell>
          <cell r="BO1288">
            <v>0</v>
          </cell>
        </row>
        <row r="1289">
          <cell r="B1289">
            <v>0</v>
          </cell>
          <cell r="C1289">
            <v>0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  <cell r="H1289">
            <v>0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0</v>
          </cell>
          <cell r="AF1289">
            <v>0</v>
          </cell>
          <cell r="AG1289">
            <v>0</v>
          </cell>
          <cell r="AH1289">
            <v>0</v>
          </cell>
          <cell r="AI1289">
            <v>0</v>
          </cell>
          <cell r="AJ1289">
            <v>0</v>
          </cell>
          <cell r="AK1289">
            <v>0</v>
          </cell>
          <cell r="AL1289">
            <v>0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0</v>
          </cell>
          <cell r="AV1289">
            <v>0</v>
          </cell>
          <cell r="AW1289">
            <v>0</v>
          </cell>
          <cell r="AX1289">
            <v>0</v>
          </cell>
          <cell r="AY1289">
            <v>0</v>
          </cell>
          <cell r="AZ1289">
            <v>0</v>
          </cell>
          <cell r="BA1289">
            <v>0</v>
          </cell>
          <cell r="BB1289">
            <v>0</v>
          </cell>
          <cell r="BC1289">
            <v>0</v>
          </cell>
          <cell r="BD1289">
            <v>0</v>
          </cell>
          <cell r="BE1289">
            <v>0</v>
          </cell>
          <cell r="BF1289">
            <v>0</v>
          </cell>
          <cell r="BG1289">
            <v>0</v>
          </cell>
          <cell r="BH1289">
            <v>0</v>
          </cell>
          <cell r="BI1289">
            <v>0</v>
          </cell>
          <cell r="BJ1289">
            <v>0</v>
          </cell>
          <cell r="BK1289">
            <v>0</v>
          </cell>
          <cell r="BL1289">
            <v>0</v>
          </cell>
          <cell r="BM1289">
            <v>0</v>
          </cell>
          <cell r="BO1289">
            <v>0</v>
          </cell>
        </row>
        <row r="1290">
          <cell r="B1290">
            <v>0</v>
          </cell>
          <cell r="C1290">
            <v>0</v>
          </cell>
          <cell r="D1290">
            <v>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0</v>
          </cell>
          <cell r="AV1290">
            <v>0</v>
          </cell>
          <cell r="AW1290">
            <v>0</v>
          </cell>
          <cell r="AX1290">
            <v>0</v>
          </cell>
          <cell r="AY1290">
            <v>0</v>
          </cell>
          <cell r="AZ1290">
            <v>0</v>
          </cell>
          <cell r="BA1290">
            <v>0</v>
          </cell>
          <cell r="BB1290">
            <v>0</v>
          </cell>
          <cell r="BC1290">
            <v>0</v>
          </cell>
          <cell r="BD1290">
            <v>0</v>
          </cell>
          <cell r="BE1290">
            <v>0</v>
          </cell>
          <cell r="BF1290">
            <v>0</v>
          </cell>
          <cell r="BG1290">
            <v>0</v>
          </cell>
          <cell r="BH1290">
            <v>0</v>
          </cell>
          <cell r="BI1290">
            <v>0</v>
          </cell>
          <cell r="BJ1290">
            <v>0</v>
          </cell>
          <cell r="BK1290">
            <v>0</v>
          </cell>
          <cell r="BL1290">
            <v>0</v>
          </cell>
          <cell r="BM1290">
            <v>0</v>
          </cell>
          <cell r="BO1290">
            <v>0</v>
          </cell>
        </row>
        <row r="1291">
          <cell r="B1291">
            <v>0</v>
          </cell>
          <cell r="C1291">
            <v>0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0</v>
          </cell>
          <cell r="AF1291">
            <v>0</v>
          </cell>
          <cell r="AG1291">
            <v>0</v>
          </cell>
          <cell r="AH1291">
            <v>0</v>
          </cell>
          <cell r="AI1291">
            <v>0</v>
          </cell>
          <cell r="AJ1291">
            <v>0</v>
          </cell>
          <cell r="AK1291">
            <v>0</v>
          </cell>
          <cell r="AL1291">
            <v>0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0</v>
          </cell>
          <cell r="AV1291">
            <v>0</v>
          </cell>
          <cell r="AW1291">
            <v>0</v>
          </cell>
          <cell r="AX1291">
            <v>0</v>
          </cell>
          <cell r="AY1291">
            <v>0</v>
          </cell>
          <cell r="AZ1291">
            <v>0</v>
          </cell>
          <cell r="BA1291">
            <v>0</v>
          </cell>
          <cell r="BB1291">
            <v>0</v>
          </cell>
          <cell r="BC1291">
            <v>0</v>
          </cell>
          <cell r="BD1291">
            <v>0</v>
          </cell>
          <cell r="BE1291">
            <v>0</v>
          </cell>
          <cell r="BF1291">
            <v>0</v>
          </cell>
          <cell r="BG1291">
            <v>0</v>
          </cell>
          <cell r="BH1291">
            <v>0</v>
          </cell>
          <cell r="BI1291">
            <v>0</v>
          </cell>
          <cell r="BJ1291">
            <v>0</v>
          </cell>
          <cell r="BK1291">
            <v>0</v>
          </cell>
          <cell r="BL1291">
            <v>0</v>
          </cell>
          <cell r="BM1291">
            <v>0</v>
          </cell>
          <cell r="BO1291">
            <v>0</v>
          </cell>
        </row>
        <row r="1292">
          <cell r="B1292">
            <v>0</v>
          </cell>
          <cell r="C1292">
            <v>0</v>
          </cell>
          <cell r="D1292">
            <v>0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>
            <v>0</v>
          </cell>
          <cell r="AI1292">
            <v>0</v>
          </cell>
          <cell r="AJ1292">
            <v>0</v>
          </cell>
          <cell r="AK1292">
            <v>0</v>
          </cell>
          <cell r="AL1292">
            <v>0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0</v>
          </cell>
          <cell r="AV1292">
            <v>0</v>
          </cell>
          <cell r="AW1292">
            <v>0</v>
          </cell>
          <cell r="AX1292">
            <v>0</v>
          </cell>
          <cell r="AY1292">
            <v>0</v>
          </cell>
          <cell r="AZ1292">
            <v>0</v>
          </cell>
          <cell r="BA1292">
            <v>0</v>
          </cell>
          <cell r="BB1292">
            <v>0</v>
          </cell>
          <cell r="BC1292">
            <v>0</v>
          </cell>
          <cell r="BD1292">
            <v>0</v>
          </cell>
          <cell r="BE1292">
            <v>0</v>
          </cell>
          <cell r="BF1292">
            <v>0</v>
          </cell>
          <cell r="BG1292">
            <v>0</v>
          </cell>
          <cell r="BH1292">
            <v>0</v>
          </cell>
          <cell r="BI1292">
            <v>0</v>
          </cell>
          <cell r="BJ1292">
            <v>0</v>
          </cell>
          <cell r="BK1292">
            <v>0</v>
          </cell>
          <cell r="BL1292">
            <v>0</v>
          </cell>
          <cell r="BM1292">
            <v>0</v>
          </cell>
          <cell r="BO1292">
            <v>0</v>
          </cell>
        </row>
        <row r="1293">
          <cell r="B1293">
            <v>0</v>
          </cell>
          <cell r="C1293">
            <v>0</v>
          </cell>
          <cell r="D1293">
            <v>0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0</v>
          </cell>
          <cell r="AF1293">
            <v>0</v>
          </cell>
          <cell r="AG1293">
            <v>0</v>
          </cell>
          <cell r="AH1293">
            <v>0</v>
          </cell>
          <cell r="AI1293">
            <v>0</v>
          </cell>
          <cell r="AJ1293">
            <v>0</v>
          </cell>
          <cell r="AK1293">
            <v>0</v>
          </cell>
          <cell r="AL1293">
            <v>0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0</v>
          </cell>
          <cell r="AV1293">
            <v>0</v>
          </cell>
          <cell r="AW1293">
            <v>0</v>
          </cell>
          <cell r="AX1293">
            <v>0</v>
          </cell>
          <cell r="AY1293">
            <v>0</v>
          </cell>
          <cell r="AZ1293">
            <v>0</v>
          </cell>
          <cell r="BA1293">
            <v>0</v>
          </cell>
          <cell r="BB1293">
            <v>0</v>
          </cell>
          <cell r="BC1293">
            <v>0</v>
          </cell>
          <cell r="BD1293">
            <v>0</v>
          </cell>
          <cell r="BE1293">
            <v>0</v>
          </cell>
          <cell r="BF1293">
            <v>0</v>
          </cell>
          <cell r="BG1293">
            <v>0</v>
          </cell>
          <cell r="BH1293">
            <v>0</v>
          </cell>
          <cell r="BI1293">
            <v>0</v>
          </cell>
          <cell r="BJ1293">
            <v>0</v>
          </cell>
          <cell r="BK1293">
            <v>0</v>
          </cell>
          <cell r="BL1293">
            <v>0</v>
          </cell>
          <cell r="BM1293">
            <v>0</v>
          </cell>
          <cell r="BO1293">
            <v>0</v>
          </cell>
        </row>
        <row r="1294">
          <cell r="B1294">
            <v>0</v>
          </cell>
          <cell r="C1294">
            <v>0</v>
          </cell>
          <cell r="D1294">
            <v>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0</v>
          </cell>
          <cell r="AF1294">
            <v>0</v>
          </cell>
          <cell r="AG1294">
            <v>0</v>
          </cell>
          <cell r="AH1294">
            <v>0</v>
          </cell>
          <cell r="AI1294">
            <v>0</v>
          </cell>
          <cell r="AJ1294">
            <v>0</v>
          </cell>
          <cell r="AK1294">
            <v>0</v>
          </cell>
          <cell r="AL1294">
            <v>0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0</v>
          </cell>
          <cell r="AV1294">
            <v>0</v>
          </cell>
          <cell r="AW1294">
            <v>0</v>
          </cell>
          <cell r="AX1294">
            <v>0</v>
          </cell>
          <cell r="AY1294">
            <v>0</v>
          </cell>
          <cell r="AZ1294">
            <v>0</v>
          </cell>
          <cell r="BA1294">
            <v>0</v>
          </cell>
          <cell r="BB1294">
            <v>0</v>
          </cell>
          <cell r="BC1294">
            <v>0</v>
          </cell>
          <cell r="BD1294">
            <v>0</v>
          </cell>
          <cell r="BE1294">
            <v>0</v>
          </cell>
          <cell r="BF1294">
            <v>0</v>
          </cell>
          <cell r="BG1294">
            <v>0</v>
          </cell>
          <cell r="BH1294">
            <v>0</v>
          </cell>
          <cell r="BI1294">
            <v>0</v>
          </cell>
          <cell r="BJ1294">
            <v>0</v>
          </cell>
          <cell r="BK1294">
            <v>0</v>
          </cell>
          <cell r="BL1294">
            <v>0</v>
          </cell>
          <cell r="BM1294">
            <v>0</v>
          </cell>
          <cell r="BO1294">
            <v>0</v>
          </cell>
        </row>
        <row r="1295">
          <cell r="B1295">
            <v>0</v>
          </cell>
          <cell r="C1295">
            <v>0</v>
          </cell>
          <cell r="D1295">
            <v>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  <cell r="AF1295">
            <v>0</v>
          </cell>
          <cell r="AG1295">
            <v>0</v>
          </cell>
          <cell r="AH1295">
            <v>0</v>
          </cell>
          <cell r="AI1295">
            <v>0</v>
          </cell>
          <cell r="AJ1295">
            <v>0</v>
          </cell>
          <cell r="AK1295">
            <v>0</v>
          </cell>
          <cell r="AL1295">
            <v>0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0</v>
          </cell>
          <cell r="AV1295">
            <v>0</v>
          </cell>
          <cell r="AW1295">
            <v>0</v>
          </cell>
          <cell r="AX1295">
            <v>0</v>
          </cell>
          <cell r="AY1295">
            <v>0</v>
          </cell>
          <cell r="AZ1295">
            <v>0</v>
          </cell>
          <cell r="BA1295">
            <v>0</v>
          </cell>
          <cell r="BB1295">
            <v>0</v>
          </cell>
          <cell r="BC1295">
            <v>0</v>
          </cell>
          <cell r="BD1295">
            <v>0</v>
          </cell>
          <cell r="BE1295">
            <v>0</v>
          </cell>
          <cell r="BF1295">
            <v>0</v>
          </cell>
          <cell r="BG1295">
            <v>0</v>
          </cell>
          <cell r="BH1295">
            <v>0</v>
          </cell>
          <cell r="BI1295">
            <v>0</v>
          </cell>
          <cell r="BJ1295">
            <v>0</v>
          </cell>
          <cell r="BK1295">
            <v>0</v>
          </cell>
          <cell r="BL1295">
            <v>0</v>
          </cell>
          <cell r="BM1295">
            <v>0</v>
          </cell>
          <cell r="BO1295">
            <v>0</v>
          </cell>
        </row>
        <row r="1296">
          <cell r="B1296">
            <v>0</v>
          </cell>
          <cell r="C1296">
            <v>0</v>
          </cell>
          <cell r="D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0</v>
          </cell>
          <cell r="AF1296">
            <v>0</v>
          </cell>
          <cell r="AG1296">
            <v>0</v>
          </cell>
          <cell r="AH1296">
            <v>0</v>
          </cell>
          <cell r="AI1296">
            <v>0</v>
          </cell>
          <cell r="AJ1296">
            <v>0</v>
          </cell>
          <cell r="AK1296">
            <v>0</v>
          </cell>
          <cell r="AL1296">
            <v>0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0</v>
          </cell>
          <cell r="AV1296">
            <v>0</v>
          </cell>
          <cell r="AW1296">
            <v>0</v>
          </cell>
          <cell r="AX1296">
            <v>0</v>
          </cell>
          <cell r="AY1296">
            <v>0</v>
          </cell>
          <cell r="AZ1296">
            <v>0</v>
          </cell>
          <cell r="BA1296">
            <v>0</v>
          </cell>
          <cell r="BB1296">
            <v>0</v>
          </cell>
          <cell r="BC1296">
            <v>0</v>
          </cell>
          <cell r="BD1296">
            <v>0</v>
          </cell>
          <cell r="BE1296">
            <v>0</v>
          </cell>
          <cell r="BF1296">
            <v>0</v>
          </cell>
          <cell r="BG1296">
            <v>0</v>
          </cell>
          <cell r="BH1296">
            <v>0</v>
          </cell>
          <cell r="BI1296">
            <v>0</v>
          </cell>
          <cell r="BJ1296">
            <v>0</v>
          </cell>
          <cell r="BK1296">
            <v>0</v>
          </cell>
          <cell r="BL1296">
            <v>0</v>
          </cell>
          <cell r="BM1296">
            <v>0</v>
          </cell>
          <cell r="BO1296">
            <v>0</v>
          </cell>
        </row>
        <row r="1297">
          <cell r="B1297">
            <v>0</v>
          </cell>
          <cell r="C1297">
            <v>0</v>
          </cell>
          <cell r="D1297">
            <v>0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0</v>
          </cell>
          <cell r="AF1297">
            <v>0</v>
          </cell>
          <cell r="AG1297">
            <v>0</v>
          </cell>
          <cell r="AH1297">
            <v>0</v>
          </cell>
          <cell r="AI1297">
            <v>0</v>
          </cell>
          <cell r="AJ1297">
            <v>0</v>
          </cell>
          <cell r="AK1297">
            <v>0</v>
          </cell>
          <cell r="AL1297">
            <v>0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0</v>
          </cell>
          <cell r="AV1297">
            <v>0</v>
          </cell>
          <cell r="AW1297">
            <v>0</v>
          </cell>
          <cell r="AX1297">
            <v>0</v>
          </cell>
          <cell r="AY1297">
            <v>0</v>
          </cell>
          <cell r="AZ1297">
            <v>0</v>
          </cell>
          <cell r="BA1297">
            <v>0</v>
          </cell>
          <cell r="BB1297">
            <v>0</v>
          </cell>
          <cell r="BC1297">
            <v>0</v>
          </cell>
          <cell r="BD1297">
            <v>0</v>
          </cell>
          <cell r="BE1297">
            <v>0</v>
          </cell>
          <cell r="BF1297">
            <v>0</v>
          </cell>
          <cell r="BG1297">
            <v>0</v>
          </cell>
          <cell r="BH1297">
            <v>0</v>
          </cell>
          <cell r="BI1297">
            <v>0</v>
          </cell>
          <cell r="BJ1297">
            <v>0</v>
          </cell>
          <cell r="BK1297">
            <v>0</v>
          </cell>
          <cell r="BL1297">
            <v>0</v>
          </cell>
          <cell r="BM1297">
            <v>0</v>
          </cell>
          <cell r="BO1297">
            <v>0</v>
          </cell>
        </row>
        <row r="1298">
          <cell r="B1298">
            <v>0</v>
          </cell>
          <cell r="C1298">
            <v>0</v>
          </cell>
          <cell r="D1298">
            <v>0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0</v>
          </cell>
          <cell r="AV1298">
            <v>0</v>
          </cell>
          <cell r="AW1298">
            <v>0</v>
          </cell>
          <cell r="AX1298">
            <v>0</v>
          </cell>
          <cell r="AY1298">
            <v>0</v>
          </cell>
          <cell r="AZ1298">
            <v>0</v>
          </cell>
          <cell r="BA1298">
            <v>0</v>
          </cell>
          <cell r="BB1298">
            <v>0</v>
          </cell>
          <cell r="BC1298">
            <v>0</v>
          </cell>
          <cell r="BD1298">
            <v>0</v>
          </cell>
          <cell r="BE1298">
            <v>0</v>
          </cell>
          <cell r="BF1298">
            <v>0</v>
          </cell>
          <cell r="BG1298">
            <v>0</v>
          </cell>
          <cell r="BH1298">
            <v>0</v>
          </cell>
          <cell r="BI1298">
            <v>0</v>
          </cell>
          <cell r="BJ1298">
            <v>0</v>
          </cell>
          <cell r="BK1298">
            <v>0</v>
          </cell>
          <cell r="BL1298">
            <v>0</v>
          </cell>
          <cell r="BM1298">
            <v>0</v>
          </cell>
          <cell r="BO1298">
            <v>0</v>
          </cell>
        </row>
        <row r="1299">
          <cell r="B1299">
            <v>0</v>
          </cell>
          <cell r="C1299">
            <v>0</v>
          </cell>
          <cell r="D1299">
            <v>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0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0</v>
          </cell>
          <cell r="AV1299">
            <v>0</v>
          </cell>
          <cell r="AW1299">
            <v>0</v>
          </cell>
          <cell r="AX1299">
            <v>0</v>
          </cell>
          <cell r="AY1299">
            <v>0</v>
          </cell>
          <cell r="AZ1299">
            <v>0</v>
          </cell>
          <cell r="BA1299">
            <v>0</v>
          </cell>
          <cell r="BB1299">
            <v>0</v>
          </cell>
          <cell r="BC1299">
            <v>0</v>
          </cell>
          <cell r="BD1299">
            <v>0</v>
          </cell>
          <cell r="BE1299">
            <v>0</v>
          </cell>
          <cell r="BF1299">
            <v>0</v>
          </cell>
          <cell r="BG1299">
            <v>0</v>
          </cell>
          <cell r="BH1299">
            <v>0</v>
          </cell>
          <cell r="BI1299">
            <v>0</v>
          </cell>
          <cell r="BJ1299">
            <v>0</v>
          </cell>
          <cell r="BK1299">
            <v>0</v>
          </cell>
          <cell r="BL1299">
            <v>0</v>
          </cell>
          <cell r="BM1299">
            <v>0</v>
          </cell>
          <cell r="BO1299">
            <v>0</v>
          </cell>
        </row>
        <row r="1300">
          <cell r="B1300">
            <v>0</v>
          </cell>
          <cell r="C1300">
            <v>0</v>
          </cell>
          <cell r="D1300">
            <v>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0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0</v>
          </cell>
          <cell r="AV1300">
            <v>0</v>
          </cell>
          <cell r="AW1300">
            <v>0</v>
          </cell>
          <cell r="AX1300">
            <v>0</v>
          </cell>
          <cell r="AY1300">
            <v>0</v>
          </cell>
          <cell r="AZ1300">
            <v>0</v>
          </cell>
          <cell r="BA1300">
            <v>0</v>
          </cell>
          <cell r="BB1300">
            <v>0</v>
          </cell>
          <cell r="BC1300">
            <v>0</v>
          </cell>
          <cell r="BD1300">
            <v>0</v>
          </cell>
          <cell r="BE1300">
            <v>0</v>
          </cell>
          <cell r="BF1300">
            <v>0</v>
          </cell>
          <cell r="BG1300">
            <v>0</v>
          </cell>
          <cell r="BH1300">
            <v>0</v>
          </cell>
          <cell r="BI1300">
            <v>0</v>
          </cell>
          <cell r="BJ1300">
            <v>0</v>
          </cell>
          <cell r="BK1300">
            <v>0</v>
          </cell>
          <cell r="BL1300">
            <v>0</v>
          </cell>
          <cell r="BM1300">
            <v>0</v>
          </cell>
          <cell r="BO1300">
            <v>0</v>
          </cell>
        </row>
        <row r="1301">
          <cell r="B1301">
            <v>0</v>
          </cell>
          <cell r="C1301">
            <v>0</v>
          </cell>
          <cell r="D1301">
            <v>0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0</v>
          </cell>
          <cell r="AF1301">
            <v>0</v>
          </cell>
          <cell r="AG1301">
            <v>0</v>
          </cell>
          <cell r="AH1301">
            <v>0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0</v>
          </cell>
          <cell r="AV1301">
            <v>0</v>
          </cell>
          <cell r="AW1301">
            <v>0</v>
          </cell>
          <cell r="AX1301">
            <v>0</v>
          </cell>
          <cell r="AY1301">
            <v>0</v>
          </cell>
          <cell r="AZ1301">
            <v>0</v>
          </cell>
          <cell r="BA1301">
            <v>0</v>
          </cell>
          <cell r="BB1301">
            <v>0</v>
          </cell>
          <cell r="BC1301">
            <v>0</v>
          </cell>
          <cell r="BD1301">
            <v>0</v>
          </cell>
          <cell r="BE1301">
            <v>0</v>
          </cell>
          <cell r="BF1301">
            <v>0</v>
          </cell>
          <cell r="BG1301">
            <v>0</v>
          </cell>
          <cell r="BH1301">
            <v>0</v>
          </cell>
          <cell r="BI1301">
            <v>0</v>
          </cell>
          <cell r="BJ1301">
            <v>0</v>
          </cell>
          <cell r="BK1301">
            <v>0</v>
          </cell>
          <cell r="BL1301">
            <v>0</v>
          </cell>
          <cell r="BM1301">
            <v>0</v>
          </cell>
          <cell r="BO1301">
            <v>0</v>
          </cell>
        </row>
        <row r="1302">
          <cell r="B1302">
            <v>0</v>
          </cell>
          <cell r="C1302">
            <v>0</v>
          </cell>
          <cell r="D1302">
            <v>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  <cell r="AL1302">
            <v>0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0</v>
          </cell>
          <cell r="AV1302">
            <v>0</v>
          </cell>
          <cell r="AW1302">
            <v>0</v>
          </cell>
          <cell r="AX1302">
            <v>0</v>
          </cell>
          <cell r="AY1302">
            <v>0</v>
          </cell>
          <cell r="AZ1302">
            <v>0</v>
          </cell>
          <cell r="BA1302">
            <v>0</v>
          </cell>
          <cell r="BB1302">
            <v>0</v>
          </cell>
          <cell r="BC1302">
            <v>0</v>
          </cell>
          <cell r="BD1302">
            <v>0</v>
          </cell>
          <cell r="BE1302">
            <v>0</v>
          </cell>
          <cell r="BF1302">
            <v>0</v>
          </cell>
          <cell r="BG1302">
            <v>0</v>
          </cell>
          <cell r="BH1302">
            <v>0</v>
          </cell>
          <cell r="BI1302">
            <v>0</v>
          </cell>
          <cell r="BJ1302">
            <v>0</v>
          </cell>
          <cell r="BK1302">
            <v>0</v>
          </cell>
          <cell r="BL1302">
            <v>0</v>
          </cell>
          <cell r="BM1302">
            <v>0</v>
          </cell>
          <cell r="BO1302">
            <v>0</v>
          </cell>
        </row>
        <row r="1303">
          <cell r="B1303">
            <v>0</v>
          </cell>
          <cell r="C1303">
            <v>0</v>
          </cell>
          <cell r="D1303">
            <v>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0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0</v>
          </cell>
          <cell r="AV1303">
            <v>0</v>
          </cell>
          <cell r="AW1303">
            <v>0</v>
          </cell>
          <cell r="AX1303">
            <v>0</v>
          </cell>
          <cell r="AY1303">
            <v>0</v>
          </cell>
          <cell r="AZ1303">
            <v>0</v>
          </cell>
          <cell r="BA1303">
            <v>0</v>
          </cell>
          <cell r="BB1303">
            <v>0</v>
          </cell>
          <cell r="BC1303">
            <v>0</v>
          </cell>
          <cell r="BD1303">
            <v>0</v>
          </cell>
          <cell r="BE1303">
            <v>0</v>
          </cell>
          <cell r="BF1303">
            <v>0</v>
          </cell>
          <cell r="BG1303">
            <v>0</v>
          </cell>
          <cell r="BH1303">
            <v>0</v>
          </cell>
          <cell r="BI1303">
            <v>0</v>
          </cell>
          <cell r="BJ1303">
            <v>0</v>
          </cell>
          <cell r="BK1303">
            <v>0</v>
          </cell>
          <cell r="BL1303">
            <v>0</v>
          </cell>
          <cell r="BM1303">
            <v>0</v>
          </cell>
          <cell r="BO1303">
            <v>0</v>
          </cell>
        </row>
        <row r="1304">
          <cell r="B1304">
            <v>0</v>
          </cell>
          <cell r="C1304">
            <v>0</v>
          </cell>
          <cell r="D1304">
            <v>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  <cell r="AJ1304">
            <v>0</v>
          </cell>
          <cell r="AK1304">
            <v>0</v>
          </cell>
          <cell r="AL1304">
            <v>0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0</v>
          </cell>
          <cell r="AV1304">
            <v>0</v>
          </cell>
          <cell r="AW1304">
            <v>0</v>
          </cell>
          <cell r="AX1304">
            <v>0</v>
          </cell>
          <cell r="AY1304">
            <v>0</v>
          </cell>
          <cell r="AZ1304">
            <v>0</v>
          </cell>
          <cell r="BA1304">
            <v>0</v>
          </cell>
          <cell r="BB1304">
            <v>0</v>
          </cell>
          <cell r="BC1304">
            <v>0</v>
          </cell>
          <cell r="BD1304">
            <v>0</v>
          </cell>
          <cell r="BE1304">
            <v>0</v>
          </cell>
          <cell r="BF1304">
            <v>0</v>
          </cell>
          <cell r="BG1304">
            <v>0</v>
          </cell>
          <cell r="BH1304">
            <v>0</v>
          </cell>
          <cell r="BI1304">
            <v>0</v>
          </cell>
          <cell r="BJ1304">
            <v>0</v>
          </cell>
          <cell r="BK1304">
            <v>0</v>
          </cell>
          <cell r="BL1304">
            <v>0</v>
          </cell>
          <cell r="BM1304">
            <v>0</v>
          </cell>
          <cell r="BO1304">
            <v>0</v>
          </cell>
        </row>
        <row r="1305">
          <cell r="B1305">
            <v>0</v>
          </cell>
          <cell r="C1305">
            <v>0</v>
          </cell>
          <cell r="D1305">
            <v>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0</v>
          </cell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  <cell r="AL1305">
            <v>0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0</v>
          </cell>
          <cell r="AV1305">
            <v>0</v>
          </cell>
          <cell r="AW1305">
            <v>0</v>
          </cell>
          <cell r="AX1305">
            <v>0</v>
          </cell>
          <cell r="AY1305">
            <v>0</v>
          </cell>
          <cell r="AZ1305">
            <v>0</v>
          </cell>
          <cell r="BA1305">
            <v>0</v>
          </cell>
          <cell r="BB1305">
            <v>0</v>
          </cell>
          <cell r="BC1305">
            <v>0</v>
          </cell>
          <cell r="BD1305">
            <v>0</v>
          </cell>
          <cell r="BE1305">
            <v>0</v>
          </cell>
          <cell r="BF1305">
            <v>0</v>
          </cell>
          <cell r="BG1305">
            <v>0</v>
          </cell>
          <cell r="BH1305">
            <v>0</v>
          </cell>
          <cell r="BI1305">
            <v>0</v>
          </cell>
          <cell r="BJ1305">
            <v>0</v>
          </cell>
          <cell r="BK1305">
            <v>0</v>
          </cell>
          <cell r="BL1305">
            <v>0</v>
          </cell>
          <cell r="BM1305">
            <v>0</v>
          </cell>
          <cell r="BO1305">
            <v>0</v>
          </cell>
        </row>
        <row r="1306">
          <cell r="B1306">
            <v>0</v>
          </cell>
          <cell r="C1306">
            <v>0</v>
          </cell>
          <cell r="D1306">
            <v>0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0</v>
          </cell>
          <cell r="AF1306">
            <v>0</v>
          </cell>
          <cell r="AG1306">
            <v>0</v>
          </cell>
          <cell r="AH1306">
            <v>0</v>
          </cell>
          <cell r="AI1306">
            <v>0</v>
          </cell>
          <cell r="AJ1306">
            <v>0</v>
          </cell>
          <cell r="AK1306">
            <v>0</v>
          </cell>
          <cell r="AL1306">
            <v>0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0</v>
          </cell>
          <cell r="AV1306">
            <v>0</v>
          </cell>
          <cell r="AW1306">
            <v>0</v>
          </cell>
          <cell r="AX1306">
            <v>0</v>
          </cell>
          <cell r="AY1306">
            <v>0</v>
          </cell>
          <cell r="AZ1306">
            <v>0</v>
          </cell>
          <cell r="BA1306">
            <v>0</v>
          </cell>
          <cell r="BB1306">
            <v>0</v>
          </cell>
          <cell r="BC1306">
            <v>0</v>
          </cell>
          <cell r="BD1306">
            <v>0</v>
          </cell>
          <cell r="BE1306">
            <v>0</v>
          </cell>
          <cell r="BF1306">
            <v>0</v>
          </cell>
          <cell r="BG1306">
            <v>0</v>
          </cell>
          <cell r="BH1306">
            <v>0</v>
          </cell>
          <cell r="BI1306">
            <v>0</v>
          </cell>
          <cell r="BJ1306">
            <v>0</v>
          </cell>
          <cell r="BK1306">
            <v>0</v>
          </cell>
          <cell r="BL1306">
            <v>0</v>
          </cell>
          <cell r="BM1306">
            <v>0</v>
          </cell>
          <cell r="BO1306">
            <v>0</v>
          </cell>
        </row>
        <row r="1307">
          <cell r="B1307">
            <v>0</v>
          </cell>
          <cell r="C1307">
            <v>0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0</v>
          </cell>
          <cell r="AF1307">
            <v>0</v>
          </cell>
          <cell r="AG1307">
            <v>0</v>
          </cell>
          <cell r="AH1307">
            <v>0</v>
          </cell>
          <cell r="AI1307">
            <v>0</v>
          </cell>
          <cell r="AJ1307">
            <v>0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0</v>
          </cell>
          <cell r="AV1307">
            <v>0</v>
          </cell>
          <cell r="AW1307">
            <v>0</v>
          </cell>
          <cell r="AX1307">
            <v>0</v>
          </cell>
          <cell r="AY1307">
            <v>0</v>
          </cell>
          <cell r="AZ1307">
            <v>0</v>
          </cell>
          <cell r="BA1307">
            <v>0</v>
          </cell>
          <cell r="BB1307">
            <v>0</v>
          </cell>
          <cell r="BC1307">
            <v>0</v>
          </cell>
          <cell r="BD1307">
            <v>0</v>
          </cell>
          <cell r="BE1307">
            <v>0</v>
          </cell>
          <cell r="BF1307">
            <v>0</v>
          </cell>
          <cell r="BG1307">
            <v>0</v>
          </cell>
          <cell r="BH1307">
            <v>0</v>
          </cell>
          <cell r="BI1307">
            <v>0</v>
          </cell>
          <cell r="BJ1307">
            <v>0</v>
          </cell>
          <cell r="BK1307">
            <v>0</v>
          </cell>
          <cell r="BL1307">
            <v>0</v>
          </cell>
          <cell r="BM1307">
            <v>0</v>
          </cell>
          <cell r="BO1307">
            <v>0</v>
          </cell>
        </row>
        <row r="1308">
          <cell r="B1308">
            <v>0</v>
          </cell>
          <cell r="C1308">
            <v>0</v>
          </cell>
          <cell r="D1308">
            <v>0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0</v>
          </cell>
          <cell r="AF1308">
            <v>0</v>
          </cell>
          <cell r="AG1308">
            <v>0</v>
          </cell>
          <cell r="AH1308">
            <v>0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0</v>
          </cell>
          <cell r="AV1308">
            <v>0</v>
          </cell>
          <cell r="AW1308">
            <v>0</v>
          </cell>
          <cell r="AX1308">
            <v>0</v>
          </cell>
          <cell r="AY1308">
            <v>0</v>
          </cell>
          <cell r="AZ1308">
            <v>0</v>
          </cell>
          <cell r="BA1308">
            <v>0</v>
          </cell>
          <cell r="BB1308">
            <v>0</v>
          </cell>
          <cell r="BC1308">
            <v>0</v>
          </cell>
          <cell r="BD1308">
            <v>0</v>
          </cell>
          <cell r="BE1308">
            <v>0</v>
          </cell>
          <cell r="BF1308">
            <v>0</v>
          </cell>
          <cell r="BG1308">
            <v>0</v>
          </cell>
          <cell r="BH1308">
            <v>0</v>
          </cell>
          <cell r="BI1308">
            <v>0</v>
          </cell>
          <cell r="BJ1308">
            <v>0</v>
          </cell>
          <cell r="BK1308">
            <v>0</v>
          </cell>
          <cell r="BL1308">
            <v>0</v>
          </cell>
          <cell r="BM1308">
            <v>0</v>
          </cell>
          <cell r="BO1308">
            <v>0</v>
          </cell>
        </row>
        <row r="1309">
          <cell r="B1309">
            <v>0</v>
          </cell>
          <cell r="C1309">
            <v>0</v>
          </cell>
          <cell r="D1309">
            <v>0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0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0</v>
          </cell>
          <cell r="AV1309">
            <v>0</v>
          </cell>
          <cell r="AW1309">
            <v>0</v>
          </cell>
          <cell r="AX1309">
            <v>0</v>
          </cell>
          <cell r="AY1309">
            <v>0</v>
          </cell>
          <cell r="AZ1309">
            <v>0</v>
          </cell>
          <cell r="BA1309">
            <v>0</v>
          </cell>
          <cell r="BB1309">
            <v>0</v>
          </cell>
          <cell r="BC1309">
            <v>0</v>
          </cell>
          <cell r="BD1309">
            <v>0</v>
          </cell>
          <cell r="BE1309">
            <v>0</v>
          </cell>
          <cell r="BF1309">
            <v>0</v>
          </cell>
          <cell r="BG1309">
            <v>0</v>
          </cell>
          <cell r="BH1309">
            <v>0</v>
          </cell>
          <cell r="BI1309">
            <v>0</v>
          </cell>
          <cell r="BJ1309">
            <v>0</v>
          </cell>
          <cell r="BK1309">
            <v>0</v>
          </cell>
          <cell r="BL1309">
            <v>0</v>
          </cell>
          <cell r="BM1309">
            <v>0</v>
          </cell>
          <cell r="BO1309">
            <v>0</v>
          </cell>
        </row>
        <row r="1310">
          <cell r="B1310">
            <v>0</v>
          </cell>
          <cell r="C1310">
            <v>0</v>
          </cell>
          <cell r="D1310">
            <v>0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0</v>
          </cell>
          <cell r="AF1310">
            <v>0</v>
          </cell>
          <cell r="AG1310">
            <v>0</v>
          </cell>
          <cell r="AH1310">
            <v>0</v>
          </cell>
          <cell r="AI1310">
            <v>0</v>
          </cell>
          <cell r="AJ1310">
            <v>0</v>
          </cell>
          <cell r="AK1310">
            <v>0</v>
          </cell>
          <cell r="AL1310">
            <v>0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0</v>
          </cell>
          <cell r="AV1310">
            <v>0</v>
          </cell>
          <cell r="AW1310">
            <v>0</v>
          </cell>
          <cell r="AX1310">
            <v>0</v>
          </cell>
          <cell r="AY1310">
            <v>0</v>
          </cell>
          <cell r="AZ1310">
            <v>0</v>
          </cell>
          <cell r="BA1310">
            <v>0</v>
          </cell>
          <cell r="BB1310">
            <v>0</v>
          </cell>
          <cell r="BC1310">
            <v>0</v>
          </cell>
          <cell r="BD1310">
            <v>0</v>
          </cell>
          <cell r="BE1310">
            <v>0</v>
          </cell>
          <cell r="BF1310">
            <v>0</v>
          </cell>
          <cell r="BG1310">
            <v>0</v>
          </cell>
          <cell r="BH1310">
            <v>0</v>
          </cell>
          <cell r="BI1310">
            <v>0</v>
          </cell>
          <cell r="BJ1310">
            <v>0</v>
          </cell>
          <cell r="BK1310">
            <v>0</v>
          </cell>
          <cell r="BL1310">
            <v>0</v>
          </cell>
          <cell r="BM1310">
            <v>0</v>
          </cell>
          <cell r="BO1310">
            <v>0</v>
          </cell>
        </row>
        <row r="1311">
          <cell r="B1311">
            <v>0</v>
          </cell>
          <cell r="C1311">
            <v>0</v>
          </cell>
          <cell r="D1311">
            <v>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0</v>
          </cell>
          <cell r="AF1311">
            <v>0</v>
          </cell>
          <cell r="AG1311">
            <v>0</v>
          </cell>
          <cell r="AH1311">
            <v>0</v>
          </cell>
          <cell r="AI1311">
            <v>0</v>
          </cell>
          <cell r="AJ1311">
            <v>0</v>
          </cell>
          <cell r="AK1311">
            <v>0</v>
          </cell>
          <cell r="AL1311">
            <v>0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0</v>
          </cell>
          <cell r="AV1311">
            <v>0</v>
          </cell>
          <cell r="AW1311">
            <v>0</v>
          </cell>
          <cell r="AX1311">
            <v>0</v>
          </cell>
          <cell r="AY1311">
            <v>0</v>
          </cell>
          <cell r="AZ1311">
            <v>0</v>
          </cell>
          <cell r="BA1311">
            <v>0</v>
          </cell>
          <cell r="BB1311">
            <v>0</v>
          </cell>
          <cell r="BC1311">
            <v>0</v>
          </cell>
          <cell r="BD1311">
            <v>0</v>
          </cell>
          <cell r="BE1311">
            <v>0</v>
          </cell>
          <cell r="BF1311">
            <v>0</v>
          </cell>
          <cell r="BG1311">
            <v>0</v>
          </cell>
          <cell r="BH1311">
            <v>0</v>
          </cell>
          <cell r="BI1311">
            <v>0</v>
          </cell>
          <cell r="BJ1311">
            <v>0</v>
          </cell>
          <cell r="BK1311">
            <v>0</v>
          </cell>
          <cell r="BL1311">
            <v>0</v>
          </cell>
          <cell r="BM1311">
            <v>0</v>
          </cell>
          <cell r="BO1311">
            <v>0</v>
          </cell>
        </row>
        <row r="1312">
          <cell r="B1312">
            <v>0</v>
          </cell>
          <cell r="C1312">
            <v>0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0</v>
          </cell>
          <cell r="AF1312">
            <v>0</v>
          </cell>
          <cell r="AG1312">
            <v>0</v>
          </cell>
          <cell r="AH1312">
            <v>0</v>
          </cell>
          <cell r="AI1312">
            <v>0</v>
          </cell>
          <cell r="AJ1312">
            <v>0</v>
          </cell>
          <cell r="AK1312">
            <v>0</v>
          </cell>
          <cell r="AL1312">
            <v>0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0</v>
          </cell>
          <cell r="AV1312">
            <v>0</v>
          </cell>
          <cell r="AW1312">
            <v>0</v>
          </cell>
          <cell r="AX1312">
            <v>0</v>
          </cell>
          <cell r="AY1312">
            <v>0</v>
          </cell>
          <cell r="AZ1312">
            <v>0</v>
          </cell>
          <cell r="BA1312">
            <v>0</v>
          </cell>
          <cell r="BB1312">
            <v>0</v>
          </cell>
          <cell r="BC1312">
            <v>0</v>
          </cell>
          <cell r="BD1312">
            <v>0</v>
          </cell>
          <cell r="BE1312">
            <v>0</v>
          </cell>
          <cell r="BF1312">
            <v>0</v>
          </cell>
          <cell r="BG1312">
            <v>0</v>
          </cell>
          <cell r="BH1312">
            <v>0</v>
          </cell>
          <cell r="BI1312">
            <v>0</v>
          </cell>
          <cell r="BJ1312">
            <v>0</v>
          </cell>
          <cell r="BK1312">
            <v>0</v>
          </cell>
          <cell r="BL1312">
            <v>0</v>
          </cell>
          <cell r="BM1312">
            <v>0</v>
          </cell>
          <cell r="BO1312">
            <v>0</v>
          </cell>
        </row>
        <row r="1313">
          <cell r="B1313">
            <v>0</v>
          </cell>
          <cell r="C1313">
            <v>0</v>
          </cell>
          <cell r="D1313">
            <v>0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>
            <v>0</v>
          </cell>
          <cell r="AI1313">
            <v>0</v>
          </cell>
          <cell r="AJ1313">
            <v>0</v>
          </cell>
          <cell r="AK1313">
            <v>0</v>
          </cell>
          <cell r="AL1313">
            <v>0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0</v>
          </cell>
          <cell r="AV1313">
            <v>0</v>
          </cell>
          <cell r="AW1313">
            <v>0</v>
          </cell>
          <cell r="AX1313">
            <v>0</v>
          </cell>
          <cell r="AY1313">
            <v>0</v>
          </cell>
          <cell r="AZ1313">
            <v>0</v>
          </cell>
          <cell r="BA1313">
            <v>0</v>
          </cell>
          <cell r="BB1313">
            <v>0</v>
          </cell>
          <cell r="BC1313">
            <v>0</v>
          </cell>
          <cell r="BD1313">
            <v>0</v>
          </cell>
          <cell r="BE1313">
            <v>0</v>
          </cell>
          <cell r="BF1313">
            <v>0</v>
          </cell>
          <cell r="BG1313">
            <v>0</v>
          </cell>
          <cell r="BH1313">
            <v>0</v>
          </cell>
          <cell r="BI1313">
            <v>0</v>
          </cell>
          <cell r="BJ1313">
            <v>0</v>
          </cell>
          <cell r="BK1313">
            <v>0</v>
          </cell>
          <cell r="BL1313">
            <v>0</v>
          </cell>
          <cell r="BM1313">
            <v>0</v>
          </cell>
          <cell r="BO1313">
            <v>0</v>
          </cell>
        </row>
        <row r="1314">
          <cell r="B1314">
            <v>0</v>
          </cell>
          <cell r="C1314">
            <v>0</v>
          </cell>
          <cell r="D1314">
            <v>0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0</v>
          </cell>
          <cell r="AF1314">
            <v>0</v>
          </cell>
          <cell r="AG1314">
            <v>0</v>
          </cell>
          <cell r="AH1314">
            <v>0</v>
          </cell>
          <cell r="AI1314">
            <v>0</v>
          </cell>
          <cell r="AJ1314">
            <v>0</v>
          </cell>
          <cell r="AK1314">
            <v>0</v>
          </cell>
          <cell r="AL1314">
            <v>0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0</v>
          </cell>
          <cell r="AV1314">
            <v>0</v>
          </cell>
          <cell r="AW1314">
            <v>0</v>
          </cell>
          <cell r="AX1314">
            <v>0</v>
          </cell>
          <cell r="AY1314">
            <v>0</v>
          </cell>
          <cell r="AZ1314">
            <v>0</v>
          </cell>
          <cell r="BA1314">
            <v>0</v>
          </cell>
          <cell r="BB1314">
            <v>0</v>
          </cell>
          <cell r="BC1314">
            <v>0</v>
          </cell>
          <cell r="BD1314">
            <v>0</v>
          </cell>
          <cell r="BE1314">
            <v>0</v>
          </cell>
          <cell r="BF1314">
            <v>0</v>
          </cell>
          <cell r="BG1314">
            <v>0</v>
          </cell>
          <cell r="BH1314">
            <v>0</v>
          </cell>
          <cell r="BI1314">
            <v>0</v>
          </cell>
          <cell r="BJ1314">
            <v>0</v>
          </cell>
          <cell r="BK1314">
            <v>0</v>
          </cell>
          <cell r="BL1314">
            <v>0</v>
          </cell>
          <cell r="BM1314">
            <v>0</v>
          </cell>
          <cell r="BO1314">
            <v>0</v>
          </cell>
        </row>
        <row r="1315">
          <cell r="B1315">
            <v>0</v>
          </cell>
          <cell r="C1315">
            <v>0</v>
          </cell>
          <cell r="D1315">
            <v>0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0</v>
          </cell>
          <cell r="AF1315">
            <v>0</v>
          </cell>
          <cell r="AG1315">
            <v>0</v>
          </cell>
          <cell r="AH1315">
            <v>0</v>
          </cell>
          <cell r="AI1315">
            <v>0</v>
          </cell>
          <cell r="AJ1315">
            <v>0</v>
          </cell>
          <cell r="AK1315">
            <v>0</v>
          </cell>
          <cell r="AL1315">
            <v>0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0</v>
          </cell>
          <cell r="AV1315">
            <v>0</v>
          </cell>
          <cell r="AW1315">
            <v>0</v>
          </cell>
          <cell r="AX1315">
            <v>0</v>
          </cell>
          <cell r="AY1315">
            <v>0</v>
          </cell>
          <cell r="AZ1315">
            <v>0</v>
          </cell>
          <cell r="BA1315">
            <v>0</v>
          </cell>
          <cell r="BB1315">
            <v>0</v>
          </cell>
          <cell r="BC1315">
            <v>0</v>
          </cell>
          <cell r="BD1315">
            <v>0</v>
          </cell>
          <cell r="BE1315">
            <v>0</v>
          </cell>
          <cell r="BF1315">
            <v>0</v>
          </cell>
          <cell r="BG1315">
            <v>0</v>
          </cell>
          <cell r="BH1315">
            <v>0</v>
          </cell>
          <cell r="BI1315">
            <v>0</v>
          </cell>
          <cell r="BJ1315">
            <v>0</v>
          </cell>
          <cell r="BK1315">
            <v>0</v>
          </cell>
          <cell r="BL1315">
            <v>0</v>
          </cell>
          <cell r="BM1315">
            <v>0</v>
          </cell>
          <cell r="BO1315">
            <v>0</v>
          </cell>
        </row>
        <row r="1316">
          <cell r="B1316">
            <v>0</v>
          </cell>
          <cell r="C1316">
            <v>0</v>
          </cell>
          <cell r="D1316">
            <v>0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0</v>
          </cell>
          <cell r="AL1316">
            <v>0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0</v>
          </cell>
          <cell r="AV1316">
            <v>0</v>
          </cell>
          <cell r="AW1316">
            <v>0</v>
          </cell>
          <cell r="AX1316">
            <v>0</v>
          </cell>
          <cell r="AY1316">
            <v>0</v>
          </cell>
          <cell r="AZ1316">
            <v>0</v>
          </cell>
          <cell r="BA1316">
            <v>0</v>
          </cell>
          <cell r="BB1316">
            <v>0</v>
          </cell>
          <cell r="BC1316">
            <v>0</v>
          </cell>
          <cell r="BD1316">
            <v>0</v>
          </cell>
          <cell r="BE1316">
            <v>0</v>
          </cell>
          <cell r="BF1316">
            <v>0</v>
          </cell>
          <cell r="BG1316">
            <v>0</v>
          </cell>
          <cell r="BH1316">
            <v>0</v>
          </cell>
          <cell r="BI1316">
            <v>0</v>
          </cell>
          <cell r="BJ1316">
            <v>0</v>
          </cell>
          <cell r="BK1316">
            <v>0</v>
          </cell>
          <cell r="BL1316">
            <v>0</v>
          </cell>
          <cell r="BM1316">
            <v>0</v>
          </cell>
          <cell r="BO1316">
            <v>0</v>
          </cell>
        </row>
        <row r="1317">
          <cell r="B1317">
            <v>0</v>
          </cell>
          <cell r="C1317">
            <v>0</v>
          </cell>
          <cell r="D1317">
            <v>0</v>
          </cell>
          <cell r="E1317">
            <v>0</v>
          </cell>
          <cell r="F1317">
            <v>0</v>
          </cell>
          <cell r="G1317">
            <v>0</v>
          </cell>
          <cell r="H1317">
            <v>0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  <cell r="AF1317">
            <v>0</v>
          </cell>
          <cell r="AG1317">
            <v>0</v>
          </cell>
          <cell r="AH1317">
            <v>0</v>
          </cell>
          <cell r="AI1317">
            <v>0</v>
          </cell>
          <cell r="AJ1317">
            <v>0</v>
          </cell>
          <cell r="AK1317">
            <v>0</v>
          </cell>
          <cell r="AL1317">
            <v>0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0</v>
          </cell>
          <cell r="AV1317">
            <v>0</v>
          </cell>
          <cell r="AW1317">
            <v>0</v>
          </cell>
          <cell r="AX1317">
            <v>0</v>
          </cell>
          <cell r="AY1317">
            <v>0</v>
          </cell>
          <cell r="AZ1317">
            <v>0</v>
          </cell>
          <cell r="BA1317">
            <v>0</v>
          </cell>
          <cell r="BB1317">
            <v>0</v>
          </cell>
          <cell r="BC1317">
            <v>0</v>
          </cell>
          <cell r="BD1317">
            <v>0</v>
          </cell>
          <cell r="BE1317">
            <v>0</v>
          </cell>
          <cell r="BF1317">
            <v>0</v>
          </cell>
          <cell r="BG1317">
            <v>0</v>
          </cell>
          <cell r="BH1317">
            <v>0</v>
          </cell>
          <cell r="BI1317">
            <v>0</v>
          </cell>
          <cell r="BJ1317">
            <v>0</v>
          </cell>
          <cell r="BK1317">
            <v>0</v>
          </cell>
          <cell r="BL1317">
            <v>0</v>
          </cell>
          <cell r="BM1317">
            <v>0</v>
          </cell>
          <cell r="BO1317">
            <v>0</v>
          </cell>
        </row>
        <row r="1318">
          <cell r="B1318">
            <v>0</v>
          </cell>
          <cell r="C1318">
            <v>0</v>
          </cell>
          <cell r="D1318">
            <v>0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  <cell r="AG1318">
            <v>0</v>
          </cell>
          <cell r="AH1318">
            <v>0</v>
          </cell>
          <cell r="AI1318">
            <v>0</v>
          </cell>
          <cell r="AJ1318">
            <v>0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0</v>
          </cell>
          <cell r="AV1318">
            <v>0</v>
          </cell>
          <cell r="AW1318">
            <v>0</v>
          </cell>
          <cell r="AX1318">
            <v>0</v>
          </cell>
          <cell r="AY1318">
            <v>0</v>
          </cell>
          <cell r="AZ1318">
            <v>0</v>
          </cell>
          <cell r="BA1318">
            <v>0</v>
          </cell>
          <cell r="BB1318">
            <v>0</v>
          </cell>
          <cell r="BC1318">
            <v>0</v>
          </cell>
          <cell r="BD1318">
            <v>0</v>
          </cell>
          <cell r="BE1318">
            <v>0</v>
          </cell>
          <cell r="BF1318">
            <v>0</v>
          </cell>
          <cell r="BG1318">
            <v>0</v>
          </cell>
          <cell r="BH1318">
            <v>0</v>
          </cell>
          <cell r="BI1318">
            <v>0</v>
          </cell>
          <cell r="BJ1318">
            <v>0</v>
          </cell>
          <cell r="BK1318">
            <v>0</v>
          </cell>
          <cell r="BL1318">
            <v>0</v>
          </cell>
          <cell r="BM1318">
            <v>0</v>
          </cell>
          <cell r="BO1318">
            <v>0</v>
          </cell>
        </row>
        <row r="1319">
          <cell r="B1319">
            <v>0</v>
          </cell>
          <cell r="C1319">
            <v>0</v>
          </cell>
          <cell r="D1319">
            <v>0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0</v>
          </cell>
          <cell r="AF1319">
            <v>0</v>
          </cell>
          <cell r="AG1319">
            <v>0</v>
          </cell>
          <cell r="AH1319">
            <v>0</v>
          </cell>
          <cell r="AI1319">
            <v>0</v>
          </cell>
          <cell r="AJ1319">
            <v>0</v>
          </cell>
          <cell r="AK1319">
            <v>0</v>
          </cell>
          <cell r="AL1319">
            <v>0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0</v>
          </cell>
          <cell r="AV1319">
            <v>0</v>
          </cell>
          <cell r="AW1319">
            <v>0</v>
          </cell>
          <cell r="AX1319">
            <v>0</v>
          </cell>
          <cell r="AY1319">
            <v>0</v>
          </cell>
          <cell r="AZ1319">
            <v>0</v>
          </cell>
          <cell r="BA1319">
            <v>0</v>
          </cell>
          <cell r="BB1319">
            <v>0</v>
          </cell>
          <cell r="BC1319">
            <v>0</v>
          </cell>
          <cell r="BD1319">
            <v>0</v>
          </cell>
          <cell r="BE1319">
            <v>0</v>
          </cell>
          <cell r="BF1319">
            <v>0</v>
          </cell>
          <cell r="BG1319">
            <v>0</v>
          </cell>
          <cell r="BH1319">
            <v>0</v>
          </cell>
          <cell r="BI1319">
            <v>0</v>
          </cell>
          <cell r="BJ1319">
            <v>0</v>
          </cell>
          <cell r="BK1319">
            <v>0</v>
          </cell>
          <cell r="BL1319">
            <v>0</v>
          </cell>
          <cell r="BM1319">
            <v>0</v>
          </cell>
          <cell r="BO1319">
            <v>0</v>
          </cell>
        </row>
        <row r="1320">
          <cell r="B1320">
            <v>0</v>
          </cell>
          <cell r="C1320">
            <v>0</v>
          </cell>
          <cell r="D1320">
            <v>0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0</v>
          </cell>
          <cell r="AF1320">
            <v>0</v>
          </cell>
          <cell r="AG1320">
            <v>0</v>
          </cell>
          <cell r="AH1320">
            <v>0</v>
          </cell>
          <cell r="AI1320">
            <v>0</v>
          </cell>
          <cell r="AJ1320">
            <v>0</v>
          </cell>
          <cell r="AK1320">
            <v>0</v>
          </cell>
          <cell r="AL1320">
            <v>0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0</v>
          </cell>
          <cell r="AV1320">
            <v>0</v>
          </cell>
          <cell r="AW1320">
            <v>0</v>
          </cell>
          <cell r="AX1320">
            <v>0</v>
          </cell>
          <cell r="AY1320">
            <v>0</v>
          </cell>
          <cell r="AZ1320">
            <v>0</v>
          </cell>
          <cell r="BA1320">
            <v>0</v>
          </cell>
          <cell r="BB1320">
            <v>0</v>
          </cell>
          <cell r="BC1320">
            <v>0</v>
          </cell>
          <cell r="BD1320">
            <v>0</v>
          </cell>
          <cell r="BE1320">
            <v>0</v>
          </cell>
          <cell r="BF1320">
            <v>0</v>
          </cell>
          <cell r="BG1320">
            <v>0</v>
          </cell>
          <cell r="BH1320">
            <v>0</v>
          </cell>
          <cell r="BI1320">
            <v>0</v>
          </cell>
          <cell r="BJ1320">
            <v>0</v>
          </cell>
          <cell r="BK1320">
            <v>0</v>
          </cell>
          <cell r="BL1320">
            <v>0</v>
          </cell>
          <cell r="BM1320">
            <v>0</v>
          </cell>
          <cell r="BO1320">
            <v>0</v>
          </cell>
        </row>
        <row r="1321">
          <cell r="B1321">
            <v>0</v>
          </cell>
          <cell r="C1321">
            <v>0</v>
          </cell>
          <cell r="D1321">
            <v>0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0</v>
          </cell>
          <cell r="AF1321">
            <v>0</v>
          </cell>
          <cell r="AG1321">
            <v>0</v>
          </cell>
          <cell r="AH1321">
            <v>0</v>
          </cell>
          <cell r="AI1321">
            <v>0</v>
          </cell>
          <cell r="AJ1321">
            <v>0</v>
          </cell>
          <cell r="AK1321">
            <v>0</v>
          </cell>
          <cell r="AL1321">
            <v>0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0</v>
          </cell>
          <cell r="AV1321">
            <v>0</v>
          </cell>
          <cell r="AW1321">
            <v>0</v>
          </cell>
          <cell r="AX1321">
            <v>0</v>
          </cell>
          <cell r="AY1321">
            <v>0</v>
          </cell>
          <cell r="AZ1321">
            <v>0</v>
          </cell>
          <cell r="BA1321">
            <v>0</v>
          </cell>
          <cell r="BB1321">
            <v>0</v>
          </cell>
          <cell r="BC1321">
            <v>0</v>
          </cell>
          <cell r="BD1321">
            <v>0</v>
          </cell>
          <cell r="BE1321">
            <v>0</v>
          </cell>
          <cell r="BF1321">
            <v>0</v>
          </cell>
          <cell r="BG1321">
            <v>0</v>
          </cell>
          <cell r="BH1321">
            <v>0</v>
          </cell>
          <cell r="BI1321">
            <v>0</v>
          </cell>
          <cell r="BJ1321">
            <v>0</v>
          </cell>
          <cell r="BK1321">
            <v>0</v>
          </cell>
          <cell r="BL1321">
            <v>0</v>
          </cell>
          <cell r="BM1321">
            <v>0</v>
          </cell>
          <cell r="BO1321">
            <v>0</v>
          </cell>
        </row>
        <row r="1322">
          <cell r="B1322">
            <v>0</v>
          </cell>
          <cell r="C1322">
            <v>0</v>
          </cell>
          <cell r="D1322">
            <v>0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0</v>
          </cell>
          <cell r="AF1322">
            <v>0</v>
          </cell>
          <cell r="AG1322">
            <v>0</v>
          </cell>
          <cell r="AH1322">
            <v>0</v>
          </cell>
          <cell r="AI1322">
            <v>0</v>
          </cell>
          <cell r="AJ1322">
            <v>0</v>
          </cell>
          <cell r="AK1322">
            <v>0</v>
          </cell>
          <cell r="AL1322">
            <v>0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0</v>
          </cell>
          <cell r="AV1322">
            <v>0</v>
          </cell>
          <cell r="AW1322">
            <v>0</v>
          </cell>
          <cell r="AX1322">
            <v>0</v>
          </cell>
          <cell r="AY1322">
            <v>0</v>
          </cell>
          <cell r="AZ1322">
            <v>0</v>
          </cell>
          <cell r="BA1322">
            <v>0</v>
          </cell>
          <cell r="BB1322">
            <v>0</v>
          </cell>
          <cell r="BC1322">
            <v>0</v>
          </cell>
          <cell r="BD1322">
            <v>0</v>
          </cell>
          <cell r="BE1322">
            <v>0</v>
          </cell>
          <cell r="BF1322">
            <v>0</v>
          </cell>
          <cell r="BG1322">
            <v>0</v>
          </cell>
          <cell r="BH1322">
            <v>0</v>
          </cell>
          <cell r="BI1322">
            <v>0</v>
          </cell>
          <cell r="BJ1322">
            <v>0</v>
          </cell>
          <cell r="BK1322">
            <v>0</v>
          </cell>
          <cell r="BL1322">
            <v>0</v>
          </cell>
          <cell r="BM1322">
            <v>0</v>
          </cell>
          <cell r="BO1322">
            <v>0</v>
          </cell>
        </row>
        <row r="1323">
          <cell r="B1323">
            <v>0</v>
          </cell>
          <cell r="C1323">
            <v>0</v>
          </cell>
          <cell r="D1323">
            <v>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0</v>
          </cell>
          <cell r="AF1323">
            <v>0</v>
          </cell>
          <cell r="AG1323">
            <v>0</v>
          </cell>
          <cell r="AH1323">
            <v>0</v>
          </cell>
          <cell r="AI1323">
            <v>0</v>
          </cell>
          <cell r="AJ1323">
            <v>0</v>
          </cell>
          <cell r="AK1323">
            <v>0</v>
          </cell>
          <cell r="AL1323">
            <v>0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0</v>
          </cell>
          <cell r="AV1323">
            <v>0</v>
          </cell>
          <cell r="AW1323">
            <v>0</v>
          </cell>
          <cell r="AX1323">
            <v>0</v>
          </cell>
          <cell r="AY1323">
            <v>0</v>
          </cell>
          <cell r="AZ1323">
            <v>0</v>
          </cell>
          <cell r="BA1323">
            <v>0</v>
          </cell>
          <cell r="BB1323">
            <v>0</v>
          </cell>
          <cell r="BC1323">
            <v>0</v>
          </cell>
          <cell r="BD1323">
            <v>0</v>
          </cell>
          <cell r="BE1323">
            <v>0</v>
          </cell>
          <cell r="BF1323">
            <v>0</v>
          </cell>
          <cell r="BG1323">
            <v>0</v>
          </cell>
          <cell r="BH1323">
            <v>0</v>
          </cell>
          <cell r="BI1323">
            <v>0</v>
          </cell>
          <cell r="BJ1323">
            <v>0</v>
          </cell>
          <cell r="BK1323">
            <v>0</v>
          </cell>
          <cell r="BL1323">
            <v>0</v>
          </cell>
          <cell r="BM1323">
            <v>0</v>
          </cell>
          <cell r="BO1323">
            <v>0</v>
          </cell>
        </row>
        <row r="1324">
          <cell r="B1324">
            <v>0</v>
          </cell>
          <cell r="C1324">
            <v>0</v>
          </cell>
          <cell r="D1324">
            <v>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0</v>
          </cell>
          <cell r="AF1324">
            <v>0</v>
          </cell>
          <cell r="AG1324">
            <v>0</v>
          </cell>
          <cell r="AH1324">
            <v>0</v>
          </cell>
          <cell r="AI1324">
            <v>0</v>
          </cell>
          <cell r="AJ1324">
            <v>0</v>
          </cell>
          <cell r="AK1324">
            <v>0</v>
          </cell>
          <cell r="AL1324">
            <v>0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0</v>
          </cell>
          <cell r="AV1324">
            <v>0</v>
          </cell>
          <cell r="AW1324">
            <v>0</v>
          </cell>
          <cell r="AX1324">
            <v>0</v>
          </cell>
          <cell r="AY1324">
            <v>0</v>
          </cell>
          <cell r="AZ1324">
            <v>0</v>
          </cell>
          <cell r="BA1324">
            <v>0</v>
          </cell>
          <cell r="BB1324">
            <v>0</v>
          </cell>
          <cell r="BC1324">
            <v>0</v>
          </cell>
          <cell r="BD1324">
            <v>0</v>
          </cell>
          <cell r="BE1324">
            <v>0</v>
          </cell>
          <cell r="BF1324">
            <v>0</v>
          </cell>
          <cell r="BG1324">
            <v>0</v>
          </cell>
          <cell r="BH1324">
            <v>0</v>
          </cell>
          <cell r="BI1324">
            <v>0</v>
          </cell>
          <cell r="BJ1324">
            <v>0</v>
          </cell>
          <cell r="BK1324">
            <v>0</v>
          </cell>
          <cell r="BL1324">
            <v>0</v>
          </cell>
          <cell r="BM1324">
            <v>0</v>
          </cell>
          <cell r="BO1324">
            <v>0</v>
          </cell>
        </row>
        <row r="1325">
          <cell r="B1325">
            <v>0</v>
          </cell>
          <cell r="C1325">
            <v>0</v>
          </cell>
          <cell r="D1325">
            <v>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0</v>
          </cell>
          <cell r="AF1325">
            <v>0</v>
          </cell>
          <cell r="AG1325">
            <v>0</v>
          </cell>
          <cell r="AH1325">
            <v>0</v>
          </cell>
          <cell r="AI1325">
            <v>0</v>
          </cell>
          <cell r="AJ1325">
            <v>0</v>
          </cell>
          <cell r="AK1325">
            <v>0</v>
          </cell>
          <cell r="AL1325">
            <v>0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0</v>
          </cell>
          <cell r="AV1325">
            <v>0</v>
          </cell>
          <cell r="AW1325">
            <v>0</v>
          </cell>
          <cell r="AX1325">
            <v>0</v>
          </cell>
          <cell r="AY1325">
            <v>0</v>
          </cell>
          <cell r="AZ1325">
            <v>0</v>
          </cell>
          <cell r="BA1325">
            <v>0</v>
          </cell>
          <cell r="BB1325">
            <v>0</v>
          </cell>
          <cell r="BC1325">
            <v>0</v>
          </cell>
          <cell r="BD1325">
            <v>0</v>
          </cell>
          <cell r="BE1325">
            <v>0</v>
          </cell>
          <cell r="BF1325">
            <v>0</v>
          </cell>
          <cell r="BG1325">
            <v>0</v>
          </cell>
          <cell r="BH1325">
            <v>0</v>
          </cell>
          <cell r="BI1325">
            <v>0</v>
          </cell>
          <cell r="BJ1325">
            <v>0</v>
          </cell>
          <cell r="BK1325">
            <v>0</v>
          </cell>
          <cell r="BL1325">
            <v>0</v>
          </cell>
          <cell r="BM1325">
            <v>0</v>
          </cell>
          <cell r="BO1325">
            <v>0</v>
          </cell>
        </row>
        <row r="1326">
          <cell r="B1326">
            <v>0</v>
          </cell>
          <cell r="C1326">
            <v>0</v>
          </cell>
          <cell r="D1326">
            <v>0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0</v>
          </cell>
          <cell r="AF1326">
            <v>0</v>
          </cell>
          <cell r="AG1326">
            <v>0</v>
          </cell>
          <cell r="AH1326">
            <v>0</v>
          </cell>
          <cell r="AI1326">
            <v>0</v>
          </cell>
          <cell r="AJ1326">
            <v>0</v>
          </cell>
          <cell r="AK1326">
            <v>0</v>
          </cell>
          <cell r="AL1326">
            <v>0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0</v>
          </cell>
          <cell r="AV1326">
            <v>0</v>
          </cell>
          <cell r="AW1326">
            <v>0</v>
          </cell>
          <cell r="AX1326">
            <v>0</v>
          </cell>
          <cell r="AY1326">
            <v>0</v>
          </cell>
          <cell r="AZ1326">
            <v>0</v>
          </cell>
          <cell r="BA1326">
            <v>0</v>
          </cell>
          <cell r="BB1326">
            <v>0</v>
          </cell>
          <cell r="BC1326">
            <v>0</v>
          </cell>
          <cell r="BD1326">
            <v>0</v>
          </cell>
          <cell r="BE1326">
            <v>0</v>
          </cell>
          <cell r="BF1326">
            <v>0</v>
          </cell>
          <cell r="BG1326">
            <v>0</v>
          </cell>
          <cell r="BH1326">
            <v>0</v>
          </cell>
          <cell r="BI1326">
            <v>0</v>
          </cell>
          <cell r="BJ1326">
            <v>0</v>
          </cell>
          <cell r="BK1326">
            <v>0</v>
          </cell>
          <cell r="BL1326">
            <v>0</v>
          </cell>
          <cell r="BM1326">
            <v>0</v>
          </cell>
          <cell r="BO1326">
            <v>0</v>
          </cell>
        </row>
        <row r="1327">
          <cell r="B1327">
            <v>0</v>
          </cell>
          <cell r="C1327">
            <v>0</v>
          </cell>
          <cell r="D1327">
            <v>0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0</v>
          </cell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</v>
          </cell>
          <cell r="AL1327">
            <v>0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0</v>
          </cell>
          <cell r="AV1327">
            <v>0</v>
          </cell>
          <cell r="AW1327">
            <v>0</v>
          </cell>
          <cell r="AX1327">
            <v>0</v>
          </cell>
          <cell r="AY1327">
            <v>0</v>
          </cell>
          <cell r="AZ1327">
            <v>0</v>
          </cell>
          <cell r="BA1327">
            <v>0</v>
          </cell>
          <cell r="BB1327">
            <v>0</v>
          </cell>
          <cell r="BC1327">
            <v>0</v>
          </cell>
          <cell r="BD1327">
            <v>0</v>
          </cell>
          <cell r="BE1327">
            <v>0</v>
          </cell>
          <cell r="BF1327">
            <v>0</v>
          </cell>
          <cell r="BG1327">
            <v>0</v>
          </cell>
          <cell r="BH1327">
            <v>0</v>
          </cell>
          <cell r="BI1327">
            <v>0</v>
          </cell>
          <cell r="BJ1327">
            <v>0</v>
          </cell>
          <cell r="BK1327">
            <v>0</v>
          </cell>
          <cell r="BL1327">
            <v>0</v>
          </cell>
          <cell r="BM1327">
            <v>0</v>
          </cell>
          <cell r="BO1327">
            <v>0</v>
          </cell>
        </row>
        <row r="1328">
          <cell r="B1328">
            <v>0</v>
          </cell>
          <cell r="C1328">
            <v>0</v>
          </cell>
          <cell r="D1328">
            <v>0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  <cell r="AJ1328">
            <v>0</v>
          </cell>
          <cell r="AK1328">
            <v>0</v>
          </cell>
          <cell r="AL1328">
            <v>0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0</v>
          </cell>
          <cell r="AV1328">
            <v>0</v>
          </cell>
          <cell r="AW1328">
            <v>0</v>
          </cell>
          <cell r="AX1328">
            <v>0</v>
          </cell>
          <cell r="AY1328">
            <v>0</v>
          </cell>
          <cell r="AZ1328">
            <v>0</v>
          </cell>
          <cell r="BA1328">
            <v>0</v>
          </cell>
          <cell r="BB1328">
            <v>0</v>
          </cell>
          <cell r="BC1328">
            <v>0</v>
          </cell>
          <cell r="BD1328">
            <v>0</v>
          </cell>
          <cell r="BE1328">
            <v>0</v>
          </cell>
          <cell r="BF1328">
            <v>0</v>
          </cell>
          <cell r="BG1328">
            <v>0</v>
          </cell>
          <cell r="BH1328">
            <v>0</v>
          </cell>
          <cell r="BI1328">
            <v>0</v>
          </cell>
          <cell r="BJ1328">
            <v>0</v>
          </cell>
          <cell r="BK1328">
            <v>0</v>
          </cell>
          <cell r="BL1328">
            <v>0</v>
          </cell>
          <cell r="BM1328">
            <v>0</v>
          </cell>
          <cell r="BO1328">
            <v>0</v>
          </cell>
        </row>
        <row r="1329">
          <cell r="B1329">
            <v>0</v>
          </cell>
          <cell r="C1329">
            <v>0</v>
          </cell>
          <cell r="D1329">
            <v>0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0</v>
          </cell>
          <cell r="AF1329">
            <v>0</v>
          </cell>
          <cell r="AG1329">
            <v>0</v>
          </cell>
          <cell r="AH1329">
            <v>0</v>
          </cell>
          <cell r="AI1329">
            <v>0</v>
          </cell>
          <cell r="AJ1329">
            <v>0</v>
          </cell>
          <cell r="AK1329">
            <v>0</v>
          </cell>
          <cell r="AL1329">
            <v>0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0</v>
          </cell>
          <cell r="AV1329">
            <v>0</v>
          </cell>
          <cell r="AW1329">
            <v>0</v>
          </cell>
          <cell r="AX1329">
            <v>0</v>
          </cell>
          <cell r="AY1329">
            <v>0</v>
          </cell>
          <cell r="AZ1329">
            <v>0</v>
          </cell>
          <cell r="BA1329">
            <v>0</v>
          </cell>
          <cell r="BB1329">
            <v>0</v>
          </cell>
          <cell r="BC1329">
            <v>0</v>
          </cell>
          <cell r="BD1329">
            <v>0</v>
          </cell>
          <cell r="BE1329">
            <v>0</v>
          </cell>
          <cell r="BF1329">
            <v>0</v>
          </cell>
          <cell r="BG1329">
            <v>0</v>
          </cell>
          <cell r="BH1329">
            <v>0</v>
          </cell>
          <cell r="BI1329">
            <v>0</v>
          </cell>
          <cell r="BJ1329">
            <v>0</v>
          </cell>
          <cell r="BK1329">
            <v>0</v>
          </cell>
          <cell r="BL1329">
            <v>0</v>
          </cell>
          <cell r="BM1329">
            <v>0</v>
          </cell>
          <cell r="BO1329">
            <v>0</v>
          </cell>
        </row>
        <row r="1330">
          <cell r="B1330">
            <v>0</v>
          </cell>
          <cell r="C1330">
            <v>0</v>
          </cell>
          <cell r="D1330">
            <v>0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0</v>
          </cell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0</v>
          </cell>
          <cell r="AK1330">
            <v>0</v>
          </cell>
          <cell r="AL1330">
            <v>0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0</v>
          </cell>
          <cell r="AV1330">
            <v>0</v>
          </cell>
          <cell r="AW1330">
            <v>0</v>
          </cell>
          <cell r="AX1330">
            <v>0</v>
          </cell>
          <cell r="AY1330">
            <v>0</v>
          </cell>
          <cell r="AZ1330">
            <v>0</v>
          </cell>
          <cell r="BA1330">
            <v>0</v>
          </cell>
          <cell r="BB1330">
            <v>0</v>
          </cell>
          <cell r="BC1330">
            <v>0</v>
          </cell>
          <cell r="BD1330">
            <v>0</v>
          </cell>
          <cell r="BE1330">
            <v>0</v>
          </cell>
          <cell r="BF1330">
            <v>0</v>
          </cell>
          <cell r="BG1330">
            <v>0</v>
          </cell>
          <cell r="BH1330">
            <v>0</v>
          </cell>
          <cell r="BI1330">
            <v>0</v>
          </cell>
          <cell r="BJ1330">
            <v>0</v>
          </cell>
          <cell r="BK1330">
            <v>0</v>
          </cell>
          <cell r="BL1330">
            <v>0</v>
          </cell>
          <cell r="BM1330">
            <v>0</v>
          </cell>
          <cell r="BO1330">
            <v>0</v>
          </cell>
        </row>
        <row r="1331">
          <cell r="B1331">
            <v>0</v>
          </cell>
          <cell r="C1331">
            <v>0</v>
          </cell>
          <cell r="D1331">
            <v>0</v>
          </cell>
          <cell r="E1331">
            <v>0</v>
          </cell>
          <cell r="F1331">
            <v>0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0</v>
          </cell>
          <cell r="AF1331">
            <v>0</v>
          </cell>
          <cell r="AG1331">
            <v>0</v>
          </cell>
          <cell r="AH1331">
            <v>0</v>
          </cell>
          <cell r="AI1331">
            <v>0</v>
          </cell>
          <cell r="AJ1331">
            <v>0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0</v>
          </cell>
          <cell r="AV1331">
            <v>0</v>
          </cell>
          <cell r="AW1331">
            <v>0</v>
          </cell>
          <cell r="AX1331">
            <v>0</v>
          </cell>
          <cell r="AY1331">
            <v>0</v>
          </cell>
          <cell r="AZ1331">
            <v>0</v>
          </cell>
          <cell r="BA1331">
            <v>0</v>
          </cell>
          <cell r="BB1331">
            <v>0</v>
          </cell>
          <cell r="BC1331">
            <v>0</v>
          </cell>
          <cell r="BD1331">
            <v>0</v>
          </cell>
          <cell r="BE1331">
            <v>0</v>
          </cell>
          <cell r="BF1331">
            <v>0</v>
          </cell>
          <cell r="BG1331">
            <v>0</v>
          </cell>
          <cell r="BH1331">
            <v>0</v>
          </cell>
          <cell r="BI1331">
            <v>0</v>
          </cell>
          <cell r="BJ1331">
            <v>0</v>
          </cell>
          <cell r="BK1331">
            <v>0</v>
          </cell>
          <cell r="BL1331">
            <v>0</v>
          </cell>
          <cell r="BM1331">
            <v>0</v>
          </cell>
          <cell r="BO1331">
            <v>0</v>
          </cell>
        </row>
        <row r="1332">
          <cell r="B1332">
            <v>0</v>
          </cell>
          <cell r="C1332">
            <v>0</v>
          </cell>
          <cell r="D1332">
            <v>0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  <cell r="AF1332">
            <v>0</v>
          </cell>
          <cell r="AG1332">
            <v>0</v>
          </cell>
          <cell r="AH1332">
            <v>0</v>
          </cell>
          <cell r="AI1332">
            <v>0</v>
          </cell>
          <cell r="AJ1332">
            <v>0</v>
          </cell>
          <cell r="AK1332">
            <v>0</v>
          </cell>
          <cell r="AL1332">
            <v>0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0</v>
          </cell>
          <cell r="AV1332">
            <v>0</v>
          </cell>
          <cell r="AW1332">
            <v>0</v>
          </cell>
          <cell r="AX1332">
            <v>0</v>
          </cell>
          <cell r="AY1332">
            <v>0</v>
          </cell>
          <cell r="AZ1332">
            <v>0</v>
          </cell>
          <cell r="BA1332">
            <v>0</v>
          </cell>
          <cell r="BB1332">
            <v>0</v>
          </cell>
          <cell r="BC1332">
            <v>0</v>
          </cell>
          <cell r="BD1332">
            <v>0</v>
          </cell>
          <cell r="BE1332">
            <v>0</v>
          </cell>
          <cell r="BF1332">
            <v>0</v>
          </cell>
          <cell r="BG1332">
            <v>0</v>
          </cell>
          <cell r="BH1332">
            <v>0</v>
          </cell>
          <cell r="BI1332">
            <v>0</v>
          </cell>
          <cell r="BJ1332">
            <v>0</v>
          </cell>
          <cell r="BK1332">
            <v>0</v>
          </cell>
          <cell r="BL1332">
            <v>0</v>
          </cell>
          <cell r="BM1332">
            <v>0</v>
          </cell>
          <cell r="BO1332">
            <v>0</v>
          </cell>
        </row>
        <row r="1333">
          <cell r="B1333">
            <v>0</v>
          </cell>
          <cell r="C1333">
            <v>0</v>
          </cell>
          <cell r="D1333">
            <v>0</v>
          </cell>
          <cell r="E1333">
            <v>0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0</v>
          </cell>
          <cell r="AF1333">
            <v>0</v>
          </cell>
          <cell r="AG1333">
            <v>0</v>
          </cell>
          <cell r="AH1333">
            <v>0</v>
          </cell>
          <cell r="AI1333">
            <v>0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0</v>
          </cell>
          <cell r="AV1333">
            <v>0</v>
          </cell>
          <cell r="AW1333">
            <v>0</v>
          </cell>
          <cell r="AX1333">
            <v>0</v>
          </cell>
          <cell r="AY1333">
            <v>0</v>
          </cell>
          <cell r="AZ1333">
            <v>0</v>
          </cell>
          <cell r="BA1333">
            <v>0</v>
          </cell>
          <cell r="BB1333">
            <v>0</v>
          </cell>
          <cell r="BC1333">
            <v>0</v>
          </cell>
          <cell r="BD1333">
            <v>0</v>
          </cell>
          <cell r="BE1333">
            <v>0</v>
          </cell>
          <cell r="BF1333">
            <v>0</v>
          </cell>
          <cell r="BG1333">
            <v>0</v>
          </cell>
          <cell r="BH1333">
            <v>0</v>
          </cell>
          <cell r="BI1333">
            <v>0</v>
          </cell>
          <cell r="BJ1333">
            <v>0</v>
          </cell>
          <cell r="BK1333">
            <v>0</v>
          </cell>
          <cell r="BL1333">
            <v>0</v>
          </cell>
          <cell r="BM1333">
            <v>0</v>
          </cell>
          <cell r="BO1333">
            <v>0</v>
          </cell>
        </row>
        <row r="1334">
          <cell r="B1334">
            <v>0</v>
          </cell>
          <cell r="C1334">
            <v>0</v>
          </cell>
          <cell r="D1334">
            <v>0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0</v>
          </cell>
          <cell r="AF1334">
            <v>0</v>
          </cell>
          <cell r="AG1334">
            <v>0</v>
          </cell>
          <cell r="AH1334">
            <v>0</v>
          </cell>
          <cell r="AI1334">
            <v>0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0</v>
          </cell>
          <cell r="AV1334">
            <v>0</v>
          </cell>
          <cell r="AW1334">
            <v>0</v>
          </cell>
          <cell r="AX1334">
            <v>0</v>
          </cell>
          <cell r="AY1334">
            <v>0</v>
          </cell>
          <cell r="AZ1334">
            <v>0</v>
          </cell>
          <cell r="BA1334">
            <v>0</v>
          </cell>
          <cell r="BB1334">
            <v>0</v>
          </cell>
          <cell r="BC1334">
            <v>0</v>
          </cell>
          <cell r="BD1334">
            <v>0</v>
          </cell>
          <cell r="BE1334">
            <v>0</v>
          </cell>
          <cell r="BF1334">
            <v>0</v>
          </cell>
          <cell r="BG1334">
            <v>0</v>
          </cell>
          <cell r="BH1334">
            <v>0</v>
          </cell>
          <cell r="BI1334">
            <v>0</v>
          </cell>
          <cell r="BJ1334">
            <v>0</v>
          </cell>
          <cell r="BK1334">
            <v>0</v>
          </cell>
          <cell r="BL1334">
            <v>0</v>
          </cell>
          <cell r="BM1334">
            <v>0</v>
          </cell>
          <cell r="BO1334">
            <v>0</v>
          </cell>
        </row>
        <row r="1335">
          <cell r="B1335">
            <v>0</v>
          </cell>
          <cell r="C1335">
            <v>0</v>
          </cell>
          <cell r="D1335">
            <v>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0</v>
          </cell>
          <cell r="AF1335">
            <v>0</v>
          </cell>
          <cell r="AG1335">
            <v>0</v>
          </cell>
          <cell r="AH1335">
            <v>0</v>
          </cell>
          <cell r="AI1335">
            <v>0</v>
          </cell>
          <cell r="AJ1335">
            <v>0</v>
          </cell>
          <cell r="AK1335">
            <v>0</v>
          </cell>
          <cell r="AL1335">
            <v>0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0</v>
          </cell>
          <cell r="AV1335">
            <v>0</v>
          </cell>
          <cell r="AW1335">
            <v>0</v>
          </cell>
          <cell r="AX1335">
            <v>0</v>
          </cell>
          <cell r="AY1335">
            <v>0</v>
          </cell>
          <cell r="AZ1335">
            <v>0</v>
          </cell>
          <cell r="BA1335">
            <v>0</v>
          </cell>
          <cell r="BB1335">
            <v>0</v>
          </cell>
          <cell r="BC1335">
            <v>0</v>
          </cell>
          <cell r="BD1335">
            <v>0</v>
          </cell>
          <cell r="BE1335">
            <v>0</v>
          </cell>
          <cell r="BF1335">
            <v>0</v>
          </cell>
          <cell r="BG1335">
            <v>0</v>
          </cell>
          <cell r="BH1335">
            <v>0</v>
          </cell>
          <cell r="BI1335">
            <v>0</v>
          </cell>
          <cell r="BJ1335">
            <v>0</v>
          </cell>
          <cell r="BK1335">
            <v>0</v>
          </cell>
          <cell r="BL1335">
            <v>0</v>
          </cell>
          <cell r="BM1335">
            <v>0</v>
          </cell>
          <cell r="BO1335">
            <v>0</v>
          </cell>
        </row>
        <row r="1336">
          <cell r="B1336">
            <v>0</v>
          </cell>
          <cell r="C1336">
            <v>0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0</v>
          </cell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  <cell r="AK1336">
            <v>0</v>
          </cell>
          <cell r="AL1336">
            <v>0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0</v>
          </cell>
          <cell r="AV1336">
            <v>0</v>
          </cell>
          <cell r="AW1336">
            <v>0</v>
          </cell>
          <cell r="AX1336">
            <v>0</v>
          </cell>
          <cell r="AY1336">
            <v>0</v>
          </cell>
          <cell r="AZ1336">
            <v>0</v>
          </cell>
          <cell r="BA1336">
            <v>0</v>
          </cell>
          <cell r="BB1336">
            <v>0</v>
          </cell>
          <cell r="BC1336">
            <v>0</v>
          </cell>
          <cell r="BD1336">
            <v>0</v>
          </cell>
          <cell r="BE1336">
            <v>0</v>
          </cell>
          <cell r="BF1336">
            <v>0</v>
          </cell>
          <cell r="BG1336">
            <v>0</v>
          </cell>
          <cell r="BH1336">
            <v>0</v>
          </cell>
          <cell r="BI1336">
            <v>0</v>
          </cell>
          <cell r="BJ1336">
            <v>0</v>
          </cell>
          <cell r="BK1336">
            <v>0</v>
          </cell>
          <cell r="BL1336">
            <v>0</v>
          </cell>
          <cell r="BM1336">
            <v>0</v>
          </cell>
          <cell r="BO1336">
            <v>0</v>
          </cell>
        </row>
        <row r="1337">
          <cell r="B1337">
            <v>0</v>
          </cell>
          <cell r="C1337">
            <v>0</v>
          </cell>
          <cell r="D1337">
            <v>0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0</v>
          </cell>
          <cell r="AF1337">
            <v>0</v>
          </cell>
          <cell r="AG1337">
            <v>0</v>
          </cell>
          <cell r="AH1337">
            <v>0</v>
          </cell>
          <cell r="AI1337">
            <v>0</v>
          </cell>
          <cell r="AJ1337">
            <v>0</v>
          </cell>
          <cell r="AK1337">
            <v>0</v>
          </cell>
          <cell r="AL1337">
            <v>0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0</v>
          </cell>
          <cell r="AV1337">
            <v>0</v>
          </cell>
          <cell r="AW1337">
            <v>0</v>
          </cell>
          <cell r="AX1337">
            <v>0</v>
          </cell>
          <cell r="AY1337">
            <v>0</v>
          </cell>
          <cell r="AZ1337">
            <v>0</v>
          </cell>
          <cell r="BA1337">
            <v>0</v>
          </cell>
          <cell r="BB1337">
            <v>0</v>
          </cell>
          <cell r="BC1337">
            <v>0</v>
          </cell>
          <cell r="BD1337">
            <v>0</v>
          </cell>
          <cell r="BE1337">
            <v>0</v>
          </cell>
          <cell r="BF1337">
            <v>0</v>
          </cell>
          <cell r="BG1337">
            <v>0</v>
          </cell>
          <cell r="BH1337">
            <v>0</v>
          </cell>
          <cell r="BI1337">
            <v>0</v>
          </cell>
          <cell r="BJ1337">
            <v>0</v>
          </cell>
          <cell r="BK1337">
            <v>0</v>
          </cell>
          <cell r="BL1337">
            <v>0</v>
          </cell>
          <cell r="BM1337">
            <v>0</v>
          </cell>
          <cell r="BO1337">
            <v>0</v>
          </cell>
        </row>
        <row r="1338">
          <cell r="B1338">
            <v>0</v>
          </cell>
          <cell r="C1338">
            <v>0</v>
          </cell>
          <cell r="D1338">
            <v>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0</v>
          </cell>
          <cell r="AF1338">
            <v>0</v>
          </cell>
          <cell r="AG1338">
            <v>0</v>
          </cell>
          <cell r="AH1338">
            <v>0</v>
          </cell>
          <cell r="AI1338">
            <v>0</v>
          </cell>
          <cell r="AJ1338">
            <v>0</v>
          </cell>
          <cell r="AK1338">
            <v>0</v>
          </cell>
          <cell r="AL1338">
            <v>0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0</v>
          </cell>
          <cell r="AV1338">
            <v>0</v>
          </cell>
          <cell r="AW1338">
            <v>0</v>
          </cell>
          <cell r="AX1338">
            <v>0</v>
          </cell>
          <cell r="AY1338">
            <v>0</v>
          </cell>
          <cell r="AZ1338">
            <v>0</v>
          </cell>
          <cell r="BA1338">
            <v>0</v>
          </cell>
          <cell r="BB1338">
            <v>0</v>
          </cell>
          <cell r="BC1338">
            <v>0</v>
          </cell>
          <cell r="BD1338">
            <v>0</v>
          </cell>
          <cell r="BE1338">
            <v>0</v>
          </cell>
          <cell r="BF1338">
            <v>0</v>
          </cell>
          <cell r="BG1338">
            <v>0</v>
          </cell>
          <cell r="BH1338">
            <v>0</v>
          </cell>
          <cell r="BI1338">
            <v>0</v>
          </cell>
          <cell r="BJ1338">
            <v>0</v>
          </cell>
          <cell r="BK1338">
            <v>0</v>
          </cell>
          <cell r="BL1338">
            <v>0</v>
          </cell>
          <cell r="BM1338">
            <v>0</v>
          </cell>
          <cell r="BO1338">
            <v>0</v>
          </cell>
        </row>
        <row r="1339">
          <cell r="B1339">
            <v>0</v>
          </cell>
          <cell r="C1339">
            <v>0</v>
          </cell>
          <cell r="D1339">
            <v>0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0</v>
          </cell>
          <cell r="AF1339">
            <v>0</v>
          </cell>
          <cell r="AG1339">
            <v>0</v>
          </cell>
          <cell r="AH1339">
            <v>0</v>
          </cell>
          <cell r="AI1339">
            <v>0</v>
          </cell>
          <cell r="AJ1339">
            <v>0</v>
          </cell>
          <cell r="AK1339">
            <v>0</v>
          </cell>
          <cell r="AL1339">
            <v>0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0</v>
          </cell>
          <cell r="AV1339">
            <v>0</v>
          </cell>
          <cell r="AW1339">
            <v>0</v>
          </cell>
          <cell r="AX1339">
            <v>0</v>
          </cell>
          <cell r="AY1339">
            <v>0</v>
          </cell>
          <cell r="AZ1339">
            <v>0</v>
          </cell>
          <cell r="BA1339">
            <v>0</v>
          </cell>
          <cell r="BB1339">
            <v>0</v>
          </cell>
          <cell r="BC1339">
            <v>0</v>
          </cell>
          <cell r="BD1339">
            <v>0</v>
          </cell>
          <cell r="BE1339">
            <v>0</v>
          </cell>
          <cell r="BF1339">
            <v>0</v>
          </cell>
          <cell r="BG1339">
            <v>0</v>
          </cell>
          <cell r="BH1339">
            <v>0</v>
          </cell>
          <cell r="BI1339">
            <v>0</v>
          </cell>
          <cell r="BJ1339">
            <v>0</v>
          </cell>
          <cell r="BK1339">
            <v>0</v>
          </cell>
          <cell r="BL1339">
            <v>0</v>
          </cell>
          <cell r="BM1339">
            <v>0</v>
          </cell>
          <cell r="BO1339">
            <v>0</v>
          </cell>
        </row>
        <row r="1340">
          <cell r="B1340">
            <v>0</v>
          </cell>
          <cell r="C1340">
            <v>0</v>
          </cell>
          <cell r="D1340">
            <v>0</v>
          </cell>
          <cell r="E1340">
            <v>0</v>
          </cell>
          <cell r="F1340">
            <v>0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0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  <cell r="AJ1340">
            <v>0</v>
          </cell>
          <cell r="AK1340">
            <v>0</v>
          </cell>
          <cell r="AL1340">
            <v>0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0</v>
          </cell>
          <cell r="AV1340">
            <v>0</v>
          </cell>
          <cell r="AW1340">
            <v>0</v>
          </cell>
          <cell r="AX1340">
            <v>0</v>
          </cell>
          <cell r="AY1340">
            <v>0</v>
          </cell>
          <cell r="AZ1340">
            <v>0</v>
          </cell>
          <cell r="BA1340">
            <v>0</v>
          </cell>
          <cell r="BB1340">
            <v>0</v>
          </cell>
          <cell r="BC1340">
            <v>0</v>
          </cell>
          <cell r="BD1340">
            <v>0</v>
          </cell>
          <cell r="BE1340">
            <v>0</v>
          </cell>
          <cell r="BF1340">
            <v>0</v>
          </cell>
          <cell r="BG1340">
            <v>0</v>
          </cell>
          <cell r="BH1340">
            <v>0</v>
          </cell>
          <cell r="BI1340">
            <v>0</v>
          </cell>
          <cell r="BJ1340">
            <v>0</v>
          </cell>
          <cell r="BK1340">
            <v>0</v>
          </cell>
          <cell r="BL1340">
            <v>0</v>
          </cell>
          <cell r="BM1340">
            <v>0</v>
          </cell>
          <cell r="BO1340">
            <v>0</v>
          </cell>
        </row>
        <row r="1341">
          <cell r="B1341">
            <v>0</v>
          </cell>
          <cell r="C1341">
            <v>0</v>
          </cell>
          <cell r="D1341">
            <v>0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0</v>
          </cell>
          <cell r="AF1341">
            <v>0</v>
          </cell>
          <cell r="AG1341">
            <v>0</v>
          </cell>
          <cell r="AH1341">
            <v>0</v>
          </cell>
          <cell r="AI1341">
            <v>0</v>
          </cell>
          <cell r="AJ1341">
            <v>0</v>
          </cell>
          <cell r="AK1341">
            <v>0</v>
          </cell>
          <cell r="AL1341">
            <v>0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0</v>
          </cell>
          <cell r="AV1341">
            <v>0</v>
          </cell>
          <cell r="AW1341">
            <v>0</v>
          </cell>
          <cell r="AX1341">
            <v>0</v>
          </cell>
          <cell r="AY1341">
            <v>0</v>
          </cell>
          <cell r="AZ1341">
            <v>0</v>
          </cell>
          <cell r="BA1341">
            <v>0</v>
          </cell>
          <cell r="BB1341">
            <v>0</v>
          </cell>
          <cell r="BC1341">
            <v>0</v>
          </cell>
          <cell r="BD1341">
            <v>0</v>
          </cell>
          <cell r="BE1341">
            <v>0</v>
          </cell>
          <cell r="BF1341">
            <v>0</v>
          </cell>
          <cell r="BG1341">
            <v>0</v>
          </cell>
          <cell r="BH1341">
            <v>0</v>
          </cell>
          <cell r="BI1341">
            <v>0</v>
          </cell>
          <cell r="BJ1341">
            <v>0</v>
          </cell>
          <cell r="BK1341">
            <v>0</v>
          </cell>
          <cell r="BL1341">
            <v>0</v>
          </cell>
          <cell r="BM1341">
            <v>0</v>
          </cell>
          <cell r="BO1341">
            <v>0</v>
          </cell>
        </row>
        <row r="1342">
          <cell r="B1342">
            <v>0</v>
          </cell>
          <cell r="C1342">
            <v>0</v>
          </cell>
          <cell r="D1342">
            <v>0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0</v>
          </cell>
          <cell r="AF1342">
            <v>0</v>
          </cell>
          <cell r="AG1342">
            <v>0</v>
          </cell>
          <cell r="AH1342">
            <v>0</v>
          </cell>
          <cell r="AI1342">
            <v>0</v>
          </cell>
          <cell r="AJ1342">
            <v>0</v>
          </cell>
          <cell r="AK1342">
            <v>0</v>
          </cell>
          <cell r="AL1342">
            <v>0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0</v>
          </cell>
          <cell r="AV1342">
            <v>0</v>
          </cell>
          <cell r="AW1342">
            <v>0</v>
          </cell>
          <cell r="AX1342">
            <v>0</v>
          </cell>
          <cell r="AY1342">
            <v>0</v>
          </cell>
          <cell r="AZ1342">
            <v>0</v>
          </cell>
          <cell r="BA1342">
            <v>0</v>
          </cell>
          <cell r="BB1342">
            <v>0</v>
          </cell>
          <cell r="BC1342">
            <v>0</v>
          </cell>
          <cell r="BD1342">
            <v>0</v>
          </cell>
          <cell r="BE1342">
            <v>0</v>
          </cell>
          <cell r="BF1342">
            <v>0</v>
          </cell>
          <cell r="BG1342">
            <v>0</v>
          </cell>
          <cell r="BH1342">
            <v>0</v>
          </cell>
          <cell r="BI1342">
            <v>0</v>
          </cell>
          <cell r="BJ1342">
            <v>0</v>
          </cell>
          <cell r="BK1342">
            <v>0</v>
          </cell>
          <cell r="BL1342">
            <v>0</v>
          </cell>
          <cell r="BM1342">
            <v>0</v>
          </cell>
          <cell r="BO1342">
            <v>0</v>
          </cell>
        </row>
        <row r="1343">
          <cell r="B1343">
            <v>0</v>
          </cell>
          <cell r="C1343">
            <v>0</v>
          </cell>
          <cell r="D1343">
            <v>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0</v>
          </cell>
          <cell r="AF1343">
            <v>0</v>
          </cell>
          <cell r="AG1343">
            <v>0</v>
          </cell>
          <cell r="AH1343">
            <v>0</v>
          </cell>
          <cell r="AI1343">
            <v>0</v>
          </cell>
          <cell r="AJ1343">
            <v>0</v>
          </cell>
          <cell r="AK1343">
            <v>0</v>
          </cell>
          <cell r="AL1343">
            <v>0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0</v>
          </cell>
          <cell r="AV1343">
            <v>0</v>
          </cell>
          <cell r="AW1343">
            <v>0</v>
          </cell>
          <cell r="AX1343">
            <v>0</v>
          </cell>
          <cell r="AY1343">
            <v>0</v>
          </cell>
          <cell r="AZ1343">
            <v>0</v>
          </cell>
          <cell r="BA1343">
            <v>0</v>
          </cell>
          <cell r="BB1343">
            <v>0</v>
          </cell>
          <cell r="BC1343">
            <v>0</v>
          </cell>
          <cell r="BD1343">
            <v>0</v>
          </cell>
          <cell r="BE1343">
            <v>0</v>
          </cell>
          <cell r="BF1343">
            <v>0</v>
          </cell>
          <cell r="BG1343">
            <v>0</v>
          </cell>
          <cell r="BH1343">
            <v>0</v>
          </cell>
          <cell r="BI1343">
            <v>0</v>
          </cell>
          <cell r="BJ1343">
            <v>0</v>
          </cell>
          <cell r="BK1343">
            <v>0</v>
          </cell>
          <cell r="BL1343">
            <v>0</v>
          </cell>
          <cell r="BM1343">
            <v>0</v>
          </cell>
          <cell r="BO1343">
            <v>0</v>
          </cell>
        </row>
        <row r="1344">
          <cell r="B1344">
            <v>0</v>
          </cell>
          <cell r="C1344">
            <v>0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0</v>
          </cell>
          <cell r="AF1344">
            <v>0</v>
          </cell>
          <cell r="AG1344">
            <v>0</v>
          </cell>
          <cell r="AH1344">
            <v>0</v>
          </cell>
          <cell r="AI1344">
            <v>0</v>
          </cell>
          <cell r="AJ1344">
            <v>0</v>
          </cell>
          <cell r="AK1344">
            <v>0</v>
          </cell>
          <cell r="AL1344">
            <v>0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0</v>
          </cell>
          <cell r="AV1344">
            <v>0</v>
          </cell>
          <cell r="AW1344">
            <v>0</v>
          </cell>
          <cell r="AX1344">
            <v>0</v>
          </cell>
          <cell r="AY1344">
            <v>0</v>
          </cell>
          <cell r="AZ1344">
            <v>0</v>
          </cell>
          <cell r="BA1344">
            <v>0</v>
          </cell>
          <cell r="BB1344">
            <v>0</v>
          </cell>
          <cell r="BC1344">
            <v>0</v>
          </cell>
          <cell r="BD1344">
            <v>0</v>
          </cell>
          <cell r="BE1344">
            <v>0</v>
          </cell>
          <cell r="BF1344">
            <v>0</v>
          </cell>
          <cell r="BG1344">
            <v>0</v>
          </cell>
          <cell r="BH1344">
            <v>0</v>
          </cell>
          <cell r="BI1344">
            <v>0</v>
          </cell>
          <cell r="BJ1344">
            <v>0</v>
          </cell>
          <cell r="BK1344">
            <v>0</v>
          </cell>
          <cell r="BL1344">
            <v>0</v>
          </cell>
          <cell r="BM1344">
            <v>0</v>
          </cell>
          <cell r="BO1344">
            <v>0</v>
          </cell>
        </row>
        <row r="1345">
          <cell r="B1345">
            <v>0</v>
          </cell>
          <cell r="C1345">
            <v>0</v>
          </cell>
          <cell r="D1345">
            <v>0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0</v>
          </cell>
          <cell r="AF1345">
            <v>0</v>
          </cell>
          <cell r="AG1345">
            <v>0</v>
          </cell>
          <cell r="AH1345">
            <v>0</v>
          </cell>
          <cell r="AI1345">
            <v>0</v>
          </cell>
          <cell r="AJ1345">
            <v>0</v>
          </cell>
          <cell r="AK1345">
            <v>0</v>
          </cell>
          <cell r="AL1345">
            <v>0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0</v>
          </cell>
          <cell r="AV1345">
            <v>0</v>
          </cell>
          <cell r="AW1345">
            <v>0</v>
          </cell>
          <cell r="AX1345">
            <v>0</v>
          </cell>
          <cell r="AY1345">
            <v>0</v>
          </cell>
          <cell r="AZ1345">
            <v>0</v>
          </cell>
          <cell r="BA1345">
            <v>0</v>
          </cell>
          <cell r="BB1345">
            <v>0</v>
          </cell>
          <cell r="BC1345">
            <v>0</v>
          </cell>
          <cell r="BD1345">
            <v>0</v>
          </cell>
          <cell r="BE1345">
            <v>0</v>
          </cell>
          <cell r="BF1345">
            <v>0</v>
          </cell>
          <cell r="BG1345">
            <v>0</v>
          </cell>
          <cell r="BH1345">
            <v>0</v>
          </cell>
          <cell r="BI1345">
            <v>0</v>
          </cell>
          <cell r="BJ1345">
            <v>0</v>
          </cell>
          <cell r="BK1345">
            <v>0</v>
          </cell>
          <cell r="BL1345">
            <v>0</v>
          </cell>
          <cell r="BM1345">
            <v>0</v>
          </cell>
          <cell r="BO1345">
            <v>0</v>
          </cell>
        </row>
        <row r="1346">
          <cell r="B1346">
            <v>0</v>
          </cell>
          <cell r="C1346">
            <v>0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0</v>
          </cell>
          <cell r="AF1346">
            <v>0</v>
          </cell>
          <cell r="AG1346">
            <v>0</v>
          </cell>
          <cell r="AH1346">
            <v>0</v>
          </cell>
          <cell r="AI1346">
            <v>0</v>
          </cell>
          <cell r="AJ1346">
            <v>0</v>
          </cell>
          <cell r="AK1346">
            <v>0</v>
          </cell>
          <cell r="AL1346">
            <v>0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0</v>
          </cell>
          <cell r="AV1346">
            <v>0</v>
          </cell>
          <cell r="AW1346">
            <v>0</v>
          </cell>
          <cell r="AX1346">
            <v>0</v>
          </cell>
          <cell r="AY1346">
            <v>0</v>
          </cell>
          <cell r="AZ1346">
            <v>0</v>
          </cell>
          <cell r="BA1346">
            <v>0</v>
          </cell>
          <cell r="BB1346">
            <v>0</v>
          </cell>
          <cell r="BC1346">
            <v>0</v>
          </cell>
          <cell r="BD1346">
            <v>0</v>
          </cell>
          <cell r="BE1346">
            <v>0</v>
          </cell>
          <cell r="BF1346">
            <v>0</v>
          </cell>
          <cell r="BG1346">
            <v>0</v>
          </cell>
          <cell r="BH1346">
            <v>0</v>
          </cell>
          <cell r="BI1346">
            <v>0</v>
          </cell>
          <cell r="BJ1346">
            <v>0</v>
          </cell>
          <cell r="BK1346">
            <v>0</v>
          </cell>
          <cell r="BL1346">
            <v>0</v>
          </cell>
          <cell r="BM1346">
            <v>0</v>
          </cell>
          <cell r="BO1346">
            <v>0</v>
          </cell>
        </row>
        <row r="1347">
          <cell r="B1347">
            <v>0</v>
          </cell>
          <cell r="C1347">
            <v>0</v>
          </cell>
          <cell r="D1347">
            <v>0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0</v>
          </cell>
          <cell r="AF1347">
            <v>0</v>
          </cell>
          <cell r="AG1347">
            <v>0</v>
          </cell>
          <cell r="AH1347">
            <v>0</v>
          </cell>
          <cell r="AI1347">
            <v>0</v>
          </cell>
          <cell r="AJ1347">
            <v>0</v>
          </cell>
          <cell r="AK1347">
            <v>0</v>
          </cell>
          <cell r="AL1347">
            <v>0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0</v>
          </cell>
          <cell r="AV1347">
            <v>0</v>
          </cell>
          <cell r="AW1347">
            <v>0</v>
          </cell>
          <cell r="AX1347">
            <v>0</v>
          </cell>
          <cell r="AY1347">
            <v>0</v>
          </cell>
          <cell r="AZ1347">
            <v>0</v>
          </cell>
          <cell r="BA1347">
            <v>0</v>
          </cell>
          <cell r="BB1347">
            <v>0</v>
          </cell>
          <cell r="BC1347">
            <v>0</v>
          </cell>
          <cell r="BD1347">
            <v>0</v>
          </cell>
          <cell r="BE1347">
            <v>0</v>
          </cell>
          <cell r="BF1347">
            <v>0</v>
          </cell>
          <cell r="BG1347">
            <v>0</v>
          </cell>
          <cell r="BH1347">
            <v>0</v>
          </cell>
          <cell r="BI1347">
            <v>0</v>
          </cell>
          <cell r="BJ1347">
            <v>0</v>
          </cell>
          <cell r="BK1347">
            <v>0</v>
          </cell>
          <cell r="BL1347">
            <v>0</v>
          </cell>
          <cell r="BM1347">
            <v>0</v>
          </cell>
          <cell r="BO1347">
            <v>0</v>
          </cell>
        </row>
        <row r="1348">
          <cell r="B1348">
            <v>0</v>
          </cell>
          <cell r="C1348">
            <v>0</v>
          </cell>
          <cell r="D1348">
            <v>0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0</v>
          </cell>
          <cell r="AF1348">
            <v>0</v>
          </cell>
          <cell r="AG1348">
            <v>0</v>
          </cell>
          <cell r="AH1348">
            <v>0</v>
          </cell>
          <cell r="AI1348">
            <v>0</v>
          </cell>
          <cell r="AJ1348">
            <v>0</v>
          </cell>
          <cell r="AK1348">
            <v>0</v>
          </cell>
          <cell r="AL1348">
            <v>0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0</v>
          </cell>
          <cell r="AV1348">
            <v>0</v>
          </cell>
          <cell r="AW1348">
            <v>0</v>
          </cell>
          <cell r="AX1348">
            <v>0</v>
          </cell>
          <cell r="AY1348">
            <v>0</v>
          </cell>
          <cell r="AZ1348">
            <v>0</v>
          </cell>
          <cell r="BA1348">
            <v>0</v>
          </cell>
          <cell r="BB1348">
            <v>0</v>
          </cell>
          <cell r="BC1348">
            <v>0</v>
          </cell>
          <cell r="BD1348">
            <v>0</v>
          </cell>
          <cell r="BE1348">
            <v>0</v>
          </cell>
          <cell r="BF1348">
            <v>0</v>
          </cell>
          <cell r="BG1348">
            <v>0</v>
          </cell>
          <cell r="BH1348">
            <v>0</v>
          </cell>
          <cell r="BI1348">
            <v>0</v>
          </cell>
          <cell r="BJ1348">
            <v>0</v>
          </cell>
          <cell r="BK1348">
            <v>0</v>
          </cell>
          <cell r="BL1348">
            <v>0</v>
          </cell>
          <cell r="BM1348">
            <v>0</v>
          </cell>
          <cell r="BO1348">
            <v>0</v>
          </cell>
        </row>
        <row r="1349">
          <cell r="B1349">
            <v>0</v>
          </cell>
          <cell r="C1349">
            <v>0</v>
          </cell>
          <cell r="D1349">
            <v>0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0</v>
          </cell>
          <cell r="AF1349">
            <v>0</v>
          </cell>
          <cell r="AG1349">
            <v>0</v>
          </cell>
          <cell r="AH1349">
            <v>0</v>
          </cell>
          <cell r="AI1349">
            <v>0</v>
          </cell>
          <cell r="AJ1349">
            <v>0</v>
          </cell>
          <cell r="AK1349">
            <v>0</v>
          </cell>
          <cell r="AL1349">
            <v>0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0</v>
          </cell>
          <cell r="AV1349">
            <v>0</v>
          </cell>
          <cell r="AW1349">
            <v>0</v>
          </cell>
          <cell r="AX1349">
            <v>0</v>
          </cell>
          <cell r="AY1349">
            <v>0</v>
          </cell>
          <cell r="AZ1349">
            <v>0</v>
          </cell>
          <cell r="BA1349">
            <v>0</v>
          </cell>
          <cell r="BB1349">
            <v>0</v>
          </cell>
          <cell r="BC1349">
            <v>0</v>
          </cell>
          <cell r="BD1349">
            <v>0</v>
          </cell>
          <cell r="BE1349">
            <v>0</v>
          </cell>
          <cell r="BF1349">
            <v>0</v>
          </cell>
          <cell r="BG1349">
            <v>0</v>
          </cell>
          <cell r="BH1349">
            <v>0</v>
          </cell>
          <cell r="BI1349">
            <v>0</v>
          </cell>
          <cell r="BJ1349">
            <v>0</v>
          </cell>
          <cell r="BK1349">
            <v>0</v>
          </cell>
          <cell r="BL1349">
            <v>0</v>
          </cell>
          <cell r="BM1349">
            <v>0</v>
          </cell>
          <cell r="BO1349">
            <v>0</v>
          </cell>
        </row>
        <row r="1350">
          <cell r="B1350">
            <v>0</v>
          </cell>
          <cell r="C1350">
            <v>0</v>
          </cell>
          <cell r="D1350">
            <v>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0</v>
          </cell>
          <cell r="AF1350">
            <v>0</v>
          </cell>
          <cell r="AG1350">
            <v>0</v>
          </cell>
          <cell r="AH1350">
            <v>0</v>
          </cell>
          <cell r="AI1350">
            <v>0</v>
          </cell>
          <cell r="AJ1350">
            <v>0</v>
          </cell>
          <cell r="AK1350">
            <v>0</v>
          </cell>
          <cell r="AL1350">
            <v>0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0</v>
          </cell>
          <cell r="AV1350">
            <v>0</v>
          </cell>
          <cell r="AW1350">
            <v>0</v>
          </cell>
          <cell r="AX1350">
            <v>0</v>
          </cell>
          <cell r="AY1350">
            <v>0</v>
          </cell>
          <cell r="AZ1350">
            <v>0</v>
          </cell>
          <cell r="BA1350">
            <v>0</v>
          </cell>
          <cell r="BB1350">
            <v>0</v>
          </cell>
          <cell r="BC1350">
            <v>0</v>
          </cell>
          <cell r="BD1350">
            <v>0</v>
          </cell>
          <cell r="BE1350">
            <v>0</v>
          </cell>
          <cell r="BF1350">
            <v>0</v>
          </cell>
          <cell r="BG1350">
            <v>0</v>
          </cell>
          <cell r="BH1350">
            <v>0</v>
          </cell>
          <cell r="BI1350">
            <v>0</v>
          </cell>
          <cell r="BJ1350">
            <v>0</v>
          </cell>
          <cell r="BK1350">
            <v>0</v>
          </cell>
          <cell r="BL1350">
            <v>0</v>
          </cell>
          <cell r="BM1350">
            <v>0</v>
          </cell>
          <cell r="BO1350">
            <v>0</v>
          </cell>
        </row>
        <row r="1351">
          <cell r="B1351">
            <v>0</v>
          </cell>
          <cell r="C1351">
            <v>0</v>
          </cell>
          <cell r="D1351">
            <v>0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0</v>
          </cell>
          <cell r="AF1351">
            <v>0</v>
          </cell>
          <cell r="AG1351">
            <v>0</v>
          </cell>
          <cell r="AH1351">
            <v>0</v>
          </cell>
          <cell r="AI1351">
            <v>0</v>
          </cell>
          <cell r="AJ1351">
            <v>0</v>
          </cell>
          <cell r="AK1351">
            <v>0</v>
          </cell>
          <cell r="AL1351">
            <v>0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0</v>
          </cell>
          <cell r="AV1351">
            <v>0</v>
          </cell>
          <cell r="AW1351">
            <v>0</v>
          </cell>
          <cell r="AX1351">
            <v>0</v>
          </cell>
          <cell r="AY1351">
            <v>0</v>
          </cell>
          <cell r="AZ1351">
            <v>0</v>
          </cell>
          <cell r="BA1351">
            <v>0</v>
          </cell>
          <cell r="BB1351">
            <v>0</v>
          </cell>
          <cell r="BC1351">
            <v>0</v>
          </cell>
          <cell r="BD1351">
            <v>0</v>
          </cell>
          <cell r="BE1351">
            <v>0</v>
          </cell>
          <cell r="BF1351">
            <v>0</v>
          </cell>
          <cell r="BG1351">
            <v>0</v>
          </cell>
          <cell r="BH1351">
            <v>0</v>
          </cell>
          <cell r="BI1351">
            <v>0</v>
          </cell>
          <cell r="BJ1351">
            <v>0</v>
          </cell>
          <cell r="BK1351">
            <v>0</v>
          </cell>
          <cell r="BL1351">
            <v>0</v>
          </cell>
          <cell r="BM1351">
            <v>0</v>
          </cell>
          <cell r="BO1351">
            <v>0</v>
          </cell>
        </row>
        <row r="1352">
          <cell r="B1352">
            <v>0</v>
          </cell>
          <cell r="C1352">
            <v>0</v>
          </cell>
          <cell r="D1352">
            <v>0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0</v>
          </cell>
          <cell r="AF1352">
            <v>0</v>
          </cell>
          <cell r="AG1352">
            <v>0</v>
          </cell>
          <cell r="AH1352">
            <v>0</v>
          </cell>
          <cell r="AI1352">
            <v>0</v>
          </cell>
          <cell r="AJ1352">
            <v>0</v>
          </cell>
          <cell r="AK1352">
            <v>0</v>
          </cell>
          <cell r="AL1352">
            <v>0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0</v>
          </cell>
          <cell r="AV1352">
            <v>0</v>
          </cell>
          <cell r="AW1352">
            <v>0</v>
          </cell>
          <cell r="AX1352">
            <v>0</v>
          </cell>
          <cell r="AY1352">
            <v>0</v>
          </cell>
          <cell r="AZ1352">
            <v>0</v>
          </cell>
          <cell r="BA1352">
            <v>0</v>
          </cell>
          <cell r="BB1352">
            <v>0</v>
          </cell>
          <cell r="BC1352">
            <v>0</v>
          </cell>
          <cell r="BD1352">
            <v>0</v>
          </cell>
          <cell r="BE1352">
            <v>0</v>
          </cell>
          <cell r="BF1352">
            <v>0</v>
          </cell>
          <cell r="BG1352">
            <v>0</v>
          </cell>
          <cell r="BH1352">
            <v>0</v>
          </cell>
          <cell r="BI1352">
            <v>0</v>
          </cell>
          <cell r="BJ1352">
            <v>0</v>
          </cell>
          <cell r="BK1352">
            <v>0</v>
          </cell>
          <cell r="BL1352">
            <v>0</v>
          </cell>
          <cell r="BM1352">
            <v>0</v>
          </cell>
          <cell r="BO1352">
            <v>0</v>
          </cell>
        </row>
        <row r="1353">
          <cell r="B1353">
            <v>0</v>
          </cell>
          <cell r="C1353">
            <v>0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0</v>
          </cell>
          <cell r="AF1353">
            <v>0</v>
          </cell>
          <cell r="AG1353">
            <v>0</v>
          </cell>
          <cell r="AH1353">
            <v>0</v>
          </cell>
          <cell r="AI1353">
            <v>0</v>
          </cell>
          <cell r="AJ1353">
            <v>0</v>
          </cell>
          <cell r="AK1353">
            <v>0</v>
          </cell>
          <cell r="AL1353">
            <v>0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0</v>
          </cell>
          <cell r="AV1353">
            <v>0</v>
          </cell>
          <cell r="AW1353">
            <v>0</v>
          </cell>
          <cell r="AX1353">
            <v>0</v>
          </cell>
          <cell r="AY1353">
            <v>0</v>
          </cell>
          <cell r="AZ1353">
            <v>0</v>
          </cell>
          <cell r="BA1353">
            <v>0</v>
          </cell>
          <cell r="BB1353">
            <v>0</v>
          </cell>
          <cell r="BC1353">
            <v>0</v>
          </cell>
          <cell r="BD1353">
            <v>0</v>
          </cell>
          <cell r="BE1353">
            <v>0</v>
          </cell>
          <cell r="BF1353">
            <v>0</v>
          </cell>
          <cell r="BG1353">
            <v>0</v>
          </cell>
          <cell r="BH1353">
            <v>0</v>
          </cell>
          <cell r="BI1353">
            <v>0</v>
          </cell>
          <cell r="BJ1353">
            <v>0</v>
          </cell>
          <cell r="BK1353">
            <v>0</v>
          </cell>
          <cell r="BL1353">
            <v>0</v>
          </cell>
          <cell r="BM1353">
            <v>0</v>
          </cell>
          <cell r="BO1353">
            <v>0</v>
          </cell>
        </row>
        <row r="1354">
          <cell r="B1354">
            <v>0</v>
          </cell>
          <cell r="C1354">
            <v>0</v>
          </cell>
          <cell r="D1354">
            <v>0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0</v>
          </cell>
          <cell r="AF1354">
            <v>0</v>
          </cell>
          <cell r="AG1354">
            <v>0</v>
          </cell>
          <cell r="AH1354">
            <v>0</v>
          </cell>
          <cell r="AI1354">
            <v>0</v>
          </cell>
          <cell r="AJ1354">
            <v>0</v>
          </cell>
          <cell r="AK1354">
            <v>0</v>
          </cell>
          <cell r="AL1354">
            <v>0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0</v>
          </cell>
          <cell r="AV1354">
            <v>0</v>
          </cell>
          <cell r="AW1354">
            <v>0</v>
          </cell>
          <cell r="AX1354">
            <v>0</v>
          </cell>
          <cell r="AY1354">
            <v>0</v>
          </cell>
          <cell r="AZ1354">
            <v>0</v>
          </cell>
          <cell r="BA1354">
            <v>0</v>
          </cell>
          <cell r="BB1354">
            <v>0</v>
          </cell>
          <cell r="BC1354">
            <v>0</v>
          </cell>
          <cell r="BD1354">
            <v>0</v>
          </cell>
          <cell r="BE1354">
            <v>0</v>
          </cell>
          <cell r="BF1354">
            <v>0</v>
          </cell>
          <cell r="BG1354">
            <v>0</v>
          </cell>
          <cell r="BH1354">
            <v>0</v>
          </cell>
          <cell r="BI1354">
            <v>0</v>
          </cell>
          <cell r="BJ1354">
            <v>0</v>
          </cell>
          <cell r="BK1354">
            <v>0</v>
          </cell>
          <cell r="BL1354">
            <v>0</v>
          </cell>
          <cell r="BM1354">
            <v>0</v>
          </cell>
          <cell r="BO1354">
            <v>0</v>
          </cell>
        </row>
        <row r="1355">
          <cell r="B1355">
            <v>0</v>
          </cell>
          <cell r="C1355">
            <v>0</v>
          </cell>
          <cell r="D1355">
            <v>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0</v>
          </cell>
          <cell r="AF1355">
            <v>0</v>
          </cell>
          <cell r="AG1355">
            <v>0</v>
          </cell>
          <cell r="AH1355">
            <v>0</v>
          </cell>
          <cell r="AI1355">
            <v>0</v>
          </cell>
          <cell r="AJ1355">
            <v>0</v>
          </cell>
          <cell r="AK1355">
            <v>0</v>
          </cell>
          <cell r="AL1355">
            <v>0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0</v>
          </cell>
          <cell r="AV1355">
            <v>0</v>
          </cell>
          <cell r="AW1355">
            <v>0</v>
          </cell>
          <cell r="AX1355">
            <v>0</v>
          </cell>
          <cell r="AY1355">
            <v>0</v>
          </cell>
          <cell r="AZ1355">
            <v>0</v>
          </cell>
          <cell r="BA1355">
            <v>0</v>
          </cell>
          <cell r="BB1355">
            <v>0</v>
          </cell>
          <cell r="BC1355">
            <v>0</v>
          </cell>
          <cell r="BD1355">
            <v>0</v>
          </cell>
          <cell r="BE1355">
            <v>0</v>
          </cell>
          <cell r="BF1355">
            <v>0</v>
          </cell>
          <cell r="BG1355">
            <v>0</v>
          </cell>
          <cell r="BH1355">
            <v>0</v>
          </cell>
          <cell r="BI1355">
            <v>0</v>
          </cell>
          <cell r="BJ1355">
            <v>0</v>
          </cell>
          <cell r="BK1355">
            <v>0</v>
          </cell>
          <cell r="BL1355">
            <v>0</v>
          </cell>
          <cell r="BM1355">
            <v>0</v>
          </cell>
          <cell r="BO1355">
            <v>0</v>
          </cell>
        </row>
        <row r="1356">
          <cell r="B1356">
            <v>0</v>
          </cell>
          <cell r="C1356">
            <v>0</v>
          </cell>
          <cell r="D1356">
            <v>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0</v>
          </cell>
          <cell r="AF1356">
            <v>0</v>
          </cell>
          <cell r="AG1356">
            <v>0</v>
          </cell>
          <cell r="AH1356">
            <v>0</v>
          </cell>
          <cell r="AI1356">
            <v>0</v>
          </cell>
          <cell r="AJ1356">
            <v>0</v>
          </cell>
          <cell r="AK1356">
            <v>0</v>
          </cell>
          <cell r="AL1356">
            <v>0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0</v>
          </cell>
          <cell r="AV1356">
            <v>0</v>
          </cell>
          <cell r="AW1356">
            <v>0</v>
          </cell>
          <cell r="AX1356">
            <v>0</v>
          </cell>
          <cell r="AY1356">
            <v>0</v>
          </cell>
          <cell r="AZ1356">
            <v>0</v>
          </cell>
          <cell r="BA1356">
            <v>0</v>
          </cell>
          <cell r="BB1356">
            <v>0</v>
          </cell>
          <cell r="BC1356">
            <v>0</v>
          </cell>
          <cell r="BD1356">
            <v>0</v>
          </cell>
          <cell r="BE1356">
            <v>0</v>
          </cell>
          <cell r="BF1356">
            <v>0</v>
          </cell>
          <cell r="BG1356">
            <v>0</v>
          </cell>
          <cell r="BH1356">
            <v>0</v>
          </cell>
          <cell r="BI1356">
            <v>0</v>
          </cell>
          <cell r="BJ1356">
            <v>0</v>
          </cell>
          <cell r="BK1356">
            <v>0</v>
          </cell>
          <cell r="BL1356">
            <v>0</v>
          </cell>
          <cell r="BM1356">
            <v>0</v>
          </cell>
          <cell r="BO1356">
            <v>0</v>
          </cell>
        </row>
        <row r="1357">
          <cell r="B1357">
            <v>0</v>
          </cell>
          <cell r="C1357">
            <v>0</v>
          </cell>
          <cell r="D1357">
            <v>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  <cell r="AF1357">
            <v>0</v>
          </cell>
          <cell r="AG1357">
            <v>0</v>
          </cell>
          <cell r="AH1357">
            <v>0</v>
          </cell>
          <cell r="AI1357">
            <v>0</v>
          </cell>
          <cell r="AJ1357">
            <v>0</v>
          </cell>
          <cell r="AK1357">
            <v>0</v>
          </cell>
          <cell r="AL1357">
            <v>0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0</v>
          </cell>
          <cell r="AV1357">
            <v>0</v>
          </cell>
          <cell r="AW1357">
            <v>0</v>
          </cell>
          <cell r="AX1357">
            <v>0</v>
          </cell>
          <cell r="AY1357">
            <v>0</v>
          </cell>
          <cell r="AZ1357">
            <v>0</v>
          </cell>
          <cell r="BA1357">
            <v>0</v>
          </cell>
          <cell r="BB1357">
            <v>0</v>
          </cell>
          <cell r="BC1357">
            <v>0</v>
          </cell>
          <cell r="BD1357">
            <v>0</v>
          </cell>
          <cell r="BE1357">
            <v>0</v>
          </cell>
          <cell r="BF1357">
            <v>0</v>
          </cell>
          <cell r="BG1357">
            <v>0</v>
          </cell>
          <cell r="BH1357">
            <v>0</v>
          </cell>
          <cell r="BI1357">
            <v>0</v>
          </cell>
          <cell r="BJ1357">
            <v>0</v>
          </cell>
          <cell r="BK1357">
            <v>0</v>
          </cell>
          <cell r="BL1357">
            <v>0</v>
          </cell>
          <cell r="BM1357">
            <v>0</v>
          </cell>
          <cell r="BO1357">
            <v>0</v>
          </cell>
        </row>
        <row r="1358">
          <cell r="B1358">
            <v>0</v>
          </cell>
          <cell r="C1358">
            <v>0</v>
          </cell>
          <cell r="D1358">
            <v>0</v>
          </cell>
          <cell r="E1358">
            <v>0</v>
          </cell>
          <cell r="F1358">
            <v>0</v>
          </cell>
          <cell r="G1358">
            <v>0</v>
          </cell>
          <cell r="H1358">
            <v>0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G1358">
            <v>0</v>
          </cell>
          <cell r="AH1358">
            <v>0</v>
          </cell>
          <cell r="AI1358">
            <v>0</v>
          </cell>
          <cell r="AJ1358">
            <v>0</v>
          </cell>
          <cell r="AK1358">
            <v>0</v>
          </cell>
          <cell r="AL1358">
            <v>0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0</v>
          </cell>
          <cell r="AV1358">
            <v>0</v>
          </cell>
          <cell r="AW1358">
            <v>0</v>
          </cell>
          <cell r="AX1358">
            <v>0</v>
          </cell>
          <cell r="AY1358">
            <v>0</v>
          </cell>
          <cell r="AZ1358">
            <v>0</v>
          </cell>
          <cell r="BA1358">
            <v>0</v>
          </cell>
          <cell r="BB1358">
            <v>0</v>
          </cell>
          <cell r="BC1358">
            <v>0</v>
          </cell>
          <cell r="BD1358">
            <v>0</v>
          </cell>
          <cell r="BE1358">
            <v>0</v>
          </cell>
          <cell r="BF1358">
            <v>0</v>
          </cell>
          <cell r="BG1358">
            <v>0</v>
          </cell>
          <cell r="BH1358">
            <v>0</v>
          </cell>
          <cell r="BI1358">
            <v>0</v>
          </cell>
          <cell r="BJ1358">
            <v>0</v>
          </cell>
          <cell r="BK1358">
            <v>0</v>
          </cell>
          <cell r="BL1358">
            <v>0</v>
          </cell>
          <cell r="BM1358">
            <v>0</v>
          </cell>
          <cell r="BO1358">
            <v>0</v>
          </cell>
        </row>
        <row r="1359">
          <cell r="B1359">
            <v>0</v>
          </cell>
          <cell r="C1359">
            <v>0</v>
          </cell>
          <cell r="D1359">
            <v>0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0</v>
          </cell>
          <cell r="AF1359">
            <v>0</v>
          </cell>
          <cell r="AG1359">
            <v>0</v>
          </cell>
          <cell r="AH1359">
            <v>0</v>
          </cell>
          <cell r="AI1359">
            <v>0</v>
          </cell>
          <cell r="AJ1359">
            <v>0</v>
          </cell>
          <cell r="AK1359">
            <v>0</v>
          </cell>
          <cell r="AL1359">
            <v>0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0</v>
          </cell>
          <cell r="AV1359">
            <v>0</v>
          </cell>
          <cell r="AW1359">
            <v>0</v>
          </cell>
          <cell r="AX1359">
            <v>0</v>
          </cell>
          <cell r="AY1359">
            <v>0</v>
          </cell>
          <cell r="AZ1359">
            <v>0</v>
          </cell>
          <cell r="BA1359">
            <v>0</v>
          </cell>
          <cell r="BB1359">
            <v>0</v>
          </cell>
          <cell r="BC1359">
            <v>0</v>
          </cell>
          <cell r="BD1359">
            <v>0</v>
          </cell>
          <cell r="BE1359">
            <v>0</v>
          </cell>
          <cell r="BF1359">
            <v>0</v>
          </cell>
          <cell r="BG1359">
            <v>0</v>
          </cell>
          <cell r="BH1359">
            <v>0</v>
          </cell>
          <cell r="BI1359">
            <v>0</v>
          </cell>
          <cell r="BJ1359">
            <v>0</v>
          </cell>
          <cell r="BK1359">
            <v>0</v>
          </cell>
          <cell r="BL1359">
            <v>0</v>
          </cell>
          <cell r="BM1359">
            <v>0</v>
          </cell>
          <cell r="BO1359">
            <v>0</v>
          </cell>
        </row>
        <row r="1360">
          <cell r="B1360">
            <v>0</v>
          </cell>
          <cell r="C1360">
            <v>0</v>
          </cell>
          <cell r="D1360">
            <v>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0</v>
          </cell>
          <cell r="AF1360">
            <v>0</v>
          </cell>
          <cell r="AG1360">
            <v>0</v>
          </cell>
          <cell r="AH1360">
            <v>0</v>
          </cell>
          <cell r="AI1360">
            <v>0</v>
          </cell>
          <cell r="AJ1360">
            <v>0</v>
          </cell>
          <cell r="AK1360">
            <v>0</v>
          </cell>
          <cell r="AL1360">
            <v>0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0</v>
          </cell>
          <cell r="AV1360">
            <v>0</v>
          </cell>
          <cell r="AW1360">
            <v>0</v>
          </cell>
          <cell r="AX1360">
            <v>0</v>
          </cell>
          <cell r="AY1360">
            <v>0</v>
          </cell>
          <cell r="AZ1360">
            <v>0</v>
          </cell>
          <cell r="BA1360">
            <v>0</v>
          </cell>
          <cell r="BB1360">
            <v>0</v>
          </cell>
          <cell r="BC1360">
            <v>0</v>
          </cell>
          <cell r="BD1360">
            <v>0</v>
          </cell>
          <cell r="BE1360">
            <v>0</v>
          </cell>
          <cell r="BF1360">
            <v>0</v>
          </cell>
          <cell r="BG1360">
            <v>0</v>
          </cell>
          <cell r="BH1360">
            <v>0</v>
          </cell>
          <cell r="BI1360">
            <v>0</v>
          </cell>
          <cell r="BJ1360">
            <v>0</v>
          </cell>
          <cell r="BK1360">
            <v>0</v>
          </cell>
          <cell r="BL1360">
            <v>0</v>
          </cell>
          <cell r="BM1360">
            <v>0</v>
          </cell>
          <cell r="BO1360">
            <v>0</v>
          </cell>
        </row>
        <row r="1361">
          <cell r="B1361">
            <v>0</v>
          </cell>
          <cell r="C1361">
            <v>0</v>
          </cell>
          <cell r="D1361">
            <v>0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  <cell r="AF1361">
            <v>0</v>
          </cell>
          <cell r="AG1361">
            <v>0</v>
          </cell>
          <cell r="AH1361">
            <v>0</v>
          </cell>
          <cell r="AI1361">
            <v>0</v>
          </cell>
          <cell r="AJ1361">
            <v>0</v>
          </cell>
          <cell r="AK1361">
            <v>0</v>
          </cell>
          <cell r="AL1361">
            <v>0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0</v>
          </cell>
          <cell r="AV1361">
            <v>0</v>
          </cell>
          <cell r="AW1361">
            <v>0</v>
          </cell>
          <cell r="AX1361">
            <v>0</v>
          </cell>
          <cell r="AY1361">
            <v>0</v>
          </cell>
          <cell r="AZ1361">
            <v>0</v>
          </cell>
          <cell r="BA1361">
            <v>0</v>
          </cell>
          <cell r="BB1361">
            <v>0</v>
          </cell>
          <cell r="BC1361">
            <v>0</v>
          </cell>
          <cell r="BD1361">
            <v>0</v>
          </cell>
          <cell r="BE1361">
            <v>0</v>
          </cell>
          <cell r="BF1361">
            <v>0</v>
          </cell>
          <cell r="BG1361">
            <v>0</v>
          </cell>
          <cell r="BH1361">
            <v>0</v>
          </cell>
          <cell r="BI1361">
            <v>0</v>
          </cell>
          <cell r="BJ1361">
            <v>0</v>
          </cell>
          <cell r="BK1361">
            <v>0</v>
          </cell>
          <cell r="BL1361">
            <v>0</v>
          </cell>
          <cell r="BM1361">
            <v>0</v>
          </cell>
          <cell r="BO1361">
            <v>0</v>
          </cell>
        </row>
        <row r="1362">
          <cell r="B1362">
            <v>0</v>
          </cell>
          <cell r="C1362">
            <v>0</v>
          </cell>
          <cell r="D1362">
            <v>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0</v>
          </cell>
          <cell r="AF1362">
            <v>0</v>
          </cell>
          <cell r="AG1362">
            <v>0</v>
          </cell>
          <cell r="AH1362">
            <v>0</v>
          </cell>
          <cell r="AI1362">
            <v>0</v>
          </cell>
          <cell r="AJ1362">
            <v>0</v>
          </cell>
          <cell r="AK1362">
            <v>0</v>
          </cell>
          <cell r="AL1362">
            <v>0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0</v>
          </cell>
          <cell r="AV1362">
            <v>0</v>
          </cell>
          <cell r="AW1362">
            <v>0</v>
          </cell>
          <cell r="AX1362">
            <v>0</v>
          </cell>
          <cell r="AY1362">
            <v>0</v>
          </cell>
          <cell r="AZ1362">
            <v>0</v>
          </cell>
          <cell r="BA1362">
            <v>0</v>
          </cell>
          <cell r="BB1362">
            <v>0</v>
          </cell>
          <cell r="BC1362">
            <v>0</v>
          </cell>
          <cell r="BD1362">
            <v>0</v>
          </cell>
          <cell r="BE1362">
            <v>0</v>
          </cell>
          <cell r="BF1362">
            <v>0</v>
          </cell>
          <cell r="BG1362">
            <v>0</v>
          </cell>
          <cell r="BH1362">
            <v>0</v>
          </cell>
          <cell r="BI1362">
            <v>0</v>
          </cell>
          <cell r="BJ1362">
            <v>0</v>
          </cell>
          <cell r="BK1362">
            <v>0</v>
          </cell>
          <cell r="BL1362">
            <v>0</v>
          </cell>
          <cell r="BM1362">
            <v>0</v>
          </cell>
          <cell r="BO1362">
            <v>0</v>
          </cell>
        </row>
        <row r="1363">
          <cell r="B1363">
            <v>0</v>
          </cell>
          <cell r="C1363">
            <v>0</v>
          </cell>
          <cell r="D1363">
            <v>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0</v>
          </cell>
          <cell r="AF1363">
            <v>0</v>
          </cell>
          <cell r="AG1363">
            <v>0</v>
          </cell>
          <cell r="AH1363">
            <v>0</v>
          </cell>
          <cell r="AI1363">
            <v>0</v>
          </cell>
          <cell r="AJ1363">
            <v>0</v>
          </cell>
          <cell r="AK1363">
            <v>0</v>
          </cell>
          <cell r="AL1363">
            <v>0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0</v>
          </cell>
          <cell r="AV1363">
            <v>0</v>
          </cell>
          <cell r="AW1363">
            <v>0</v>
          </cell>
          <cell r="AX1363">
            <v>0</v>
          </cell>
          <cell r="AY1363">
            <v>0</v>
          </cell>
          <cell r="AZ1363">
            <v>0</v>
          </cell>
          <cell r="BA1363">
            <v>0</v>
          </cell>
          <cell r="BB1363">
            <v>0</v>
          </cell>
          <cell r="BC1363">
            <v>0</v>
          </cell>
          <cell r="BD1363">
            <v>0</v>
          </cell>
          <cell r="BE1363">
            <v>0</v>
          </cell>
          <cell r="BF1363">
            <v>0</v>
          </cell>
          <cell r="BG1363">
            <v>0</v>
          </cell>
          <cell r="BH1363">
            <v>0</v>
          </cell>
          <cell r="BI1363">
            <v>0</v>
          </cell>
          <cell r="BJ1363">
            <v>0</v>
          </cell>
          <cell r="BK1363">
            <v>0</v>
          </cell>
          <cell r="BL1363">
            <v>0</v>
          </cell>
          <cell r="BM1363">
            <v>0</v>
          </cell>
          <cell r="BO1363">
            <v>0</v>
          </cell>
        </row>
        <row r="1364">
          <cell r="B1364">
            <v>0</v>
          </cell>
          <cell r="C1364">
            <v>0</v>
          </cell>
          <cell r="D1364">
            <v>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0</v>
          </cell>
          <cell r="AF1364">
            <v>0</v>
          </cell>
          <cell r="AG1364">
            <v>0</v>
          </cell>
          <cell r="AH1364">
            <v>0</v>
          </cell>
          <cell r="AI1364">
            <v>0</v>
          </cell>
          <cell r="AJ1364">
            <v>0</v>
          </cell>
          <cell r="AK1364">
            <v>0</v>
          </cell>
          <cell r="AL1364">
            <v>0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0</v>
          </cell>
          <cell r="AV1364">
            <v>0</v>
          </cell>
          <cell r="AW1364">
            <v>0</v>
          </cell>
          <cell r="AX1364">
            <v>0</v>
          </cell>
          <cell r="AY1364">
            <v>0</v>
          </cell>
          <cell r="AZ1364">
            <v>0</v>
          </cell>
          <cell r="BA1364">
            <v>0</v>
          </cell>
          <cell r="BB1364">
            <v>0</v>
          </cell>
          <cell r="BC1364">
            <v>0</v>
          </cell>
          <cell r="BD1364">
            <v>0</v>
          </cell>
          <cell r="BE1364">
            <v>0</v>
          </cell>
          <cell r="BF1364">
            <v>0</v>
          </cell>
          <cell r="BG1364">
            <v>0</v>
          </cell>
          <cell r="BH1364">
            <v>0</v>
          </cell>
          <cell r="BI1364">
            <v>0</v>
          </cell>
          <cell r="BJ1364">
            <v>0</v>
          </cell>
          <cell r="BK1364">
            <v>0</v>
          </cell>
          <cell r="BL1364">
            <v>0</v>
          </cell>
          <cell r="BM1364">
            <v>0</v>
          </cell>
          <cell r="BO1364">
            <v>0</v>
          </cell>
        </row>
        <row r="1365">
          <cell r="B1365">
            <v>0</v>
          </cell>
          <cell r="C1365">
            <v>0</v>
          </cell>
          <cell r="D1365">
            <v>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  <cell r="AF1365">
            <v>0</v>
          </cell>
          <cell r="AG1365">
            <v>0</v>
          </cell>
          <cell r="AH1365">
            <v>0</v>
          </cell>
          <cell r="AI1365">
            <v>0</v>
          </cell>
          <cell r="AJ1365">
            <v>0</v>
          </cell>
          <cell r="AK1365">
            <v>0</v>
          </cell>
          <cell r="AL1365">
            <v>0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0</v>
          </cell>
          <cell r="AV1365">
            <v>0</v>
          </cell>
          <cell r="AW1365">
            <v>0</v>
          </cell>
          <cell r="AX1365">
            <v>0</v>
          </cell>
          <cell r="AY1365">
            <v>0</v>
          </cell>
          <cell r="AZ1365">
            <v>0</v>
          </cell>
          <cell r="BA1365">
            <v>0</v>
          </cell>
          <cell r="BB1365">
            <v>0</v>
          </cell>
          <cell r="BC1365">
            <v>0</v>
          </cell>
          <cell r="BD1365">
            <v>0</v>
          </cell>
          <cell r="BE1365">
            <v>0</v>
          </cell>
          <cell r="BF1365">
            <v>0</v>
          </cell>
          <cell r="BG1365">
            <v>0</v>
          </cell>
          <cell r="BH1365">
            <v>0</v>
          </cell>
          <cell r="BI1365">
            <v>0</v>
          </cell>
          <cell r="BJ1365">
            <v>0</v>
          </cell>
          <cell r="BK1365">
            <v>0</v>
          </cell>
          <cell r="BL1365">
            <v>0</v>
          </cell>
          <cell r="BM1365">
            <v>0</v>
          </cell>
          <cell r="BO1365">
            <v>0</v>
          </cell>
        </row>
        <row r="1366">
          <cell r="B1366">
            <v>0</v>
          </cell>
          <cell r="C1366">
            <v>0</v>
          </cell>
          <cell r="D1366">
            <v>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0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  <cell r="AJ1366">
            <v>0</v>
          </cell>
          <cell r="AK1366">
            <v>0</v>
          </cell>
          <cell r="AL1366">
            <v>0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0</v>
          </cell>
          <cell r="AV1366">
            <v>0</v>
          </cell>
          <cell r="AW1366">
            <v>0</v>
          </cell>
          <cell r="AX1366">
            <v>0</v>
          </cell>
          <cell r="AY1366">
            <v>0</v>
          </cell>
          <cell r="AZ1366">
            <v>0</v>
          </cell>
          <cell r="BA1366">
            <v>0</v>
          </cell>
          <cell r="BB1366">
            <v>0</v>
          </cell>
          <cell r="BC1366">
            <v>0</v>
          </cell>
          <cell r="BD1366">
            <v>0</v>
          </cell>
          <cell r="BE1366">
            <v>0</v>
          </cell>
          <cell r="BF1366">
            <v>0</v>
          </cell>
          <cell r="BG1366">
            <v>0</v>
          </cell>
          <cell r="BH1366">
            <v>0</v>
          </cell>
          <cell r="BI1366">
            <v>0</v>
          </cell>
          <cell r="BJ1366">
            <v>0</v>
          </cell>
          <cell r="BK1366">
            <v>0</v>
          </cell>
          <cell r="BL1366">
            <v>0</v>
          </cell>
          <cell r="BM1366">
            <v>0</v>
          </cell>
          <cell r="BO1366">
            <v>0</v>
          </cell>
        </row>
        <row r="1367">
          <cell r="B1367">
            <v>0</v>
          </cell>
          <cell r="C1367">
            <v>0</v>
          </cell>
          <cell r="D1367">
            <v>0</v>
          </cell>
          <cell r="E1367">
            <v>0</v>
          </cell>
          <cell r="F1367">
            <v>0</v>
          </cell>
          <cell r="G1367">
            <v>0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0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  <cell r="AJ1367">
            <v>0</v>
          </cell>
          <cell r="AK1367">
            <v>0</v>
          </cell>
          <cell r="AL1367">
            <v>0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0</v>
          </cell>
          <cell r="AV1367">
            <v>0</v>
          </cell>
          <cell r="AW1367">
            <v>0</v>
          </cell>
          <cell r="AX1367">
            <v>0</v>
          </cell>
          <cell r="AY1367">
            <v>0</v>
          </cell>
          <cell r="AZ1367">
            <v>0</v>
          </cell>
          <cell r="BA1367">
            <v>0</v>
          </cell>
          <cell r="BB1367">
            <v>0</v>
          </cell>
          <cell r="BC1367">
            <v>0</v>
          </cell>
          <cell r="BD1367">
            <v>0</v>
          </cell>
          <cell r="BE1367">
            <v>0</v>
          </cell>
          <cell r="BF1367">
            <v>0</v>
          </cell>
          <cell r="BG1367">
            <v>0</v>
          </cell>
          <cell r="BH1367">
            <v>0</v>
          </cell>
          <cell r="BI1367">
            <v>0</v>
          </cell>
          <cell r="BJ1367">
            <v>0</v>
          </cell>
          <cell r="BK1367">
            <v>0</v>
          </cell>
          <cell r="BL1367">
            <v>0</v>
          </cell>
          <cell r="BM1367">
            <v>0</v>
          </cell>
          <cell r="BO1367">
            <v>0</v>
          </cell>
        </row>
        <row r="1368">
          <cell r="B1368">
            <v>0</v>
          </cell>
          <cell r="C1368">
            <v>0</v>
          </cell>
          <cell r="D1368">
            <v>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0</v>
          </cell>
          <cell r="AF1368">
            <v>0</v>
          </cell>
          <cell r="AG1368">
            <v>0</v>
          </cell>
          <cell r="AH1368">
            <v>0</v>
          </cell>
          <cell r="AI1368">
            <v>0</v>
          </cell>
          <cell r="AJ1368">
            <v>0</v>
          </cell>
          <cell r="AK1368">
            <v>0</v>
          </cell>
          <cell r="AL1368">
            <v>0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0</v>
          </cell>
          <cell r="AV1368">
            <v>0</v>
          </cell>
          <cell r="AW1368">
            <v>0</v>
          </cell>
          <cell r="AX1368">
            <v>0</v>
          </cell>
          <cell r="AY1368">
            <v>0</v>
          </cell>
          <cell r="AZ1368">
            <v>0</v>
          </cell>
          <cell r="BA1368">
            <v>0</v>
          </cell>
          <cell r="BB1368">
            <v>0</v>
          </cell>
          <cell r="BC1368">
            <v>0</v>
          </cell>
          <cell r="BD1368">
            <v>0</v>
          </cell>
          <cell r="BE1368">
            <v>0</v>
          </cell>
          <cell r="BF1368">
            <v>0</v>
          </cell>
          <cell r="BG1368">
            <v>0</v>
          </cell>
          <cell r="BH1368">
            <v>0</v>
          </cell>
          <cell r="BI1368">
            <v>0</v>
          </cell>
          <cell r="BJ1368">
            <v>0</v>
          </cell>
          <cell r="BK1368">
            <v>0</v>
          </cell>
          <cell r="BL1368">
            <v>0</v>
          </cell>
          <cell r="BM1368">
            <v>0</v>
          </cell>
          <cell r="BO1368">
            <v>0</v>
          </cell>
        </row>
        <row r="1369">
          <cell r="B1369">
            <v>0</v>
          </cell>
          <cell r="C1369">
            <v>0</v>
          </cell>
          <cell r="D1369">
            <v>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  <cell r="AF1369">
            <v>0</v>
          </cell>
          <cell r="AG1369">
            <v>0</v>
          </cell>
          <cell r="AH1369">
            <v>0</v>
          </cell>
          <cell r="AI1369">
            <v>0</v>
          </cell>
          <cell r="AJ1369">
            <v>0</v>
          </cell>
          <cell r="AK1369">
            <v>0</v>
          </cell>
          <cell r="AL1369">
            <v>0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0</v>
          </cell>
          <cell r="AV1369">
            <v>0</v>
          </cell>
          <cell r="AW1369">
            <v>0</v>
          </cell>
          <cell r="AX1369">
            <v>0</v>
          </cell>
          <cell r="AY1369">
            <v>0</v>
          </cell>
          <cell r="AZ1369">
            <v>0</v>
          </cell>
          <cell r="BA1369">
            <v>0</v>
          </cell>
          <cell r="BB1369">
            <v>0</v>
          </cell>
          <cell r="BC1369">
            <v>0</v>
          </cell>
          <cell r="BD1369">
            <v>0</v>
          </cell>
          <cell r="BE1369">
            <v>0</v>
          </cell>
          <cell r="BF1369">
            <v>0</v>
          </cell>
          <cell r="BG1369">
            <v>0</v>
          </cell>
          <cell r="BH1369">
            <v>0</v>
          </cell>
          <cell r="BI1369">
            <v>0</v>
          </cell>
          <cell r="BJ1369">
            <v>0</v>
          </cell>
          <cell r="BK1369">
            <v>0</v>
          </cell>
          <cell r="BL1369">
            <v>0</v>
          </cell>
          <cell r="BM1369">
            <v>0</v>
          </cell>
          <cell r="BO1369">
            <v>0</v>
          </cell>
        </row>
        <row r="1370">
          <cell r="B1370">
            <v>0</v>
          </cell>
          <cell r="C1370">
            <v>0</v>
          </cell>
          <cell r="D1370">
            <v>0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G1370">
            <v>0</v>
          </cell>
          <cell r="AH1370">
            <v>0</v>
          </cell>
          <cell r="AI1370">
            <v>0</v>
          </cell>
          <cell r="AJ1370">
            <v>0</v>
          </cell>
          <cell r="AK1370">
            <v>0</v>
          </cell>
          <cell r="AL1370">
            <v>0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0</v>
          </cell>
          <cell r="AV1370">
            <v>0</v>
          </cell>
          <cell r="AW1370">
            <v>0</v>
          </cell>
          <cell r="AX1370">
            <v>0</v>
          </cell>
          <cell r="AY1370">
            <v>0</v>
          </cell>
          <cell r="AZ1370">
            <v>0</v>
          </cell>
          <cell r="BA1370">
            <v>0</v>
          </cell>
          <cell r="BB1370">
            <v>0</v>
          </cell>
          <cell r="BC1370">
            <v>0</v>
          </cell>
          <cell r="BD1370">
            <v>0</v>
          </cell>
          <cell r="BE1370">
            <v>0</v>
          </cell>
          <cell r="BF1370">
            <v>0</v>
          </cell>
          <cell r="BG1370">
            <v>0</v>
          </cell>
          <cell r="BH1370">
            <v>0</v>
          </cell>
          <cell r="BI1370">
            <v>0</v>
          </cell>
          <cell r="BJ1370">
            <v>0</v>
          </cell>
          <cell r="BK1370">
            <v>0</v>
          </cell>
          <cell r="BL1370">
            <v>0</v>
          </cell>
          <cell r="BM1370">
            <v>0</v>
          </cell>
          <cell r="BO1370">
            <v>0</v>
          </cell>
        </row>
        <row r="1371">
          <cell r="B1371">
            <v>0</v>
          </cell>
          <cell r="C1371">
            <v>0</v>
          </cell>
          <cell r="D1371">
            <v>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0</v>
          </cell>
          <cell r="AF1371">
            <v>0</v>
          </cell>
          <cell r="AG1371">
            <v>0</v>
          </cell>
          <cell r="AH1371">
            <v>0</v>
          </cell>
          <cell r="AI1371">
            <v>0</v>
          </cell>
          <cell r="AJ1371">
            <v>0</v>
          </cell>
          <cell r="AK1371">
            <v>0</v>
          </cell>
          <cell r="AL1371">
            <v>0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0</v>
          </cell>
          <cell r="AV1371">
            <v>0</v>
          </cell>
          <cell r="AW1371">
            <v>0</v>
          </cell>
          <cell r="AX1371">
            <v>0</v>
          </cell>
          <cell r="AY1371">
            <v>0</v>
          </cell>
          <cell r="AZ1371">
            <v>0</v>
          </cell>
          <cell r="BA1371">
            <v>0</v>
          </cell>
          <cell r="BB1371">
            <v>0</v>
          </cell>
          <cell r="BC1371">
            <v>0</v>
          </cell>
          <cell r="BD1371">
            <v>0</v>
          </cell>
          <cell r="BE1371">
            <v>0</v>
          </cell>
          <cell r="BF1371">
            <v>0</v>
          </cell>
          <cell r="BG1371">
            <v>0</v>
          </cell>
          <cell r="BH1371">
            <v>0</v>
          </cell>
          <cell r="BI1371">
            <v>0</v>
          </cell>
          <cell r="BJ1371">
            <v>0</v>
          </cell>
          <cell r="BK1371">
            <v>0</v>
          </cell>
          <cell r="BL1371">
            <v>0</v>
          </cell>
          <cell r="BM1371">
            <v>0</v>
          </cell>
          <cell r="BO1371">
            <v>0</v>
          </cell>
        </row>
        <row r="1372">
          <cell r="B1372">
            <v>0</v>
          </cell>
          <cell r="C1372">
            <v>0</v>
          </cell>
          <cell r="D1372">
            <v>0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  <cell r="AJ1372">
            <v>0</v>
          </cell>
          <cell r="AK1372">
            <v>0</v>
          </cell>
          <cell r="AL1372">
            <v>0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0</v>
          </cell>
          <cell r="AV1372">
            <v>0</v>
          </cell>
          <cell r="AW1372">
            <v>0</v>
          </cell>
          <cell r="AX1372">
            <v>0</v>
          </cell>
          <cell r="AY1372">
            <v>0</v>
          </cell>
          <cell r="AZ1372">
            <v>0</v>
          </cell>
          <cell r="BA1372">
            <v>0</v>
          </cell>
          <cell r="BB1372">
            <v>0</v>
          </cell>
          <cell r="BC1372">
            <v>0</v>
          </cell>
          <cell r="BD1372">
            <v>0</v>
          </cell>
          <cell r="BE1372">
            <v>0</v>
          </cell>
          <cell r="BF1372">
            <v>0</v>
          </cell>
          <cell r="BG1372">
            <v>0</v>
          </cell>
          <cell r="BH1372">
            <v>0</v>
          </cell>
          <cell r="BI1372">
            <v>0</v>
          </cell>
          <cell r="BJ1372">
            <v>0</v>
          </cell>
          <cell r="BK1372">
            <v>0</v>
          </cell>
          <cell r="BL1372">
            <v>0</v>
          </cell>
          <cell r="BM1372">
            <v>0</v>
          </cell>
          <cell r="BO1372">
            <v>0</v>
          </cell>
        </row>
        <row r="1373">
          <cell r="B1373">
            <v>0</v>
          </cell>
          <cell r="C1373">
            <v>0</v>
          </cell>
          <cell r="D1373">
            <v>0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0</v>
          </cell>
          <cell r="AI1373">
            <v>0</v>
          </cell>
          <cell r="AJ1373">
            <v>0</v>
          </cell>
          <cell r="AK1373">
            <v>0</v>
          </cell>
          <cell r="AL1373">
            <v>0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0</v>
          </cell>
          <cell r="AV1373">
            <v>0</v>
          </cell>
          <cell r="AW1373">
            <v>0</v>
          </cell>
          <cell r="AX1373">
            <v>0</v>
          </cell>
          <cell r="AY1373">
            <v>0</v>
          </cell>
          <cell r="AZ1373">
            <v>0</v>
          </cell>
          <cell r="BA1373">
            <v>0</v>
          </cell>
          <cell r="BB1373">
            <v>0</v>
          </cell>
          <cell r="BC1373">
            <v>0</v>
          </cell>
          <cell r="BD1373">
            <v>0</v>
          </cell>
          <cell r="BE1373">
            <v>0</v>
          </cell>
          <cell r="BF1373">
            <v>0</v>
          </cell>
          <cell r="BG1373">
            <v>0</v>
          </cell>
          <cell r="BH1373">
            <v>0</v>
          </cell>
          <cell r="BI1373">
            <v>0</v>
          </cell>
          <cell r="BJ1373">
            <v>0</v>
          </cell>
          <cell r="BK1373">
            <v>0</v>
          </cell>
          <cell r="BL1373">
            <v>0</v>
          </cell>
          <cell r="BM1373">
            <v>0</v>
          </cell>
          <cell r="BO1373">
            <v>0</v>
          </cell>
        </row>
        <row r="1374">
          <cell r="B1374">
            <v>0</v>
          </cell>
          <cell r="C1374">
            <v>0</v>
          </cell>
          <cell r="D1374">
            <v>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G1374">
            <v>0</v>
          </cell>
          <cell r="AH1374">
            <v>0</v>
          </cell>
          <cell r="AI1374">
            <v>0</v>
          </cell>
          <cell r="AJ1374">
            <v>0</v>
          </cell>
          <cell r="AK1374">
            <v>0</v>
          </cell>
          <cell r="AL1374">
            <v>0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0</v>
          </cell>
          <cell r="AV1374">
            <v>0</v>
          </cell>
          <cell r="AW1374">
            <v>0</v>
          </cell>
          <cell r="AX1374">
            <v>0</v>
          </cell>
          <cell r="AY1374">
            <v>0</v>
          </cell>
          <cell r="AZ1374">
            <v>0</v>
          </cell>
          <cell r="BA1374">
            <v>0</v>
          </cell>
          <cell r="BB1374">
            <v>0</v>
          </cell>
          <cell r="BC1374">
            <v>0</v>
          </cell>
          <cell r="BD1374">
            <v>0</v>
          </cell>
          <cell r="BE1374">
            <v>0</v>
          </cell>
          <cell r="BF1374">
            <v>0</v>
          </cell>
          <cell r="BG1374">
            <v>0</v>
          </cell>
          <cell r="BH1374">
            <v>0</v>
          </cell>
          <cell r="BI1374">
            <v>0</v>
          </cell>
          <cell r="BJ1374">
            <v>0</v>
          </cell>
          <cell r="BK1374">
            <v>0</v>
          </cell>
          <cell r="BL1374">
            <v>0</v>
          </cell>
          <cell r="BM1374">
            <v>0</v>
          </cell>
          <cell r="BO1374">
            <v>0</v>
          </cell>
        </row>
        <row r="1375">
          <cell r="B1375">
            <v>0</v>
          </cell>
          <cell r="C1375">
            <v>0</v>
          </cell>
          <cell r="D1375">
            <v>0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0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  <cell r="AK1375">
            <v>0</v>
          </cell>
          <cell r="AL1375">
            <v>0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0</v>
          </cell>
          <cell r="AV1375">
            <v>0</v>
          </cell>
          <cell r="AW1375">
            <v>0</v>
          </cell>
          <cell r="AX1375">
            <v>0</v>
          </cell>
          <cell r="AY1375">
            <v>0</v>
          </cell>
          <cell r="AZ1375">
            <v>0</v>
          </cell>
          <cell r="BA1375">
            <v>0</v>
          </cell>
          <cell r="BB1375">
            <v>0</v>
          </cell>
          <cell r="BC1375">
            <v>0</v>
          </cell>
          <cell r="BD1375">
            <v>0</v>
          </cell>
          <cell r="BE1375">
            <v>0</v>
          </cell>
          <cell r="BF1375">
            <v>0</v>
          </cell>
          <cell r="BG1375">
            <v>0</v>
          </cell>
          <cell r="BH1375">
            <v>0</v>
          </cell>
          <cell r="BI1375">
            <v>0</v>
          </cell>
          <cell r="BJ1375">
            <v>0</v>
          </cell>
          <cell r="BK1375">
            <v>0</v>
          </cell>
          <cell r="BL1375">
            <v>0</v>
          </cell>
          <cell r="BM1375">
            <v>0</v>
          </cell>
          <cell r="BO1375">
            <v>0</v>
          </cell>
        </row>
        <row r="1376">
          <cell r="B1376">
            <v>0</v>
          </cell>
          <cell r="C1376">
            <v>0</v>
          </cell>
          <cell r="D1376">
            <v>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  <cell r="AL1376">
            <v>0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0</v>
          </cell>
          <cell r="AV1376">
            <v>0</v>
          </cell>
          <cell r="AW1376">
            <v>0</v>
          </cell>
          <cell r="AX1376">
            <v>0</v>
          </cell>
          <cell r="AY1376">
            <v>0</v>
          </cell>
          <cell r="AZ1376">
            <v>0</v>
          </cell>
          <cell r="BA1376">
            <v>0</v>
          </cell>
          <cell r="BB1376">
            <v>0</v>
          </cell>
          <cell r="BC1376">
            <v>0</v>
          </cell>
          <cell r="BD1376">
            <v>0</v>
          </cell>
          <cell r="BE1376">
            <v>0</v>
          </cell>
          <cell r="BF1376">
            <v>0</v>
          </cell>
          <cell r="BG1376">
            <v>0</v>
          </cell>
          <cell r="BH1376">
            <v>0</v>
          </cell>
          <cell r="BI1376">
            <v>0</v>
          </cell>
          <cell r="BJ1376">
            <v>0</v>
          </cell>
          <cell r="BK1376">
            <v>0</v>
          </cell>
          <cell r="BL1376">
            <v>0</v>
          </cell>
          <cell r="BM1376">
            <v>0</v>
          </cell>
          <cell r="BO1376">
            <v>0</v>
          </cell>
        </row>
        <row r="1377">
          <cell r="B1377">
            <v>0</v>
          </cell>
          <cell r="C1377">
            <v>0</v>
          </cell>
          <cell r="D1377">
            <v>0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0</v>
          </cell>
          <cell r="AF1377">
            <v>0</v>
          </cell>
          <cell r="AG1377">
            <v>0</v>
          </cell>
          <cell r="AH1377">
            <v>0</v>
          </cell>
          <cell r="AI1377">
            <v>0</v>
          </cell>
          <cell r="AJ1377">
            <v>0</v>
          </cell>
          <cell r="AK1377">
            <v>0</v>
          </cell>
          <cell r="AL1377">
            <v>0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0</v>
          </cell>
          <cell r="AV1377">
            <v>0</v>
          </cell>
          <cell r="AW1377">
            <v>0</v>
          </cell>
          <cell r="AX1377">
            <v>0</v>
          </cell>
          <cell r="AY1377">
            <v>0</v>
          </cell>
          <cell r="AZ1377">
            <v>0</v>
          </cell>
          <cell r="BA1377">
            <v>0</v>
          </cell>
          <cell r="BB1377">
            <v>0</v>
          </cell>
          <cell r="BC1377">
            <v>0</v>
          </cell>
          <cell r="BD1377">
            <v>0</v>
          </cell>
          <cell r="BE1377">
            <v>0</v>
          </cell>
          <cell r="BF1377">
            <v>0</v>
          </cell>
          <cell r="BG1377">
            <v>0</v>
          </cell>
          <cell r="BH1377">
            <v>0</v>
          </cell>
          <cell r="BI1377">
            <v>0</v>
          </cell>
          <cell r="BJ1377">
            <v>0</v>
          </cell>
          <cell r="BK1377">
            <v>0</v>
          </cell>
          <cell r="BL1377">
            <v>0</v>
          </cell>
          <cell r="BM1377">
            <v>0</v>
          </cell>
          <cell r="BO1377">
            <v>0</v>
          </cell>
        </row>
        <row r="1378">
          <cell r="B1378">
            <v>0</v>
          </cell>
          <cell r="C1378">
            <v>0</v>
          </cell>
          <cell r="D1378">
            <v>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0</v>
          </cell>
          <cell r="AF1378">
            <v>0</v>
          </cell>
          <cell r="AG1378">
            <v>0</v>
          </cell>
          <cell r="AH1378">
            <v>0</v>
          </cell>
          <cell r="AI1378">
            <v>0</v>
          </cell>
          <cell r="AJ1378">
            <v>0</v>
          </cell>
          <cell r="AK1378">
            <v>0</v>
          </cell>
          <cell r="AL1378">
            <v>0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0</v>
          </cell>
          <cell r="AV1378">
            <v>0</v>
          </cell>
          <cell r="AW1378">
            <v>0</v>
          </cell>
          <cell r="AX1378">
            <v>0</v>
          </cell>
          <cell r="AY1378">
            <v>0</v>
          </cell>
          <cell r="AZ1378">
            <v>0</v>
          </cell>
          <cell r="BA1378">
            <v>0</v>
          </cell>
          <cell r="BB1378">
            <v>0</v>
          </cell>
          <cell r="BC1378">
            <v>0</v>
          </cell>
          <cell r="BD1378">
            <v>0</v>
          </cell>
          <cell r="BE1378">
            <v>0</v>
          </cell>
          <cell r="BF1378">
            <v>0</v>
          </cell>
          <cell r="BG1378">
            <v>0</v>
          </cell>
          <cell r="BH1378">
            <v>0</v>
          </cell>
          <cell r="BI1378">
            <v>0</v>
          </cell>
          <cell r="BJ1378">
            <v>0</v>
          </cell>
          <cell r="BK1378">
            <v>0</v>
          </cell>
          <cell r="BL1378">
            <v>0</v>
          </cell>
          <cell r="BM1378">
            <v>0</v>
          </cell>
          <cell r="BO1378">
            <v>0</v>
          </cell>
        </row>
        <row r="1379">
          <cell r="B1379">
            <v>0</v>
          </cell>
          <cell r="C1379">
            <v>0</v>
          </cell>
          <cell r="D1379">
            <v>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0</v>
          </cell>
          <cell r="AF1379">
            <v>0</v>
          </cell>
          <cell r="AG1379">
            <v>0</v>
          </cell>
          <cell r="AH1379">
            <v>0</v>
          </cell>
          <cell r="AI1379">
            <v>0</v>
          </cell>
          <cell r="AJ1379">
            <v>0</v>
          </cell>
          <cell r="AK1379">
            <v>0</v>
          </cell>
          <cell r="AL1379">
            <v>0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0</v>
          </cell>
          <cell r="AV1379">
            <v>0</v>
          </cell>
          <cell r="AW1379">
            <v>0</v>
          </cell>
          <cell r="AX1379">
            <v>0</v>
          </cell>
          <cell r="AY1379">
            <v>0</v>
          </cell>
          <cell r="AZ1379">
            <v>0</v>
          </cell>
          <cell r="BA1379">
            <v>0</v>
          </cell>
          <cell r="BB1379">
            <v>0</v>
          </cell>
          <cell r="BC1379">
            <v>0</v>
          </cell>
          <cell r="BD1379">
            <v>0</v>
          </cell>
          <cell r="BE1379">
            <v>0</v>
          </cell>
          <cell r="BF1379">
            <v>0</v>
          </cell>
          <cell r="BG1379">
            <v>0</v>
          </cell>
          <cell r="BH1379">
            <v>0</v>
          </cell>
          <cell r="BI1379">
            <v>0</v>
          </cell>
          <cell r="BJ1379">
            <v>0</v>
          </cell>
          <cell r="BK1379">
            <v>0</v>
          </cell>
          <cell r="BL1379">
            <v>0</v>
          </cell>
          <cell r="BM1379">
            <v>0</v>
          </cell>
          <cell r="BO1379">
            <v>0</v>
          </cell>
        </row>
        <row r="1380">
          <cell r="B1380">
            <v>0</v>
          </cell>
          <cell r="C1380">
            <v>0</v>
          </cell>
          <cell r="D1380">
            <v>0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0</v>
          </cell>
          <cell r="AF1380">
            <v>0</v>
          </cell>
          <cell r="AG1380">
            <v>0</v>
          </cell>
          <cell r="AH1380">
            <v>0</v>
          </cell>
          <cell r="AI1380">
            <v>0</v>
          </cell>
          <cell r="AJ1380">
            <v>0</v>
          </cell>
          <cell r="AK1380">
            <v>0</v>
          </cell>
          <cell r="AL1380">
            <v>0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0</v>
          </cell>
          <cell r="AV1380">
            <v>0</v>
          </cell>
          <cell r="AW1380">
            <v>0</v>
          </cell>
          <cell r="AX1380">
            <v>0</v>
          </cell>
          <cell r="AY1380">
            <v>0</v>
          </cell>
          <cell r="AZ1380">
            <v>0</v>
          </cell>
          <cell r="BA1380">
            <v>0</v>
          </cell>
          <cell r="BB1380">
            <v>0</v>
          </cell>
          <cell r="BC1380">
            <v>0</v>
          </cell>
          <cell r="BD1380">
            <v>0</v>
          </cell>
          <cell r="BE1380">
            <v>0</v>
          </cell>
          <cell r="BF1380">
            <v>0</v>
          </cell>
          <cell r="BG1380">
            <v>0</v>
          </cell>
          <cell r="BH1380">
            <v>0</v>
          </cell>
          <cell r="BI1380">
            <v>0</v>
          </cell>
          <cell r="BJ1380">
            <v>0</v>
          </cell>
          <cell r="BK1380">
            <v>0</v>
          </cell>
          <cell r="BL1380">
            <v>0</v>
          </cell>
          <cell r="BM1380">
            <v>0</v>
          </cell>
          <cell r="BO1380">
            <v>0</v>
          </cell>
        </row>
        <row r="1381">
          <cell r="B1381">
            <v>0</v>
          </cell>
          <cell r="C1381">
            <v>0</v>
          </cell>
          <cell r="D1381">
            <v>0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0</v>
          </cell>
          <cell r="AF1381">
            <v>0</v>
          </cell>
          <cell r="AG1381">
            <v>0</v>
          </cell>
          <cell r="AH1381">
            <v>0</v>
          </cell>
          <cell r="AI1381">
            <v>0</v>
          </cell>
          <cell r="AJ1381">
            <v>0</v>
          </cell>
          <cell r="AK1381">
            <v>0</v>
          </cell>
          <cell r="AL1381">
            <v>0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0</v>
          </cell>
          <cell r="AV1381">
            <v>0</v>
          </cell>
          <cell r="AW1381">
            <v>0</v>
          </cell>
          <cell r="AX1381">
            <v>0</v>
          </cell>
          <cell r="AY1381">
            <v>0</v>
          </cell>
          <cell r="AZ1381">
            <v>0</v>
          </cell>
          <cell r="BA1381">
            <v>0</v>
          </cell>
          <cell r="BB1381">
            <v>0</v>
          </cell>
          <cell r="BC1381">
            <v>0</v>
          </cell>
          <cell r="BD1381">
            <v>0</v>
          </cell>
          <cell r="BE1381">
            <v>0</v>
          </cell>
          <cell r="BF1381">
            <v>0</v>
          </cell>
          <cell r="BG1381">
            <v>0</v>
          </cell>
          <cell r="BH1381">
            <v>0</v>
          </cell>
          <cell r="BI1381">
            <v>0</v>
          </cell>
          <cell r="BJ1381">
            <v>0</v>
          </cell>
          <cell r="BK1381">
            <v>0</v>
          </cell>
          <cell r="BL1381">
            <v>0</v>
          </cell>
          <cell r="BM1381">
            <v>0</v>
          </cell>
          <cell r="BO1381">
            <v>0</v>
          </cell>
        </row>
        <row r="1382">
          <cell r="B1382">
            <v>0</v>
          </cell>
          <cell r="C1382">
            <v>0</v>
          </cell>
          <cell r="D1382">
            <v>0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0</v>
          </cell>
          <cell r="AF1382">
            <v>0</v>
          </cell>
          <cell r="AG1382">
            <v>0</v>
          </cell>
          <cell r="AH1382">
            <v>0</v>
          </cell>
          <cell r="AI1382">
            <v>0</v>
          </cell>
          <cell r="AJ1382">
            <v>0</v>
          </cell>
          <cell r="AK1382">
            <v>0</v>
          </cell>
          <cell r="AL1382">
            <v>0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O1382">
            <v>0</v>
          </cell>
        </row>
        <row r="1383">
          <cell r="B1383">
            <v>0</v>
          </cell>
          <cell r="C1383">
            <v>0</v>
          </cell>
          <cell r="D1383">
            <v>0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O1383">
            <v>0</v>
          </cell>
        </row>
        <row r="1384">
          <cell r="B1384">
            <v>0</v>
          </cell>
          <cell r="C1384">
            <v>0</v>
          </cell>
          <cell r="D1384">
            <v>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0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  <cell r="AJ1384">
            <v>0</v>
          </cell>
          <cell r="AK1384">
            <v>0</v>
          </cell>
          <cell r="AL1384">
            <v>0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O1384">
            <v>0</v>
          </cell>
        </row>
        <row r="1385">
          <cell r="B1385">
            <v>0</v>
          </cell>
          <cell r="C1385">
            <v>0</v>
          </cell>
          <cell r="D1385">
            <v>0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0</v>
          </cell>
          <cell r="AF1385">
            <v>0</v>
          </cell>
          <cell r="AG1385">
            <v>0</v>
          </cell>
          <cell r="AH1385">
            <v>0</v>
          </cell>
          <cell r="AI1385">
            <v>0</v>
          </cell>
          <cell r="AJ1385">
            <v>0</v>
          </cell>
          <cell r="AK1385">
            <v>0</v>
          </cell>
          <cell r="AL1385">
            <v>0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O1385">
            <v>0</v>
          </cell>
        </row>
        <row r="1386">
          <cell r="B1386">
            <v>0</v>
          </cell>
          <cell r="C1386">
            <v>0</v>
          </cell>
          <cell r="D1386">
            <v>0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0</v>
          </cell>
          <cell r="AF1386">
            <v>0</v>
          </cell>
          <cell r="AG1386">
            <v>0</v>
          </cell>
          <cell r="AH1386">
            <v>0</v>
          </cell>
          <cell r="AI1386">
            <v>0</v>
          </cell>
          <cell r="AJ1386">
            <v>0</v>
          </cell>
          <cell r="AK1386">
            <v>0</v>
          </cell>
          <cell r="AL1386">
            <v>0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O1386">
            <v>0</v>
          </cell>
        </row>
        <row r="1387">
          <cell r="B1387">
            <v>0</v>
          </cell>
          <cell r="C1387">
            <v>0</v>
          </cell>
          <cell r="D1387">
            <v>0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0</v>
          </cell>
          <cell r="AF1387">
            <v>0</v>
          </cell>
          <cell r="AG1387">
            <v>0</v>
          </cell>
          <cell r="AH1387">
            <v>0</v>
          </cell>
          <cell r="AI1387">
            <v>0</v>
          </cell>
          <cell r="AJ1387">
            <v>0</v>
          </cell>
          <cell r="AK1387">
            <v>0</v>
          </cell>
          <cell r="AL1387">
            <v>0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O1387">
            <v>0</v>
          </cell>
        </row>
        <row r="1388">
          <cell r="B1388">
            <v>0</v>
          </cell>
          <cell r="C1388">
            <v>0</v>
          </cell>
          <cell r="D1388">
            <v>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  <cell r="AJ1388">
            <v>0</v>
          </cell>
          <cell r="AK1388">
            <v>0</v>
          </cell>
          <cell r="AL1388">
            <v>0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O1388">
            <v>0</v>
          </cell>
        </row>
        <row r="1389">
          <cell r="B1389">
            <v>0</v>
          </cell>
          <cell r="C1389">
            <v>0</v>
          </cell>
          <cell r="D1389">
            <v>0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0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</v>
          </cell>
          <cell r="AL1389">
            <v>0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O1389">
            <v>0</v>
          </cell>
        </row>
        <row r="1390">
          <cell r="B1390">
            <v>0</v>
          </cell>
          <cell r="C1390">
            <v>0</v>
          </cell>
          <cell r="D1390">
            <v>0</v>
          </cell>
          <cell r="E1390">
            <v>0</v>
          </cell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0</v>
          </cell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0</v>
          </cell>
          <cell r="AK1390">
            <v>0</v>
          </cell>
          <cell r="AL1390">
            <v>0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O1390">
            <v>0</v>
          </cell>
        </row>
        <row r="1391">
          <cell r="B1391">
            <v>0</v>
          </cell>
          <cell r="C1391">
            <v>0</v>
          </cell>
          <cell r="D1391">
            <v>0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0</v>
          </cell>
          <cell r="AF1391">
            <v>0</v>
          </cell>
          <cell r="AG1391">
            <v>0</v>
          </cell>
          <cell r="AH1391">
            <v>0</v>
          </cell>
          <cell r="AI1391">
            <v>0</v>
          </cell>
          <cell r="AJ1391">
            <v>0</v>
          </cell>
          <cell r="AK1391">
            <v>0</v>
          </cell>
          <cell r="AL1391">
            <v>0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O1391">
            <v>0</v>
          </cell>
        </row>
        <row r="1392">
          <cell r="B1392">
            <v>0</v>
          </cell>
          <cell r="C1392">
            <v>0</v>
          </cell>
          <cell r="D1392">
            <v>0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0</v>
          </cell>
          <cell r="AF1392">
            <v>0</v>
          </cell>
          <cell r="AG1392">
            <v>0</v>
          </cell>
          <cell r="AH1392">
            <v>0</v>
          </cell>
          <cell r="AI1392">
            <v>0</v>
          </cell>
          <cell r="AJ1392">
            <v>0</v>
          </cell>
          <cell r="AK1392">
            <v>0</v>
          </cell>
          <cell r="AL1392">
            <v>0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O1392">
            <v>0</v>
          </cell>
        </row>
        <row r="1393">
          <cell r="B1393">
            <v>0</v>
          </cell>
          <cell r="C1393">
            <v>0</v>
          </cell>
          <cell r="D1393">
            <v>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0</v>
          </cell>
          <cell r="AF1393">
            <v>0</v>
          </cell>
          <cell r="AG1393">
            <v>0</v>
          </cell>
          <cell r="AH1393">
            <v>0</v>
          </cell>
          <cell r="AI1393">
            <v>0</v>
          </cell>
          <cell r="AJ1393">
            <v>0</v>
          </cell>
          <cell r="AK1393">
            <v>0</v>
          </cell>
          <cell r="AL1393">
            <v>0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O1393">
            <v>0</v>
          </cell>
        </row>
        <row r="1394">
          <cell r="B1394">
            <v>0</v>
          </cell>
          <cell r="C1394">
            <v>0</v>
          </cell>
          <cell r="D1394">
            <v>0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0</v>
          </cell>
          <cell r="AF1394">
            <v>0</v>
          </cell>
          <cell r="AG1394">
            <v>0</v>
          </cell>
          <cell r="AH1394">
            <v>0</v>
          </cell>
          <cell r="AI1394">
            <v>0</v>
          </cell>
          <cell r="AJ1394">
            <v>0</v>
          </cell>
          <cell r="AK1394">
            <v>0</v>
          </cell>
          <cell r="AL1394">
            <v>0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O1394">
            <v>0</v>
          </cell>
        </row>
        <row r="1395">
          <cell r="B1395">
            <v>0</v>
          </cell>
          <cell r="C1395">
            <v>0</v>
          </cell>
          <cell r="D1395">
            <v>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0</v>
          </cell>
          <cell r="AF1395">
            <v>0</v>
          </cell>
          <cell r="AG1395">
            <v>0</v>
          </cell>
          <cell r="AH1395">
            <v>0</v>
          </cell>
          <cell r="AI1395">
            <v>0</v>
          </cell>
          <cell r="AJ1395">
            <v>0</v>
          </cell>
          <cell r="AK1395">
            <v>0</v>
          </cell>
          <cell r="AL1395">
            <v>0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O1395">
            <v>0</v>
          </cell>
        </row>
        <row r="1396">
          <cell r="B1396">
            <v>0</v>
          </cell>
          <cell r="C1396">
            <v>0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0</v>
          </cell>
          <cell r="AF1396">
            <v>0</v>
          </cell>
          <cell r="AG1396">
            <v>0</v>
          </cell>
          <cell r="AH1396">
            <v>0</v>
          </cell>
          <cell r="AI1396">
            <v>0</v>
          </cell>
          <cell r="AJ1396">
            <v>0</v>
          </cell>
          <cell r="AK1396">
            <v>0</v>
          </cell>
          <cell r="AL1396">
            <v>0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O1396">
            <v>0</v>
          </cell>
        </row>
        <row r="1397">
          <cell r="B1397">
            <v>0</v>
          </cell>
          <cell r="C1397">
            <v>0</v>
          </cell>
          <cell r="D1397">
            <v>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0</v>
          </cell>
          <cell r="AF1397">
            <v>0</v>
          </cell>
          <cell r="AG1397">
            <v>0</v>
          </cell>
          <cell r="AH1397">
            <v>0</v>
          </cell>
          <cell r="AI1397">
            <v>0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O1397">
            <v>0</v>
          </cell>
        </row>
        <row r="1398">
          <cell r="B1398">
            <v>0</v>
          </cell>
          <cell r="C1398">
            <v>0</v>
          </cell>
          <cell r="D1398">
            <v>0</v>
          </cell>
          <cell r="E1398">
            <v>0</v>
          </cell>
          <cell r="F1398">
            <v>0</v>
          </cell>
          <cell r="G1398">
            <v>0</v>
          </cell>
          <cell r="H1398">
            <v>0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0</v>
          </cell>
          <cell r="AF1398">
            <v>0</v>
          </cell>
          <cell r="AG1398">
            <v>0</v>
          </cell>
          <cell r="AH1398">
            <v>0</v>
          </cell>
          <cell r="AI1398">
            <v>0</v>
          </cell>
          <cell r="AJ1398">
            <v>0</v>
          </cell>
          <cell r="AK1398">
            <v>0</v>
          </cell>
          <cell r="AL1398">
            <v>0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O1398">
            <v>0</v>
          </cell>
        </row>
        <row r="1399">
          <cell r="B1399">
            <v>0</v>
          </cell>
          <cell r="C1399">
            <v>0</v>
          </cell>
          <cell r="D1399">
            <v>0</v>
          </cell>
          <cell r="E1399">
            <v>0</v>
          </cell>
          <cell r="F1399">
            <v>0</v>
          </cell>
          <cell r="G1399">
            <v>0</v>
          </cell>
          <cell r="H1399">
            <v>0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0</v>
          </cell>
          <cell r="AF1399">
            <v>0</v>
          </cell>
          <cell r="AG1399">
            <v>0</v>
          </cell>
          <cell r="AH1399">
            <v>0</v>
          </cell>
          <cell r="AI1399">
            <v>0</v>
          </cell>
          <cell r="AJ1399">
            <v>0</v>
          </cell>
          <cell r="AK1399">
            <v>0</v>
          </cell>
          <cell r="AL1399">
            <v>0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O1399">
            <v>0</v>
          </cell>
        </row>
        <row r="1400">
          <cell r="B1400">
            <v>0</v>
          </cell>
          <cell r="C1400">
            <v>0</v>
          </cell>
          <cell r="D1400">
            <v>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O1400">
            <v>0</v>
          </cell>
        </row>
        <row r="1401">
          <cell r="B1401">
            <v>0</v>
          </cell>
          <cell r="C1401">
            <v>0</v>
          </cell>
          <cell r="D1401">
            <v>0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G1401">
            <v>0</v>
          </cell>
          <cell r="AH1401">
            <v>0</v>
          </cell>
          <cell r="AI1401">
            <v>0</v>
          </cell>
          <cell r="AJ1401">
            <v>0</v>
          </cell>
          <cell r="AK1401">
            <v>0</v>
          </cell>
          <cell r="AL1401">
            <v>0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O1401">
            <v>0</v>
          </cell>
        </row>
        <row r="1402">
          <cell r="B1402">
            <v>0</v>
          </cell>
          <cell r="C1402">
            <v>0</v>
          </cell>
          <cell r="D1402">
            <v>0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>
            <v>0</v>
          </cell>
          <cell r="AG1402">
            <v>0</v>
          </cell>
          <cell r="AH1402">
            <v>0</v>
          </cell>
          <cell r="AI1402">
            <v>0</v>
          </cell>
          <cell r="AJ1402">
            <v>0</v>
          </cell>
          <cell r="AK1402">
            <v>0</v>
          </cell>
          <cell r="AL1402">
            <v>0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O1402">
            <v>0</v>
          </cell>
        </row>
        <row r="1403">
          <cell r="B1403">
            <v>0</v>
          </cell>
          <cell r="C1403">
            <v>0</v>
          </cell>
          <cell r="D1403">
            <v>0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0</v>
          </cell>
          <cell r="AF1403">
            <v>0</v>
          </cell>
          <cell r="AG1403">
            <v>0</v>
          </cell>
          <cell r="AH1403">
            <v>0</v>
          </cell>
          <cell r="AI1403">
            <v>0</v>
          </cell>
          <cell r="AJ1403">
            <v>0</v>
          </cell>
          <cell r="AK1403">
            <v>0</v>
          </cell>
          <cell r="AL1403">
            <v>0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O1403">
            <v>0</v>
          </cell>
        </row>
        <row r="1404">
          <cell r="B1404">
            <v>0</v>
          </cell>
          <cell r="C1404">
            <v>0</v>
          </cell>
          <cell r="D1404">
            <v>0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G1404">
            <v>0</v>
          </cell>
          <cell r="AH1404">
            <v>0</v>
          </cell>
          <cell r="AI1404">
            <v>0</v>
          </cell>
          <cell r="AJ1404">
            <v>0</v>
          </cell>
          <cell r="AK1404">
            <v>0</v>
          </cell>
          <cell r="AL1404">
            <v>0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O1404">
            <v>0</v>
          </cell>
        </row>
        <row r="1405">
          <cell r="B1405">
            <v>0</v>
          </cell>
          <cell r="C1405">
            <v>0</v>
          </cell>
          <cell r="D1405">
            <v>0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0</v>
          </cell>
          <cell r="AF1405">
            <v>0</v>
          </cell>
          <cell r="AG1405">
            <v>0</v>
          </cell>
          <cell r="AH1405">
            <v>0</v>
          </cell>
          <cell r="AI1405">
            <v>0</v>
          </cell>
          <cell r="AJ1405">
            <v>0</v>
          </cell>
          <cell r="AK1405">
            <v>0</v>
          </cell>
          <cell r="AL1405">
            <v>0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O1405">
            <v>0</v>
          </cell>
        </row>
        <row r="1406">
          <cell r="B1406">
            <v>0</v>
          </cell>
          <cell r="C1406">
            <v>0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0</v>
          </cell>
          <cell r="AF1406">
            <v>0</v>
          </cell>
          <cell r="AG1406">
            <v>0</v>
          </cell>
          <cell r="AH1406">
            <v>0</v>
          </cell>
          <cell r="AI1406">
            <v>0</v>
          </cell>
          <cell r="AJ1406">
            <v>0</v>
          </cell>
          <cell r="AK1406">
            <v>0</v>
          </cell>
          <cell r="AL1406">
            <v>0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O1406">
            <v>0</v>
          </cell>
        </row>
        <row r="1407">
          <cell r="B1407">
            <v>0</v>
          </cell>
          <cell r="C1407">
            <v>0</v>
          </cell>
          <cell r="D1407">
            <v>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0</v>
          </cell>
          <cell r="AF1407">
            <v>0</v>
          </cell>
          <cell r="AG1407">
            <v>0</v>
          </cell>
          <cell r="AH1407">
            <v>0</v>
          </cell>
          <cell r="AI1407">
            <v>0</v>
          </cell>
          <cell r="AJ1407">
            <v>0</v>
          </cell>
          <cell r="AK1407">
            <v>0</v>
          </cell>
          <cell r="AL1407">
            <v>0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O1407">
            <v>0</v>
          </cell>
        </row>
        <row r="1408">
          <cell r="B1408">
            <v>0</v>
          </cell>
          <cell r="C1408">
            <v>0</v>
          </cell>
          <cell r="D1408">
            <v>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G1408">
            <v>0</v>
          </cell>
          <cell r="AH1408">
            <v>0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O1408">
            <v>0</v>
          </cell>
        </row>
        <row r="1409">
          <cell r="B1409">
            <v>0</v>
          </cell>
          <cell r="C1409">
            <v>0</v>
          </cell>
          <cell r="D1409">
            <v>0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  <cell r="AI1409">
            <v>0</v>
          </cell>
          <cell r="AJ1409">
            <v>0</v>
          </cell>
          <cell r="AK1409">
            <v>0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O1409">
            <v>0</v>
          </cell>
        </row>
        <row r="1410">
          <cell r="B1410">
            <v>0</v>
          </cell>
          <cell r="C1410">
            <v>0</v>
          </cell>
          <cell r="D1410">
            <v>0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0</v>
          </cell>
          <cell r="AF1410">
            <v>0</v>
          </cell>
          <cell r="AG1410">
            <v>0</v>
          </cell>
          <cell r="AH1410">
            <v>0</v>
          </cell>
          <cell r="AI1410">
            <v>0</v>
          </cell>
          <cell r="AJ1410">
            <v>0</v>
          </cell>
          <cell r="AK1410">
            <v>0</v>
          </cell>
          <cell r="AL1410">
            <v>0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O1410">
            <v>0</v>
          </cell>
        </row>
        <row r="1411">
          <cell r="B1411">
            <v>0</v>
          </cell>
          <cell r="C1411">
            <v>0</v>
          </cell>
          <cell r="D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  <cell r="AL1411">
            <v>0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O1411">
            <v>0</v>
          </cell>
        </row>
        <row r="1412">
          <cell r="B1412">
            <v>0</v>
          </cell>
          <cell r="C1412">
            <v>0</v>
          </cell>
          <cell r="D1412">
            <v>0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>
            <v>0</v>
          </cell>
          <cell r="AI1412">
            <v>0</v>
          </cell>
          <cell r="AJ1412">
            <v>0</v>
          </cell>
          <cell r="AK1412">
            <v>0</v>
          </cell>
          <cell r="AL1412">
            <v>0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O1412">
            <v>0</v>
          </cell>
        </row>
        <row r="1413">
          <cell r="B1413">
            <v>0</v>
          </cell>
          <cell r="C1413">
            <v>0</v>
          </cell>
          <cell r="D1413">
            <v>0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0</v>
          </cell>
          <cell r="AF1413">
            <v>0</v>
          </cell>
          <cell r="AG1413">
            <v>0</v>
          </cell>
          <cell r="AH1413">
            <v>0</v>
          </cell>
          <cell r="AI1413">
            <v>0</v>
          </cell>
          <cell r="AJ1413">
            <v>0</v>
          </cell>
          <cell r="AK1413">
            <v>0</v>
          </cell>
          <cell r="AL1413">
            <v>0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O1413">
            <v>0</v>
          </cell>
        </row>
        <row r="1414">
          <cell r="B1414">
            <v>0</v>
          </cell>
          <cell r="C1414">
            <v>0</v>
          </cell>
          <cell r="D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0</v>
          </cell>
          <cell r="AF1414">
            <v>0</v>
          </cell>
          <cell r="AG1414">
            <v>0</v>
          </cell>
          <cell r="AH1414">
            <v>0</v>
          </cell>
          <cell r="AI1414">
            <v>0</v>
          </cell>
          <cell r="AJ1414">
            <v>0</v>
          </cell>
          <cell r="AK1414">
            <v>0</v>
          </cell>
          <cell r="AL1414">
            <v>0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O1414">
            <v>0</v>
          </cell>
        </row>
        <row r="1415">
          <cell r="B1415">
            <v>0</v>
          </cell>
          <cell r="C1415">
            <v>0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0</v>
          </cell>
          <cell r="AF1415">
            <v>0</v>
          </cell>
          <cell r="AG1415">
            <v>0</v>
          </cell>
          <cell r="AH1415">
            <v>0</v>
          </cell>
          <cell r="AI1415">
            <v>0</v>
          </cell>
          <cell r="AJ1415">
            <v>0</v>
          </cell>
          <cell r="AK1415">
            <v>0</v>
          </cell>
          <cell r="AL1415">
            <v>0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O1415">
            <v>0</v>
          </cell>
        </row>
        <row r="1416">
          <cell r="B1416">
            <v>0</v>
          </cell>
          <cell r="C1416">
            <v>0</v>
          </cell>
          <cell r="D1416">
            <v>0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O1416">
            <v>0</v>
          </cell>
        </row>
        <row r="1417">
          <cell r="B1417">
            <v>0</v>
          </cell>
          <cell r="C1417">
            <v>0</v>
          </cell>
          <cell r="D1417">
            <v>0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0</v>
          </cell>
          <cell r="AV1417">
            <v>0</v>
          </cell>
          <cell r="AW1417">
            <v>0</v>
          </cell>
          <cell r="AX1417">
            <v>0</v>
          </cell>
          <cell r="AY1417">
            <v>0</v>
          </cell>
          <cell r="AZ1417">
            <v>0</v>
          </cell>
          <cell r="BA1417">
            <v>0</v>
          </cell>
          <cell r="BB1417">
            <v>0</v>
          </cell>
          <cell r="BC1417">
            <v>0</v>
          </cell>
          <cell r="BD1417">
            <v>0</v>
          </cell>
          <cell r="BE1417">
            <v>0</v>
          </cell>
          <cell r="BF1417">
            <v>0</v>
          </cell>
          <cell r="BG1417">
            <v>0</v>
          </cell>
          <cell r="BH1417">
            <v>0</v>
          </cell>
          <cell r="BI1417">
            <v>0</v>
          </cell>
          <cell r="BJ1417">
            <v>0</v>
          </cell>
          <cell r="BK1417">
            <v>0</v>
          </cell>
          <cell r="BL1417">
            <v>0</v>
          </cell>
          <cell r="BM1417">
            <v>0</v>
          </cell>
          <cell r="BO1417">
            <v>0</v>
          </cell>
        </row>
        <row r="1418">
          <cell r="B1418">
            <v>0</v>
          </cell>
          <cell r="C1418">
            <v>0</v>
          </cell>
          <cell r="D1418">
            <v>0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0</v>
          </cell>
          <cell r="AV1418">
            <v>0</v>
          </cell>
          <cell r="AW1418">
            <v>0</v>
          </cell>
          <cell r="AX1418">
            <v>0</v>
          </cell>
          <cell r="AY1418">
            <v>0</v>
          </cell>
          <cell r="AZ1418">
            <v>0</v>
          </cell>
          <cell r="BA1418">
            <v>0</v>
          </cell>
          <cell r="BB1418">
            <v>0</v>
          </cell>
          <cell r="BC1418">
            <v>0</v>
          </cell>
          <cell r="BD1418">
            <v>0</v>
          </cell>
          <cell r="BE1418">
            <v>0</v>
          </cell>
          <cell r="BF1418">
            <v>0</v>
          </cell>
          <cell r="BG1418">
            <v>0</v>
          </cell>
          <cell r="BH1418">
            <v>0</v>
          </cell>
          <cell r="BI1418">
            <v>0</v>
          </cell>
          <cell r="BJ1418">
            <v>0</v>
          </cell>
          <cell r="BK1418">
            <v>0</v>
          </cell>
          <cell r="BL1418">
            <v>0</v>
          </cell>
          <cell r="BM1418">
            <v>0</v>
          </cell>
          <cell r="BO1418">
            <v>0</v>
          </cell>
        </row>
        <row r="1419">
          <cell r="B1419">
            <v>0</v>
          </cell>
          <cell r="C1419">
            <v>0</v>
          </cell>
          <cell r="D1419">
            <v>0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0</v>
          </cell>
          <cell r="AV1419">
            <v>0</v>
          </cell>
          <cell r="AW1419">
            <v>0</v>
          </cell>
          <cell r="AX1419">
            <v>0</v>
          </cell>
          <cell r="AY1419">
            <v>0</v>
          </cell>
          <cell r="AZ1419">
            <v>0</v>
          </cell>
          <cell r="BA1419">
            <v>0</v>
          </cell>
          <cell r="BB1419">
            <v>0</v>
          </cell>
          <cell r="BC1419">
            <v>0</v>
          </cell>
          <cell r="BD1419">
            <v>0</v>
          </cell>
          <cell r="BE1419">
            <v>0</v>
          </cell>
          <cell r="BF1419">
            <v>0</v>
          </cell>
          <cell r="BG1419">
            <v>0</v>
          </cell>
          <cell r="BH1419">
            <v>0</v>
          </cell>
          <cell r="BI1419">
            <v>0</v>
          </cell>
          <cell r="BJ1419">
            <v>0</v>
          </cell>
          <cell r="BK1419">
            <v>0</v>
          </cell>
          <cell r="BL1419">
            <v>0</v>
          </cell>
          <cell r="BM1419">
            <v>0</v>
          </cell>
          <cell r="BO1419">
            <v>0</v>
          </cell>
        </row>
        <row r="1420">
          <cell r="B1420">
            <v>0</v>
          </cell>
          <cell r="C1420">
            <v>0</v>
          </cell>
          <cell r="D1420">
            <v>0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0</v>
          </cell>
          <cell r="AV1420">
            <v>0</v>
          </cell>
          <cell r="AW1420">
            <v>0</v>
          </cell>
          <cell r="AX1420">
            <v>0</v>
          </cell>
          <cell r="AY1420">
            <v>0</v>
          </cell>
          <cell r="AZ1420">
            <v>0</v>
          </cell>
          <cell r="BA1420">
            <v>0</v>
          </cell>
          <cell r="BB1420">
            <v>0</v>
          </cell>
          <cell r="BC1420">
            <v>0</v>
          </cell>
          <cell r="BD1420">
            <v>0</v>
          </cell>
          <cell r="BE1420">
            <v>0</v>
          </cell>
          <cell r="BF1420">
            <v>0</v>
          </cell>
          <cell r="BG1420">
            <v>0</v>
          </cell>
          <cell r="BH1420">
            <v>0</v>
          </cell>
          <cell r="BI1420">
            <v>0</v>
          </cell>
          <cell r="BJ1420">
            <v>0</v>
          </cell>
          <cell r="BK1420">
            <v>0</v>
          </cell>
          <cell r="BL1420">
            <v>0</v>
          </cell>
          <cell r="BM1420">
            <v>0</v>
          </cell>
          <cell r="BO1420">
            <v>0</v>
          </cell>
        </row>
        <row r="1421">
          <cell r="B1421">
            <v>0</v>
          </cell>
          <cell r="C1421">
            <v>0</v>
          </cell>
          <cell r="D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0</v>
          </cell>
          <cell r="AV1421">
            <v>0</v>
          </cell>
          <cell r="AW1421">
            <v>0</v>
          </cell>
          <cell r="AX1421">
            <v>0</v>
          </cell>
          <cell r="AY1421">
            <v>0</v>
          </cell>
          <cell r="AZ1421">
            <v>0</v>
          </cell>
          <cell r="BA1421">
            <v>0</v>
          </cell>
          <cell r="BB1421">
            <v>0</v>
          </cell>
          <cell r="BC1421">
            <v>0</v>
          </cell>
          <cell r="BD1421">
            <v>0</v>
          </cell>
          <cell r="BE1421">
            <v>0</v>
          </cell>
          <cell r="BF1421">
            <v>0</v>
          </cell>
          <cell r="BG1421">
            <v>0</v>
          </cell>
          <cell r="BH1421">
            <v>0</v>
          </cell>
          <cell r="BI1421">
            <v>0</v>
          </cell>
          <cell r="BJ1421">
            <v>0</v>
          </cell>
          <cell r="BK1421">
            <v>0</v>
          </cell>
          <cell r="BL1421">
            <v>0</v>
          </cell>
          <cell r="BM1421">
            <v>0</v>
          </cell>
          <cell r="BO1421">
            <v>0</v>
          </cell>
        </row>
        <row r="1422">
          <cell r="B1422">
            <v>0</v>
          </cell>
          <cell r="C1422">
            <v>0</v>
          </cell>
          <cell r="D1422">
            <v>0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0</v>
          </cell>
          <cell r="AV1422">
            <v>0</v>
          </cell>
          <cell r="AW1422">
            <v>0</v>
          </cell>
          <cell r="AX1422">
            <v>0</v>
          </cell>
          <cell r="AY1422">
            <v>0</v>
          </cell>
          <cell r="AZ1422">
            <v>0</v>
          </cell>
          <cell r="BA1422">
            <v>0</v>
          </cell>
          <cell r="BB1422">
            <v>0</v>
          </cell>
          <cell r="BC1422">
            <v>0</v>
          </cell>
          <cell r="BD1422">
            <v>0</v>
          </cell>
          <cell r="BE1422">
            <v>0</v>
          </cell>
          <cell r="BF1422">
            <v>0</v>
          </cell>
          <cell r="BG1422">
            <v>0</v>
          </cell>
          <cell r="BH1422">
            <v>0</v>
          </cell>
          <cell r="BI1422">
            <v>0</v>
          </cell>
          <cell r="BJ1422">
            <v>0</v>
          </cell>
          <cell r="BK1422">
            <v>0</v>
          </cell>
          <cell r="BL1422">
            <v>0</v>
          </cell>
          <cell r="BM1422">
            <v>0</v>
          </cell>
          <cell r="BO1422">
            <v>0</v>
          </cell>
        </row>
        <row r="1423">
          <cell r="B1423">
            <v>0</v>
          </cell>
          <cell r="C1423">
            <v>0</v>
          </cell>
          <cell r="D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0</v>
          </cell>
          <cell r="AV1423">
            <v>0</v>
          </cell>
          <cell r="AW1423">
            <v>0</v>
          </cell>
          <cell r="AX1423">
            <v>0</v>
          </cell>
          <cell r="AY1423">
            <v>0</v>
          </cell>
          <cell r="AZ1423">
            <v>0</v>
          </cell>
          <cell r="BA1423">
            <v>0</v>
          </cell>
          <cell r="BB1423">
            <v>0</v>
          </cell>
          <cell r="BC1423">
            <v>0</v>
          </cell>
          <cell r="BD1423">
            <v>0</v>
          </cell>
          <cell r="BE1423">
            <v>0</v>
          </cell>
          <cell r="BF1423">
            <v>0</v>
          </cell>
          <cell r="BG1423">
            <v>0</v>
          </cell>
          <cell r="BH1423">
            <v>0</v>
          </cell>
          <cell r="BI1423">
            <v>0</v>
          </cell>
          <cell r="BJ1423">
            <v>0</v>
          </cell>
          <cell r="BK1423">
            <v>0</v>
          </cell>
          <cell r="BL1423">
            <v>0</v>
          </cell>
          <cell r="BM1423">
            <v>0</v>
          </cell>
          <cell r="BO1423">
            <v>0</v>
          </cell>
        </row>
        <row r="1424">
          <cell r="B1424">
            <v>0</v>
          </cell>
          <cell r="C1424">
            <v>0</v>
          </cell>
          <cell r="D1424">
            <v>0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0</v>
          </cell>
          <cell r="AV1424">
            <v>0</v>
          </cell>
          <cell r="AW1424">
            <v>0</v>
          </cell>
          <cell r="AX1424">
            <v>0</v>
          </cell>
          <cell r="AY1424">
            <v>0</v>
          </cell>
          <cell r="AZ1424">
            <v>0</v>
          </cell>
          <cell r="BA1424">
            <v>0</v>
          </cell>
          <cell r="BB1424">
            <v>0</v>
          </cell>
          <cell r="BC1424">
            <v>0</v>
          </cell>
          <cell r="BD1424">
            <v>0</v>
          </cell>
          <cell r="BE1424">
            <v>0</v>
          </cell>
          <cell r="BF1424">
            <v>0</v>
          </cell>
          <cell r="BG1424">
            <v>0</v>
          </cell>
          <cell r="BH1424">
            <v>0</v>
          </cell>
          <cell r="BI1424">
            <v>0</v>
          </cell>
          <cell r="BJ1424">
            <v>0</v>
          </cell>
          <cell r="BK1424">
            <v>0</v>
          </cell>
          <cell r="BL1424">
            <v>0</v>
          </cell>
          <cell r="BM1424">
            <v>0</v>
          </cell>
          <cell r="BO1424">
            <v>0</v>
          </cell>
        </row>
        <row r="1425">
          <cell r="B1425">
            <v>0</v>
          </cell>
          <cell r="C1425">
            <v>0</v>
          </cell>
          <cell r="D1425">
            <v>0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0</v>
          </cell>
          <cell r="AV1425">
            <v>0</v>
          </cell>
          <cell r="AW1425">
            <v>0</v>
          </cell>
          <cell r="AX1425">
            <v>0</v>
          </cell>
          <cell r="AY1425">
            <v>0</v>
          </cell>
          <cell r="AZ1425">
            <v>0</v>
          </cell>
          <cell r="BA1425">
            <v>0</v>
          </cell>
          <cell r="BB1425">
            <v>0</v>
          </cell>
          <cell r="BC1425">
            <v>0</v>
          </cell>
          <cell r="BD1425">
            <v>0</v>
          </cell>
          <cell r="BE1425">
            <v>0</v>
          </cell>
          <cell r="BF1425">
            <v>0</v>
          </cell>
          <cell r="BG1425">
            <v>0</v>
          </cell>
          <cell r="BH1425">
            <v>0</v>
          </cell>
          <cell r="BI1425">
            <v>0</v>
          </cell>
          <cell r="BJ1425">
            <v>0</v>
          </cell>
          <cell r="BK1425">
            <v>0</v>
          </cell>
          <cell r="BL1425">
            <v>0</v>
          </cell>
          <cell r="BM1425">
            <v>0</v>
          </cell>
          <cell r="BO1425">
            <v>0</v>
          </cell>
        </row>
        <row r="1426">
          <cell r="B1426">
            <v>0</v>
          </cell>
          <cell r="C1426">
            <v>0</v>
          </cell>
          <cell r="D1426">
            <v>0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0</v>
          </cell>
          <cell r="AV1426">
            <v>0</v>
          </cell>
          <cell r="AW1426">
            <v>0</v>
          </cell>
          <cell r="AX1426">
            <v>0</v>
          </cell>
          <cell r="AY1426">
            <v>0</v>
          </cell>
          <cell r="AZ1426">
            <v>0</v>
          </cell>
          <cell r="BA1426">
            <v>0</v>
          </cell>
          <cell r="BB1426">
            <v>0</v>
          </cell>
          <cell r="BC1426">
            <v>0</v>
          </cell>
          <cell r="BD1426">
            <v>0</v>
          </cell>
          <cell r="BE1426">
            <v>0</v>
          </cell>
          <cell r="BF1426">
            <v>0</v>
          </cell>
          <cell r="BG1426">
            <v>0</v>
          </cell>
          <cell r="BH1426">
            <v>0</v>
          </cell>
          <cell r="BI1426">
            <v>0</v>
          </cell>
          <cell r="BJ1426">
            <v>0</v>
          </cell>
          <cell r="BK1426">
            <v>0</v>
          </cell>
          <cell r="BL1426">
            <v>0</v>
          </cell>
          <cell r="BM1426">
            <v>0</v>
          </cell>
          <cell r="BO1426">
            <v>0</v>
          </cell>
        </row>
        <row r="1427">
          <cell r="B1427">
            <v>0</v>
          </cell>
          <cell r="C1427">
            <v>0</v>
          </cell>
          <cell r="D1427">
            <v>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0</v>
          </cell>
          <cell r="AV1427">
            <v>0</v>
          </cell>
          <cell r="AW1427">
            <v>0</v>
          </cell>
          <cell r="AX1427">
            <v>0</v>
          </cell>
          <cell r="AY1427">
            <v>0</v>
          </cell>
          <cell r="AZ1427">
            <v>0</v>
          </cell>
          <cell r="BA1427">
            <v>0</v>
          </cell>
          <cell r="BB1427">
            <v>0</v>
          </cell>
          <cell r="BC1427">
            <v>0</v>
          </cell>
          <cell r="BD1427">
            <v>0</v>
          </cell>
          <cell r="BE1427">
            <v>0</v>
          </cell>
          <cell r="BF1427">
            <v>0</v>
          </cell>
          <cell r="BG1427">
            <v>0</v>
          </cell>
          <cell r="BH1427">
            <v>0</v>
          </cell>
          <cell r="BI1427">
            <v>0</v>
          </cell>
          <cell r="BJ1427">
            <v>0</v>
          </cell>
          <cell r="BK1427">
            <v>0</v>
          </cell>
          <cell r="BL1427">
            <v>0</v>
          </cell>
          <cell r="BM1427">
            <v>0</v>
          </cell>
          <cell r="BO1427">
            <v>0</v>
          </cell>
        </row>
        <row r="1428">
          <cell r="B1428">
            <v>0</v>
          </cell>
          <cell r="C1428">
            <v>0</v>
          </cell>
          <cell r="D1428">
            <v>0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0</v>
          </cell>
          <cell r="AV1428">
            <v>0</v>
          </cell>
          <cell r="AW1428">
            <v>0</v>
          </cell>
          <cell r="AX1428">
            <v>0</v>
          </cell>
          <cell r="AY1428">
            <v>0</v>
          </cell>
          <cell r="AZ1428">
            <v>0</v>
          </cell>
          <cell r="BA1428">
            <v>0</v>
          </cell>
          <cell r="BB1428">
            <v>0</v>
          </cell>
          <cell r="BC1428">
            <v>0</v>
          </cell>
          <cell r="BD1428">
            <v>0</v>
          </cell>
          <cell r="BE1428">
            <v>0</v>
          </cell>
          <cell r="BF1428">
            <v>0</v>
          </cell>
          <cell r="BG1428">
            <v>0</v>
          </cell>
          <cell r="BH1428">
            <v>0</v>
          </cell>
          <cell r="BI1428">
            <v>0</v>
          </cell>
          <cell r="BJ1428">
            <v>0</v>
          </cell>
          <cell r="BK1428">
            <v>0</v>
          </cell>
          <cell r="BL1428">
            <v>0</v>
          </cell>
          <cell r="BM1428">
            <v>0</v>
          </cell>
          <cell r="BO1428">
            <v>0</v>
          </cell>
        </row>
        <row r="1429">
          <cell r="B1429">
            <v>0</v>
          </cell>
          <cell r="C1429">
            <v>0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0</v>
          </cell>
          <cell r="AV1429">
            <v>0</v>
          </cell>
          <cell r="AW1429">
            <v>0</v>
          </cell>
          <cell r="AX1429">
            <v>0</v>
          </cell>
          <cell r="AY1429">
            <v>0</v>
          </cell>
          <cell r="AZ1429">
            <v>0</v>
          </cell>
          <cell r="BA1429">
            <v>0</v>
          </cell>
          <cell r="BB1429">
            <v>0</v>
          </cell>
          <cell r="BC1429">
            <v>0</v>
          </cell>
          <cell r="BD1429">
            <v>0</v>
          </cell>
          <cell r="BE1429">
            <v>0</v>
          </cell>
          <cell r="BF1429">
            <v>0</v>
          </cell>
          <cell r="BG1429">
            <v>0</v>
          </cell>
          <cell r="BH1429">
            <v>0</v>
          </cell>
          <cell r="BI1429">
            <v>0</v>
          </cell>
          <cell r="BJ1429">
            <v>0</v>
          </cell>
          <cell r="BK1429">
            <v>0</v>
          </cell>
          <cell r="BL1429">
            <v>0</v>
          </cell>
          <cell r="BM1429">
            <v>0</v>
          </cell>
          <cell r="BO1429">
            <v>0</v>
          </cell>
        </row>
        <row r="1430">
          <cell r="B1430">
            <v>0</v>
          </cell>
          <cell r="C1430">
            <v>0</v>
          </cell>
          <cell r="D1430">
            <v>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0</v>
          </cell>
          <cell r="AV1430">
            <v>0</v>
          </cell>
          <cell r="AW1430">
            <v>0</v>
          </cell>
          <cell r="AX1430">
            <v>0</v>
          </cell>
          <cell r="AY1430">
            <v>0</v>
          </cell>
          <cell r="AZ1430">
            <v>0</v>
          </cell>
          <cell r="BA1430">
            <v>0</v>
          </cell>
          <cell r="BB1430">
            <v>0</v>
          </cell>
          <cell r="BC1430">
            <v>0</v>
          </cell>
          <cell r="BD1430">
            <v>0</v>
          </cell>
          <cell r="BE1430">
            <v>0</v>
          </cell>
          <cell r="BF1430">
            <v>0</v>
          </cell>
          <cell r="BG1430">
            <v>0</v>
          </cell>
          <cell r="BH1430">
            <v>0</v>
          </cell>
          <cell r="BI1430">
            <v>0</v>
          </cell>
          <cell r="BJ1430">
            <v>0</v>
          </cell>
          <cell r="BK1430">
            <v>0</v>
          </cell>
          <cell r="BL1430">
            <v>0</v>
          </cell>
          <cell r="BM1430">
            <v>0</v>
          </cell>
          <cell r="BO1430">
            <v>0</v>
          </cell>
        </row>
        <row r="1431">
          <cell r="B1431">
            <v>0</v>
          </cell>
          <cell r="C1431">
            <v>0</v>
          </cell>
          <cell r="D1431">
            <v>0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0</v>
          </cell>
          <cell r="AV1431">
            <v>0</v>
          </cell>
          <cell r="AW1431">
            <v>0</v>
          </cell>
          <cell r="AX1431">
            <v>0</v>
          </cell>
          <cell r="AY1431">
            <v>0</v>
          </cell>
          <cell r="AZ1431">
            <v>0</v>
          </cell>
          <cell r="BA1431">
            <v>0</v>
          </cell>
          <cell r="BB1431">
            <v>0</v>
          </cell>
          <cell r="BC1431">
            <v>0</v>
          </cell>
          <cell r="BD1431">
            <v>0</v>
          </cell>
          <cell r="BE1431">
            <v>0</v>
          </cell>
          <cell r="BF1431">
            <v>0</v>
          </cell>
          <cell r="BG1431">
            <v>0</v>
          </cell>
          <cell r="BH1431">
            <v>0</v>
          </cell>
          <cell r="BI1431">
            <v>0</v>
          </cell>
          <cell r="BJ1431">
            <v>0</v>
          </cell>
          <cell r="BK1431">
            <v>0</v>
          </cell>
          <cell r="BL1431">
            <v>0</v>
          </cell>
          <cell r="BM1431">
            <v>0</v>
          </cell>
          <cell r="BO1431">
            <v>0</v>
          </cell>
        </row>
        <row r="1432">
          <cell r="B1432">
            <v>0</v>
          </cell>
          <cell r="C1432">
            <v>0</v>
          </cell>
          <cell r="D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0</v>
          </cell>
          <cell r="AV1432">
            <v>0</v>
          </cell>
          <cell r="AW1432">
            <v>0</v>
          </cell>
          <cell r="AX1432">
            <v>0</v>
          </cell>
          <cell r="AY1432">
            <v>0</v>
          </cell>
          <cell r="AZ1432">
            <v>0</v>
          </cell>
          <cell r="BA1432">
            <v>0</v>
          </cell>
          <cell r="BB1432">
            <v>0</v>
          </cell>
          <cell r="BC1432">
            <v>0</v>
          </cell>
          <cell r="BD1432">
            <v>0</v>
          </cell>
          <cell r="BE1432">
            <v>0</v>
          </cell>
          <cell r="BF1432">
            <v>0</v>
          </cell>
          <cell r="BG1432">
            <v>0</v>
          </cell>
          <cell r="BH1432">
            <v>0</v>
          </cell>
          <cell r="BI1432">
            <v>0</v>
          </cell>
          <cell r="BJ1432">
            <v>0</v>
          </cell>
          <cell r="BK1432">
            <v>0</v>
          </cell>
          <cell r="BL1432">
            <v>0</v>
          </cell>
          <cell r="BM1432">
            <v>0</v>
          </cell>
          <cell r="BO1432">
            <v>0</v>
          </cell>
        </row>
        <row r="1433">
          <cell r="B1433">
            <v>0</v>
          </cell>
          <cell r="C1433">
            <v>0</v>
          </cell>
          <cell r="D1433">
            <v>0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0</v>
          </cell>
          <cell r="AV1433">
            <v>0</v>
          </cell>
          <cell r="AW1433">
            <v>0</v>
          </cell>
          <cell r="AX1433">
            <v>0</v>
          </cell>
          <cell r="AY1433">
            <v>0</v>
          </cell>
          <cell r="AZ1433">
            <v>0</v>
          </cell>
          <cell r="BA1433">
            <v>0</v>
          </cell>
          <cell r="BB1433">
            <v>0</v>
          </cell>
          <cell r="BC1433">
            <v>0</v>
          </cell>
          <cell r="BD1433">
            <v>0</v>
          </cell>
          <cell r="BE1433">
            <v>0</v>
          </cell>
          <cell r="BF1433">
            <v>0</v>
          </cell>
          <cell r="BG1433">
            <v>0</v>
          </cell>
          <cell r="BH1433">
            <v>0</v>
          </cell>
          <cell r="BI1433">
            <v>0</v>
          </cell>
          <cell r="BJ1433">
            <v>0</v>
          </cell>
          <cell r="BK1433">
            <v>0</v>
          </cell>
          <cell r="BL1433">
            <v>0</v>
          </cell>
          <cell r="BM1433">
            <v>0</v>
          </cell>
          <cell r="BO1433">
            <v>0</v>
          </cell>
        </row>
        <row r="1434">
          <cell r="B1434">
            <v>0</v>
          </cell>
          <cell r="C1434">
            <v>0</v>
          </cell>
          <cell r="D1434">
            <v>0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0</v>
          </cell>
          <cell r="AV1434">
            <v>0</v>
          </cell>
          <cell r="AW1434">
            <v>0</v>
          </cell>
          <cell r="AX1434">
            <v>0</v>
          </cell>
          <cell r="AY1434">
            <v>0</v>
          </cell>
          <cell r="AZ1434">
            <v>0</v>
          </cell>
          <cell r="BA1434">
            <v>0</v>
          </cell>
          <cell r="BB1434">
            <v>0</v>
          </cell>
          <cell r="BC1434">
            <v>0</v>
          </cell>
          <cell r="BD1434">
            <v>0</v>
          </cell>
          <cell r="BE1434">
            <v>0</v>
          </cell>
          <cell r="BF1434">
            <v>0</v>
          </cell>
          <cell r="BG1434">
            <v>0</v>
          </cell>
          <cell r="BH1434">
            <v>0</v>
          </cell>
          <cell r="BI1434">
            <v>0</v>
          </cell>
          <cell r="BJ1434">
            <v>0</v>
          </cell>
          <cell r="BK1434">
            <v>0</v>
          </cell>
          <cell r="BL1434">
            <v>0</v>
          </cell>
          <cell r="BM1434">
            <v>0</v>
          </cell>
          <cell r="BO1434">
            <v>0</v>
          </cell>
        </row>
        <row r="1435">
          <cell r="B1435">
            <v>0</v>
          </cell>
          <cell r="C1435">
            <v>0</v>
          </cell>
          <cell r="D1435">
            <v>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0</v>
          </cell>
          <cell r="AV1435">
            <v>0</v>
          </cell>
          <cell r="AW1435">
            <v>0</v>
          </cell>
          <cell r="AX1435">
            <v>0</v>
          </cell>
          <cell r="AY1435">
            <v>0</v>
          </cell>
          <cell r="AZ1435">
            <v>0</v>
          </cell>
          <cell r="BA1435">
            <v>0</v>
          </cell>
          <cell r="BB1435">
            <v>0</v>
          </cell>
          <cell r="BC1435">
            <v>0</v>
          </cell>
          <cell r="BD1435">
            <v>0</v>
          </cell>
          <cell r="BE1435">
            <v>0</v>
          </cell>
          <cell r="BF1435">
            <v>0</v>
          </cell>
          <cell r="BG1435">
            <v>0</v>
          </cell>
          <cell r="BH1435">
            <v>0</v>
          </cell>
          <cell r="BI1435">
            <v>0</v>
          </cell>
          <cell r="BJ1435">
            <v>0</v>
          </cell>
          <cell r="BK1435">
            <v>0</v>
          </cell>
          <cell r="BL1435">
            <v>0</v>
          </cell>
          <cell r="BM1435">
            <v>0</v>
          </cell>
          <cell r="BO1435">
            <v>0</v>
          </cell>
        </row>
        <row r="1436">
          <cell r="B1436">
            <v>0</v>
          </cell>
          <cell r="C1436">
            <v>0</v>
          </cell>
          <cell r="D1436">
            <v>0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0</v>
          </cell>
          <cell r="AV1436">
            <v>0</v>
          </cell>
          <cell r="AW1436">
            <v>0</v>
          </cell>
          <cell r="AX1436">
            <v>0</v>
          </cell>
          <cell r="AY1436">
            <v>0</v>
          </cell>
          <cell r="AZ1436">
            <v>0</v>
          </cell>
          <cell r="BA1436">
            <v>0</v>
          </cell>
          <cell r="BB1436">
            <v>0</v>
          </cell>
          <cell r="BC1436">
            <v>0</v>
          </cell>
          <cell r="BD1436">
            <v>0</v>
          </cell>
          <cell r="BE1436">
            <v>0</v>
          </cell>
          <cell r="BF1436">
            <v>0</v>
          </cell>
          <cell r="BG1436">
            <v>0</v>
          </cell>
          <cell r="BH1436">
            <v>0</v>
          </cell>
          <cell r="BI1436">
            <v>0</v>
          </cell>
          <cell r="BJ1436">
            <v>0</v>
          </cell>
          <cell r="BK1436">
            <v>0</v>
          </cell>
          <cell r="BL1436">
            <v>0</v>
          </cell>
          <cell r="BM1436">
            <v>0</v>
          </cell>
          <cell r="BO1436">
            <v>0</v>
          </cell>
        </row>
        <row r="1437">
          <cell r="B1437">
            <v>0</v>
          </cell>
          <cell r="C1437">
            <v>0</v>
          </cell>
          <cell r="D1437">
            <v>0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0</v>
          </cell>
          <cell r="AV1437">
            <v>0</v>
          </cell>
          <cell r="AW1437">
            <v>0</v>
          </cell>
          <cell r="AX1437">
            <v>0</v>
          </cell>
          <cell r="AY1437">
            <v>0</v>
          </cell>
          <cell r="AZ1437">
            <v>0</v>
          </cell>
          <cell r="BA1437">
            <v>0</v>
          </cell>
          <cell r="BB1437">
            <v>0</v>
          </cell>
          <cell r="BC1437">
            <v>0</v>
          </cell>
          <cell r="BD1437">
            <v>0</v>
          </cell>
          <cell r="BE1437">
            <v>0</v>
          </cell>
          <cell r="BF1437">
            <v>0</v>
          </cell>
          <cell r="BG1437">
            <v>0</v>
          </cell>
          <cell r="BH1437">
            <v>0</v>
          </cell>
          <cell r="BI1437">
            <v>0</v>
          </cell>
          <cell r="BJ1437">
            <v>0</v>
          </cell>
          <cell r="BK1437">
            <v>0</v>
          </cell>
          <cell r="BL1437">
            <v>0</v>
          </cell>
          <cell r="BM1437">
            <v>0</v>
          </cell>
          <cell r="BO1437">
            <v>0</v>
          </cell>
        </row>
        <row r="1438">
          <cell r="B1438">
            <v>0</v>
          </cell>
          <cell r="C1438">
            <v>0</v>
          </cell>
          <cell r="D1438">
            <v>0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0</v>
          </cell>
          <cell r="AV1438">
            <v>0</v>
          </cell>
          <cell r="AW1438">
            <v>0</v>
          </cell>
          <cell r="AX1438">
            <v>0</v>
          </cell>
          <cell r="AY1438">
            <v>0</v>
          </cell>
          <cell r="AZ1438">
            <v>0</v>
          </cell>
          <cell r="BA1438">
            <v>0</v>
          </cell>
          <cell r="BB1438">
            <v>0</v>
          </cell>
          <cell r="BC1438">
            <v>0</v>
          </cell>
          <cell r="BD1438">
            <v>0</v>
          </cell>
          <cell r="BE1438">
            <v>0</v>
          </cell>
          <cell r="BF1438">
            <v>0</v>
          </cell>
          <cell r="BG1438">
            <v>0</v>
          </cell>
          <cell r="BH1438">
            <v>0</v>
          </cell>
          <cell r="BI1438">
            <v>0</v>
          </cell>
          <cell r="BJ1438">
            <v>0</v>
          </cell>
          <cell r="BK1438">
            <v>0</v>
          </cell>
          <cell r="BL1438">
            <v>0</v>
          </cell>
          <cell r="BM1438">
            <v>0</v>
          </cell>
          <cell r="BO1438">
            <v>0</v>
          </cell>
        </row>
        <row r="1439">
          <cell r="B1439">
            <v>0</v>
          </cell>
          <cell r="C1439">
            <v>0</v>
          </cell>
          <cell r="D1439">
            <v>0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0</v>
          </cell>
          <cell r="AV1439">
            <v>0</v>
          </cell>
          <cell r="AW1439">
            <v>0</v>
          </cell>
          <cell r="AX1439">
            <v>0</v>
          </cell>
          <cell r="AY1439">
            <v>0</v>
          </cell>
          <cell r="AZ1439">
            <v>0</v>
          </cell>
          <cell r="BA1439">
            <v>0</v>
          </cell>
          <cell r="BB1439">
            <v>0</v>
          </cell>
          <cell r="BC1439">
            <v>0</v>
          </cell>
          <cell r="BD1439">
            <v>0</v>
          </cell>
          <cell r="BE1439">
            <v>0</v>
          </cell>
          <cell r="BF1439">
            <v>0</v>
          </cell>
          <cell r="BG1439">
            <v>0</v>
          </cell>
          <cell r="BH1439">
            <v>0</v>
          </cell>
          <cell r="BI1439">
            <v>0</v>
          </cell>
          <cell r="BJ1439">
            <v>0</v>
          </cell>
          <cell r="BK1439">
            <v>0</v>
          </cell>
          <cell r="BL1439">
            <v>0</v>
          </cell>
          <cell r="BM1439">
            <v>0</v>
          </cell>
          <cell r="BO1439">
            <v>0</v>
          </cell>
        </row>
        <row r="1440">
          <cell r="B1440">
            <v>0</v>
          </cell>
          <cell r="C1440">
            <v>0</v>
          </cell>
          <cell r="D1440">
            <v>0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0</v>
          </cell>
          <cell r="AV1440">
            <v>0</v>
          </cell>
          <cell r="AW1440">
            <v>0</v>
          </cell>
          <cell r="AX1440">
            <v>0</v>
          </cell>
          <cell r="AY1440">
            <v>0</v>
          </cell>
          <cell r="AZ1440">
            <v>0</v>
          </cell>
          <cell r="BA1440">
            <v>0</v>
          </cell>
          <cell r="BB1440">
            <v>0</v>
          </cell>
          <cell r="BC1440">
            <v>0</v>
          </cell>
          <cell r="BD1440">
            <v>0</v>
          </cell>
          <cell r="BE1440">
            <v>0</v>
          </cell>
          <cell r="BF1440">
            <v>0</v>
          </cell>
          <cell r="BG1440">
            <v>0</v>
          </cell>
          <cell r="BH1440">
            <v>0</v>
          </cell>
          <cell r="BI1440">
            <v>0</v>
          </cell>
          <cell r="BJ1440">
            <v>0</v>
          </cell>
          <cell r="BK1440">
            <v>0</v>
          </cell>
          <cell r="BL1440">
            <v>0</v>
          </cell>
          <cell r="BM1440">
            <v>0</v>
          </cell>
          <cell r="BO1440">
            <v>0</v>
          </cell>
        </row>
        <row r="1441">
          <cell r="B1441">
            <v>0</v>
          </cell>
          <cell r="C1441">
            <v>0</v>
          </cell>
          <cell r="D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0</v>
          </cell>
          <cell r="AV1441">
            <v>0</v>
          </cell>
          <cell r="AW1441">
            <v>0</v>
          </cell>
          <cell r="AX1441">
            <v>0</v>
          </cell>
          <cell r="AY1441">
            <v>0</v>
          </cell>
          <cell r="AZ1441">
            <v>0</v>
          </cell>
          <cell r="BA1441">
            <v>0</v>
          </cell>
          <cell r="BB1441">
            <v>0</v>
          </cell>
          <cell r="BC1441">
            <v>0</v>
          </cell>
          <cell r="BD1441">
            <v>0</v>
          </cell>
          <cell r="BE1441">
            <v>0</v>
          </cell>
          <cell r="BF1441">
            <v>0</v>
          </cell>
          <cell r="BG1441">
            <v>0</v>
          </cell>
          <cell r="BH1441">
            <v>0</v>
          </cell>
          <cell r="BI1441">
            <v>0</v>
          </cell>
          <cell r="BJ1441">
            <v>0</v>
          </cell>
          <cell r="BK1441">
            <v>0</v>
          </cell>
          <cell r="BL1441">
            <v>0</v>
          </cell>
          <cell r="BM1441">
            <v>0</v>
          </cell>
          <cell r="BO1441">
            <v>0</v>
          </cell>
        </row>
        <row r="1442">
          <cell r="B1442">
            <v>0</v>
          </cell>
          <cell r="C1442">
            <v>0</v>
          </cell>
          <cell r="D1442">
            <v>0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0</v>
          </cell>
          <cell r="AV1442">
            <v>0</v>
          </cell>
          <cell r="AW1442">
            <v>0</v>
          </cell>
          <cell r="AX1442">
            <v>0</v>
          </cell>
          <cell r="AY1442">
            <v>0</v>
          </cell>
          <cell r="AZ1442">
            <v>0</v>
          </cell>
          <cell r="BA1442">
            <v>0</v>
          </cell>
          <cell r="BB1442">
            <v>0</v>
          </cell>
          <cell r="BC1442">
            <v>0</v>
          </cell>
          <cell r="BD1442">
            <v>0</v>
          </cell>
          <cell r="BE1442">
            <v>0</v>
          </cell>
          <cell r="BF1442">
            <v>0</v>
          </cell>
          <cell r="BG1442">
            <v>0</v>
          </cell>
          <cell r="BH1442">
            <v>0</v>
          </cell>
          <cell r="BI1442">
            <v>0</v>
          </cell>
          <cell r="BJ1442">
            <v>0</v>
          </cell>
          <cell r="BK1442">
            <v>0</v>
          </cell>
          <cell r="BL1442">
            <v>0</v>
          </cell>
          <cell r="BM1442">
            <v>0</v>
          </cell>
          <cell r="BO1442">
            <v>0</v>
          </cell>
        </row>
        <row r="1443">
          <cell r="B1443">
            <v>0</v>
          </cell>
          <cell r="C1443">
            <v>0</v>
          </cell>
          <cell r="D1443">
            <v>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0</v>
          </cell>
          <cell r="AV1443">
            <v>0</v>
          </cell>
          <cell r="AW1443">
            <v>0</v>
          </cell>
          <cell r="AX1443">
            <v>0</v>
          </cell>
          <cell r="AY1443">
            <v>0</v>
          </cell>
          <cell r="AZ1443">
            <v>0</v>
          </cell>
          <cell r="BA1443">
            <v>0</v>
          </cell>
          <cell r="BB1443">
            <v>0</v>
          </cell>
          <cell r="BC1443">
            <v>0</v>
          </cell>
          <cell r="BD1443">
            <v>0</v>
          </cell>
          <cell r="BE1443">
            <v>0</v>
          </cell>
          <cell r="BF1443">
            <v>0</v>
          </cell>
          <cell r="BG1443">
            <v>0</v>
          </cell>
          <cell r="BH1443">
            <v>0</v>
          </cell>
          <cell r="BI1443">
            <v>0</v>
          </cell>
          <cell r="BJ1443">
            <v>0</v>
          </cell>
          <cell r="BK1443">
            <v>0</v>
          </cell>
          <cell r="BL1443">
            <v>0</v>
          </cell>
          <cell r="BM1443">
            <v>0</v>
          </cell>
          <cell r="BO1443">
            <v>0</v>
          </cell>
        </row>
        <row r="1444">
          <cell r="B1444">
            <v>0</v>
          </cell>
          <cell r="C1444">
            <v>0</v>
          </cell>
          <cell r="D1444">
            <v>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0</v>
          </cell>
          <cell r="AV1444">
            <v>0</v>
          </cell>
          <cell r="AW1444">
            <v>0</v>
          </cell>
          <cell r="AX1444">
            <v>0</v>
          </cell>
          <cell r="AY1444">
            <v>0</v>
          </cell>
          <cell r="AZ1444">
            <v>0</v>
          </cell>
          <cell r="BA1444">
            <v>0</v>
          </cell>
          <cell r="BB1444">
            <v>0</v>
          </cell>
          <cell r="BC1444">
            <v>0</v>
          </cell>
          <cell r="BD1444">
            <v>0</v>
          </cell>
          <cell r="BE1444">
            <v>0</v>
          </cell>
          <cell r="BF1444">
            <v>0</v>
          </cell>
          <cell r="BG1444">
            <v>0</v>
          </cell>
          <cell r="BH1444">
            <v>0</v>
          </cell>
          <cell r="BI1444">
            <v>0</v>
          </cell>
          <cell r="BJ1444">
            <v>0</v>
          </cell>
          <cell r="BK1444">
            <v>0</v>
          </cell>
          <cell r="BL1444">
            <v>0</v>
          </cell>
          <cell r="BM1444">
            <v>0</v>
          </cell>
          <cell r="BO1444">
            <v>0</v>
          </cell>
        </row>
        <row r="1445">
          <cell r="B1445">
            <v>0</v>
          </cell>
          <cell r="C1445">
            <v>0</v>
          </cell>
          <cell r="D1445">
            <v>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0</v>
          </cell>
          <cell r="AV1445">
            <v>0</v>
          </cell>
          <cell r="AW1445">
            <v>0</v>
          </cell>
          <cell r="AX1445">
            <v>0</v>
          </cell>
          <cell r="AY1445">
            <v>0</v>
          </cell>
          <cell r="AZ1445">
            <v>0</v>
          </cell>
          <cell r="BA1445">
            <v>0</v>
          </cell>
          <cell r="BB1445">
            <v>0</v>
          </cell>
          <cell r="BC1445">
            <v>0</v>
          </cell>
          <cell r="BD1445">
            <v>0</v>
          </cell>
          <cell r="BE1445">
            <v>0</v>
          </cell>
          <cell r="BF1445">
            <v>0</v>
          </cell>
          <cell r="BG1445">
            <v>0</v>
          </cell>
          <cell r="BH1445">
            <v>0</v>
          </cell>
          <cell r="BI1445">
            <v>0</v>
          </cell>
          <cell r="BJ1445">
            <v>0</v>
          </cell>
          <cell r="BK1445">
            <v>0</v>
          </cell>
          <cell r="BL1445">
            <v>0</v>
          </cell>
          <cell r="BM1445">
            <v>0</v>
          </cell>
          <cell r="BO1445">
            <v>0</v>
          </cell>
        </row>
        <row r="1446">
          <cell r="B1446">
            <v>0</v>
          </cell>
          <cell r="C1446">
            <v>0</v>
          </cell>
          <cell r="D1446">
            <v>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0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>
            <v>0</v>
          </cell>
          <cell r="AZ1446">
            <v>0</v>
          </cell>
          <cell r="BA1446">
            <v>0</v>
          </cell>
          <cell r="BB1446">
            <v>0</v>
          </cell>
          <cell r="BC1446">
            <v>0</v>
          </cell>
          <cell r="BD1446">
            <v>0</v>
          </cell>
          <cell r="BE1446">
            <v>0</v>
          </cell>
          <cell r="BF1446">
            <v>0</v>
          </cell>
          <cell r="BG1446">
            <v>0</v>
          </cell>
          <cell r="BH1446">
            <v>0</v>
          </cell>
          <cell r="BI1446">
            <v>0</v>
          </cell>
          <cell r="BJ1446">
            <v>0</v>
          </cell>
          <cell r="BK1446">
            <v>0</v>
          </cell>
          <cell r="BL1446">
            <v>0</v>
          </cell>
          <cell r="BM1446">
            <v>0</v>
          </cell>
          <cell r="BO1446">
            <v>0</v>
          </cell>
        </row>
        <row r="1447">
          <cell r="B1447">
            <v>0</v>
          </cell>
          <cell r="C1447">
            <v>0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0</v>
          </cell>
          <cell r="AO1447">
            <v>0</v>
          </cell>
          <cell r="AP1447">
            <v>0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>
            <v>0</v>
          </cell>
          <cell r="AZ1447">
            <v>0</v>
          </cell>
          <cell r="BA1447">
            <v>0</v>
          </cell>
          <cell r="BB1447">
            <v>0</v>
          </cell>
          <cell r="BC1447">
            <v>0</v>
          </cell>
          <cell r="BD1447">
            <v>0</v>
          </cell>
          <cell r="BE1447">
            <v>0</v>
          </cell>
          <cell r="BF1447">
            <v>0</v>
          </cell>
          <cell r="BG1447">
            <v>0</v>
          </cell>
          <cell r="BH1447">
            <v>0</v>
          </cell>
          <cell r="BI1447">
            <v>0</v>
          </cell>
          <cell r="BJ1447">
            <v>0</v>
          </cell>
          <cell r="BK1447">
            <v>0</v>
          </cell>
          <cell r="BL1447">
            <v>0</v>
          </cell>
          <cell r="BM1447">
            <v>0</v>
          </cell>
          <cell r="BO1447">
            <v>0</v>
          </cell>
        </row>
        <row r="1448">
          <cell r="B1448">
            <v>0</v>
          </cell>
          <cell r="C1448">
            <v>0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0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>
            <v>0</v>
          </cell>
          <cell r="AZ1448">
            <v>0</v>
          </cell>
          <cell r="BA1448">
            <v>0</v>
          </cell>
          <cell r="BB1448">
            <v>0</v>
          </cell>
          <cell r="BC1448">
            <v>0</v>
          </cell>
          <cell r="BD1448">
            <v>0</v>
          </cell>
          <cell r="BE1448">
            <v>0</v>
          </cell>
          <cell r="BF1448">
            <v>0</v>
          </cell>
          <cell r="BG1448">
            <v>0</v>
          </cell>
          <cell r="BH1448">
            <v>0</v>
          </cell>
          <cell r="BI1448">
            <v>0</v>
          </cell>
          <cell r="BJ1448">
            <v>0</v>
          </cell>
          <cell r="BK1448">
            <v>0</v>
          </cell>
          <cell r="BL1448">
            <v>0</v>
          </cell>
          <cell r="BM1448">
            <v>0</v>
          </cell>
          <cell r="BO1448">
            <v>0</v>
          </cell>
        </row>
        <row r="1449">
          <cell r="B1449">
            <v>0</v>
          </cell>
          <cell r="C1449">
            <v>0</v>
          </cell>
          <cell r="D1449">
            <v>0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0</v>
          </cell>
          <cell r="AO1449">
            <v>0</v>
          </cell>
          <cell r="AP1449">
            <v>0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>
            <v>0</v>
          </cell>
          <cell r="AZ1449">
            <v>0</v>
          </cell>
          <cell r="BA1449">
            <v>0</v>
          </cell>
          <cell r="BB1449">
            <v>0</v>
          </cell>
          <cell r="BC1449">
            <v>0</v>
          </cell>
          <cell r="BD1449">
            <v>0</v>
          </cell>
          <cell r="BE1449">
            <v>0</v>
          </cell>
          <cell r="BF1449">
            <v>0</v>
          </cell>
          <cell r="BG1449">
            <v>0</v>
          </cell>
          <cell r="BH1449">
            <v>0</v>
          </cell>
          <cell r="BI1449">
            <v>0</v>
          </cell>
          <cell r="BJ1449">
            <v>0</v>
          </cell>
          <cell r="BK1449">
            <v>0</v>
          </cell>
          <cell r="BL1449">
            <v>0</v>
          </cell>
          <cell r="BM1449">
            <v>0</v>
          </cell>
          <cell r="BO1449">
            <v>0</v>
          </cell>
        </row>
        <row r="1450">
          <cell r="B1450">
            <v>0</v>
          </cell>
          <cell r="C1450">
            <v>0</v>
          </cell>
          <cell r="D1450">
            <v>0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0</v>
          </cell>
          <cell r="AO1450">
            <v>0</v>
          </cell>
          <cell r="AP1450">
            <v>0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>
            <v>0</v>
          </cell>
          <cell r="AZ1450">
            <v>0</v>
          </cell>
          <cell r="BA1450">
            <v>0</v>
          </cell>
          <cell r="BB1450">
            <v>0</v>
          </cell>
          <cell r="BC1450">
            <v>0</v>
          </cell>
          <cell r="BD1450">
            <v>0</v>
          </cell>
          <cell r="BE1450">
            <v>0</v>
          </cell>
          <cell r="BF1450">
            <v>0</v>
          </cell>
          <cell r="BG1450">
            <v>0</v>
          </cell>
          <cell r="BH1450">
            <v>0</v>
          </cell>
          <cell r="BI1450">
            <v>0</v>
          </cell>
          <cell r="BJ1450">
            <v>0</v>
          </cell>
          <cell r="BK1450">
            <v>0</v>
          </cell>
          <cell r="BL1450">
            <v>0</v>
          </cell>
          <cell r="BM1450">
            <v>0</v>
          </cell>
          <cell r="BO1450">
            <v>0</v>
          </cell>
        </row>
        <row r="1451">
          <cell r="B1451">
            <v>0</v>
          </cell>
          <cell r="C1451">
            <v>0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0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>
            <v>0</v>
          </cell>
          <cell r="AZ1451">
            <v>0</v>
          </cell>
          <cell r="BA1451">
            <v>0</v>
          </cell>
          <cell r="BB1451">
            <v>0</v>
          </cell>
          <cell r="BC1451">
            <v>0</v>
          </cell>
          <cell r="BD1451">
            <v>0</v>
          </cell>
          <cell r="BE1451">
            <v>0</v>
          </cell>
          <cell r="BF1451">
            <v>0</v>
          </cell>
          <cell r="BG1451">
            <v>0</v>
          </cell>
          <cell r="BH1451">
            <v>0</v>
          </cell>
          <cell r="BI1451">
            <v>0</v>
          </cell>
          <cell r="BJ1451">
            <v>0</v>
          </cell>
          <cell r="BK1451">
            <v>0</v>
          </cell>
          <cell r="BL1451">
            <v>0</v>
          </cell>
          <cell r="BM1451">
            <v>0</v>
          </cell>
          <cell r="BO1451">
            <v>0</v>
          </cell>
        </row>
        <row r="1452">
          <cell r="B1452">
            <v>0</v>
          </cell>
          <cell r="C1452">
            <v>0</v>
          </cell>
          <cell r="D1452">
            <v>0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0</v>
          </cell>
          <cell r="AF1452">
            <v>0</v>
          </cell>
          <cell r="AG1452">
            <v>0</v>
          </cell>
          <cell r="AH1452">
            <v>0</v>
          </cell>
          <cell r="AI1452">
            <v>0</v>
          </cell>
          <cell r="AJ1452">
            <v>0</v>
          </cell>
          <cell r="AK1452">
            <v>0</v>
          </cell>
          <cell r="AL1452">
            <v>0</v>
          </cell>
          <cell r="AM1452">
            <v>0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>
            <v>0</v>
          </cell>
          <cell r="AZ1452">
            <v>0</v>
          </cell>
          <cell r="BA1452">
            <v>0</v>
          </cell>
          <cell r="BB1452">
            <v>0</v>
          </cell>
          <cell r="BC1452">
            <v>0</v>
          </cell>
          <cell r="BD1452">
            <v>0</v>
          </cell>
          <cell r="BE1452">
            <v>0</v>
          </cell>
          <cell r="BF1452">
            <v>0</v>
          </cell>
          <cell r="BG1452">
            <v>0</v>
          </cell>
          <cell r="BH1452">
            <v>0</v>
          </cell>
          <cell r="BI1452">
            <v>0</v>
          </cell>
          <cell r="BJ1452">
            <v>0</v>
          </cell>
          <cell r="BK1452">
            <v>0</v>
          </cell>
          <cell r="BL1452">
            <v>0</v>
          </cell>
          <cell r="BM1452">
            <v>0</v>
          </cell>
          <cell r="BO1452">
            <v>0</v>
          </cell>
        </row>
        <row r="1453">
          <cell r="B1453">
            <v>0</v>
          </cell>
          <cell r="C1453">
            <v>0</v>
          </cell>
          <cell r="D1453">
            <v>0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0</v>
          </cell>
          <cell r="AF1453">
            <v>0</v>
          </cell>
          <cell r="AG1453">
            <v>0</v>
          </cell>
          <cell r="AH1453">
            <v>0</v>
          </cell>
          <cell r="AI1453">
            <v>0</v>
          </cell>
          <cell r="AJ1453">
            <v>0</v>
          </cell>
          <cell r="AK1453">
            <v>0</v>
          </cell>
          <cell r="AL1453">
            <v>0</v>
          </cell>
          <cell r="AM1453">
            <v>0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>
            <v>0</v>
          </cell>
          <cell r="AZ1453">
            <v>0</v>
          </cell>
          <cell r="BA1453">
            <v>0</v>
          </cell>
          <cell r="BB1453">
            <v>0</v>
          </cell>
          <cell r="BC1453">
            <v>0</v>
          </cell>
          <cell r="BD1453">
            <v>0</v>
          </cell>
          <cell r="BE1453">
            <v>0</v>
          </cell>
          <cell r="BF1453">
            <v>0</v>
          </cell>
          <cell r="BG1453">
            <v>0</v>
          </cell>
          <cell r="BH1453">
            <v>0</v>
          </cell>
          <cell r="BI1453">
            <v>0</v>
          </cell>
          <cell r="BJ1453">
            <v>0</v>
          </cell>
          <cell r="BK1453">
            <v>0</v>
          </cell>
          <cell r="BL1453">
            <v>0</v>
          </cell>
          <cell r="BM1453">
            <v>0</v>
          </cell>
          <cell r="BO1453">
            <v>0</v>
          </cell>
        </row>
        <row r="1454">
          <cell r="B1454">
            <v>0</v>
          </cell>
          <cell r="C1454">
            <v>0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0</v>
          </cell>
          <cell r="AI1454">
            <v>0</v>
          </cell>
          <cell r="AJ1454">
            <v>0</v>
          </cell>
          <cell r="AK1454">
            <v>0</v>
          </cell>
          <cell r="AL1454">
            <v>0</v>
          </cell>
          <cell r="AM1454">
            <v>0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>
            <v>0</v>
          </cell>
          <cell r="AZ1454">
            <v>0</v>
          </cell>
          <cell r="BA1454">
            <v>0</v>
          </cell>
          <cell r="BB1454">
            <v>0</v>
          </cell>
          <cell r="BC1454">
            <v>0</v>
          </cell>
          <cell r="BD1454">
            <v>0</v>
          </cell>
          <cell r="BE1454">
            <v>0</v>
          </cell>
          <cell r="BF1454">
            <v>0</v>
          </cell>
          <cell r="BG1454">
            <v>0</v>
          </cell>
          <cell r="BH1454">
            <v>0</v>
          </cell>
          <cell r="BI1454">
            <v>0</v>
          </cell>
          <cell r="BJ1454">
            <v>0</v>
          </cell>
          <cell r="BK1454">
            <v>0</v>
          </cell>
          <cell r="BL1454">
            <v>0</v>
          </cell>
          <cell r="BM1454">
            <v>0</v>
          </cell>
          <cell r="BO1454">
            <v>0</v>
          </cell>
        </row>
        <row r="1455">
          <cell r="B1455">
            <v>0</v>
          </cell>
          <cell r="C1455">
            <v>0</v>
          </cell>
          <cell r="D1455">
            <v>0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0</v>
          </cell>
          <cell r="AF1455">
            <v>0</v>
          </cell>
          <cell r="AG1455">
            <v>0</v>
          </cell>
          <cell r="AH1455">
            <v>0</v>
          </cell>
          <cell r="AI1455">
            <v>0</v>
          </cell>
          <cell r="AJ1455">
            <v>0</v>
          </cell>
          <cell r="AK1455">
            <v>0</v>
          </cell>
          <cell r="AL1455">
            <v>0</v>
          </cell>
          <cell r="AM1455">
            <v>0</v>
          </cell>
          <cell r="AN1455">
            <v>0</v>
          </cell>
          <cell r="AO1455">
            <v>0</v>
          </cell>
          <cell r="AP1455">
            <v>0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>
            <v>0</v>
          </cell>
          <cell r="AZ1455">
            <v>0</v>
          </cell>
          <cell r="BA1455">
            <v>0</v>
          </cell>
          <cell r="BB1455">
            <v>0</v>
          </cell>
          <cell r="BC1455">
            <v>0</v>
          </cell>
          <cell r="BD1455">
            <v>0</v>
          </cell>
          <cell r="BE1455">
            <v>0</v>
          </cell>
          <cell r="BF1455">
            <v>0</v>
          </cell>
          <cell r="BG1455">
            <v>0</v>
          </cell>
          <cell r="BH1455">
            <v>0</v>
          </cell>
          <cell r="BI1455">
            <v>0</v>
          </cell>
          <cell r="BJ1455">
            <v>0</v>
          </cell>
          <cell r="BK1455">
            <v>0</v>
          </cell>
          <cell r="BL1455">
            <v>0</v>
          </cell>
          <cell r="BM1455">
            <v>0</v>
          </cell>
          <cell r="BO1455">
            <v>0</v>
          </cell>
        </row>
        <row r="1456">
          <cell r="B1456">
            <v>0</v>
          </cell>
          <cell r="C1456">
            <v>0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X1456">
            <v>0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0</v>
          </cell>
          <cell r="AF1456">
            <v>0</v>
          </cell>
          <cell r="AG1456">
            <v>0</v>
          </cell>
          <cell r="AH1456">
            <v>0</v>
          </cell>
          <cell r="AI1456">
            <v>0</v>
          </cell>
          <cell r="AJ1456">
            <v>0</v>
          </cell>
          <cell r="AK1456">
            <v>0</v>
          </cell>
          <cell r="AL1456">
            <v>0</v>
          </cell>
          <cell r="AM1456">
            <v>0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>
            <v>0</v>
          </cell>
          <cell r="AZ1456">
            <v>0</v>
          </cell>
          <cell r="BA1456">
            <v>0</v>
          </cell>
          <cell r="BB1456">
            <v>0</v>
          </cell>
          <cell r="BC1456">
            <v>0</v>
          </cell>
          <cell r="BD1456">
            <v>0</v>
          </cell>
          <cell r="BE1456">
            <v>0</v>
          </cell>
          <cell r="BF1456">
            <v>0</v>
          </cell>
          <cell r="BG1456">
            <v>0</v>
          </cell>
          <cell r="BH1456">
            <v>0</v>
          </cell>
          <cell r="BI1456">
            <v>0</v>
          </cell>
          <cell r="BJ1456">
            <v>0</v>
          </cell>
          <cell r="BK1456">
            <v>0</v>
          </cell>
          <cell r="BL1456">
            <v>0</v>
          </cell>
          <cell r="BM1456">
            <v>0</v>
          </cell>
          <cell r="BO1456">
            <v>0</v>
          </cell>
        </row>
        <row r="1457">
          <cell r="B1457">
            <v>0</v>
          </cell>
          <cell r="C1457">
            <v>0</v>
          </cell>
          <cell r="D1457">
            <v>0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0</v>
          </cell>
          <cell r="AF1457">
            <v>0</v>
          </cell>
          <cell r="AG1457">
            <v>0</v>
          </cell>
          <cell r="AH1457">
            <v>0</v>
          </cell>
          <cell r="AI1457">
            <v>0</v>
          </cell>
          <cell r="AJ1457">
            <v>0</v>
          </cell>
          <cell r="AK1457">
            <v>0</v>
          </cell>
          <cell r="AL1457">
            <v>0</v>
          </cell>
          <cell r="AM1457">
            <v>0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>
            <v>0</v>
          </cell>
          <cell r="AZ1457">
            <v>0</v>
          </cell>
          <cell r="BA1457">
            <v>0</v>
          </cell>
          <cell r="BB1457">
            <v>0</v>
          </cell>
          <cell r="BC1457">
            <v>0</v>
          </cell>
          <cell r="BD1457">
            <v>0</v>
          </cell>
          <cell r="BE1457">
            <v>0</v>
          </cell>
          <cell r="BF1457">
            <v>0</v>
          </cell>
          <cell r="BG1457">
            <v>0</v>
          </cell>
          <cell r="BH1457">
            <v>0</v>
          </cell>
          <cell r="BI1457">
            <v>0</v>
          </cell>
          <cell r="BJ1457">
            <v>0</v>
          </cell>
          <cell r="BK1457">
            <v>0</v>
          </cell>
          <cell r="BL1457">
            <v>0</v>
          </cell>
          <cell r="BM1457">
            <v>0</v>
          </cell>
          <cell r="BO1457">
            <v>0</v>
          </cell>
        </row>
        <row r="1458">
          <cell r="B1458">
            <v>0</v>
          </cell>
          <cell r="C1458">
            <v>0</v>
          </cell>
          <cell r="D1458">
            <v>0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  <cell r="AI1458">
            <v>0</v>
          </cell>
          <cell r="AJ1458">
            <v>0</v>
          </cell>
          <cell r="AK1458">
            <v>0</v>
          </cell>
          <cell r="AL1458">
            <v>0</v>
          </cell>
          <cell r="AM1458">
            <v>0</v>
          </cell>
          <cell r="AN1458">
            <v>0</v>
          </cell>
          <cell r="AO1458">
            <v>0</v>
          </cell>
          <cell r="AP1458">
            <v>0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>
            <v>0</v>
          </cell>
          <cell r="AZ1458">
            <v>0</v>
          </cell>
          <cell r="BA1458">
            <v>0</v>
          </cell>
          <cell r="BB1458">
            <v>0</v>
          </cell>
          <cell r="BC1458">
            <v>0</v>
          </cell>
          <cell r="BD1458">
            <v>0</v>
          </cell>
          <cell r="BE1458">
            <v>0</v>
          </cell>
          <cell r="BF1458">
            <v>0</v>
          </cell>
          <cell r="BG1458">
            <v>0</v>
          </cell>
          <cell r="BH1458">
            <v>0</v>
          </cell>
          <cell r="BI1458">
            <v>0</v>
          </cell>
          <cell r="BJ1458">
            <v>0</v>
          </cell>
          <cell r="BK1458">
            <v>0</v>
          </cell>
          <cell r="BL1458">
            <v>0</v>
          </cell>
          <cell r="BM1458">
            <v>0</v>
          </cell>
          <cell r="BO1458">
            <v>0</v>
          </cell>
        </row>
        <row r="1459">
          <cell r="B1459">
            <v>0</v>
          </cell>
          <cell r="C1459">
            <v>0</v>
          </cell>
          <cell r="D1459">
            <v>0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0</v>
          </cell>
          <cell r="AF1459">
            <v>0</v>
          </cell>
          <cell r="AG1459">
            <v>0</v>
          </cell>
          <cell r="AH1459">
            <v>0</v>
          </cell>
          <cell r="AI1459">
            <v>0</v>
          </cell>
          <cell r="AJ1459">
            <v>0</v>
          </cell>
          <cell r="AK1459">
            <v>0</v>
          </cell>
          <cell r="AL1459">
            <v>0</v>
          </cell>
          <cell r="AM1459">
            <v>0</v>
          </cell>
          <cell r="AN1459">
            <v>0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>
            <v>0</v>
          </cell>
          <cell r="AZ1459">
            <v>0</v>
          </cell>
          <cell r="BA1459">
            <v>0</v>
          </cell>
          <cell r="BB1459">
            <v>0</v>
          </cell>
          <cell r="BC1459">
            <v>0</v>
          </cell>
          <cell r="BD1459">
            <v>0</v>
          </cell>
          <cell r="BE1459">
            <v>0</v>
          </cell>
          <cell r="BF1459">
            <v>0</v>
          </cell>
          <cell r="BG1459">
            <v>0</v>
          </cell>
          <cell r="BH1459">
            <v>0</v>
          </cell>
          <cell r="BI1459">
            <v>0</v>
          </cell>
          <cell r="BJ1459">
            <v>0</v>
          </cell>
          <cell r="BK1459">
            <v>0</v>
          </cell>
          <cell r="BL1459">
            <v>0</v>
          </cell>
          <cell r="BM1459">
            <v>0</v>
          </cell>
          <cell r="BO1459">
            <v>0</v>
          </cell>
        </row>
        <row r="1460">
          <cell r="B1460">
            <v>0</v>
          </cell>
          <cell r="C1460">
            <v>0</v>
          </cell>
          <cell r="D1460">
            <v>0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0</v>
          </cell>
          <cell r="AL1460">
            <v>0</v>
          </cell>
          <cell r="AM1460">
            <v>0</v>
          </cell>
          <cell r="AN1460">
            <v>0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>
            <v>0</v>
          </cell>
          <cell r="AZ1460">
            <v>0</v>
          </cell>
          <cell r="BA1460">
            <v>0</v>
          </cell>
          <cell r="BB1460">
            <v>0</v>
          </cell>
          <cell r="BC1460">
            <v>0</v>
          </cell>
          <cell r="BD1460">
            <v>0</v>
          </cell>
          <cell r="BE1460">
            <v>0</v>
          </cell>
          <cell r="BF1460">
            <v>0</v>
          </cell>
          <cell r="BG1460">
            <v>0</v>
          </cell>
          <cell r="BH1460">
            <v>0</v>
          </cell>
          <cell r="BI1460">
            <v>0</v>
          </cell>
          <cell r="BJ1460">
            <v>0</v>
          </cell>
          <cell r="BK1460">
            <v>0</v>
          </cell>
          <cell r="BL1460">
            <v>0</v>
          </cell>
          <cell r="BM1460">
            <v>0</v>
          </cell>
          <cell r="BO1460">
            <v>0</v>
          </cell>
        </row>
        <row r="1461">
          <cell r="B1461">
            <v>0</v>
          </cell>
          <cell r="C1461">
            <v>0</v>
          </cell>
          <cell r="D1461">
            <v>0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  <cell r="AI1461">
            <v>0</v>
          </cell>
          <cell r="AJ1461">
            <v>0</v>
          </cell>
          <cell r="AK1461">
            <v>0</v>
          </cell>
          <cell r="AL1461">
            <v>0</v>
          </cell>
          <cell r="AM1461">
            <v>0</v>
          </cell>
          <cell r="AN1461">
            <v>0</v>
          </cell>
          <cell r="AO1461">
            <v>0</v>
          </cell>
          <cell r="AP1461">
            <v>0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>
            <v>0</v>
          </cell>
          <cell r="AZ1461">
            <v>0</v>
          </cell>
          <cell r="BA1461">
            <v>0</v>
          </cell>
          <cell r="BB1461">
            <v>0</v>
          </cell>
          <cell r="BC1461">
            <v>0</v>
          </cell>
          <cell r="BD1461">
            <v>0</v>
          </cell>
          <cell r="BE1461">
            <v>0</v>
          </cell>
          <cell r="BF1461">
            <v>0</v>
          </cell>
          <cell r="BG1461">
            <v>0</v>
          </cell>
          <cell r="BH1461">
            <v>0</v>
          </cell>
          <cell r="BI1461">
            <v>0</v>
          </cell>
          <cell r="BJ1461">
            <v>0</v>
          </cell>
          <cell r="BK1461">
            <v>0</v>
          </cell>
          <cell r="BL1461">
            <v>0</v>
          </cell>
          <cell r="BM1461">
            <v>0</v>
          </cell>
          <cell r="BO1461">
            <v>0</v>
          </cell>
        </row>
        <row r="1462">
          <cell r="B1462">
            <v>0</v>
          </cell>
          <cell r="C1462">
            <v>0</v>
          </cell>
          <cell r="D1462">
            <v>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X1462">
            <v>0</v>
          </cell>
          <cell r="Y1462">
            <v>0</v>
          </cell>
          <cell r="Z1462">
            <v>0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0</v>
          </cell>
          <cell r="AF1462">
            <v>0</v>
          </cell>
          <cell r="AG1462">
            <v>0</v>
          </cell>
          <cell r="AH1462">
            <v>0</v>
          </cell>
          <cell r="AI1462">
            <v>0</v>
          </cell>
          <cell r="AJ1462">
            <v>0</v>
          </cell>
          <cell r="AK1462">
            <v>0</v>
          </cell>
          <cell r="AL1462">
            <v>0</v>
          </cell>
          <cell r="AM1462">
            <v>0</v>
          </cell>
          <cell r="AN1462">
            <v>0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>
            <v>0</v>
          </cell>
          <cell r="AZ1462">
            <v>0</v>
          </cell>
          <cell r="BA1462">
            <v>0</v>
          </cell>
          <cell r="BB1462">
            <v>0</v>
          </cell>
          <cell r="BC1462">
            <v>0</v>
          </cell>
          <cell r="BD1462">
            <v>0</v>
          </cell>
          <cell r="BE1462">
            <v>0</v>
          </cell>
          <cell r="BF1462">
            <v>0</v>
          </cell>
          <cell r="BG1462">
            <v>0</v>
          </cell>
          <cell r="BH1462">
            <v>0</v>
          </cell>
          <cell r="BI1462">
            <v>0</v>
          </cell>
          <cell r="BJ1462">
            <v>0</v>
          </cell>
          <cell r="BK1462">
            <v>0</v>
          </cell>
          <cell r="BL1462">
            <v>0</v>
          </cell>
          <cell r="BM1462">
            <v>0</v>
          </cell>
          <cell r="BO1462">
            <v>0</v>
          </cell>
        </row>
        <row r="1463">
          <cell r="B1463">
            <v>0</v>
          </cell>
          <cell r="C1463">
            <v>0</v>
          </cell>
          <cell r="D1463">
            <v>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X1463">
            <v>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0</v>
          </cell>
          <cell r="AF1463">
            <v>0</v>
          </cell>
          <cell r="AG1463">
            <v>0</v>
          </cell>
          <cell r="AH1463">
            <v>0</v>
          </cell>
          <cell r="AI1463">
            <v>0</v>
          </cell>
          <cell r="AJ1463">
            <v>0</v>
          </cell>
          <cell r="AK1463">
            <v>0</v>
          </cell>
          <cell r="AL1463">
            <v>0</v>
          </cell>
          <cell r="AM1463">
            <v>0</v>
          </cell>
          <cell r="AN1463">
            <v>0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>
            <v>0</v>
          </cell>
          <cell r="AZ1463">
            <v>0</v>
          </cell>
          <cell r="BA1463">
            <v>0</v>
          </cell>
          <cell r="BB1463">
            <v>0</v>
          </cell>
          <cell r="BC1463">
            <v>0</v>
          </cell>
          <cell r="BD1463">
            <v>0</v>
          </cell>
          <cell r="BE1463">
            <v>0</v>
          </cell>
          <cell r="BF1463">
            <v>0</v>
          </cell>
          <cell r="BG1463">
            <v>0</v>
          </cell>
          <cell r="BH1463">
            <v>0</v>
          </cell>
          <cell r="BI1463">
            <v>0</v>
          </cell>
          <cell r="BJ1463">
            <v>0</v>
          </cell>
          <cell r="BK1463">
            <v>0</v>
          </cell>
          <cell r="BL1463">
            <v>0</v>
          </cell>
          <cell r="BM1463">
            <v>0</v>
          </cell>
          <cell r="BO1463">
            <v>0</v>
          </cell>
        </row>
        <row r="1464">
          <cell r="B1464">
            <v>0</v>
          </cell>
          <cell r="C1464">
            <v>0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  <cell r="AK1464">
            <v>0</v>
          </cell>
          <cell r="AL1464">
            <v>0</v>
          </cell>
          <cell r="AM1464">
            <v>0</v>
          </cell>
          <cell r="AN1464">
            <v>0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>
            <v>0</v>
          </cell>
          <cell r="AZ1464">
            <v>0</v>
          </cell>
          <cell r="BA1464">
            <v>0</v>
          </cell>
          <cell r="BB1464">
            <v>0</v>
          </cell>
          <cell r="BC1464">
            <v>0</v>
          </cell>
          <cell r="BD1464">
            <v>0</v>
          </cell>
          <cell r="BE1464">
            <v>0</v>
          </cell>
          <cell r="BF1464">
            <v>0</v>
          </cell>
          <cell r="BG1464">
            <v>0</v>
          </cell>
          <cell r="BH1464">
            <v>0</v>
          </cell>
          <cell r="BI1464">
            <v>0</v>
          </cell>
          <cell r="BJ1464">
            <v>0</v>
          </cell>
          <cell r="BK1464">
            <v>0</v>
          </cell>
          <cell r="BL1464">
            <v>0</v>
          </cell>
          <cell r="BM1464">
            <v>0</v>
          </cell>
          <cell r="BO1464">
            <v>0</v>
          </cell>
        </row>
        <row r="1465">
          <cell r="B1465">
            <v>0</v>
          </cell>
          <cell r="C1465">
            <v>0</v>
          </cell>
          <cell r="D1465">
            <v>0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0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  <cell r="AK1465">
            <v>0</v>
          </cell>
          <cell r="AL1465">
            <v>0</v>
          </cell>
          <cell r="AM1465">
            <v>0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>
            <v>0</v>
          </cell>
          <cell r="AZ1465">
            <v>0</v>
          </cell>
          <cell r="BA1465">
            <v>0</v>
          </cell>
          <cell r="BB1465">
            <v>0</v>
          </cell>
          <cell r="BC1465">
            <v>0</v>
          </cell>
          <cell r="BD1465">
            <v>0</v>
          </cell>
          <cell r="BE1465">
            <v>0</v>
          </cell>
          <cell r="BF1465">
            <v>0</v>
          </cell>
          <cell r="BG1465">
            <v>0</v>
          </cell>
          <cell r="BH1465">
            <v>0</v>
          </cell>
          <cell r="BI1465">
            <v>0</v>
          </cell>
          <cell r="BJ1465">
            <v>0</v>
          </cell>
          <cell r="BK1465">
            <v>0</v>
          </cell>
          <cell r="BL1465">
            <v>0</v>
          </cell>
          <cell r="BM1465">
            <v>0</v>
          </cell>
          <cell r="BO1465">
            <v>0</v>
          </cell>
        </row>
        <row r="1466">
          <cell r="B1466">
            <v>0</v>
          </cell>
          <cell r="C1466">
            <v>0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  <cell r="AI1466">
            <v>0</v>
          </cell>
          <cell r="AJ1466">
            <v>0</v>
          </cell>
          <cell r="AK1466">
            <v>0</v>
          </cell>
          <cell r="AL1466">
            <v>0</v>
          </cell>
          <cell r="AM1466">
            <v>0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>
            <v>0</v>
          </cell>
          <cell r="AZ1466">
            <v>0</v>
          </cell>
          <cell r="BA1466">
            <v>0</v>
          </cell>
          <cell r="BB1466">
            <v>0</v>
          </cell>
          <cell r="BC1466">
            <v>0</v>
          </cell>
          <cell r="BD1466">
            <v>0</v>
          </cell>
          <cell r="BE1466">
            <v>0</v>
          </cell>
          <cell r="BF1466">
            <v>0</v>
          </cell>
          <cell r="BG1466">
            <v>0</v>
          </cell>
          <cell r="BH1466">
            <v>0</v>
          </cell>
          <cell r="BI1466">
            <v>0</v>
          </cell>
          <cell r="BJ1466">
            <v>0</v>
          </cell>
          <cell r="BK1466">
            <v>0</v>
          </cell>
          <cell r="BL1466">
            <v>0</v>
          </cell>
          <cell r="BM1466">
            <v>0</v>
          </cell>
          <cell r="BO1466">
            <v>0</v>
          </cell>
        </row>
        <row r="1467">
          <cell r="B1467">
            <v>0</v>
          </cell>
          <cell r="C1467">
            <v>0</v>
          </cell>
          <cell r="D1467">
            <v>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>
            <v>0</v>
          </cell>
          <cell r="AZ1467">
            <v>0</v>
          </cell>
          <cell r="BA1467">
            <v>0</v>
          </cell>
          <cell r="BB1467">
            <v>0</v>
          </cell>
          <cell r="BC1467">
            <v>0</v>
          </cell>
          <cell r="BD1467">
            <v>0</v>
          </cell>
          <cell r="BE1467">
            <v>0</v>
          </cell>
          <cell r="BF1467">
            <v>0</v>
          </cell>
          <cell r="BG1467">
            <v>0</v>
          </cell>
          <cell r="BH1467">
            <v>0</v>
          </cell>
          <cell r="BI1467">
            <v>0</v>
          </cell>
          <cell r="BJ1467">
            <v>0</v>
          </cell>
          <cell r="BK1467">
            <v>0</v>
          </cell>
          <cell r="BL1467">
            <v>0</v>
          </cell>
          <cell r="BM1467">
            <v>0</v>
          </cell>
          <cell r="BO1467">
            <v>0</v>
          </cell>
        </row>
        <row r="1468">
          <cell r="B1468">
            <v>0</v>
          </cell>
          <cell r="C1468">
            <v>0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0</v>
          </cell>
          <cell r="AF1468">
            <v>0</v>
          </cell>
          <cell r="AG1468">
            <v>0</v>
          </cell>
          <cell r="AH1468">
            <v>0</v>
          </cell>
          <cell r="AI1468">
            <v>0</v>
          </cell>
          <cell r="AJ1468">
            <v>0</v>
          </cell>
          <cell r="AK1468">
            <v>0</v>
          </cell>
          <cell r="AL1468">
            <v>0</v>
          </cell>
          <cell r="AM1468">
            <v>0</v>
          </cell>
          <cell r="AN1468">
            <v>0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>
            <v>0</v>
          </cell>
          <cell r="AZ1468">
            <v>0</v>
          </cell>
          <cell r="BA1468">
            <v>0</v>
          </cell>
          <cell r="BB1468">
            <v>0</v>
          </cell>
          <cell r="BC1468">
            <v>0</v>
          </cell>
          <cell r="BD1468">
            <v>0</v>
          </cell>
          <cell r="BE1468">
            <v>0</v>
          </cell>
          <cell r="BF1468">
            <v>0</v>
          </cell>
          <cell r="BG1468">
            <v>0</v>
          </cell>
          <cell r="BH1468">
            <v>0</v>
          </cell>
          <cell r="BI1468">
            <v>0</v>
          </cell>
          <cell r="BJ1468">
            <v>0</v>
          </cell>
          <cell r="BK1468">
            <v>0</v>
          </cell>
          <cell r="BL1468">
            <v>0</v>
          </cell>
          <cell r="BM1468">
            <v>0</v>
          </cell>
          <cell r="BO1468">
            <v>0</v>
          </cell>
        </row>
        <row r="1469">
          <cell r="B1469">
            <v>0</v>
          </cell>
          <cell r="C1469">
            <v>0</v>
          </cell>
          <cell r="D1469">
            <v>0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0</v>
          </cell>
          <cell r="AF1469">
            <v>0</v>
          </cell>
          <cell r="AG1469">
            <v>0</v>
          </cell>
          <cell r="AH1469">
            <v>0</v>
          </cell>
          <cell r="AI1469">
            <v>0</v>
          </cell>
          <cell r="AJ1469">
            <v>0</v>
          </cell>
          <cell r="AK1469">
            <v>0</v>
          </cell>
          <cell r="AL1469">
            <v>0</v>
          </cell>
          <cell r="AM1469">
            <v>0</v>
          </cell>
          <cell r="AN1469">
            <v>0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>
            <v>0</v>
          </cell>
          <cell r="AZ1469">
            <v>0</v>
          </cell>
          <cell r="BA1469">
            <v>0</v>
          </cell>
          <cell r="BB1469">
            <v>0</v>
          </cell>
          <cell r="BC1469">
            <v>0</v>
          </cell>
          <cell r="BD1469">
            <v>0</v>
          </cell>
          <cell r="BE1469">
            <v>0</v>
          </cell>
          <cell r="BF1469">
            <v>0</v>
          </cell>
          <cell r="BG1469">
            <v>0</v>
          </cell>
          <cell r="BH1469">
            <v>0</v>
          </cell>
          <cell r="BI1469">
            <v>0</v>
          </cell>
          <cell r="BJ1469">
            <v>0</v>
          </cell>
          <cell r="BK1469">
            <v>0</v>
          </cell>
          <cell r="BL1469">
            <v>0</v>
          </cell>
          <cell r="BM1469">
            <v>0</v>
          </cell>
          <cell r="BO1469">
            <v>0</v>
          </cell>
        </row>
        <row r="1470">
          <cell r="B1470">
            <v>0</v>
          </cell>
          <cell r="C1470">
            <v>0</v>
          </cell>
          <cell r="D1470">
            <v>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  <cell r="AF1470">
            <v>0</v>
          </cell>
          <cell r="AG1470">
            <v>0</v>
          </cell>
          <cell r="AH1470">
            <v>0</v>
          </cell>
          <cell r="AI1470">
            <v>0</v>
          </cell>
          <cell r="AJ1470">
            <v>0</v>
          </cell>
          <cell r="AK1470">
            <v>0</v>
          </cell>
          <cell r="AL1470">
            <v>0</v>
          </cell>
          <cell r="AM1470">
            <v>0</v>
          </cell>
          <cell r="AN1470">
            <v>0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>
            <v>0</v>
          </cell>
          <cell r="AZ1470">
            <v>0</v>
          </cell>
          <cell r="BA1470">
            <v>0</v>
          </cell>
          <cell r="BB1470">
            <v>0</v>
          </cell>
          <cell r="BC1470">
            <v>0</v>
          </cell>
          <cell r="BD1470">
            <v>0</v>
          </cell>
          <cell r="BE1470">
            <v>0</v>
          </cell>
          <cell r="BF1470">
            <v>0</v>
          </cell>
          <cell r="BG1470">
            <v>0</v>
          </cell>
          <cell r="BH1470">
            <v>0</v>
          </cell>
          <cell r="BI1470">
            <v>0</v>
          </cell>
          <cell r="BJ1470">
            <v>0</v>
          </cell>
          <cell r="BK1470">
            <v>0</v>
          </cell>
          <cell r="BL1470">
            <v>0</v>
          </cell>
          <cell r="BM1470">
            <v>0</v>
          </cell>
          <cell r="BO1470">
            <v>0</v>
          </cell>
        </row>
        <row r="1471">
          <cell r="B1471">
            <v>0</v>
          </cell>
          <cell r="C1471">
            <v>0</v>
          </cell>
          <cell r="D1471">
            <v>0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0</v>
          </cell>
          <cell r="AF1471">
            <v>0</v>
          </cell>
          <cell r="AG1471">
            <v>0</v>
          </cell>
          <cell r="AH1471">
            <v>0</v>
          </cell>
          <cell r="AI1471">
            <v>0</v>
          </cell>
          <cell r="AJ1471">
            <v>0</v>
          </cell>
          <cell r="AK1471">
            <v>0</v>
          </cell>
          <cell r="AL1471">
            <v>0</v>
          </cell>
          <cell r="AM1471">
            <v>0</v>
          </cell>
          <cell r="AN1471">
            <v>0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>
            <v>0</v>
          </cell>
          <cell r="AZ1471">
            <v>0</v>
          </cell>
          <cell r="BA1471">
            <v>0</v>
          </cell>
          <cell r="BB1471">
            <v>0</v>
          </cell>
          <cell r="BC1471">
            <v>0</v>
          </cell>
          <cell r="BD1471">
            <v>0</v>
          </cell>
          <cell r="BE1471">
            <v>0</v>
          </cell>
          <cell r="BF1471">
            <v>0</v>
          </cell>
          <cell r="BG1471">
            <v>0</v>
          </cell>
          <cell r="BH1471">
            <v>0</v>
          </cell>
          <cell r="BI1471">
            <v>0</v>
          </cell>
          <cell r="BJ1471">
            <v>0</v>
          </cell>
          <cell r="BK1471">
            <v>0</v>
          </cell>
          <cell r="BL1471">
            <v>0</v>
          </cell>
          <cell r="BM1471">
            <v>0</v>
          </cell>
          <cell r="BO1471">
            <v>0</v>
          </cell>
        </row>
        <row r="1472">
          <cell r="B1472">
            <v>0</v>
          </cell>
          <cell r="C1472">
            <v>0</v>
          </cell>
          <cell r="D1472">
            <v>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0</v>
          </cell>
          <cell r="AL1472">
            <v>0</v>
          </cell>
          <cell r="AM1472">
            <v>0</v>
          </cell>
          <cell r="AN1472">
            <v>0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>
            <v>0</v>
          </cell>
          <cell r="AZ1472">
            <v>0</v>
          </cell>
          <cell r="BA1472">
            <v>0</v>
          </cell>
          <cell r="BB1472">
            <v>0</v>
          </cell>
          <cell r="BC1472">
            <v>0</v>
          </cell>
          <cell r="BD1472">
            <v>0</v>
          </cell>
          <cell r="BE1472">
            <v>0</v>
          </cell>
          <cell r="BF1472">
            <v>0</v>
          </cell>
          <cell r="BG1472">
            <v>0</v>
          </cell>
          <cell r="BH1472">
            <v>0</v>
          </cell>
          <cell r="BI1472">
            <v>0</v>
          </cell>
          <cell r="BJ1472">
            <v>0</v>
          </cell>
          <cell r="BK1472">
            <v>0</v>
          </cell>
          <cell r="BL1472">
            <v>0</v>
          </cell>
          <cell r="BM1472">
            <v>0</v>
          </cell>
          <cell r="BO1472">
            <v>0</v>
          </cell>
        </row>
        <row r="1473">
          <cell r="B1473">
            <v>0</v>
          </cell>
          <cell r="C1473">
            <v>0</v>
          </cell>
          <cell r="D1473">
            <v>0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0</v>
          </cell>
          <cell r="AF1473">
            <v>0</v>
          </cell>
          <cell r="AG1473">
            <v>0</v>
          </cell>
          <cell r="AH1473">
            <v>0</v>
          </cell>
          <cell r="AI1473">
            <v>0</v>
          </cell>
          <cell r="AJ1473">
            <v>0</v>
          </cell>
          <cell r="AK1473">
            <v>0</v>
          </cell>
          <cell r="AL1473">
            <v>0</v>
          </cell>
          <cell r="AM1473">
            <v>0</v>
          </cell>
          <cell r="AN1473">
            <v>0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>
            <v>0</v>
          </cell>
          <cell r="AZ1473">
            <v>0</v>
          </cell>
          <cell r="BA1473">
            <v>0</v>
          </cell>
          <cell r="BB1473">
            <v>0</v>
          </cell>
          <cell r="BC1473">
            <v>0</v>
          </cell>
          <cell r="BD1473">
            <v>0</v>
          </cell>
          <cell r="BE1473">
            <v>0</v>
          </cell>
          <cell r="BF1473">
            <v>0</v>
          </cell>
          <cell r="BG1473">
            <v>0</v>
          </cell>
          <cell r="BH1473">
            <v>0</v>
          </cell>
          <cell r="BI1473">
            <v>0</v>
          </cell>
          <cell r="BJ1473">
            <v>0</v>
          </cell>
          <cell r="BK1473">
            <v>0</v>
          </cell>
          <cell r="BL1473">
            <v>0</v>
          </cell>
          <cell r="BM1473">
            <v>0</v>
          </cell>
          <cell r="BO1473">
            <v>0</v>
          </cell>
        </row>
        <row r="1474">
          <cell r="B1474">
            <v>0</v>
          </cell>
          <cell r="C1474">
            <v>0</v>
          </cell>
          <cell r="D1474">
            <v>0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0</v>
          </cell>
          <cell r="AF1474">
            <v>0</v>
          </cell>
          <cell r="AG1474">
            <v>0</v>
          </cell>
          <cell r="AH1474">
            <v>0</v>
          </cell>
          <cell r="AI1474">
            <v>0</v>
          </cell>
          <cell r="AJ1474">
            <v>0</v>
          </cell>
          <cell r="AK1474">
            <v>0</v>
          </cell>
          <cell r="AL1474">
            <v>0</v>
          </cell>
          <cell r="AM1474">
            <v>0</v>
          </cell>
          <cell r="AN1474">
            <v>0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>
            <v>0</v>
          </cell>
          <cell r="AZ1474">
            <v>0</v>
          </cell>
          <cell r="BA1474">
            <v>0</v>
          </cell>
          <cell r="BB1474">
            <v>0</v>
          </cell>
          <cell r="BC1474">
            <v>0</v>
          </cell>
          <cell r="BD1474">
            <v>0</v>
          </cell>
          <cell r="BE1474">
            <v>0</v>
          </cell>
          <cell r="BF1474">
            <v>0</v>
          </cell>
          <cell r="BG1474">
            <v>0</v>
          </cell>
          <cell r="BH1474">
            <v>0</v>
          </cell>
          <cell r="BI1474">
            <v>0</v>
          </cell>
          <cell r="BJ1474">
            <v>0</v>
          </cell>
          <cell r="BK1474">
            <v>0</v>
          </cell>
          <cell r="BL1474">
            <v>0</v>
          </cell>
          <cell r="BM1474">
            <v>0</v>
          </cell>
          <cell r="BO1474">
            <v>0</v>
          </cell>
        </row>
        <row r="1475">
          <cell r="B1475">
            <v>0</v>
          </cell>
          <cell r="C1475">
            <v>0</v>
          </cell>
          <cell r="D1475">
            <v>0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X1475">
            <v>0</v>
          </cell>
          <cell r="Y1475">
            <v>0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0</v>
          </cell>
          <cell r="AF1475">
            <v>0</v>
          </cell>
          <cell r="AG1475">
            <v>0</v>
          </cell>
          <cell r="AH1475">
            <v>0</v>
          </cell>
          <cell r="AI1475">
            <v>0</v>
          </cell>
          <cell r="AJ1475">
            <v>0</v>
          </cell>
          <cell r="AK1475">
            <v>0</v>
          </cell>
          <cell r="AL1475">
            <v>0</v>
          </cell>
          <cell r="AM1475">
            <v>0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>
            <v>0</v>
          </cell>
          <cell r="AZ1475">
            <v>0</v>
          </cell>
          <cell r="BA1475">
            <v>0</v>
          </cell>
          <cell r="BB1475">
            <v>0</v>
          </cell>
          <cell r="BC1475">
            <v>0</v>
          </cell>
          <cell r="BD1475">
            <v>0</v>
          </cell>
          <cell r="BE1475">
            <v>0</v>
          </cell>
          <cell r="BF1475">
            <v>0</v>
          </cell>
          <cell r="BG1475">
            <v>0</v>
          </cell>
          <cell r="BH1475">
            <v>0</v>
          </cell>
          <cell r="BI1475">
            <v>0</v>
          </cell>
          <cell r="BJ1475">
            <v>0</v>
          </cell>
          <cell r="BK1475">
            <v>0</v>
          </cell>
          <cell r="BL1475">
            <v>0</v>
          </cell>
          <cell r="BM1475">
            <v>0</v>
          </cell>
          <cell r="BO1475">
            <v>0</v>
          </cell>
        </row>
        <row r="1476">
          <cell r="B1476">
            <v>0</v>
          </cell>
          <cell r="C1476">
            <v>0</v>
          </cell>
          <cell r="D1476">
            <v>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X1476">
            <v>0</v>
          </cell>
          <cell r="Y1476">
            <v>0</v>
          </cell>
          <cell r="Z1476">
            <v>0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0</v>
          </cell>
          <cell r="AF1476">
            <v>0</v>
          </cell>
          <cell r="AG1476">
            <v>0</v>
          </cell>
          <cell r="AH1476">
            <v>0</v>
          </cell>
          <cell r="AI1476">
            <v>0</v>
          </cell>
          <cell r="AJ1476">
            <v>0</v>
          </cell>
          <cell r="AK1476">
            <v>0</v>
          </cell>
          <cell r="AL1476">
            <v>0</v>
          </cell>
          <cell r="AM1476">
            <v>0</v>
          </cell>
          <cell r="AN1476">
            <v>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>
            <v>0</v>
          </cell>
          <cell r="AZ1476">
            <v>0</v>
          </cell>
          <cell r="BA1476">
            <v>0</v>
          </cell>
          <cell r="BB1476">
            <v>0</v>
          </cell>
          <cell r="BC1476">
            <v>0</v>
          </cell>
          <cell r="BD1476">
            <v>0</v>
          </cell>
          <cell r="BE1476">
            <v>0</v>
          </cell>
          <cell r="BF1476">
            <v>0</v>
          </cell>
          <cell r="BG1476">
            <v>0</v>
          </cell>
          <cell r="BH1476">
            <v>0</v>
          </cell>
          <cell r="BI1476">
            <v>0</v>
          </cell>
          <cell r="BJ1476">
            <v>0</v>
          </cell>
          <cell r="BK1476">
            <v>0</v>
          </cell>
          <cell r="BL1476">
            <v>0</v>
          </cell>
          <cell r="BM1476">
            <v>0</v>
          </cell>
          <cell r="BO1476">
            <v>0</v>
          </cell>
        </row>
        <row r="1477">
          <cell r="B1477">
            <v>0</v>
          </cell>
          <cell r="C1477">
            <v>0</v>
          </cell>
          <cell r="D1477">
            <v>0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X1477">
            <v>0</v>
          </cell>
          <cell r="Y1477">
            <v>0</v>
          </cell>
          <cell r="Z1477">
            <v>0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0</v>
          </cell>
          <cell r="AF1477">
            <v>0</v>
          </cell>
          <cell r="AG1477">
            <v>0</v>
          </cell>
          <cell r="AH1477">
            <v>0</v>
          </cell>
          <cell r="AI1477">
            <v>0</v>
          </cell>
          <cell r="AJ1477">
            <v>0</v>
          </cell>
          <cell r="AK1477">
            <v>0</v>
          </cell>
          <cell r="AL1477">
            <v>0</v>
          </cell>
          <cell r="AM1477">
            <v>0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>
            <v>0</v>
          </cell>
          <cell r="AZ1477">
            <v>0</v>
          </cell>
          <cell r="BA1477">
            <v>0</v>
          </cell>
          <cell r="BB1477">
            <v>0</v>
          </cell>
          <cell r="BC1477">
            <v>0</v>
          </cell>
          <cell r="BD1477">
            <v>0</v>
          </cell>
          <cell r="BE1477">
            <v>0</v>
          </cell>
          <cell r="BF1477">
            <v>0</v>
          </cell>
          <cell r="BG1477">
            <v>0</v>
          </cell>
          <cell r="BH1477">
            <v>0</v>
          </cell>
          <cell r="BI1477">
            <v>0</v>
          </cell>
          <cell r="BJ1477">
            <v>0</v>
          </cell>
          <cell r="BK1477">
            <v>0</v>
          </cell>
          <cell r="BL1477">
            <v>0</v>
          </cell>
          <cell r="BM1477">
            <v>0</v>
          </cell>
          <cell r="BO1477">
            <v>0</v>
          </cell>
        </row>
        <row r="1478">
          <cell r="B1478">
            <v>0</v>
          </cell>
          <cell r="C1478">
            <v>0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0</v>
          </cell>
          <cell r="AF1478">
            <v>0</v>
          </cell>
          <cell r="AG1478">
            <v>0</v>
          </cell>
          <cell r="AH1478">
            <v>0</v>
          </cell>
          <cell r="AI1478">
            <v>0</v>
          </cell>
          <cell r="AJ1478">
            <v>0</v>
          </cell>
          <cell r="AK1478">
            <v>0</v>
          </cell>
          <cell r="AL1478">
            <v>0</v>
          </cell>
          <cell r="AM1478">
            <v>0</v>
          </cell>
          <cell r="AN1478">
            <v>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>
            <v>0</v>
          </cell>
          <cell r="AZ1478">
            <v>0</v>
          </cell>
          <cell r="BA1478">
            <v>0</v>
          </cell>
          <cell r="BB1478">
            <v>0</v>
          </cell>
          <cell r="BC1478">
            <v>0</v>
          </cell>
          <cell r="BD1478">
            <v>0</v>
          </cell>
          <cell r="BE1478">
            <v>0</v>
          </cell>
          <cell r="BF1478">
            <v>0</v>
          </cell>
          <cell r="BG1478">
            <v>0</v>
          </cell>
          <cell r="BH1478">
            <v>0</v>
          </cell>
          <cell r="BI1478">
            <v>0</v>
          </cell>
          <cell r="BJ1478">
            <v>0</v>
          </cell>
          <cell r="BK1478">
            <v>0</v>
          </cell>
          <cell r="BL1478">
            <v>0</v>
          </cell>
          <cell r="BM1478">
            <v>0</v>
          </cell>
          <cell r="BO1478">
            <v>0</v>
          </cell>
        </row>
        <row r="1479">
          <cell r="B1479">
            <v>0</v>
          </cell>
          <cell r="C1479">
            <v>0</v>
          </cell>
          <cell r="D1479">
            <v>0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  <cell r="AI1479">
            <v>0</v>
          </cell>
          <cell r="AJ1479">
            <v>0</v>
          </cell>
          <cell r="AK1479">
            <v>0</v>
          </cell>
          <cell r="AL1479">
            <v>0</v>
          </cell>
          <cell r="AM1479">
            <v>0</v>
          </cell>
          <cell r="AN1479">
            <v>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>
            <v>0</v>
          </cell>
          <cell r="AZ1479">
            <v>0</v>
          </cell>
          <cell r="BA1479">
            <v>0</v>
          </cell>
          <cell r="BB1479">
            <v>0</v>
          </cell>
          <cell r="BC1479">
            <v>0</v>
          </cell>
          <cell r="BD1479">
            <v>0</v>
          </cell>
          <cell r="BE1479">
            <v>0</v>
          </cell>
          <cell r="BF1479">
            <v>0</v>
          </cell>
          <cell r="BG1479">
            <v>0</v>
          </cell>
          <cell r="BH1479">
            <v>0</v>
          </cell>
          <cell r="BI1479">
            <v>0</v>
          </cell>
          <cell r="BJ1479">
            <v>0</v>
          </cell>
          <cell r="BK1479">
            <v>0</v>
          </cell>
          <cell r="BL1479">
            <v>0</v>
          </cell>
          <cell r="BM1479">
            <v>0</v>
          </cell>
          <cell r="BO1479">
            <v>0</v>
          </cell>
        </row>
        <row r="1480">
          <cell r="B1480">
            <v>0</v>
          </cell>
          <cell r="C1480">
            <v>0</v>
          </cell>
          <cell r="D1480">
            <v>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0</v>
          </cell>
          <cell r="AF1480">
            <v>0</v>
          </cell>
          <cell r="AG1480">
            <v>0</v>
          </cell>
          <cell r="AH1480">
            <v>0</v>
          </cell>
          <cell r="AI1480">
            <v>0</v>
          </cell>
          <cell r="AJ1480">
            <v>0</v>
          </cell>
          <cell r="AK1480">
            <v>0</v>
          </cell>
          <cell r="AL1480">
            <v>0</v>
          </cell>
          <cell r="AM1480">
            <v>0</v>
          </cell>
          <cell r="AN1480">
            <v>0</v>
          </cell>
          <cell r="AO1480">
            <v>0</v>
          </cell>
          <cell r="AP1480">
            <v>0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>
            <v>0</v>
          </cell>
          <cell r="AZ1480">
            <v>0</v>
          </cell>
          <cell r="BA1480">
            <v>0</v>
          </cell>
          <cell r="BB1480">
            <v>0</v>
          </cell>
          <cell r="BC1480">
            <v>0</v>
          </cell>
          <cell r="BD1480">
            <v>0</v>
          </cell>
          <cell r="BE1480">
            <v>0</v>
          </cell>
          <cell r="BF1480">
            <v>0</v>
          </cell>
          <cell r="BG1480">
            <v>0</v>
          </cell>
          <cell r="BH1480">
            <v>0</v>
          </cell>
          <cell r="BI1480">
            <v>0</v>
          </cell>
          <cell r="BJ1480">
            <v>0</v>
          </cell>
          <cell r="BK1480">
            <v>0</v>
          </cell>
          <cell r="BL1480">
            <v>0</v>
          </cell>
          <cell r="BM1480">
            <v>0</v>
          </cell>
          <cell r="BO1480">
            <v>0</v>
          </cell>
        </row>
        <row r="1481">
          <cell r="B1481">
            <v>0</v>
          </cell>
          <cell r="C1481">
            <v>0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X1481">
            <v>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0</v>
          </cell>
          <cell r="AF1481">
            <v>0</v>
          </cell>
          <cell r="AG1481">
            <v>0</v>
          </cell>
          <cell r="AH1481">
            <v>0</v>
          </cell>
          <cell r="AI1481">
            <v>0</v>
          </cell>
          <cell r="AJ1481">
            <v>0</v>
          </cell>
          <cell r="AK1481">
            <v>0</v>
          </cell>
          <cell r="AL1481">
            <v>0</v>
          </cell>
          <cell r="AM1481">
            <v>0</v>
          </cell>
          <cell r="AN1481">
            <v>0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>
            <v>0</v>
          </cell>
          <cell r="AZ1481">
            <v>0</v>
          </cell>
          <cell r="BA1481">
            <v>0</v>
          </cell>
          <cell r="BB1481">
            <v>0</v>
          </cell>
          <cell r="BC1481">
            <v>0</v>
          </cell>
          <cell r="BD1481">
            <v>0</v>
          </cell>
          <cell r="BE1481">
            <v>0</v>
          </cell>
          <cell r="BF1481">
            <v>0</v>
          </cell>
          <cell r="BG1481">
            <v>0</v>
          </cell>
          <cell r="BH1481">
            <v>0</v>
          </cell>
          <cell r="BI1481">
            <v>0</v>
          </cell>
          <cell r="BJ1481">
            <v>0</v>
          </cell>
          <cell r="BK1481">
            <v>0</v>
          </cell>
          <cell r="BL1481">
            <v>0</v>
          </cell>
          <cell r="BM1481">
            <v>0</v>
          </cell>
          <cell r="BO1481">
            <v>0</v>
          </cell>
        </row>
        <row r="1482">
          <cell r="B1482">
            <v>0</v>
          </cell>
          <cell r="C1482">
            <v>0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X1482">
            <v>0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0</v>
          </cell>
          <cell r="AF1482">
            <v>0</v>
          </cell>
          <cell r="AG1482">
            <v>0</v>
          </cell>
          <cell r="AH1482">
            <v>0</v>
          </cell>
          <cell r="AI1482">
            <v>0</v>
          </cell>
          <cell r="AJ1482">
            <v>0</v>
          </cell>
          <cell r="AK1482">
            <v>0</v>
          </cell>
          <cell r="AL1482">
            <v>0</v>
          </cell>
          <cell r="AM1482">
            <v>0</v>
          </cell>
          <cell r="AN1482">
            <v>0</v>
          </cell>
          <cell r="AO1482">
            <v>0</v>
          </cell>
          <cell r="AP1482">
            <v>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>
            <v>0</v>
          </cell>
          <cell r="AZ1482">
            <v>0</v>
          </cell>
          <cell r="BA1482">
            <v>0</v>
          </cell>
          <cell r="BB1482">
            <v>0</v>
          </cell>
          <cell r="BC1482">
            <v>0</v>
          </cell>
          <cell r="BD1482">
            <v>0</v>
          </cell>
          <cell r="BE1482">
            <v>0</v>
          </cell>
          <cell r="BF1482">
            <v>0</v>
          </cell>
          <cell r="BG1482">
            <v>0</v>
          </cell>
          <cell r="BH1482">
            <v>0</v>
          </cell>
          <cell r="BI1482">
            <v>0</v>
          </cell>
          <cell r="BJ1482">
            <v>0</v>
          </cell>
          <cell r="BK1482">
            <v>0</v>
          </cell>
          <cell r="BL1482">
            <v>0</v>
          </cell>
          <cell r="BM1482">
            <v>0</v>
          </cell>
          <cell r="BO1482">
            <v>0</v>
          </cell>
        </row>
        <row r="1483">
          <cell r="B1483">
            <v>0</v>
          </cell>
          <cell r="C1483">
            <v>0</v>
          </cell>
          <cell r="D1483">
            <v>0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X1483">
            <v>0</v>
          </cell>
          <cell r="Y1483">
            <v>0</v>
          </cell>
          <cell r="Z1483">
            <v>0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0</v>
          </cell>
          <cell r="AF1483">
            <v>0</v>
          </cell>
          <cell r="AG1483">
            <v>0</v>
          </cell>
          <cell r="AH1483">
            <v>0</v>
          </cell>
          <cell r="AI1483">
            <v>0</v>
          </cell>
          <cell r="AJ1483">
            <v>0</v>
          </cell>
          <cell r="AK1483">
            <v>0</v>
          </cell>
          <cell r="AL1483">
            <v>0</v>
          </cell>
          <cell r="AM1483">
            <v>0</v>
          </cell>
          <cell r="AN1483">
            <v>0</v>
          </cell>
          <cell r="AO1483">
            <v>0</v>
          </cell>
          <cell r="AP1483">
            <v>0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>
            <v>0</v>
          </cell>
          <cell r="AZ1483">
            <v>0</v>
          </cell>
          <cell r="BA1483">
            <v>0</v>
          </cell>
          <cell r="BB1483">
            <v>0</v>
          </cell>
          <cell r="BC1483">
            <v>0</v>
          </cell>
          <cell r="BD1483">
            <v>0</v>
          </cell>
          <cell r="BE1483">
            <v>0</v>
          </cell>
          <cell r="BF1483">
            <v>0</v>
          </cell>
          <cell r="BG1483">
            <v>0</v>
          </cell>
          <cell r="BH1483">
            <v>0</v>
          </cell>
          <cell r="BI1483">
            <v>0</v>
          </cell>
          <cell r="BJ1483">
            <v>0</v>
          </cell>
          <cell r="BK1483">
            <v>0</v>
          </cell>
          <cell r="BL1483">
            <v>0</v>
          </cell>
          <cell r="BM1483">
            <v>0</v>
          </cell>
          <cell r="BO1483">
            <v>0</v>
          </cell>
        </row>
        <row r="1484">
          <cell r="B1484">
            <v>0</v>
          </cell>
          <cell r="C1484">
            <v>0</v>
          </cell>
          <cell r="D1484">
            <v>0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0</v>
          </cell>
          <cell r="AF1484">
            <v>0</v>
          </cell>
          <cell r="AG1484">
            <v>0</v>
          </cell>
          <cell r="AH1484">
            <v>0</v>
          </cell>
          <cell r="AI1484">
            <v>0</v>
          </cell>
          <cell r="AJ1484">
            <v>0</v>
          </cell>
          <cell r="AK1484">
            <v>0</v>
          </cell>
          <cell r="AL1484">
            <v>0</v>
          </cell>
          <cell r="AM1484">
            <v>0</v>
          </cell>
          <cell r="AN1484">
            <v>0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>
            <v>0</v>
          </cell>
          <cell r="AZ1484">
            <v>0</v>
          </cell>
          <cell r="BA1484">
            <v>0</v>
          </cell>
          <cell r="BB1484">
            <v>0</v>
          </cell>
          <cell r="BC1484">
            <v>0</v>
          </cell>
          <cell r="BD1484">
            <v>0</v>
          </cell>
          <cell r="BE1484">
            <v>0</v>
          </cell>
          <cell r="BF1484">
            <v>0</v>
          </cell>
          <cell r="BG1484">
            <v>0</v>
          </cell>
          <cell r="BH1484">
            <v>0</v>
          </cell>
          <cell r="BI1484">
            <v>0</v>
          </cell>
          <cell r="BJ1484">
            <v>0</v>
          </cell>
          <cell r="BK1484">
            <v>0</v>
          </cell>
          <cell r="BL1484">
            <v>0</v>
          </cell>
          <cell r="BM1484">
            <v>0</v>
          </cell>
          <cell r="BO1484">
            <v>0</v>
          </cell>
        </row>
        <row r="1485">
          <cell r="B1485">
            <v>0</v>
          </cell>
          <cell r="C1485">
            <v>0</v>
          </cell>
          <cell r="D1485">
            <v>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0</v>
          </cell>
          <cell r="AF1485">
            <v>0</v>
          </cell>
          <cell r="AG1485">
            <v>0</v>
          </cell>
          <cell r="AH1485">
            <v>0</v>
          </cell>
          <cell r="AI1485">
            <v>0</v>
          </cell>
          <cell r="AJ1485">
            <v>0</v>
          </cell>
          <cell r="AK1485">
            <v>0</v>
          </cell>
          <cell r="AL1485">
            <v>0</v>
          </cell>
          <cell r="AM1485">
            <v>0</v>
          </cell>
          <cell r="AN1485">
            <v>0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>
            <v>0</v>
          </cell>
          <cell r="AZ1485">
            <v>0</v>
          </cell>
          <cell r="BA1485">
            <v>0</v>
          </cell>
          <cell r="BB1485">
            <v>0</v>
          </cell>
          <cell r="BC1485">
            <v>0</v>
          </cell>
          <cell r="BD1485">
            <v>0</v>
          </cell>
          <cell r="BE1485">
            <v>0</v>
          </cell>
          <cell r="BF1485">
            <v>0</v>
          </cell>
          <cell r="BG1485">
            <v>0</v>
          </cell>
          <cell r="BH1485">
            <v>0</v>
          </cell>
          <cell r="BI1485">
            <v>0</v>
          </cell>
          <cell r="BJ1485">
            <v>0</v>
          </cell>
          <cell r="BK1485">
            <v>0</v>
          </cell>
          <cell r="BL1485">
            <v>0</v>
          </cell>
          <cell r="BM1485">
            <v>0</v>
          </cell>
          <cell r="BO1485">
            <v>0</v>
          </cell>
        </row>
        <row r="1486">
          <cell r="B1486">
            <v>0</v>
          </cell>
          <cell r="C1486">
            <v>0</v>
          </cell>
          <cell r="D1486">
            <v>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  <cell r="AJ1486">
            <v>0</v>
          </cell>
          <cell r="AK1486">
            <v>0</v>
          </cell>
          <cell r="AL1486">
            <v>0</v>
          </cell>
          <cell r="AM1486">
            <v>0</v>
          </cell>
          <cell r="AN1486">
            <v>0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>
            <v>0</v>
          </cell>
          <cell r="AZ1486">
            <v>0</v>
          </cell>
          <cell r="BA1486">
            <v>0</v>
          </cell>
          <cell r="BB1486">
            <v>0</v>
          </cell>
          <cell r="BC1486">
            <v>0</v>
          </cell>
          <cell r="BD1486">
            <v>0</v>
          </cell>
          <cell r="BE1486">
            <v>0</v>
          </cell>
          <cell r="BF1486">
            <v>0</v>
          </cell>
          <cell r="BG1486">
            <v>0</v>
          </cell>
          <cell r="BH1486">
            <v>0</v>
          </cell>
          <cell r="BI1486">
            <v>0</v>
          </cell>
          <cell r="BJ1486">
            <v>0</v>
          </cell>
          <cell r="BK1486">
            <v>0</v>
          </cell>
          <cell r="BL1486">
            <v>0</v>
          </cell>
          <cell r="BM1486">
            <v>0</v>
          </cell>
          <cell r="BO1486">
            <v>0</v>
          </cell>
        </row>
        <row r="1487">
          <cell r="B1487">
            <v>0</v>
          </cell>
          <cell r="C1487">
            <v>0</v>
          </cell>
          <cell r="D1487">
            <v>0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X1487">
            <v>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0</v>
          </cell>
          <cell r="AF1487">
            <v>0</v>
          </cell>
          <cell r="AG1487">
            <v>0</v>
          </cell>
          <cell r="AH1487">
            <v>0</v>
          </cell>
          <cell r="AI1487">
            <v>0</v>
          </cell>
          <cell r="AJ1487">
            <v>0</v>
          </cell>
          <cell r="AK1487">
            <v>0</v>
          </cell>
          <cell r="AL1487">
            <v>0</v>
          </cell>
          <cell r="AM1487">
            <v>0</v>
          </cell>
          <cell r="AN1487">
            <v>0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>
            <v>0</v>
          </cell>
          <cell r="AZ1487">
            <v>0</v>
          </cell>
          <cell r="BA1487">
            <v>0</v>
          </cell>
          <cell r="BB1487">
            <v>0</v>
          </cell>
          <cell r="BC1487">
            <v>0</v>
          </cell>
          <cell r="BD1487">
            <v>0</v>
          </cell>
          <cell r="BE1487">
            <v>0</v>
          </cell>
          <cell r="BF1487">
            <v>0</v>
          </cell>
          <cell r="BG1487">
            <v>0</v>
          </cell>
          <cell r="BH1487">
            <v>0</v>
          </cell>
          <cell r="BI1487">
            <v>0</v>
          </cell>
          <cell r="BJ1487">
            <v>0</v>
          </cell>
          <cell r="BK1487">
            <v>0</v>
          </cell>
          <cell r="BL1487">
            <v>0</v>
          </cell>
          <cell r="BM1487">
            <v>0</v>
          </cell>
          <cell r="BO1487">
            <v>0</v>
          </cell>
        </row>
        <row r="1488">
          <cell r="B1488">
            <v>0</v>
          </cell>
          <cell r="C1488">
            <v>0</v>
          </cell>
          <cell r="D1488">
            <v>0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X1488">
            <v>0</v>
          </cell>
          <cell r="Y1488">
            <v>0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0</v>
          </cell>
          <cell r="AF1488">
            <v>0</v>
          </cell>
          <cell r="AG1488">
            <v>0</v>
          </cell>
          <cell r="AH1488">
            <v>0</v>
          </cell>
          <cell r="AI1488">
            <v>0</v>
          </cell>
          <cell r="AJ1488">
            <v>0</v>
          </cell>
          <cell r="AK1488">
            <v>0</v>
          </cell>
          <cell r="AL1488">
            <v>0</v>
          </cell>
          <cell r="AM1488">
            <v>0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>
            <v>0</v>
          </cell>
          <cell r="AZ1488">
            <v>0</v>
          </cell>
          <cell r="BA1488">
            <v>0</v>
          </cell>
          <cell r="BB1488">
            <v>0</v>
          </cell>
          <cell r="BC1488">
            <v>0</v>
          </cell>
          <cell r="BD1488">
            <v>0</v>
          </cell>
          <cell r="BE1488">
            <v>0</v>
          </cell>
          <cell r="BF1488">
            <v>0</v>
          </cell>
          <cell r="BG1488">
            <v>0</v>
          </cell>
          <cell r="BH1488">
            <v>0</v>
          </cell>
          <cell r="BI1488">
            <v>0</v>
          </cell>
          <cell r="BJ1488">
            <v>0</v>
          </cell>
          <cell r="BK1488">
            <v>0</v>
          </cell>
          <cell r="BL1488">
            <v>0</v>
          </cell>
          <cell r="BM1488">
            <v>0</v>
          </cell>
          <cell r="BO1488">
            <v>0</v>
          </cell>
        </row>
        <row r="1489">
          <cell r="B1489">
            <v>0</v>
          </cell>
          <cell r="C1489">
            <v>0</v>
          </cell>
          <cell r="D1489">
            <v>0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X1489">
            <v>0</v>
          </cell>
          <cell r="Y1489">
            <v>0</v>
          </cell>
          <cell r="Z1489">
            <v>0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0</v>
          </cell>
          <cell r="AF1489">
            <v>0</v>
          </cell>
          <cell r="AG1489">
            <v>0</v>
          </cell>
          <cell r="AH1489">
            <v>0</v>
          </cell>
          <cell r="AI1489">
            <v>0</v>
          </cell>
          <cell r="AJ1489">
            <v>0</v>
          </cell>
          <cell r="AK1489">
            <v>0</v>
          </cell>
          <cell r="AL1489">
            <v>0</v>
          </cell>
          <cell r="AM1489">
            <v>0</v>
          </cell>
          <cell r="AN1489">
            <v>0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>
            <v>0</v>
          </cell>
          <cell r="AZ1489">
            <v>0</v>
          </cell>
          <cell r="BA1489">
            <v>0</v>
          </cell>
          <cell r="BB1489">
            <v>0</v>
          </cell>
          <cell r="BC1489">
            <v>0</v>
          </cell>
          <cell r="BD1489">
            <v>0</v>
          </cell>
          <cell r="BE1489">
            <v>0</v>
          </cell>
          <cell r="BF1489">
            <v>0</v>
          </cell>
          <cell r="BG1489">
            <v>0</v>
          </cell>
          <cell r="BH1489">
            <v>0</v>
          </cell>
          <cell r="BI1489">
            <v>0</v>
          </cell>
          <cell r="BJ1489">
            <v>0</v>
          </cell>
          <cell r="BK1489">
            <v>0</v>
          </cell>
          <cell r="BL1489">
            <v>0</v>
          </cell>
          <cell r="BM1489">
            <v>0</v>
          </cell>
          <cell r="BO1489">
            <v>0</v>
          </cell>
        </row>
        <row r="1490">
          <cell r="B1490">
            <v>0</v>
          </cell>
          <cell r="C1490">
            <v>0</v>
          </cell>
          <cell r="D1490">
            <v>0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0</v>
          </cell>
          <cell r="AF1490">
            <v>0</v>
          </cell>
          <cell r="AG1490">
            <v>0</v>
          </cell>
          <cell r="AH1490">
            <v>0</v>
          </cell>
          <cell r="AI1490">
            <v>0</v>
          </cell>
          <cell r="AJ1490">
            <v>0</v>
          </cell>
          <cell r="AK1490">
            <v>0</v>
          </cell>
          <cell r="AL1490">
            <v>0</v>
          </cell>
          <cell r="AM1490">
            <v>0</v>
          </cell>
          <cell r="AN1490">
            <v>0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>
            <v>0</v>
          </cell>
          <cell r="AZ1490">
            <v>0</v>
          </cell>
          <cell r="BA1490">
            <v>0</v>
          </cell>
          <cell r="BB1490">
            <v>0</v>
          </cell>
          <cell r="BC1490">
            <v>0</v>
          </cell>
          <cell r="BD1490">
            <v>0</v>
          </cell>
          <cell r="BE1490">
            <v>0</v>
          </cell>
          <cell r="BF1490">
            <v>0</v>
          </cell>
          <cell r="BG1490">
            <v>0</v>
          </cell>
          <cell r="BH1490">
            <v>0</v>
          </cell>
          <cell r="BI1490">
            <v>0</v>
          </cell>
          <cell r="BJ1490">
            <v>0</v>
          </cell>
          <cell r="BK1490">
            <v>0</v>
          </cell>
          <cell r="BL1490">
            <v>0</v>
          </cell>
          <cell r="BM1490">
            <v>0</v>
          </cell>
          <cell r="BO1490">
            <v>0</v>
          </cell>
        </row>
        <row r="1491">
          <cell r="B1491">
            <v>0</v>
          </cell>
          <cell r="C1491">
            <v>0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X1491">
            <v>0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0</v>
          </cell>
          <cell r="AF1491">
            <v>0</v>
          </cell>
          <cell r="AG1491">
            <v>0</v>
          </cell>
          <cell r="AH1491">
            <v>0</v>
          </cell>
          <cell r="AI1491">
            <v>0</v>
          </cell>
          <cell r="AJ1491">
            <v>0</v>
          </cell>
          <cell r="AK1491">
            <v>0</v>
          </cell>
          <cell r="AL1491">
            <v>0</v>
          </cell>
          <cell r="AM1491">
            <v>0</v>
          </cell>
          <cell r="AN1491">
            <v>0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>
            <v>0</v>
          </cell>
          <cell r="AZ1491">
            <v>0</v>
          </cell>
          <cell r="BA1491">
            <v>0</v>
          </cell>
          <cell r="BB1491">
            <v>0</v>
          </cell>
          <cell r="BC1491">
            <v>0</v>
          </cell>
          <cell r="BD1491">
            <v>0</v>
          </cell>
          <cell r="BE1491">
            <v>0</v>
          </cell>
          <cell r="BF1491">
            <v>0</v>
          </cell>
          <cell r="BG1491">
            <v>0</v>
          </cell>
          <cell r="BH1491">
            <v>0</v>
          </cell>
          <cell r="BI1491">
            <v>0</v>
          </cell>
          <cell r="BJ1491">
            <v>0</v>
          </cell>
          <cell r="BK1491">
            <v>0</v>
          </cell>
          <cell r="BL1491">
            <v>0</v>
          </cell>
          <cell r="BM1491">
            <v>0</v>
          </cell>
          <cell r="BO1491">
            <v>0</v>
          </cell>
        </row>
        <row r="1492">
          <cell r="B1492">
            <v>0</v>
          </cell>
          <cell r="C1492">
            <v>0</v>
          </cell>
          <cell r="D1492">
            <v>0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X1492">
            <v>0</v>
          </cell>
          <cell r="Y1492">
            <v>0</v>
          </cell>
          <cell r="Z1492">
            <v>0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0</v>
          </cell>
          <cell r="AF1492">
            <v>0</v>
          </cell>
          <cell r="AG1492">
            <v>0</v>
          </cell>
          <cell r="AH1492">
            <v>0</v>
          </cell>
          <cell r="AI1492">
            <v>0</v>
          </cell>
          <cell r="AJ1492">
            <v>0</v>
          </cell>
          <cell r="AK1492">
            <v>0</v>
          </cell>
          <cell r="AL1492">
            <v>0</v>
          </cell>
          <cell r="AM1492">
            <v>0</v>
          </cell>
          <cell r="AN1492">
            <v>0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>
            <v>0</v>
          </cell>
          <cell r="AZ1492">
            <v>0</v>
          </cell>
          <cell r="BA1492">
            <v>0</v>
          </cell>
          <cell r="BB1492">
            <v>0</v>
          </cell>
          <cell r="BC1492">
            <v>0</v>
          </cell>
          <cell r="BD1492">
            <v>0</v>
          </cell>
          <cell r="BE1492">
            <v>0</v>
          </cell>
          <cell r="BF1492">
            <v>0</v>
          </cell>
          <cell r="BG1492">
            <v>0</v>
          </cell>
          <cell r="BH1492">
            <v>0</v>
          </cell>
          <cell r="BI1492">
            <v>0</v>
          </cell>
          <cell r="BJ1492">
            <v>0</v>
          </cell>
          <cell r="BK1492">
            <v>0</v>
          </cell>
          <cell r="BL1492">
            <v>0</v>
          </cell>
          <cell r="BM1492">
            <v>0</v>
          </cell>
          <cell r="BO1492">
            <v>0</v>
          </cell>
        </row>
        <row r="1493">
          <cell r="B1493">
            <v>0</v>
          </cell>
          <cell r="C1493">
            <v>0</v>
          </cell>
          <cell r="D1493">
            <v>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X1493">
            <v>0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0</v>
          </cell>
          <cell r="AF1493">
            <v>0</v>
          </cell>
          <cell r="AG1493">
            <v>0</v>
          </cell>
          <cell r="AH1493">
            <v>0</v>
          </cell>
          <cell r="AI1493">
            <v>0</v>
          </cell>
          <cell r="AJ1493">
            <v>0</v>
          </cell>
          <cell r="AK1493">
            <v>0</v>
          </cell>
          <cell r="AL1493">
            <v>0</v>
          </cell>
          <cell r="AM1493">
            <v>0</v>
          </cell>
          <cell r="AN1493">
            <v>0</v>
          </cell>
          <cell r="AO1493">
            <v>0</v>
          </cell>
          <cell r="AP1493">
            <v>0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>
            <v>0</v>
          </cell>
          <cell r="AZ1493">
            <v>0</v>
          </cell>
          <cell r="BA1493">
            <v>0</v>
          </cell>
          <cell r="BB1493">
            <v>0</v>
          </cell>
          <cell r="BC1493">
            <v>0</v>
          </cell>
          <cell r="BD1493">
            <v>0</v>
          </cell>
          <cell r="BE1493">
            <v>0</v>
          </cell>
          <cell r="BF1493">
            <v>0</v>
          </cell>
          <cell r="BG1493">
            <v>0</v>
          </cell>
          <cell r="BH1493">
            <v>0</v>
          </cell>
          <cell r="BI1493">
            <v>0</v>
          </cell>
          <cell r="BJ1493">
            <v>0</v>
          </cell>
          <cell r="BK1493">
            <v>0</v>
          </cell>
          <cell r="BL1493">
            <v>0</v>
          </cell>
          <cell r="BM1493">
            <v>0</v>
          </cell>
          <cell r="BO1493">
            <v>0</v>
          </cell>
        </row>
        <row r="1494">
          <cell r="B1494">
            <v>0</v>
          </cell>
          <cell r="C1494">
            <v>0</v>
          </cell>
          <cell r="D1494">
            <v>0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X1494">
            <v>0</v>
          </cell>
          <cell r="Y1494">
            <v>0</v>
          </cell>
          <cell r="Z1494">
            <v>0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0</v>
          </cell>
          <cell r="AF1494">
            <v>0</v>
          </cell>
          <cell r="AG1494">
            <v>0</v>
          </cell>
          <cell r="AH1494">
            <v>0</v>
          </cell>
          <cell r="AI1494">
            <v>0</v>
          </cell>
          <cell r="AJ1494">
            <v>0</v>
          </cell>
          <cell r="AK1494">
            <v>0</v>
          </cell>
          <cell r="AL1494">
            <v>0</v>
          </cell>
          <cell r="AM1494">
            <v>0</v>
          </cell>
          <cell r="AN1494">
            <v>0</v>
          </cell>
          <cell r="AO1494">
            <v>0</v>
          </cell>
          <cell r="AP1494">
            <v>0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>
            <v>0</v>
          </cell>
          <cell r="AZ1494">
            <v>0</v>
          </cell>
          <cell r="BA1494">
            <v>0</v>
          </cell>
          <cell r="BB1494">
            <v>0</v>
          </cell>
          <cell r="BC1494">
            <v>0</v>
          </cell>
          <cell r="BD1494">
            <v>0</v>
          </cell>
          <cell r="BE1494">
            <v>0</v>
          </cell>
          <cell r="BF1494">
            <v>0</v>
          </cell>
          <cell r="BG1494">
            <v>0</v>
          </cell>
          <cell r="BH1494">
            <v>0</v>
          </cell>
          <cell r="BI1494">
            <v>0</v>
          </cell>
          <cell r="BJ1494">
            <v>0</v>
          </cell>
          <cell r="BK1494">
            <v>0</v>
          </cell>
          <cell r="BL1494">
            <v>0</v>
          </cell>
          <cell r="BM1494">
            <v>0</v>
          </cell>
          <cell r="BO1494">
            <v>0</v>
          </cell>
        </row>
        <row r="1495">
          <cell r="B1495">
            <v>0</v>
          </cell>
          <cell r="C1495">
            <v>0</v>
          </cell>
          <cell r="D1495">
            <v>0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0</v>
          </cell>
          <cell r="AF1495">
            <v>0</v>
          </cell>
          <cell r="AG1495">
            <v>0</v>
          </cell>
          <cell r="AH1495">
            <v>0</v>
          </cell>
          <cell r="AI1495">
            <v>0</v>
          </cell>
          <cell r="AJ1495">
            <v>0</v>
          </cell>
          <cell r="AK1495">
            <v>0</v>
          </cell>
          <cell r="AL1495">
            <v>0</v>
          </cell>
          <cell r="AM1495">
            <v>0</v>
          </cell>
          <cell r="AN1495">
            <v>0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>
            <v>0</v>
          </cell>
          <cell r="AZ1495">
            <v>0</v>
          </cell>
          <cell r="BA1495">
            <v>0</v>
          </cell>
          <cell r="BB1495">
            <v>0</v>
          </cell>
          <cell r="BC1495">
            <v>0</v>
          </cell>
          <cell r="BD1495">
            <v>0</v>
          </cell>
          <cell r="BE1495">
            <v>0</v>
          </cell>
          <cell r="BF1495">
            <v>0</v>
          </cell>
          <cell r="BG1495">
            <v>0</v>
          </cell>
          <cell r="BH1495">
            <v>0</v>
          </cell>
          <cell r="BI1495">
            <v>0</v>
          </cell>
          <cell r="BJ1495">
            <v>0</v>
          </cell>
          <cell r="BK1495">
            <v>0</v>
          </cell>
          <cell r="BL1495">
            <v>0</v>
          </cell>
          <cell r="BM1495">
            <v>0</v>
          </cell>
          <cell r="BO1495">
            <v>0</v>
          </cell>
        </row>
        <row r="1496">
          <cell r="B1496">
            <v>0</v>
          </cell>
          <cell r="C1496">
            <v>0</v>
          </cell>
          <cell r="D1496">
            <v>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0</v>
          </cell>
          <cell r="AF1496">
            <v>0</v>
          </cell>
          <cell r="AG1496">
            <v>0</v>
          </cell>
          <cell r="AH1496">
            <v>0</v>
          </cell>
          <cell r="AI1496">
            <v>0</v>
          </cell>
          <cell r="AJ1496">
            <v>0</v>
          </cell>
          <cell r="AK1496">
            <v>0</v>
          </cell>
          <cell r="AL1496">
            <v>0</v>
          </cell>
          <cell r="AM1496">
            <v>0</v>
          </cell>
          <cell r="AN1496">
            <v>0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>
            <v>0</v>
          </cell>
          <cell r="AZ1496">
            <v>0</v>
          </cell>
          <cell r="BA1496">
            <v>0</v>
          </cell>
          <cell r="BB1496">
            <v>0</v>
          </cell>
          <cell r="BC1496">
            <v>0</v>
          </cell>
          <cell r="BD1496">
            <v>0</v>
          </cell>
          <cell r="BE1496">
            <v>0</v>
          </cell>
          <cell r="BF1496">
            <v>0</v>
          </cell>
          <cell r="BG1496">
            <v>0</v>
          </cell>
          <cell r="BH1496">
            <v>0</v>
          </cell>
          <cell r="BI1496">
            <v>0</v>
          </cell>
          <cell r="BJ1496">
            <v>0</v>
          </cell>
          <cell r="BK1496">
            <v>0</v>
          </cell>
          <cell r="BL1496">
            <v>0</v>
          </cell>
          <cell r="BM1496">
            <v>0</v>
          </cell>
          <cell r="BO1496">
            <v>0</v>
          </cell>
        </row>
        <row r="1497">
          <cell r="B1497">
            <v>0</v>
          </cell>
          <cell r="C1497">
            <v>0</v>
          </cell>
          <cell r="D1497">
            <v>0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0</v>
          </cell>
          <cell r="AF1497">
            <v>0</v>
          </cell>
          <cell r="AG1497">
            <v>0</v>
          </cell>
          <cell r="AH1497">
            <v>0</v>
          </cell>
          <cell r="AI1497">
            <v>0</v>
          </cell>
          <cell r="AJ1497">
            <v>0</v>
          </cell>
          <cell r="AK1497">
            <v>0</v>
          </cell>
          <cell r="AL1497">
            <v>0</v>
          </cell>
          <cell r="AM1497">
            <v>0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>
            <v>0</v>
          </cell>
          <cell r="AZ1497">
            <v>0</v>
          </cell>
          <cell r="BA1497">
            <v>0</v>
          </cell>
          <cell r="BB1497">
            <v>0</v>
          </cell>
          <cell r="BC1497">
            <v>0</v>
          </cell>
          <cell r="BD1497">
            <v>0</v>
          </cell>
          <cell r="BE1497">
            <v>0</v>
          </cell>
          <cell r="BF1497">
            <v>0</v>
          </cell>
          <cell r="BG1497">
            <v>0</v>
          </cell>
          <cell r="BH1497">
            <v>0</v>
          </cell>
          <cell r="BI1497">
            <v>0</v>
          </cell>
          <cell r="BJ1497">
            <v>0</v>
          </cell>
          <cell r="BK1497">
            <v>0</v>
          </cell>
          <cell r="BL1497">
            <v>0</v>
          </cell>
          <cell r="BM1497">
            <v>0</v>
          </cell>
          <cell r="BO1497">
            <v>0</v>
          </cell>
        </row>
        <row r="1498">
          <cell r="B1498">
            <v>0</v>
          </cell>
          <cell r="C1498">
            <v>0</v>
          </cell>
          <cell r="D1498">
            <v>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0</v>
          </cell>
          <cell r="AF1498">
            <v>0</v>
          </cell>
          <cell r="AG1498">
            <v>0</v>
          </cell>
          <cell r="AH1498">
            <v>0</v>
          </cell>
          <cell r="AI1498">
            <v>0</v>
          </cell>
          <cell r="AJ1498">
            <v>0</v>
          </cell>
          <cell r="AK1498">
            <v>0</v>
          </cell>
          <cell r="AL1498">
            <v>0</v>
          </cell>
          <cell r="AM1498">
            <v>0</v>
          </cell>
          <cell r="AN1498">
            <v>0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>
            <v>0</v>
          </cell>
          <cell r="AZ1498">
            <v>0</v>
          </cell>
          <cell r="BA1498">
            <v>0</v>
          </cell>
          <cell r="BB1498">
            <v>0</v>
          </cell>
          <cell r="BC1498">
            <v>0</v>
          </cell>
          <cell r="BD1498">
            <v>0</v>
          </cell>
          <cell r="BE1498">
            <v>0</v>
          </cell>
          <cell r="BF1498">
            <v>0</v>
          </cell>
          <cell r="BG1498">
            <v>0</v>
          </cell>
          <cell r="BH1498">
            <v>0</v>
          </cell>
          <cell r="BI1498">
            <v>0</v>
          </cell>
          <cell r="BJ1498">
            <v>0</v>
          </cell>
          <cell r="BK1498">
            <v>0</v>
          </cell>
          <cell r="BL1498">
            <v>0</v>
          </cell>
          <cell r="BM1498">
            <v>0</v>
          </cell>
          <cell r="BO1498">
            <v>0</v>
          </cell>
        </row>
        <row r="1499">
          <cell r="B1499">
            <v>0</v>
          </cell>
          <cell r="C1499">
            <v>0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0</v>
          </cell>
          <cell r="AF1499">
            <v>0</v>
          </cell>
          <cell r="AG1499">
            <v>0</v>
          </cell>
          <cell r="AH1499">
            <v>0</v>
          </cell>
          <cell r="AI1499">
            <v>0</v>
          </cell>
          <cell r="AJ1499">
            <v>0</v>
          </cell>
          <cell r="AK1499">
            <v>0</v>
          </cell>
          <cell r="AL1499">
            <v>0</v>
          </cell>
          <cell r="AM1499">
            <v>0</v>
          </cell>
          <cell r="AN1499">
            <v>0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>
            <v>0</v>
          </cell>
          <cell r="AZ1499">
            <v>0</v>
          </cell>
          <cell r="BA1499">
            <v>0</v>
          </cell>
          <cell r="BB1499">
            <v>0</v>
          </cell>
          <cell r="BC1499">
            <v>0</v>
          </cell>
          <cell r="BD1499">
            <v>0</v>
          </cell>
          <cell r="BE1499">
            <v>0</v>
          </cell>
          <cell r="BF1499">
            <v>0</v>
          </cell>
          <cell r="BG1499">
            <v>0</v>
          </cell>
          <cell r="BH1499">
            <v>0</v>
          </cell>
          <cell r="BI1499">
            <v>0</v>
          </cell>
          <cell r="BJ1499">
            <v>0</v>
          </cell>
          <cell r="BK1499">
            <v>0</v>
          </cell>
          <cell r="BL1499">
            <v>0</v>
          </cell>
          <cell r="BM1499">
            <v>0</v>
          </cell>
          <cell r="BO1499">
            <v>0</v>
          </cell>
        </row>
        <row r="1500">
          <cell r="B1500">
            <v>0</v>
          </cell>
          <cell r="C1500">
            <v>0</v>
          </cell>
          <cell r="D1500">
            <v>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0</v>
          </cell>
          <cell r="AF1500">
            <v>0</v>
          </cell>
          <cell r="AG1500">
            <v>0</v>
          </cell>
          <cell r="AH1500">
            <v>0</v>
          </cell>
          <cell r="AI1500">
            <v>0</v>
          </cell>
          <cell r="AJ1500">
            <v>0</v>
          </cell>
          <cell r="AK1500">
            <v>0</v>
          </cell>
          <cell r="AL1500">
            <v>0</v>
          </cell>
          <cell r="AM1500">
            <v>0</v>
          </cell>
          <cell r="AN1500">
            <v>0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>
            <v>0</v>
          </cell>
          <cell r="AZ1500">
            <v>0</v>
          </cell>
          <cell r="BA1500">
            <v>0</v>
          </cell>
          <cell r="BB1500">
            <v>0</v>
          </cell>
          <cell r="BC1500">
            <v>0</v>
          </cell>
          <cell r="BD1500">
            <v>0</v>
          </cell>
          <cell r="BE1500">
            <v>0</v>
          </cell>
          <cell r="BF1500">
            <v>0</v>
          </cell>
          <cell r="BG1500">
            <v>0</v>
          </cell>
          <cell r="BH1500">
            <v>0</v>
          </cell>
          <cell r="BI1500">
            <v>0</v>
          </cell>
          <cell r="BJ1500">
            <v>0</v>
          </cell>
          <cell r="BK1500">
            <v>0</v>
          </cell>
          <cell r="BL1500">
            <v>0</v>
          </cell>
          <cell r="BM1500">
            <v>0</v>
          </cell>
          <cell r="BO1500">
            <v>0</v>
          </cell>
        </row>
        <row r="1501">
          <cell r="B1501">
            <v>0</v>
          </cell>
          <cell r="C1501">
            <v>0</v>
          </cell>
          <cell r="D1501">
            <v>0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0</v>
          </cell>
          <cell r="AF1501">
            <v>0</v>
          </cell>
          <cell r="AG1501">
            <v>0</v>
          </cell>
          <cell r="AH1501">
            <v>0</v>
          </cell>
          <cell r="AI1501">
            <v>0</v>
          </cell>
          <cell r="AJ1501">
            <v>0</v>
          </cell>
          <cell r="AK1501">
            <v>0</v>
          </cell>
          <cell r="AL1501">
            <v>0</v>
          </cell>
          <cell r="AM1501">
            <v>0</v>
          </cell>
          <cell r="AN1501">
            <v>0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>
            <v>0</v>
          </cell>
          <cell r="AZ1501">
            <v>0</v>
          </cell>
          <cell r="BA1501">
            <v>0</v>
          </cell>
          <cell r="BB1501">
            <v>0</v>
          </cell>
          <cell r="BC1501">
            <v>0</v>
          </cell>
          <cell r="BD1501">
            <v>0</v>
          </cell>
          <cell r="BE1501">
            <v>0</v>
          </cell>
          <cell r="BF1501">
            <v>0</v>
          </cell>
          <cell r="BG1501">
            <v>0</v>
          </cell>
          <cell r="BH1501">
            <v>0</v>
          </cell>
          <cell r="BI1501">
            <v>0</v>
          </cell>
          <cell r="BJ1501">
            <v>0</v>
          </cell>
          <cell r="BK1501">
            <v>0</v>
          </cell>
          <cell r="BL1501">
            <v>0</v>
          </cell>
          <cell r="BM1501">
            <v>0</v>
          </cell>
          <cell r="BO1501">
            <v>0</v>
          </cell>
        </row>
        <row r="1502">
          <cell r="B1502">
            <v>0</v>
          </cell>
          <cell r="C1502">
            <v>0</v>
          </cell>
          <cell r="D1502">
            <v>0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0</v>
          </cell>
          <cell r="AF1502">
            <v>0</v>
          </cell>
          <cell r="AG1502">
            <v>0</v>
          </cell>
          <cell r="AH1502">
            <v>0</v>
          </cell>
          <cell r="AI1502">
            <v>0</v>
          </cell>
          <cell r="AJ1502">
            <v>0</v>
          </cell>
          <cell r="AK1502">
            <v>0</v>
          </cell>
          <cell r="AL1502">
            <v>0</v>
          </cell>
          <cell r="AM1502">
            <v>0</v>
          </cell>
          <cell r="AN1502">
            <v>0</v>
          </cell>
          <cell r="AO1502">
            <v>0</v>
          </cell>
          <cell r="AP1502">
            <v>0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>
            <v>0</v>
          </cell>
          <cell r="AZ1502">
            <v>0</v>
          </cell>
          <cell r="BA1502">
            <v>0</v>
          </cell>
          <cell r="BB1502">
            <v>0</v>
          </cell>
          <cell r="BC1502">
            <v>0</v>
          </cell>
          <cell r="BD1502">
            <v>0</v>
          </cell>
          <cell r="BE1502">
            <v>0</v>
          </cell>
          <cell r="BF1502">
            <v>0</v>
          </cell>
          <cell r="BG1502">
            <v>0</v>
          </cell>
          <cell r="BH1502">
            <v>0</v>
          </cell>
          <cell r="BI1502">
            <v>0</v>
          </cell>
          <cell r="BJ1502">
            <v>0</v>
          </cell>
          <cell r="BK1502">
            <v>0</v>
          </cell>
          <cell r="BL1502">
            <v>0</v>
          </cell>
          <cell r="BM1502">
            <v>0</v>
          </cell>
          <cell r="BO1502">
            <v>0</v>
          </cell>
        </row>
        <row r="1503">
          <cell r="B1503">
            <v>0</v>
          </cell>
          <cell r="C1503">
            <v>0</v>
          </cell>
          <cell r="D1503">
            <v>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0</v>
          </cell>
          <cell r="AF1503">
            <v>0</v>
          </cell>
          <cell r="AG1503">
            <v>0</v>
          </cell>
          <cell r="AH1503">
            <v>0</v>
          </cell>
          <cell r="AI1503">
            <v>0</v>
          </cell>
          <cell r="AJ1503">
            <v>0</v>
          </cell>
          <cell r="AK1503">
            <v>0</v>
          </cell>
          <cell r="AL1503">
            <v>0</v>
          </cell>
          <cell r="AM1503">
            <v>0</v>
          </cell>
          <cell r="AN1503">
            <v>0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>
            <v>0</v>
          </cell>
          <cell r="AZ1503">
            <v>0</v>
          </cell>
          <cell r="BA1503">
            <v>0</v>
          </cell>
          <cell r="BB1503">
            <v>0</v>
          </cell>
          <cell r="BC1503">
            <v>0</v>
          </cell>
          <cell r="BD1503">
            <v>0</v>
          </cell>
          <cell r="BE1503">
            <v>0</v>
          </cell>
          <cell r="BF1503">
            <v>0</v>
          </cell>
          <cell r="BG1503">
            <v>0</v>
          </cell>
          <cell r="BH1503">
            <v>0</v>
          </cell>
          <cell r="BI1503">
            <v>0</v>
          </cell>
          <cell r="BJ1503">
            <v>0</v>
          </cell>
          <cell r="BK1503">
            <v>0</v>
          </cell>
          <cell r="BL1503">
            <v>0</v>
          </cell>
          <cell r="BM1503">
            <v>0</v>
          </cell>
          <cell r="BO1503">
            <v>0</v>
          </cell>
        </row>
        <row r="1504">
          <cell r="B1504">
            <v>0</v>
          </cell>
          <cell r="C1504">
            <v>0</v>
          </cell>
          <cell r="D1504">
            <v>0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0</v>
          </cell>
          <cell r="AF1504">
            <v>0</v>
          </cell>
          <cell r="AG1504">
            <v>0</v>
          </cell>
          <cell r="AH1504">
            <v>0</v>
          </cell>
          <cell r="AI1504">
            <v>0</v>
          </cell>
          <cell r="AJ1504">
            <v>0</v>
          </cell>
          <cell r="AK1504">
            <v>0</v>
          </cell>
          <cell r="AL1504">
            <v>0</v>
          </cell>
          <cell r="AM1504">
            <v>0</v>
          </cell>
          <cell r="AN1504">
            <v>0</v>
          </cell>
          <cell r="AO1504">
            <v>0</v>
          </cell>
          <cell r="AP1504">
            <v>0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>
            <v>0</v>
          </cell>
          <cell r="AZ1504">
            <v>0</v>
          </cell>
          <cell r="BA1504">
            <v>0</v>
          </cell>
          <cell r="BB1504">
            <v>0</v>
          </cell>
          <cell r="BC1504">
            <v>0</v>
          </cell>
          <cell r="BD1504">
            <v>0</v>
          </cell>
          <cell r="BE1504">
            <v>0</v>
          </cell>
          <cell r="BF1504">
            <v>0</v>
          </cell>
          <cell r="BG1504">
            <v>0</v>
          </cell>
          <cell r="BH1504">
            <v>0</v>
          </cell>
          <cell r="BI1504">
            <v>0</v>
          </cell>
          <cell r="BJ1504">
            <v>0</v>
          </cell>
          <cell r="BK1504">
            <v>0</v>
          </cell>
          <cell r="BL1504">
            <v>0</v>
          </cell>
          <cell r="BM1504">
            <v>0</v>
          </cell>
          <cell r="BO1504">
            <v>0</v>
          </cell>
        </row>
        <row r="1505">
          <cell r="B1505">
            <v>0</v>
          </cell>
          <cell r="C1505">
            <v>0</v>
          </cell>
          <cell r="D1505">
            <v>0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0</v>
          </cell>
          <cell r="AI1505">
            <v>0</v>
          </cell>
          <cell r="AJ1505">
            <v>0</v>
          </cell>
          <cell r="AK1505">
            <v>0</v>
          </cell>
          <cell r="AL1505">
            <v>0</v>
          </cell>
          <cell r="AM1505">
            <v>0</v>
          </cell>
          <cell r="AN1505">
            <v>0</v>
          </cell>
          <cell r="AO1505">
            <v>0</v>
          </cell>
          <cell r="AP1505">
            <v>0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>
            <v>0</v>
          </cell>
          <cell r="AZ1505">
            <v>0</v>
          </cell>
          <cell r="BA1505">
            <v>0</v>
          </cell>
          <cell r="BB1505">
            <v>0</v>
          </cell>
          <cell r="BC1505">
            <v>0</v>
          </cell>
          <cell r="BD1505">
            <v>0</v>
          </cell>
          <cell r="BE1505">
            <v>0</v>
          </cell>
          <cell r="BF1505">
            <v>0</v>
          </cell>
          <cell r="BG1505">
            <v>0</v>
          </cell>
          <cell r="BH1505">
            <v>0</v>
          </cell>
          <cell r="BI1505">
            <v>0</v>
          </cell>
          <cell r="BJ1505">
            <v>0</v>
          </cell>
          <cell r="BK1505">
            <v>0</v>
          </cell>
          <cell r="BL1505">
            <v>0</v>
          </cell>
          <cell r="BM1505">
            <v>0</v>
          </cell>
          <cell r="BO1505">
            <v>0</v>
          </cell>
        </row>
        <row r="1506">
          <cell r="B1506">
            <v>0</v>
          </cell>
          <cell r="C1506">
            <v>0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0</v>
          </cell>
          <cell r="AF1506">
            <v>0</v>
          </cell>
          <cell r="AG1506">
            <v>0</v>
          </cell>
          <cell r="AH1506">
            <v>0</v>
          </cell>
          <cell r="AI1506">
            <v>0</v>
          </cell>
          <cell r="AJ1506">
            <v>0</v>
          </cell>
          <cell r="AK1506">
            <v>0</v>
          </cell>
          <cell r="AL1506">
            <v>0</v>
          </cell>
          <cell r="AM1506">
            <v>0</v>
          </cell>
          <cell r="AN1506">
            <v>0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>
            <v>0</v>
          </cell>
          <cell r="AZ1506">
            <v>0</v>
          </cell>
          <cell r="BA1506">
            <v>0</v>
          </cell>
          <cell r="BB1506">
            <v>0</v>
          </cell>
          <cell r="BC1506">
            <v>0</v>
          </cell>
          <cell r="BD1506">
            <v>0</v>
          </cell>
          <cell r="BE1506">
            <v>0</v>
          </cell>
          <cell r="BF1506">
            <v>0</v>
          </cell>
          <cell r="BG1506">
            <v>0</v>
          </cell>
          <cell r="BH1506">
            <v>0</v>
          </cell>
          <cell r="BI1506">
            <v>0</v>
          </cell>
          <cell r="BJ1506">
            <v>0</v>
          </cell>
          <cell r="BK1506">
            <v>0</v>
          </cell>
          <cell r="BL1506">
            <v>0</v>
          </cell>
          <cell r="BM1506">
            <v>0</v>
          </cell>
          <cell r="BO1506">
            <v>0</v>
          </cell>
        </row>
        <row r="1507">
          <cell r="B1507">
            <v>0</v>
          </cell>
          <cell r="C1507">
            <v>0</v>
          </cell>
          <cell r="D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X1507">
            <v>0</v>
          </cell>
          <cell r="Y1507">
            <v>0</v>
          </cell>
          <cell r="Z1507">
            <v>0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0</v>
          </cell>
          <cell r="AF1507">
            <v>0</v>
          </cell>
          <cell r="AG1507">
            <v>0</v>
          </cell>
          <cell r="AH1507">
            <v>0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0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>
            <v>0</v>
          </cell>
          <cell r="AZ1507">
            <v>0</v>
          </cell>
          <cell r="BA1507">
            <v>0</v>
          </cell>
          <cell r="BB1507">
            <v>0</v>
          </cell>
          <cell r="BC1507">
            <v>0</v>
          </cell>
          <cell r="BD1507">
            <v>0</v>
          </cell>
          <cell r="BE1507">
            <v>0</v>
          </cell>
          <cell r="BF1507">
            <v>0</v>
          </cell>
          <cell r="BG1507">
            <v>0</v>
          </cell>
          <cell r="BH1507">
            <v>0</v>
          </cell>
          <cell r="BI1507">
            <v>0</v>
          </cell>
          <cell r="BJ1507">
            <v>0</v>
          </cell>
          <cell r="BK1507">
            <v>0</v>
          </cell>
          <cell r="BL1507">
            <v>0</v>
          </cell>
          <cell r="BM1507">
            <v>0</v>
          </cell>
          <cell r="BO1507">
            <v>0</v>
          </cell>
        </row>
        <row r="1508">
          <cell r="B1508">
            <v>0</v>
          </cell>
          <cell r="C1508">
            <v>0</v>
          </cell>
          <cell r="D1508">
            <v>0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0</v>
          </cell>
          <cell r="AH1508">
            <v>0</v>
          </cell>
          <cell r="AI1508">
            <v>0</v>
          </cell>
          <cell r="AJ1508">
            <v>0</v>
          </cell>
          <cell r="AK1508">
            <v>0</v>
          </cell>
          <cell r="AL1508">
            <v>0</v>
          </cell>
          <cell r="AM1508">
            <v>0</v>
          </cell>
          <cell r="AN1508">
            <v>0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>
            <v>0</v>
          </cell>
          <cell r="AZ1508">
            <v>0</v>
          </cell>
          <cell r="BA1508">
            <v>0</v>
          </cell>
          <cell r="BB1508">
            <v>0</v>
          </cell>
          <cell r="BC1508">
            <v>0</v>
          </cell>
          <cell r="BD1508">
            <v>0</v>
          </cell>
          <cell r="BE1508">
            <v>0</v>
          </cell>
          <cell r="BF1508">
            <v>0</v>
          </cell>
          <cell r="BG1508">
            <v>0</v>
          </cell>
          <cell r="BH1508">
            <v>0</v>
          </cell>
          <cell r="BI1508">
            <v>0</v>
          </cell>
          <cell r="BJ1508">
            <v>0</v>
          </cell>
          <cell r="BK1508">
            <v>0</v>
          </cell>
          <cell r="BL1508">
            <v>0</v>
          </cell>
          <cell r="BM1508">
            <v>0</v>
          </cell>
          <cell r="BO1508">
            <v>0</v>
          </cell>
        </row>
        <row r="1509">
          <cell r="B1509">
            <v>0</v>
          </cell>
          <cell r="C1509">
            <v>0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X1509">
            <v>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0</v>
          </cell>
          <cell r="AF1509">
            <v>0</v>
          </cell>
          <cell r="AG1509">
            <v>0</v>
          </cell>
          <cell r="AH1509">
            <v>0</v>
          </cell>
          <cell r="AI1509">
            <v>0</v>
          </cell>
          <cell r="AJ1509">
            <v>0</v>
          </cell>
          <cell r="AK1509">
            <v>0</v>
          </cell>
          <cell r="AL1509">
            <v>0</v>
          </cell>
          <cell r="AM1509">
            <v>0</v>
          </cell>
          <cell r="AN1509">
            <v>0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>
            <v>0</v>
          </cell>
          <cell r="AZ1509">
            <v>0</v>
          </cell>
          <cell r="BA1509">
            <v>0</v>
          </cell>
          <cell r="BB1509">
            <v>0</v>
          </cell>
          <cell r="BC1509">
            <v>0</v>
          </cell>
          <cell r="BD1509">
            <v>0</v>
          </cell>
          <cell r="BE1509">
            <v>0</v>
          </cell>
          <cell r="BF1509">
            <v>0</v>
          </cell>
          <cell r="BG1509">
            <v>0</v>
          </cell>
          <cell r="BH1509">
            <v>0</v>
          </cell>
          <cell r="BI1509">
            <v>0</v>
          </cell>
          <cell r="BJ1509">
            <v>0</v>
          </cell>
          <cell r="BK1509">
            <v>0</v>
          </cell>
          <cell r="BL1509">
            <v>0</v>
          </cell>
          <cell r="BM1509">
            <v>0</v>
          </cell>
          <cell r="BO1509">
            <v>0</v>
          </cell>
        </row>
        <row r="1510">
          <cell r="B1510">
            <v>0</v>
          </cell>
          <cell r="C1510">
            <v>0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X1510">
            <v>0</v>
          </cell>
          <cell r="Y1510">
            <v>0</v>
          </cell>
          <cell r="Z1510">
            <v>0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0</v>
          </cell>
          <cell r="AF1510">
            <v>0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  <cell r="AK1510">
            <v>0</v>
          </cell>
          <cell r="AL1510">
            <v>0</v>
          </cell>
          <cell r="AM1510">
            <v>0</v>
          </cell>
          <cell r="AN1510">
            <v>0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>
            <v>0</v>
          </cell>
          <cell r="AZ1510">
            <v>0</v>
          </cell>
          <cell r="BA1510">
            <v>0</v>
          </cell>
          <cell r="BB1510">
            <v>0</v>
          </cell>
          <cell r="BC1510">
            <v>0</v>
          </cell>
          <cell r="BD1510">
            <v>0</v>
          </cell>
          <cell r="BE1510">
            <v>0</v>
          </cell>
          <cell r="BF1510">
            <v>0</v>
          </cell>
          <cell r="BG1510">
            <v>0</v>
          </cell>
          <cell r="BH1510">
            <v>0</v>
          </cell>
          <cell r="BI1510">
            <v>0</v>
          </cell>
          <cell r="BJ1510">
            <v>0</v>
          </cell>
          <cell r="BK1510">
            <v>0</v>
          </cell>
          <cell r="BL1510">
            <v>0</v>
          </cell>
          <cell r="BM1510">
            <v>0</v>
          </cell>
          <cell r="BO1510">
            <v>0</v>
          </cell>
        </row>
        <row r="1511">
          <cell r="B1511">
            <v>0</v>
          </cell>
          <cell r="C1511">
            <v>0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X1511">
            <v>0</v>
          </cell>
          <cell r="Y1511">
            <v>0</v>
          </cell>
          <cell r="Z1511">
            <v>0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0</v>
          </cell>
          <cell r="AF1511">
            <v>0</v>
          </cell>
          <cell r="AG1511">
            <v>0</v>
          </cell>
          <cell r="AH1511">
            <v>0</v>
          </cell>
          <cell r="AI1511">
            <v>0</v>
          </cell>
          <cell r="AJ1511">
            <v>0</v>
          </cell>
          <cell r="AK1511">
            <v>0</v>
          </cell>
          <cell r="AL1511">
            <v>0</v>
          </cell>
          <cell r="AM1511">
            <v>0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>
            <v>0</v>
          </cell>
          <cell r="AZ1511">
            <v>0</v>
          </cell>
          <cell r="BA1511">
            <v>0</v>
          </cell>
          <cell r="BB1511">
            <v>0</v>
          </cell>
          <cell r="BC1511">
            <v>0</v>
          </cell>
          <cell r="BD1511">
            <v>0</v>
          </cell>
          <cell r="BE1511">
            <v>0</v>
          </cell>
          <cell r="BF1511">
            <v>0</v>
          </cell>
          <cell r="BG1511">
            <v>0</v>
          </cell>
          <cell r="BH1511">
            <v>0</v>
          </cell>
          <cell r="BI1511">
            <v>0</v>
          </cell>
          <cell r="BJ1511">
            <v>0</v>
          </cell>
          <cell r="BK1511">
            <v>0</v>
          </cell>
          <cell r="BL1511">
            <v>0</v>
          </cell>
          <cell r="BM1511">
            <v>0</v>
          </cell>
          <cell r="BO1511">
            <v>0</v>
          </cell>
        </row>
        <row r="1512">
          <cell r="B1512">
            <v>0</v>
          </cell>
          <cell r="C1512">
            <v>0</v>
          </cell>
          <cell r="D1512">
            <v>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0</v>
          </cell>
          <cell r="AF1512">
            <v>0</v>
          </cell>
          <cell r="AG1512">
            <v>0</v>
          </cell>
          <cell r="AH1512">
            <v>0</v>
          </cell>
          <cell r="AI1512">
            <v>0</v>
          </cell>
          <cell r="AJ1512">
            <v>0</v>
          </cell>
          <cell r="AK1512">
            <v>0</v>
          </cell>
          <cell r="AL1512">
            <v>0</v>
          </cell>
          <cell r="AM1512">
            <v>0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>
            <v>0</v>
          </cell>
          <cell r="AZ1512">
            <v>0</v>
          </cell>
          <cell r="BA1512">
            <v>0</v>
          </cell>
          <cell r="BB1512">
            <v>0</v>
          </cell>
          <cell r="BC1512">
            <v>0</v>
          </cell>
          <cell r="BD1512">
            <v>0</v>
          </cell>
          <cell r="BE1512">
            <v>0</v>
          </cell>
          <cell r="BF1512">
            <v>0</v>
          </cell>
          <cell r="BG1512">
            <v>0</v>
          </cell>
          <cell r="BH1512">
            <v>0</v>
          </cell>
          <cell r="BI1512">
            <v>0</v>
          </cell>
          <cell r="BJ1512">
            <v>0</v>
          </cell>
          <cell r="BK1512">
            <v>0</v>
          </cell>
          <cell r="BL1512">
            <v>0</v>
          </cell>
          <cell r="BM1512">
            <v>0</v>
          </cell>
          <cell r="BO1512">
            <v>0</v>
          </cell>
        </row>
        <row r="1513">
          <cell r="B1513">
            <v>0</v>
          </cell>
          <cell r="C1513">
            <v>0</v>
          </cell>
          <cell r="D1513">
            <v>0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X1513">
            <v>0</v>
          </cell>
          <cell r="Y1513">
            <v>0</v>
          </cell>
          <cell r="Z1513">
            <v>0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0</v>
          </cell>
          <cell r="AF1513">
            <v>0</v>
          </cell>
          <cell r="AG1513">
            <v>0</v>
          </cell>
          <cell r="AH1513">
            <v>0</v>
          </cell>
          <cell r="AI1513">
            <v>0</v>
          </cell>
          <cell r="AJ1513">
            <v>0</v>
          </cell>
          <cell r="AK1513">
            <v>0</v>
          </cell>
          <cell r="AL1513">
            <v>0</v>
          </cell>
          <cell r="AM1513">
            <v>0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>
            <v>0</v>
          </cell>
          <cell r="AZ1513">
            <v>0</v>
          </cell>
          <cell r="BA1513">
            <v>0</v>
          </cell>
          <cell r="BB1513">
            <v>0</v>
          </cell>
          <cell r="BC1513">
            <v>0</v>
          </cell>
          <cell r="BD1513">
            <v>0</v>
          </cell>
          <cell r="BE1513">
            <v>0</v>
          </cell>
          <cell r="BF1513">
            <v>0</v>
          </cell>
          <cell r="BG1513">
            <v>0</v>
          </cell>
          <cell r="BH1513">
            <v>0</v>
          </cell>
          <cell r="BI1513">
            <v>0</v>
          </cell>
          <cell r="BJ1513">
            <v>0</v>
          </cell>
          <cell r="BK1513">
            <v>0</v>
          </cell>
          <cell r="BL1513">
            <v>0</v>
          </cell>
          <cell r="BM1513">
            <v>0</v>
          </cell>
          <cell r="BO1513">
            <v>0</v>
          </cell>
        </row>
        <row r="1514">
          <cell r="B1514">
            <v>0</v>
          </cell>
          <cell r="C1514">
            <v>0</v>
          </cell>
          <cell r="D1514">
            <v>0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X1514">
            <v>0</v>
          </cell>
          <cell r="Y1514">
            <v>0</v>
          </cell>
          <cell r="Z1514">
            <v>0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0</v>
          </cell>
          <cell r="AF1514">
            <v>0</v>
          </cell>
          <cell r="AG1514">
            <v>0</v>
          </cell>
          <cell r="AH1514">
            <v>0</v>
          </cell>
          <cell r="AI1514">
            <v>0</v>
          </cell>
          <cell r="AJ1514">
            <v>0</v>
          </cell>
          <cell r="AK1514">
            <v>0</v>
          </cell>
          <cell r="AL1514">
            <v>0</v>
          </cell>
          <cell r="AM1514">
            <v>0</v>
          </cell>
          <cell r="AN1514">
            <v>0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>
            <v>0</v>
          </cell>
          <cell r="AZ1514">
            <v>0</v>
          </cell>
          <cell r="BA1514">
            <v>0</v>
          </cell>
          <cell r="BB1514">
            <v>0</v>
          </cell>
          <cell r="BC1514">
            <v>0</v>
          </cell>
          <cell r="BD1514">
            <v>0</v>
          </cell>
          <cell r="BE1514">
            <v>0</v>
          </cell>
          <cell r="BF1514">
            <v>0</v>
          </cell>
          <cell r="BG1514">
            <v>0</v>
          </cell>
          <cell r="BH1514">
            <v>0</v>
          </cell>
          <cell r="BI1514">
            <v>0</v>
          </cell>
          <cell r="BJ1514">
            <v>0</v>
          </cell>
          <cell r="BK1514">
            <v>0</v>
          </cell>
          <cell r="BL1514">
            <v>0</v>
          </cell>
          <cell r="BM1514">
            <v>0</v>
          </cell>
          <cell r="BO1514">
            <v>0</v>
          </cell>
        </row>
        <row r="1515">
          <cell r="B1515">
            <v>0</v>
          </cell>
          <cell r="C1515">
            <v>0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0</v>
          </cell>
          <cell r="AF1515">
            <v>0</v>
          </cell>
          <cell r="AG1515">
            <v>0</v>
          </cell>
          <cell r="AH1515">
            <v>0</v>
          </cell>
          <cell r="AI1515">
            <v>0</v>
          </cell>
          <cell r="AJ1515">
            <v>0</v>
          </cell>
          <cell r="AK1515">
            <v>0</v>
          </cell>
          <cell r="AL1515">
            <v>0</v>
          </cell>
          <cell r="AM1515">
            <v>0</v>
          </cell>
          <cell r="AN1515">
            <v>0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>
            <v>0</v>
          </cell>
          <cell r="AZ1515">
            <v>0</v>
          </cell>
          <cell r="BA1515">
            <v>0</v>
          </cell>
          <cell r="BB1515">
            <v>0</v>
          </cell>
          <cell r="BC1515">
            <v>0</v>
          </cell>
          <cell r="BD1515">
            <v>0</v>
          </cell>
          <cell r="BE1515">
            <v>0</v>
          </cell>
          <cell r="BF1515">
            <v>0</v>
          </cell>
          <cell r="BG1515">
            <v>0</v>
          </cell>
          <cell r="BH1515">
            <v>0</v>
          </cell>
          <cell r="BI1515">
            <v>0</v>
          </cell>
          <cell r="BJ1515">
            <v>0</v>
          </cell>
          <cell r="BK1515">
            <v>0</v>
          </cell>
          <cell r="BL1515">
            <v>0</v>
          </cell>
          <cell r="BM1515">
            <v>0</v>
          </cell>
          <cell r="BO1515">
            <v>0</v>
          </cell>
        </row>
        <row r="1516">
          <cell r="B1516">
            <v>0</v>
          </cell>
          <cell r="C1516">
            <v>0</v>
          </cell>
          <cell r="D1516">
            <v>0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X1516">
            <v>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0</v>
          </cell>
          <cell r="AF1516">
            <v>0</v>
          </cell>
          <cell r="AG1516">
            <v>0</v>
          </cell>
          <cell r="AH1516">
            <v>0</v>
          </cell>
          <cell r="AI1516">
            <v>0</v>
          </cell>
          <cell r="AJ1516">
            <v>0</v>
          </cell>
          <cell r="AK1516">
            <v>0</v>
          </cell>
          <cell r="AL1516">
            <v>0</v>
          </cell>
          <cell r="AM1516">
            <v>0</v>
          </cell>
          <cell r="AN1516">
            <v>0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>
            <v>0</v>
          </cell>
          <cell r="AZ1516">
            <v>0</v>
          </cell>
          <cell r="BA1516">
            <v>0</v>
          </cell>
          <cell r="BB1516">
            <v>0</v>
          </cell>
          <cell r="BC1516">
            <v>0</v>
          </cell>
          <cell r="BD1516">
            <v>0</v>
          </cell>
          <cell r="BE1516">
            <v>0</v>
          </cell>
          <cell r="BF1516">
            <v>0</v>
          </cell>
          <cell r="BG1516">
            <v>0</v>
          </cell>
          <cell r="BH1516">
            <v>0</v>
          </cell>
          <cell r="BI1516">
            <v>0</v>
          </cell>
          <cell r="BJ1516">
            <v>0</v>
          </cell>
          <cell r="BK1516">
            <v>0</v>
          </cell>
          <cell r="BL1516">
            <v>0</v>
          </cell>
          <cell r="BM1516">
            <v>0</v>
          </cell>
          <cell r="BO1516">
            <v>0</v>
          </cell>
        </row>
        <row r="1517">
          <cell r="B1517">
            <v>0</v>
          </cell>
          <cell r="C1517">
            <v>0</v>
          </cell>
          <cell r="D1517">
            <v>0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X1517">
            <v>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0</v>
          </cell>
          <cell r="AF1517">
            <v>0</v>
          </cell>
          <cell r="AG1517">
            <v>0</v>
          </cell>
          <cell r="AH1517">
            <v>0</v>
          </cell>
          <cell r="AI1517">
            <v>0</v>
          </cell>
          <cell r="AJ1517">
            <v>0</v>
          </cell>
          <cell r="AK1517">
            <v>0</v>
          </cell>
          <cell r="AL1517">
            <v>0</v>
          </cell>
          <cell r="AM1517">
            <v>0</v>
          </cell>
          <cell r="AN1517">
            <v>0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>
            <v>0</v>
          </cell>
          <cell r="AZ1517">
            <v>0</v>
          </cell>
          <cell r="BA1517">
            <v>0</v>
          </cell>
          <cell r="BB1517">
            <v>0</v>
          </cell>
          <cell r="BC1517">
            <v>0</v>
          </cell>
          <cell r="BD1517">
            <v>0</v>
          </cell>
          <cell r="BE1517">
            <v>0</v>
          </cell>
          <cell r="BF1517">
            <v>0</v>
          </cell>
          <cell r="BG1517">
            <v>0</v>
          </cell>
          <cell r="BH1517">
            <v>0</v>
          </cell>
          <cell r="BI1517">
            <v>0</v>
          </cell>
          <cell r="BJ1517">
            <v>0</v>
          </cell>
          <cell r="BK1517">
            <v>0</v>
          </cell>
          <cell r="BL1517">
            <v>0</v>
          </cell>
          <cell r="BM1517">
            <v>0</v>
          </cell>
          <cell r="BO1517">
            <v>0</v>
          </cell>
        </row>
        <row r="1518">
          <cell r="B1518">
            <v>0</v>
          </cell>
          <cell r="C1518">
            <v>0</v>
          </cell>
          <cell r="D1518">
            <v>0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  <cell r="AI1518">
            <v>0</v>
          </cell>
          <cell r="AJ1518">
            <v>0</v>
          </cell>
          <cell r="AK1518">
            <v>0</v>
          </cell>
          <cell r="AL1518">
            <v>0</v>
          </cell>
          <cell r="AM1518">
            <v>0</v>
          </cell>
          <cell r="AN1518">
            <v>0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>
            <v>0</v>
          </cell>
          <cell r="AZ1518">
            <v>0</v>
          </cell>
          <cell r="BA1518">
            <v>0</v>
          </cell>
          <cell r="BB1518">
            <v>0</v>
          </cell>
          <cell r="BC1518">
            <v>0</v>
          </cell>
          <cell r="BD1518">
            <v>0</v>
          </cell>
          <cell r="BE1518">
            <v>0</v>
          </cell>
          <cell r="BF1518">
            <v>0</v>
          </cell>
          <cell r="BG1518">
            <v>0</v>
          </cell>
          <cell r="BH1518">
            <v>0</v>
          </cell>
          <cell r="BI1518">
            <v>0</v>
          </cell>
          <cell r="BJ1518">
            <v>0</v>
          </cell>
          <cell r="BK1518">
            <v>0</v>
          </cell>
          <cell r="BL1518">
            <v>0</v>
          </cell>
          <cell r="BM1518">
            <v>0</v>
          </cell>
          <cell r="BO1518">
            <v>0</v>
          </cell>
        </row>
        <row r="1519">
          <cell r="B1519">
            <v>0</v>
          </cell>
          <cell r="C1519">
            <v>0</v>
          </cell>
          <cell r="D1519">
            <v>0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0</v>
          </cell>
          <cell r="AF1519">
            <v>0</v>
          </cell>
          <cell r="AG1519">
            <v>0</v>
          </cell>
          <cell r="AH1519">
            <v>0</v>
          </cell>
          <cell r="AI1519">
            <v>0</v>
          </cell>
          <cell r="AJ1519">
            <v>0</v>
          </cell>
          <cell r="AK1519">
            <v>0</v>
          </cell>
          <cell r="AL1519">
            <v>0</v>
          </cell>
          <cell r="AM1519">
            <v>0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>
            <v>0</v>
          </cell>
          <cell r="AZ1519">
            <v>0</v>
          </cell>
          <cell r="BA1519">
            <v>0</v>
          </cell>
          <cell r="BB1519">
            <v>0</v>
          </cell>
          <cell r="BC1519">
            <v>0</v>
          </cell>
          <cell r="BD1519">
            <v>0</v>
          </cell>
          <cell r="BE1519">
            <v>0</v>
          </cell>
          <cell r="BF1519">
            <v>0</v>
          </cell>
          <cell r="BG1519">
            <v>0</v>
          </cell>
          <cell r="BH1519">
            <v>0</v>
          </cell>
          <cell r="BI1519">
            <v>0</v>
          </cell>
          <cell r="BJ1519">
            <v>0</v>
          </cell>
          <cell r="BK1519">
            <v>0</v>
          </cell>
          <cell r="BL1519">
            <v>0</v>
          </cell>
          <cell r="BM1519">
            <v>0</v>
          </cell>
          <cell r="BO1519">
            <v>0</v>
          </cell>
        </row>
        <row r="1520">
          <cell r="B1520">
            <v>0</v>
          </cell>
          <cell r="C1520">
            <v>0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X1520">
            <v>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0</v>
          </cell>
          <cell r="AF1520">
            <v>0</v>
          </cell>
          <cell r="AG1520">
            <v>0</v>
          </cell>
          <cell r="AH1520">
            <v>0</v>
          </cell>
          <cell r="AI1520">
            <v>0</v>
          </cell>
          <cell r="AJ1520">
            <v>0</v>
          </cell>
          <cell r="AK1520">
            <v>0</v>
          </cell>
          <cell r="AL1520">
            <v>0</v>
          </cell>
          <cell r="AM1520">
            <v>0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>
            <v>0</v>
          </cell>
          <cell r="AZ1520">
            <v>0</v>
          </cell>
          <cell r="BA1520">
            <v>0</v>
          </cell>
          <cell r="BB1520">
            <v>0</v>
          </cell>
          <cell r="BC1520">
            <v>0</v>
          </cell>
          <cell r="BD1520">
            <v>0</v>
          </cell>
          <cell r="BE1520">
            <v>0</v>
          </cell>
          <cell r="BF1520">
            <v>0</v>
          </cell>
          <cell r="BG1520">
            <v>0</v>
          </cell>
          <cell r="BH1520">
            <v>0</v>
          </cell>
          <cell r="BI1520">
            <v>0</v>
          </cell>
          <cell r="BJ1520">
            <v>0</v>
          </cell>
          <cell r="BK1520">
            <v>0</v>
          </cell>
          <cell r="BL1520">
            <v>0</v>
          </cell>
          <cell r="BM1520">
            <v>0</v>
          </cell>
          <cell r="BO1520">
            <v>0</v>
          </cell>
        </row>
        <row r="1521">
          <cell r="B1521">
            <v>0</v>
          </cell>
          <cell r="C1521">
            <v>0</v>
          </cell>
          <cell r="D1521">
            <v>0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0</v>
          </cell>
          <cell r="AF1521">
            <v>0</v>
          </cell>
          <cell r="AG1521">
            <v>0</v>
          </cell>
          <cell r="AH1521">
            <v>0</v>
          </cell>
          <cell r="AI1521">
            <v>0</v>
          </cell>
          <cell r="AJ1521">
            <v>0</v>
          </cell>
          <cell r="AK1521">
            <v>0</v>
          </cell>
          <cell r="AL1521">
            <v>0</v>
          </cell>
          <cell r="AM1521">
            <v>0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>
            <v>0</v>
          </cell>
          <cell r="AZ1521">
            <v>0</v>
          </cell>
          <cell r="BA1521">
            <v>0</v>
          </cell>
          <cell r="BB1521">
            <v>0</v>
          </cell>
          <cell r="BC1521">
            <v>0</v>
          </cell>
          <cell r="BD1521">
            <v>0</v>
          </cell>
          <cell r="BE1521">
            <v>0</v>
          </cell>
          <cell r="BF1521">
            <v>0</v>
          </cell>
          <cell r="BG1521">
            <v>0</v>
          </cell>
          <cell r="BH1521">
            <v>0</v>
          </cell>
          <cell r="BI1521">
            <v>0</v>
          </cell>
          <cell r="BJ1521">
            <v>0</v>
          </cell>
          <cell r="BK1521">
            <v>0</v>
          </cell>
          <cell r="BL1521">
            <v>0</v>
          </cell>
          <cell r="BM1521">
            <v>0</v>
          </cell>
          <cell r="BO1521">
            <v>0</v>
          </cell>
        </row>
        <row r="1522">
          <cell r="B1522">
            <v>0</v>
          </cell>
          <cell r="C1522">
            <v>0</v>
          </cell>
          <cell r="D1522">
            <v>0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0</v>
          </cell>
          <cell r="AF1522">
            <v>0</v>
          </cell>
          <cell r="AG1522">
            <v>0</v>
          </cell>
          <cell r="AH1522">
            <v>0</v>
          </cell>
          <cell r="AI1522">
            <v>0</v>
          </cell>
          <cell r="AJ1522">
            <v>0</v>
          </cell>
          <cell r="AK1522">
            <v>0</v>
          </cell>
          <cell r="AL1522">
            <v>0</v>
          </cell>
          <cell r="AM1522">
            <v>0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>
            <v>0</v>
          </cell>
          <cell r="AZ1522">
            <v>0</v>
          </cell>
          <cell r="BA1522">
            <v>0</v>
          </cell>
          <cell r="BB1522">
            <v>0</v>
          </cell>
          <cell r="BC1522">
            <v>0</v>
          </cell>
          <cell r="BD1522">
            <v>0</v>
          </cell>
          <cell r="BE1522">
            <v>0</v>
          </cell>
          <cell r="BF1522">
            <v>0</v>
          </cell>
          <cell r="BG1522">
            <v>0</v>
          </cell>
          <cell r="BH1522">
            <v>0</v>
          </cell>
          <cell r="BI1522">
            <v>0</v>
          </cell>
          <cell r="BJ1522">
            <v>0</v>
          </cell>
          <cell r="BK1522">
            <v>0</v>
          </cell>
          <cell r="BL1522">
            <v>0</v>
          </cell>
          <cell r="BM1522">
            <v>0</v>
          </cell>
          <cell r="BO1522">
            <v>0</v>
          </cell>
        </row>
        <row r="1523">
          <cell r="B1523">
            <v>0</v>
          </cell>
          <cell r="C1523">
            <v>0</v>
          </cell>
          <cell r="D1523">
            <v>0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0</v>
          </cell>
          <cell r="AF1523">
            <v>0</v>
          </cell>
          <cell r="AG1523">
            <v>0</v>
          </cell>
          <cell r="AH1523">
            <v>0</v>
          </cell>
          <cell r="AI1523">
            <v>0</v>
          </cell>
          <cell r="AJ1523">
            <v>0</v>
          </cell>
          <cell r="AK1523">
            <v>0</v>
          </cell>
          <cell r="AL1523">
            <v>0</v>
          </cell>
          <cell r="AM1523">
            <v>0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>
            <v>0</v>
          </cell>
          <cell r="AZ1523">
            <v>0</v>
          </cell>
          <cell r="BA1523">
            <v>0</v>
          </cell>
          <cell r="BB1523">
            <v>0</v>
          </cell>
          <cell r="BC1523">
            <v>0</v>
          </cell>
          <cell r="BD1523">
            <v>0</v>
          </cell>
          <cell r="BE1523">
            <v>0</v>
          </cell>
          <cell r="BF1523">
            <v>0</v>
          </cell>
          <cell r="BG1523">
            <v>0</v>
          </cell>
          <cell r="BH1523">
            <v>0</v>
          </cell>
          <cell r="BI1523">
            <v>0</v>
          </cell>
          <cell r="BJ1523">
            <v>0</v>
          </cell>
          <cell r="BK1523">
            <v>0</v>
          </cell>
          <cell r="BL1523">
            <v>0</v>
          </cell>
          <cell r="BM1523">
            <v>0</v>
          </cell>
          <cell r="BO1523">
            <v>0</v>
          </cell>
        </row>
        <row r="1524">
          <cell r="B1524">
            <v>0</v>
          </cell>
          <cell r="C1524">
            <v>0</v>
          </cell>
          <cell r="D1524">
            <v>0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0</v>
          </cell>
          <cell r="AO1524">
            <v>0</v>
          </cell>
          <cell r="AP1524">
            <v>0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>
            <v>0</v>
          </cell>
          <cell r="AZ1524">
            <v>0</v>
          </cell>
          <cell r="BA1524">
            <v>0</v>
          </cell>
          <cell r="BB1524">
            <v>0</v>
          </cell>
          <cell r="BC1524">
            <v>0</v>
          </cell>
          <cell r="BD1524">
            <v>0</v>
          </cell>
          <cell r="BE1524">
            <v>0</v>
          </cell>
          <cell r="BF1524">
            <v>0</v>
          </cell>
          <cell r="BG1524">
            <v>0</v>
          </cell>
          <cell r="BH1524">
            <v>0</v>
          </cell>
          <cell r="BI1524">
            <v>0</v>
          </cell>
          <cell r="BJ1524">
            <v>0</v>
          </cell>
          <cell r="BK1524">
            <v>0</v>
          </cell>
          <cell r="BL1524">
            <v>0</v>
          </cell>
          <cell r="BM1524">
            <v>0</v>
          </cell>
          <cell r="BO1524">
            <v>0</v>
          </cell>
        </row>
        <row r="1525">
          <cell r="B1525">
            <v>0</v>
          </cell>
          <cell r="C1525">
            <v>0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O1525">
            <v>0</v>
          </cell>
        </row>
        <row r="1526">
          <cell r="B1526">
            <v>0</v>
          </cell>
          <cell r="C1526">
            <v>0</v>
          </cell>
          <cell r="D1526">
            <v>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0</v>
          </cell>
          <cell r="AO1526">
            <v>0</v>
          </cell>
          <cell r="AP1526">
            <v>0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>
            <v>0</v>
          </cell>
          <cell r="AZ1526">
            <v>0</v>
          </cell>
          <cell r="BA1526">
            <v>0</v>
          </cell>
          <cell r="BB1526">
            <v>0</v>
          </cell>
          <cell r="BC1526">
            <v>0</v>
          </cell>
          <cell r="BD1526">
            <v>0</v>
          </cell>
          <cell r="BE1526">
            <v>0</v>
          </cell>
          <cell r="BF1526">
            <v>0</v>
          </cell>
          <cell r="BG1526">
            <v>0</v>
          </cell>
          <cell r="BH1526">
            <v>0</v>
          </cell>
          <cell r="BI1526">
            <v>0</v>
          </cell>
          <cell r="BJ1526">
            <v>0</v>
          </cell>
          <cell r="BK1526">
            <v>0</v>
          </cell>
          <cell r="BL1526">
            <v>0</v>
          </cell>
          <cell r="BM1526">
            <v>0</v>
          </cell>
          <cell r="BO1526">
            <v>0</v>
          </cell>
        </row>
        <row r="1527">
          <cell r="B1527">
            <v>0</v>
          </cell>
          <cell r="C1527">
            <v>0</v>
          </cell>
          <cell r="D1527">
            <v>0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0</v>
          </cell>
          <cell r="AO1527">
            <v>0</v>
          </cell>
          <cell r="AP1527">
            <v>0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>
            <v>0</v>
          </cell>
          <cell r="AZ1527">
            <v>0</v>
          </cell>
          <cell r="BA1527">
            <v>0</v>
          </cell>
          <cell r="BB1527">
            <v>0</v>
          </cell>
          <cell r="BC1527">
            <v>0</v>
          </cell>
          <cell r="BD1527">
            <v>0</v>
          </cell>
          <cell r="BE1527">
            <v>0</v>
          </cell>
          <cell r="BF1527">
            <v>0</v>
          </cell>
          <cell r="BG1527">
            <v>0</v>
          </cell>
          <cell r="BH1527">
            <v>0</v>
          </cell>
          <cell r="BI1527">
            <v>0</v>
          </cell>
          <cell r="BJ1527">
            <v>0</v>
          </cell>
          <cell r="BK1527">
            <v>0</v>
          </cell>
          <cell r="BL1527">
            <v>0</v>
          </cell>
          <cell r="BM1527">
            <v>0</v>
          </cell>
          <cell r="BO1527">
            <v>0</v>
          </cell>
        </row>
        <row r="1528">
          <cell r="B1528">
            <v>0</v>
          </cell>
          <cell r="C1528">
            <v>0</v>
          </cell>
          <cell r="D1528">
            <v>0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>
            <v>0</v>
          </cell>
          <cell r="AZ1528">
            <v>0</v>
          </cell>
          <cell r="BA1528">
            <v>0</v>
          </cell>
          <cell r="BB1528">
            <v>0</v>
          </cell>
          <cell r="BC1528">
            <v>0</v>
          </cell>
          <cell r="BD1528">
            <v>0</v>
          </cell>
          <cell r="BE1528">
            <v>0</v>
          </cell>
          <cell r="BF1528">
            <v>0</v>
          </cell>
          <cell r="BG1528">
            <v>0</v>
          </cell>
          <cell r="BH1528">
            <v>0</v>
          </cell>
          <cell r="BI1528">
            <v>0</v>
          </cell>
          <cell r="BJ1528">
            <v>0</v>
          </cell>
          <cell r="BK1528">
            <v>0</v>
          </cell>
          <cell r="BL1528">
            <v>0</v>
          </cell>
          <cell r="BM1528">
            <v>0</v>
          </cell>
          <cell r="BO1528">
            <v>0</v>
          </cell>
        </row>
        <row r="1529">
          <cell r="B1529">
            <v>0</v>
          </cell>
          <cell r="C1529">
            <v>0</v>
          </cell>
          <cell r="D1529">
            <v>0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>
            <v>0</v>
          </cell>
          <cell r="AZ1529">
            <v>0</v>
          </cell>
          <cell r="BA1529">
            <v>0</v>
          </cell>
          <cell r="BB1529">
            <v>0</v>
          </cell>
          <cell r="BC1529">
            <v>0</v>
          </cell>
          <cell r="BD1529">
            <v>0</v>
          </cell>
          <cell r="BE1529">
            <v>0</v>
          </cell>
          <cell r="BF1529">
            <v>0</v>
          </cell>
          <cell r="BG1529">
            <v>0</v>
          </cell>
          <cell r="BH1529">
            <v>0</v>
          </cell>
          <cell r="BI1529">
            <v>0</v>
          </cell>
          <cell r="BJ1529">
            <v>0</v>
          </cell>
          <cell r="BK1529">
            <v>0</v>
          </cell>
          <cell r="BL1529">
            <v>0</v>
          </cell>
          <cell r="BM1529">
            <v>0</v>
          </cell>
          <cell r="BO1529">
            <v>0</v>
          </cell>
        </row>
        <row r="1530">
          <cell r="B1530">
            <v>0</v>
          </cell>
          <cell r="C1530">
            <v>0</v>
          </cell>
          <cell r="D1530">
            <v>0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>
            <v>0</v>
          </cell>
          <cell r="AZ1530">
            <v>0</v>
          </cell>
          <cell r="BA1530">
            <v>0</v>
          </cell>
          <cell r="BB1530">
            <v>0</v>
          </cell>
          <cell r="BC1530">
            <v>0</v>
          </cell>
          <cell r="BD1530">
            <v>0</v>
          </cell>
          <cell r="BE1530">
            <v>0</v>
          </cell>
          <cell r="BF1530">
            <v>0</v>
          </cell>
          <cell r="BG1530">
            <v>0</v>
          </cell>
          <cell r="BH1530">
            <v>0</v>
          </cell>
          <cell r="BI1530">
            <v>0</v>
          </cell>
          <cell r="BJ1530">
            <v>0</v>
          </cell>
          <cell r="BK1530">
            <v>0</v>
          </cell>
          <cell r="BL1530">
            <v>0</v>
          </cell>
          <cell r="BM1530">
            <v>0</v>
          </cell>
          <cell r="BO1530">
            <v>0</v>
          </cell>
        </row>
        <row r="1531">
          <cell r="B1531">
            <v>0</v>
          </cell>
          <cell r="C1531">
            <v>0</v>
          </cell>
          <cell r="D1531">
            <v>0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>
            <v>0</v>
          </cell>
          <cell r="AZ1531">
            <v>0</v>
          </cell>
          <cell r="BA1531">
            <v>0</v>
          </cell>
          <cell r="BB1531">
            <v>0</v>
          </cell>
          <cell r="BC1531">
            <v>0</v>
          </cell>
          <cell r="BD1531">
            <v>0</v>
          </cell>
          <cell r="BE1531">
            <v>0</v>
          </cell>
          <cell r="BF1531">
            <v>0</v>
          </cell>
          <cell r="BG1531">
            <v>0</v>
          </cell>
          <cell r="BH1531">
            <v>0</v>
          </cell>
          <cell r="BI1531">
            <v>0</v>
          </cell>
          <cell r="BJ1531">
            <v>0</v>
          </cell>
          <cell r="BK1531">
            <v>0</v>
          </cell>
          <cell r="BL1531">
            <v>0</v>
          </cell>
          <cell r="BM1531">
            <v>0</v>
          </cell>
          <cell r="BO1531">
            <v>0</v>
          </cell>
        </row>
        <row r="1532">
          <cell r="B1532">
            <v>0</v>
          </cell>
          <cell r="C1532">
            <v>0</v>
          </cell>
          <cell r="D1532">
            <v>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>
            <v>0</v>
          </cell>
          <cell r="AZ1532">
            <v>0</v>
          </cell>
          <cell r="BA1532">
            <v>0</v>
          </cell>
          <cell r="BB1532">
            <v>0</v>
          </cell>
          <cell r="BC1532">
            <v>0</v>
          </cell>
          <cell r="BD1532">
            <v>0</v>
          </cell>
          <cell r="BE1532">
            <v>0</v>
          </cell>
          <cell r="BF1532">
            <v>0</v>
          </cell>
          <cell r="BG1532">
            <v>0</v>
          </cell>
          <cell r="BH1532">
            <v>0</v>
          </cell>
          <cell r="BI1532">
            <v>0</v>
          </cell>
          <cell r="BJ1532">
            <v>0</v>
          </cell>
          <cell r="BK1532">
            <v>0</v>
          </cell>
          <cell r="BL1532">
            <v>0</v>
          </cell>
          <cell r="BM1532">
            <v>0</v>
          </cell>
          <cell r="BO1532">
            <v>0</v>
          </cell>
        </row>
        <row r="1533">
          <cell r="B1533">
            <v>0</v>
          </cell>
          <cell r="C1533">
            <v>0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>
            <v>0</v>
          </cell>
          <cell r="AZ1533">
            <v>0</v>
          </cell>
          <cell r="BA1533">
            <v>0</v>
          </cell>
          <cell r="BB1533">
            <v>0</v>
          </cell>
          <cell r="BC1533">
            <v>0</v>
          </cell>
          <cell r="BD1533">
            <v>0</v>
          </cell>
          <cell r="BE1533">
            <v>0</v>
          </cell>
          <cell r="BF1533">
            <v>0</v>
          </cell>
          <cell r="BG1533">
            <v>0</v>
          </cell>
          <cell r="BH1533">
            <v>0</v>
          </cell>
          <cell r="BI1533">
            <v>0</v>
          </cell>
          <cell r="BJ1533">
            <v>0</v>
          </cell>
          <cell r="BK1533">
            <v>0</v>
          </cell>
          <cell r="BL1533">
            <v>0</v>
          </cell>
          <cell r="BM1533">
            <v>0</v>
          </cell>
          <cell r="BO1533">
            <v>0</v>
          </cell>
        </row>
        <row r="1534">
          <cell r="B1534">
            <v>0</v>
          </cell>
          <cell r="C1534">
            <v>0</v>
          </cell>
          <cell r="D1534">
            <v>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>
            <v>0</v>
          </cell>
          <cell r="AZ1534">
            <v>0</v>
          </cell>
          <cell r="BA1534">
            <v>0</v>
          </cell>
          <cell r="BB1534">
            <v>0</v>
          </cell>
          <cell r="BC1534">
            <v>0</v>
          </cell>
          <cell r="BD1534">
            <v>0</v>
          </cell>
          <cell r="BE1534">
            <v>0</v>
          </cell>
          <cell r="BF1534">
            <v>0</v>
          </cell>
          <cell r="BG1534">
            <v>0</v>
          </cell>
          <cell r="BH1534">
            <v>0</v>
          </cell>
          <cell r="BI1534">
            <v>0</v>
          </cell>
          <cell r="BJ1534">
            <v>0</v>
          </cell>
          <cell r="BK1534">
            <v>0</v>
          </cell>
          <cell r="BL1534">
            <v>0</v>
          </cell>
          <cell r="BM1534">
            <v>0</v>
          </cell>
          <cell r="BO1534">
            <v>0</v>
          </cell>
        </row>
        <row r="1535">
          <cell r="B1535">
            <v>0</v>
          </cell>
          <cell r="C1535">
            <v>0</v>
          </cell>
          <cell r="D1535">
            <v>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0</v>
          </cell>
          <cell r="AO1535">
            <v>0</v>
          </cell>
          <cell r="AP1535">
            <v>0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>
            <v>0</v>
          </cell>
          <cell r="AZ1535">
            <v>0</v>
          </cell>
          <cell r="BA1535">
            <v>0</v>
          </cell>
          <cell r="BB1535">
            <v>0</v>
          </cell>
          <cell r="BC1535">
            <v>0</v>
          </cell>
          <cell r="BD1535">
            <v>0</v>
          </cell>
          <cell r="BE1535">
            <v>0</v>
          </cell>
          <cell r="BF1535">
            <v>0</v>
          </cell>
          <cell r="BG1535">
            <v>0</v>
          </cell>
          <cell r="BH1535">
            <v>0</v>
          </cell>
          <cell r="BI1535">
            <v>0</v>
          </cell>
          <cell r="BJ1535">
            <v>0</v>
          </cell>
          <cell r="BK1535">
            <v>0</v>
          </cell>
          <cell r="BL1535">
            <v>0</v>
          </cell>
          <cell r="BM1535">
            <v>0</v>
          </cell>
          <cell r="BO1535">
            <v>0</v>
          </cell>
        </row>
        <row r="1536">
          <cell r="B1536">
            <v>0</v>
          </cell>
          <cell r="C1536">
            <v>0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>
            <v>0</v>
          </cell>
          <cell r="AZ1536">
            <v>0</v>
          </cell>
          <cell r="BA1536">
            <v>0</v>
          </cell>
          <cell r="BB1536">
            <v>0</v>
          </cell>
          <cell r="BC1536">
            <v>0</v>
          </cell>
          <cell r="BD1536">
            <v>0</v>
          </cell>
          <cell r="BE1536">
            <v>0</v>
          </cell>
          <cell r="BF1536">
            <v>0</v>
          </cell>
          <cell r="BG1536">
            <v>0</v>
          </cell>
          <cell r="BH1536">
            <v>0</v>
          </cell>
          <cell r="BI1536">
            <v>0</v>
          </cell>
          <cell r="BJ1536">
            <v>0</v>
          </cell>
          <cell r="BK1536">
            <v>0</v>
          </cell>
          <cell r="BL1536">
            <v>0</v>
          </cell>
          <cell r="BM1536">
            <v>0</v>
          </cell>
          <cell r="BO1536">
            <v>0</v>
          </cell>
        </row>
        <row r="1537">
          <cell r="B1537">
            <v>0</v>
          </cell>
          <cell r="C1537">
            <v>0</v>
          </cell>
          <cell r="D1537">
            <v>0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>
            <v>0</v>
          </cell>
          <cell r="AZ1537">
            <v>0</v>
          </cell>
          <cell r="BA1537">
            <v>0</v>
          </cell>
          <cell r="BB1537">
            <v>0</v>
          </cell>
          <cell r="BC1537">
            <v>0</v>
          </cell>
          <cell r="BD1537">
            <v>0</v>
          </cell>
          <cell r="BE1537">
            <v>0</v>
          </cell>
          <cell r="BF1537">
            <v>0</v>
          </cell>
          <cell r="BG1537">
            <v>0</v>
          </cell>
          <cell r="BH1537">
            <v>0</v>
          </cell>
          <cell r="BI1537">
            <v>0</v>
          </cell>
          <cell r="BJ1537">
            <v>0</v>
          </cell>
          <cell r="BK1537">
            <v>0</v>
          </cell>
          <cell r="BL1537">
            <v>0</v>
          </cell>
          <cell r="BM1537">
            <v>0</v>
          </cell>
          <cell r="BO1537">
            <v>0</v>
          </cell>
        </row>
        <row r="1538">
          <cell r="B1538">
            <v>0</v>
          </cell>
          <cell r="C1538">
            <v>0</v>
          </cell>
          <cell r="D1538">
            <v>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>
            <v>0</v>
          </cell>
          <cell r="AZ1538">
            <v>0</v>
          </cell>
          <cell r="BA1538">
            <v>0</v>
          </cell>
          <cell r="BB1538">
            <v>0</v>
          </cell>
          <cell r="BC1538">
            <v>0</v>
          </cell>
          <cell r="BD1538">
            <v>0</v>
          </cell>
          <cell r="BE1538">
            <v>0</v>
          </cell>
          <cell r="BF1538">
            <v>0</v>
          </cell>
          <cell r="BG1538">
            <v>0</v>
          </cell>
          <cell r="BH1538">
            <v>0</v>
          </cell>
          <cell r="BI1538">
            <v>0</v>
          </cell>
          <cell r="BJ1538">
            <v>0</v>
          </cell>
          <cell r="BK1538">
            <v>0</v>
          </cell>
          <cell r="BL1538">
            <v>0</v>
          </cell>
          <cell r="BM1538">
            <v>0</v>
          </cell>
          <cell r="BO1538">
            <v>0</v>
          </cell>
        </row>
        <row r="1539">
          <cell r="B1539">
            <v>0</v>
          </cell>
          <cell r="C1539">
            <v>0</v>
          </cell>
          <cell r="D1539">
            <v>0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>
            <v>0</v>
          </cell>
          <cell r="AZ1539">
            <v>0</v>
          </cell>
          <cell r="BA1539">
            <v>0</v>
          </cell>
          <cell r="BB1539">
            <v>0</v>
          </cell>
          <cell r="BC1539">
            <v>0</v>
          </cell>
          <cell r="BD1539">
            <v>0</v>
          </cell>
          <cell r="BE1539">
            <v>0</v>
          </cell>
          <cell r="BF1539">
            <v>0</v>
          </cell>
          <cell r="BG1539">
            <v>0</v>
          </cell>
          <cell r="BH1539">
            <v>0</v>
          </cell>
          <cell r="BI1539">
            <v>0</v>
          </cell>
          <cell r="BJ1539">
            <v>0</v>
          </cell>
          <cell r="BK1539">
            <v>0</v>
          </cell>
          <cell r="BL1539">
            <v>0</v>
          </cell>
          <cell r="BM1539">
            <v>0</v>
          </cell>
          <cell r="BO1539">
            <v>0</v>
          </cell>
        </row>
        <row r="1540">
          <cell r="B1540">
            <v>0</v>
          </cell>
          <cell r="C1540">
            <v>0</v>
          </cell>
          <cell r="D1540">
            <v>0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0</v>
          </cell>
          <cell r="AO1540">
            <v>0</v>
          </cell>
          <cell r="AP1540">
            <v>0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>
            <v>0</v>
          </cell>
          <cell r="AZ1540">
            <v>0</v>
          </cell>
          <cell r="BA1540">
            <v>0</v>
          </cell>
          <cell r="BB1540">
            <v>0</v>
          </cell>
          <cell r="BC1540">
            <v>0</v>
          </cell>
          <cell r="BD1540">
            <v>0</v>
          </cell>
          <cell r="BE1540">
            <v>0</v>
          </cell>
          <cell r="BF1540">
            <v>0</v>
          </cell>
          <cell r="BG1540">
            <v>0</v>
          </cell>
          <cell r="BH1540">
            <v>0</v>
          </cell>
          <cell r="BI1540">
            <v>0</v>
          </cell>
          <cell r="BJ1540">
            <v>0</v>
          </cell>
          <cell r="BK1540">
            <v>0</v>
          </cell>
          <cell r="BL1540">
            <v>0</v>
          </cell>
          <cell r="BM1540">
            <v>0</v>
          </cell>
          <cell r="BO1540">
            <v>0</v>
          </cell>
        </row>
        <row r="1541">
          <cell r="B1541">
            <v>0</v>
          </cell>
          <cell r="C1541">
            <v>0</v>
          </cell>
          <cell r="D1541">
            <v>0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0</v>
          </cell>
          <cell r="AO1541">
            <v>0</v>
          </cell>
          <cell r="AP1541">
            <v>0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>
            <v>0</v>
          </cell>
          <cell r="AZ1541">
            <v>0</v>
          </cell>
          <cell r="BA1541">
            <v>0</v>
          </cell>
          <cell r="BB1541">
            <v>0</v>
          </cell>
          <cell r="BC1541">
            <v>0</v>
          </cell>
          <cell r="BD1541">
            <v>0</v>
          </cell>
          <cell r="BE1541">
            <v>0</v>
          </cell>
          <cell r="BF1541">
            <v>0</v>
          </cell>
          <cell r="BG1541">
            <v>0</v>
          </cell>
          <cell r="BH1541">
            <v>0</v>
          </cell>
          <cell r="BI1541">
            <v>0</v>
          </cell>
          <cell r="BJ1541">
            <v>0</v>
          </cell>
          <cell r="BK1541">
            <v>0</v>
          </cell>
          <cell r="BL1541">
            <v>0</v>
          </cell>
          <cell r="BM1541">
            <v>0</v>
          </cell>
          <cell r="BO1541">
            <v>0</v>
          </cell>
        </row>
        <row r="1542">
          <cell r="B1542">
            <v>0</v>
          </cell>
          <cell r="C1542">
            <v>0</v>
          </cell>
          <cell r="D1542">
            <v>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O1542">
            <v>0</v>
          </cell>
        </row>
        <row r="1543">
          <cell r="B1543">
            <v>0</v>
          </cell>
          <cell r="C1543">
            <v>0</v>
          </cell>
          <cell r="D1543">
            <v>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0</v>
          </cell>
          <cell r="AO1543">
            <v>0</v>
          </cell>
          <cell r="AP1543">
            <v>0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>
            <v>0</v>
          </cell>
          <cell r="AZ1543">
            <v>0</v>
          </cell>
          <cell r="BA1543">
            <v>0</v>
          </cell>
          <cell r="BB1543">
            <v>0</v>
          </cell>
          <cell r="BC1543">
            <v>0</v>
          </cell>
          <cell r="BD1543">
            <v>0</v>
          </cell>
          <cell r="BE1543">
            <v>0</v>
          </cell>
          <cell r="BF1543">
            <v>0</v>
          </cell>
          <cell r="BG1543">
            <v>0</v>
          </cell>
          <cell r="BH1543">
            <v>0</v>
          </cell>
          <cell r="BI1543">
            <v>0</v>
          </cell>
          <cell r="BJ1543">
            <v>0</v>
          </cell>
          <cell r="BK1543">
            <v>0</v>
          </cell>
          <cell r="BL1543">
            <v>0</v>
          </cell>
          <cell r="BM1543">
            <v>0</v>
          </cell>
          <cell r="BO1543">
            <v>0</v>
          </cell>
        </row>
        <row r="1544">
          <cell r="B1544">
            <v>0</v>
          </cell>
          <cell r="C1544">
            <v>0</v>
          </cell>
          <cell r="D1544">
            <v>0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0</v>
          </cell>
          <cell r="AO1544">
            <v>0</v>
          </cell>
          <cell r="AP1544">
            <v>0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>
            <v>0</v>
          </cell>
          <cell r="AZ1544">
            <v>0</v>
          </cell>
          <cell r="BA1544">
            <v>0</v>
          </cell>
          <cell r="BB1544">
            <v>0</v>
          </cell>
          <cell r="BC1544">
            <v>0</v>
          </cell>
          <cell r="BD1544">
            <v>0</v>
          </cell>
          <cell r="BE1544">
            <v>0</v>
          </cell>
          <cell r="BF1544">
            <v>0</v>
          </cell>
          <cell r="BG1544">
            <v>0</v>
          </cell>
          <cell r="BH1544">
            <v>0</v>
          </cell>
          <cell r="BI1544">
            <v>0</v>
          </cell>
          <cell r="BJ1544">
            <v>0</v>
          </cell>
          <cell r="BK1544">
            <v>0</v>
          </cell>
          <cell r="BL1544">
            <v>0</v>
          </cell>
          <cell r="BM1544">
            <v>0</v>
          </cell>
          <cell r="BO1544">
            <v>0</v>
          </cell>
        </row>
        <row r="1545">
          <cell r="B1545">
            <v>0</v>
          </cell>
          <cell r="C1545">
            <v>0</v>
          </cell>
          <cell r="D1545">
            <v>0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0</v>
          </cell>
          <cell r="AO1545">
            <v>0</v>
          </cell>
          <cell r="AP1545">
            <v>0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>
            <v>0</v>
          </cell>
          <cell r="AZ1545">
            <v>0</v>
          </cell>
          <cell r="BA1545">
            <v>0</v>
          </cell>
          <cell r="BB1545">
            <v>0</v>
          </cell>
          <cell r="BC1545">
            <v>0</v>
          </cell>
          <cell r="BD1545">
            <v>0</v>
          </cell>
          <cell r="BE1545">
            <v>0</v>
          </cell>
          <cell r="BF1545">
            <v>0</v>
          </cell>
          <cell r="BG1545">
            <v>0</v>
          </cell>
          <cell r="BH1545">
            <v>0</v>
          </cell>
          <cell r="BI1545">
            <v>0</v>
          </cell>
          <cell r="BJ1545">
            <v>0</v>
          </cell>
          <cell r="BK1545">
            <v>0</v>
          </cell>
          <cell r="BL1545">
            <v>0</v>
          </cell>
          <cell r="BM1545">
            <v>0</v>
          </cell>
          <cell r="BO1545">
            <v>0</v>
          </cell>
        </row>
        <row r="1546">
          <cell r="B1546">
            <v>0</v>
          </cell>
          <cell r="C1546">
            <v>0</v>
          </cell>
          <cell r="D1546">
            <v>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0</v>
          </cell>
          <cell r="AO1546">
            <v>0</v>
          </cell>
          <cell r="AP1546">
            <v>0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>
            <v>0</v>
          </cell>
          <cell r="AZ1546">
            <v>0</v>
          </cell>
          <cell r="BA1546">
            <v>0</v>
          </cell>
          <cell r="BB1546">
            <v>0</v>
          </cell>
          <cell r="BC1546">
            <v>0</v>
          </cell>
          <cell r="BD1546">
            <v>0</v>
          </cell>
          <cell r="BE1546">
            <v>0</v>
          </cell>
          <cell r="BF1546">
            <v>0</v>
          </cell>
          <cell r="BG1546">
            <v>0</v>
          </cell>
          <cell r="BH1546">
            <v>0</v>
          </cell>
          <cell r="BI1546">
            <v>0</v>
          </cell>
          <cell r="BJ1546">
            <v>0</v>
          </cell>
          <cell r="BK1546">
            <v>0</v>
          </cell>
          <cell r="BL1546">
            <v>0</v>
          </cell>
          <cell r="BM1546">
            <v>0</v>
          </cell>
          <cell r="BO1546">
            <v>0</v>
          </cell>
        </row>
        <row r="1547">
          <cell r="B1547">
            <v>0</v>
          </cell>
          <cell r="C1547">
            <v>0</v>
          </cell>
          <cell r="D1547">
            <v>0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0</v>
          </cell>
          <cell r="AO1547">
            <v>0</v>
          </cell>
          <cell r="AP1547">
            <v>0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>
            <v>0</v>
          </cell>
          <cell r="AZ1547">
            <v>0</v>
          </cell>
          <cell r="BA1547">
            <v>0</v>
          </cell>
          <cell r="BB1547">
            <v>0</v>
          </cell>
          <cell r="BC1547">
            <v>0</v>
          </cell>
          <cell r="BD1547">
            <v>0</v>
          </cell>
          <cell r="BE1547">
            <v>0</v>
          </cell>
          <cell r="BF1547">
            <v>0</v>
          </cell>
          <cell r="BG1547">
            <v>0</v>
          </cell>
          <cell r="BH1547">
            <v>0</v>
          </cell>
          <cell r="BI1547">
            <v>0</v>
          </cell>
          <cell r="BJ1547">
            <v>0</v>
          </cell>
          <cell r="BK1547">
            <v>0</v>
          </cell>
          <cell r="BL1547">
            <v>0</v>
          </cell>
          <cell r="BM1547">
            <v>0</v>
          </cell>
          <cell r="BO1547">
            <v>0</v>
          </cell>
        </row>
        <row r="1548">
          <cell r="B1548">
            <v>0</v>
          </cell>
          <cell r="C1548">
            <v>0</v>
          </cell>
          <cell r="D1548">
            <v>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0</v>
          </cell>
          <cell r="AO1548">
            <v>0</v>
          </cell>
          <cell r="AP1548">
            <v>0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>
            <v>0</v>
          </cell>
          <cell r="AZ1548">
            <v>0</v>
          </cell>
          <cell r="BA1548">
            <v>0</v>
          </cell>
          <cell r="BB1548">
            <v>0</v>
          </cell>
          <cell r="BC1548">
            <v>0</v>
          </cell>
          <cell r="BD1548">
            <v>0</v>
          </cell>
          <cell r="BE1548">
            <v>0</v>
          </cell>
          <cell r="BF1548">
            <v>0</v>
          </cell>
          <cell r="BG1548">
            <v>0</v>
          </cell>
          <cell r="BH1548">
            <v>0</v>
          </cell>
          <cell r="BI1548">
            <v>0</v>
          </cell>
          <cell r="BJ1548">
            <v>0</v>
          </cell>
          <cell r="BK1548">
            <v>0</v>
          </cell>
          <cell r="BL1548">
            <v>0</v>
          </cell>
          <cell r="BM1548">
            <v>0</v>
          </cell>
          <cell r="BO1548">
            <v>0</v>
          </cell>
        </row>
        <row r="1549">
          <cell r="B1549">
            <v>0</v>
          </cell>
          <cell r="C1549">
            <v>0</v>
          </cell>
          <cell r="D1549">
            <v>0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0</v>
          </cell>
          <cell r="AO1549">
            <v>0</v>
          </cell>
          <cell r="AP1549">
            <v>0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>
            <v>0</v>
          </cell>
          <cell r="AZ1549">
            <v>0</v>
          </cell>
          <cell r="BA1549">
            <v>0</v>
          </cell>
          <cell r="BB1549">
            <v>0</v>
          </cell>
          <cell r="BC1549">
            <v>0</v>
          </cell>
          <cell r="BD1549">
            <v>0</v>
          </cell>
          <cell r="BE1549">
            <v>0</v>
          </cell>
          <cell r="BF1549">
            <v>0</v>
          </cell>
          <cell r="BG1549">
            <v>0</v>
          </cell>
          <cell r="BH1549">
            <v>0</v>
          </cell>
          <cell r="BI1549">
            <v>0</v>
          </cell>
          <cell r="BJ1549">
            <v>0</v>
          </cell>
          <cell r="BK1549">
            <v>0</v>
          </cell>
          <cell r="BL1549">
            <v>0</v>
          </cell>
          <cell r="BM1549">
            <v>0</v>
          </cell>
          <cell r="BO1549">
            <v>0</v>
          </cell>
        </row>
        <row r="1550">
          <cell r="B1550">
            <v>0</v>
          </cell>
          <cell r="C1550">
            <v>0</v>
          </cell>
          <cell r="D1550">
            <v>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0</v>
          </cell>
          <cell r="AO1550">
            <v>0</v>
          </cell>
          <cell r="AP1550">
            <v>0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>
            <v>0</v>
          </cell>
          <cell r="AZ1550">
            <v>0</v>
          </cell>
          <cell r="BA1550">
            <v>0</v>
          </cell>
          <cell r="BB1550">
            <v>0</v>
          </cell>
          <cell r="BC1550">
            <v>0</v>
          </cell>
          <cell r="BD1550">
            <v>0</v>
          </cell>
          <cell r="BE1550">
            <v>0</v>
          </cell>
          <cell r="BF1550">
            <v>0</v>
          </cell>
          <cell r="BG1550">
            <v>0</v>
          </cell>
          <cell r="BH1550">
            <v>0</v>
          </cell>
          <cell r="BI1550">
            <v>0</v>
          </cell>
          <cell r="BJ1550">
            <v>0</v>
          </cell>
          <cell r="BK1550">
            <v>0</v>
          </cell>
          <cell r="BL1550">
            <v>0</v>
          </cell>
          <cell r="BM1550">
            <v>0</v>
          </cell>
          <cell r="BO1550">
            <v>0</v>
          </cell>
        </row>
        <row r="1551">
          <cell r="B1551">
            <v>0</v>
          </cell>
          <cell r="C1551">
            <v>0</v>
          </cell>
          <cell r="D1551">
            <v>0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0</v>
          </cell>
          <cell r="AO1551">
            <v>0</v>
          </cell>
          <cell r="AP1551">
            <v>0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>
            <v>0</v>
          </cell>
          <cell r="AZ1551">
            <v>0</v>
          </cell>
          <cell r="BA1551">
            <v>0</v>
          </cell>
          <cell r="BB1551">
            <v>0</v>
          </cell>
          <cell r="BC1551">
            <v>0</v>
          </cell>
          <cell r="BD1551">
            <v>0</v>
          </cell>
          <cell r="BE1551">
            <v>0</v>
          </cell>
          <cell r="BF1551">
            <v>0</v>
          </cell>
          <cell r="BG1551">
            <v>0</v>
          </cell>
          <cell r="BH1551">
            <v>0</v>
          </cell>
          <cell r="BI1551">
            <v>0</v>
          </cell>
          <cell r="BJ1551">
            <v>0</v>
          </cell>
          <cell r="BK1551">
            <v>0</v>
          </cell>
          <cell r="BL1551">
            <v>0</v>
          </cell>
          <cell r="BM1551">
            <v>0</v>
          </cell>
          <cell r="BO1551">
            <v>0</v>
          </cell>
        </row>
        <row r="1552">
          <cell r="B1552">
            <v>0</v>
          </cell>
          <cell r="C1552">
            <v>0</v>
          </cell>
          <cell r="D1552">
            <v>0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0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>
            <v>0</v>
          </cell>
          <cell r="AZ1552">
            <v>0</v>
          </cell>
          <cell r="BA1552">
            <v>0</v>
          </cell>
          <cell r="BB1552">
            <v>0</v>
          </cell>
          <cell r="BC1552">
            <v>0</v>
          </cell>
          <cell r="BD1552">
            <v>0</v>
          </cell>
          <cell r="BE1552">
            <v>0</v>
          </cell>
          <cell r="BF1552">
            <v>0</v>
          </cell>
          <cell r="BG1552">
            <v>0</v>
          </cell>
          <cell r="BH1552">
            <v>0</v>
          </cell>
          <cell r="BI1552">
            <v>0</v>
          </cell>
          <cell r="BJ1552">
            <v>0</v>
          </cell>
          <cell r="BK1552">
            <v>0</v>
          </cell>
          <cell r="BL1552">
            <v>0</v>
          </cell>
          <cell r="BM1552">
            <v>0</v>
          </cell>
          <cell r="BO1552">
            <v>0</v>
          </cell>
        </row>
        <row r="1553">
          <cell r="B1553">
            <v>0</v>
          </cell>
          <cell r="C1553">
            <v>0</v>
          </cell>
          <cell r="D1553">
            <v>0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0</v>
          </cell>
          <cell r="AO1553">
            <v>0</v>
          </cell>
          <cell r="AP1553">
            <v>0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>
            <v>0</v>
          </cell>
          <cell r="AZ1553">
            <v>0</v>
          </cell>
          <cell r="BA1553">
            <v>0</v>
          </cell>
          <cell r="BB1553">
            <v>0</v>
          </cell>
          <cell r="BC1553">
            <v>0</v>
          </cell>
          <cell r="BD1553">
            <v>0</v>
          </cell>
          <cell r="BE1553">
            <v>0</v>
          </cell>
          <cell r="BF1553">
            <v>0</v>
          </cell>
          <cell r="BG1553">
            <v>0</v>
          </cell>
          <cell r="BH1553">
            <v>0</v>
          </cell>
          <cell r="BI1553">
            <v>0</v>
          </cell>
          <cell r="BJ1553">
            <v>0</v>
          </cell>
          <cell r="BK1553">
            <v>0</v>
          </cell>
          <cell r="BL1553">
            <v>0</v>
          </cell>
          <cell r="BM1553">
            <v>0</v>
          </cell>
          <cell r="BO1553">
            <v>0</v>
          </cell>
        </row>
        <row r="1554">
          <cell r="B1554">
            <v>0</v>
          </cell>
          <cell r="C1554">
            <v>0</v>
          </cell>
          <cell r="D1554">
            <v>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0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>
            <v>0</v>
          </cell>
          <cell r="AZ1554">
            <v>0</v>
          </cell>
          <cell r="BA1554">
            <v>0</v>
          </cell>
          <cell r="BB1554">
            <v>0</v>
          </cell>
          <cell r="BC1554">
            <v>0</v>
          </cell>
          <cell r="BD1554">
            <v>0</v>
          </cell>
          <cell r="BE1554">
            <v>0</v>
          </cell>
          <cell r="BF1554">
            <v>0</v>
          </cell>
          <cell r="BG1554">
            <v>0</v>
          </cell>
          <cell r="BH1554">
            <v>0</v>
          </cell>
          <cell r="BI1554">
            <v>0</v>
          </cell>
          <cell r="BJ1554">
            <v>0</v>
          </cell>
          <cell r="BK1554">
            <v>0</v>
          </cell>
          <cell r="BL1554">
            <v>0</v>
          </cell>
          <cell r="BM1554">
            <v>0</v>
          </cell>
          <cell r="BO1554">
            <v>0</v>
          </cell>
        </row>
        <row r="1555">
          <cell r="B1555">
            <v>0</v>
          </cell>
          <cell r="C1555">
            <v>0</v>
          </cell>
          <cell r="D1555">
            <v>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0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>
            <v>0</v>
          </cell>
          <cell r="AZ1555">
            <v>0</v>
          </cell>
          <cell r="BA1555">
            <v>0</v>
          </cell>
          <cell r="BB1555">
            <v>0</v>
          </cell>
          <cell r="BC1555">
            <v>0</v>
          </cell>
          <cell r="BD1555">
            <v>0</v>
          </cell>
          <cell r="BE1555">
            <v>0</v>
          </cell>
          <cell r="BF1555">
            <v>0</v>
          </cell>
          <cell r="BG1555">
            <v>0</v>
          </cell>
          <cell r="BH1555">
            <v>0</v>
          </cell>
          <cell r="BI1555">
            <v>0</v>
          </cell>
          <cell r="BJ1555">
            <v>0</v>
          </cell>
          <cell r="BK1555">
            <v>0</v>
          </cell>
          <cell r="BL1555">
            <v>0</v>
          </cell>
          <cell r="BM1555">
            <v>0</v>
          </cell>
          <cell r="BO1555">
            <v>0</v>
          </cell>
        </row>
        <row r="1556">
          <cell r="B1556">
            <v>0</v>
          </cell>
          <cell r="C1556">
            <v>0</v>
          </cell>
          <cell r="D1556">
            <v>0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0</v>
          </cell>
          <cell r="AO1556">
            <v>0</v>
          </cell>
          <cell r="AP1556">
            <v>0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>
            <v>0</v>
          </cell>
          <cell r="AZ1556">
            <v>0</v>
          </cell>
          <cell r="BA1556">
            <v>0</v>
          </cell>
          <cell r="BB1556">
            <v>0</v>
          </cell>
          <cell r="BC1556">
            <v>0</v>
          </cell>
          <cell r="BD1556">
            <v>0</v>
          </cell>
          <cell r="BE1556">
            <v>0</v>
          </cell>
          <cell r="BF1556">
            <v>0</v>
          </cell>
          <cell r="BG1556">
            <v>0</v>
          </cell>
          <cell r="BH1556">
            <v>0</v>
          </cell>
          <cell r="BI1556">
            <v>0</v>
          </cell>
          <cell r="BJ1556">
            <v>0</v>
          </cell>
          <cell r="BK1556">
            <v>0</v>
          </cell>
          <cell r="BL1556">
            <v>0</v>
          </cell>
          <cell r="BM1556">
            <v>0</v>
          </cell>
          <cell r="BO1556">
            <v>0</v>
          </cell>
        </row>
        <row r="1557">
          <cell r="B1557">
            <v>0</v>
          </cell>
          <cell r="C1557">
            <v>0</v>
          </cell>
          <cell r="D1557">
            <v>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0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>
            <v>0</v>
          </cell>
          <cell r="AZ1557">
            <v>0</v>
          </cell>
          <cell r="BA1557">
            <v>0</v>
          </cell>
          <cell r="BB1557">
            <v>0</v>
          </cell>
          <cell r="BC1557">
            <v>0</v>
          </cell>
          <cell r="BD1557">
            <v>0</v>
          </cell>
          <cell r="BE1557">
            <v>0</v>
          </cell>
          <cell r="BF1557">
            <v>0</v>
          </cell>
          <cell r="BG1557">
            <v>0</v>
          </cell>
          <cell r="BH1557">
            <v>0</v>
          </cell>
          <cell r="BI1557">
            <v>0</v>
          </cell>
          <cell r="BJ1557">
            <v>0</v>
          </cell>
          <cell r="BK1557">
            <v>0</v>
          </cell>
          <cell r="BL1557">
            <v>0</v>
          </cell>
          <cell r="BM1557">
            <v>0</v>
          </cell>
          <cell r="BO1557">
            <v>0</v>
          </cell>
        </row>
        <row r="1558">
          <cell r="B1558">
            <v>0</v>
          </cell>
          <cell r="C1558">
            <v>0</v>
          </cell>
          <cell r="D1558">
            <v>0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O1558">
            <v>0</v>
          </cell>
        </row>
        <row r="1559">
          <cell r="B1559">
            <v>0</v>
          </cell>
          <cell r="C1559">
            <v>0</v>
          </cell>
          <cell r="D1559">
            <v>0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0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  <cell r="AL1559">
            <v>0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O1559">
            <v>0</v>
          </cell>
        </row>
        <row r="1560">
          <cell r="B1560">
            <v>0</v>
          </cell>
          <cell r="C1560">
            <v>0</v>
          </cell>
          <cell r="D1560">
            <v>0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0</v>
          </cell>
          <cell r="AF1560">
            <v>0</v>
          </cell>
          <cell r="AG1560">
            <v>0</v>
          </cell>
          <cell r="AH1560">
            <v>0</v>
          </cell>
          <cell r="AI1560">
            <v>0</v>
          </cell>
          <cell r="AJ1560">
            <v>0</v>
          </cell>
          <cell r="AK1560">
            <v>0</v>
          </cell>
          <cell r="AL1560">
            <v>0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O1560">
            <v>0</v>
          </cell>
        </row>
        <row r="1561">
          <cell r="B1561">
            <v>0</v>
          </cell>
          <cell r="C1561">
            <v>0</v>
          </cell>
          <cell r="D1561">
            <v>0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0</v>
          </cell>
          <cell r="AF1561">
            <v>0</v>
          </cell>
          <cell r="AG1561">
            <v>0</v>
          </cell>
          <cell r="AH1561">
            <v>0</v>
          </cell>
          <cell r="AI1561">
            <v>0</v>
          </cell>
          <cell r="AJ1561">
            <v>0</v>
          </cell>
          <cell r="AK1561">
            <v>0</v>
          </cell>
          <cell r="AL1561">
            <v>0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O1561">
            <v>0</v>
          </cell>
        </row>
        <row r="1562">
          <cell r="B1562">
            <v>0</v>
          </cell>
          <cell r="C1562">
            <v>0</v>
          </cell>
          <cell r="D1562">
            <v>0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0</v>
          </cell>
          <cell r="AF1562">
            <v>0</v>
          </cell>
          <cell r="AG1562">
            <v>0</v>
          </cell>
          <cell r="AH1562">
            <v>0</v>
          </cell>
          <cell r="AI1562">
            <v>0</v>
          </cell>
          <cell r="AJ1562">
            <v>0</v>
          </cell>
          <cell r="AK1562">
            <v>0</v>
          </cell>
          <cell r="AL1562">
            <v>0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O1562">
            <v>0</v>
          </cell>
        </row>
        <row r="1563">
          <cell r="B1563">
            <v>0</v>
          </cell>
          <cell r="C1563">
            <v>0</v>
          </cell>
          <cell r="D1563">
            <v>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0</v>
          </cell>
          <cell r="AF1563">
            <v>0</v>
          </cell>
          <cell r="AG1563">
            <v>0</v>
          </cell>
          <cell r="AH1563">
            <v>0</v>
          </cell>
          <cell r="AI1563">
            <v>0</v>
          </cell>
          <cell r="AJ1563">
            <v>0</v>
          </cell>
          <cell r="AK1563">
            <v>0</v>
          </cell>
          <cell r="AL1563">
            <v>0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O1563">
            <v>0</v>
          </cell>
        </row>
        <row r="1564">
          <cell r="B1564">
            <v>0</v>
          </cell>
          <cell r="C1564">
            <v>0</v>
          </cell>
          <cell r="D1564">
            <v>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0</v>
          </cell>
          <cell r="AF1564">
            <v>0</v>
          </cell>
          <cell r="AG1564">
            <v>0</v>
          </cell>
          <cell r="AH1564">
            <v>0</v>
          </cell>
          <cell r="AI1564">
            <v>0</v>
          </cell>
          <cell r="AJ1564">
            <v>0</v>
          </cell>
          <cell r="AK1564">
            <v>0</v>
          </cell>
          <cell r="AL1564">
            <v>0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O1564">
            <v>0</v>
          </cell>
        </row>
        <row r="1565">
          <cell r="B1565">
            <v>0</v>
          </cell>
          <cell r="C1565">
            <v>0</v>
          </cell>
          <cell r="D1565">
            <v>0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0</v>
          </cell>
          <cell r="AF1565">
            <v>0</v>
          </cell>
          <cell r="AG1565">
            <v>0</v>
          </cell>
          <cell r="AH1565">
            <v>0</v>
          </cell>
          <cell r="AI1565">
            <v>0</v>
          </cell>
          <cell r="AJ1565">
            <v>0</v>
          </cell>
          <cell r="AK1565">
            <v>0</v>
          </cell>
          <cell r="AL1565">
            <v>0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O1565">
            <v>0</v>
          </cell>
        </row>
        <row r="1566">
          <cell r="B1566">
            <v>0</v>
          </cell>
          <cell r="C1566">
            <v>0</v>
          </cell>
          <cell r="D1566">
            <v>0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0</v>
          </cell>
          <cell r="AF1566">
            <v>0</v>
          </cell>
          <cell r="AG1566">
            <v>0</v>
          </cell>
          <cell r="AH1566">
            <v>0</v>
          </cell>
          <cell r="AI1566">
            <v>0</v>
          </cell>
          <cell r="AJ1566">
            <v>0</v>
          </cell>
          <cell r="AK1566">
            <v>0</v>
          </cell>
          <cell r="AL1566">
            <v>0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O1566">
            <v>0</v>
          </cell>
        </row>
        <row r="1567">
          <cell r="B1567">
            <v>0</v>
          </cell>
          <cell r="C1567">
            <v>0</v>
          </cell>
          <cell r="D1567">
            <v>0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0</v>
          </cell>
          <cell r="AF1567">
            <v>0</v>
          </cell>
          <cell r="AG1567">
            <v>0</v>
          </cell>
          <cell r="AH1567">
            <v>0</v>
          </cell>
          <cell r="AI1567">
            <v>0</v>
          </cell>
          <cell r="AJ1567">
            <v>0</v>
          </cell>
          <cell r="AK1567">
            <v>0</v>
          </cell>
          <cell r="AL1567">
            <v>0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O1567">
            <v>0</v>
          </cell>
        </row>
        <row r="1568">
          <cell r="B1568">
            <v>0</v>
          </cell>
          <cell r="C1568">
            <v>0</v>
          </cell>
          <cell r="D1568">
            <v>0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0</v>
          </cell>
          <cell r="AF1568">
            <v>0</v>
          </cell>
          <cell r="AG1568">
            <v>0</v>
          </cell>
          <cell r="AH1568">
            <v>0</v>
          </cell>
          <cell r="AI1568">
            <v>0</v>
          </cell>
          <cell r="AJ1568">
            <v>0</v>
          </cell>
          <cell r="AK1568">
            <v>0</v>
          </cell>
          <cell r="AL1568">
            <v>0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O1568">
            <v>0</v>
          </cell>
        </row>
        <row r="1569">
          <cell r="B1569">
            <v>0</v>
          </cell>
          <cell r="C1569">
            <v>0</v>
          </cell>
          <cell r="D1569">
            <v>0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0</v>
          </cell>
          <cell r="AF1569">
            <v>0</v>
          </cell>
          <cell r="AG1569">
            <v>0</v>
          </cell>
          <cell r="AH1569">
            <v>0</v>
          </cell>
          <cell r="AI1569">
            <v>0</v>
          </cell>
          <cell r="AJ1569">
            <v>0</v>
          </cell>
          <cell r="AK1569">
            <v>0</v>
          </cell>
          <cell r="AL1569">
            <v>0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O1569">
            <v>0</v>
          </cell>
        </row>
        <row r="1570">
          <cell r="B1570">
            <v>0</v>
          </cell>
          <cell r="C1570">
            <v>0</v>
          </cell>
          <cell r="D1570">
            <v>0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0</v>
          </cell>
          <cell r="AF1570">
            <v>0</v>
          </cell>
          <cell r="AG1570">
            <v>0</v>
          </cell>
          <cell r="AH1570">
            <v>0</v>
          </cell>
          <cell r="AI1570">
            <v>0</v>
          </cell>
          <cell r="AJ1570">
            <v>0</v>
          </cell>
          <cell r="AK1570">
            <v>0</v>
          </cell>
          <cell r="AL1570">
            <v>0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O1570">
            <v>0</v>
          </cell>
        </row>
        <row r="1571">
          <cell r="B1571">
            <v>0</v>
          </cell>
          <cell r="C1571">
            <v>0</v>
          </cell>
          <cell r="D1571">
            <v>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0</v>
          </cell>
          <cell r="AF1571">
            <v>0</v>
          </cell>
          <cell r="AG1571">
            <v>0</v>
          </cell>
          <cell r="AH1571">
            <v>0</v>
          </cell>
          <cell r="AI1571">
            <v>0</v>
          </cell>
          <cell r="AJ1571">
            <v>0</v>
          </cell>
          <cell r="AK1571">
            <v>0</v>
          </cell>
          <cell r="AL1571">
            <v>0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O1571">
            <v>0</v>
          </cell>
        </row>
        <row r="1572">
          <cell r="B1572">
            <v>0</v>
          </cell>
          <cell r="C1572">
            <v>0</v>
          </cell>
          <cell r="D1572">
            <v>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0</v>
          </cell>
          <cell r="AF1572">
            <v>0</v>
          </cell>
          <cell r="AG1572">
            <v>0</v>
          </cell>
          <cell r="AH1572">
            <v>0</v>
          </cell>
          <cell r="AI1572">
            <v>0</v>
          </cell>
          <cell r="AJ1572">
            <v>0</v>
          </cell>
          <cell r="AK1572">
            <v>0</v>
          </cell>
          <cell r="AL1572">
            <v>0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O1572">
            <v>0</v>
          </cell>
        </row>
        <row r="1573">
          <cell r="B1573">
            <v>0</v>
          </cell>
          <cell r="C1573">
            <v>0</v>
          </cell>
          <cell r="D1573">
            <v>0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0</v>
          </cell>
          <cell r="AF1573">
            <v>0</v>
          </cell>
          <cell r="AG1573">
            <v>0</v>
          </cell>
          <cell r="AH1573">
            <v>0</v>
          </cell>
          <cell r="AI1573">
            <v>0</v>
          </cell>
          <cell r="AJ1573">
            <v>0</v>
          </cell>
          <cell r="AK1573">
            <v>0</v>
          </cell>
          <cell r="AL1573">
            <v>0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O1573">
            <v>0</v>
          </cell>
        </row>
        <row r="1574">
          <cell r="B1574">
            <v>0</v>
          </cell>
          <cell r="C1574">
            <v>0</v>
          </cell>
          <cell r="D1574">
            <v>0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0</v>
          </cell>
          <cell r="AF1574">
            <v>0</v>
          </cell>
          <cell r="AG1574">
            <v>0</v>
          </cell>
          <cell r="AH1574">
            <v>0</v>
          </cell>
          <cell r="AI1574">
            <v>0</v>
          </cell>
          <cell r="AJ1574">
            <v>0</v>
          </cell>
          <cell r="AK1574">
            <v>0</v>
          </cell>
          <cell r="AL1574">
            <v>0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O1574">
            <v>0</v>
          </cell>
        </row>
        <row r="1575">
          <cell r="B1575">
            <v>0</v>
          </cell>
          <cell r="C1575">
            <v>0</v>
          </cell>
          <cell r="D1575">
            <v>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0</v>
          </cell>
          <cell r="AF1575">
            <v>0</v>
          </cell>
          <cell r="AG1575">
            <v>0</v>
          </cell>
          <cell r="AH1575">
            <v>0</v>
          </cell>
          <cell r="AI1575">
            <v>0</v>
          </cell>
          <cell r="AJ1575">
            <v>0</v>
          </cell>
          <cell r="AK1575">
            <v>0</v>
          </cell>
          <cell r="AL1575">
            <v>0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O1575">
            <v>0</v>
          </cell>
        </row>
        <row r="1576">
          <cell r="B1576">
            <v>0</v>
          </cell>
          <cell r="C1576">
            <v>0</v>
          </cell>
          <cell r="D1576">
            <v>0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0</v>
          </cell>
          <cell r="AF1576">
            <v>0</v>
          </cell>
          <cell r="AG1576">
            <v>0</v>
          </cell>
          <cell r="AH1576">
            <v>0</v>
          </cell>
          <cell r="AI1576">
            <v>0</v>
          </cell>
          <cell r="AJ1576">
            <v>0</v>
          </cell>
          <cell r="AK1576">
            <v>0</v>
          </cell>
          <cell r="AL1576">
            <v>0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O1576">
            <v>0</v>
          </cell>
        </row>
        <row r="1577">
          <cell r="B1577">
            <v>0</v>
          </cell>
          <cell r="C1577">
            <v>0</v>
          </cell>
          <cell r="D1577">
            <v>0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0</v>
          </cell>
          <cell r="AF1577">
            <v>0</v>
          </cell>
          <cell r="AG1577">
            <v>0</v>
          </cell>
          <cell r="AH1577">
            <v>0</v>
          </cell>
          <cell r="AI1577">
            <v>0</v>
          </cell>
          <cell r="AJ1577">
            <v>0</v>
          </cell>
          <cell r="AK1577">
            <v>0</v>
          </cell>
          <cell r="AL1577">
            <v>0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O1577">
            <v>0</v>
          </cell>
        </row>
        <row r="1578">
          <cell r="B1578">
            <v>0</v>
          </cell>
          <cell r="C1578">
            <v>0</v>
          </cell>
          <cell r="D1578">
            <v>0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0</v>
          </cell>
          <cell r="AF1578">
            <v>0</v>
          </cell>
          <cell r="AG1578">
            <v>0</v>
          </cell>
          <cell r="AH1578">
            <v>0</v>
          </cell>
          <cell r="AI1578">
            <v>0</v>
          </cell>
          <cell r="AJ1578">
            <v>0</v>
          </cell>
          <cell r="AK1578">
            <v>0</v>
          </cell>
          <cell r="AL1578">
            <v>0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O1578">
            <v>0</v>
          </cell>
        </row>
        <row r="1579">
          <cell r="B1579">
            <v>0</v>
          </cell>
          <cell r="C1579">
            <v>0</v>
          </cell>
          <cell r="D1579">
            <v>0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0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  <cell r="AL1579">
            <v>0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O1579">
            <v>0</v>
          </cell>
        </row>
        <row r="1580">
          <cell r="B1580">
            <v>0</v>
          </cell>
          <cell r="C1580">
            <v>0</v>
          </cell>
          <cell r="D1580">
            <v>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0</v>
          </cell>
          <cell r="AF1580">
            <v>0</v>
          </cell>
          <cell r="AG1580">
            <v>0</v>
          </cell>
          <cell r="AH1580">
            <v>0</v>
          </cell>
          <cell r="AI1580">
            <v>0</v>
          </cell>
          <cell r="AJ1580">
            <v>0</v>
          </cell>
          <cell r="AK1580">
            <v>0</v>
          </cell>
          <cell r="AL1580">
            <v>0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O1580">
            <v>0</v>
          </cell>
        </row>
        <row r="1581">
          <cell r="B1581">
            <v>0</v>
          </cell>
          <cell r="C1581">
            <v>0</v>
          </cell>
          <cell r="D1581">
            <v>0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0</v>
          </cell>
          <cell r="AF1581">
            <v>0</v>
          </cell>
          <cell r="AG1581">
            <v>0</v>
          </cell>
          <cell r="AH1581">
            <v>0</v>
          </cell>
          <cell r="AI1581">
            <v>0</v>
          </cell>
          <cell r="AJ1581">
            <v>0</v>
          </cell>
          <cell r="AK1581">
            <v>0</v>
          </cell>
          <cell r="AL1581">
            <v>0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O1581">
            <v>0</v>
          </cell>
        </row>
        <row r="1582">
          <cell r="B1582">
            <v>0</v>
          </cell>
          <cell r="C1582">
            <v>0</v>
          </cell>
          <cell r="D1582">
            <v>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0</v>
          </cell>
          <cell r="AF1582">
            <v>0</v>
          </cell>
          <cell r="AG1582">
            <v>0</v>
          </cell>
          <cell r="AH1582">
            <v>0</v>
          </cell>
          <cell r="AI1582">
            <v>0</v>
          </cell>
          <cell r="AJ1582">
            <v>0</v>
          </cell>
          <cell r="AK1582">
            <v>0</v>
          </cell>
          <cell r="AL1582">
            <v>0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O1582">
            <v>0</v>
          </cell>
        </row>
        <row r="1583">
          <cell r="B1583">
            <v>0</v>
          </cell>
          <cell r="C1583">
            <v>0</v>
          </cell>
          <cell r="D1583">
            <v>0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0</v>
          </cell>
          <cell r="AF1583">
            <v>0</v>
          </cell>
          <cell r="AG1583">
            <v>0</v>
          </cell>
          <cell r="AH1583">
            <v>0</v>
          </cell>
          <cell r="AI1583">
            <v>0</v>
          </cell>
          <cell r="AJ1583">
            <v>0</v>
          </cell>
          <cell r="AK1583">
            <v>0</v>
          </cell>
          <cell r="AL1583">
            <v>0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O1583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ID</v>
          </cell>
          <cell r="B1" t="str">
            <v>№ п/п</v>
          </cell>
          <cell r="C1" t="str">
            <v>Филиал</v>
          </cell>
          <cell r="D1" t="str">
            <v>Вид</v>
          </cell>
          <cell r="E1" t="str">
            <v>Тип</v>
          </cell>
          <cell r="F1" t="str">
            <v>Наименование</v>
          </cell>
          <cell r="G1" t="str">
            <v>Функционирует/ 
не функционирует</v>
          </cell>
          <cell r="H1" t="str">
            <v>Установлен / закрыт</v>
          </cell>
          <cell r="I1" t="str">
            <v>Причины не функционирования</v>
          </cell>
          <cell r="J1" t="str">
            <v>Классификация по виду международного сообщения</v>
          </cell>
          <cell r="K1" t="str">
            <v>Дополнительная классификация по виду международного сообщения</v>
          </cell>
          <cell r="L1" t="str">
            <v>Классификация по характеру международного сообщения</v>
          </cell>
          <cell r="M1" t="str">
            <v>Классификация по режиму работы</v>
          </cell>
          <cell r="N1" t="str">
            <v>Классификация по статусу</v>
          </cell>
          <cell r="O1" t="str">
            <v>Классификация по пропуску</v>
          </cell>
          <cell r="P1" t="str">
            <v>Специализация: для ввоза на территорию РФ  животных, продукции животного происхождения, кормов, кормовых добавок, лекарственных средств для животных и подкарантинной продукции (подкарантинного материала, подкарантинного груза) (ПП РФ от 07.07.2011 № 557)</v>
          </cell>
          <cell r="Q1" t="str">
            <v>Специализация: для ввоза на территорию Российской  Федерации товаров, химических, биологических и радиоактивных веществ, отходов и иных грузов, представляющих опасность для человека (ПП РФ от 03.06.2011 № 442)</v>
          </cell>
          <cell r="R1" t="str">
            <v>Специализация: для ввоза на территорию Российской Федерации пищевых продуктов, материалов и изделий (ПП РФ от 03.06.2011 № 442)</v>
          </cell>
          <cell r="S1" t="str">
            <v xml:space="preserve">Сопредельное государство </v>
          </cell>
          <cell r="T1" t="str">
            <v>Сопредельный пункт пропуска</v>
          </cell>
          <cell r="U1" t="str">
            <v>Федеральный округ</v>
          </cell>
          <cell r="V1" t="str">
            <v>Субъект РФ</v>
          </cell>
          <cell r="W1" t="str">
            <v>Адрес</v>
          </cell>
          <cell r="X1" t="str">
            <v>Принадлежность дороги</v>
          </cell>
          <cell r="Y1" t="str">
            <v>Номер, название дороги</v>
          </cell>
          <cell r="Z1" t="str">
            <v>Наименование ФКУ</v>
          </cell>
          <cell r="AA1" t="str">
            <v>Адрес участка от ГГРФ до АПП</v>
          </cell>
          <cell r="AB1" t="str">
            <v>Протяженность участка от ГГРФ до АПП, км</v>
          </cell>
          <cell r="AC1" t="str">
            <v>Количество полос</v>
          </cell>
          <cell r="AD1" t="str">
            <v>Категория автомобильной дороги</v>
          </cell>
          <cell r="AE1" t="str">
            <v xml:space="preserve">ТЭС, % </v>
          </cell>
          <cell r="AF1" t="str">
            <v>Обустроено/не обуструено</v>
          </cell>
          <cell r="AG1" t="str">
            <v>ПИР и СМР на подъезде к АПП со стороны РФ</v>
          </cell>
          <cell r="AH1" t="str">
            <v>ПИР и СМР на подъезде к АПП со стороны РФ2</v>
          </cell>
          <cell r="AI1" t="str">
            <v>Маршрут от АПП до автомобильной дороги федерального значения (номер автодороги/трассы)</v>
          </cell>
          <cell r="AJ1" t="str">
            <v>Маршрут от АПП до автомобильной дороги федерального значения, км</v>
          </cell>
          <cell r="AK1" t="str">
            <v>Общая протяженность маршрута от АПП до автомобильной дороги федерального значения, км</v>
          </cell>
          <cell r="AL1" t="str">
            <v>Категория автомобильных дорог  по маршруту от АПП до автомобильной дороги федерального значения</v>
          </cell>
          <cell r="AM1" t="str">
            <v>Количество полос по маршруту от АПП до автомобильной дороги федерального значения</v>
          </cell>
          <cell r="AN1" t="str">
            <v>Затраты на содержание участков автомобильных дорог от АПП до автомобильной дороги федерального значения, тыс. руб. 2020 год</v>
          </cell>
          <cell r="AO1" t="str">
            <v>Затраты на содержание участков автомобильных дорог от АПП до автомобильной дороги федерального значения, тыс. руб. 2021 год</v>
          </cell>
          <cell r="AP1" t="str">
            <v>Затраты на содержание участков автомобильных дорог от АПП до автомобильной дороги федерального значения, тыс. руб. 2022 год</v>
          </cell>
          <cell r="AQ1" t="str">
            <v>Затраты на ремонт участков автомобильных дорог от АПП до автомобильной дороги федерального значения, тыс. руб. 2020 год</v>
          </cell>
          <cell r="AR1" t="str">
            <v>Затраты на ремонт участков автомобильных дорог от АПП до автомобильной дороги федерального значения, тыс. руб. 2021 год</v>
          </cell>
          <cell r="AS1" t="str">
            <v>Затраты на ремонт участков автомобильных дорог от АПП до автомобильной дороги федерального значения, тыс. руб. 2022 год</v>
          </cell>
          <cell r="AT1" t="str">
            <v>Затраты на капитальный ремонт участков автомобильных дорог от АПП до автомобильной дороги федерального значения, тыс. руб. 2021 год</v>
          </cell>
          <cell r="AU1" t="str">
            <v>Затраты на капитальный ремонт участков автомобильных дорог от АПП до автомобильной дороги федерального значения, тыс. руб. 2022 год</v>
          </cell>
          <cell r="AV1" t="str">
            <v>Затраты на капитальный ремонт участков автомобильных дорог от АПП до автомобильной дороги федерального значения, тыс. руб. 2023 год</v>
          </cell>
          <cell r="AW1" t="str">
            <v>Примечание</v>
          </cell>
        </row>
        <row r="2">
          <cell r="A2" t="str">
            <v>ДАППАбагайтуйДФО</v>
          </cell>
          <cell r="B2">
            <v>359</v>
          </cell>
          <cell r="C2" t="str">
            <v>Читинский</v>
          </cell>
          <cell r="D2" t="str">
            <v>АПП</v>
          </cell>
          <cell r="E2" t="str">
            <v>ДАПП</v>
          </cell>
          <cell r="F2" t="str">
            <v>Абагайтуй</v>
          </cell>
          <cell r="G2" t="str">
            <v>нет</v>
          </cell>
          <cell r="H2" t="str">
            <v>установлен</v>
          </cell>
          <cell r="I2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J2" t="str">
            <v>автомобильный</v>
          </cell>
          <cell r="K2" t="str">
            <v>не определен</v>
          </cell>
          <cell r="L2" t="str">
            <v>грузовой</v>
          </cell>
          <cell r="M2" t="str">
            <v>работающий на нерегулярной основе</v>
          </cell>
          <cell r="N2" t="str">
            <v>двусторонний</v>
          </cell>
          <cell r="O2" t="str">
            <v>не определен</v>
          </cell>
          <cell r="P2" t="str">
            <v>нет</v>
          </cell>
          <cell r="Q2" t="str">
            <v>нет</v>
          </cell>
          <cell r="R2" t="str">
            <v>нет</v>
          </cell>
          <cell r="S2" t="str">
            <v>Китайская Народная Республика</v>
          </cell>
          <cell r="T2" t="str">
            <v>Эрка</v>
          </cell>
          <cell r="U2" t="str">
            <v>ДФО</v>
          </cell>
          <cell r="V2" t="str">
            <v>Забайкальский край</v>
          </cell>
          <cell r="W2" t="str">
            <v>не определен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Y2">
            <v>0</v>
          </cell>
        </row>
        <row r="3">
          <cell r="A3" t="str">
            <v>ВППАбаканСФО</v>
          </cell>
          <cell r="B3">
            <v>182</v>
          </cell>
          <cell r="C3" t="str">
            <v>Новосибирский</v>
          </cell>
          <cell r="D3" t="str">
            <v>ВПП</v>
          </cell>
          <cell r="E3" t="str">
            <v>ВПП</v>
          </cell>
          <cell r="F3" t="str">
            <v>Абакан</v>
          </cell>
          <cell r="G3" t="str">
            <v>да</v>
          </cell>
          <cell r="H3" t="str">
            <v>установлен</v>
          </cell>
          <cell r="I3" t="str">
            <v>функционирует</v>
          </cell>
          <cell r="J3" t="str">
            <v>воздушный</v>
          </cell>
          <cell r="K3" t="str">
            <v>не определен</v>
          </cell>
          <cell r="L3" t="str">
            <v>грузо-пассажирский</v>
          </cell>
          <cell r="M3" t="str">
            <v>постоянный</v>
          </cell>
          <cell r="N3" t="str">
            <v>многосторонний</v>
          </cell>
          <cell r="O3" t="str">
            <v>не определен</v>
          </cell>
          <cell r="P3" t="str">
            <v>нет</v>
          </cell>
          <cell r="Q3" t="str">
            <v>нет</v>
          </cell>
          <cell r="R3" t="str">
            <v>нет</v>
          </cell>
          <cell r="S3" t="str">
            <v>не применимо</v>
          </cell>
          <cell r="T3" t="str">
            <v>не применимо</v>
          </cell>
          <cell r="U3" t="str">
            <v>СФО</v>
          </cell>
          <cell r="V3" t="str">
            <v>Республика Хакасия</v>
          </cell>
          <cell r="W3" t="str">
            <v>Республика Хакасия, аэропорт,  г. Абакан, пр-т Дружбы Народов, 59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Y3">
            <v>0</v>
          </cell>
        </row>
        <row r="4">
          <cell r="A4" t="str">
            <v>ЖДППАдлерЮФО</v>
          </cell>
          <cell r="B4">
            <v>276</v>
          </cell>
          <cell r="C4" t="str">
            <v>Сочинский</v>
          </cell>
          <cell r="D4" t="str">
            <v>ЖДПП</v>
          </cell>
          <cell r="E4" t="str">
            <v>ЖДПП</v>
          </cell>
          <cell r="F4" t="str">
            <v>Адлер</v>
          </cell>
          <cell r="G4" t="str">
            <v>да</v>
          </cell>
          <cell r="H4" t="str">
            <v>установлен</v>
          </cell>
          <cell r="I4" t="str">
            <v>функционирует</v>
          </cell>
          <cell r="J4" t="str">
            <v>железнодорожный</v>
          </cell>
          <cell r="K4" t="str">
            <v>не определен</v>
          </cell>
          <cell r="L4" t="str">
            <v>грузо-пассажирский</v>
          </cell>
          <cell r="M4" t="str">
            <v>постоянный</v>
          </cell>
          <cell r="N4" t="str">
            <v>многосторонний</v>
          </cell>
          <cell r="O4" t="str">
            <v>не определен</v>
          </cell>
          <cell r="P4" t="str">
            <v>нет</v>
          </cell>
          <cell r="Q4" t="str">
            <v>да</v>
          </cell>
          <cell r="R4" t="str">
            <v>да</v>
          </cell>
          <cell r="S4" t="str">
            <v>Республика Абхазия</v>
          </cell>
          <cell r="T4" t="str">
            <v>Псоу</v>
          </cell>
          <cell r="U4" t="str">
            <v>ЮФО</v>
          </cell>
          <cell r="V4" t="str">
            <v>Краснодарский край</v>
          </cell>
          <cell r="W4" t="str">
            <v>Краснодарский край, г. Сочи, Адлерский район, с. Весёлое железнодорожная станция «Весёлое»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Y4">
            <v>0</v>
          </cell>
        </row>
        <row r="5">
          <cell r="A5" t="str">
            <v>МАППАдлерЮФО</v>
          </cell>
          <cell r="B5">
            <v>275</v>
          </cell>
          <cell r="C5" t="str">
            <v>Сочинский</v>
          </cell>
          <cell r="D5" t="str">
            <v>АПП</v>
          </cell>
          <cell r="E5" t="str">
            <v>МАПП</v>
          </cell>
          <cell r="F5" t="str">
            <v>Адлер</v>
          </cell>
          <cell r="G5" t="str">
            <v>да</v>
          </cell>
          <cell r="H5" t="str">
            <v>установлен</v>
          </cell>
          <cell r="I5" t="str">
            <v>функционирует</v>
          </cell>
          <cell r="J5" t="str">
            <v>автомобильный</v>
          </cell>
          <cell r="K5" t="str">
            <v>пешеходный</v>
          </cell>
          <cell r="L5" t="str">
            <v>грузо-пассажирский</v>
          </cell>
          <cell r="M5" t="str">
            <v>постоянный</v>
          </cell>
          <cell r="N5" t="str">
            <v>многосторонний</v>
          </cell>
          <cell r="O5" t="str">
            <v>не определен</v>
          </cell>
          <cell r="P5" t="str">
            <v>да</v>
          </cell>
          <cell r="Q5" t="str">
            <v>да</v>
          </cell>
          <cell r="R5" t="str">
            <v>да</v>
          </cell>
          <cell r="S5" t="str">
            <v>Республика Абхазия</v>
          </cell>
          <cell r="T5" t="str">
            <v>Псоу</v>
          </cell>
          <cell r="U5" t="str">
            <v>ЮФО</v>
          </cell>
          <cell r="V5" t="str">
            <v>Краснодарский край</v>
          </cell>
          <cell r="W5" t="str">
            <v>Краснодарский край, г. Сочи, р-н Адлерский, с. Веселое,  ул. Таврическая</v>
          </cell>
          <cell r="X5" t="str">
            <v>федеральная</v>
          </cell>
          <cell r="Y5" t="str">
            <v>А-147</v>
          </cell>
          <cell r="Z5" t="str">
            <v>ФКУ Упрдор "Черноморье"</v>
          </cell>
          <cell r="AA5" t="str">
            <v>мост через реку Псоу</v>
          </cell>
          <cell r="AB5">
            <v>0</v>
          </cell>
          <cell r="AC5" t="str">
            <v>3</v>
          </cell>
          <cell r="AD5" t="str">
            <v xml:space="preserve">II </v>
          </cell>
          <cell r="AE5">
            <v>72.69</v>
          </cell>
          <cell r="AF5" t="str">
            <v>обустроено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Y5">
            <v>0</v>
          </cell>
        </row>
        <row r="6">
          <cell r="A6" t="str">
            <v>МППАзовЮФО</v>
          </cell>
          <cell r="B6">
            <v>229</v>
          </cell>
          <cell r="C6" t="str">
            <v>Ростовский</v>
          </cell>
          <cell r="D6" t="str">
            <v>МПП</v>
          </cell>
          <cell r="E6" t="str">
            <v>МПП</v>
          </cell>
          <cell r="F6" t="str">
            <v>Азов</v>
          </cell>
          <cell r="G6" t="str">
            <v>да</v>
          </cell>
          <cell r="H6" t="str">
            <v>установлен</v>
          </cell>
          <cell r="I6" t="str">
            <v>функционирует</v>
          </cell>
          <cell r="J6" t="str">
            <v>морской</v>
          </cell>
          <cell r="K6" t="str">
            <v>не определен</v>
          </cell>
          <cell r="L6" t="str">
            <v>грузовой</v>
          </cell>
          <cell r="M6" t="str">
            <v>постоянный</v>
          </cell>
          <cell r="N6" t="str">
            <v>многосторонний</v>
          </cell>
          <cell r="O6" t="str">
            <v>не определен</v>
          </cell>
          <cell r="P6" t="str">
            <v>да</v>
          </cell>
          <cell r="Q6" t="str">
            <v>да</v>
          </cell>
          <cell r="R6" t="str">
            <v>да</v>
          </cell>
          <cell r="S6" t="str">
            <v>не применимо</v>
          </cell>
          <cell r="T6" t="str">
            <v>не применимо</v>
          </cell>
          <cell r="U6" t="str">
            <v>ЮФО</v>
          </cell>
          <cell r="V6" t="str">
            <v>Ростовская область</v>
          </cell>
          <cell r="W6" t="str">
            <v>Ростовская область, г. Азов, в границах морского порта Азов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Y6">
            <v>0</v>
          </cell>
        </row>
        <row r="7">
          <cell r="A7" t="str">
            <v>ДАППАйнек-ГолДФО</v>
          </cell>
          <cell r="B7">
            <v>360</v>
          </cell>
          <cell r="C7" t="str">
            <v>Читинский</v>
          </cell>
          <cell r="D7" t="str">
            <v>АПП</v>
          </cell>
          <cell r="E7" t="str">
            <v>ДАПП</v>
          </cell>
          <cell r="F7" t="str">
            <v>Айнек-Гол</v>
          </cell>
          <cell r="G7" t="str">
            <v>нет</v>
          </cell>
          <cell r="H7" t="str">
            <v>установлен</v>
          </cell>
          <cell r="I7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J7" t="str">
            <v>автомобильный</v>
          </cell>
          <cell r="K7" t="str">
            <v>не определен</v>
          </cell>
          <cell r="L7" t="str">
            <v>грузо-пассажирский</v>
          </cell>
          <cell r="M7" t="str">
            <v>работающий на нерегулярной основе</v>
          </cell>
          <cell r="N7" t="str">
            <v>двусторонний</v>
          </cell>
          <cell r="O7" t="str">
            <v>не определен</v>
          </cell>
          <cell r="P7" t="str">
            <v>нет</v>
          </cell>
          <cell r="Q7" t="str">
            <v>нет</v>
          </cell>
          <cell r="R7" t="str">
            <v>нет</v>
          </cell>
          <cell r="S7" t="str">
            <v>Монголия</v>
          </cell>
          <cell r="T7" t="str">
            <v>Бага-Илэнх-Гол</v>
          </cell>
          <cell r="U7" t="str">
            <v>ДФО</v>
          </cell>
          <cell r="V7" t="str">
            <v>Республика Бурятия</v>
          </cell>
          <cell r="W7" t="str">
            <v>не определен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Y7">
            <v>0</v>
          </cell>
        </row>
        <row r="8">
          <cell r="A8" t="str">
            <v>ЖДППАксарайскийЮФО</v>
          </cell>
          <cell r="B8">
            <v>89</v>
          </cell>
          <cell r="C8" t="str">
            <v>Волгоградский</v>
          </cell>
          <cell r="D8" t="str">
            <v>ЖДПП</v>
          </cell>
          <cell r="E8" t="str">
            <v>ЖДПП</v>
          </cell>
          <cell r="F8" t="str">
            <v>Аксарайский</v>
          </cell>
          <cell r="G8" t="str">
            <v>да</v>
          </cell>
          <cell r="H8" t="str">
            <v>установлен</v>
          </cell>
          <cell r="I8" t="str">
            <v>функционирует</v>
          </cell>
          <cell r="J8" t="str">
            <v>железнодорожный</v>
          </cell>
          <cell r="K8" t="str">
            <v>не определен</v>
          </cell>
          <cell r="L8" t="str">
            <v>грузо-пассажирский</v>
          </cell>
          <cell r="M8" t="str">
            <v>постоянный</v>
          </cell>
          <cell r="N8" t="str">
            <v>многосторонний</v>
          </cell>
          <cell r="O8" t="str">
            <v>не определен</v>
          </cell>
          <cell r="P8" t="str">
            <v>нет</v>
          </cell>
          <cell r="Q8" t="str">
            <v>нет</v>
          </cell>
          <cell r="R8" t="str">
            <v>нет</v>
          </cell>
          <cell r="S8" t="str">
            <v>Республика Казахстан</v>
          </cell>
          <cell r="T8" t="str">
            <v>Ганюшкино</v>
          </cell>
          <cell r="U8" t="str">
            <v>ЮФО</v>
          </cell>
          <cell r="V8" t="str">
            <v>Астраханская область</v>
          </cell>
          <cell r="W8" t="str">
            <v>Астраханская область. Красноярский район, территория в пределах пограничных железнодорожных станций Аксарайская, Аксарайкая-2 и в соответствии с географическими координатами, утвержденными приказом Минтранса России от 20.02.2017 № 61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Y8">
            <v>0</v>
          </cell>
        </row>
        <row r="9">
          <cell r="A9" t="str">
            <v>МППАлександровск-СахалинскийДФО</v>
          </cell>
          <cell r="B9">
            <v>60</v>
          </cell>
          <cell r="C9" t="str">
            <v>Владивостокский</v>
          </cell>
          <cell r="D9" t="str">
            <v>МПП</v>
          </cell>
          <cell r="E9" t="str">
            <v>МПП</v>
          </cell>
          <cell r="F9" t="str">
            <v>Александровск-Сахалинский</v>
          </cell>
          <cell r="G9" t="str">
            <v>нет</v>
          </cell>
          <cell r="H9" t="str">
            <v>установлен</v>
          </cell>
          <cell r="I9" t="str">
            <v>Не функционирует по решению пограничного органа с 2009 г. Пункт пропуска не обустроен, так как решение о целесообразности функционирования не принято</v>
          </cell>
          <cell r="J9" t="str">
            <v>морской</v>
          </cell>
          <cell r="K9" t="str">
            <v>не определен</v>
          </cell>
          <cell r="L9" t="str">
            <v>грузовой</v>
          </cell>
          <cell r="M9" t="str">
            <v>постоянный</v>
          </cell>
          <cell r="N9" t="str">
            <v>многосторонний</v>
          </cell>
          <cell r="O9" t="str">
            <v>не определен</v>
          </cell>
          <cell r="P9" t="str">
            <v>нет</v>
          </cell>
          <cell r="Q9" t="str">
            <v>нет</v>
          </cell>
          <cell r="R9" t="str">
            <v>нет</v>
          </cell>
          <cell r="S9" t="str">
            <v>не применимо</v>
          </cell>
          <cell r="T9" t="str">
            <v>не применимо</v>
          </cell>
          <cell r="U9" t="str">
            <v>ДФО</v>
          </cell>
          <cell r="V9" t="str">
            <v>Сахалинская область</v>
          </cell>
          <cell r="W9" t="str">
            <v>не определен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Y9">
            <v>0</v>
          </cell>
        </row>
        <row r="10">
          <cell r="A10" t="str">
            <v>ДАППАлтанДФО</v>
          </cell>
          <cell r="B10">
            <v>361</v>
          </cell>
          <cell r="C10" t="str">
            <v>Читинский</v>
          </cell>
          <cell r="D10" t="str">
            <v>АПП</v>
          </cell>
          <cell r="E10" t="str">
            <v>ДАПП</v>
          </cell>
          <cell r="F10" t="str">
            <v>Алтан</v>
          </cell>
          <cell r="G10" t="str">
            <v>нет</v>
          </cell>
          <cell r="H10" t="str">
            <v>установлен</v>
          </cell>
          <cell r="I10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J10" t="str">
            <v>автомобильный</v>
          </cell>
          <cell r="K10" t="str">
            <v>не определен</v>
          </cell>
          <cell r="L10" t="str">
            <v>грузо-пассажирский</v>
          </cell>
          <cell r="M10" t="str">
            <v>работающий на нерегулярной основе</v>
          </cell>
          <cell r="N10" t="str">
            <v>двусторонний</v>
          </cell>
          <cell r="O10" t="str">
            <v>не определен</v>
          </cell>
          <cell r="P10" t="str">
            <v>нет</v>
          </cell>
          <cell r="Q10" t="str">
            <v>нет</v>
          </cell>
          <cell r="R10" t="str">
            <v>нет</v>
          </cell>
          <cell r="S10" t="str">
            <v>Монголия</v>
          </cell>
          <cell r="T10" t="str">
            <v>Агацын-Гол</v>
          </cell>
          <cell r="U10" t="str">
            <v>ДФО</v>
          </cell>
          <cell r="V10" t="str">
            <v>Забайкальский край</v>
          </cell>
          <cell r="W10" t="str">
            <v>не определен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Y10">
            <v>0</v>
          </cell>
        </row>
        <row r="11">
          <cell r="A11" t="str">
            <v>СППАмурзетДФО</v>
          </cell>
          <cell r="B11">
            <v>338</v>
          </cell>
          <cell r="C11" t="str">
            <v>Хабаровский</v>
          </cell>
          <cell r="D11" t="str">
            <v>СПП</v>
          </cell>
          <cell r="E11" t="str">
            <v>СПП</v>
          </cell>
          <cell r="F11" t="str">
            <v>Амурзет</v>
          </cell>
          <cell r="G11" t="str">
            <v>да</v>
          </cell>
          <cell r="H11" t="str">
            <v>установлен</v>
          </cell>
          <cell r="I11" t="str">
            <v>функционирует</v>
          </cell>
          <cell r="J11" t="str">
            <v>смешанный</v>
          </cell>
          <cell r="K11" t="str">
            <v>не определен</v>
          </cell>
          <cell r="L11" t="str">
            <v>грузо-пассажирский</v>
          </cell>
          <cell r="M11" t="str">
            <v>постоянный</v>
          </cell>
          <cell r="N11" t="str">
            <v>многосторонний</v>
          </cell>
          <cell r="O11" t="str">
            <v>не определен</v>
          </cell>
          <cell r="P11" t="str">
            <v>нет</v>
          </cell>
          <cell r="Q11" t="str">
            <v>да</v>
          </cell>
          <cell r="R11" t="str">
            <v>нет</v>
          </cell>
          <cell r="S11" t="str">
            <v>Китайская Народная Республика</v>
          </cell>
          <cell r="T11" t="str">
            <v>Лобэй</v>
          </cell>
          <cell r="U11" t="str">
            <v>ДФО</v>
          </cell>
          <cell r="V11" t="str">
            <v>Еврейская автономная область</v>
          </cell>
          <cell r="W11" t="str">
            <v>Еврейская автономная область, Октябрьский район, с. Амурзет, ул. Ленина, 91, 403 км. реки Средний Амур, 221 км. автодороги Биробиджан - Амурзет</v>
          </cell>
          <cell r="X11" t="str">
            <v>региональная</v>
          </cell>
          <cell r="Y11" t="str">
            <v>Биробиджан-Амурзет в Ленинском и Октябрьском районах (99 ОП РЗ 99К-1)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 t="str">
            <v>99 ОП РЗ 99К-1; 99 ОП РЗ 99К-2; 99 ОП РЗ 99К-12</v>
          </cell>
          <cell r="AJ11" t="str">
            <v>124,2+104+15</v>
          </cell>
          <cell r="AK11">
            <v>243.2</v>
          </cell>
          <cell r="AL11" t="str">
            <v>IV</v>
          </cell>
          <cell r="AM11">
            <v>2</v>
          </cell>
          <cell r="AN11">
            <v>427403.08500000002</v>
          </cell>
          <cell r="AO11">
            <v>445353.92</v>
          </cell>
          <cell r="AP11">
            <v>464504.21799999999</v>
          </cell>
          <cell r="AQ11">
            <v>1000308.7169999999</v>
          </cell>
          <cell r="AR11">
            <v>1042321.679</v>
          </cell>
          <cell r="AS11">
            <v>1087141.493</v>
          </cell>
          <cell r="AT11">
            <v>2529900.2409999999</v>
          </cell>
          <cell r="AU11">
            <v>2638685.952</v>
          </cell>
          <cell r="AV11">
            <v>2754788.1320000002</v>
          </cell>
          <cell r="AW11">
            <v>0</v>
          </cell>
          <cell r="AY11">
            <v>0</v>
          </cell>
        </row>
        <row r="12">
          <cell r="A12" t="str">
            <v>МППАнадырьДФО</v>
          </cell>
          <cell r="B12">
            <v>61</v>
          </cell>
          <cell r="C12" t="str">
            <v>Владивостокский</v>
          </cell>
          <cell r="D12" t="str">
            <v>МПП</v>
          </cell>
          <cell r="E12" t="str">
            <v>МПП</v>
          </cell>
          <cell r="F12" t="str">
            <v>Анадырь</v>
          </cell>
          <cell r="G12" t="str">
            <v>да</v>
          </cell>
          <cell r="H12" t="str">
            <v>установлен</v>
          </cell>
          <cell r="I12" t="str">
            <v>функционирует</v>
          </cell>
          <cell r="J12" t="str">
            <v>морской</v>
          </cell>
          <cell r="K12" t="str">
            <v>не определен</v>
          </cell>
          <cell r="L12" t="str">
            <v>грузо-пассажирский</v>
          </cell>
          <cell r="M12" t="str">
            <v>сезонный</v>
          </cell>
          <cell r="N12" t="str">
            <v>многосторонний</v>
          </cell>
          <cell r="O12" t="str">
            <v>не определен</v>
          </cell>
          <cell r="P12" t="str">
            <v>нет</v>
          </cell>
          <cell r="Q12" t="str">
            <v>да</v>
          </cell>
          <cell r="R12" t="str">
            <v>да</v>
          </cell>
          <cell r="S12" t="str">
            <v>не применимо</v>
          </cell>
          <cell r="T12" t="str">
            <v>не применимо</v>
          </cell>
          <cell r="U12" t="str">
            <v>ДФО</v>
          </cell>
          <cell r="V12" t="str">
            <v>Чукотский автономный округ</v>
          </cell>
          <cell r="W12" t="str">
            <v>Чукотский автономный округ, г. Анадырь, ул. Ленина, д. 73, Анадырский лиман, Берингово море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Y12">
            <v>0</v>
          </cell>
        </row>
        <row r="13">
          <cell r="A13" t="str">
            <v>ВППАнадырь (Угольный)ДФО</v>
          </cell>
          <cell r="B13">
            <v>54</v>
          </cell>
          <cell r="C13" t="str">
            <v>Владивостокский</v>
          </cell>
          <cell r="D13" t="str">
            <v>ВПП</v>
          </cell>
          <cell r="E13" t="str">
            <v>ВПП</v>
          </cell>
          <cell r="F13" t="str">
            <v>Анадырь (Угольный)</v>
          </cell>
          <cell r="G13" t="str">
            <v>да</v>
          </cell>
          <cell r="H13" t="str">
            <v>установлен</v>
          </cell>
          <cell r="I13" t="str">
            <v>функционирует</v>
          </cell>
          <cell r="J13" t="str">
            <v>воздушный</v>
          </cell>
          <cell r="K13" t="str">
            <v>не определен</v>
          </cell>
          <cell r="L13" t="str">
            <v>грузо-пассажирский</v>
          </cell>
          <cell r="M13" t="str">
            <v>работающий на нерегулярной основе</v>
          </cell>
          <cell r="N13" t="str">
            <v>многосторонний</v>
          </cell>
          <cell r="O13" t="str">
            <v>не определен</v>
          </cell>
          <cell r="P13" t="str">
            <v>нет</v>
          </cell>
          <cell r="Q13" t="str">
            <v>нет</v>
          </cell>
          <cell r="R13" t="str">
            <v>нет</v>
          </cell>
          <cell r="S13" t="str">
            <v>не применимо</v>
          </cell>
          <cell r="T13" t="str">
            <v>не применимо</v>
          </cell>
          <cell r="U13" t="str">
            <v>ДФО</v>
          </cell>
          <cell r="V13" t="str">
            <v>Чукотский автономный округ</v>
          </cell>
          <cell r="W13" t="str">
            <v>Чукотский АО, Анадырский р-н, п. Угольные Копи, д. 6, аэровокзальный комплекс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Y13">
            <v>0</v>
          </cell>
        </row>
        <row r="14">
          <cell r="A14" t="str">
            <v>МППАнапаЮФО</v>
          </cell>
          <cell r="B14">
            <v>281</v>
          </cell>
          <cell r="C14" t="str">
            <v>Сочинский</v>
          </cell>
          <cell r="D14" t="str">
            <v>МПП</v>
          </cell>
          <cell r="E14" t="str">
            <v>МПП</v>
          </cell>
          <cell r="F14" t="str">
            <v>Анапа</v>
          </cell>
          <cell r="G14" t="str">
            <v>да</v>
          </cell>
          <cell r="H14" t="str">
            <v>установлен</v>
          </cell>
          <cell r="I14" t="str">
            <v>функционирует</v>
          </cell>
          <cell r="J14" t="str">
            <v>морской</v>
          </cell>
          <cell r="K14" t="str">
            <v>не определен</v>
          </cell>
          <cell r="L14" t="str">
            <v>грузо-пассажирский</v>
          </cell>
          <cell r="M14" t="str">
            <v>постоянный</v>
          </cell>
          <cell r="N14" t="str">
            <v>многосторонний</v>
          </cell>
          <cell r="O14" t="str">
            <v>не определен</v>
          </cell>
          <cell r="P14" t="str">
            <v>нет</v>
          </cell>
          <cell r="Q14" t="str">
            <v>нет</v>
          </cell>
          <cell r="R14" t="str">
            <v>да</v>
          </cell>
          <cell r="S14" t="str">
            <v>не применимо</v>
          </cell>
          <cell r="T14" t="str">
            <v>не применимо</v>
          </cell>
          <cell r="U14" t="str">
            <v>ЮФО</v>
          </cell>
          <cell r="V14" t="str">
            <v>Краснодарский край</v>
          </cell>
          <cell r="W14" t="str">
            <v>Краснодарский край, г. Анапа, ул. Ленина, 1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Y14">
            <v>0</v>
          </cell>
        </row>
        <row r="15">
          <cell r="A15" t="str">
            <v>ВППАнапа (Витязево)ЮФО</v>
          </cell>
          <cell r="B15">
            <v>277</v>
          </cell>
          <cell r="C15" t="str">
            <v>Сочинский</v>
          </cell>
          <cell r="D15" t="str">
            <v>ВПП</v>
          </cell>
          <cell r="E15" t="str">
            <v>ВПП</v>
          </cell>
          <cell r="F15" t="str">
            <v>Анапа (Витязево)</v>
          </cell>
          <cell r="G15" t="str">
            <v>да</v>
          </cell>
          <cell r="H15" t="str">
            <v>установлен</v>
          </cell>
          <cell r="I15" t="str">
            <v>функционирует</v>
          </cell>
          <cell r="J15" t="str">
            <v>воздушный</v>
          </cell>
          <cell r="K15" t="str">
            <v>не определен</v>
          </cell>
          <cell r="L15" t="str">
            <v>грузо-пассажирский</v>
          </cell>
          <cell r="M15" t="str">
            <v>работающий на нерегулярной основе</v>
          </cell>
          <cell r="N15" t="str">
            <v>многосторонний</v>
          </cell>
          <cell r="O15" t="str">
            <v>не определен</v>
          </cell>
          <cell r="P15" t="str">
            <v>нет</v>
          </cell>
          <cell r="Q15" t="str">
            <v>нет</v>
          </cell>
          <cell r="R15" t="str">
            <v>да</v>
          </cell>
          <cell r="S15" t="str">
            <v>не применимо</v>
          </cell>
          <cell r="T15" t="str">
            <v>не применимо</v>
          </cell>
          <cell r="U15" t="str">
            <v>ЮФО</v>
          </cell>
          <cell r="V15" t="str">
            <v>Краснодарский край</v>
          </cell>
          <cell r="W15" t="str">
            <v>Краснодарский край, г. Анапа -7, аэропорт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Y15">
            <v>0</v>
          </cell>
        </row>
        <row r="16">
          <cell r="A16" t="str">
            <v>ЖДППАрмянскЮФО</v>
          </cell>
          <cell r="B16">
            <v>132</v>
          </cell>
          <cell r="C16" t="str">
            <v>Крымский</v>
          </cell>
          <cell r="D16" t="str">
            <v>ЖДПП</v>
          </cell>
          <cell r="E16" t="str">
            <v>ЖДПП</v>
          </cell>
          <cell r="F16" t="str">
            <v>Армянск</v>
          </cell>
          <cell r="G16" t="str">
            <v>да</v>
          </cell>
          <cell r="H16" t="str">
            <v>установлен</v>
          </cell>
          <cell r="I16" t="str">
            <v>В связи с односторонним принятием украинской стороной решения пропуск через государственную границу Российской Федерации временно не осуществляется с конца 2014 года. Пункт пропуска обустроен, ГКО размещены</v>
          </cell>
          <cell r="J16" t="str">
            <v>железнодорожный</v>
          </cell>
          <cell r="K16" t="str">
            <v>не определен</v>
          </cell>
          <cell r="L16" t="str">
            <v>грузо-пассажирский</v>
          </cell>
          <cell r="M16" t="str">
            <v>постоянный</v>
          </cell>
          <cell r="N16" t="str">
            <v>многосторонний</v>
          </cell>
          <cell r="O16" t="str">
            <v>не определен</v>
          </cell>
          <cell r="P16" t="str">
            <v>да</v>
          </cell>
          <cell r="Q16" t="str">
            <v>да</v>
          </cell>
          <cell r="R16" t="str">
            <v>да</v>
          </cell>
          <cell r="S16" t="str">
            <v>не применимо (Херсонская обл.)</v>
          </cell>
          <cell r="T16" t="str">
            <v>Вадим, Херсон</v>
          </cell>
          <cell r="U16" t="str">
            <v>ЮФО</v>
          </cell>
          <cell r="V16" t="str">
            <v>Республика Крым</v>
          </cell>
          <cell r="W16" t="str">
            <v>Республика Крым, железнодорожная станция Армянск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Y16">
            <v>0</v>
          </cell>
        </row>
        <row r="17">
          <cell r="A17" t="str">
            <v>МАППАрмянскЮФО</v>
          </cell>
          <cell r="B17">
            <v>129</v>
          </cell>
          <cell r="C17" t="str">
            <v>Крымский</v>
          </cell>
          <cell r="D17" t="str">
            <v>АПП</v>
          </cell>
          <cell r="E17" t="str">
            <v>МАПП</v>
          </cell>
          <cell r="F17" t="str">
            <v>Армянск</v>
          </cell>
          <cell r="G17" t="str">
            <v>да</v>
          </cell>
          <cell r="H17" t="str">
            <v>установлен</v>
          </cell>
          <cell r="I17" t="str">
            <v>функционирует</v>
          </cell>
          <cell r="J17" t="str">
            <v>автомобильный</v>
          </cell>
          <cell r="K17" t="str">
            <v>не определен</v>
          </cell>
          <cell r="L17" t="str">
            <v>грузо-пассажирский</v>
          </cell>
          <cell r="M17" t="str">
            <v>постоянный</v>
          </cell>
          <cell r="N17" t="str">
            <v>многосторонний</v>
          </cell>
          <cell r="O17" t="str">
            <v>не определен</v>
          </cell>
          <cell r="P17" t="str">
            <v>да</v>
          </cell>
          <cell r="Q17" t="str">
            <v>нет</v>
          </cell>
          <cell r="R17" t="str">
            <v>да</v>
          </cell>
          <cell r="S17" t="str">
            <v>не применимо (Херсонская обл.)</v>
          </cell>
          <cell r="T17" t="str">
            <v>«Контрольный пункт въезда-выезда» Каланчак</v>
          </cell>
          <cell r="U17" t="str">
            <v>ЮФО</v>
          </cell>
          <cell r="V17" t="str">
            <v>Республика Крым</v>
          </cell>
          <cell r="W17" t="str">
            <v>Республика Крым, 114 км автодороги М17 «Херсон-Джанкой-Феодосия-Керчь», МАПП Армянск</v>
          </cell>
          <cell r="X17" t="str">
            <v>региональная</v>
          </cell>
          <cell r="Y17" t="str">
            <v>35 ОП РЗ 35А-001
(Е-97) граница с Украиной - Джанкой - Феодосия - Керчь</v>
          </cell>
          <cell r="Z17" t="str">
            <v>ФКУ Упрдор "Тамань"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 t="str">
            <v>МАПП Армянск - 35 ОП РЗ 35А-001
(Е-97) граница с Украиной - Джанкой - Феодосия - Керчь - трасса Таврида - автомобильный подход к транспорному переходу через Керченский пролив в г. Керчь</v>
          </cell>
          <cell r="AJ17" t="str">
            <v>205 - 90 - 8,6</v>
          </cell>
          <cell r="AK17">
            <v>303.60000000000002</v>
          </cell>
          <cell r="AL17" t="str">
            <v>II/III - Iб - Iб</v>
          </cell>
          <cell r="AM17" t="str">
            <v>2 - 4 - 4</v>
          </cell>
          <cell r="AN17">
            <v>63000</v>
          </cell>
          <cell r="AO17">
            <v>18720</v>
          </cell>
          <cell r="AP17">
            <v>19468.8</v>
          </cell>
          <cell r="AQ17">
            <v>0</v>
          </cell>
          <cell r="AR17">
            <v>0</v>
          </cell>
          <cell r="AS17">
            <v>0</v>
          </cell>
          <cell r="AT17">
            <v>1500</v>
          </cell>
          <cell r="AU17">
            <v>5000</v>
          </cell>
          <cell r="AV17">
            <v>378760</v>
          </cell>
          <cell r="AW17">
            <v>0</v>
          </cell>
          <cell r="AY17">
            <v>0</v>
          </cell>
        </row>
        <row r="18">
          <cell r="A18" t="str">
            <v>МППАрхангельскСЗФО</v>
          </cell>
          <cell r="B18">
            <v>148</v>
          </cell>
          <cell r="C18" t="str">
            <v>Мурманский</v>
          </cell>
          <cell r="D18" t="str">
            <v>МПП</v>
          </cell>
          <cell r="E18" t="str">
            <v>МПП</v>
          </cell>
          <cell r="F18" t="str">
            <v>Архангельск</v>
          </cell>
          <cell r="G18" t="str">
            <v>да</v>
          </cell>
          <cell r="H18" t="str">
            <v>установлен</v>
          </cell>
          <cell r="I18" t="str">
            <v>функционирует</v>
          </cell>
          <cell r="J18" t="str">
            <v>морской</v>
          </cell>
          <cell r="K18" t="str">
            <v>не определен</v>
          </cell>
          <cell r="L18" t="str">
            <v>грузо-пассажирский</v>
          </cell>
          <cell r="M18" t="str">
            <v>постоянный</v>
          </cell>
          <cell r="N18" t="str">
            <v>многосторонний</v>
          </cell>
          <cell r="O18" t="str">
            <v>не определен</v>
          </cell>
          <cell r="P18" t="str">
            <v>да</v>
          </cell>
          <cell r="Q18" t="str">
            <v>да</v>
          </cell>
          <cell r="R18" t="str">
            <v>да</v>
          </cell>
          <cell r="S18" t="str">
            <v>не применимо</v>
          </cell>
          <cell r="T18" t="str">
            <v>не применимо</v>
          </cell>
          <cell r="U18" t="str">
            <v>СЗФО</v>
          </cell>
          <cell r="V18" t="str">
            <v>Архангельская область</v>
          </cell>
          <cell r="W18" t="str">
            <v>Архангельская область, Белое море, река Северная Двина, Акватория бухты Северная, залив Дежнева, о. Земля Александры, архипелага Земля Франца Иосифа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Y18">
            <v>0</v>
          </cell>
        </row>
        <row r="19">
          <cell r="A19" t="str">
            <v>ВППАрхангельск (Талаги)СЗФО</v>
          </cell>
          <cell r="B19">
            <v>144</v>
          </cell>
          <cell r="C19" t="str">
            <v>Мурманский</v>
          </cell>
          <cell r="D19" t="str">
            <v>ВПП</v>
          </cell>
          <cell r="E19" t="str">
            <v>ВПП</v>
          </cell>
          <cell r="F19" t="str">
            <v>Архангельск (Талаги)</v>
          </cell>
          <cell r="G19" t="str">
            <v>да</v>
          </cell>
          <cell r="H19" t="str">
            <v>установлен</v>
          </cell>
          <cell r="I19" t="str">
            <v>функционирует</v>
          </cell>
          <cell r="J19" t="str">
            <v>воздушный</v>
          </cell>
          <cell r="K19" t="str">
            <v>не определен</v>
          </cell>
          <cell r="L19" t="str">
            <v>грузо-пассажирский</v>
          </cell>
          <cell r="M19" t="str">
            <v>постоянный</v>
          </cell>
          <cell r="N19" t="str">
            <v>многосторонний</v>
          </cell>
          <cell r="O19" t="str">
            <v>не определен</v>
          </cell>
          <cell r="P19" t="str">
            <v>нет</v>
          </cell>
          <cell r="Q19" t="str">
            <v>да</v>
          </cell>
          <cell r="R19" t="str">
            <v>нет</v>
          </cell>
          <cell r="S19" t="str">
            <v>не применимо</v>
          </cell>
          <cell r="T19" t="str">
            <v>не применимо</v>
          </cell>
          <cell r="U19" t="str">
            <v>СЗФО</v>
          </cell>
          <cell r="V19" t="str">
            <v>Архангельская область</v>
          </cell>
          <cell r="W19" t="str">
            <v>Архангельск, п.Талаги,  аэропорт Архангельск, д. 3, к. 3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Y19">
            <v>0</v>
          </cell>
        </row>
        <row r="20">
          <cell r="A20" t="str">
            <v>ДАПП ПУПАспайтыСФО</v>
          </cell>
          <cell r="B20">
            <v>157</v>
          </cell>
          <cell r="C20" t="str">
            <v>Новосибирский</v>
          </cell>
          <cell r="D20" t="str">
            <v>АПП</v>
          </cell>
          <cell r="E20" t="str">
            <v>ДАПП ПУП</v>
          </cell>
          <cell r="F20" t="str">
            <v>Аспайты</v>
          </cell>
          <cell r="G20" t="str">
            <v>нет</v>
          </cell>
          <cell r="H20" t="str">
            <v>установлен</v>
          </cell>
          <cell r="I20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J20" t="str">
            <v>автомобильный</v>
          </cell>
          <cell r="K20" t="str">
            <v>не определен</v>
          </cell>
          <cell r="L20" t="str">
            <v>грузо-пассажирский</v>
          </cell>
          <cell r="M20" t="str">
            <v>работающий на нерегулярной основе</v>
          </cell>
          <cell r="N20" t="str">
            <v>двусторонний</v>
          </cell>
          <cell r="O20" t="str">
            <v>упрощенный</v>
          </cell>
          <cell r="P20" t="str">
            <v>нет</v>
          </cell>
          <cell r="Q20" t="str">
            <v>нет</v>
          </cell>
          <cell r="R20" t="str">
            <v>нет</v>
          </cell>
          <cell r="S20" t="str">
            <v>Монголия</v>
          </cell>
          <cell r="T20" t="str">
            <v>Асгатын-Гол</v>
          </cell>
          <cell r="U20" t="str">
            <v>СФО</v>
          </cell>
          <cell r="V20" t="str">
            <v>Республика Тыва</v>
          </cell>
          <cell r="W20" t="str">
            <v>не определен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Y20">
            <v>0</v>
          </cell>
        </row>
        <row r="21">
          <cell r="A21" t="str">
            <v>МППАстраханьЮФО</v>
          </cell>
          <cell r="B21">
            <v>106</v>
          </cell>
          <cell r="C21" t="str">
            <v>Волгоградский</v>
          </cell>
          <cell r="D21" t="str">
            <v>МПП</v>
          </cell>
          <cell r="E21" t="str">
            <v>МПП</v>
          </cell>
          <cell r="F21" t="str">
            <v>Астрахань</v>
          </cell>
          <cell r="G21" t="str">
            <v>да</v>
          </cell>
          <cell r="H21" t="str">
            <v>установлен</v>
          </cell>
          <cell r="I21" t="str">
            <v>функционирует</v>
          </cell>
          <cell r="J21" t="str">
            <v>морской</v>
          </cell>
          <cell r="K21" t="str">
            <v>не определен</v>
          </cell>
          <cell r="L21" t="str">
            <v>грузо-пассажирский</v>
          </cell>
          <cell r="M21" t="str">
            <v>постоянный</v>
          </cell>
          <cell r="N21" t="str">
            <v>многосторонний</v>
          </cell>
          <cell r="O21" t="str">
            <v>не определен</v>
          </cell>
          <cell r="P21" t="str">
            <v>да</v>
          </cell>
          <cell r="Q21" t="str">
            <v>да</v>
          </cell>
          <cell r="R21" t="str">
            <v>да</v>
          </cell>
          <cell r="S21" t="str">
            <v>не применимо</v>
          </cell>
          <cell r="T21" t="str">
            <v>не применимо</v>
          </cell>
          <cell r="U21" t="str">
            <v>ЮФО</v>
          </cell>
          <cell r="V21" t="str">
            <v>Астраханская область</v>
          </cell>
          <cell r="W21" t="str">
            <v>Астраханская область, г. Астрахань, Каспийское море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Y21">
            <v>0</v>
          </cell>
        </row>
        <row r="22">
          <cell r="A22" t="str">
            <v>ВППАстрахань (Нариманово)ЮФО</v>
          </cell>
          <cell r="B22">
            <v>94</v>
          </cell>
          <cell r="C22" t="str">
            <v>Волгоградский</v>
          </cell>
          <cell r="D22" t="str">
            <v>ВПП</v>
          </cell>
          <cell r="E22" t="str">
            <v>ВПП</v>
          </cell>
          <cell r="F22" t="str">
            <v>Астрахань (Нариманово)</v>
          </cell>
          <cell r="G22" t="str">
            <v>да</v>
          </cell>
          <cell r="H22" t="str">
            <v>установлен</v>
          </cell>
          <cell r="I22" t="str">
            <v>функционирует</v>
          </cell>
          <cell r="J22" t="str">
            <v>воздушный</v>
          </cell>
          <cell r="K22" t="str">
            <v>не определен</v>
          </cell>
          <cell r="L22" t="str">
            <v>грузо-пассажирский</v>
          </cell>
          <cell r="M22" t="str">
            <v>постоянный</v>
          </cell>
          <cell r="N22" t="str">
            <v>многосторонний</v>
          </cell>
          <cell r="O22" t="str">
            <v>не определен</v>
          </cell>
          <cell r="P22" t="str">
            <v>нет</v>
          </cell>
          <cell r="Q22" t="str">
            <v>нет</v>
          </cell>
          <cell r="R22" t="str">
            <v>нет</v>
          </cell>
          <cell r="S22" t="str">
            <v>не применимо</v>
          </cell>
          <cell r="T22" t="str">
            <v>не применимо</v>
          </cell>
          <cell r="U22" t="str">
            <v>ЮФО</v>
          </cell>
          <cell r="V22" t="str">
            <v>Астраханская область</v>
          </cell>
          <cell r="W22" t="str">
            <v>414018, г. Астрахань, Аэропортовский проезд, 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Y22">
            <v>0</v>
          </cell>
        </row>
        <row r="23">
          <cell r="A23" t="str">
            <v>ЖДППБагратионовскСЗФО</v>
          </cell>
          <cell r="B23">
            <v>119</v>
          </cell>
          <cell r="C23" t="str">
            <v>Калининградский</v>
          </cell>
          <cell r="D23" t="str">
            <v>ЖДПП</v>
          </cell>
          <cell r="E23" t="str">
            <v>ЖДПП</v>
          </cell>
          <cell r="F23" t="str">
            <v>Багратионовск</v>
          </cell>
          <cell r="G23" t="str">
            <v>нет</v>
          </cell>
          <cell r="H23" t="str">
            <v>установлен</v>
          </cell>
          <cell r="I23" t="str">
            <v>Не функционирует с 2000 г. Пункт пропуска не обустроен, так как решение о целесообразности функционирования не принято</v>
          </cell>
          <cell r="J23" t="str">
            <v>железнодорожный</v>
          </cell>
          <cell r="K23" t="str">
            <v>не определен</v>
          </cell>
          <cell r="L23" t="str">
            <v>грузовой</v>
          </cell>
          <cell r="M23" t="str">
            <v>постоянный</v>
          </cell>
          <cell r="N23" t="str">
            <v>двусторонний</v>
          </cell>
          <cell r="O23" t="str">
            <v>не определен</v>
          </cell>
          <cell r="P23" t="str">
            <v>нет</v>
          </cell>
          <cell r="Q23" t="str">
            <v>нет</v>
          </cell>
          <cell r="R23" t="str">
            <v>нет</v>
          </cell>
          <cell r="S23" t="str">
            <v>Республика Польша</v>
          </cell>
          <cell r="T23" t="str">
            <v>Гломно</v>
          </cell>
          <cell r="U23" t="str">
            <v>СЗФО</v>
          </cell>
          <cell r="V23" t="str">
            <v>Калининградская область</v>
          </cell>
          <cell r="W23" t="str">
            <v>не определен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Y23">
            <v>0</v>
          </cell>
        </row>
        <row r="24">
          <cell r="A24" t="str">
            <v>МАППБагратионовскСЗФО</v>
          </cell>
          <cell r="B24">
            <v>108</v>
          </cell>
          <cell r="C24" t="str">
            <v>Калининградский</v>
          </cell>
          <cell r="D24" t="str">
            <v>АПП</v>
          </cell>
          <cell r="E24" t="str">
            <v>МАПП</v>
          </cell>
          <cell r="F24" t="str">
            <v>Багратионовск</v>
          </cell>
          <cell r="G24" t="str">
            <v>да</v>
          </cell>
          <cell r="H24" t="str">
            <v>установлен</v>
          </cell>
          <cell r="I24" t="str">
            <v>функционирует</v>
          </cell>
          <cell r="J24" t="str">
            <v>автомобильный</v>
          </cell>
          <cell r="K24" t="str">
            <v>не определен</v>
          </cell>
          <cell r="L24" t="str">
            <v>грузо-пассажирский</v>
          </cell>
          <cell r="M24" t="str">
            <v>постоянный</v>
          </cell>
          <cell r="N24" t="str">
            <v>многосторонний</v>
          </cell>
          <cell r="O24" t="str">
            <v>не определен</v>
          </cell>
          <cell r="P24" t="str">
            <v>да</v>
          </cell>
          <cell r="Q24" t="str">
            <v>да</v>
          </cell>
          <cell r="R24" t="str">
            <v>да</v>
          </cell>
          <cell r="S24" t="str">
            <v>Республика Польша</v>
          </cell>
          <cell r="T24" t="str">
            <v>Безледы</v>
          </cell>
          <cell r="U24" t="str">
            <v>СЗФО</v>
          </cell>
          <cell r="V24" t="str">
            <v>Калининградская область</v>
          </cell>
          <cell r="W24" t="str">
            <v>238420, Калининградская область, г. Багратионовск, ул. Дружбы, автомобильные дороги: обход г. Багратионовска км 7,9 и Калининград-Долгоруково км 49, 2</v>
          </cell>
          <cell r="X24" t="str">
            <v>региональная</v>
          </cell>
          <cell r="Y24" t="str">
            <v>27 ОП РЗ 27А-003 Обход г. Багратионовска</v>
          </cell>
          <cell r="Z24" t="str">
            <v>ФКУ Упрдор "Северо-Запад"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 t="str">
            <v>27 ОП РЗ 27А-003  Обход г. Багратионовска км 0-км 7,9   -  27 ОП РЗ 27А-017  Калининград Долгоруково, км 7-км 33  -  27 ОП РЗ 27А-008-(РЕ 1А) Южный обход - 27 ОП РЗ 27А-424  Участок Московского проспекта от транспортной развязки на Московском проспекте до границы городского округа "Город Калининград" - 27 ОП РЗ 27А-425  Участок Московского проспекта от границы городского округа "Город Калининград" до начала федеральной трассы А-229 "Калининград - Черняховск - Нестеров до границы с Литовской Республикой"</v>
          </cell>
          <cell r="AJ24" t="str">
            <v xml:space="preserve">7,9
26
10,1
0,4
0,7
</v>
          </cell>
          <cell r="AK24">
            <v>45.1</v>
          </cell>
          <cell r="AL24" t="str">
            <v>II
III
II
1б
1б</v>
          </cell>
          <cell r="AM24" t="str">
            <v>2
2
2
4
4</v>
          </cell>
          <cell r="AN24">
            <v>61880.291749999997</v>
          </cell>
          <cell r="AO24">
            <v>64974.306347999998</v>
          </cell>
          <cell r="AP24">
            <v>68223.021662000014</v>
          </cell>
          <cell r="AQ24">
            <v>86965.654399999999</v>
          </cell>
          <cell r="AR24">
            <v>116743.1348</v>
          </cell>
          <cell r="AS24">
            <v>0</v>
          </cell>
          <cell r="AT24">
            <v>863094.52197999996</v>
          </cell>
          <cell r="AU24">
            <v>906249.24808699999</v>
          </cell>
          <cell r="AV24">
            <v>0</v>
          </cell>
          <cell r="AW24">
            <v>0</v>
          </cell>
          <cell r="AY24">
            <v>0</v>
          </cell>
        </row>
        <row r="25">
          <cell r="A25" t="str">
            <v>ВППБарнаулСФО</v>
          </cell>
          <cell r="B25">
            <v>183</v>
          </cell>
          <cell r="C25" t="str">
            <v>Новосибирский</v>
          </cell>
          <cell r="D25" t="str">
            <v>ВПП</v>
          </cell>
          <cell r="E25" t="str">
            <v>ВПП</v>
          </cell>
          <cell r="F25" t="str">
            <v>Барнаул</v>
          </cell>
          <cell r="G25" t="str">
            <v>да</v>
          </cell>
          <cell r="H25" t="str">
            <v>установлен</v>
          </cell>
          <cell r="I25" t="str">
            <v>функционирует</v>
          </cell>
          <cell r="J25" t="str">
            <v>воздушный</v>
          </cell>
          <cell r="K25" t="str">
            <v>не определен</v>
          </cell>
          <cell r="L25" t="str">
            <v>грузо-пассажирский</v>
          </cell>
          <cell r="M25" t="str">
            <v>постоянный</v>
          </cell>
          <cell r="N25" t="str">
            <v>многосторонний</v>
          </cell>
          <cell r="O25" t="str">
            <v>не определен</v>
          </cell>
          <cell r="P25" t="str">
            <v>нет</v>
          </cell>
          <cell r="Q25" t="str">
            <v>нет</v>
          </cell>
          <cell r="R25" t="str">
            <v>нет</v>
          </cell>
          <cell r="S25" t="str">
            <v>не применимо</v>
          </cell>
          <cell r="T25" t="str">
            <v>не применимо</v>
          </cell>
          <cell r="U25" t="str">
            <v>СФО</v>
          </cell>
          <cell r="V25" t="str">
            <v>Алтайский край</v>
          </cell>
          <cell r="W25" t="str">
            <v>Алтайский край, г.Барнаул, Павловский тракт, д.226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Y25">
            <v>0</v>
          </cell>
        </row>
        <row r="26">
          <cell r="A26" t="str">
            <v>ДАППБезыменоЦФО</v>
          </cell>
          <cell r="B26">
            <v>1</v>
          </cell>
          <cell r="C26" t="str">
            <v>Белгородский</v>
          </cell>
          <cell r="D26" t="str">
            <v>АПП</v>
          </cell>
          <cell r="E26" t="str">
            <v>ДАПП</v>
          </cell>
          <cell r="F26" t="str">
            <v>Безымено</v>
          </cell>
          <cell r="G26" t="str">
            <v>нет</v>
          </cell>
          <cell r="H26" t="str">
            <v>установлен</v>
          </cell>
          <cell r="I26" t="str">
            <v>Пункт пропуска не обустроен, так как решение о целесообразности функционирования не принято, в том числе сопредельным государством. Инфраструктура пункта пропуск на сопредельной территории отсутствует</v>
          </cell>
          <cell r="J26" t="str">
            <v>автомобильный</v>
          </cell>
          <cell r="K26" t="str">
            <v>не определен</v>
          </cell>
          <cell r="L26" t="str">
            <v>грузо-пассажирский</v>
          </cell>
          <cell r="M26" t="str">
            <v>постоянный</v>
          </cell>
          <cell r="N26" t="str">
            <v>двусторонний</v>
          </cell>
          <cell r="O26" t="str">
            <v>не определен</v>
          </cell>
          <cell r="P26" t="str">
            <v>нет</v>
          </cell>
          <cell r="Q26" t="str">
            <v>нет</v>
          </cell>
          <cell r="R26" t="str">
            <v>нет</v>
          </cell>
          <cell r="S26" t="str">
            <v>Украина</v>
          </cell>
          <cell r="T26" t="str">
            <v>Александровка</v>
          </cell>
          <cell r="U26" t="str">
            <v>ЦФО</v>
          </cell>
          <cell r="V26" t="str">
            <v>Белгородская область</v>
          </cell>
          <cell r="W26" t="str">
            <v>не определен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Y26">
            <v>0</v>
          </cell>
        </row>
        <row r="27">
          <cell r="A27" t="str">
            <v>ДАППБелая БерезкаЦФО</v>
          </cell>
          <cell r="B27">
            <v>27</v>
          </cell>
          <cell r="C27" t="str">
            <v>Брянский</v>
          </cell>
          <cell r="D27" t="str">
            <v>АПП</v>
          </cell>
          <cell r="E27" t="str">
            <v>ДАПП</v>
          </cell>
          <cell r="F27" t="str">
            <v>Белая Березка</v>
          </cell>
          <cell r="G27" t="str">
            <v>нет</v>
          </cell>
          <cell r="H27" t="str">
            <v>установлен</v>
          </cell>
          <cell r="I27" t="str">
    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обустраивался. В соответствии с Соглашением между Правительством РФ и Кабинетом Министров Украины от 18.10.2011 функционирует как МПГ</v>
          </cell>
          <cell r="J27" t="str">
            <v>автомобильный</v>
          </cell>
          <cell r="K27" t="str">
            <v>не определен</v>
          </cell>
          <cell r="L27" t="str">
            <v>не определен</v>
          </cell>
          <cell r="M27" t="str">
            <v>не определен</v>
          </cell>
          <cell r="N27" t="str">
            <v>двусторонний</v>
          </cell>
          <cell r="O27" t="str">
            <v>не определен</v>
          </cell>
          <cell r="P27" t="str">
            <v>нет</v>
          </cell>
          <cell r="Q27" t="str">
            <v>нет</v>
          </cell>
          <cell r="R27" t="str">
            <v>нет</v>
          </cell>
          <cell r="S27" t="str">
            <v>Украина</v>
          </cell>
          <cell r="T27" t="str">
            <v>Нововасильевка</v>
          </cell>
          <cell r="U27" t="str">
            <v>ЦФО</v>
          </cell>
          <cell r="V27" t="str">
            <v>Брянская область</v>
          </cell>
          <cell r="W27" t="str">
            <v>не определен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Y27">
            <v>0</v>
          </cell>
        </row>
        <row r="28">
          <cell r="A28" t="str">
            <v>ВППБелгородЦФО</v>
          </cell>
          <cell r="B28">
            <v>24</v>
          </cell>
          <cell r="C28" t="str">
            <v>Белгородский</v>
          </cell>
          <cell r="D28" t="str">
            <v>ВПП</v>
          </cell>
          <cell r="E28" t="str">
            <v>ВПП</v>
          </cell>
          <cell r="F28" t="str">
            <v>Белгород</v>
          </cell>
          <cell r="G28" t="str">
            <v>да</v>
          </cell>
          <cell r="H28" t="str">
            <v>установлен</v>
          </cell>
          <cell r="I28" t="str">
            <v>функционирует</v>
          </cell>
          <cell r="J28" t="str">
            <v>воздушный</v>
          </cell>
          <cell r="K28" t="str">
            <v>не определен</v>
          </cell>
          <cell r="L28" t="str">
            <v>грузо-пассажирский</v>
          </cell>
          <cell r="M28" t="str">
            <v>постоянный</v>
          </cell>
          <cell r="N28" t="str">
            <v>многосторонний</v>
          </cell>
          <cell r="O28" t="str">
            <v>не определен</v>
          </cell>
          <cell r="P28" t="str">
            <v>нет</v>
          </cell>
          <cell r="Q28" t="str">
            <v>нет</v>
          </cell>
          <cell r="R28" t="str">
            <v>нет</v>
          </cell>
          <cell r="S28" t="str">
            <v>не применимо</v>
          </cell>
          <cell r="T28" t="str">
            <v>не применимо</v>
          </cell>
          <cell r="U28" t="str">
            <v>ЦФО</v>
          </cell>
          <cell r="V28" t="str">
            <v>Белгородская область</v>
          </cell>
          <cell r="W28" t="str">
            <v>г. Белгород, пр-кт. Б - Хмельницкого, д. 166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Y28">
            <v>0</v>
          </cell>
        </row>
        <row r="29">
          <cell r="A29" t="str">
            <v>ЖДППБелгородЦФО</v>
          </cell>
          <cell r="B29">
            <v>16</v>
          </cell>
          <cell r="C29" t="str">
            <v>Белгородский</v>
          </cell>
          <cell r="D29" t="str">
            <v>ЖДПП</v>
          </cell>
          <cell r="E29" t="str">
            <v>ЖДПП</v>
          </cell>
          <cell r="F29" t="str">
            <v>Белгород</v>
          </cell>
          <cell r="G29" t="str">
            <v>да</v>
          </cell>
          <cell r="H29" t="str">
            <v>установлен</v>
          </cell>
          <cell r="I29" t="str">
            <v>функционирует</v>
          </cell>
          <cell r="J29" t="str">
            <v>железнодорожный</v>
          </cell>
          <cell r="K29" t="str">
            <v>не определен</v>
          </cell>
          <cell r="L29" t="str">
            <v>грузо-пассажирский</v>
          </cell>
          <cell r="M29" t="str">
            <v>временный</v>
          </cell>
          <cell r="N29" t="str">
            <v>многосторонний</v>
          </cell>
          <cell r="O29" t="str">
            <v>не определен</v>
          </cell>
          <cell r="P29" t="str">
            <v>нет</v>
          </cell>
          <cell r="Q29" t="str">
            <v>да</v>
          </cell>
          <cell r="R29" t="str">
            <v>да</v>
          </cell>
          <cell r="S29" t="str">
            <v>Украина</v>
          </cell>
          <cell r="T29" t="str">
            <v>Казачья Лопань, Харьков-Пассажирский</v>
          </cell>
          <cell r="U29" t="str">
            <v>ЦФО</v>
          </cell>
          <cell r="V29" t="str">
            <v>Белгородская область</v>
          </cell>
          <cell r="W29" t="str">
            <v>Белгородская область, г. Белгород, ул. Вокзальная, д.1, станция Белгород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Y29">
            <v>0</v>
          </cell>
        </row>
        <row r="30">
          <cell r="A30" t="str">
            <v>МППБеринговскийДФО</v>
          </cell>
          <cell r="B30">
            <v>62</v>
          </cell>
          <cell r="C30" t="str">
            <v>Владивостокский</v>
          </cell>
          <cell r="D30" t="str">
            <v>МПП</v>
          </cell>
          <cell r="E30" t="str">
            <v>МПП</v>
          </cell>
          <cell r="F30" t="str">
            <v>Беринговский</v>
          </cell>
          <cell r="G30" t="str">
            <v>да</v>
          </cell>
          <cell r="H30" t="str">
            <v>установлен</v>
          </cell>
          <cell r="I30" t="str">
            <v>функционирует</v>
          </cell>
          <cell r="J30" t="str">
            <v>морской</v>
          </cell>
          <cell r="K30" t="str">
            <v>не определен</v>
          </cell>
          <cell r="L30" t="str">
            <v>грузо-пассажирский</v>
          </cell>
          <cell r="M30" t="str">
            <v>сезонный</v>
          </cell>
          <cell r="N30" t="str">
            <v>многосторонний</v>
          </cell>
          <cell r="O30" t="str">
            <v>не определен</v>
          </cell>
          <cell r="P30" t="str">
            <v>нет</v>
          </cell>
          <cell r="Q30" t="str">
            <v>нет</v>
          </cell>
          <cell r="R30" t="str">
            <v>нет</v>
          </cell>
          <cell r="S30" t="str">
            <v>не применимо</v>
          </cell>
          <cell r="T30" t="str">
            <v>не применимо</v>
          </cell>
          <cell r="U30" t="str">
            <v>ДФО</v>
          </cell>
          <cell r="V30" t="str">
            <v>Чукотский автономный округ</v>
          </cell>
          <cell r="W30" t="str">
            <v>Чукотский автономный округ, Анадырский район, пгт. Беринговский, ул. Мандрикова, 3, Берингово море, северо-западное побереже бухты Угольная  (49°10' С.Ш. 179°02' В.Д.)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Y30">
            <v>0</v>
          </cell>
        </row>
        <row r="31">
          <cell r="A31" t="str">
            <v>ВППБлаговещенскДФО</v>
          </cell>
          <cell r="B31">
            <v>329</v>
          </cell>
          <cell r="C31" t="str">
            <v>Хабаровский</v>
          </cell>
          <cell r="D31" t="str">
            <v>ВПП</v>
          </cell>
          <cell r="E31" t="str">
            <v>ВПП</v>
          </cell>
          <cell r="F31" t="str">
            <v>Благовещенск</v>
          </cell>
          <cell r="G31" t="str">
            <v>да</v>
          </cell>
          <cell r="H31" t="str">
            <v>установлен</v>
          </cell>
          <cell r="I31" t="str">
            <v>функционирует</v>
          </cell>
          <cell r="J31" t="str">
            <v>воздушный</v>
          </cell>
          <cell r="K31" t="str">
            <v>не определен</v>
          </cell>
          <cell r="L31" t="str">
            <v>грузо-пассажирский</v>
          </cell>
          <cell r="M31" t="str">
            <v>постоянный</v>
          </cell>
          <cell r="N31" t="str">
            <v>многосторонний</v>
          </cell>
          <cell r="O31" t="str">
            <v>не определен</v>
          </cell>
          <cell r="P31" t="str">
            <v>нет</v>
          </cell>
          <cell r="Q31" t="str">
            <v>нет</v>
          </cell>
          <cell r="R31" t="str">
            <v>нет</v>
          </cell>
          <cell r="S31" t="str">
            <v>не применимо</v>
          </cell>
          <cell r="T31" t="str">
            <v>не применимо</v>
          </cell>
          <cell r="U31" t="str">
            <v>ДФО</v>
          </cell>
          <cell r="V31" t="str">
            <v>Амурская область</v>
          </cell>
          <cell r="W31" t="str">
            <v>Амурская область, г. Благовещенск, п. Аэропорт; (50 град. 25,5 мин. СШ, 127 град. 24,7 мин. В.Д.)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Y31">
            <v>0</v>
          </cell>
        </row>
        <row r="32">
          <cell r="A32" t="str">
            <v>СППБлаговещенскДФО</v>
          </cell>
          <cell r="B32">
            <v>339</v>
          </cell>
          <cell r="C32" t="str">
            <v>Хабаровский</v>
          </cell>
          <cell r="D32" t="str">
            <v>СПП</v>
          </cell>
          <cell r="E32" t="str">
            <v>СПП</v>
          </cell>
          <cell r="F32" t="str">
            <v>Благовещенск</v>
          </cell>
          <cell r="G32" t="str">
            <v>да</v>
          </cell>
          <cell r="H32" t="str">
            <v>установлен</v>
          </cell>
          <cell r="I32" t="str">
            <v>функционирует</v>
          </cell>
          <cell r="J32" t="str">
            <v>смешанный</v>
          </cell>
          <cell r="K32" t="str">
            <v>не определен</v>
          </cell>
          <cell r="L32" t="str">
            <v>грузо-пассажирский</v>
          </cell>
          <cell r="M32" t="str">
            <v>постоянный</v>
          </cell>
          <cell r="N32" t="str">
            <v>многосторонний</v>
          </cell>
          <cell r="O32" t="str">
            <v>не определен</v>
          </cell>
          <cell r="P32" t="str">
            <v>да</v>
          </cell>
          <cell r="Q32" t="str">
            <v>да</v>
          </cell>
          <cell r="R32" t="str">
            <v>да</v>
          </cell>
          <cell r="S32" t="str">
            <v>Китайская Народная Республика</v>
          </cell>
          <cell r="T32" t="str">
            <v>Хэйхэ</v>
          </cell>
          <cell r="U32" t="str">
            <v>ДФО</v>
          </cell>
          <cell r="V32" t="str">
            <v>Амурская область</v>
          </cell>
          <cell r="W32" t="str">
            <v>г. Благовещенск, район 991 - 992 км реки Средний Амур, Пассажирское направление: Участок № 1 пассажирский участок пункта пропуска - Российская Федерация, Амурская область, г. Благовещенск, ул. Чайковского, д. 1: Грузовое направление: Участок № 2 грузовой участок пункта пропуска - Российская Федерация, Амурская область, г. Благовещенск, ул. Лазо, 1. Участок № 3 грузовой участок пункта пропуска - Российская Федерация, Амурская область, г. Благовещенск, ул. Лазо, 1. Участок № 4 грузовой участок пункта пропуска - Участки № 5.1, 5.2 территория ООО "Речной порт Номинал" - Российская Федерация, Амурская область, г. Благовещенск, ул. Чайковского, д. 1</v>
          </cell>
          <cell r="X32" t="str">
            <v>региональная</v>
          </cell>
          <cell r="Y32" t="str">
            <v>ул. Чайковского</v>
          </cell>
          <cell r="Z32" t="str">
            <v>ФКУ ДСД "Дальний Восток"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 t="str">
            <v>ул. Чайковского, Р297</v>
          </cell>
          <cell r="AJ32" t="str">
            <v>25+129</v>
          </cell>
          <cell r="AK32">
            <v>154</v>
          </cell>
          <cell r="AL32" t="str">
            <v>III</v>
          </cell>
          <cell r="AM32">
            <v>2</v>
          </cell>
          <cell r="AN32">
            <v>355364.24</v>
          </cell>
          <cell r="AO32">
            <v>370289.61200000002</v>
          </cell>
          <cell r="AP32">
            <v>386211.98</v>
          </cell>
          <cell r="AQ32">
            <v>874605.70600000001</v>
          </cell>
          <cell r="AR32">
            <v>911339.147</v>
          </cell>
          <cell r="AS32">
            <v>950526.73100000003</v>
          </cell>
          <cell r="AT32">
            <v>2303266.6320000002</v>
          </cell>
          <cell r="AU32">
            <v>2402307.0869999998</v>
          </cell>
          <cell r="AV32">
            <v>2508008.6060000001</v>
          </cell>
          <cell r="AW32">
            <v>0</v>
          </cell>
          <cell r="AY32">
            <v>0</v>
          </cell>
        </row>
        <row r="33">
          <cell r="A33" t="str">
            <v>ПППБлаговещенск-1ДФО</v>
          </cell>
          <cell r="B33">
            <v>348</v>
          </cell>
          <cell r="C33" t="str">
            <v>Хабаровский</v>
          </cell>
          <cell r="D33" t="str">
            <v>ППП</v>
          </cell>
          <cell r="E33" t="str">
            <v>ППП</v>
          </cell>
          <cell r="F33" t="str">
            <v>Благовещенск-1</v>
          </cell>
          <cell r="G33" t="str">
            <v>нет</v>
          </cell>
          <cell r="H33" t="str">
            <v>установлен</v>
          </cell>
          <cell r="I33" t="str">
            <v>Принято решение о целесообразности функционирования, в настоящее время прорабатывается вопрос определения источника финансирования обустройства пункта пропуска. Необходимость обусловлена поручением Правительства Российской Федерации от 16.11.2020 № ЮТ-П47-73пр</v>
          </cell>
          <cell r="J33" t="str">
            <v>пешеходный</v>
          </cell>
          <cell r="K33" t="str">
            <v>не определен</v>
          </cell>
          <cell r="L33" t="str">
            <v>пассажирский</v>
          </cell>
          <cell r="M33" t="str">
            <v>постоянный</v>
          </cell>
          <cell r="N33" t="str">
            <v>многосторонний</v>
          </cell>
          <cell r="O33" t="str">
            <v>не определен</v>
          </cell>
          <cell r="P33" t="str">
            <v>нет</v>
          </cell>
          <cell r="Q33" t="str">
            <v>нет</v>
          </cell>
          <cell r="R33" t="str">
            <v>нет</v>
          </cell>
          <cell r="S33" t="str">
            <v>Китайская Народная Республика</v>
          </cell>
          <cell r="T33" t="str">
            <v>Хэйхэ</v>
          </cell>
          <cell r="U33" t="str">
            <v>ДФО</v>
          </cell>
          <cell r="V33" t="str">
            <v>Амурская область</v>
          </cell>
          <cell r="W33" t="str">
            <v>не определен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Y33">
            <v>0</v>
          </cell>
        </row>
        <row r="34">
          <cell r="A34" t="str">
            <v>МППБольшой порт Санкт-ПетербургСЗФО</v>
          </cell>
          <cell r="B34">
            <v>253</v>
          </cell>
          <cell r="C34" t="str">
            <v>Санкт-Петербургский</v>
          </cell>
          <cell r="D34" t="str">
            <v>МПП</v>
          </cell>
          <cell r="E34" t="str">
            <v>МПП</v>
          </cell>
          <cell r="F34" t="str">
            <v>Большой порт Санкт-Петербург</v>
          </cell>
          <cell r="G34" t="str">
            <v>да</v>
          </cell>
          <cell r="H34" t="str">
            <v>установлен</v>
          </cell>
          <cell r="I34" t="str">
            <v>функционирует</v>
          </cell>
          <cell r="J34" t="str">
            <v>морской</v>
          </cell>
          <cell r="K34" t="str">
            <v>не определен</v>
          </cell>
          <cell r="L34" t="str">
            <v>грузо-пассажирский</v>
          </cell>
          <cell r="M34" t="str">
            <v>постоянный</v>
          </cell>
          <cell r="N34" t="str">
            <v>многосторонний</v>
          </cell>
          <cell r="O34" t="str">
            <v>не определен</v>
          </cell>
          <cell r="P34" t="str">
            <v>да</v>
          </cell>
          <cell r="Q34" t="str">
            <v>да</v>
          </cell>
          <cell r="R34" t="str">
            <v>да</v>
          </cell>
          <cell r="S34" t="str">
            <v>не применимо</v>
          </cell>
          <cell r="T34" t="str">
            <v>не применимо</v>
          </cell>
          <cell r="U34" t="str">
            <v>СЗФО</v>
          </cell>
          <cell r="V34" t="str">
            <v>г. Санкт-Петербург</v>
          </cell>
          <cell r="W34" t="str">
            <v>г. Санкт-Петербург, Восточная часть Финского залива, Невская губа и устье реки Нева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Y34">
            <v>0</v>
          </cell>
        </row>
        <row r="35">
          <cell r="A35" t="str">
            <v>МАППБольшой УссурийскийДФО</v>
          </cell>
          <cell r="B35">
            <v>326</v>
          </cell>
          <cell r="C35" t="str">
            <v>Хабаровский</v>
          </cell>
          <cell r="D35" t="str">
            <v>АПП</v>
          </cell>
          <cell r="E35" t="str">
            <v>МАПП</v>
          </cell>
          <cell r="F35" t="str">
            <v>Большой Уссурийский</v>
          </cell>
          <cell r="G35" t="str">
            <v>нет</v>
          </cell>
          <cell r="H35" t="str">
            <v>установлен</v>
          </cell>
          <cell r="I35" t="str">
            <v>Принято решение о целесообразности функционирования, в настоящее время прорабатывается вопрос определения источника финансирования обустройства пункта пропуска. Необходимость обусловлена поручением Правительства Российской Федерации от 29.12.2020 № ЮТ-П4-17579</v>
          </cell>
          <cell r="J35" t="str">
            <v>автомобильный</v>
          </cell>
          <cell r="K35" t="str">
            <v>не определен</v>
          </cell>
          <cell r="L35" t="str">
            <v>пассажирский</v>
          </cell>
          <cell r="M35" t="str">
            <v>постоянный</v>
          </cell>
          <cell r="N35" t="str">
            <v>многосторонний</v>
          </cell>
          <cell r="O35" t="str">
            <v>не определен</v>
          </cell>
          <cell r="P35" t="str">
            <v>нет</v>
          </cell>
          <cell r="Q35" t="str">
            <v>нет</v>
          </cell>
          <cell r="R35" t="str">
            <v>нет</v>
          </cell>
          <cell r="S35" t="str">
            <v>Китайская Народная Республика</v>
          </cell>
          <cell r="T35" t="str">
            <v>Хэйсяцзыдао</v>
          </cell>
          <cell r="U35" t="str">
            <v>ДФО</v>
          </cell>
          <cell r="V35" t="str">
            <v>Хабаровский край</v>
          </cell>
          <cell r="W35" t="str">
            <v>не определен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Y35">
            <v>0</v>
          </cell>
        </row>
        <row r="36">
          <cell r="A36" t="str">
            <v>МАППБорисоглебскСЗФО</v>
          </cell>
          <cell r="B36">
            <v>141</v>
          </cell>
          <cell r="C36" t="str">
            <v>Мурманский</v>
          </cell>
          <cell r="D36" t="str">
            <v>АПП</v>
          </cell>
          <cell r="E36" t="str">
            <v>МАПП</v>
          </cell>
          <cell r="F36" t="str">
            <v>Борисоглебск</v>
          </cell>
          <cell r="G36" t="str">
            <v>да</v>
          </cell>
          <cell r="H36" t="str">
            <v>установлен</v>
          </cell>
          <cell r="I36" t="str">
            <v>функционирует</v>
          </cell>
          <cell r="J36" t="str">
            <v>автомобильный</v>
          </cell>
          <cell r="K36" t="str">
            <v>не определен</v>
          </cell>
          <cell r="L36" t="str">
            <v>грузо-пассажирский</v>
          </cell>
          <cell r="M36" t="str">
            <v>постоянный</v>
          </cell>
          <cell r="N36" t="str">
            <v>многосторонний</v>
          </cell>
          <cell r="O36" t="str">
            <v>не определен</v>
          </cell>
          <cell r="P36" t="str">
            <v>да</v>
          </cell>
          <cell r="Q36" t="str">
            <v>да</v>
          </cell>
          <cell r="R36" t="str">
            <v>да</v>
          </cell>
          <cell r="S36" t="str">
            <v>Королевство Норвегия</v>
          </cell>
          <cell r="T36" t="str">
            <v>Стурскуг</v>
          </cell>
          <cell r="U36" t="str">
            <v>СЗФО</v>
          </cell>
          <cell r="V36" t="str">
            <v>Мурманская область</v>
          </cell>
          <cell r="W36" t="str">
            <v>Мурманская обл. Печенгский р-н, 1592 км автомобильной дороги Р-21 «Кола» Санкт-Петербург–Петрозаводск–Мурманск–Печенга-граница с Королевством Норвегия</v>
          </cell>
          <cell r="X36" t="str">
            <v>федеральная</v>
          </cell>
          <cell r="Y36" t="str">
            <v>Р-21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Y36">
            <v>0</v>
          </cell>
        </row>
        <row r="37">
          <cell r="A37" t="str">
            <v>ДАПП ПУПБоцийДФО</v>
          </cell>
          <cell r="B37">
            <v>0</v>
          </cell>
          <cell r="C37" t="str">
            <v>Читинский</v>
          </cell>
          <cell r="D37" t="str">
            <v>АПП</v>
          </cell>
          <cell r="E37" t="str">
            <v>ДАПП ПУП</v>
          </cell>
          <cell r="F37" t="str">
            <v>Боций</v>
          </cell>
          <cell r="G37" t="str">
            <v>нет</v>
          </cell>
          <cell r="H37" t="str">
            <v>закрыт</v>
          </cell>
          <cell r="I37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J37" t="str">
            <v>автомобильный</v>
          </cell>
          <cell r="K37" t="str">
            <v>не определен</v>
          </cell>
          <cell r="L37" t="str">
            <v>грузо-пассажирский</v>
          </cell>
          <cell r="M37" t="str">
            <v>сезонный</v>
          </cell>
          <cell r="N37" t="str">
            <v>двусторонний</v>
          </cell>
          <cell r="O37" t="str">
            <v>упрощенный</v>
          </cell>
          <cell r="P37" t="str">
            <v>нет</v>
          </cell>
          <cell r="Q37" t="str">
            <v>нет</v>
          </cell>
          <cell r="R37" t="str">
            <v>нет</v>
          </cell>
          <cell r="S37" t="str">
            <v>Монголия</v>
          </cell>
          <cell r="T37" t="str">
            <v>Хонгор-Обо</v>
          </cell>
          <cell r="U37" t="str">
            <v>ДФО</v>
          </cell>
          <cell r="V37" t="str">
            <v>Республика Бурятия</v>
          </cell>
          <cell r="W37" t="str">
            <v>не определен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Y37">
            <v>0</v>
          </cell>
        </row>
        <row r="38">
          <cell r="A38" t="str">
            <v>ВППБратскСФО</v>
          </cell>
          <cell r="B38">
            <v>374</v>
          </cell>
          <cell r="C38" t="str">
            <v>Читинский</v>
          </cell>
          <cell r="D38" t="str">
            <v>ВПП</v>
          </cell>
          <cell r="E38" t="str">
            <v>ВПП</v>
          </cell>
          <cell r="F38" t="str">
            <v>Братск</v>
          </cell>
          <cell r="G38" t="str">
            <v>да</v>
          </cell>
          <cell r="H38" t="str">
            <v>установлен</v>
          </cell>
          <cell r="I38" t="str">
            <v>функционирует</v>
          </cell>
          <cell r="J38" t="str">
            <v>воздушный</v>
          </cell>
          <cell r="K38" t="str">
            <v>не определен</v>
          </cell>
          <cell r="L38" t="str">
            <v>грузо-пассажирский</v>
          </cell>
          <cell r="M38" t="str">
            <v>постоянный</v>
          </cell>
          <cell r="N38" t="str">
            <v>многосторонний</v>
          </cell>
          <cell r="O38" t="str">
            <v>не определен</v>
          </cell>
          <cell r="P38" t="str">
            <v>нет</v>
          </cell>
          <cell r="Q38" t="str">
            <v>нет</v>
          </cell>
          <cell r="R38" t="str">
            <v>нет</v>
          </cell>
          <cell r="S38" t="str">
            <v>не применимо</v>
          </cell>
          <cell r="T38" t="str">
            <v>не применимо</v>
          </cell>
          <cell r="U38" t="str">
            <v>СФО</v>
          </cell>
          <cell r="V38" t="str">
            <v>Иркутская область</v>
          </cell>
          <cell r="W38" t="str">
            <v>Иркутская область, г. Братск-11, аэропорт, здание международного сектора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Y38">
            <v>0</v>
          </cell>
        </row>
        <row r="39">
          <cell r="A39" t="str">
            <v>ДАППБрунишевоСЗФО</v>
          </cell>
          <cell r="B39">
            <v>192</v>
          </cell>
          <cell r="C39" t="str">
            <v>Псковский</v>
          </cell>
          <cell r="D39" t="str">
            <v>АПП</v>
          </cell>
          <cell r="E39" t="str">
            <v>ДАПП</v>
          </cell>
          <cell r="F39" t="str">
            <v>Брунишево</v>
          </cell>
          <cell r="G39" t="str">
            <v>да</v>
          </cell>
          <cell r="H39" t="str">
            <v>установлен</v>
          </cell>
          <cell r="I39" t="str">
            <v>функционирует</v>
          </cell>
          <cell r="J39" t="str">
            <v>автомобильный</v>
          </cell>
          <cell r="K39" t="str">
            <v>не определен</v>
          </cell>
          <cell r="L39" t="str">
            <v>пассажирский</v>
          </cell>
          <cell r="M39" t="str">
            <v>постоянный</v>
          </cell>
          <cell r="N39" t="str">
            <v>двусторонний</v>
          </cell>
          <cell r="O39" t="str">
            <v>не определен</v>
          </cell>
          <cell r="P39" t="str">
            <v>нет</v>
          </cell>
          <cell r="Q39" t="str">
            <v>нет</v>
          </cell>
          <cell r="R39" t="str">
            <v>нет</v>
          </cell>
          <cell r="S39" t="str">
            <v>Латвийская Республика</v>
          </cell>
          <cell r="T39" t="str">
            <v>Педедзе</v>
          </cell>
          <cell r="U39" t="str">
            <v>СЗФО</v>
          </cell>
          <cell r="V39" t="str">
            <v>Псковская область</v>
          </cell>
          <cell r="W39" t="str">
            <v>Псковская область, Печорский район, Лавровская волость, д. Брунишево, 6-й км. дороги Лавры-Алуксне</v>
          </cell>
          <cell r="X39" t="str">
            <v>региональная</v>
          </cell>
          <cell r="Y39" t="str">
            <v>58 ОП РЗ 58К-339 Лавры - граница с Латвийской Республикой</v>
          </cell>
          <cell r="Z39" t="str">
            <v>ФКУ Упрдор "Северо-Запад"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 t="str">
            <v>58 ОП РЗ 58К-339 -- 58 ОП РЗ 58К-326 Печоры – Качаново – Пыталово – Вышгородок на участке км 17+160 - км 30+672 -- А-212 автомобильная дорога общего пользования федерального значения Псков – Изборск – граница с Эстонской Республикой</v>
          </cell>
          <cell r="AJ39">
            <v>17.736000000000001</v>
          </cell>
          <cell r="AK39" t="str">
            <v>4,224 +13,512</v>
          </cell>
          <cell r="AL39" t="str">
            <v xml:space="preserve"> IV - IV</v>
          </cell>
          <cell r="AM39" t="str">
            <v>2 - 2</v>
          </cell>
          <cell r="AN39">
            <v>26887.998</v>
          </cell>
          <cell r="AO39">
            <v>27936.63</v>
          </cell>
          <cell r="AP39">
            <v>29026.159</v>
          </cell>
          <cell r="AQ39">
            <v>13171.561</v>
          </cell>
          <cell r="AR39">
            <v>13685.252</v>
          </cell>
          <cell r="AS39">
            <v>14218.976000000001</v>
          </cell>
          <cell r="AT39">
            <v>17341.969000000001</v>
          </cell>
          <cell r="AU39">
            <v>18018.306</v>
          </cell>
          <cell r="AV39">
            <v>18721.02</v>
          </cell>
          <cell r="AW39">
            <v>0</v>
          </cell>
          <cell r="AY39">
            <v>0</v>
          </cell>
        </row>
        <row r="40">
          <cell r="A40" t="str">
            <v>МАППБрусничноеСЗФО</v>
          </cell>
          <cell r="B40">
            <v>233</v>
          </cell>
          <cell r="C40" t="str">
            <v>Санкт-Петербургский</v>
          </cell>
          <cell r="D40" t="str">
            <v>АПП</v>
          </cell>
          <cell r="E40" t="str">
            <v>МАПП</v>
          </cell>
          <cell r="F40" t="str">
            <v>Брусничное</v>
          </cell>
          <cell r="G40" t="str">
            <v>да</v>
          </cell>
          <cell r="H40" t="str">
            <v>установлен</v>
          </cell>
          <cell r="I40" t="str">
            <v>функционирует</v>
          </cell>
          <cell r="J40" t="str">
            <v>автомобильный</v>
          </cell>
          <cell r="K40" t="str">
            <v>не определен</v>
          </cell>
          <cell r="L40" t="str">
            <v>грузо-пассажирский</v>
          </cell>
          <cell r="M40" t="str">
            <v>постоянный</v>
          </cell>
          <cell r="N40" t="str">
            <v>многосторонний</v>
          </cell>
          <cell r="O40" t="str">
            <v>не определен</v>
          </cell>
          <cell r="P40" t="str">
            <v>да</v>
          </cell>
          <cell r="Q40" t="str">
            <v>да</v>
          </cell>
          <cell r="R40" t="str">
            <v>да</v>
          </cell>
          <cell r="S40" t="str">
            <v>Финляндская Республика</v>
          </cell>
          <cell r="T40" t="str">
            <v>Нуямаа</v>
          </cell>
          <cell r="U40" t="str">
            <v>СЗФО</v>
          </cell>
          <cell r="V40" t="str">
            <v>Ленинградская область</v>
          </cell>
          <cell r="W40" t="str">
            <v>Ленинградская область, Выборгский район, 71 км автодороги Зверево-малиновка, 45 км от г. Выборга</v>
          </cell>
          <cell r="X40" t="str">
            <v>федеральная (региональная)</v>
          </cell>
          <cell r="Y40" t="str">
            <v>А-181 (не доезжая и у ГГРФ)</v>
          </cell>
          <cell r="Z40" t="str">
            <v>ФКУ Упрдор "Северо-Запад"</v>
          </cell>
          <cell r="AA40" t="str">
            <v>31+400 - 32+631</v>
          </cell>
          <cell r="AB40">
            <v>0</v>
          </cell>
          <cell r="AC40" t="str">
            <v>2,4</v>
          </cell>
          <cell r="AD40" t="str">
            <v xml:space="preserve">II </v>
          </cell>
          <cell r="AE40">
            <v>96.79</v>
          </cell>
          <cell r="AF40" t="str">
            <v>обустроено</v>
          </cell>
          <cell r="AG40" t="str">
            <v>-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Y40">
            <v>0</v>
          </cell>
        </row>
        <row r="41">
          <cell r="A41" t="str">
            <v>МППБрусничное (Сайменский канал)СЗФО</v>
          </cell>
          <cell r="B41">
            <v>254</v>
          </cell>
          <cell r="C41" t="str">
            <v>Санкт-Петербургский</v>
          </cell>
          <cell r="D41" t="str">
            <v>МПП</v>
          </cell>
          <cell r="E41" t="str">
            <v>МПП</v>
          </cell>
          <cell r="F41" t="str">
            <v>Брусничное (Сайменский канал)</v>
          </cell>
          <cell r="G41" t="str">
            <v>да</v>
          </cell>
          <cell r="H41" t="str">
            <v>установлен</v>
          </cell>
          <cell r="I41" t="str">
            <v>функционирует</v>
          </cell>
          <cell r="J41" t="str">
            <v>морской</v>
          </cell>
          <cell r="K41" t="str">
            <v>не определен</v>
          </cell>
          <cell r="L41" t="str">
            <v>грузо-пассажирский</v>
          </cell>
          <cell r="M41" t="str">
            <v>сезонный</v>
          </cell>
          <cell r="N41" t="str">
            <v>многосторонний</v>
          </cell>
          <cell r="O41" t="str">
            <v>не определен</v>
          </cell>
          <cell r="P41" t="str">
            <v>нет</v>
          </cell>
          <cell r="Q41" t="str">
            <v>нет</v>
          </cell>
          <cell r="R41" t="str">
            <v>нет</v>
          </cell>
          <cell r="S41" t="str">
            <v>Финляндская Республика</v>
          </cell>
          <cell r="T41" t="str">
            <v>Нуямаа</v>
          </cell>
          <cell r="U41" t="str">
            <v>СЗФО</v>
          </cell>
          <cell r="V41" t="str">
            <v>Ленинградская область</v>
          </cell>
          <cell r="W41" t="str">
            <v>Ленинградская область, Выборгский район, расположен на территории шлюза № 1 «Брусничное» (таможенный контроль) и шлюза № 5 «Пялли» Сацменского канала (пограничный контроль) (Ленирнградская область, Выборгский район, автодорога Зверево-Малиновка) на участке Российско-Финской границы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Y41">
            <v>0</v>
          </cell>
        </row>
        <row r="42">
          <cell r="A42" t="str">
            <v>ВППБрянскЦФО</v>
          </cell>
          <cell r="B42">
            <v>43</v>
          </cell>
          <cell r="C42" t="str">
            <v>Брянский</v>
          </cell>
          <cell r="D42" t="str">
            <v>ВПП</v>
          </cell>
          <cell r="E42" t="str">
            <v>ВПП</v>
          </cell>
          <cell r="F42" t="str">
            <v>Брянск</v>
          </cell>
          <cell r="G42" t="str">
            <v>да</v>
          </cell>
          <cell r="H42" t="str">
            <v>установлен</v>
          </cell>
          <cell r="I42" t="str">
            <v>функционирует</v>
          </cell>
          <cell r="J42" t="str">
            <v>воздушный</v>
          </cell>
          <cell r="K42" t="str">
            <v>не определен</v>
          </cell>
          <cell r="L42" t="str">
            <v>грузо-пассажирский</v>
          </cell>
          <cell r="M42" t="str">
            <v>работающий на нерегулярной основе</v>
          </cell>
          <cell r="N42" t="str">
            <v>многосторонний</v>
          </cell>
          <cell r="O42" t="str">
            <v>не определен</v>
          </cell>
          <cell r="P42" t="str">
            <v>нет</v>
          </cell>
          <cell r="Q42" t="str">
            <v>нет</v>
          </cell>
          <cell r="R42" t="str">
            <v>нет</v>
          </cell>
          <cell r="S42" t="str">
            <v>не применимо</v>
          </cell>
          <cell r="T42" t="str">
            <v>не применимо</v>
          </cell>
          <cell r="U42" t="str">
            <v>ЦФО</v>
          </cell>
          <cell r="V42" t="str">
            <v>Брянская область</v>
          </cell>
          <cell r="W42" t="str">
            <v>Брянская область. Брянский район, п. Октябрьский, ул Авиаторов, д.1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Y42">
            <v>0</v>
          </cell>
        </row>
        <row r="43">
          <cell r="A43" t="str">
            <v>ЖДППБрянск-ЛьговскийЦФО</v>
          </cell>
          <cell r="B43">
            <v>37</v>
          </cell>
          <cell r="C43" t="str">
            <v>Брянский</v>
          </cell>
          <cell r="D43" t="str">
            <v>ЖДПП</v>
          </cell>
          <cell r="E43" t="str">
            <v>ЖДПП</v>
          </cell>
          <cell r="F43" t="str">
            <v>Брянск-Льговский</v>
          </cell>
          <cell r="G43" t="str">
            <v>да</v>
          </cell>
          <cell r="H43" t="str">
            <v>установлен</v>
          </cell>
          <cell r="I43" t="str">
            <v>функционирует</v>
          </cell>
          <cell r="J43" t="str">
            <v>железнодорожный</v>
          </cell>
          <cell r="K43" t="str">
            <v>не определен</v>
          </cell>
          <cell r="L43" t="str">
            <v>грузовой</v>
          </cell>
          <cell r="M43" t="str">
            <v>временный</v>
          </cell>
          <cell r="N43" t="str">
            <v>многосторонний</v>
          </cell>
          <cell r="O43" t="str">
            <v>не определен</v>
          </cell>
          <cell r="P43" t="str">
            <v>нет</v>
          </cell>
          <cell r="Q43" t="str">
            <v>да</v>
          </cell>
          <cell r="R43" t="str">
            <v>да</v>
          </cell>
          <cell r="S43" t="str">
            <v>Украина</v>
          </cell>
          <cell r="T43" t="str">
            <v>Зерново</v>
          </cell>
          <cell r="U43" t="str">
            <v>ЦФО</v>
          </cell>
          <cell r="V43" t="str">
            <v>Брянская область</v>
          </cell>
          <cell r="W43" t="str">
            <v>Брянская область, г. Брянск, ул. 2-ая Аллея, д.12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Y43">
            <v>0</v>
          </cell>
        </row>
        <row r="44">
          <cell r="A44" t="str">
            <v>ЖДППБрянск-ОрловскийЦФО</v>
          </cell>
          <cell r="B44">
            <v>38</v>
          </cell>
          <cell r="C44" t="str">
            <v>Брянский</v>
          </cell>
          <cell r="D44" t="str">
            <v>ЖДПП</v>
          </cell>
          <cell r="E44" t="str">
            <v>ЖДПП</v>
          </cell>
          <cell r="F44" t="str">
            <v>Брянск-Орловский</v>
          </cell>
          <cell r="G44" t="str">
            <v>да</v>
          </cell>
          <cell r="H44" t="str">
            <v>установлен</v>
          </cell>
          <cell r="I44" t="str">
            <v>функционирует</v>
          </cell>
          <cell r="J44" t="str">
            <v>железнодорожный</v>
          </cell>
          <cell r="K44" t="str">
            <v>не определен</v>
          </cell>
          <cell r="L44" t="str">
            <v>пассажирский</v>
          </cell>
          <cell r="M44" t="str">
            <v>временный</v>
          </cell>
          <cell r="N44" t="str">
            <v>многосторонний</v>
          </cell>
          <cell r="O44" t="str">
            <v>не определен</v>
          </cell>
          <cell r="P44" t="str">
            <v>нет</v>
          </cell>
          <cell r="Q44" t="str">
            <v>да</v>
          </cell>
          <cell r="R44" t="str">
            <v>да</v>
          </cell>
          <cell r="S44" t="str">
            <v>Украина</v>
          </cell>
          <cell r="T44" t="str">
            <v>Зерново</v>
          </cell>
          <cell r="U44" t="str">
            <v>ЦФО</v>
          </cell>
          <cell r="V44" t="str">
            <v>Брянская область</v>
          </cell>
          <cell r="W44" t="str">
            <v>Брянская область, г. Брянск, ул. Речная, 1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Y44">
            <v>0</v>
          </cell>
        </row>
        <row r="45">
          <cell r="A45" t="str">
            <v>МАППБугаевкаЦФО</v>
          </cell>
          <cell r="B45">
            <v>2</v>
          </cell>
          <cell r="C45" t="str">
            <v>Белгородский</v>
          </cell>
          <cell r="D45" t="str">
            <v>АПП</v>
          </cell>
          <cell r="E45" t="str">
            <v>МАПП</v>
          </cell>
          <cell r="F45" t="str">
            <v>Бугаевка</v>
          </cell>
          <cell r="G45" t="str">
            <v>да</v>
          </cell>
          <cell r="H45" t="str">
            <v>установлен</v>
          </cell>
          <cell r="I45" t="str">
            <v>функционирует</v>
          </cell>
          <cell r="J45" t="str">
            <v>автомобильный</v>
          </cell>
          <cell r="K45" t="str">
            <v>не определен</v>
          </cell>
          <cell r="L45" t="str">
            <v>грузо-пассажирский</v>
          </cell>
          <cell r="M45" t="str">
            <v>постоянный</v>
          </cell>
          <cell r="N45" t="str">
            <v>многосторонний</v>
          </cell>
          <cell r="O45" t="str">
            <v>не определен</v>
          </cell>
          <cell r="P45" t="str">
            <v>нет</v>
          </cell>
          <cell r="Q45" t="str">
            <v>нет</v>
          </cell>
          <cell r="R45" t="str">
            <v>да</v>
          </cell>
          <cell r="S45" t="str">
            <v>не применимо (ЛНР)</v>
          </cell>
          <cell r="T45" t="str">
            <v>Просяное</v>
          </cell>
          <cell r="U45" t="str">
            <v>ЦФО</v>
          </cell>
          <cell r="V45" t="str">
            <v>Воронежская область</v>
          </cell>
          <cell r="W45" t="str">
            <v>Воронежская область, Кантемировский район, с. Бугаевка</v>
          </cell>
          <cell r="X45" t="str">
            <v>региональная</v>
          </cell>
          <cell r="Y45" t="str">
            <v>20 ОП РЗ К В38-0 Воронеж-Луганск</v>
          </cell>
          <cell r="Z45" t="str">
            <v>ФКУ Упрдор Москва - Харьков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 t="str">
            <v>20 ОП РЗ К В38-0 Воронеж-Луганск;  20 ОП РЗ Н 31-12 Северный подъезд к р.п. Кантемировка;  20 ОП РЗ К В11-0 Богучар - Кантемировка (741 км М-4 Дон)</v>
          </cell>
          <cell r="AJ45" t="str">
            <v xml:space="preserve"> 20,5- 1,268 - 52,7 </v>
          </cell>
          <cell r="AK45">
            <v>74.468000000000004</v>
          </cell>
          <cell r="AL45" t="str">
            <v>II, III</v>
          </cell>
          <cell r="AM45">
            <v>2</v>
          </cell>
          <cell r="AN45">
            <v>157178.91899999999</v>
          </cell>
          <cell r="AO45">
            <v>163466.076</v>
          </cell>
          <cell r="AP45">
            <v>170004.71900000001</v>
          </cell>
          <cell r="AQ45">
            <v>760723.13</v>
          </cell>
          <cell r="AR45">
            <v>792673.49</v>
          </cell>
          <cell r="AS45">
            <v>863135.82</v>
          </cell>
          <cell r="AT45">
            <v>2023458.93</v>
          </cell>
          <cell r="AU45">
            <v>2110455.2000000002</v>
          </cell>
          <cell r="AV45">
            <v>2203328.2513549631</v>
          </cell>
          <cell r="AW45" t="str">
            <v>Даны ориентировочные затраты на ремонты, капитальные ремонты и содержание автомобильных дорог. Более точные данные могут быть предоставлены при обследовании дорог в период отсутствия снежного покрова. Так же стоит учитывать, что часть маршрутов от АПП до федеральных автомобильных дорог может совпадать</v>
          </cell>
          <cell r="AY45">
            <v>0</v>
          </cell>
        </row>
        <row r="46">
          <cell r="A46" t="str">
            <v>МАППБугристоеУФО</v>
          </cell>
          <cell r="B46">
            <v>290</v>
          </cell>
          <cell r="C46" t="str">
            <v>Уральский</v>
          </cell>
          <cell r="D46" t="str">
            <v>АПП</v>
          </cell>
          <cell r="E46" t="str">
            <v>МАПП</v>
          </cell>
          <cell r="F46" t="str">
            <v>Бугристое</v>
          </cell>
          <cell r="G46" t="str">
            <v>да</v>
          </cell>
          <cell r="H46" t="str">
            <v>установлен</v>
          </cell>
          <cell r="I46" t="str">
            <v>функционирует</v>
          </cell>
          <cell r="J46" t="str">
            <v>автомобильный</v>
          </cell>
          <cell r="K46" t="str">
            <v>не определен</v>
          </cell>
          <cell r="L46" t="str">
            <v>грузо-пассажирский</v>
          </cell>
          <cell r="M46" t="str">
            <v>постоянный</v>
          </cell>
          <cell r="N46" t="str">
            <v>многосторонний</v>
          </cell>
          <cell r="O46" t="str">
            <v>не определен</v>
          </cell>
          <cell r="P46" t="str">
            <v>нет</v>
          </cell>
          <cell r="Q46" t="str">
            <v>нет</v>
          </cell>
          <cell r="R46" t="str">
            <v>нет</v>
          </cell>
          <cell r="S46" t="str">
            <v>Республика Казахстан</v>
          </cell>
          <cell r="T46" t="str">
            <v>Кайрак</v>
          </cell>
          <cell r="U46" t="str">
            <v>УФО</v>
          </cell>
          <cell r="V46" t="str">
            <v>Челябинская область</v>
          </cell>
          <cell r="W46" t="str">
            <v>Челябинская область, Троицкий район, п. Бугристое, Федеральная трасса А-310, Екатеринбург - Алма-Ата, 147 км</v>
          </cell>
          <cell r="X46" t="str">
            <v>федеральная</v>
          </cell>
          <cell r="Y46" t="str">
            <v>А-310</v>
          </cell>
          <cell r="Z46" t="str">
            <v>ФКУ Упрдор "Южный Урал"</v>
          </cell>
          <cell r="AA46" t="str">
            <v>145+545 - 146+128</v>
          </cell>
          <cell r="AB46">
            <v>0.58299999999999841</v>
          </cell>
          <cell r="AC46" t="str">
            <v>4</v>
          </cell>
          <cell r="AD46" t="str">
            <v xml:space="preserve">II </v>
          </cell>
          <cell r="AE46">
            <v>72.430000000000007</v>
          </cell>
          <cell r="AF46" t="str">
            <v>обустроено</v>
          </cell>
          <cell r="AG46">
            <v>0</v>
          </cell>
          <cell r="AH46" t="str">
            <v>Реконструкция  автомобильной дороги А-310 Челябинск - Троицк - граница с Республикой Казахстан на участке км 143+000 – км 144+430 с обустройством подъездов к пункту пропуска через государственную границу МАПП "Бугристое", Челябинская область  Введен в эксплутацию в 2018 году.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Y46">
            <v>0</v>
          </cell>
        </row>
        <row r="47">
          <cell r="A47" t="str">
            <v>МАППБурачкиСЗФО</v>
          </cell>
          <cell r="B47">
            <v>193</v>
          </cell>
          <cell r="C47" t="str">
            <v>Псковский</v>
          </cell>
          <cell r="D47" t="str">
            <v>АПП</v>
          </cell>
          <cell r="E47" t="str">
            <v>МАПП</v>
          </cell>
          <cell r="F47" t="str">
            <v>Бурачки</v>
          </cell>
          <cell r="G47" t="str">
            <v>да</v>
          </cell>
          <cell r="H47" t="str">
            <v>установлен</v>
          </cell>
          <cell r="I47" t="str">
            <v>функционирует</v>
          </cell>
          <cell r="J47" t="str">
            <v>автомобильный</v>
          </cell>
          <cell r="K47" t="str">
            <v>не определен</v>
          </cell>
          <cell r="L47" t="str">
            <v>грузо-пассажирский</v>
          </cell>
          <cell r="M47" t="str">
            <v>постоянный</v>
          </cell>
          <cell r="N47" t="str">
            <v>многосторонний</v>
          </cell>
          <cell r="O47" t="str">
            <v>не определен</v>
          </cell>
          <cell r="P47" t="str">
            <v>да</v>
          </cell>
          <cell r="Q47" t="str">
            <v>нет</v>
          </cell>
          <cell r="R47" t="str">
            <v>да</v>
          </cell>
          <cell r="S47" t="str">
            <v>Латвийская Республика</v>
          </cell>
          <cell r="T47" t="str">
            <v>Терехово</v>
          </cell>
          <cell r="U47" t="str">
            <v>СЗФО</v>
          </cell>
          <cell r="V47" t="str">
            <v>Псковская область</v>
          </cell>
          <cell r="W47" t="str">
            <v>Псковская область, Себежский район, д. Бурачки, 650 км, федеральной трассы "Балтия" М9</v>
          </cell>
          <cell r="X47" t="str">
            <v>федеральная</v>
          </cell>
          <cell r="Y47" t="str">
            <v xml:space="preserve">М-9 </v>
          </cell>
          <cell r="Z47" t="str">
            <v>ФКУ Упрдор "Северо-Запад"</v>
          </cell>
          <cell r="AA47" t="str">
            <v>616+365</v>
          </cell>
          <cell r="AB47">
            <v>0</v>
          </cell>
          <cell r="AC47" t="str">
            <v>4</v>
          </cell>
          <cell r="AD47" t="str">
            <v xml:space="preserve">II </v>
          </cell>
          <cell r="AE47" t="str">
            <v>94,28</v>
          </cell>
          <cell r="AF47" t="str">
            <v>обустроено</v>
          </cell>
          <cell r="AG47" t="str">
            <v>"Реконструкция участков автомобильной дороги  М-9 "Балтия" - от Москвы через Волоколамск до границы с Латвийской Республикой (на Ригу). Реконструкция подъезда к МАПП Бурачки от автомобильной дороги М-9 "Балтия" - от Москвы через Волоколамск до границы с Латвийской Республикой (на Ригу), Псковская область" Введен в эксплутацию в 2017 году.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Y47">
            <v>0</v>
          </cell>
        </row>
        <row r="48">
          <cell r="A48" t="str">
            <v>ЖДППБускульскийУФО</v>
          </cell>
          <cell r="B48">
            <v>304</v>
          </cell>
          <cell r="C48" t="str">
            <v>Уральский</v>
          </cell>
          <cell r="D48" t="str">
            <v>ЖДПП</v>
          </cell>
          <cell r="E48" t="str">
            <v>ЖДПП</v>
          </cell>
          <cell r="F48" t="str">
            <v>Бускульский</v>
          </cell>
          <cell r="G48" t="str">
            <v>нет</v>
          </cell>
          <cell r="H48" t="str">
            <v>установлен</v>
          </cell>
          <cell r="I48" t="str">
            <v>Установлен в 2020 году. Будет открыт после проведения мероприятий по обустройству за счет внебюджетных источников финансирования</v>
          </cell>
          <cell r="J48" t="str">
            <v>железнодорожный</v>
          </cell>
          <cell r="K48" t="str">
            <v>не определен</v>
          </cell>
          <cell r="L48" t="str">
            <v>грузовой</v>
          </cell>
          <cell r="M48" t="str">
            <v>работающий на нерегулярной основе</v>
          </cell>
          <cell r="N48" t="str">
            <v>двусторонний</v>
          </cell>
          <cell r="O48" t="str">
            <v>не определен</v>
          </cell>
          <cell r="P48" t="str">
            <v>нет</v>
          </cell>
          <cell r="Q48" t="str">
            <v>нет</v>
          </cell>
          <cell r="R48" t="str">
            <v>нет</v>
          </cell>
          <cell r="S48" t="str">
            <v>Республика Казахстан</v>
          </cell>
          <cell r="T48" t="str">
            <v>Бускуль</v>
          </cell>
          <cell r="U48" t="str">
            <v>УФО</v>
          </cell>
          <cell r="V48" t="str">
            <v>Челябинская область</v>
          </cell>
          <cell r="W48" t="str">
            <v>не определен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Y48">
            <v>0</v>
          </cell>
        </row>
        <row r="49">
          <cell r="A49" t="str">
            <v>ЖДППБусловскаяСЗФО</v>
          </cell>
          <cell r="B49">
            <v>242</v>
          </cell>
          <cell r="C49" t="str">
            <v>Санкт-Петербургский</v>
          </cell>
          <cell r="D49" t="str">
            <v>ЖДПП</v>
          </cell>
          <cell r="E49" t="str">
            <v>ЖДПП</v>
          </cell>
          <cell r="F49" t="str">
            <v>Бусловская</v>
          </cell>
          <cell r="G49" t="str">
            <v>да</v>
          </cell>
          <cell r="H49" t="str">
            <v>установлен</v>
          </cell>
          <cell r="I49" t="str">
            <v>функционирует</v>
          </cell>
          <cell r="J49" t="str">
            <v>железнодорожный</v>
          </cell>
          <cell r="K49" t="str">
            <v>не определен</v>
          </cell>
          <cell r="L49" t="str">
            <v>грузо-пассажирский</v>
          </cell>
          <cell r="M49" t="str">
            <v>постоянный</v>
          </cell>
          <cell r="N49" t="str">
            <v>многосторонний</v>
          </cell>
          <cell r="O49" t="str">
            <v>не определен</v>
          </cell>
          <cell r="P49" t="str">
            <v>да</v>
          </cell>
          <cell r="Q49" t="str">
            <v>да</v>
          </cell>
          <cell r="R49" t="str">
            <v>да</v>
          </cell>
          <cell r="S49" t="str">
            <v>Финляндская Республика</v>
          </cell>
          <cell r="T49" t="str">
            <v>Вайниккала</v>
          </cell>
          <cell r="U49" t="str">
            <v>СЗФО</v>
          </cell>
          <cell r="V49" t="str">
            <v>Ленинградская область</v>
          </cell>
          <cell r="W49" t="str">
            <v>Ленинградская область, Выборгский район, станция Бусловская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Y49">
            <v>0</v>
          </cell>
        </row>
        <row r="50">
          <cell r="A50" t="str">
            <v>ДАППВалуйкиЦФО</v>
          </cell>
          <cell r="B50">
            <v>3</v>
          </cell>
          <cell r="C50" t="str">
            <v>Белгородский</v>
          </cell>
          <cell r="D50" t="str">
            <v>АПП</v>
          </cell>
          <cell r="E50" t="str">
            <v>ДАПП</v>
          </cell>
          <cell r="F50" t="str">
            <v>Валуйки</v>
          </cell>
          <cell r="G50" t="str">
            <v>да</v>
          </cell>
          <cell r="H50" t="str">
            <v>установлен</v>
          </cell>
          <cell r="I50" t="str">
    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</v>
          </cell>
          <cell r="J50" t="str">
            <v>автомобильный</v>
          </cell>
          <cell r="K50" t="str">
            <v>не определен</v>
          </cell>
          <cell r="L50" t="str">
            <v>грузо-пассажирский</v>
          </cell>
          <cell r="M50" t="str">
            <v>постоянный</v>
          </cell>
          <cell r="N50" t="str">
            <v>двусторонний</v>
          </cell>
          <cell r="O50" t="str">
            <v>не определен</v>
          </cell>
          <cell r="P50" t="str">
            <v>нет</v>
          </cell>
          <cell r="Q50" t="str">
            <v>нет</v>
          </cell>
          <cell r="R50" t="str">
            <v>нет</v>
          </cell>
          <cell r="S50" t="str">
            <v>не применимо (ЛНР)</v>
          </cell>
          <cell r="T50" t="str">
            <v>Демино-Александровка</v>
          </cell>
          <cell r="U50" t="str">
            <v>ЦФО</v>
          </cell>
          <cell r="V50" t="str">
            <v>Белгородская область</v>
          </cell>
          <cell r="W50" t="str">
            <v>Белгородская область, Валуйский район, в 2,5 км. восточнее п. Уразово на автодороге «Уразово - Викторополь»</v>
          </cell>
          <cell r="X50" t="str">
            <v>межмуниципальная</v>
          </cell>
          <cell r="Y50" t="str">
            <v>14.ОП.МЗ.Н-180 "Уразово-Герасимовка-Конотоповка"-граница Украины-Викторополь</v>
          </cell>
          <cell r="Z50" t="str">
            <v>ФКУ Упрдор Москва - Харьков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 t="str">
            <v xml:space="preserve"> 14.ОП.МЗ.Н-180  "Уразово-Герасимовка-Конотоповка"-граница Украины-Викторополь; 14.ОП.МЗ.К-33 Валуйки-Уразово-Логачевка; 14.ОП.МЗ.К-63  Восточный подъезд к городу Валуйки;  14.ОП.РЗ.К-8  Новый Оскол-Валуйки-Ровеньки; 14.ОП.РЗ.К-1                 Белгород-Новый Оскол-Советское; 14.ОП.РЗ.К-807 Северо-восточный обход города Белгорода</v>
          </cell>
          <cell r="AJ50" t="str">
            <v>3 - 16,2 - 1 - 78,2 - 97,8 - 7,6</v>
          </cell>
          <cell r="AK50">
            <v>203.8</v>
          </cell>
          <cell r="AL50" t="str">
            <v>IV,  IV, III, III, II-III, II</v>
          </cell>
          <cell r="AM50" t="str">
            <v>2, 2, 2, 2, 2-4, 4</v>
          </cell>
          <cell r="AN50">
            <v>432486.82799999998</v>
          </cell>
          <cell r="AO50">
            <v>449786.30099999998</v>
          </cell>
          <cell r="AP50">
            <v>467777.75300000003</v>
          </cell>
          <cell r="AQ50">
            <v>2085853.7370714473</v>
          </cell>
          <cell r="AR50">
            <v>2173459.594028445</v>
          </cell>
          <cell r="AS50">
            <v>2266918.3565716678</v>
          </cell>
          <cell r="AT50">
            <v>5548193.8658797629</v>
          </cell>
          <cell r="AU50">
            <v>5786766.2021125918</v>
          </cell>
          <cell r="AV50">
            <v>6041383.9150055433</v>
          </cell>
          <cell r="AW50" t="str">
            <v>Даны ориентировочные затраты на ремонты, капитальные ремонты и содержание автомобильных дорог. Более точные данные могут быть предоставлены при обследовании дорог в период отсутствия снежного покрова. Так же стоит учитывать, что часть маршрутов от АПП до федеральных автомобильных дорог может совпадать</v>
          </cell>
          <cell r="AY50">
            <v>0</v>
          </cell>
        </row>
        <row r="51">
          <cell r="A51" t="str">
            <v>ЖДППВалуйкиЦФО</v>
          </cell>
          <cell r="B51">
            <v>17</v>
          </cell>
          <cell r="C51" t="str">
            <v>Белгородский</v>
          </cell>
          <cell r="D51" t="str">
            <v>ЖДПП</v>
          </cell>
          <cell r="E51" t="str">
            <v>ЖДПП</v>
          </cell>
          <cell r="F51" t="str">
            <v>Валуйки</v>
          </cell>
          <cell r="G51" t="str">
            <v>да</v>
          </cell>
          <cell r="H51" t="str">
            <v>установлен</v>
          </cell>
          <cell r="I51" t="str">
            <v>функционирует</v>
          </cell>
          <cell r="J51" t="str">
            <v>железнодорожный</v>
          </cell>
          <cell r="K51" t="str">
            <v>не определен</v>
          </cell>
          <cell r="L51" t="str">
            <v>грузо-пассажирский</v>
          </cell>
          <cell r="M51" t="str">
            <v>постоянный</v>
          </cell>
          <cell r="N51" t="str">
            <v>многосторонний</v>
          </cell>
          <cell r="O51" t="str">
            <v>не определен</v>
          </cell>
          <cell r="P51" t="str">
            <v>да</v>
          </cell>
          <cell r="Q51" t="str">
            <v>да</v>
          </cell>
          <cell r="R51" t="str">
            <v>да</v>
          </cell>
          <cell r="S51" t="str">
            <v>не применимо (ЛНР)</v>
          </cell>
          <cell r="T51" t="str">
            <v>Тополи</v>
          </cell>
          <cell r="U51" t="str">
            <v>ЦФО</v>
          </cell>
          <cell r="V51" t="str">
            <v>Белгородская область</v>
          </cell>
          <cell r="W51" t="str">
            <v>Белгородская область, г. Валуйки, железнодорожная станция Валуйки, пл. Привокзальная, д. 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Y51">
            <v>0</v>
          </cell>
        </row>
        <row r="52">
          <cell r="A52" t="str">
            <v>МППВаниноДФО</v>
          </cell>
          <cell r="B52">
            <v>332</v>
          </cell>
          <cell r="C52" t="str">
            <v>Хабаровский</v>
          </cell>
          <cell r="D52" t="str">
            <v>МПП</v>
          </cell>
          <cell r="E52" t="str">
            <v>МПП</v>
          </cell>
          <cell r="F52" t="str">
            <v>Ванино</v>
          </cell>
          <cell r="G52" t="str">
            <v>да</v>
          </cell>
          <cell r="H52" t="str">
            <v>установлен</v>
          </cell>
          <cell r="I52" t="str">
            <v>функционирует</v>
          </cell>
          <cell r="J52" t="str">
            <v>морской</v>
          </cell>
          <cell r="K52" t="str">
            <v>не определен</v>
          </cell>
          <cell r="L52" t="str">
            <v>грузовой</v>
          </cell>
          <cell r="M52" t="str">
            <v>постоянный</v>
          </cell>
          <cell r="N52" t="str">
            <v>многосторонний</v>
          </cell>
          <cell r="O52" t="str">
            <v>не определен</v>
          </cell>
          <cell r="P52" t="str">
            <v>да</v>
          </cell>
          <cell r="Q52" t="str">
            <v>да</v>
          </cell>
          <cell r="R52" t="str">
            <v>да</v>
          </cell>
          <cell r="S52" t="str">
            <v>не применимо</v>
          </cell>
          <cell r="T52" t="str">
            <v>не применимо</v>
          </cell>
          <cell r="U52" t="str">
            <v>ДФО</v>
          </cell>
          <cell r="V52" t="str">
            <v>Хабаровский край</v>
          </cell>
          <cell r="W52" t="str">
            <v>Хабаровский край, Татарский пролив, территория морского порта Ванино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Y52">
            <v>0</v>
          </cell>
        </row>
        <row r="53">
          <cell r="A53" t="str">
            <v>МППВарандейСЗФО</v>
          </cell>
          <cell r="B53">
            <v>149</v>
          </cell>
          <cell r="C53" t="str">
            <v>Мурманский</v>
          </cell>
          <cell r="D53" t="str">
            <v>МПП</v>
          </cell>
          <cell r="E53" t="str">
            <v>МПП</v>
          </cell>
          <cell r="F53" t="str">
            <v>Варандей</v>
          </cell>
          <cell r="G53" t="str">
            <v>да</v>
          </cell>
          <cell r="H53" t="str">
            <v>установлен</v>
          </cell>
          <cell r="I53" t="str">
            <v>функционирует</v>
          </cell>
          <cell r="J53" t="str">
            <v>морской</v>
          </cell>
          <cell r="K53" t="str">
            <v>не определен</v>
          </cell>
          <cell r="L53" t="str">
            <v>грузовой</v>
          </cell>
          <cell r="M53" t="str">
            <v>постоянный</v>
          </cell>
          <cell r="N53" t="str">
            <v>многосторонний</v>
          </cell>
          <cell r="O53" t="str">
            <v>не определен</v>
          </cell>
          <cell r="P53" t="str">
            <v>нет</v>
          </cell>
          <cell r="Q53" t="str">
            <v>нет</v>
          </cell>
          <cell r="R53" t="str">
            <v>нет</v>
          </cell>
          <cell r="S53" t="str">
            <v>не применимо</v>
          </cell>
          <cell r="T53" t="str">
            <v>не применимо</v>
          </cell>
          <cell r="U53" t="str">
            <v>СЗФО</v>
          </cell>
          <cell r="V53" t="str">
            <v>Ненецкий автономный округ</v>
          </cell>
          <cell r="W53" t="str">
            <v>Ненецкий автономный округ, Варандейское нефтяное месторождение, БРП «Варандей». Юридический адрес: 166700, Ненецкий автономный округ, пос. Искателей, ул. Россихина, д.4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Y53">
            <v>0</v>
          </cell>
        </row>
        <row r="54">
          <cell r="A54" t="str">
            <v>ДАППВергелевкаЦФО</v>
          </cell>
          <cell r="B54">
            <v>4</v>
          </cell>
          <cell r="C54" t="str">
            <v>Белгородский</v>
          </cell>
          <cell r="D54" t="str">
            <v>АПП</v>
          </cell>
          <cell r="E54" t="str">
            <v>ДАПП</v>
          </cell>
          <cell r="F54" t="str">
            <v>Вергелевка</v>
          </cell>
          <cell r="G54" t="str">
            <v>нет</v>
          </cell>
          <cell r="H54" t="str">
            <v>установлен</v>
          </cell>
          <cell r="I54" t="str">
            <v>Пункт пропуска не обустроен, так как решение о целесообразности функционирования не принято, в том числе сопредельным государством. Инфраструктура пункта пропуск на сопредельной территории отсутствует</v>
          </cell>
          <cell r="J54" t="str">
            <v>автомобильный</v>
          </cell>
          <cell r="K54" t="str">
            <v>не определен</v>
          </cell>
          <cell r="L54" t="str">
            <v>не определен</v>
          </cell>
          <cell r="M54" t="str">
            <v>не определен</v>
          </cell>
          <cell r="N54" t="str">
            <v>двусторонний</v>
          </cell>
          <cell r="O54" t="str">
            <v>не определен</v>
          </cell>
          <cell r="P54" t="str">
            <v>нет</v>
          </cell>
          <cell r="Q54" t="str">
            <v>нет</v>
          </cell>
          <cell r="R54" t="str">
            <v>нет</v>
          </cell>
          <cell r="S54" t="str">
            <v>Украина</v>
          </cell>
          <cell r="T54" t="str">
            <v>Пыльное</v>
          </cell>
          <cell r="U54" t="str">
            <v>ЦФО</v>
          </cell>
          <cell r="V54" t="str">
            <v>Белгородская область</v>
          </cell>
          <cell r="W54" t="str">
            <v>не определен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Y54">
            <v>0</v>
          </cell>
        </row>
        <row r="55">
          <cell r="A55" t="str">
            <v>ДАППВериговкаЦФО</v>
          </cell>
          <cell r="B55">
            <v>5</v>
          </cell>
          <cell r="C55" t="str">
            <v>Белгородский</v>
          </cell>
          <cell r="D55" t="str">
            <v>АПП</v>
          </cell>
          <cell r="E55" t="str">
            <v>ДАПП</v>
          </cell>
          <cell r="F55" t="str">
            <v>Вериговка</v>
          </cell>
          <cell r="G55" t="str">
            <v>да</v>
          </cell>
          <cell r="H55" t="str">
            <v>установлен</v>
          </cell>
          <cell r="I55" t="str">
            <v>функционирует</v>
          </cell>
          <cell r="J55" t="str">
            <v>автомобильный</v>
          </cell>
          <cell r="K55" t="str">
            <v>не определен</v>
          </cell>
          <cell r="L55" t="str">
            <v>грузо-пассажирский</v>
          </cell>
          <cell r="M55" t="str">
            <v>постоянный</v>
          </cell>
          <cell r="N55" t="str">
            <v>двусторонний</v>
          </cell>
          <cell r="O55" t="str">
            <v>не определен</v>
          </cell>
          <cell r="P55" t="str">
            <v>нет</v>
          </cell>
          <cell r="Q55" t="str">
            <v>нет</v>
          </cell>
          <cell r="R55" t="str">
            <v>нет</v>
          </cell>
          <cell r="S55" t="str">
            <v>Украина</v>
          </cell>
          <cell r="T55" t="str">
            <v>Чугуновка</v>
          </cell>
          <cell r="U55" t="str">
            <v>ЦФО</v>
          </cell>
          <cell r="V55" t="str">
            <v>Белгородская область</v>
          </cell>
          <cell r="W55" t="str">
            <v>Белгородская область, Валуйский район, на юго-западной окраине с. Вериговка, на 45 км автодороги "Валуйки - Приколотное"</v>
          </cell>
          <cell r="X55" t="str">
            <v>межмуниципальная</v>
          </cell>
          <cell r="Y55" t="str">
            <v>14.ОП.МЗ.К-34 Валуйки-Казинка-Вериговка</v>
          </cell>
          <cell r="Z55" t="str">
            <v>ФКУ Упрдор Москва - Харьков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 t="str">
            <v>14.ОП.МЗ.К-34 Валуйки-Казинка-Вериговка; 14.ОП.РЗ.К-8                                  Новый Оскол-Валуйки-Ровеньки; 14.ОП.РЗ.К-1  Белгород-Новый Оскол-Советское; 14.ОП.РЗ.К-807                      Северо-восточный обход города Белгорода</v>
          </cell>
          <cell r="AJ55" t="str">
            <v>32,7 - 64,3 - 97,8 - 7,6</v>
          </cell>
          <cell r="AK55">
            <v>202.4</v>
          </cell>
          <cell r="AL55" t="str">
            <v>IV, III,  II-III, II</v>
          </cell>
          <cell r="AM55" t="str">
            <v xml:space="preserve"> 2 ,2 ,2 - 4, 4</v>
          </cell>
          <cell r="AN55">
            <v>425949.71</v>
          </cell>
          <cell r="AO55">
            <v>442987.69799999997</v>
          </cell>
          <cell r="AP55">
            <v>460707.20600000001</v>
          </cell>
          <cell r="AQ55">
            <v>2070516.5772400396</v>
          </cell>
          <cell r="AR55">
            <v>2157478.2734841178</v>
          </cell>
          <cell r="AS55">
            <v>2250249.839243935</v>
          </cell>
          <cell r="AT55">
            <v>5507398.3227482941</v>
          </cell>
          <cell r="AU55">
            <v>5744216.4506264692</v>
          </cell>
          <cell r="AV55">
            <v>5996961.9744540323</v>
          </cell>
          <cell r="AW55" t="str">
            <v>Даны ориентировочные затраты на ремонты, капитальные ремонты и содержание автомобильных дорог. Более точные данные могут быть предоставлены при обследовании дорог в период отсутствия снежного покрова. Так же стоит учитывать, что часть маршрутов от АПП до федеральных автомобильных дорог может совпадать</v>
          </cell>
          <cell r="AY55">
            <v>0</v>
          </cell>
        </row>
        <row r="56">
          <cell r="A56" t="str">
            <v>ЖДППВерхний БаскунчакЮФО</v>
          </cell>
          <cell r="B56">
            <v>90</v>
          </cell>
          <cell r="C56" t="str">
            <v>Волгоградский</v>
          </cell>
          <cell r="D56" t="str">
            <v>ЖДПП</v>
          </cell>
          <cell r="E56" t="str">
            <v>ЖДПП</v>
          </cell>
          <cell r="F56" t="str">
            <v>Верхний Баскунчак</v>
          </cell>
          <cell r="G56" t="str">
            <v>да</v>
          </cell>
          <cell r="H56" t="str">
            <v>установлен</v>
          </cell>
          <cell r="I56" t="str">
            <v>функционирует</v>
          </cell>
          <cell r="J56" t="str">
            <v>железнодорожный</v>
          </cell>
          <cell r="K56" t="str">
            <v>не определен</v>
          </cell>
          <cell r="L56" t="str">
            <v>грузо-пассажирский</v>
          </cell>
          <cell r="M56" t="str">
            <v>постоянный</v>
          </cell>
          <cell r="N56" t="str">
            <v>многосторонний</v>
          </cell>
          <cell r="O56" t="str">
            <v>не определен</v>
          </cell>
          <cell r="P56" t="str">
            <v>нет</v>
          </cell>
          <cell r="Q56" t="str">
            <v>нет</v>
          </cell>
          <cell r="R56" t="str">
            <v>нет</v>
          </cell>
          <cell r="S56" t="str">
            <v>Республика Казахстан</v>
          </cell>
          <cell r="T56" t="str">
            <v>Сайхин</v>
          </cell>
          <cell r="U56" t="str">
            <v>ЮФО</v>
          </cell>
          <cell r="V56" t="str">
            <v>Астраханская область</v>
          </cell>
          <cell r="W56" t="str">
            <v>Астраханская область, Ахтубинский район, поселок Верхний Баскунчак, железнодорожная станция Верхний Баскунчак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Y56">
            <v>0</v>
          </cell>
        </row>
        <row r="57">
          <cell r="A57" t="str">
            <v>МАППВерхний ЛарсСКФО</v>
          </cell>
          <cell r="B57">
            <v>261</v>
          </cell>
          <cell r="C57" t="str">
            <v>Северо-Кавказский</v>
          </cell>
          <cell r="D57" t="str">
            <v>АПП</v>
          </cell>
          <cell r="E57" t="str">
            <v>МАПП</v>
          </cell>
          <cell r="F57" t="str">
            <v>Верхний Ларс</v>
          </cell>
          <cell r="G57" t="str">
            <v>да</v>
          </cell>
          <cell r="H57" t="str">
            <v>установлен</v>
          </cell>
          <cell r="I57" t="str">
            <v>функционирует</v>
          </cell>
          <cell r="J57" t="str">
            <v>автомобильный</v>
          </cell>
          <cell r="K57" t="str">
            <v>не определен</v>
          </cell>
          <cell r="L57" t="str">
            <v>грузо-пассажирский</v>
          </cell>
          <cell r="M57" t="str">
            <v>постоянный</v>
          </cell>
          <cell r="N57" t="str">
            <v>многосторонний</v>
          </cell>
          <cell r="O57" t="str">
            <v>не определен</v>
          </cell>
          <cell r="P57" t="str">
            <v>да</v>
          </cell>
          <cell r="Q57" t="str">
            <v>да</v>
          </cell>
          <cell r="R57" t="str">
            <v>да</v>
          </cell>
          <cell r="S57" t="str">
            <v>Республика Грузия</v>
          </cell>
          <cell r="T57" t="str">
            <v>Казбеги</v>
          </cell>
          <cell r="U57" t="str">
            <v>СКФО</v>
          </cell>
          <cell r="V57" t="str">
            <v>Республика Северная Осетия - Алания</v>
          </cell>
          <cell r="W57" t="str">
            <v>Республика Северная Осетия — Алания, г. Владикавказ, 27 км автодороги Владикавказ-Тбилиси</v>
          </cell>
          <cell r="X57" t="str">
            <v>федеральная</v>
          </cell>
          <cell r="Y57" t="str">
            <v>А-161</v>
          </cell>
          <cell r="Z57" t="str">
            <v>ФКУ Упрдор "Кавказ"</v>
          </cell>
          <cell r="AA57" t="str">
            <v>24+560 - 26+100</v>
          </cell>
          <cell r="AB57">
            <v>1.5400000000000027</v>
          </cell>
          <cell r="AC57">
            <v>2</v>
          </cell>
          <cell r="AD57" t="str">
            <v xml:space="preserve">11,III </v>
          </cell>
          <cell r="AE57">
            <v>93.01</v>
          </cell>
          <cell r="AF57" t="str">
            <v>обустроено</v>
          </cell>
          <cell r="AG57" t="str">
            <v>Реконструкция автомобильной дороги А-161 Владикавказ - Нижний Ларс – граница с Грузией на участке км 24+550 – км 25+450. Введен в эксплутацию в 2018 году.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Y57">
            <v>0</v>
          </cell>
        </row>
        <row r="58">
          <cell r="A58" t="str">
            <v>ДАППВерхний УльхунДФО</v>
          </cell>
          <cell r="B58">
            <v>362</v>
          </cell>
          <cell r="C58" t="str">
            <v>Читинский</v>
          </cell>
          <cell r="D58" t="str">
            <v>АПП</v>
          </cell>
          <cell r="E58" t="str">
            <v>ДАПП</v>
          </cell>
          <cell r="F58" t="str">
            <v>Верхний Ульхун</v>
          </cell>
          <cell r="G58" t="str">
            <v>да</v>
          </cell>
          <cell r="H58" t="str">
            <v>установлен</v>
          </cell>
          <cell r="I58" t="str">
            <v>функционирует</v>
          </cell>
          <cell r="J58" t="str">
            <v>автомобильный</v>
          </cell>
          <cell r="K58" t="str">
            <v>не определен</v>
          </cell>
          <cell r="L58" t="str">
            <v>грузо-пассажирский</v>
          </cell>
          <cell r="M58" t="str">
            <v>постоянный</v>
          </cell>
          <cell r="N58" t="str">
            <v>двусторонний</v>
          </cell>
          <cell r="O58" t="str">
            <v>не определен</v>
          </cell>
          <cell r="P58" t="str">
            <v>нет</v>
          </cell>
          <cell r="Q58" t="str">
            <v>нет</v>
          </cell>
          <cell r="R58" t="str">
            <v>нет</v>
          </cell>
          <cell r="S58" t="str">
            <v>Монголия</v>
          </cell>
          <cell r="T58" t="str">
            <v>Ульхун</v>
          </cell>
          <cell r="U58" t="str">
            <v>ДФО</v>
          </cell>
          <cell r="V58" t="str">
            <v>Забайкальский край</v>
          </cell>
          <cell r="W58" t="str">
            <v>Кыринский район, Забайкальского края, 296+120 км. автомобильной дороги Дарасун - Государственная граница МНР (76ОП РЗ 76А-005)</v>
          </cell>
          <cell r="X58" t="str">
            <v>региональная</v>
          </cell>
          <cell r="Y58" t="str">
            <v>76А-005, Дарасун – Госграница МНР</v>
          </cell>
          <cell r="Z58" t="str">
            <v>ФКУ Упрдор "Забайкалье"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 t="str">
            <v xml:space="preserve">76А-005, Дарасун – Госграница МНР </v>
          </cell>
          <cell r="AJ58" t="str">
            <v>297,52</v>
          </cell>
          <cell r="AK58" t="str">
            <v>297,52</v>
          </cell>
          <cell r="AL58" t="str">
            <v>III</v>
          </cell>
          <cell r="AM58" t="str">
            <v xml:space="preserve">2 </v>
          </cell>
          <cell r="AN58">
            <v>686378.64</v>
          </cell>
          <cell r="AO58">
            <v>715238.08</v>
          </cell>
          <cell r="AP58">
            <v>746180.15999999992</v>
          </cell>
          <cell r="AQ58">
            <v>1013769.6479999998</v>
          </cell>
          <cell r="AR58">
            <v>1056344.7599999998</v>
          </cell>
          <cell r="AS58">
            <v>1101776.0639999998</v>
          </cell>
          <cell r="AT58">
            <v>5978565.2266666656</v>
          </cell>
          <cell r="AU58">
            <v>6229662.1893333327</v>
          </cell>
          <cell r="AV58">
            <v>6497489.6933333324</v>
          </cell>
          <cell r="AW58">
            <v>0</v>
          </cell>
          <cell r="AY58">
            <v>0</v>
          </cell>
        </row>
        <row r="59">
          <cell r="A59" t="str">
            <v>МАППВесело-ВознесенкаЮФО</v>
          </cell>
          <cell r="B59">
            <v>207</v>
          </cell>
          <cell r="C59" t="str">
            <v>Ростовский</v>
          </cell>
          <cell r="D59" t="str">
            <v>АПП</v>
          </cell>
          <cell r="E59" t="str">
            <v>МАПП</v>
          </cell>
          <cell r="F59" t="str">
            <v>Весело-Вознесенка</v>
          </cell>
          <cell r="G59" t="str">
            <v>да</v>
          </cell>
          <cell r="H59" t="str">
            <v>установлен</v>
          </cell>
          <cell r="I59" t="str">
            <v>функционирует</v>
          </cell>
          <cell r="J59" t="str">
            <v>автомобильный</v>
          </cell>
          <cell r="K59" t="str">
            <v>не определен</v>
          </cell>
          <cell r="L59" t="str">
            <v>грузо-пассажирский</v>
          </cell>
          <cell r="M59" t="str">
            <v>постоянный</v>
          </cell>
          <cell r="N59" t="str">
            <v>многосторонний</v>
          </cell>
          <cell r="O59" t="str">
            <v>не определен</v>
          </cell>
          <cell r="P59" t="str">
            <v>да</v>
          </cell>
          <cell r="Q59" t="str">
            <v>да</v>
          </cell>
          <cell r="R59" t="str">
            <v>да</v>
          </cell>
          <cell r="S59" t="str">
            <v>не применимо (ДНР)</v>
          </cell>
          <cell r="T59" t="str">
            <v>Новоазовск</v>
          </cell>
          <cell r="U59" t="str">
            <v>ЮФО</v>
          </cell>
          <cell r="V59" t="str">
            <v>Ростовская область</v>
          </cell>
          <cell r="W59" t="str">
            <v>Ростовская область, Неклиновский район, с. Весело-Вознесенка, 118 км автодороги Ростов-на-Дону- Таганрог-граница Украины</v>
          </cell>
          <cell r="X59" t="str">
            <v>федеральная</v>
          </cell>
          <cell r="Y59" t="str">
            <v>А-280</v>
          </cell>
          <cell r="Z59" t="str">
            <v xml:space="preserve">ФКУ Упрдор Москва - Волгоград </v>
          </cell>
          <cell r="AA59" t="str">
            <v>118+450 - 119+000</v>
          </cell>
          <cell r="AB59">
            <v>0.54999999999999716</v>
          </cell>
          <cell r="AC59" t="str">
            <v>2</v>
          </cell>
          <cell r="AD59" t="str">
            <v xml:space="preserve">II </v>
          </cell>
          <cell r="AE59">
            <v>90.67</v>
          </cell>
          <cell r="AF59" t="str">
            <v>обустроено</v>
          </cell>
          <cell r="AG59" t="str">
            <v>-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Y59">
            <v>0</v>
          </cell>
        </row>
        <row r="60">
          <cell r="A60" t="str">
            <v>МАППВеселоярскСФО</v>
          </cell>
          <cell r="B60">
            <v>158</v>
          </cell>
          <cell r="C60" t="str">
            <v>Новосибирский</v>
          </cell>
          <cell r="D60" t="str">
            <v>АПП</v>
          </cell>
          <cell r="E60" t="str">
            <v>МАПП</v>
          </cell>
          <cell r="F60" t="str">
            <v>Веселоярск</v>
          </cell>
          <cell r="G60" t="str">
            <v>да</v>
          </cell>
          <cell r="H60" t="str">
            <v>установлен</v>
          </cell>
          <cell r="I60" t="str">
            <v>функционирует</v>
          </cell>
          <cell r="J60" t="str">
            <v>автомобильный</v>
          </cell>
          <cell r="K60" t="str">
            <v>не определен</v>
          </cell>
          <cell r="L60" t="str">
            <v>грузо-пассажирский</v>
          </cell>
          <cell r="M60" t="str">
            <v>постоянный</v>
          </cell>
          <cell r="N60" t="str">
            <v>многосторонний</v>
          </cell>
          <cell r="O60" t="str">
            <v>не определен</v>
          </cell>
          <cell r="P60" t="str">
            <v>нет</v>
          </cell>
          <cell r="Q60" t="str">
            <v>нет</v>
          </cell>
          <cell r="R60" t="str">
            <v>нет</v>
          </cell>
          <cell r="S60" t="str">
            <v>Республика Казахстан</v>
          </cell>
          <cell r="T60" t="str">
            <v>Ауыл</v>
          </cell>
          <cell r="U60" t="str">
            <v>СФО</v>
          </cell>
          <cell r="V60" t="str">
            <v>Алтайский край</v>
          </cell>
          <cell r="W60" t="str">
            <v>Алтайский край, Рубцовский район, автодорога А 322 «Барнаул – Рубцовск - граница с Республикой Казахстан», 337 км + 200 м</v>
          </cell>
          <cell r="X60" t="str">
            <v>федеральная</v>
          </cell>
          <cell r="Y60" t="str">
            <v>А-322</v>
          </cell>
          <cell r="Z60" t="str">
            <v>ФКУ Упрдор "Алтай"</v>
          </cell>
          <cell r="AA60" t="str">
            <v>336+465 - 337+080</v>
          </cell>
          <cell r="AB60">
            <v>0.61500000000000909</v>
          </cell>
          <cell r="AC60">
            <v>2</v>
          </cell>
          <cell r="AD60" t="str">
            <v xml:space="preserve">III </v>
          </cell>
          <cell r="AE60">
            <v>82.97</v>
          </cell>
          <cell r="AF60" t="str">
            <v>обустроено</v>
          </cell>
          <cell r="AG60" t="str">
            <v>-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Y60">
            <v>0</v>
          </cell>
        </row>
        <row r="61">
          <cell r="A61" t="str">
            <v>ДАППВишневкаЮФО</v>
          </cell>
          <cell r="B61">
            <v>85</v>
          </cell>
          <cell r="C61" t="str">
            <v>Волгоградский</v>
          </cell>
          <cell r="D61" t="str">
            <v>АПП</v>
          </cell>
          <cell r="E61" t="str">
            <v>ДАПП</v>
          </cell>
          <cell r="F61" t="str">
            <v>Вишневка</v>
          </cell>
          <cell r="G61" t="str">
            <v>да</v>
          </cell>
          <cell r="H61" t="str">
            <v>установлен</v>
          </cell>
          <cell r="I61" t="str">
            <v>функционирует</v>
          </cell>
          <cell r="J61" t="str">
            <v>автомобильный</v>
          </cell>
          <cell r="K61" t="str">
            <v>не определен</v>
          </cell>
          <cell r="L61" t="str">
            <v>грузо-пассажирский</v>
          </cell>
          <cell r="M61" t="str">
            <v>постоянный</v>
          </cell>
          <cell r="N61" t="str">
            <v>двусторонний</v>
          </cell>
          <cell r="O61" t="str">
            <v>не определен</v>
          </cell>
          <cell r="P61" t="str">
            <v>нет</v>
          </cell>
          <cell r="Q61" t="str">
            <v>нет</v>
          </cell>
          <cell r="R61" t="str">
            <v>нет</v>
          </cell>
          <cell r="S61" t="str">
            <v>Республика Казахстан</v>
          </cell>
          <cell r="T61" t="str">
            <v>Жаныбек</v>
          </cell>
          <cell r="U61" t="str">
            <v>ЮФО</v>
          </cell>
          <cell r="V61" t="str">
            <v>Волгоградская область</v>
          </cell>
          <cell r="W61" t="str">
            <v>Волгоградская область, Палласовский район, 1,5 км. восточнее п. Вишневка</v>
          </cell>
          <cell r="X61" t="str">
            <v>региональная</v>
          </cell>
          <cell r="Y61" t="str">
            <v>18 ОП РЗ 18А-14-5</v>
          </cell>
          <cell r="Z61" t="str">
            <v xml:space="preserve">ФКУ Упрдор Москва - Волгоград 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 t="str">
            <v>18 ОП РЗ 18А-14-5 - 18 ОП РЗ 18К-14 - 18 ОП РЗ 18Р-2 - ул. Николая Отрады - ул. Героев Тулы - ул.Латошинская - автомобильная дорога общего пользования федерального значения Р-228 Сызрань - Саратов - Волгоград</v>
          </cell>
          <cell r="AJ61" t="str">
            <v xml:space="preserve">3,1 - 150 - 128,9 - 0,8 - 2,8 - 4,4 </v>
          </cell>
          <cell r="AK61" t="str">
            <v>290</v>
          </cell>
          <cell r="AL61" t="str">
            <v>IV - IV - III - дороги (улицы) населенного пункта</v>
          </cell>
          <cell r="AM61" t="str">
            <v>2 - 2 - 2(4) - 2 -2 -2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 t="str">
            <v>Информация будет представлена дополнительно</v>
          </cell>
          <cell r="AY61">
            <v>0</v>
          </cell>
        </row>
        <row r="62">
          <cell r="A62" t="str">
            <v>МППВладивостокДФО</v>
          </cell>
          <cell r="B62">
            <v>63</v>
          </cell>
          <cell r="C62" t="str">
            <v>Владивостокский</v>
          </cell>
          <cell r="D62" t="str">
            <v>МПП</v>
          </cell>
          <cell r="E62" t="str">
            <v>МПП</v>
          </cell>
          <cell r="F62" t="str">
            <v>Владивосток</v>
          </cell>
          <cell r="G62" t="str">
            <v>да</v>
          </cell>
          <cell r="H62" t="str">
            <v>установлен</v>
          </cell>
          <cell r="I62" t="str">
            <v>функционирует</v>
          </cell>
          <cell r="J62" t="str">
            <v>морской</v>
          </cell>
          <cell r="K62" t="str">
            <v>не определен</v>
          </cell>
          <cell r="L62" t="str">
            <v>грузо-пассажирский</v>
          </cell>
          <cell r="M62" t="str">
            <v>постоянный</v>
          </cell>
          <cell r="N62" t="str">
            <v>многосторонний</v>
          </cell>
          <cell r="O62" t="str">
            <v>не определен</v>
          </cell>
          <cell r="P62" t="str">
            <v>да</v>
          </cell>
          <cell r="Q62" t="str">
            <v>да</v>
          </cell>
          <cell r="R62" t="str">
            <v>да</v>
          </cell>
          <cell r="S62" t="str">
            <v>не применимо</v>
          </cell>
          <cell r="T62" t="str">
            <v>не применимо</v>
          </cell>
          <cell r="U62" t="str">
            <v>ДФО</v>
          </cell>
          <cell r="V62" t="str">
            <v>Приморский край</v>
          </cell>
          <cell r="W62" t="str">
            <v>Приморский край, г. Владивосток, расположен на 14 ти отдельных участках морского порта Владивосток: 1. ПАО «Владивостокский морской торговый порт», ул. Стрельникова, д. 9; 2. Управляющая организация АО «Паритет», ул. Нижнепортовая, д. 3; 3. АО «ННК-Приморнефтепродукт», ул. Острякова, д. 44 А; 4. ЗАО «Дальзавод-Терминал», ул. Экипажная, д. 1; 5. ООО «Пасифик Лоджистик», ул. Дальзаводская, д. 2; 6. ООО «Владивостокский морской терминал», ул. Нижнепортовая, д. 1; 7. ОАО «Владивостокский морской рыбный порт», ул. Березовая, д. 25; 8. АО «Владивостокский морской гюрз «Гайдамак», ул. Калинина, д. 4А; 9.ООО «Дальневосточное производственно-коммерческое судоходное агентство –ФЕМСТА», ул. Калинина, д. 4; 10. АО «Дальневосточный коммерческий холодильник», стр. причал 44; 11. ФГУП «Дирекция по строительству в Дальневосточном федеральном округе» Управления делами Президента РФ, ул. Калинина, д. 30; 12. ООО «Владивостокский морской порт «Первомайский», стр. причал 42; 13. ООО «Востокморсервис», ул. Калинина, д. 204а; 14. Владивостокский филиал «Владпром» АО «Челябинский электрометаллургический комбинат», ул. Приморская, д. 8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Y62">
            <v>0</v>
          </cell>
        </row>
        <row r="63">
          <cell r="A63" t="str">
            <v>ВППВладивосток (Кневичи)ДФО</v>
          </cell>
          <cell r="B63">
            <v>55</v>
          </cell>
          <cell r="C63" t="str">
            <v>Владивостокский</v>
          </cell>
          <cell r="D63" t="str">
            <v>ВПП</v>
          </cell>
          <cell r="E63" t="str">
            <v>ВПП</v>
          </cell>
          <cell r="F63" t="str">
            <v>Владивосток (Кневичи)</v>
          </cell>
          <cell r="G63" t="str">
            <v>да</v>
          </cell>
          <cell r="H63" t="str">
            <v>установлен</v>
          </cell>
          <cell r="I63" t="str">
            <v>функционирует</v>
          </cell>
          <cell r="J63" t="str">
            <v>воздушный</v>
          </cell>
          <cell r="K63" t="str">
            <v>не определен</v>
          </cell>
          <cell r="L63" t="str">
            <v>грузо-пассажирский</v>
          </cell>
          <cell r="M63" t="str">
            <v>постоянный</v>
          </cell>
          <cell r="N63" t="str">
            <v>многосторонний</v>
          </cell>
          <cell r="O63" t="str">
            <v>не определен</v>
          </cell>
          <cell r="P63" t="str">
            <v>да</v>
          </cell>
          <cell r="Q63" t="str">
            <v>да</v>
          </cell>
          <cell r="R63" t="str">
            <v>да</v>
          </cell>
          <cell r="S63" t="str">
            <v>не применимо</v>
          </cell>
          <cell r="T63" t="str">
            <v>не применимо</v>
          </cell>
          <cell r="U63" t="str">
            <v>ДФО</v>
          </cell>
          <cell r="V63" t="str">
            <v>Приморский край</v>
          </cell>
          <cell r="W63" t="str">
            <v>Приморский край, г. Артем, ул. Владимира Сайбеля, 45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Y63">
            <v>0</v>
          </cell>
        </row>
        <row r="64">
          <cell r="A64" t="str">
            <v>ВППВладикавказ (Беслан)СКФО</v>
          </cell>
          <cell r="B64">
            <v>269</v>
          </cell>
          <cell r="C64" t="str">
            <v>Северо-Кавказский</v>
          </cell>
          <cell r="D64" t="str">
            <v>ВПП</v>
          </cell>
          <cell r="E64" t="str">
            <v>ВПП</v>
          </cell>
          <cell r="F64" t="str">
            <v>Владикавказ (Беслан)</v>
          </cell>
          <cell r="G64" t="str">
            <v>да</v>
          </cell>
          <cell r="H64" t="str">
            <v>установлен</v>
          </cell>
          <cell r="I64" t="str">
            <v>функционирует</v>
          </cell>
          <cell r="J64" t="str">
            <v>воздушный</v>
          </cell>
          <cell r="K64" t="str">
            <v>не определен</v>
          </cell>
          <cell r="L64" t="str">
            <v>грузо-пассажирский</v>
          </cell>
          <cell r="M64" t="str">
            <v>работающий на нерегулярной основе</v>
          </cell>
          <cell r="N64" t="str">
            <v>многосторонний</v>
          </cell>
          <cell r="O64" t="str">
            <v>не определен</v>
          </cell>
          <cell r="P64" t="str">
            <v>нет</v>
          </cell>
          <cell r="Q64" t="str">
            <v>нет</v>
          </cell>
          <cell r="R64" t="str">
            <v>да</v>
          </cell>
          <cell r="S64" t="str">
            <v>не применимо</v>
          </cell>
          <cell r="T64" t="str">
            <v>не применимо</v>
          </cell>
          <cell r="U64" t="str">
            <v>СКФО</v>
          </cell>
          <cell r="V64" t="str">
            <v>Республика Северная Осетия - Алания</v>
          </cell>
          <cell r="W64" t="str">
            <v>Республика Северная Осетия – Алания, Правобережный район, г.Беслан, Аэропорт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Y64">
            <v>0</v>
          </cell>
        </row>
        <row r="65">
          <cell r="A65" t="str">
            <v>ВППВолгоград (Гумрак)ЮФО</v>
          </cell>
          <cell r="B65">
            <v>95</v>
          </cell>
          <cell r="C65" t="str">
            <v>Волгоградский</v>
          </cell>
          <cell r="D65" t="str">
            <v>ВПП</v>
          </cell>
          <cell r="E65" t="str">
            <v>ВПП</v>
          </cell>
          <cell r="F65" t="str">
            <v>Волгоград (Гумрак)</v>
          </cell>
          <cell r="G65" t="str">
            <v>да</v>
          </cell>
          <cell r="H65" t="str">
            <v>установлен</v>
          </cell>
          <cell r="I65" t="str">
            <v>функционирует</v>
          </cell>
          <cell r="J65" t="str">
            <v>воздушный</v>
          </cell>
          <cell r="K65" t="str">
            <v>не определен</v>
          </cell>
          <cell r="L65" t="str">
            <v>грузо-пассажирский</v>
          </cell>
          <cell r="M65" t="str">
            <v>постоянный</v>
          </cell>
          <cell r="N65" t="str">
            <v>многосторонний</v>
          </cell>
          <cell r="O65" t="str">
            <v>не определен</v>
          </cell>
          <cell r="P65" t="str">
            <v>нет</v>
          </cell>
          <cell r="Q65" t="str">
            <v>нет</v>
          </cell>
          <cell r="R65" t="str">
            <v>нет</v>
          </cell>
          <cell r="S65" t="str">
            <v>не применимо</v>
          </cell>
          <cell r="T65" t="str">
            <v>не применимо</v>
          </cell>
          <cell r="U65" t="str">
            <v>ЮФО</v>
          </cell>
          <cell r="V65" t="str">
            <v>Волгоградская область</v>
          </cell>
          <cell r="W65" t="str">
            <v>г. Волгоград, шоссе Авиаторов, 161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Y65">
            <v>0</v>
          </cell>
        </row>
        <row r="66">
          <cell r="A66" t="str">
            <v>МАППВолошиноЮФО</v>
          </cell>
          <cell r="B66">
            <v>208</v>
          </cell>
          <cell r="C66" t="str">
            <v>Ростовский</v>
          </cell>
          <cell r="D66" t="str">
            <v>АПП</v>
          </cell>
          <cell r="E66" t="str">
            <v>МАПП</v>
          </cell>
          <cell r="F66" t="str">
            <v>Волошино</v>
          </cell>
          <cell r="G66" t="str">
            <v>да</v>
          </cell>
          <cell r="H66" t="str">
            <v>установлен</v>
          </cell>
          <cell r="I66" t="str">
    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 с 2017 г.</v>
          </cell>
          <cell r="J66" t="str">
            <v>автомобильный</v>
          </cell>
          <cell r="K66" t="str">
            <v>не определен</v>
          </cell>
          <cell r="L66" t="str">
            <v>грузо-пассажирский</v>
          </cell>
          <cell r="M66" t="str">
            <v>постоянный</v>
          </cell>
          <cell r="N66" t="str">
            <v>многосторонний</v>
          </cell>
          <cell r="O66" t="str">
            <v>не определен</v>
          </cell>
          <cell r="P66" t="str">
            <v>нет</v>
          </cell>
          <cell r="Q66" t="str">
            <v>да</v>
          </cell>
          <cell r="R66" t="str">
            <v>да</v>
          </cell>
          <cell r="S66" t="str">
            <v>не применимо (ЛНР)</v>
          </cell>
          <cell r="T66" t="str">
            <v>Красная Таловка</v>
          </cell>
          <cell r="U66" t="str">
            <v>ЮФО</v>
          </cell>
          <cell r="V66" t="str">
            <v>Ростовская область</v>
          </cell>
          <cell r="W66" t="str">
            <v>Ростовская область, Миллеровский район, 500м юго-восточнее с. Волошино, на 38 км автодоро-ги Миллерово-Луганск</v>
          </cell>
          <cell r="X66" t="str">
            <v>региональная</v>
          </cell>
          <cell r="Y66" t="str">
            <v>60 ОП РЗ 60К-201 а/д регионального значения г. Миллерово – г. Луганск (до границы Украины)</v>
          </cell>
          <cell r="Z66" t="str">
            <v xml:space="preserve">ФКУ Упрдор Москва - Волгоград 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 t="str">
            <v xml:space="preserve">60 ОП РЗ 60К-201 а/д регионального значения г. Миллерово – г. Луганск (до границы Украины) , а/д общего пользования федерального значения М-4 «Дон» </v>
          </cell>
          <cell r="AJ66" t="str">
            <v>45,7</v>
          </cell>
          <cell r="AK66">
            <v>45.7</v>
          </cell>
          <cell r="AL66" t="str">
            <v>II-III-IV</v>
          </cell>
          <cell r="AM66" t="str">
            <v>2-2-2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 t="str">
            <v>пропуск не осуществляется
Информация будет представлена дополнительно</v>
          </cell>
          <cell r="AY66">
            <v>0</v>
          </cell>
        </row>
        <row r="67">
          <cell r="A67" t="str">
            <v>ВППВоронеж (Чертовицкое)ЦФО</v>
          </cell>
          <cell r="B67">
            <v>25</v>
          </cell>
          <cell r="C67" t="str">
            <v>Белгородский</v>
          </cell>
          <cell r="D67" t="str">
            <v>ВПП</v>
          </cell>
          <cell r="E67" t="str">
            <v>ВПП</v>
          </cell>
          <cell r="F67" t="str">
            <v>Воронеж (Чертовицкое)</v>
          </cell>
          <cell r="G67" t="str">
            <v>да</v>
          </cell>
          <cell r="H67" t="str">
            <v>установлен</v>
          </cell>
          <cell r="I67" t="str">
            <v>функционирует</v>
          </cell>
          <cell r="J67" t="str">
            <v>воздушный</v>
          </cell>
          <cell r="K67" t="str">
            <v>не определен</v>
          </cell>
          <cell r="L67" t="str">
            <v>грузо-пассажирский</v>
          </cell>
          <cell r="M67" t="str">
            <v>постоянный</v>
          </cell>
          <cell r="N67" t="str">
            <v>многосторонний</v>
          </cell>
          <cell r="O67" t="str">
            <v>не определен</v>
          </cell>
          <cell r="P67" t="str">
            <v>нет</v>
          </cell>
          <cell r="Q67" t="str">
            <v>нет</v>
          </cell>
          <cell r="R67" t="str">
            <v>нет</v>
          </cell>
          <cell r="S67" t="str">
            <v>не применимо</v>
          </cell>
          <cell r="T67" t="str">
            <v>не применимо</v>
          </cell>
          <cell r="U67" t="str">
            <v>ЦФО</v>
          </cell>
          <cell r="V67" t="str">
            <v>Воронежская область</v>
          </cell>
          <cell r="W67" t="str">
            <v>Воронежская область, Рамонский район, 18 км севернее г. Воронежа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Y67">
            <v>0</v>
          </cell>
        </row>
        <row r="68">
          <cell r="A68" t="str">
            <v>МАППВоскресенскоеУФО</v>
          </cell>
          <cell r="B68">
            <v>291</v>
          </cell>
          <cell r="C68" t="str">
            <v>Уральский</v>
          </cell>
          <cell r="D68" t="str">
            <v>АПП</v>
          </cell>
          <cell r="E68" t="str">
            <v>МАПП</v>
          </cell>
          <cell r="F68" t="str">
            <v>Воскресенское</v>
          </cell>
          <cell r="G68" t="str">
            <v>да</v>
          </cell>
          <cell r="H68" t="str">
            <v>установлен</v>
          </cell>
          <cell r="I68" t="str">
            <v>функционирует</v>
          </cell>
          <cell r="J68" t="str">
            <v>автомобильный</v>
          </cell>
          <cell r="K68" t="str">
            <v>не определен</v>
          </cell>
          <cell r="L68" t="str">
            <v>грузо-пассажирский</v>
          </cell>
          <cell r="M68" t="str">
            <v>постоянный</v>
          </cell>
          <cell r="N68" t="str">
            <v>многосторонний</v>
          </cell>
          <cell r="O68" t="str">
            <v>не определен</v>
          </cell>
          <cell r="P68" t="str">
            <v>нет</v>
          </cell>
          <cell r="Q68" t="str">
            <v>нет</v>
          </cell>
          <cell r="R68" t="str">
            <v>нет</v>
          </cell>
          <cell r="S68" t="str">
            <v>Республика Казахстан</v>
          </cell>
          <cell r="T68" t="str">
            <v>Акбалшык</v>
          </cell>
          <cell r="U68" t="str">
            <v>УФО</v>
          </cell>
          <cell r="V68" t="str">
            <v>Курганская область</v>
          </cell>
          <cell r="W68" t="str">
            <v>Курганская область, Половинский район, с. Воскресенское, 24 км дороги регионального значения 3 категории Половинное – Воскресенское</v>
          </cell>
          <cell r="X68" t="str">
            <v>региональная</v>
          </cell>
          <cell r="Y68" t="str">
            <v>37 ОП РЗ 37 А - 0004 Курган - Половинное - Воскресенское - граница Казахстана</v>
          </cell>
          <cell r="Z68" t="str">
            <v>ФКУ Упрдор "Южный Урал"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 t="str">
            <v>37 ОП РЗ 37 А - 0004 Курган - Половинное - Воскресенское - граница Казахстана - автомобильная дорога общего пользования федерального значения Р-254 "Иртыш" Челябинск - Курган - Омск - Новосибирск</v>
          </cell>
          <cell r="AJ68" t="str">
            <v>102,853</v>
          </cell>
          <cell r="AK68">
            <v>102.85299999999999</v>
          </cell>
          <cell r="AL68" t="str">
            <v>III / IV</v>
          </cell>
          <cell r="AM68">
            <v>2</v>
          </cell>
          <cell r="AN68">
            <v>139682.076</v>
          </cell>
          <cell r="AO68">
            <v>145548.75599999999</v>
          </cell>
          <cell r="AP68">
            <v>151807.30100000001</v>
          </cell>
          <cell r="AQ68">
            <v>75724.070000000007</v>
          </cell>
          <cell r="AR68">
            <v>78904.482999999993</v>
          </cell>
          <cell r="AS68">
            <v>82297.376000000004</v>
          </cell>
          <cell r="AT68">
            <v>208660.13699999999</v>
          </cell>
          <cell r="AU68">
            <v>217632.524</v>
          </cell>
          <cell r="AV68">
            <v>227208.35399999999</v>
          </cell>
          <cell r="AW68">
            <v>0</v>
          </cell>
          <cell r="AY68">
            <v>0</v>
          </cell>
        </row>
        <row r="69">
          <cell r="A69" t="str">
            <v>МППВосточныйДФО</v>
          </cell>
          <cell r="B69">
            <v>64</v>
          </cell>
          <cell r="C69" t="str">
            <v>Владивостокский</v>
          </cell>
          <cell r="D69" t="str">
            <v>МПП</v>
          </cell>
          <cell r="E69" t="str">
            <v>МПП</v>
          </cell>
          <cell r="F69" t="str">
            <v>Восточный</v>
          </cell>
          <cell r="G69" t="str">
            <v>да</v>
          </cell>
          <cell r="H69" t="str">
            <v>установлен</v>
          </cell>
          <cell r="I69" t="str">
            <v>функционирует</v>
          </cell>
          <cell r="J69" t="str">
            <v>морской</v>
          </cell>
          <cell r="K69" t="str">
            <v>не определен</v>
          </cell>
          <cell r="L69" t="str">
            <v>грузовой</v>
          </cell>
          <cell r="M69" t="str">
            <v>постоянный</v>
          </cell>
          <cell r="N69" t="str">
            <v>многосторонний</v>
          </cell>
          <cell r="O69" t="str">
            <v>не определен</v>
          </cell>
          <cell r="P69" t="str">
            <v>да</v>
          </cell>
          <cell r="Q69" t="str">
            <v>да</v>
          </cell>
          <cell r="R69" t="str">
            <v>да</v>
          </cell>
          <cell r="S69" t="str">
            <v>не применимо</v>
          </cell>
          <cell r="T69" t="str">
            <v>не применимо</v>
          </cell>
          <cell r="U69" t="str">
            <v>ДФО</v>
          </cell>
          <cell r="V69" t="str">
            <v>Приморский край</v>
          </cell>
          <cell r="W69" t="str">
            <v>Приморский край, Находкинский городской округ, мкр. Врангель, расположен на 8 отдельных участках морского порта Восточный:
1. АО «Восточный порт» ППК - 1, ул. Внутрипортовая, 47;
2. АО «Восточный порт» ППК-3, ул. Внутрипортовая, 47;
3. ООО «Восточно - Уральский Терминал», ул. Внутрипортовая, 1; 4. ООО «Восточная Стивидорная Компания», ул. Внутрипортовая, 14 а;
5. ООО «Стивидорная компания «Малый порт», ул. Базовая, 10;
6. ООО «Восточный лесной порт», ул. Базовая, 12;
7. ООО «Восточный Нефтехимический Терминал», ул. Базовая, 8;
8. ООО «Транснефть - Порт Козьмино», ул. Нижне-Набережная, 78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Y69">
            <v>0</v>
          </cell>
        </row>
        <row r="70">
          <cell r="A70" t="str">
            <v>ЖДППВыборгСЗФО</v>
          </cell>
          <cell r="B70">
            <v>243</v>
          </cell>
          <cell r="C70" t="str">
            <v>Санкт-Петербургский</v>
          </cell>
          <cell r="D70" t="str">
            <v>ЖДПП</v>
          </cell>
          <cell r="E70" t="str">
            <v>ЖДПП</v>
          </cell>
          <cell r="F70" t="str">
            <v>Выборг</v>
          </cell>
          <cell r="G70" t="str">
            <v>да</v>
          </cell>
          <cell r="H70" t="str">
            <v>установлен</v>
          </cell>
          <cell r="I70" t="str">
            <v>функционирует</v>
          </cell>
          <cell r="J70" t="str">
            <v>железнодорожный</v>
          </cell>
          <cell r="K70" t="str">
            <v>не определен</v>
          </cell>
          <cell r="L70" t="str">
            <v>пассажирский</v>
          </cell>
          <cell r="M70" t="str">
            <v>постоянный</v>
          </cell>
          <cell r="N70" t="str">
            <v>многосторонний</v>
          </cell>
          <cell r="O70" t="str">
            <v>не определен</v>
          </cell>
          <cell r="P70" t="str">
            <v>нет</v>
          </cell>
          <cell r="Q70" t="str">
            <v>нет</v>
          </cell>
          <cell r="R70" t="str">
            <v>нет</v>
          </cell>
          <cell r="S70" t="str">
            <v>Финляндская Республика</v>
          </cell>
          <cell r="T70" t="str">
            <v>Вайниккала</v>
          </cell>
          <cell r="U70" t="str">
            <v>СЗФО</v>
          </cell>
          <cell r="V70" t="str">
            <v>Ленинградская область</v>
          </cell>
          <cell r="W70" t="str">
            <v>Ленинградская область, г. Выборг, ул. Железнодорожная, д.8А,1А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Y70">
            <v>0</v>
          </cell>
        </row>
        <row r="71">
          <cell r="A71" t="str">
            <v>МППВыборгСЗФО</v>
          </cell>
          <cell r="B71">
            <v>255</v>
          </cell>
          <cell r="C71" t="str">
            <v>Санкт-Петербургский</v>
          </cell>
          <cell r="D71" t="str">
            <v>МПП</v>
          </cell>
          <cell r="E71" t="str">
            <v>МПП</v>
          </cell>
          <cell r="F71" t="str">
            <v>Выборг</v>
          </cell>
          <cell r="G71" t="str">
            <v>да</v>
          </cell>
          <cell r="H71" t="str">
            <v>установлен</v>
          </cell>
          <cell r="I71" t="str">
            <v>функционирует</v>
          </cell>
          <cell r="J71" t="str">
            <v>морской</v>
          </cell>
          <cell r="K71" t="str">
            <v>не определен</v>
          </cell>
          <cell r="L71" t="str">
            <v>грузо-пассажирский</v>
          </cell>
          <cell r="M71" t="str">
            <v>постоянный</v>
          </cell>
          <cell r="N71" t="str">
            <v>многосторонний</v>
          </cell>
          <cell r="O71" t="str">
            <v>не определен</v>
          </cell>
          <cell r="P71" t="str">
            <v>нет</v>
          </cell>
          <cell r="Q71" t="str">
            <v>нет</v>
          </cell>
          <cell r="R71" t="str">
            <v>да</v>
          </cell>
          <cell r="S71" t="str">
            <v>не применимо</v>
          </cell>
          <cell r="T71" t="str">
            <v>не применимо</v>
          </cell>
          <cell r="U71" t="str">
            <v>СЗФО</v>
          </cell>
          <cell r="V71" t="str">
            <v>Ленинградская область</v>
          </cell>
          <cell r="W71" t="str">
            <v>Ленинградская область, г. Выборг, ул. Южный Вал, д.1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Y71">
            <v>0</v>
          </cell>
        </row>
        <row r="72">
          <cell r="A72" t="str">
            <v>МППВысоцкСЗФО</v>
          </cell>
          <cell r="B72">
            <v>256</v>
          </cell>
          <cell r="C72" t="str">
            <v>Санкт-Петербургский</v>
          </cell>
          <cell r="D72" t="str">
            <v>МПП</v>
          </cell>
          <cell r="E72" t="str">
            <v>МПП</v>
          </cell>
          <cell r="F72" t="str">
            <v>Высоцк</v>
          </cell>
          <cell r="G72" t="str">
            <v>да</v>
          </cell>
          <cell r="H72" t="str">
            <v>установлен</v>
          </cell>
          <cell r="I72" t="str">
            <v>функционирует</v>
          </cell>
          <cell r="J72" t="str">
            <v>морской</v>
          </cell>
          <cell r="K72" t="str">
            <v>не определен</v>
          </cell>
          <cell r="L72" t="str">
            <v>грузо-пассажирский</v>
          </cell>
          <cell r="M72" t="str">
            <v>постоянный</v>
          </cell>
          <cell r="N72" t="str">
            <v>многосторонний</v>
          </cell>
          <cell r="O72" t="str">
            <v>не определен</v>
          </cell>
          <cell r="P72" t="str">
            <v>нет</v>
          </cell>
          <cell r="Q72" t="str">
            <v>да</v>
          </cell>
          <cell r="R72" t="str">
            <v>нет</v>
          </cell>
          <cell r="S72" t="str">
            <v>не применимо</v>
          </cell>
          <cell r="T72" t="str">
            <v>не применимо</v>
          </cell>
          <cell r="U72" t="str">
            <v>СЗФО</v>
          </cell>
          <cell r="V72" t="str">
            <v>Ленинградская область</v>
          </cell>
          <cell r="W72" t="str">
            <v>Ленинградская область,Выборгский р-н, г. Высоцк, ул. Кировская, д.3;
Ленинградская область,Выборгский р-н, г. Высоцк, ул. Пихтовая, д.1
Ленинградская область,Выборгский р-н, Высоцкое городское поселение, Высоцкий массив,
Кислицинский проезд, участок 3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Y72">
            <v>0</v>
          </cell>
        </row>
        <row r="73">
          <cell r="A73" t="str">
            <v>ЖДППВяртсиляСЗФО</v>
          </cell>
          <cell r="B73">
            <v>244</v>
          </cell>
          <cell r="C73" t="str">
            <v>Санкт-Петербургский</v>
          </cell>
          <cell r="D73" t="str">
            <v>ЖДПП</v>
          </cell>
          <cell r="E73" t="str">
            <v>ЖДПП</v>
          </cell>
          <cell r="F73" t="str">
            <v>Вяртсиля</v>
          </cell>
          <cell r="G73" t="str">
            <v>да</v>
          </cell>
          <cell r="H73" t="str">
            <v>установлен</v>
          </cell>
          <cell r="I73" t="str">
            <v>функционирует</v>
          </cell>
          <cell r="J73" t="str">
            <v>железнодорожный</v>
          </cell>
          <cell r="K73" t="str">
            <v>не определен</v>
          </cell>
          <cell r="L73" t="str">
            <v>грузо-пассажирский</v>
          </cell>
          <cell r="M73" t="str">
            <v>постоянный</v>
          </cell>
          <cell r="N73" t="str">
            <v>многосторонний</v>
          </cell>
          <cell r="O73" t="str">
            <v>не определен</v>
          </cell>
          <cell r="P73" t="str">
            <v>нет</v>
          </cell>
          <cell r="Q73" t="str">
            <v>нет</v>
          </cell>
          <cell r="R73" t="str">
            <v>нет</v>
          </cell>
          <cell r="S73" t="str">
            <v>Финляндская Республика</v>
          </cell>
          <cell r="T73" t="str">
            <v>Ниирала</v>
          </cell>
          <cell r="U73" t="str">
            <v>СЗФО</v>
          </cell>
          <cell r="V73" t="str">
            <v>Республика Карелия</v>
          </cell>
          <cell r="W73" t="str">
            <v>Республика Карелия, г. Сортавала, станция Вяртсиля, (пограничный знак № 111/67), 53 км автомобильной дороги федерального значения А-121 Санкт-Петербург - Приозерск - Сортавала – Петрозаводск (подъезд к МАПП Вяртсиля)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Y73">
            <v>0</v>
          </cell>
        </row>
        <row r="74">
          <cell r="A74" t="str">
            <v>МАППВяртсиляСЗФО</v>
          </cell>
          <cell r="B74">
            <v>234</v>
          </cell>
          <cell r="C74" t="str">
            <v>Санкт-Петербургский</v>
          </cell>
          <cell r="D74" t="str">
            <v>АПП</v>
          </cell>
          <cell r="E74" t="str">
            <v>МАПП</v>
          </cell>
          <cell r="F74" t="str">
            <v>Вяртсиля</v>
          </cell>
          <cell r="G74" t="str">
            <v>да</v>
          </cell>
          <cell r="H74" t="str">
            <v>установлен</v>
          </cell>
          <cell r="I74" t="str">
            <v>функционирует</v>
          </cell>
          <cell r="J74" t="str">
            <v>автомобильный</v>
          </cell>
          <cell r="K74" t="str">
            <v>не определен</v>
          </cell>
          <cell r="L74" t="str">
            <v>грузо-пассажирский</v>
          </cell>
          <cell r="M74" t="str">
            <v>постоянный</v>
          </cell>
          <cell r="N74" t="str">
            <v>многосторонний</v>
          </cell>
          <cell r="O74" t="str">
            <v>не определен</v>
          </cell>
          <cell r="P74" t="str">
            <v>да</v>
          </cell>
          <cell r="Q74" t="str">
            <v>да</v>
          </cell>
          <cell r="R74" t="str">
            <v>да</v>
          </cell>
          <cell r="S74" t="str">
            <v>Финляндская Республика</v>
          </cell>
          <cell r="T74" t="str">
            <v>Ниирала</v>
          </cell>
          <cell r="U74" t="str">
            <v>СЗФО</v>
          </cell>
          <cell r="V74" t="str">
            <v>Республика Карелия</v>
          </cell>
          <cell r="W74" t="str">
            <v>Республики Карелия, г. Сортавала, станция Вяртсиля, (пограничный знак № 111/67), 53 км автодороги федерального значения А-121 Санкт-Петербург – Приозерск – Сортавала – Петрозаводск (подъезд к МАПП Вяртсиля)</v>
          </cell>
          <cell r="X74" t="str">
            <v>федеральная</v>
          </cell>
          <cell r="Y74" t="str">
            <v>А-121, ФКУ Упрдор "Кола"</v>
          </cell>
          <cell r="Z74">
            <v>0</v>
          </cell>
          <cell r="AA74" t="str">
            <v>53+000</v>
          </cell>
          <cell r="AB74">
            <v>0</v>
          </cell>
          <cell r="AC74" t="str">
            <v>4</v>
          </cell>
          <cell r="AD74" t="str">
            <v xml:space="preserve">I В </v>
          </cell>
          <cell r="AE74" t="str">
            <v>96,75</v>
          </cell>
          <cell r="AF74" t="str">
            <v>обустроено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Y74">
            <v>0</v>
          </cell>
        </row>
        <row r="75">
          <cell r="A75" t="str">
            <v>ДАПП ПУПГарахСКФО</v>
          </cell>
          <cell r="B75">
            <v>262</v>
          </cell>
          <cell r="C75" t="str">
            <v>Северо-Кавказский</v>
          </cell>
          <cell r="D75" t="str">
            <v>АПП</v>
          </cell>
          <cell r="E75" t="str">
            <v>ДАПП ПУП</v>
          </cell>
          <cell r="F75" t="str">
            <v>Гарах</v>
          </cell>
          <cell r="G75" t="str">
            <v>да</v>
          </cell>
          <cell r="H75" t="str">
            <v>установлен</v>
          </cell>
          <cell r="I75" t="str">
            <v>функционирует</v>
          </cell>
          <cell r="J75" t="str">
            <v>автомобильный</v>
          </cell>
          <cell r="K75" t="str">
            <v>не определен</v>
          </cell>
          <cell r="L75" t="str">
            <v>не определен</v>
          </cell>
          <cell r="M75" t="str">
            <v>постоянный</v>
          </cell>
          <cell r="N75" t="str">
            <v>двусторонний</v>
          </cell>
          <cell r="O75" t="str">
            <v>упрощенный</v>
          </cell>
          <cell r="P75" t="str">
            <v>нет</v>
          </cell>
          <cell r="Q75" t="str">
            <v>нет</v>
          </cell>
          <cell r="R75" t="str">
            <v>нет</v>
          </cell>
          <cell r="S75" t="str">
            <v>Азербайджанская Республика</v>
          </cell>
          <cell r="T75" t="str">
            <v>Зухул</v>
          </cell>
          <cell r="U75" t="str">
            <v>СКФО</v>
          </cell>
          <cell r="V75" t="str">
            <v>Республика Дагестан</v>
          </cell>
          <cell r="W75" t="str">
            <v>Республика Дагестан, Магарамкентский район, с. Гарах</v>
          </cell>
          <cell r="X75" t="str">
            <v>региональная</v>
          </cell>
          <cell r="Y75" t="str">
            <v>Магарамкент-Ахты-Рутул</v>
          </cell>
          <cell r="Z75" t="str">
            <v>ФКУ Упрдор "Каспий"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 t="str">
            <v>(82ОПР382К-016)</v>
          </cell>
          <cell r="AJ75">
            <v>41</v>
          </cell>
          <cell r="AK75">
            <v>45</v>
          </cell>
          <cell r="AL75" t="str">
            <v>III</v>
          </cell>
          <cell r="AM75">
            <v>2</v>
          </cell>
          <cell r="AN75">
            <v>37507</v>
          </cell>
          <cell r="AO75">
            <v>39007</v>
          </cell>
          <cell r="AP75">
            <v>40588</v>
          </cell>
          <cell r="AQ75">
            <v>170000</v>
          </cell>
          <cell r="AR75">
            <v>170000</v>
          </cell>
          <cell r="AS75">
            <v>170000</v>
          </cell>
          <cell r="AT75">
            <v>220000</v>
          </cell>
          <cell r="AU75">
            <v>220000</v>
          </cell>
          <cell r="AV75">
            <v>220000</v>
          </cell>
          <cell r="AW75">
            <v>0</v>
          </cell>
          <cell r="AY75">
            <v>0</v>
          </cell>
        </row>
        <row r="76">
          <cell r="A76" t="str">
            <v>ЖДППГартмашевкаЦФО</v>
          </cell>
          <cell r="B76">
            <v>18</v>
          </cell>
          <cell r="C76" t="str">
            <v>Белгородский</v>
          </cell>
          <cell r="D76" t="str">
            <v>ЖДПП</v>
          </cell>
          <cell r="E76" t="str">
            <v>ЖДПП</v>
          </cell>
          <cell r="F76" t="str">
            <v>Гартмашевка</v>
          </cell>
          <cell r="G76" t="str">
            <v>нет</v>
          </cell>
          <cell r="H76" t="str">
            <v>установлен</v>
          </cell>
          <cell r="I76" t="str">
            <v>Пункт пропуска не обустроен, так как решение о целесообразности функционирования не принято, в том числе сопредельным государством. Инфраструктура пункта пропуск на сопредельной территории отсутствует</v>
          </cell>
          <cell r="J76" t="str">
            <v>железнодорожный</v>
          </cell>
          <cell r="K76" t="str">
            <v>не определен</v>
          </cell>
          <cell r="L76" t="str">
            <v>не определен</v>
          </cell>
          <cell r="M76" t="str">
            <v>не определен</v>
          </cell>
          <cell r="N76" t="str">
            <v>двусторонний</v>
          </cell>
          <cell r="O76" t="str">
            <v>не определен</v>
          </cell>
          <cell r="P76" t="str">
            <v>нет</v>
          </cell>
          <cell r="Q76" t="str">
            <v>нет</v>
          </cell>
          <cell r="R76" t="str">
            <v>нет</v>
          </cell>
          <cell r="S76" t="str">
            <v>не применимо (ЛНР)</v>
          </cell>
          <cell r="T76" t="str">
            <v>Зариновка</v>
          </cell>
          <cell r="U76" t="str">
            <v>ЦФО</v>
          </cell>
          <cell r="V76" t="str">
            <v>Воронежская область</v>
          </cell>
          <cell r="W76" t="str">
            <v>не определен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Y76">
            <v>0</v>
          </cell>
        </row>
        <row r="77">
          <cell r="A77" t="str">
            <v>ВППГеленджикЮФО</v>
          </cell>
          <cell r="B77">
            <v>278</v>
          </cell>
          <cell r="C77" t="str">
            <v>Сочинский</v>
          </cell>
          <cell r="D77" t="str">
            <v>ВПП</v>
          </cell>
          <cell r="E77" t="str">
            <v>ВПП</v>
          </cell>
          <cell r="F77" t="str">
            <v>Геленджик</v>
          </cell>
          <cell r="G77" t="str">
            <v>нет</v>
          </cell>
          <cell r="H77" t="str">
            <v>установлен</v>
          </cell>
          <cell r="I77" t="str">
            <v>Пункт пропуска не обустраивался и не открывался установленным порядком. Пропуск осуществляется по особому решению Правительства РФ</v>
          </cell>
          <cell r="J77" t="str">
            <v>воздушный</v>
          </cell>
          <cell r="K77" t="str">
            <v>не определен</v>
          </cell>
          <cell r="L77" t="str">
            <v>грузо-пассажирский</v>
          </cell>
          <cell r="M77" t="str">
            <v>постоянный</v>
          </cell>
          <cell r="N77" t="str">
            <v>многосторонний</v>
          </cell>
          <cell r="O77" t="str">
            <v>не определен</v>
          </cell>
          <cell r="P77" t="str">
            <v>нет</v>
          </cell>
          <cell r="Q77" t="str">
            <v>нет</v>
          </cell>
          <cell r="R77" t="str">
            <v>нет</v>
          </cell>
          <cell r="S77" t="str">
            <v>не применимо</v>
          </cell>
          <cell r="T77" t="str">
            <v>не применимо</v>
          </cell>
          <cell r="U77" t="str">
            <v>ЮФО</v>
          </cell>
          <cell r="V77" t="str">
            <v>Краснодарский край</v>
          </cell>
          <cell r="W77" t="str">
            <v>не определен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Y77">
            <v>0</v>
          </cell>
        </row>
        <row r="78">
          <cell r="A78" t="str">
            <v>МППГеленджикЮФО</v>
          </cell>
          <cell r="B78">
            <v>282</v>
          </cell>
          <cell r="C78" t="str">
            <v>Сочинский</v>
          </cell>
          <cell r="D78" t="str">
            <v>МПП</v>
          </cell>
          <cell r="E78" t="str">
            <v>МПП</v>
          </cell>
          <cell r="F78" t="str">
            <v>Геленджик</v>
          </cell>
          <cell r="G78" t="str">
            <v>нет</v>
          </cell>
          <cell r="H78" t="str">
            <v>установлен</v>
          </cell>
          <cell r="I78" t="str">
            <v>Временно закрыт на период реконструкции распоряжением Правительства Российской Федерации от 28.12.2018 № 2978-р. Мероприятие по реконструкции планируется к реализации за счет внебюджетных источников</v>
          </cell>
          <cell r="J78" t="str">
            <v>морской</v>
          </cell>
          <cell r="K78" t="str">
            <v>не определен</v>
          </cell>
          <cell r="L78" t="str">
            <v>грузо-пассажирский</v>
          </cell>
          <cell r="M78" t="str">
            <v>постоянный</v>
          </cell>
          <cell r="N78" t="str">
            <v>многосторонний</v>
          </cell>
          <cell r="O78" t="str">
            <v>не определен</v>
          </cell>
          <cell r="P78" t="str">
            <v>да</v>
          </cell>
          <cell r="Q78" t="str">
            <v>нет</v>
          </cell>
          <cell r="R78" t="str">
            <v>да</v>
          </cell>
          <cell r="S78" t="str">
            <v>не применимо</v>
          </cell>
          <cell r="T78" t="str">
            <v>не применимо</v>
          </cell>
          <cell r="U78" t="str">
            <v>ЮФО</v>
          </cell>
          <cell r="V78" t="str">
            <v>Краснодарский край</v>
          </cell>
          <cell r="W78" t="str">
            <v>Краснодарский край, г. Геленджик, ул. Портовая, 1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Y78">
            <v>0</v>
          </cell>
        </row>
        <row r="79">
          <cell r="A79" t="str">
            <v>ЖДППГлушковоЦФО</v>
          </cell>
          <cell r="B79">
            <v>39</v>
          </cell>
          <cell r="C79" t="str">
            <v>Брянский</v>
          </cell>
          <cell r="D79" t="str">
            <v>ЖДПП</v>
          </cell>
          <cell r="E79" t="str">
            <v>ЖДПП</v>
          </cell>
          <cell r="F79" t="str">
            <v>Глушково</v>
          </cell>
          <cell r="G79" t="str">
            <v>да</v>
          </cell>
          <cell r="H79" t="str">
            <v>установлен</v>
          </cell>
          <cell r="I79" t="str">
    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 с 2016 г. Пункт пропуска не обустраивался</v>
          </cell>
          <cell r="J79" t="str">
            <v>железнодорожный</v>
          </cell>
          <cell r="K79" t="str">
            <v>не определен</v>
          </cell>
          <cell r="L79" t="str">
            <v>грузо-пассажирский</v>
          </cell>
          <cell r="M79" t="str">
            <v>постоянный</v>
          </cell>
          <cell r="N79" t="str">
            <v>двусторонний</v>
          </cell>
          <cell r="O79" t="str">
            <v>не определен</v>
          </cell>
          <cell r="P79" t="str">
            <v>нет</v>
          </cell>
          <cell r="Q79" t="str">
            <v>нет</v>
          </cell>
          <cell r="R79" t="str">
            <v>нет</v>
          </cell>
          <cell r="S79" t="str">
            <v>Украина</v>
          </cell>
          <cell r="T79" t="str">
            <v>Волфино</v>
          </cell>
          <cell r="U79" t="str">
            <v>ЦФО</v>
          </cell>
          <cell r="V79" t="str">
            <v>Курская область</v>
          </cell>
          <cell r="W79" t="str">
            <v>Курская область, Глушковский район, ст. Глушково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Y79">
            <v>0</v>
          </cell>
        </row>
        <row r="80">
          <cell r="A80" t="str">
            <v>ДАППГоловчиноЦФО</v>
          </cell>
          <cell r="B80">
            <v>6</v>
          </cell>
          <cell r="C80" t="str">
            <v>Белгородский</v>
          </cell>
          <cell r="D80" t="str">
            <v>АПП</v>
          </cell>
          <cell r="E80" t="str">
            <v>ДАПП</v>
          </cell>
          <cell r="F80" t="str">
            <v>Головчино</v>
          </cell>
          <cell r="G80" t="str">
            <v>нет</v>
          </cell>
          <cell r="H80" t="str">
            <v>установлен</v>
          </cell>
          <cell r="I80" t="str">
            <v>Пункт пропуска не обустроен, так как решение о целесообразности функционирования не принято, в том числе сопредельным государством. Инфраструктура пункта пропуск на сопредельной территории отсутствует</v>
          </cell>
          <cell r="J80" t="str">
            <v>автомобильный</v>
          </cell>
          <cell r="K80" t="str">
            <v>не определен</v>
          </cell>
          <cell r="L80" t="str">
            <v>не определен</v>
          </cell>
          <cell r="M80" t="str">
            <v>не определен</v>
          </cell>
          <cell r="N80" t="str">
            <v>двусторонний</v>
          </cell>
          <cell r="O80" t="str">
            <v>не определен</v>
          </cell>
          <cell r="P80" t="str">
            <v>нет</v>
          </cell>
          <cell r="Q80" t="str">
            <v>нет</v>
          </cell>
          <cell r="R80" t="str">
            <v>нет</v>
          </cell>
          <cell r="S80" t="str">
            <v>Украина</v>
          </cell>
          <cell r="T80" t="str">
            <v>Ивашки</v>
          </cell>
          <cell r="U80" t="str">
            <v>ЦФО</v>
          </cell>
          <cell r="V80" t="str">
            <v>Белгородская область</v>
          </cell>
          <cell r="W80" t="str">
            <v>не определен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Y80">
            <v>0</v>
          </cell>
        </row>
        <row r="81">
          <cell r="A81" t="str">
            <v>ЖДППГоловчиноЦФО</v>
          </cell>
          <cell r="B81">
            <v>19</v>
          </cell>
          <cell r="C81" t="str">
            <v>Белгородский</v>
          </cell>
          <cell r="D81" t="str">
            <v>ЖДПП</v>
          </cell>
          <cell r="E81" t="str">
            <v>ЖДПП</v>
          </cell>
          <cell r="F81" t="str">
            <v>Головчино</v>
          </cell>
          <cell r="G81" t="str">
            <v>да</v>
          </cell>
          <cell r="H81" t="str">
            <v>установлен</v>
          </cell>
          <cell r="I81" t="str">
    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</v>
          </cell>
          <cell r="J81" t="str">
            <v>железнодорожный</v>
          </cell>
          <cell r="K81" t="str">
            <v>не определен</v>
          </cell>
          <cell r="L81" t="str">
            <v>грузо-пассажирский</v>
          </cell>
          <cell r="M81" t="str">
            <v>постоянный</v>
          </cell>
          <cell r="N81" t="str">
            <v>двусторонний</v>
          </cell>
          <cell r="O81" t="str">
            <v>не определен</v>
          </cell>
          <cell r="P81" t="str">
            <v>нет</v>
          </cell>
          <cell r="Q81" t="str">
            <v>нет</v>
          </cell>
          <cell r="R81" t="str">
            <v>нет</v>
          </cell>
          <cell r="S81" t="str">
            <v>Украина</v>
          </cell>
          <cell r="T81" t="str">
            <v>Одноробовка</v>
          </cell>
          <cell r="U81" t="str">
            <v>ЦФО</v>
          </cell>
          <cell r="V81" t="str">
            <v>Белгородская область</v>
          </cell>
          <cell r="W81" t="str">
            <v>Белгородская область, Грайворонский район, ул. Привокзальная, д. 2а, станция Хотмыжск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Y81">
            <v>0</v>
          </cell>
        </row>
        <row r="82">
          <cell r="A82" t="str">
            <v>МАППГорнякСФО</v>
          </cell>
          <cell r="B82">
            <v>159</v>
          </cell>
          <cell r="C82" t="str">
            <v>Новосибирский</v>
          </cell>
          <cell r="D82" t="str">
            <v>АПП</v>
          </cell>
          <cell r="E82" t="str">
            <v>МАПП</v>
          </cell>
          <cell r="F82" t="str">
            <v>Горняк</v>
          </cell>
          <cell r="G82" t="str">
            <v>да</v>
          </cell>
          <cell r="H82" t="str">
            <v>установлен</v>
          </cell>
          <cell r="I82" t="str">
            <v>функционирует</v>
          </cell>
          <cell r="J82" t="str">
            <v>автомобильный</v>
          </cell>
          <cell r="K82" t="str">
            <v>не определен</v>
          </cell>
          <cell r="L82" t="str">
            <v>грузо-пассажирский</v>
          </cell>
          <cell r="M82" t="str">
            <v>постоянный</v>
          </cell>
          <cell r="N82" t="str">
            <v>многосторонний</v>
          </cell>
          <cell r="O82" t="str">
            <v>не определен</v>
          </cell>
          <cell r="P82" t="str">
            <v>нет</v>
          </cell>
          <cell r="Q82" t="str">
            <v>нет</v>
          </cell>
          <cell r="R82" t="str">
            <v>нет</v>
          </cell>
          <cell r="S82" t="str">
            <v>Республика Казахстан</v>
          </cell>
          <cell r="T82" t="str">
            <v>Жезкент</v>
          </cell>
          <cell r="U82" t="str">
            <v>СФО</v>
          </cell>
          <cell r="V82" t="str">
            <v>Алтайский край</v>
          </cell>
          <cell r="W82" t="str">
            <v>Алтайский край, Локтевский район, автодорога "Горняк-граница -Республики Казахстан", 3 км+ 700м</v>
          </cell>
          <cell r="X82" t="str">
            <v>региональная</v>
          </cell>
          <cell r="Y82" t="str">
            <v>К-26</v>
          </cell>
          <cell r="Z82" t="str">
            <v>ФКУ Упрдор "Алтай"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 t="str">
            <v>К-26, К-72</v>
          </cell>
          <cell r="AJ82" t="str">
            <v>44</v>
          </cell>
          <cell r="AK82" t="str">
            <v>44</v>
          </cell>
          <cell r="AL82" t="str">
            <v>III - III</v>
          </cell>
          <cell r="AM82">
            <v>2</v>
          </cell>
          <cell r="AN82">
            <v>72635.199999999997</v>
          </cell>
          <cell r="AO82">
            <v>75684.399999999994</v>
          </cell>
          <cell r="AP82">
            <v>78940.399999999994</v>
          </cell>
          <cell r="AQ82">
            <v>0</v>
          </cell>
          <cell r="AR82">
            <v>0</v>
          </cell>
          <cell r="AS82">
            <v>0</v>
          </cell>
          <cell r="AT82">
            <v>523469.69</v>
          </cell>
          <cell r="AU82">
            <v>1091957.78</v>
          </cell>
          <cell r="AV82">
            <v>798002.74399999995</v>
          </cell>
          <cell r="AW82">
            <v>0</v>
          </cell>
          <cell r="AY82">
            <v>0</v>
          </cell>
        </row>
        <row r="83">
          <cell r="A83" t="str">
            <v>МАППГрайворонЦФО</v>
          </cell>
          <cell r="B83">
            <v>7</v>
          </cell>
          <cell r="C83" t="str">
            <v>Белгородский</v>
          </cell>
          <cell r="D83" t="str">
            <v>АПП</v>
          </cell>
          <cell r="E83" t="str">
            <v>МАПП</v>
          </cell>
          <cell r="F83" t="str">
            <v>Грайворон</v>
          </cell>
          <cell r="G83" t="str">
            <v>да</v>
          </cell>
          <cell r="H83" t="str">
            <v>установлен</v>
          </cell>
          <cell r="I83" t="str">
            <v>функционирует</v>
          </cell>
          <cell r="J83" t="str">
            <v>автомобильный</v>
          </cell>
          <cell r="K83" t="str">
            <v>не определен</v>
          </cell>
          <cell r="L83" t="str">
            <v>грузо-пассажирский</v>
          </cell>
          <cell r="M83" t="str">
            <v>постоянный</v>
          </cell>
          <cell r="N83" t="str">
            <v>многосторонний</v>
          </cell>
          <cell r="O83" t="str">
            <v>не определен</v>
          </cell>
          <cell r="P83" t="str">
            <v>нет</v>
          </cell>
          <cell r="Q83" t="str">
            <v>нет</v>
          </cell>
          <cell r="R83" t="str">
            <v>да</v>
          </cell>
          <cell r="S83" t="str">
            <v>Украина</v>
          </cell>
          <cell r="T83" t="str">
            <v>Великая Писаревка</v>
          </cell>
          <cell r="U83" t="str">
            <v>ЦФО</v>
          </cell>
          <cell r="V83" t="str">
            <v>Белгородская область</v>
          </cell>
          <cell r="W83" t="str">
            <v>Белгородская область, Грайворонский район, с. Козинка, ул. Республиканская, д.23</v>
          </cell>
          <cell r="X83" t="str">
            <v>региональная</v>
          </cell>
          <cell r="Y83" t="str">
            <v>14.ОП.РЗ.К-4 Белгород-Грайворон-Козинка</v>
          </cell>
          <cell r="Z83" t="str">
            <v>ФКУ Упрдор Москва - Харьков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 t="str">
            <v xml:space="preserve"> 14.ОП.РЗ.К-4  Белгород-Грайворон-Козинка</v>
          </cell>
          <cell r="AJ83">
            <v>75.3</v>
          </cell>
          <cell r="AK83">
            <v>75.3</v>
          </cell>
          <cell r="AL83" t="str">
            <v>II-III</v>
          </cell>
          <cell r="AM83" t="str">
            <v>2-4</v>
          </cell>
          <cell r="AN83">
            <v>211581.008</v>
          </cell>
          <cell r="AO83">
            <v>220044.24900000001</v>
          </cell>
          <cell r="AP83">
            <v>228846.019</v>
          </cell>
          <cell r="AQ83">
            <v>991512.69284729718</v>
          </cell>
          <cell r="AR83">
            <v>1033156.2259468824</v>
          </cell>
          <cell r="AS83">
            <v>1077581.9436625994</v>
          </cell>
          <cell r="AT83">
            <v>2633936.2962470548</v>
          </cell>
          <cell r="AU83">
            <v>2747195.5569856698</v>
          </cell>
          <cell r="AV83">
            <v>2891337.5476644081</v>
          </cell>
          <cell r="AW83" t="str">
            <v>Даны ориентировочные затраты на ремонты, капитальные ремонты и содержание автомобильных дорог. Более точные данные могут быть предоставлены при обследовании дорог в период отсутствия снежного покрова. Так же стоит учитывать, что часть маршрутов от АПП до федеральных автомобильных дорог может совпадать</v>
          </cell>
          <cell r="AY83">
            <v>0</v>
          </cell>
        </row>
        <row r="84">
          <cell r="A84" t="str">
            <v>ВППГрозный (Северный)СКФО</v>
          </cell>
          <cell r="B84">
            <v>270</v>
          </cell>
          <cell r="C84" t="str">
            <v>Северо-Кавказский</v>
          </cell>
          <cell r="D84" t="str">
            <v>ВПП</v>
          </cell>
          <cell r="E84" t="str">
            <v>ВПП</v>
          </cell>
          <cell r="F84" t="str">
            <v>Грозный (Северный)</v>
          </cell>
          <cell r="G84" t="str">
            <v>да</v>
          </cell>
          <cell r="H84" t="str">
            <v>установлен</v>
          </cell>
          <cell r="I84" t="str">
            <v>функционирует</v>
          </cell>
          <cell r="J84" t="str">
            <v>воздушный</v>
          </cell>
          <cell r="K84" t="str">
            <v>не определен</v>
          </cell>
          <cell r="L84" t="str">
            <v>грузо-пассажирский</v>
          </cell>
          <cell r="M84" t="str">
            <v>постоянный</v>
          </cell>
          <cell r="N84" t="str">
            <v>многосторонний</v>
          </cell>
          <cell r="O84" t="str">
            <v>не определен</v>
          </cell>
          <cell r="P84" t="str">
            <v>нет</v>
          </cell>
          <cell r="Q84" t="str">
            <v>нет</v>
          </cell>
          <cell r="R84" t="str">
            <v>нет</v>
          </cell>
          <cell r="S84" t="str">
            <v>не применимо</v>
          </cell>
          <cell r="T84" t="str">
            <v>не применимо</v>
          </cell>
          <cell r="U84" t="str">
            <v>СКФО</v>
          </cell>
          <cell r="V84" t="str">
            <v>Чеченская Республика</v>
          </cell>
          <cell r="W84" t="str">
            <v>Чеченская Республика, г. Грозный, Аэропорт-26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Y84">
            <v>0</v>
          </cell>
        </row>
        <row r="85">
          <cell r="A85" t="str">
            <v>ЖДППГуковоЮФО</v>
          </cell>
          <cell r="B85">
            <v>219</v>
          </cell>
          <cell r="C85" t="str">
            <v>Ростовский</v>
          </cell>
          <cell r="D85" t="str">
            <v>ЖДПП</v>
          </cell>
          <cell r="E85" t="str">
            <v>ЖДПП</v>
          </cell>
          <cell r="F85" t="str">
            <v>Гуково</v>
          </cell>
          <cell r="G85" t="str">
            <v>да</v>
          </cell>
          <cell r="H85" t="str">
            <v>установлен</v>
          </cell>
          <cell r="I85" t="str">
            <v>функционирует</v>
          </cell>
          <cell r="J85" t="str">
            <v>железнодорожный</v>
          </cell>
          <cell r="K85" t="str">
            <v>не определен</v>
          </cell>
          <cell r="L85" t="str">
            <v>грузо-пассажирский</v>
          </cell>
          <cell r="M85" t="str">
            <v>постоянный</v>
          </cell>
          <cell r="N85" t="str">
            <v>многосторонний</v>
          </cell>
          <cell r="O85" t="str">
            <v>не определен</v>
          </cell>
          <cell r="P85" t="str">
            <v>да</v>
          </cell>
          <cell r="Q85" t="str">
            <v>да</v>
          </cell>
          <cell r="R85" t="str">
            <v>да</v>
          </cell>
          <cell r="S85" t="str">
            <v>не применимо (ЛНР)</v>
          </cell>
          <cell r="T85" t="str">
            <v>Красная Могила</v>
          </cell>
          <cell r="U85" t="str">
            <v>ЮФО</v>
          </cell>
          <cell r="V85" t="str">
            <v>Ростовская область</v>
          </cell>
          <cell r="W85" t="str">
            <v>Ростовская область, г. Гуково, ул. Вокзальная, д. 14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Y85">
            <v>0</v>
          </cell>
        </row>
        <row r="86">
          <cell r="A86" t="str">
            <v>МАППГуковоЮФО</v>
          </cell>
          <cell r="B86">
            <v>209</v>
          </cell>
          <cell r="C86" t="str">
            <v>Ростовский</v>
          </cell>
          <cell r="D86" t="str">
            <v>АПП</v>
          </cell>
          <cell r="E86" t="str">
            <v>МАПП</v>
          </cell>
          <cell r="F86" t="str">
            <v>Гуково</v>
          </cell>
          <cell r="G86" t="str">
            <v>да</v>
          </cell>
          <cell r="H86" t="str">
            <v>установлен</v>
          </cell>
          <cell r="I86" t="str">
            <v>функционирует</v>
          </cell>
          <cell r="J86" t="str">
            <v>автомобильный</v>
          </cell>
          <cell r="K86" t="str">
            <v>не определен</v>
          </cell>
          <cell r="L86" t="str">
            <v>грузо-пассажирский</v>
          </cell>
          <cell r="M86" t="str">
            <v>постоянный</v>
          </cell>
          <cell r="N86" t="str">
            <v>многосторонний</v>
          </cell>
          <cell r="O86" t="str">
            <v>не определен</v>
          </cell>
          <cell r="P86" t="str">
            <v>нет</v>
          </cell>
          <cell r="Q86" t="str">
            <v>нет</v>
          </cell>
          <cell r="R86" t="str">
            <v>да</v>
          </cell>
          <cell r="S86" t="str">
            <v>не применимо (ЛНР)</v>
          </cell>
          <cell r="T86" t="str">
            <v>Черновопартизанск</v>
          </cell>
          <cell r="U86" t="str">
            <v>ЮФО</v>
          </cell>
          <cell r="V86" t="str">
            <v>Ростовская область</v>
          </cell>
          <cell r="W86" t="str">
            <v>Ростовская область, Красносулинский район, 23 км автомобильной дороги Зверево - Ровеньки (граница Украины)</v>
          </cell>
          <cell r="X86" t="str">
            <v>региональная</v>
          </cell>
          <cell r="Y86" t="str">
            <v>60 ОП РЗ 60К -176 автомобильная дорога регионального значения г.Гуково – граница Украины</v>
          </cell>
          <cell r="Z86" t="str">
            <v xml:space="preserve">ФКУ Упрдор Москва - Волгоград 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 t="str">
            <v xml:space="preserve">60 ОП РЗ 60К -176 а/д регионального значения г.Гуково – граница Украины; УДС г.Гуково: ул.Дорожная, ул.Магистральная; 60 ОП МЗ 60Н-181 а/д межмуниципального значения г.Новошахтинск – г.Гуково; 60 ОП РЗ 60К-179 региональная а/д «Северный обход г. Новошахтинска»; а/д федерального значения А-270 </v>
          </cell>
          <cell r="AJ86" t="str">
            <v>4,5+4,347+3,283+22,87</v>
          </cell>
          <cell r="AK86">
            <v>35</v>
          </cell>
          <cell r="AL86" t="str">
            <v>III - III</v>
          </cell>
          <cell r="AM86" t="str">
            <v>2-2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 t="str">
            <v>Маршрут до МАПП проходит в границах населенного пункта г.Гуково
Информация будет представлена дополнительно</v>
          </cell>
          <cell r="AY86">
            <v>0</v>
          </cell>
        </row>
        <row r="87">
          <cell r="A87" t="str">
            <v>МАППГусевСЗФО</v>
          </cell>
          <cell r="B87">
            <v>109</v>
          </cell>
          <cell r="C87" t="str">
            <v>Калининградский</v>
          </cell>
          <cell r="D87" t="str">
            <v>АПП</v>
          </cell>
          <cell r="E87" t="str">
            <v>МАПП</v>
          </cell>
          <cell r="F87" t="str">
            <v>Гусев</v>
          </cell>
          <cell r="G87" t="str">
            <v>да</v>
          </cell>
          <cell r="H87" t="str">
            <v>установлен</v>
          </cell>
          <cell r="I87" t="str">
            <v>функционирует</v>
          </cell>
          <cell r="J87" t="str">
            <v>автомобильный</v>
          </cell>
          <cell r="K87" t="str">
            <v>не определен</v>
          </cell>
          <cell r="L87" t="str">
            <v>грузо-пассажирский</v>
          </cell>
          <cell r="M87" t="str">
            <v>постоянный</v>
          </cell>
          <cell r="N87" t="str">
            <v>многосторонний</v>
          </cell>
          <cell r="O87" t="str">
            <v>не определен</v>
          </cell>
          <cell r="P87" t="str">
            <v>нет</v>
          </cell>
          <cell r="Q87" t="str">
            <v>нет</v>
          </cell>
          <cell r="R87" t="str">
            <v>нет</v>
          </cell>
          <cell r="S87" t="str">
            <v>Республика Польша</v>
          </cell>
          <cell r="T87" t="str">
            <v>Голдап</v>
          </cell>
          <cell r="U87" t="str">
            <v>СЗФО</v>
          </cell>
          <cell r="V87" t="str">
            <v>Калининградская область</v>
          </cell>
          <cell r="W87" t="str">
            <v>Калининградская область, Нестеровский район автомобильная дорога Гусев-Ольховатка- государственная граница Республика Польша км. 31,9</v>
          </cell>
          <cell r="X87" t="str">
            <v>региональная</v>
          </cell>
          <cell r="Y87" t="str">
            <v xml:space="preserve">27 ОП РЗ 27А-011 Гусев - Ольховатка - граница с Республикой Польша </v>
          </cell>
          <cell r="Z87" t="str">
            <v>ФКУ Упрдор "Северо-Запад"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 t="str">
            <v>27 ОП РЗ 27А-011 Гусев - Ольховатка - граница с Республикой Польша, км0-31,9</v>
          </cell>
          <cell r="AJ87" t="str">
            <v>31,9</v>
          </cell>
          <cell r="AK87">
            <v>31.9</v>
          </cell>
          <cell r="AL87" t="str">
            <v>III</v>
          </cell>
          <cell r="AM87" t="str">
            <v>2</v>
          </cell>
          <cell r="AN87">
            <v>42670.944869999999</v>
          </cell>
          <cell r="AO87">
            <v>44804.492109999999</v>
          </cell>
          <cell r="AP87">
            <v>47044.716719999997</v>
          </cell>
          <cell r="AQ87">
            <v>0</v>
          </cell>
          <cell r="AR87">
            <v>0</v>
          </cell>
          <cell r="AS87">
            <v>0</v>
          </cell>
          <cell r="AT87">
            <v>1122022.87858</v>
          </cell>
          <cell r="AU87">
            <v>1045672.20933</v>
          </cell>
          <cell r="AV87">
            <v>0</v>
          </cell>
          <cell r="AW87" t="str">
            <v>в черте г. Гусев исключены дороги "Калининград (от Борисово) - Знаменск - Озерск - Гусев - Добровольск - Неман "142,8-143,3 и "Советск - Гусев" 63,8- 66,6
В связи с тем, что в составе "Гусев - Ольховатка - граница с Республикой Польша" имеется проектная документация по обходу г. Гусева до федеральной автомобильной дороги</v>
          </cell>
          <cell r="AY87">
            <v>0</v>
          </cell>
        </row>
        <row r="88">
          <cell r="A88" t="str">
            <v>МППДе-КастриДФО</v>
          </cell>
          <cell r="B88">
            <v>333</v>
          </cell>
          <cell r="C88" t="str">
            <v>Хабаровский</v>
          </cell>
          <cell r="D88" t="str">
            <v>МПП</v>
          </cell>
          <cell r="E88" t="str">
            <v>МПП</v>
          </cell>
          <cell r="F88" t="str">
            <v>Де-Кастри</v>
          </cell>
          <cell r="G88" t="str">
            <v>да</v>
          </cell>
          <cell r="H88" t="str">
            <v>установлен</v>
          </cell>
          <cell r="I88" t="str">
            <v>функционирует</v>
          </cell>
          <cell r="J88" t="str">
            <v>морской</v>
          </cell>
          <cell r="K88" t="str">
            <v>не определен</v>
          </cell>
          <cell r="L88" t="str">
            <v>грузовой</v>
          </cell>
          <cell r="M88" t="str">
            <v>постоянный</v>
          </cell>
          <cell r="N88" t="str">
            <v>многосторонний</v>
          </cell>
          <cell r="O88" t="str">
            <v>не определен</v>
          </cell>
          <cell r="P88" t="str">
            <v>нет</v>
          </cell>
          <cell r="Q88" t="str">
            <v>нет</v>
          </cell>
          <cell r="R88" t="str">
            <v>нет</v>
          </cell>
          <cell r="S88" t="str">
            <v>не применимо</v>
          </cell>
          <cell r="T88" t="str">
            <v>не применимо</v>
          </cell>
          <cell r="U88" t="str">
            <v>ДФО</v>
          </cell>
          <cell r="V88" t="str">
            <v>Хабаровский край</v>
          </cell>
          <cell r="W88" t="str">
            <v>Хабаровский край, Японское море, Cеверо-западное побережье Татарского пролива, залив Чихачёва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Y88">
            <v>0</v>
          </cell>
        </row>
        <row r="89">
          <cell r="A89" t="str">
            <v>ЖДППДербентСКФО</v>
          </cell>
          <cell r="B89">
            <v>268</v>
          </cell>
          <cell r="C89" t="str">
            <v>Северо-Кавказский</v>
          </cell>
          <cell r="D89" t="str">
            <v>ЖДПП</v>
          </cell>
          <cell r="E89" t="str">
            <v>ЖДПП</v>
          </cell>
          <cell r="F89" t="str">
            <v>Дербент</v>
          </cell>
          <cell r="G89" t="str">
            <v>да</v>
          </cell>
          <cell r="H89" t="str">
            <v>установлен</v>
          </cell>
          <cell r="I89" t="str">
            <v>функционирует</v>
          </cell>
          <cell r="J89" t="str">
            <v>железнодорожный</v>
          </cell>
          <cell r="K89" t="str">
            <v>не определен</v>
          </cell>
          <cell r="L89" t="str">
            <v>грузо-пассажирский</v>
          </cell>
          <cell r="M89" t="str">
            <v>постоянный</v>
          </cell>
          <cell r="N89" t="str">
            <v>многосторонний</v>
          </cell>
          <cell r="O89" t="str">
            <v>не определен</v>
          </cell>
          <cell r="P89" t="str">
            <v>да</v>
          </cell>
          <cell r="Q89" t="str">
            <v>да</v>
          </cell>
          <cell r="R89" t="str">
            <v>да</v>
          </cell>
          <cell r="S89" t="str">
            <v>Азербайджанская Республика</v>
          </cell>
          <cell r="T89" t="str">
            <v>Ялама</v>
          </cell>
          <cell r="U89" t="str">
            <v>СКФО</v>
          </cell>
          <cell r="V89" t="str">
            <v>Республика Дагестан</v>
          </cell>
          <cell r="W89" t="str">
            <v>Республика Дагестан, г. Дербент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Y89">
            <v>0</v>
          </cell>
        </row>
        <row r="90">
          <cell r="A90" t="str">
            <v>СППДжалиндаДФО</v>
          </cell>
          <cell r="B90">
            <v>340</v>
          </cell>
          <cell r="C90" t="str">
            <v>Хабаровский</v>
          </cell>
          <cell r="D90" t="str">
            <v>СПП</v>
          </cell>
          <cell r="E90" t="str">
            <v>СПП</v>
          </cell>
          <cell r="F90" t="str">
            <v>Джалинда</v>
          </cell>
          <cell r="G90" t="str">
            <v>нет</v>
          </cell>
          <cell r="H90" t="str">
            <v>установлен</v>
          </cell>
          <cell r="I90" t="str">
            <v>Не функционирует с 2008 г. ввиду бакроства собственника. Пункт пропуска не обустроен, решение о целесообразности функционирования не принято</v>
          </cell>
          <cell r="J90" t="str">
            <v>смешанный</v>
          </cell>
          <cell r="K90" t="str">
            <v>не определен</v>
          </cell>
          <cell r="L90" t="str">
            <v>грузо-пассажирский</v>
          </cell>
          <cell r="M90" t="str">
            <v>постоянный</v>
          </cell>
          <cell r="N90" t="str">
            <v>многосторонний</v>
          </cell>
          <cell r="O90" t="str">
            <v>не определен</v>
          </cell>
          <cell r="P90" t="str">
            <v>нет</v>
          </cell>
          <cell r="Q90" t="str">
            <v>нет</v>
          </cell>
          <cell r="R90" t="str">
            <v>нет</v>
          </cell>
          <cell r="S90" t="str">
            <v>Китайская Народная Республика</v>
          </cell>
          <cell r="T90" t="str">
            <v>Мохэ</v>
          </cell>
          <cell r="U90" t="str">
            <v>ДФО</v>
          </cell>
          <cell r="V90" t="str">
            <v>Амурская область</v>
          </cell>
          <cell r="W90" t="str">
            <v>не определен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Y90">
            <v>0</v>
          </cell>
        </row>
        <row r="91">
          <cell r="A91" t="str">
            <v>ЖДППДжанкойЮФО</v>
          </cell>
          <cell r="B91">
            <v>133</v>
          </cell>
          <cell r="C91" t="str">
            <v>Крымский</v>
          </cell>
          <cell r="D91" t="str">
            <v>ЖДПП</v>
          </cell>
          <cell r="E91" t="str">
            <v>ЖДПП</v>
          </cell>
          <cell r="F91" t="str">
            <v>Джанкой</v>
          </cell>
          <cell r="G91" t="str">
            <v>да</v>
          </cell>
          <cell r="H91" t="str">
            <v>установлен</v>
          </cell>
          <cell r="I91" t="str">
            <v>В связи с односторонним принятием украинской стороной решения пропуск через государственную границу Российской Федерации временно не осуществляется с конца 2014 года. Пункт пропуска обустроен, ГКО размещены</v>
          </cell>
          <cell r="J91" t="str">
            <v>железнодорожный</v>
          </cell>
          <cell r="K91" t="str">
            <v>не определен</v>
          </cell>
          <cell r="L91" t="str">
            <v>грузо-пассажирский</v>
          </cell>
          <cell r="M91" t="str">
            <v>постоянный</v>
          </cell>
          <cell r="N91" t="str">
            <v>многосторонний</v>
          </cell>
          <cell r="O91" t="str">
            <v>не определен</v>
          </cell>
          <cell r="P91" t="str">
            <v>да</v>
          </cell>
          <cell r="Q91" t="str">
            <v>нет</v>
          </cell>
          <cell r="R91" t="str">
            <v>да</v>
          </cell>
          <cell r="S91" t="str">
            <v>не применимо (Херсонская обл.)</v>
          </cell>
          <cell r="T91" t="str">
            <v>Новоалексеевка</v>
          </cell>
          <cell r="U91" t="str">
            <v>ЮФО</v>
          </cell>
          <cell r="V91" t="str">
            <v>Республика Крым</v>
          </cell>
          <cell r="W91" t="str">
            <v>Республика Крым, г. Джанкой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Y91">
            <v>0</v>
          </cell>
        </row>
        <row r="92">
          <cell r="A92" t="str">
            <v>МАППДжанкойЮФО</v>
          </cell>
          <cell r="B92">
            <v>130</v>
          </cell>
          <cell r="C92" t="str">
            <v>Крымский</v>
          </cell>
          <cell r="D92" t="str">
            <v>АПП</v>
          </cell>
          <cell r="E92" t="str">
            <v>МАПП</v>
          </cell>
          <cell r="F92" t="str">
            <v>Джанкой</v>
          </cell>
          <cell r="G92" t="str">
            <v>да</v>
          </cell>
          <cell r="H92" t="str">
            <v>установлен</v>
          </cell>
          <cell r="I92" t="str">
            <v>функционирует</v>
          </cell>
          <cell r="J92" t="str">
            <v>автомобильный</v>
          </cell>
          <cell r="K92" t="str">
            <v>не определен</v>
          </cell>
          <cell r="L92" t="str">
            <v>грузо-пассажирский</v>
          </cell>
          <cell r="M92" t="str">
            <v>постоянный</v>
          </cell>
          <cell r="N92" t="str">
            <v>многосторонний</v>
          </cell>
          <cell r="O92" t="str">
            <v>не определен</v>
          </cell>
          <cell r="P92" t="str">
            <v>да</v>
          </cell>
          <cell r="Q92" t="str">
            <v>нет</v>
          </cell>
          <cell r="R92" t="str">
            <v>да</v>
          </cell>
          <cell r="S92" t="str">
            <v>не применимо (Херсонская обл.)</v>
          </cell>
          <cell r="T92" t="str">
            <v>«Контрольный пункт въезда-выезда» Чонгар (Сальково)</v>
          </cell>
          <cell r="U92" t="str">
            <v>ЮФО</v>
          </cell>
          <cell r="V92" t="str">
            <v>Республика Крым</v>
          </cell>
          <cell r="W92" t="str">
            <v>Республика Крым, 525 км трассы М18 «Харьков - Симферополь - Алушта – Ялта»</v>
          </cell>
          <cell r="X92" t="str">
            <v>региональная</v>
          </cell>
          <cell r="Y92" t="str">
            <v xml:space="preserve">35 ОП РЗ 35А-002
(Е-105) Граница с Украиной - Симферополь -
Алушта - Ялта </v>
          </cell>
          <cell r="Z92" t="str">
            <v>ФКУ Упрдор "Тамань"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 t="str">
            <v xml:space="preserve"> МАПП Джанкой - 35 ОП РЗ 35А-002
(Е-105) Граница с Украиной - Симферополь -
Алушта - Ялта  - 35 ОП РЗ 35А-001 (Е-97) граница с Украиной - Джанкой - Феодосия - Керчь - трасса Таврида - автомобильный подход к транспорному переходу через Керченский пролив в г. Керчь</v>
          </cell>
          <cell r="AJ92" t="str">
            <v>35 - 120 - 90 - 8,6</v>
          </cell>
          <cell r="AK92">
            <v>253.6</v>
          </cell>
          <cell r="AL92" t="str">
            <v>II - II/III - Iб - Iб</v>
          </cell>
          <cell r="AM92" t="str">
            <v>2 - 2 - 4 - 4</v>
          </cell>
          <cell r="AN92">
            <v>441000</v>
          </cell>
          <cell r="AO92">
            <v>131040</v>
          </cell>
          <cell r="AP92">
            <v>136281.60000000001</v>
          </cell>
          <cell r="AQ92">
            <v>0</v>
          </cell>
          <cell r="AR92">
            <v>0</v>
          </cell>
          <cell r="AS92">
            <v>0</v>
          </cell>
          <cell r="AT92">
            <v>10500</v>
          </cell>
          <cell r="AU92">
            <v>35000</v>
          </cell>
          <cell r="AV92">
            <v>2653320</v>
          </cell>
          <cell r="AW92">
            <v>0</v>
          </cell>
          <cell r="AY92">
            <v>0</v>
          </cell>
        </row>
        <row r="93">
          <cell r="A93" t="str">
            <v>МППДиксонСФО</v>
          </cell>
          <cell r="B93">
            <v>151</v>
          </cell>
          <cell r="C93" t="str">
            <v>Мурманский</v>
          </cell>
          <cell r="D93" t="str">
            <v>МПП</v>
          </cell>
          <cell r="E93" t="str">
            <v>МПП</v>
          </cell>
          <cell r="F93" t="str">
            <v>Диксон</v>
          </cell>
          <cell r="G93" t="str">
            <v>нет</v>
          </cell>
          <cell r="H93" t="str">
            <v>установлен</v>
          </cell>
          <cell r="I93" t="str">
            <v>Установлен в 2020 году. Будет открыт после проведения мероприятий по обустройству за счет внебюджетных источников финансирования</v>
          </cell>
          <cell r="J93" t="str">
            <v>морской</v>
          </cell>
          <cell r="K93" t="str">
            <v>не определен</v>
          </cell>
          <cell r="L93" t="str">
            <v>грузовой</v>
          </cell>
          <cell r="M93" t="str">
            <v>постоянный</v>
          </cell>
          <cell r="N93" t="str">
            <v>многосторонний</v>
          </cell>
          <cell r="O93" t="str">
            <v>не определен</v>
          </cell>
          <cell r="P93" t="str">
            <v>нет</v>
          </cell>
          <cell r="Q93" t="str">
            <v>нет</v>
          </cell>
          <cell r="R93" t="str">
            <v>нет</v>
          </cell>
          <cell r="S93" t="str">
            <v>не применимо</v>
          </cell>
          <cell r="T93" t="str">
            <v>не применимо</v>
          </cell>
          <cell r="U93" t="str">
            <v>СФО</v>
          </cell>
          <cell r="V93" t="str">
            <v>Красноярский край</v>
          </cell>
          <cell r="W93" t="str">
            <v>не определен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Y93">
            <v>0</v>
          </cell>
        </row>
        <row r="94">
          <cell r="A94" t="str">
            <v>ЖДППДолбиноЦФО</v>
          </cell>
          <cell r="B94">
            <v>20</v>
          </cell>
          <cell r="C94" t="str">
            <v>Белгородский</v>
          </cell>
          <cell r="D94" t="str">
            <v>ЖДПП</v>
          </cell>
          <cell r="E94" t="str">
            <v>ЖДПП</v>
          </cell>
          <cell r="F94" t="str">
            <v>Долбино</v>
          </cell>
          <cell r="G94" t="str">
            <v>нет</v>
          </cell>
          <cell r="H94" t="str">
            <v>установлен</v>
          </cell>
          <cell r="I94" t="str">
            <v>Пункт пропуска не обустроен. На период его обустройства установлен временный ЖДПП Белгород. Решение о целесообразности функционирования не принято</v>
          </cell>
          <cell r="J94" t="str">
            <v>железнодорожный</v>
          </cell>
          <cell r="K94" t="str">
            <v>не определен</v>
          </cell>
          <cell r="L94" t="str">
            <v>грузо-пассажирский</v>
          </cell>
          <cell r="M94" t="str">
            <v>постоянный</v>
          </cell>
          <cell r="N94" t="str">
            <v>многосторонний</v>
          </cell>
          <cell r="O94" t="str">
            <v>не определен</v>
          </cell>
          <cell r="P94" t="str">
            <v>да</v>
          </cell>
          <cell r="Q94" t="str">
            <v>да</v>
          </cell>
          <cell r="R94" t="str">
            <v>да</v>
          </cell>
          <cell r="S94" t="str">
            <v>Украина</v>
          </cell>
          <cell r="T94" t="str">
            <v>Казачья Лопань</v>
          </cell>
          <cell r="U94" t="str">
            <v>ЦФО</v>
          </cell>
          <cell r="V94" t="str">
            <v>Белгородская область</v>
          </cell>
          <cell r="W94" t="str">
            <v>не определен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Y94">
            <v>0</v>
          </cell>
        </row>
        <row r="95">
          <cell r="A95" t="str">
            <v>МАППДонецк (Изварино)ЮФО</v>
          </cell>
          <cell r="B95">
            <v>210</v>
          </cell>
          <cell r="C95" t="str">
            <v>Ростовский</v>
          </cell>
          <cell r="D95" t="str">
            <v>АПП</v>
          </cell>
          <cell r="E95" t="str">
            <v>МАПП</v>
          </cell>
          <cell r="F95" t="str">
            <v>Донецк (Изварино)</v>
          </cell>
          <cell r="G95" t="str">
            <v>да</v>
          </cell>
          <cell r="H95" t="str">
            <v>установлен</v>
          </cell>
          <cell r="I95" t="str">
            <v>функционирует</v>
          </cell>
          <cell r="J95" t="str">
            <v>автомобильный</v>
          </cell>
          <cell r="K95" t="str">
            <v>не определен</v>
          </cell>
          <cell r="L95" t="str">
            <v>грузо-пассажирский</v>
          </cell>
          <cell r="M95" t="str">
            <v>постоянный</v>
          </cell>
          <cell r="N95" t="str">
            <v>многосторонний</v>
          </cell>
          <cell r="O95" t="str">
            <v>не определен</v>
          </cell>
          <cell r="P95" t="str">
            <v>нет</v>
          </cell>
          <cell r="Q95" t="str">
            <v>да</v>
          </cell>
          <cell r="R95" t="str">
            <v>да</v>
          </cell>
          <cell r="S95" t="str">
            <v>не применимо (ЛНР)</v>
          </cell>
          <cell r="T95" t="str">
            <v>Изварино</v>
          </cell>
          <cell r="U95" t="str">
            <v>ЮФО</v>
          </cell>
          <cell r="V95" t="str">
            <v>Ростовская область</v>
          </cell>
          <cell r="W95" t="str">
            <v>Ростовская область, г. Донецк, ул. Тимирязева 2,б</v>
          </cell>
          <cell r="X95" t="str">
            <v>межмуниципальная</v>
          </cell>
          <cell r="Y95" t="str">
            <v>Уличная дорожная сеть г.Донецка:  ул.Братьев Дорошевых, ул.Королева, Украинское шоссе, ул. Тимирязева</v>
          </cell>
          <cell r="Z95" t="str">
            <v xml:space="preserve">ФКУ Упрдор Москва - Волгоград 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 t="str">
            <v xml:space="preserve"> УДС г.Донецка ул.Братьев Дорошевых, ул.Королева, Украинское шоссе, ул. Тимирязева; а/д общего пользования федерального значения А-260</v>
          </cell>
          <cell r="AJ95" t="str">
            <v>12</v>
          </cell>
          <cell r="AK95">
            <v>12</v>
          </cell>
          <cell r="AL95">
            <v>0</v>
          </cell>
          <cell r="AM95" t="str">
            <v>2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 t="str">
            <v>Маршрут до МАПП проходит по границах населенного пункта г.Донецк
Информация будет представлена дополнительно</v>
          </cell>
          <cell r="AY95">
            <v>0</v>
          </cell>
        </row>
        <row r="96">
          <cell r="A96" t="str">
            <v>ДАППДонецк (Северный)ЮФО</v>
          </cell>
          <cell r="B96">
            <v>211</v>
          </cell>
          <cell r="C96" t="str">
            <v>Ростовский</v>
          </cell>
          <cell r="D96" t="str">
            <v>АПП</v>
          </cell>
          <cell r="E96" t="str">
            <v>ДАПП</v>
          </cell>
          <cell r="F96" t="str">
            <v>Донецк (Северный)</v>
          </cell>
          <cell r="G96" t="str">
            <v>нет</v>
          </cell>
          <cell r="H96" t="str">
            <v>установлен</v>
          </cell>
          <cell r="I96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J96" t="str">
            <v>автомобильный</v>
          </cell>
          <cell r="K96" t="str">
            <v>не определен</v>
          </cell>
          <cell r="L96" t="str">
            <v>не определен</v>
          </cell>
          <cell r="M96" t="str">
            <v>не определен</v>
          </cell>
          <cell r="N96" t="str">
            <v>двусторонний</v>
          </cell>
          <cell r="O96" t="str">
            <v>не определен</v>
          </cell>
          <cell r="P96" t="str">
            <v>нет</v>
          </cell>
          <cell r="Q96" t="str">
            <v>нет</v>
          </cell>
          <cell r="R96" t="str">
            <v>нет</v>
          </cell>
          <cell r="S96" t="str">
            <v>не применимо (ЛНР)</v>
          </cell>
          <cell r="T96" t="str">
            <v>Северный</v>
          </cell>
          <cell r="U96" t="str">
            <v>ЮФО</v>
          </cell>
          <cell r="V96" t="str">
            <v>Ростовская область</v>
          </cell>
          <cell r="W96" t="str">
            <v>не определен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Y96">
            <v>0</v>
          </cell>
        </row>
        <row r="97">
          <cell r="A97" t="str">
            <v>МАППДубкиСЗФО</v>
          </cell>
          <cell r="B97">
            <v>110</v>
          </cell>
          <cell r="C97" t="str">
            <v>Калининградский</v>
          </cell>
          <cell r="D97" t="str">
            <v>АПП</v>
          </cell>
          <cell r="E97" t="str">
            <v>МАПП</v>
          </cell>
          <cell r="F97" t="str">
            <v>Дубки</v>
          </cell>
          <cell r="G97" t="str">
            <v>да</v>
          </cell>
          <cell r="H97" t="str">
            <v>установлен</v>
          </cell>
          <cell r="I97" t="str">
            <v>функционирует</v>
          </cell>
          <cell r="J97" t="str">
            <v>автомобильный</v>
          </cell>
          <cell r="K97" t="str">
            <v>не определен</v>
          </cell>
          <cell r="L97" t="str">
            <v>грузо-пассажирский</v>
          </cell>
          <cell r="M97" t="str">
            <v>постоянный</v>
          </cell>
          <cell r="N97" t="str">
            <v>многосторонний</v>
          </cell>
          <cell r="O97" t="str">
            <v>не определен</v>
          </cell>
          <cell r="P97" t="str">
            <v>нет</v>
          </cell>
          <cell r="Q97" t="str">
            <v>нет</v>
          </cell>
          <cell r="R97" t="str">
            <v>нет</v>
          </cell>
          <cell r="S97" t="str">
            <v>Литовская Республика</v>
          </cell>
          <cell r="T97" t="str">
            <v>Рамбинас</v>
          </cell>
          <cell r="U97" t="str">
            <v>СЗФО</v>
          </cell>
          <cell r="V97" t="str">
            <v>Калининградская область</v>
          </cell>
          <cell r="W97" t="str">
            <v>Калининградская область, Неманский городской округ, пос. Дубки, ул. Центральная, 14</v>
          </cell>
          <cell r="X97" t="str">
            <v>региональная</v>
          </cell>
          <cell r="Y97" t="str">
            <v>ОП РЗ 27А-004 Обход г. Советска 0-10,9</v>
          </cell>
          <cell r="Z97" t="str">
            <v>ФКУ Упрдор "Северо-Запад"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 t="str">
            <v>ОП РЗ 27А-004 Обход г. Советска 0-10,9</v>
          </cell>
          <cell r="AJ97" t="str">
            <v>10,9</v>
          </cell>
          <cell r="AK97">
            <v>10.9</v>
          </cell>
          <cell r="AL97" t="str">
            <v>II</v>
          </cell>
          <cell r="AM97" t="str">
            <v>2</v>
          </cell>
          <cell r="AN97">
            <v>14580.3542</v>
          </cell>
          <cell r="AO97">
            <v>15309.37191</v>
          </cell>
          <cell r="AP97">
            <v>16074.84051</v>
          </cell>
          <cell r="AQ97">
            <v>0</v>
          </cell>
          <cell r="AR97">
            <v>125990.11577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Y97">
            <v>0</v>
          </cell>
        </row>
        <row r="98">
          <cell r="A98" t="str">
            <v>МППДудинкаСФО</v>
          </cell>
          <cell r="B98">
            <v>150</v>
          </cell>
          <cell r="C98" t="str">
            <v>Мурманский</v>
          </cell>
          <cell r="D98" t="str">
            <v>МПП</v>
          </cell>
          <cell r="E98" t="str">
            <v>МПП</v>
          </cell>
          <cell r="F98" t="str">
            <v>Дудинка</v>
          </cell>
          <cell r="G98" t="str">
            <v>да</v>
          </cell>
          <cell r="H98" t="str">
            <v>установлен</v>
          </cell>
          <cell r="I98" t="str">
            <v>функционирует</v>
          </cell>
          <cell r="J98" t="str">
            <v>морской</v>
          </cell>
          <cell r="K98" t="str">
            <v>не определен</v>
          </cell>
          <cell r="L98" t="str">
            <v>грузо-пассажирский</v>
          </cell>
          <cell r="M98" t="str">
            <v>постоянный</v>
          </cell>
          <cell r="N98" t="str">
            <v>многосторонний</v>
          </cell>
          <cell r="O98" t="str">
            <v>не определен</v>
          </cell>
          <cell r="P98" t="str">
            <v>нет</v>
          </cell>
          <cell r="Q98" t="str">
            <v>нет</v>
          </cell>
          <cell r="R98" t="str">
            <v>нет</v>
          </cell>
          <cell r="S98" t="str">
            <v>не применимо</v>
          </cell>
          <cell r="T98" t="str">
            <v>не применимо</v>
          </cell>
          <cell r="U98" t="str">
            <v>СФО</v>
          </cell>
          <cell r="V98" t="str">
            <v>Красноярский край</v>
          </cell>
          <cell r="W98" t="str">
            <v>Красноярский край, гДудинка, слияние р.Дудинка и р. Енисей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Y98">
            <v>0</v>
          </cell>
        </row>
        <row r="99">
          <cell r="A99" t="str">
            <v>МППЕвпаторияЮФО</v>
          </cell>
          <cell r="B99">
            <v>136</v>
          </cell>
          <cell r="C99" t="str">
            <v>Крымский</v>
          </cell>
          <cell r="D99" t="str">
            <v>МПП</v>
          </cell>
          <cell r="E99" t="str">
            <v>МПП</v>
          </cell>
          <cell r="F99" t="str">
            <v>Евпатория</v>
          </cell>
          <cell r="G99" t="str">
            <v>да</v>
          </cell>
          <cell r="H99" t="str">
            <v>установлен</v>
          </cell>
          <cell r="I99" t="str">
            <v>функционирует</v>
          </cell>
          <cell r="J99" t="str">
            <v>морской</v>
          </cell>
          <cell r="K99" t="str">
            <v>не определен</v>
          </cell>
          <cell r="L99" t="str">
            <v>грузо-пассажирский</v>
          </cell>
          <cell r="M99" t="str">
            <v>постоянный</v>
          </cell>
          <cell r="N99" t="str">
            <v>многосторонний</v>
          </cell>
          <cell r="O99" t="str">
            <v>не определен</v>
          </cell>
          <cell r="P99" t="str">
            <v>нет</v>
          </cell>
          <cell r="Q99" t="str">
            <v>нет</v>
          </cell>
          <cell r="R99" t="str">
            <v>да</v>
          </cell>
          <cell r="S99" t="str">
            <v>не применимо</v>
          </cell>
          <cell r="T99" t="str">
            <v>не применимо</v>
          </cell>
          <cell r="U99" t="str">
            <v>ЮФО</v>
          </cell>
          <cell r="V99" t="str">
            <v>Республика Крым</v>
          </cell>
          <cell r="W99" t="str">
            <v>Республика Крым, г. Евпатория, пл. Моряков, 1. причалы NN 2, 3, 4, 5, 6 — операционная акватория досмотрового комплекса; здание «Морского вокзала» - досмотровой зал первого этажа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Y99">
            <v>0</v>
          </cell>
        </row>
        <row r="100">
          <cell r="A100" t="str">
            <v>МППЕйскЮФО</v>
          </cell>
          <cell r="B100">
            <v>230</v>
          </cell>
          <cell r="C100" t="str">
            <v>Ростовский</v>
          </cell>
          <cell r="D100" t="str">
            <v>МПП</v>
          </cell>
          <cell r="E100" t="str">
            <v>МПП</v>
          </cell>
          <cell r="F100" t="str">
            <v>Ейск</v>
          </cell>
          <cell r="G100" t="str">
            <v>да</v>
          </cell>
          <cell r="H100" t="str">
            <v>установлен</v>
          </cell>
          <cell r="I100" t="str">
            <v>функционирует</v>
          </cell>
          <cell r="J100" t="str">
            <v>морской</v>
          </cell>
          <cell r="K100" t="str">
            <v>не определен</v>
          </cell>
          <cell r="L100" t="str">
            <v>грузовой</v>
          </cell>
          <cell r="M100" t="str">
            <v>постоянный</v>
          </cell>
          <cell r="N100" t="str">
            <v>многосторонний</v>
          </cell>
          <cell r="O100" t="str">
            <v>не определен</v>
          </cell>
          <cell r="P100" t="str">
            <v>нет</v>
          </cell>
          <cell r="Q100" t="str">
            <v>да</v>
          </cell>
          <cell r="R100" t="str">
            <v>да</v>
          </cell>
          <cell r="S100" t="str">
            <v>не применимо</v>
          </cell>
          <cell r="T100" t="str">
            <v>не применимо</v>
          </cell>
          <cell r="U100" t="str">
            <v>ЮФО</v>
          </cell>
          <cell r="V100" t="str">
            <v>Краснодарский край</v>
          </cell>
          <cell r="W100" t="str">
            <v>Краснодарский край, г. Ейск, ул. Пляжная 6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Y100">
            <v>0</v>
          </cell>
        </row>
        <row r="101">
          <cell r="A101" t="str">
            <v>ВППЕкатеринбург (Кольцово)УФО</v>
          </cell>
          <cell r="B101">
            <v>313</v>
          </cell>
          <cell r="C101" t="str">
            <v>Уральский</v>
          </cell>
          <cell r="D101" t="str">
            <v>ВПП</v>
          </cell>
          <cell r="E101" t="str">
            <v>ВПП</v>
          </cell>
          <cell r="F101" t="str">
            <v>Екатеринбург (Кольцово)</v>
          </cell>
          <cell r="G101" t="str">
            <v>да</v>
          </cell>
          <cell r="H101" t="str">
            <v>установлен</v>
          </cell>
          <cell r="I101" t="str">
            <v>функционирует</v>
          </cell>
          <cell r="J101" t="str">
            <v>воздушный</v>
          </cell>
          <cell r="K101" t="str">
            <v>не определен</v>
          </cell>
          <cell r="L101" t="str">
            <v>грузо-пассажирский</v>
          </cell>
          <cell r="M101" t="str">
            <v>постоянный</v>
          </cell>
          <cell r="N101" t="str">
            <v>многосторонний</v>
          </cell>
          <cell r="O101" t="str">
            <v>не определен</v>
          </cell>
          <cell r="P101" t="str">
            <v>да</v>
          </cell>
          <cell r="Q101" t="str">
            <v>да</v>
          </cell>
          <cell r="R101" t="str">
            <v>да</v>
          </cell>
          <cell r="S101" t="str">
            <v>не применимо</v>
          </cell>
          <cell r="T101" t="str">
            <v>не применимо</v>
          </cell>
          <cell r="U101" t="str">
            <v>УФО</v>
          </cell>
          <cell r="V101" t="str">
            <v>Свердловская область</v>
          </cell>
          <cell r="W101" t="str">
            <v>Свердловская область, 16 км юго-восточнее г. Екатеринбург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Y101">
            <v>0</v>
          </cell>
        </row>
        <row r="102">
          <cell r="A102" t="str">
            <v>ЖДППЖелезнодорожныйСЗФО</v>
          </cell>
          <cell r="B102">
            <v>120</v>
          </cell>
          <cell r="C102" t="str">
            <v>Калининградский</v>
          </cell>
          <cell r="D102" t="str">
            <v>ЖДПП</v>
          </cell>
          <cell r="E102" t="str">
            <v>ЖДПП</v>
          </cell>
          <cell r="F102" t="str">
            <v>Железнодорожный</v>
          </cell>
          <cell r="G102" t="str">
            <v>да</v>
          </cell>
          <cell r="H102" t="str">
            <v>установлен</v>
          </cell>
          <cell r="I102" t="str">
            <v>функционирует</v>
          </cell>
          <cell r="J102" t="str">
            <v>железнодорожный</v>
          </cell>
          <cell r="K102" t="str">
            <v>не определен</v>
          </cell>
          <cell r="L102" t="str">
            <v>грузовой</v>
          </cell>
          <cell r="M102" t="str">
            <v>постоянный</v>
          </cell>
          <cell r="N102" t="str">
            <v>многосторонний</v>
          </cell>
          <cell r="O102" t="str">
            <v>не определен</v>
          </cell>
          <cell r="P102" t="str">
            <v>нет</v>
          </cell>
          <cell r="Q102" t="str">
            <v>да</v>
          </cell>
          <cell r="R102" t="str">
            <v>да</v>
          </cell>
          <cell r="S102" t="str">
            <v>Республика Польша</v>
          </cell>
          <cell r="T102" t="str">
            <v>Скандава</v>
          </cell>
          <cell r="U102" t="str">
            <v>СЗФО</v>
          </cell>
          <cell r="V102" t="str">
            <v>Калининградская область</v>
          </cell>
          <cell r="W102" t="str">
            <v>238410, Калининградская область, Правдинский район, поселок железнодорожный,, ул. Вокзальная, 1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Y102">
            <v>0</v>
          </cell>
        </row>
        <row r="103">
          <cell r="A103" t="str">
            <v>МАППЖелезнодорожныйСЗФО</v>
          </cell>
          <cell r="B103">
            <v>111</v>
          </cell>
          <cell r="C103" t="str">
            <v>Калининградский</v>
          </cell>
          <cell r="D103" t="str">
            <v>АПП</v>
          </cell>
          <cell r="E103" t="str">
            <v>МАПП</v>
          </cell>
          <cell r="F103" t="str">
            <v>Железнодорожный</v>
          </cell>
          <cell r="G103" t="str">
            <v>нет</v>
          </cell>
          <cell r="H103" t="str">
            <v>установлен</v>
          </cell>
          <cell r="I103" t="str">
            <v>Не функционирует с момента установления. Пункт пропуска не обустроен, так как решение о целесообразности функционирования не принято</v>
          </cell>
          <cell r="J103" t="str">
            <v>автомобильный</v>
          </cell>
          <cell r="K103" t="str">
            <v>не определен</v>
          </cell>
          <cell r="L103" t="str">
            <v>грузо-пассажирский</v>
          </cell>
          <cell r="M103" t="str">
            <v>постоянный</v>
          </cell>
          <cell r="N103" t="str">
            <v>многосторонний</v>
          </cell>
          <cell r="O103" t="str">
            <v>не определен</v>
          </cell>
          <cell r="P103" t="str">
            <v>нет</v>
          </cell>
          <cell r="Q103" t="str">
            <v>нет</v>
          </cell>
          <cell r="R103" t="str">
            <v>нет</v>
          </cell>
          <cell r="S103" t="str">
            <v>Республика Польша</v>
          </cell>
          <cell r="T103" t="str">
            <v>Михалково</v>
          </cell>
          <cell r="U103" t="str">
            <v>СЗФО</v>
          </cell>
          <cell r="V103" t="str">
            <v>Калининградская область</v>
          </cell>
          <cell r="W103" t="str">
            <v>не определен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Y103">
            <v>0</v>
          </cell>
        </row>
        <row r="104">
          <cell r="A104" t="str">
            <v>ДАППЖелтураДФО</v>
          </cell>
          <cell r="B104">
            <v>363</v>
          </cell>
          <cell r="C104" t="str">
            <v>Читинский</v>
          </cell>
          <cell r="D104" t="str">
            <v>АПП</v>
          </cell>
          <cell r="E104" t="str">
            <v>ДАПП</v>
          </cell>
          <cell r="F104" t="str">
            <v>Желтура</v>
          </cell>
          <cell r="G104" t="str">
            <v>нет</v>
          </cell>
          <cell r="H104" t="str">
            <v>установлен</v>
          </cell>
          <cell r="I104" t="str">
            <v>Пункт пропуска не обустроен, так как решение о целесообразности функционирования не принято. В 2013 году ООО Транспортно-строительная фирма "Ростепломонтаж" иницировал реконструкцию пункта пропуска для организации функционирования с целью ввоза из Монголии каменного угля. Работы не завершены</v>
          </cell>
          <cell r="J104" t="str">
            <v>автомобильный</v>
          </cell>
          <cell r="K104" t="str">
            <v>не определен</v>
          </cell>
          <cell r="L104" t="str">
            <v>грузо-пассажирский</v>
          </cell>
          <cell r="M104" t="str">
            <v>работающий на нерегулярной основе</v>
          </cell>
          <cell r="N104" t="str">
            <v>двусторонний</v>
          </cell>
          <cell r="O104" t="str">
            <v>не определен</v>
          </cell>
          <cell r="P104" t="str">
            <v>нет</v>
          </cell>
          <cell r="Q104" t="str">
            <v>нет</v>
          </cell>
          <cell r="R104" t="str">
            <v>нет</v>
          </cell>
          <cell r="S104" t="str">
            <v>Монголия</v>
          </cell>
          <cell r="T104" t="str">
            <v>Зэлтэр</v>
          </cell>
          <cell r="U104" t="str">
            <v>ДФО</v>
          </cell>
          <cell r="V104" t="str">
            <v>Республика Бурятия</v>
          </cell>
          <cell r="W104" t="str">
            <v>Республика Бурятия, Джидинский район в 11 км. южнее с. Желтура непосредственно на границе на высоте 750 м. над уровнем моря.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Y104">
            <v>0</v>
          </cell>
        </row>
        <row r="105">
          <cell r="A105" t="str">
            <v>ВППЖуковскийЦФО</v>
          </cell>
          <cell r="B105">
            <v>349</v>
          </cell>
          <cell r="C105" t="str">
            <v>Центральный аппарат</v>
          </cell>
          <cell r="D105" t="str">
            <v>ВПП</v>
          </cell>
          <cell r="E105" t="str">
            <v>ВПП</v>
          </cell>
          <cell r="F105" t="str">
            <v>Жуковский</v>
          </cell>
          <cell r="G105" t="str">
            <v>да</v>
          </cell>
          <cell r="H105" t="str">
            <v>установлен</v>
          </cell>
          <cell r="I105" t="str">
            <v>функционирует</v>
          </cell>
          <cell r="J105" t="str">
            <v>воздушный</v>
          </cell>
          <cell r="K105" t="str">
            <v>не определен</v>
          </cell>
          <cell r="L105" t="str">
            <v>грузо-пассажирский</v>
          </cell>
          <cell r="M105" t="str">
            <v>постоянный</v>
          </cell>
          <cell r="N105" t="str">
            <v>многосторонний</v>
          </cell>
          <cell r="O105" t="str">
            <v>не определен</v>
          </cell>
          <cell r="P105" t="str">
            <v>нет</v>
          </cell>
          <cell r="Q105" t="str">
            <v>да</v>
          </cell>
          <cell r="R105" t="str">
            <v>нет</v>
          </cell>
          <cell r="S105" t="str">
            <v>не применимо</v>
          </cell>
          <cell r="T105" t="str">
            <v>не применимо</v>
          </cell>
          <cell r="U105" t="str">
            <v>ЦФО</v>
          </cell>
          <cell r="V105" t="str">
            <v>Московская область</v>
          </cell>
          <cell r="W105" t="str">
            <v>Московская область, г. Жуковский, ул. Наркомвод, д. 3, территория аэропорта Жуковский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Y105">
            <v>0</v>
          </cell>
        </row>
        <row r="106">
          <cell r="A106" t="str">
            <v>ЖДППЗабайкальскДФО</v>
          </cell>
          <cell r="B106">
            <v>371</v>
          </cell>
          <cell r="C106" t="str">
            <v>Читинский</v>
          </cell>
          <cell r="D106" t="str">
            <v>ЖДПП</v>
          </cell>
          <cell r="E106" t="str">
            <v>ЖДПП</v>
          </cell>
          <cell r="F106" t="str">
            <v>Забайкальск</v>
          </cell>
          <cell r="G106" t="str">
            <v>да</v>
          </cell>
          <cell r="H106" t="str">
            <v>установлен</v>
          </cell>
          <cell r="I106" t="str">
            <v>функционирует</v>
          </cell>
          <cell r="J106" t="str">
            <v>железнодорожный</v>
          </cell>
          <cell r="K106" t="str">
            <v>не определен</v>
          </cell>
          <cell r="L106" t="str">
            <v>грузо-пассажирский</v>
          </cell>
          <cell r="M106" t="str">
            <v>постоянный</v>
          </cell>
          <cell r="N106" t="str">
            <v>многосторонний</v>
          </cell>
          <cell r="O106" t="str">
            <v>не определен</v>
          </cell>
          <cell r="P106" t="str">
            <v>да</v>
          </cell>
          <cell r="Q106" t="str">
            <v>да</v>
          </cell>
          <cell r="R106" t="str">
            <v>да</v>
          </cell>
          <cell r="S106" t="str">
            <v>Китайская Народная Республика</v>
          </cell>
          <cell r="T106" t="str">
            <v>Маньчжурия</v>
          </cell>
          <cell r="U106" t="str">
            <v>ДФО</v>
          </cell>
          <cell r="V106" t="str">
            <v>Забайкальский край</v>
          </cell>
          <cell r="W106" t="str">
            <v>Забайкальский край, пгт. Забайкальск, ул. Железнодорожная, д. 1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Y106">
            <v>0</v>
          </cell>
        </row>
        <row r="107">
          <cell r="A107" t="str">
            <v>МАППЗабайкальскДФО</v>
          </cell>
          <cell r="B107">
            <v>364</v>
          </cell>
          <cell r="C107" t="str">
            <v>Читинский</v>
          </cell>
          <cell r="D107" t="str">
            <v>АПП</v>
          </cell>
          <cell r="E107" t="str">
            <v>МАПП</v>
          </cell>
          <cell r="F107" t="str">
            <v>Забайкальск</v>
          </cell>
          <cell r="G107" t="str">
            <v>да</v>
          </cell>
          <cell r="H107" t="str">
            <v>установлен</v>
          </cell>
          <cell r="I107" t="str">
            <v>функционирует</v>
          </cell>
          <cell r="J107" t="str">
            <v>автомобильный</v>
          </cell>
          <cell r="K107" t="str">
            <v>не определен</v>
          </cell>
          <cell r="L107" t="str">
            <v>грузо-пассажирский</v>
          </cell>
          <cell r="M107" t="str">
            <v>постоянный</v>
          </cell>
          <cell r="N107" t="str">
            <v>многосторонний</v>
          </cell>
          <cell r="O107" t="str">
            <v>не определен</v>
          </cell>
          <cell r="P107" t="str">
            <v>да</v>
          </cell>
          <cell r="Q107" t="str">
            <v>да</v>
          </cell>
          <cell r="R107" t="str">
            <v>да</v>
          </cell>
          <cell r="S107" t="str">
            <v>Китайская Народная Республика</v>
          </cell>
          <cell r="T107" t="str">
            <v>Маньчжурия</v>
          </cell>
          <cell r="U107" t="str">
            <v>ДФО</v>
          </cell>
          <cell r="V107" t="str">
            <v>Забайкальский край</v>
          </cell>
          <cell r="W107" t="str">
            <v>Забайкальский край, пгт. Забайкальск, МАПП Забайкальск</v>
          </cell>
          <cell r="X107" t="str">
            <v>федеральная</v>
          </cell>
          <cell r="Y107" t="str">
            <v>А-350</v>
          </cell>
          <cell r="Z107" t="str">
            <v>ФКУ Упрдор "Забайкалье"</v>
          </cell>
          <cell r="AA107" t="str">
            <v>486+352</v>
          </cell>
          <cell r="AB107">
            <v>0</v>
          </cell>
          <cell r="AC107" t="str">
            <v>6</v>
          </cell>
          <cell r="AD107" t="str">
            <v xml:space="preserve">II </v>
          </cell>
          <cell r="AE107">
            <v>88.59</v>
          </cell>
          <cell r="AF107" t="str">
            <v>обустроено</v>
          </cell>
          <cell r="AG107">
            <v>0</v>
          </cell>
          <cell r="AH107" t="str">
            <v xml:space="preserve">1. Капитальный ремонт автомобильной дороги А-350 Чита - Забайкальск - граница с Китайской Народной Республикой на участке км 484+000 - км 486+000, Забайкальский край;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2. Строительство автомобильной дороги А-350 Чита - Забайкальск - граница с Китайской Народной Республикой на участке км 484+000 - км 486+000 (подъезд к грузовому терминалу международного автомобильного пункта пропуска Забайкальск), Забайкальский край (ПИР), 2020-2021 ПИР  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Y107">
            <v>0</v>
          </cell>
        </row>
        <row r="108">
          <cell r="A108" t="str">
            <v>МППЗарубиноДФО</v>
          </cell>
          <cell r="B108">
            <v>65</v>
          </cell>
          <cell r="C108" t="str">
            <v>Владивостокский</v>
          </cell>
          <cell r="D108" t="str">
            <v>МПП</v>
          </cell>
          <cell r="E108" t="str">
            <v>МПП</v>
          </cell>
          <cell r="F108" t="str">
            <v>Зарубино</v>
          </cell>
          <cell r="G108" t="str">
            <v>да</v>
          </cell>
          <cell r="H108" t="str">
            <v>установлен</v>
          </cell>
          <cell r="I108" t="str">
            <v>функционирует</v>
          </cell>
          <cell r="J108" t="str">
            <v>морской</v>
          </cell>
          <cell r="K108" t="str">
            <v>не определен</v>
          </cell>
          <cell r="L108" t="str">
            <v>грузо-пассажирский</v>
          </cell>
          <cell r="M108" t="str">
            <v>постоянный</v>
          </cell>
          <cell r="N108" t="str">
            <v>многосторонний</v>
          </cell>
          <cell r="O108" t="str">
            <v>не определен</v>
          </cell>
          <cell r="P108" t="str">
            <v>нет</v>
          </cell>
          <cell r="Q108" t="str">
            <v>нет</v>
          </cell>
          <cell r="R108" t="str">
            <v>да</v>
          </cell>
          <cell r="S108" t="str">
            <v>не применимо</v>
          </cell>
          <cell r="T108" t="str">
            <v>не применимо</v>
          </cell>
          <cell r="U108" t="str">
            <v>ДФО</v>
          </cell>
          <cell r="V108" t="str">
            <v>Приморский край</v>
          </cell>
          <cell r="W108" t="str">
            <v>пгт. Зарубино, Приморский край, Хасанский район, Японское море, залив Посьета, бухта Троицы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Y108">
            <v>0</v>
          </cell>
        </row>
        <row r="109">
          <cell r="A109" t="str">
            <v>ЖДППЗауральеУФО</v>
          </cell>
          <cell r="B109">
            <v>305</v>
          </cell>
          <cell r="C109" t="str">
            <v>Уральский</v>
          </cell>
          <cell r="D109" t="str">
            <v>ЖДПП</v>
          </cell>
          <cell r="E109" t="str">
            <v>ЖДПП</v>
          </cell>
          <cell r="F109" t="str">
            <v>Зауралье</v>
          </cell>
          <cell r="G109" t="str">
            <v>да</v>
          </cell>
          <cell r="H109" t="str">
            <v>установлен</v>
          </cell>
          <cell r="I109" t="str">
            <v>функционирует</v>
          </cell>
          <cell r="J109" t="str">
            <v>железнодорожный</v>
          </cell>
          <cell r="K109" t="str">
            <v>не определен</v>
          </cell>
          <cell r="L109" t="str">
            <v>грузо-пассажирский</v>
          </cell>
          <cell r="M109" t="str">
            <v>постоянный</v>
          </cell>
          <cell r="N109" t="str">
            <v>многосторонний</v>
          </cell>
          <cell r="O109" t="str">
            <v>не определен</v>
          </cell>
          <cell r="P109" t="str">
            <v>нет</v>
          </cell>
          <cell r="Q109" t="str">
            <v>нет</v>
          </cell>
          <cell r="R109" t="str">
            <v>нет</v>
          </cell>
          <cell r="S109" t="str">
            <v>Республика Казахстан</v>
          </cell>
          <cell r="T109" t="str">
            <v>Пресногорьковская</v>
          </cell>
          <cell r="U109" t="str">
            <v>УФО</v>
          </cell>
          <cell r="V109" t="str">
            <v>Курганская область</v>
          </cell>
          <cell r="W109" t="str">
            <v>Курганская область, Половинский район, с. Половинное, ул. Вокзальная, 1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Y109">
            <v>0</v>
          </cell>
        </row>
        <row r="110">
          <cell r="A110" t="str">
            <v>ДАППЗвериноголовскоеУФО</v>
          </cell>
          <cell r="B110">
            <v>292</v>
          </cell>
          <cell r="C110" t="str">
            <v>Уральский</v>
          </cell>
          <cell r="D110" t="str">
            <v>АПП</v>
          </cell>
          <cell r="E110" t="str">
            <v>ДАПП</v>
          </cell>
          <cell r="F110" t="str">
            <v>Звериноголовское</v>
          </cell>
          <cell r="G110" t="str">
            <v>да</v>
          </cell>
          <cell r="H110" t="str">
            <v>установлен</v>
          </cell>
          <cell r="I110" t="str">
            <v>функционирует</v>
          </cell>
          <cell r="J110" t="str">
            <v>автомобильный</v>
          </cell>
          <cell r="K110" t="str">
            <v>не определен</v>
          </cell>
          <cell r="L110" t="str">
            <v>грузо-пассажирский</v>
          </cell>
          <cell r="M110" t="str">
            <v>постоянный</v>
          </cell>
          <cell r="N110" t="str">
            <v>двусторонний</v>
          </cell>
          <cell r="O110" t="str">
            <v>не определен</v>
          </cell>
          <cell r="P110" t="str">
            <v>нет</v>
          </cell>
          <cell r="Q110" t="str">
            <v>нет</v>
          </cell>
          <cell r="R110" t="str">
            <v>нет</v>
          </cell>
          <cell r="S110" t="str">
            <v>Республика Казахстан</v>
          </cell>
          <cell r="T110" t="str">
            <v>Убаган</v>
          </cell>
          <cell r="U110" t="str">
            <v>УФО</v>
          </cell>
          <cell r="V110" t="str">
            <v>Курганская область</v>
          </cell>
          <cell r="W110" t="str">
            <v>Курганская область, Звериноголовский район, с. Украинец, 132 км автомобильной дороги Курган - Костанай</v>
          </cell>
          <cell r="X110" t="str">
            <v>региональная</v>
          </cell>
          <cell r="Y110" t="str">
            <v>37 ОП РЗ 37 А - 0002 Курган - Звериноголовское (граница Казахстана)</v>
          </cell>
          <cell r="Z110" t="str">
            <v>ФКУ Упрдор "Южный Урал"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 t="str">
            <v>37 ОП РЗ 37 А - 0002 Курган - Звериноголовское (граница Казахстана) - автомобильная дорога общего пользования федерального значения Р-254 "Иртыш" Челябинск - Курган - Омск - Новосибирск</v>
          </cell>
          <cell r="AJ110" t="str">
            <v>124,33</v>
          </cell>
          <cell r="AK110">
            <v>124.33</v>
          </cell>
          <cell r="AL110" t="str">
            <v>II / III</v>
          </cell>
          <cell r="AM110">
            <v>2</v>
          </cell>
          <cell r="AN110">
            <v>190661.79800000001</v>
          </cell>
          <cell r="AO110">
            <v>198669.59599999999</v>
          </cell>
          <cell r="AP110">
            <v>207212.33300000001</v>
          </cell>
          <cell r="AQ110">
            <v>102881.33500000001</v>
          </cell>
          <cell r="AR110">
            <v>107202.353</v>
          </cell>
          <cell r="AS110">
            <v>111812.056</v>
          </cell>
          <cell r="AT110">
            <v>285927</v>
          </cell>
          <cell r="AU110">
            <v>298221.86300000001</v>
          </cell>
          <cell r="AV110">
            <v>311343.62400000001</v>
          </cell>
          <cell r="AW110">
            <v>0</v>
          </cell>
          <cell r="AY110">
            <v>0</v>
          </cell>
        </row>
        <row r="111">
          <cell r="A111" t="str">
            <v>ДАППЗерновоЦФО</v>
          </cell>
          <cell r="B111">
            <v>28</v>
          </cell>
          <cell r="C111" t="str">
            <v>Брянский</v>
          </cell>
          <cell r="D111" t="str">
            <v>АПП</v>
          </cell>
          <cell r="E111" t="str">
            <v>ДАПП</v>
          </cell>
          <cell r="F111" t="str">
            <v>Зерново</v>
          </cell>
          <cell r="G111" t="str">
            <v>нет</v>
          </cell>
          <cell r="H111" t="str">
            <v>установлен</v>
          </cell>
          <cell r="I111" t="str">
            <v>Пункт пропуска не обустроен, так как решение о целесообразности функционирования не принято, в том числе сопредельным государством. В соответствии с Соглашением между Правительством РФ и Кабинетом Министров Украины от 18.10.2011 функционирует как МПГ</v>
          </cell>
          <cell r="J111" t="str">
            <v>автомобильный</v>
          </cell>
          <cell r="K111" t="str">
            <v>не определен</v>
          </cell>
          <cell r="L111" t="str">
            <v>не определен</v>
          </cell>
          <cell r="M111" t="str">
            <v>не определен</v>
          </cell>
          <cell r="N111" t="str">
            <v>двусторонний</v>
          </cell>
          <cell r="O111" t="str">
            <v>не определен</v>
          </cell>
          <cell r="P111" t="str">
            <v>нет</v>
          </cell>
          <cell r="Q111" t="str">
            <v>нет</v>
          </cell>
          <cell r="R111" t="str">
            <v>нет</v>
          </cell>
          <cell r="S111" t="str">
            <v>Украина</v>
          </cell>
          <cell r="T111" t="str">
            <v>Середина Буда</v>
          </cell>
          <cell r="U111" t="str">
            <v>ЦФО</v>
          </cell>
          <cell r="V111" t="str">
            <v>Брянская область</v>
          </cell>
          <cell r="W111" t="str">
            <v>не определен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Y111">
            <v>0</v>
          </cell>
        </row>
        <row r="112">
          <cell r="A112" t="str">
            <v>ЖДППИвангородСЗФО</v>
          </cell>
          <cell r="B112">
            <v>245</v>
          </cell>
          <cell r="C112" t="str">
            <v>Санкт-Петербургский</v>
          </cell>
          <cell r="D112" t="str">
            <v>ЖДПП</v>
          </cell>
          <cell r="E112" t="str">
            <v>ЖДПП</v>
          </cell>
          <cell r="F112" t="str">
            <v>Ивангород</v>
          </cell>
          <cell r="G112" t="str">
            <v>да</v>
          </cell>
          <cell r="H112" t="str">
            <v>установлен</v>
          </cell>
          <cell r="I112" t="str">
            <v>функционирует</v>
          </cell>
          <cell r="J112" t="str">
            <v>железнодорожный</v>
          </cell>
          <cell r="K112" t="str">
            <v>не определен</v>
          </cell>
          <cell r="L112" t="str">
            <v>грузо-пассажирский</v>
          </cell>
          <cell r="M112" t="str">
            <v>постоянный</v>
          </cell>
          <cell r="N112" t="str">
            <v>многосторонний</v>
          </cell>
          <cell r="O112" t="str">
            <v>не определен</v>
          </cell>
          <cell r="P112" t="str">
            <v>да</v>
          </cell>
          <cell r="Q112" t="str">
            <v>да</v>
          </cell>
          <cell r="R112" t="str">
            <v>да</v>
          </cell>
          <cell r="S112" t="str">
            <v>Эстонская Республика</v>
          </cell>
          <cell r="T112" t="str">
            <v>Нарва</v>
          </cell>
          <cell r="U112" t="str">
            <v>СЗФО</v>
          </cell>
          <cell r="V112" t="str">
            <v>Ленинградская область</v>
          </cell>
          <cell r="W112" t="str">
            <v>Ленинградская область, г. Ивангород, ул. Вокзальная д.1, (ж/д станция Ивангород)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Y112">
            <v>0</v>
          </cell>
        </row>
        <row r="113">
          <cell r="A113" t="str">
            <v>МАППИвангородСЗФО</v>
          </cell>
          <cell r="B113">
            <v>235</v>
          </cell>
          <cell r="C113" t="str">
            <v>Санкт-Петербургский</v>
          </cell>
          <cell r="D113" t="str">
            <v>АПП</v>
          </cell>
          <cell r="E113" t="str">
            <v>МАПП</v>
          </cell>
          <cell r="F113" t="str">
            <v>Ивангород</v>
          </cell>
          <cell r="G113" t="str">
            <v>да</v>
          </cell>
          <cell r="H113" t="str">
            <v>установлен</v>
          </cell>
          <cell r="I113" t="str">
            <v>функционирует</v>
          </cell>
          <cell r="J113" t="str">
            <v>автомобильный</v>
          </cell>
          <cell r="K113" t="str">
            <v>пешеходный</v>
          </cell>
          <cell r="L113" t="str">
            <v>грузо-пассажирский</v>
          </cell>
          <cell r="M113" t="str">
            <v>постоянный</v>
          </cell>
          <cell r="N113" t="str">
            <v>многосторонний</v>
          </cell>
          <cell r="O113" t="str">
            <v>не определен</v>
          </cell>
          <cell r="P113" t="str">
            <v>нет</v>
          </cell>
          <cell r="Q113" t="str">
            <v>да</v>
          </cell>
          <cell r="R113" t="str">
            <v>да</v>
          </cell>
          <cell r="S113" t="str">
            <v>Эстонская Республика</v>
          </cell>
          <cell r="T113" t="str">
            <v>Нарва</v>
          </cell>
          <cell r="U113" t="str">
            <v>СЗФО</v>
          </cell>
          <cell r="V113" t="str">
            <v>Ленинградская область</v>
          </cell>
          <cell r="W113" t="str">
            <v>Ленинградская область, г. Ивангород, Кингисеппское шоссе, д.4</v>
          </cell>
          <cell r="X113" t="str">
            <v>федеральная</v>
          </cell>
          <cell r="Y113" t="str">
            <v>А-180</v>
          </cell>
          <cell r="Z113" t="str">
            <v>ФКУ Упрдор "Северо-Запад"</v>
          </cell>
          <cell r="AA113" t="str">
            <v>148+402</v>
          </cell>
          <cell r="AB113">
            <v>0</v>
          </cell>
          <cell r="AC113" t="str">
            <v>4</v>
          </cell>
          <cell r="AD113" t="str">
            <v xml:space="preserve">II </v>
          </cell>
          <cell r="AE113" t="str">
            <v>95,1</v>
          </cell>
          <cell r="AF113" t="str">
            <v>обустроено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Y113">
            <v>0</v>
          </cell>
        </row>
        <row r="114">
          <cell r="A114" t="str">
            <v>ПППИвангородСЗФО</v>
          </cell>
          <cell r="B114">
            <v>260</v>
          </cell>
          <cell r="C114" t="str">
            <v>Санкт-Петербургский</v>
          </cell>
          <cell r="D114" t="str">
            <v>ППП</v>
          </cell>
          <cell r="E114" t="str">
            <v>ППП</v>
          </cell>
          <cell r="F114" t="str">
            <v>Ивангород</v>
          </cell>
          <cell r="G114" t="str">
            <v>да</v>
          </cell>
          <cell r="H114" t="str">
            <v>установлен</v>
          </cell>
          <cell r="I114" t="str">
            <v>функционирует</v>
          </cell>
          <cell r="J114" t="str">
            <v>пешеходный</v>
          </cell>
          <cell r="K114" t="str">
            <v>не определен</v>
          </cell>
          <cell r="L114" t="str">
            <v>не определен</v>
          </cell>
          <cell r="M114" t="str">
            <v>постоянный</v>
          </cell>
          <cell r="N114" t="str">
            <v>двусторонний</v>
          </cell>
          <cell r="O114" t="str">
            <v>не определен</v>
          </cell>
          <cell r="P114" t="str">
            <v>нет</v>
          </cell>
          <cell r="Q114" t="str">
            <v>нет</v>
          </cell>
          <cell r="R114" t="str">
            <v>нет</v>
          </cell>
          <cell r="S114" t="str">
            <v>Эстонская Республика</v>
          </cell>
          <cell r="T114" t="str">
            <v>Нарва</v>
          </cell>
          <cell r="U114" t="str">
            <v>СЗФО</v>
          </cell>
          <cell r="V114" t="str">
            <v>Ленинградская область</v>
          </cell>
          <cell r="W114" t="str">
            <v>Ленинградская область, г. Ивангород,ул. Пионерская, д. 7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Y114">
            <v>0</v>
          </cell>
        </row>
        <row r="115">
          <cell r="A115" t="str">
            <v>ВППИваново (Южный)ЦФО</v>
          </cell>
          <cell r="B115">
            <v>350</v>
          </cell>
          <cell r="C115" t="str">
            <v>Центральный аппарат</v>
          </cell>
          <cell r="D115" t="str">
            <v>ВПП</v>
          </cell>
          <cell r="E115" t="str">
            <v>ВПП</v>
          </cell>
          <cell r="F115" t="str">
            <v>Иваново (Южный)</v>
          </cell>
          <cell r="G115" t="str">
            <v>нет</v>
          </cell>
          <cell r="H115" t="str">
            <v>установлен</v>
          </cell>
          <cell r="I115" t="str">
            <v>Установлен в 2017 году. Будет открыт после проведения мероприятий по обустройству за счет внебюджетных источников финансирования</v>
          </cell>
          <cell r="J115" t="str">
            <v>воздушный</v>
          </cell>
          <cell r="K115" t="str">
            <v>не определен</v>
          </cell>
          <cell r="L115" t="str">
            <v>грузо-пассажирский</v>
          </cell>
          <cell r="M115" t="str">
            <v>работающий на нерегулярной основе</v>
          </cell>
          <cell r="N115" t="str">
            <v>многосторонний</v>
          </cell>
          <cell r="O115" t="str">
            <v>не определен</v>
          </cell>
          <cell r="P115" t="str">
            <v>нет</v>
          </cell>
          <cell r="Q115" t="str">
            <v>нет</v>
          </cell>
          <cell r="R115" t="str">
            <v>нет</v>
          </cell>
          <cell r="S115" t="str">
            <v>не применимо</v>
          </cell>
          <cell r="T115" t="str">
            <v>не применимо</v>
          </cell>
          <cell r="U115" t="str">
            <v>ЦФО</v>
          </cell>
          <cell r="V115" t="str">
            <v>Ивановская область</v>
          </cell>
          <cell r="W115" t="str">
            <v>не определен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Y115">
            <v>0</v>
          </cell>
        </row>
        <row r="116">
          <cell r="A116" t="str">
            <v>МАППИлекПФО</v>
          </cell>
          <cell r="B116">
            <v>293</v>
          </cell>
          <cell r="C116" t="str">
            <v>Уральский</v>
          </cell>
          <cell r="D116" t="str">
            <v>АПП</v>
          </cell>
          <cell r="E116" t="str">
            <v>МАПП</v>
          </cell>
          <cell r="F116" t="str">
            <v>Илек</v>
          </cell>
          <cell r="G116" t="str">
            <v>да</v>
          </cell>
          <cell r="H116" t="str">
            <v>установлен</v>
          </cell>
          <cell r="I116" t="str">
            <v>функционирует</v>
          </cell>
          <cell r="J116" t="str">
            <v>автомобильный</v>
          </cell>
          <cell r="K116" t="str">
            <v>не определен</v>
          </cell>
          <cell r="L116" t="str">
            <v>грузо-пассажирский</v>
          </cell>
          <cell r="M116" t="str">
            <v>постоянный</v>
          </cell>
          <cell r="N116" t="str">
            <v>многосторонний</v>
          </cell>
          <cell r="O116" t="str">
            <v>не определен</v>
          </cell>
          <cell r="P116" t="str">
            <v>нет</v>
          </cell>
          <cell r="Q116" t="str">
            <v>нет</v>
          </cell>
          <cell r="R116" t="str">
            <v>нет</v>
          </cell>
          <cell r="S116" t="str">
            <v>Республика Казахстан</v>
          </cell>
          <cell r="T116" t="str">
            <v>Аксай</v>
          </cell>
          <cell r="U116" t="str">
            <v>ПФО</v>
          </cell>
          <cell r="V116" t="str">
            <v>Оренбургская область</v>
          </cell>
          <cell r="W116" t="str">
            <v>Оренбургская область, Илекский район, 127 км федеральной автодороги А-305 Оренбург – Илек – граница Казахстана</v>
          </cell>
          <cell r="X116" t="str">
            <v>федеральная</v>
          </cell>
          <cell r="Y116" t="str">
            <v>А-305</v>
          </cell>
          <cell r="Z116" t="str">
            <v>ФКУ Упрдор "Приуралье"</v>
          </cell>
          <cell r="AA116" t="str">
            <v>127+200 - 128+348</v>
          </cell>
          <cell r="AB116">
            <v>1.1480000000000103</v>
          </cell>
          <cell r="AC116">
            <v>2</v>
          </cell>
          <cell r="AD116" t="str">
            <v xml:space="preserve">III </v>
          </cell>
          <cell r="AE116">
            <v>96.75</v>
          </cell>
          <cell r="AF116" t="str">
            <v>обустроено</v>
          </cell>
          <cell r="AG116" t="str">
            <v>Ремонт ад (2020 - 2021 гг.)</v>
          </cell>
          <cell r="AH116" t="str">
            <v>99+050 - 107+000 (капитальный ремонт 2016)         107+000 - 115+150 (капитальный ремонт 2016)     115+150 - 121+000 (ремонт 2017)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Y116">
            <v>0</v>
          </cell>
        </row>
        <row r="117">
          <cell r="A117" t="str">
            <v>ЖДППИлек-ПеньковкаЦФО</v>
          </cell>
          <cell r="B117">
            <v>21</v>
          </cell>
          <cell r="C117" t="str">
            <v>Белгородский</v>
          </cell>
          <cell r="D117" t="str">
            <v>ЖДПП</v>
          </cell>
          <cell r="E117" t="str">
            <v>ЖДПП</v>
          </cell>
          <cell r="F117" t="str">
            <v>Илек-Пеньковка</v>
          </cell>
          <cell r="G117" t="str">
            <v>да</v>
          </cell>
          <cell r="H117" t="str">
            <v>установлен</v>
          </cell>
          <cell r="I117" t="str">
    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</v>
          </cell>
          <cell r="J117" t="str">
            <v>железнодорожный</v>
          </cell>
          <cell r="K117" t="str">
            <v>не определен</v>
          </cell>
          <cell r="L117" t="str">
            <v>грузо-пассажирский</v>
          </cell>
          <cell r="M117" t="str">
            <v>постоянный</v>
          </cell>
          <cell r="N117" t="str">
            <v>двусторонний</v>
          </cell>
          <cell r="O117" t="str">
            <v>не определен</v>
          </cell>
          <cell r="P117" t="str">
            <v>нет</v>
          </cell>
          <cell r="Q117" t="str">
            <v>нет</v>
          </cell>
          <cell r="R117" t="str">
            <v>нет</v>
          </cell>
          <cell r="S117" t="str">
            <v>Украина</v>
          </cell>
          <cell r="T117" t="str">
            <v>Пушкарное</v>
          </cell>
          <cell r="U117" t="str">
            <v>ЦФО</v>
          </cell>
          <cell r="V117" t="str">
            <v>Белгородская область</v>
          </cell>
          <cell r="W117" t="str">
            <v>Белгородская область, Краснояружский район, остановочный пункт Илек-Пеньковка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Y117">
            <v>0</v>
          </cell>
        </row>
        <row r="118">
          <cell r="A118" t="str">
            <v>ЖДППИлецк-1 (Жайсан, Шынгырлау)ПФО</v>
          </cell>
          <cell r="B118">
            <v>306</v>
          </cell>
          <cell r="C118" t="str">
            <v>Уральский</v>
          </cell>
          <cell r="D118" t="str">
            <v>ЖДПП</v>
          </cell>
          <cell r="E118" t="str">
            <v>ЖДПП</v>
          </cell>
          <cell r="F118" t="str">
            <v>Илецк-1 (Жайсан, Шынгырлау)</v>
          </cell>
          <cell r="G118" t="str">
            <v>да</v>
          </cell>
          <cell r="H118" t="str">
            <v>установлен</v>
          </cell>
          <cell r="I118" t="str">
            <v>функционирует</v>
          </cell>
          <cell r="J118" t="str">
            <v>железнодорожный</v>
          </cell>
          <cell r="K118" t="str">
            <v>не определен</v>
          </cell>
          <cell r="L118" t="str">
            <v>грузо-пассажирский</v>
          </cell>
          <cell r="M118" t="str">
            <v>постоянный</v>
          </cell>
          <cell r="N118" t="str">
            <v>многосторонний</v>
          </cell>
          <cell r="O118" t="str">
            <v>не определен</v>
          </cell>
          <cell r="P118" t="str">
            <v>нет</v>
          </cell>
          <cell r="Q118" t="str">
            <v>нет</v>
          </cell>
          <cell r="R118" t="str">
            <v>нет</v>
          </cell>
          <cell r="S118" t="str">
            <v>Республика Казахстан</v>
          </cell>
          <cell r="T118" t="str">
            <v>Жайсан, Шынгырлау</v>
          </cell>
          <cell r="U118" t="str">
            <v>ПФО</v>
          </cell>
          <cell r="V118" t="str">
            <v>Оренбургская область</v>
          </cell>
          <cell r="W118" t="str">
            <v>90 км. от государственной границы на ж.д. линии Илецк-1-Актю-бинск и в 75 км. от государственной границы по ж.д. линии Илецк-1 -Уральск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Y118">
            <v>0</v>
          </cell>
        </row>
        <row r="119">
          <cell r="A119" t="str">
            <v>ДАПП ПУПИнариСЗФО</v>
          </cell>
          <cell r="B119">
            <v>236</v>
          </cell>
          <cell r="C119" t="str">
            <v>Санкт-Петербургский</v>
          </cell>
          <cell r="D119" t="str">
            <v>АПП</v>
          </cell>
          <cell r="E119" t="str">
            <v>ДАПП ПУП</v>
          </cell>
          <cell r="F119" t="str">
            <v>Инари</v>
          </cell>
          <cell r="G119" t="str">
            <v>да</v>
          </cell>
          <cell r="H119" t="str">
            <v>установлен</v>
          </cell>
          <cell r="I119" t="str">
            <v>функционирует</v>
          </cell>
          <cell r="J119" t="str">
            <v>автомобильный</v>
          </cell>
          <cell r="K119" t="str">
            <v>не определен</v>
          </cell>
          <cell r="L119" t="str">
            <v>грузо-пассажирский</v>
          </cell>
          <cell r="M119" t="str">
            <v>временный</v>
          </cell>
          <cell r="N119" t="str">
            <v>двусторонний</v>
          </cell>
          <cell r="O119" t="str">
            <v>упрощенный</v>
          </cell>
          <cell r="P119" t="str">
            <v>нет</v>
          </cell>
          <cell r="Q119" t="str">
            <v>нет</v>
          </cell>
          <cell r="R119" t="str">
            <v>нет</v>
          </cell>
          <cell r="S119" t="str">
            <v>Финляндская Республика</v>
          </cell>
          <cell r="T119" t="str">
            <v>Инари</v>
          </cell>
          <cell r="U119" t="str">
            <v>СЗФО</v>
          </cell>
          <cell r="V119" t="str">
            <v>Республика Карелия</v>
          </cell>
          <cell r="W119" t="str">
            <v>Республики Карелия, Муезерский р-н, 28 км от пос. Лендеры (пограничный знак № 618)</v>
          </cell>
          <cell r="X119" t="str">
            <v>региональная</v>
          </cell>
          <cell r="Y119" t="str">
            <v>86 ОП РЗ 86К-174 Реболы-Лендеры-госграница, Муезерский район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Y119">
            <v>0</v>
          </cell>
        </row>
        <row r="120">
          <cell r="A120" t="str">
            <v>ВППИркутскСФО</v>
          </cell>
          <cell r="B120">
            <v>375</v>
          </cell>
          <cell r="C120" t="str">
            <v>Читинский</v>
          </cell>
          <cell r="D120" t="str">
            <v>ВПП</v>
          </cell>
          <cell r="E120" t="str">
            <v>ВПП</v>
          </cell>
          <cell r="F120" t="str">
            <v>Иркутск</v>
          </cell>
          <cell r="G120" t="str">
            <v>да</v>
          </cell>
          <cell r="H120" t="str">
            <v>установлен</v>
          </cell>
          <cell r="I120" t="str">
            <v>функционирует</v>
          </cell>
          <cell r="J120" t="str">
            <v>воздушный</v>
          </cell>
          <cell r="K120" t="str">
            <v>не определен</v>
          </cell>
          <cell r="L120" t="str">
            <v>грузо-пассажирский</v>
          </cell>
          <cell r="M120" t="str">
            <v>постоянный</v>
          </cell>
          <cell r="N120" t="str">
            <v>многосторонний</v>
          </cell>
          <cell r="O120" t="str">
            <v>не определен</v>
          </cell>
          <cell r="P120" t="str">
            <v>нет</v>
          </cell>
          <cell r="Q120" t="str">
            <v>нет</v>
          </cell>
          <cell r="R120" t="str">
            <v>нет</v>
          </cell>
          <cell r="S120" t="str">
            <v>не применимо</v>
          </cell>
          <cell r="T120" t="str">
            <v>не применимо</v>
          </cell>
          <cell r="U120" t="str">
            <v>СФО</v>
          </cell>
          <cell r="V120" t="str">
            <v>Иркутская область</v>
          </cell>
          <cell r="W120" t="str">
            <v>Иркутск, Иркутская область, аэродром Иркутск расположен на правом берегу реки Ангары, на юго-восточной окраине г. Иркутска в 8 (восьми) километрах от центра города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Y120">
            <v>0</v>
          </cell>
        </row>
        <row r="121">
          <cell r="A121" t="str">
            <v>ЖДППИртышское (Валиханово)СФО</v>
          </cell>
          <cell r="B121">
            <v>175</v>
          </cell>
          <cell r="C121" t="str">
            <v>Новосибирский</v>
          </cell>
          <cell r="D121" t="str">
            <v>ЖДПП</v>
          </cell>
          <cell r="E121" t="str">
            <v>ЖДПП</v>
          </cell>
          <cell r="F121" t="str">
            <v>Иртышское (Валиханово)</v>
          </cell>
          <cell r="G121" t="str">
            <v>да</v>
          </cell>
          <cell r="H121" t="str">
            <v>установлен</v>
          </cell>
          <cell r="I121" t="str">
            <v>функционирует</v>
          </cell>
          <cell r="J121" t="str">
            <v>железнодорожный</v>
          </cell>
          <cell r="K121" t="str">
            <v>не определен</v>
          </cell>
          <cell r="L121" t="str">
            <v>грузо-пассажирский</v>
          </cell>
          <cell r="M121" t="str">
            <v>постоянный</v>
          </cell>
          <cell r="N121" t="str">
            <v>многосторонний</v>
          </cell>
          <cell r="O121" t="str">
            <v>не определен</v>
          </cell>
          <cell r="P121" t="str">
            <v>нет</v>
          </cell>
          <cell r="Q121" t="str">
            <v>нет</v>
          </cell>
          <cell r="R121" t="str">
            <v>нет</v>
          </cell>
          <cell r="S121" t="str">
            <v>Республика Казахстан</v>
          </cell>
          <cell r="T121" t="str">
            <v>Валиханово</v>
          </cell>
          <cell r="U121" t="str">
            <v>СФО</v>
          </cell>
          <cell r="V121" t="str">
            <v>Омская область</v>
          </cell>
          <cell r="W121" t="str">
            <v>Омская область, Нововршавский район, р.п. Большегривское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Y121">
            <v>0</v>
          </cell>
        </row>
        <row r="122">
          <cell r="A122" t="str">
            <v>ЖДППИсилькульСФО</v>
          </cell>
          <cell r="B122">
            <v>176</v>
          </cell>
          <cell r="C122" t="str">
            <v>Новосибирский</v>
          </cell>
          <cell r="D122" t="str">
            <v>ЖДПП</v>
          </cell>
          <cell r="E122" t="str">
            <v>ЖДПП</v>
          </cell>
          <cell r="F122" t="str">
            <v>Исилькуль</v>
          </cell>
          <cell r="G122" t="str">
            <v>да</v>
          </cell>
          <cell r="H122" t="str">
            <v>установлен</v>
          </cell>
          <cell r="I122" t="str">
            <v>функционирует</v>
          </cell>
          <cell r="J122" t="str">
            <v>железнодорожный</v>
          </cell>
          <cell r="K122" t="str">
            <v>не определен</v>
          </cell>
          <cell r="L122" t="str">
            <v>грузо-пассажирский</v>
          </cell>
          <cell r="M122" t="str">
            <v>постоянный</v>
          </cell>
          <cell r="N122" t="str">
            <v>многосторонний</v>
          </cell>
          <cell r="O122" t="str">
            <v>не определен</v>
          </cell>
          <cell r="P122" t="str">
            <v>нет</v>
          </cell>
          <cell r="Q122" t="str">
            <v>нет</v>
          </cell>
          <cell r="R122" t="str">
            <v>нет</v>
          </cell>
          <cell r="S122" t="str">
            <v>Республика Казахстан</v>
          </cell>
          <cell r="T122" t="str">
            <v>Булаево</v>
          </cell>
          <cell r="U122" t="str">
            <v>СФО</v>
          </cell>
          <cell r="V122" t="str">
            <v>Омская область</v>
          </cell>
          <cell r="W122" t="str">
            <v>Омская область, г. Исилькуль, ул. Коновалова, 30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Y122">
            <v>0</v>
          </cell>
        </row>
        <row r="123">
          <cell r="A123" t="str">
            <v>МАППИсилькульСФО</v>
          </cell>
          <cell r="B123">
            <v>160</v>
          </cell>
          <cell r="C123" t="str">
            <v>Новосибирский</v>
          </cell>
          <cell r="D123" t="str">
            <v>АПП</v>
          </cell>
          <cell r="E123" t="str">
            <v>МАПП</v>
          </cell>
          <cell r="F123" t="str">
            <v>Исилькуль</v>
          </cell>
          <cell r="G123" t="str">
            <v>да</v>
          </cell>
          <cell r="H123" t="str">
            <v>установлен</v>
          </cell>
          <cell r="I123" t="str">
            <v>функционирует</v>
          </cell>
          <cell r="J123" t="str">
            <v>автомобильный</v>
          </cell>
          <cell r="K123" t="str">
            <v>не определен</v>
          </cell>
          <cell r="L123" t="str">
            <v>грузо-пассажирский</v>
          </cell>
          <cell r="M123" t="str">
            <v>постоянный</v>
          </cell>
          <cell r="N123" t="str">
            <v>многосторонний</v>
          </cell>
          <cell r="O123" t="str">
            <v>не определен</v>
          </cell>
          <cell r="P123" t="str">
            <v>нет</v>
          </cell>
          <cell r="Q123" t="str">
            <v>нет</v>
          </cell>
          <cell r="R123" t="str">
            <v>нет</v>
          </cell>
          <cell r="S123" t="str">
            <v>Республика Казахстан</v>
          </cell>
          <cell r="T123" t="str">
            <v>Каракога</v>
          </cell>
          <cell r="U123" t="str">
            <v>СФО</v>
          </cell>
          <cell r="V123" t="str">
            <v>Омская область</v>
          </cell>
          <cell r="W123" t="str">
            <v>Омская область, Исилькульский р-он, 658й км а/м дороги Челябинск-Омск (М51)</v>
          </cell>
          <cell r="X123" t="str">
            <v>федеральная</v>
          </cell>
          <cell r="Y123" t="str">
            <v>Р-254</v>
          </cell>
          <cell r="Z123" t="str">
            <v>ФКУ "Сибуправтодор"</v>
          </cell>
          <cell r="AA123" t="str">
            <v>657+090 - 655+334</v>
          </cell>
          <cell r="AB123">
            <v>1.7560000000000855</v>
          </cell>
          <cell r="AC123">
            <v>2</v>
          </cell>
          <cell r="AD123" t="str">
            <v xml:space="preserve">III </v>
          </cell>
          <cell r="AE123">
            <v>83.53</v>
          </cell>
          <cell r="AF123" t="str">
            <v>обустроено</v>
          </cell>
          <cell r="AG123" t="str">
            <v xml:space="preserve"> км 655+334 - км 666+000
(КР 2017-2018)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Y123">
            <v>0</v>
          </cell>
        </row>
        <row r="124">
          <cell r="A124" t="str">
            <v>МППКавказЮФО</v>
          </cell>
          <cell r="B124">
            <v>283</v>
          </cell>
          <cell r="C124" t="str">
            <v>Сочинский</v>
          </cell>
          <cell r="D124" t="str">
            <v>МПП</v>
          </cell>
          <cell r="E124" t="str">
            <v>МПП</v>
          </cell>
          <cell r="F124" t="str">
            <v>Кавказ</v>
          </cell>
          <cell r="G124" t="str">
            <v>да</v>
          </cell>
          <cell r="H124" t="str">
            <v>установлен</v>
          </cell>
          <cell r="I124" t="str">
            <v>функционирует</v>
          </cell>
          <cell r="J124" t="str">
            <v>морской</v>
          </cell>
          <cell r="K124" t="str">
            <v>не определен</v>
          </cell>
          <cell r="L124" t="str">
            <v>грузо-пассажирский</v>
          </cell>
          <cell r="M124" t="str">
            <v>постоянный</v>
          </cell>
          <cell r="N124" t="str">
            <v>многосторонний</v>
          </cell>
          <cell r="O124" t="str">
            <v>не определен</v>
          </cell>
          <cell r="P124" t="str">
            <v>да</v>
          </cell>
          <cell r="Q124" t="str">
            <v>да</v>
          </cell>
          <cell r="R124" t="str">
            <v>да</v>
          </cell>
          <cell r="S124" t="str">
            <v>утратило значение (Украина)</v>
          </cell>
          <cell r="T124" t="str">
            <v>утратило значение (Крым)</v>
          </cell>
          <cell r="U124" t="str">
            <v>ЮФО</v>
          </cell>
          <cell r="V124" t="str">
            <v>Краснодарский край</v>
          </cell>
          <cell r="W124" t="str">
            <v>Краснодарский край, Темрюкский район, п. Чушка, Азовское море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Y124">
            <v>0</v>
          </cell>
        </row>
        <row r="125">
          <cell r="A125" t="str">
            <v>МАППКазанскоеУФО</v>
          </cell>
          <cell r="B125">
            <v>294</v>
          </cell>
          <cell r="C125" t="str">
            <v>Уральский</v>
          </cell>
          <cell r="D125" t="str">
            <v>АПП</v>
          </cell>
          <cell r="E125" t="str">
            <v>МАПП</v>
          </cell>
          <cell r="F125" t="str">
            <v>Казанское</v>
          </cell>
          <cell r="G125" t="str">
            <v>да</v>
          </cell>
          <cell r="H125" t="str">
            <v>установлен</v>
          </cell>
          <cell r="I125" t="str">
            <v>функционирует</v>
          </cell>
          <cell r="J125" t="str">
            <v>автомобильный</v>
          </cell>
          <cell r="K125" t="str">
            <v>не определен</v>
          </cell>
          <cell r="L125" t="str">
            <v>грузо-пассажирский</v>
          </cell>
          <cell r="M125" t="str">
            <v>постоянный</v>
          </cell>
          <cell r="N125" t="str">
            <v>многосторонний</v>
          </cell>
          <cell r="O125" t="str">
            <v>не определен</v>
          </cell>
          <cell r="P125" t="str">
            <v>нет</v>
          </cell>
          <cell r="Q125" t="str">
            <v>нет</v>
          </cell>
          <cell r="R125" t="str">
            <v>нет</v>
          </cell>
          <cell r="S125" t="str">
            <v>Республика Казахстан</v>
          </cell>
          <cell r="T125" t="str">
            <v>Кызыл Жар</v>
          </cell>
          <cell r="U125" t="str">
            <v>УФО</v>
          </cell>
          <cell r="V125" t="str">
            <v>Тюменская область</v>
          </cell>
          <cell r="W125" t="str">
            <v>расположен на дороге III категории реионального значения Р-403 Ищим-Казанское-граница Республики Казахстан в деревне Ельцово Казанского района Тюменской области. Удаленность от государственной границы Российской Федерации - 2,8 км</v>
          </cell>
          <cell r="X125" t="str">
            <v>региональная</v>
          </cell>
          <cell r="Y125" t="str">
            <v>71 ОП РЗ 71А-1109 Ишим - Казанское - гр. Казахстана;
71 ОП РЗ 71А-1011   Ишим - Казанское - гр. Казахстана;
71 ОП МЗ 71Н-1035
Обход г.Ишима</v>
          </cell>
          <cell r="Z125" t="str">
            <v>ФКУ "Уралуправтодор"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 t="str">
            <v>71 ОП РЗ 71А-1109                     
71 ОП РЗ 71А-1011                      
71 ОП МЗ 71Н-1035</v>
          </cell>
          <cell r="AJ125" t="str">
            <v>57,2                                           
23,88                                       
6,98</v>
          </cell>
          <cell r="AK125">
            <v>88.06</v>
          </cell>
          <cell r="AL125" t="str">
            <v>III                                                        
III                                                      
II</v>
          </cell>
          <cell r="AM125">
            <v>2</v>
          </cell>
          <cell r="AN125">
            <v>83335.084000000003</v>
          </cell>
          <cell r="AO125">
            <v>85554.297000000006</v>
          </cell>
          <cell r="AP125">
            <v>88719.805999999997</v>
          </cell>
          <cell r="AQ125">
            <v>517940.08199999999</v>
          </cell>
          <cell r="AR125">
            <v>539693.55000000005</v>
          </cell>
          <cell r="AS125">
            <v>564568.22699999996</v>
          </cell>
          <cell r="AT125">
            <v>300000</v>
          </cell>
          <cell r="AU125">
            <v>538762.87899999996</v>
          </cell>
          <cell r="AV125">
            <v>0</v>
          </cell>
          <cell r="AW125" t="str">
            <v>Расчет стоимости работ по ремонту, капитальному ремонту и содержанию выполнен на основании постановления Правительство РФ от 30.05.2017 № 658.
Расходы на ремонтные работы определены для ежегодного ввода в эксплуатацию участка, протяженностью 27 км.
Расходы на капитальный ремонт определены для участка II категории с доведением до 4-х полос.</v>
          </cell>
          <cell r="AY125">
            <v>0</v>
          </cell>
        </row>
        <row r="126">
          <cell r="A126" t="str">
            <v>ВППКазаньПФО</v>
          </cell>
          <cell r="B126">
            <v>96</v>
          </cell>
          <cell r="C126" t="str">
            <v>Волгоградский</v>
          </cell>
          <cell r="D126" t="str">
            <v>ВПП</v>
          </cell>
          <cell r="E126" t="str">
            <v>ВПП</v>
          </cell>
          <cell r="F126" t="str">
            <v>Казань</v>
          </cell>
          <cell r="G126" t="str">
            <v>да</v>
          </cell>
          <cell r="H126" t="str">
            <v>установлен</v>
          </cell>
          <cell r="I126" t="str">
            <v>функционирует</v>
          </cell>
          <cell r="J126" t="str">
            <v>воздушный</v>
          </cell>
          <cell r="K126" t="str">
            <v>не определен</v>
          </cell>
          <cell r="L126" t="str">
            <v>грузо-пассажирский</v>
          </cell>
          <cell r="M126" t="str">
            <v>постоянный</v>
          </cell>
          <cell r="N126" t="str">
            <v>многосторонний</v>
          </cell>
          <cell r="O126" t="str">
            <v>не определен</v>
          </cell>
          <cell r="P126" t="str">
            <v>нет</v>
          </cell>
          <cell r="Q126" t="str">
            <v>нет</v>
          </cell>
          <cell r="R126" t="str">
            <v>нет</v>
          </cell>
          <cell r="S126" t="str">
            <v>не применимо</v>
          </cell>
          <cell r="T126" t="str">
            <v>не применимо</v>
          </cell>
          <cell r="U126" t="str">
            <v>ПФО</v>
          </cell>
          <cell r="V126" t="str">
            <v>Республика Татарстан</v>
          </cell>
          <cell r="W126" t="str">
            <v>Республика Татарстан, г. Казань, Лаишевский район, аэропорт (28 км юго-восточнее г. Казань)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Y126">
            <v>0</v>
          </cell>
        </row>
        <row r="127">
          <cell r="A127" t="str">
            <v>ЖДППКайсацкоеЮФО</v>
          </cell>
          <cell r="B127">
            <v>91</v>
          </cell>
          <cell r="C127" t="str">
            <v>Волгоградский</v>
          </cell>
          <cell r="D127" t="str">
            <v>ЖДПП</v>
          </cell>
          <cell r="E127" t="str">
            <v>ЖДПП</v>
          </cell>
          <cell r="F127" t="str">
            <v>Кайсацкое</v>
          </cell>
          <cell r="G127" t="str">
            <v>да</v>
          </cell>
          <cell r="H127" t="str">
            <v>установлен</v>
          </cell>
          <cell r="I127" t="str">
            <v>функционирует</v>
          </cell>
          <cell r="J127" t="str">
            <v>железнодорожный</v>
          </cell>
          <cell r="K127" t="str">
            <v>не определен</v>
          </cell>
          <cell r="L127" t="str">
            <v>грузо-пассажирский</v>
          </cell>
          <cell r="M127" t="str">
            <v>постоянный</v>
          </cell>
          <cell r="N127" t="str">
            <v>многосторонний</v>
          </cell>
          <cell r="O127" t="str">
            <v>не определен</v>
          </cell>
          <cell r="P127" t="str">
            <v>нет</v>
          </cell>
          <cell r="Q127" t="str">
            <v>нет</v>
          </cell>
          <cell r="R127" t="str">
            <v>нет</v>
          </cell>
          <cell r="S127" t="str">
            <v>Республика Казахстан</v>
          </cell>
          <cell r="T127" t="str">
            <v>Жаныбек</v>
          </cell>
          <cell r="U127" t="str">
            <v>ЮФО</v>
          </cell>
          <cell r="V127" t="str">
            <v>Волгоградская область</v>
          </cell>
          <cell r="W127" t="str">
            <v>Волгоградская область, Палласовский район, ст. Кайсацкая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Y127">
            <v>0</v>
          </cell>
        </row>
        <row r="128">
          <cell r="A128" t="str">
            <v>МППКалининградСЗФО</v>
          </cell>
          <cell r="B128">
            <v>126</v>
          </cell>
          <cell r="C128" t="str">
            <v>Калининградский</v>
          </cell>
          <cell r="D128" t="str">
            <v>МПП</v>
          </cell>
          <cell r="E128" t="str">
            <v>МПП</v>
          </cell>
          <cell r="F128" t="str">
            <v>Калининград</v>
          </cell>
          <cell r="G128" t="str">
            <v>да</v>
          </cell>
          <cell r="H128" t="str">
            <v>установлен</v>
          </cell>
          <cell r="I128" t="str">
            <v>функционирует</v>
          </cell>
          <cell r="J128" t="str">
            <v>морской</v>
          </cell>
          <cell r="K128" t="str">
            <v>не определен</v>
          </cell>
          <cell r="L128" t="str">
            <v>грузо-пассажирский</v>
          </cell>
          <cell r="M128" t="str">
            <v>постоянный</v>
          </cell>
          <cell r="N128" t="str">
            <v>многосторонний</v>
          </cell>
          <cell r="O128" t="str">
            <v>не определен</v>
          </cell>
          <cell r="P128" t="str">
            <v>да</v>
          </cell>
          <cell r="Q128" t="str">
            <v>да</v>
          </cell>
          <cell r="R128" t="str">
            <v>да</v>
          </cell>
          <cell r="S128" t="str">
            <v>не применимо</v>
          </cell>
          <cell r="T128" t="str">
            <v>не применимо</v>
          </cell>
          <cell r="U128" t="str">
            <v>СЗФО</v>
          </cell>
          <cell r="V128" t="str">
            <v>Калининградская область</v>
          </cell>
          <cell r="W128" t="str">
            <v>участок в г. Калининград: г. Калининград, река Преголя, Калининградский морской канал; участок в г. Балтийск: Калининградский морской канал, г. Балтийск, внешний рейд (в пределах ЯС № 68) порта Калининград; участок в г. Светлый: г. Светлый, Калининградский морской канал; участок в г. Пионерский: Калининградская область, г. Пионерский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Y128">
            <v>0</v>
          </cell>
        </row>
        <row r="129">
          <cell r="A129" t="str">
            <v>ВППКалининград (Храброво)СЗФО</v>
          </cell>
          <cell r="B129">
            <v>125</v>
          </cell>
          <cell r="C129" t="str">
            <v>Калининградский</v>
          </cell>
          <cell r="D129" t="str">
            <v>ВПП</v>
          </cell>
          <cell r="E129" t="str">
            <v>ВПП</v>
          </cell>
          <cell r="F129" t="str">
            <v>Калининград (Храброво)</v>
          </cell>
          <cell r="G129" t="str">
            <v>да</v>
          </cell>
          <cell r="H129" t="str">
            <v>установлен</v>
          </cell>
          <cell r="I129" t="str">
            <v>функционирует</v>
          </cell>
          <cell r="J129" t="str">
            <v>воздушный</v>
          </cell>
          <cell r="K129" t="str">
            <v>не определен</v>
          </cell>
          <cell r="L129" t="str">
            <v>грузо-пассажирский</v>
          </cell>
          <cell r="M129" t="str">
            <v>постоянный</v>
          </cell>
          <cell r="N129" t="str">
            <v>многосторонний</v>
          </cell>
          <cell r="O129" t="str">
            <v>не определен</v>
          </cell>
          <cell r="P129" t="str">
            <v>нет</v>
          </cell>
          <cell r="Q129" t="str">
            <v>нет</v>
          </cell>
          <cell r="R129" t="str">
            <v>да</v>
          </cell>
          <cell r="S129" t="str">
            <v>не применимо</v>
          </cell>
          <cell r="T129" t="str">
            <v>не применимо</v>
          </cell>
          <cell r="U129" t="str">
            <v>СЗФО</v>
          </cell>
          <cell r="V129" t="str">
            <v>Калининградская область</v>
          </cell>
          <cell r="W129" t="str">
            <v>238315, Калининградская область, Гурьевский район, поселок Храброво, Аэропорт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Y129">
            <v>0</v>
          </cell>
        </row>
        <row r="130">
          <cell r="A130" t="str">
            <v>ВППКалуга (Грабцево)ЦФО</v>
          </cell>
          <cell r="B130">
            <v>44</v>
          </cell>
          <cell r="C130" t="str">
            <v>Брянский</v>
          </cell>
          <cell r="D130" t="str">
            <v>ВПП</v>
          </cell>
          <cell r="E130" t="str">
            <v>ВПП</v>
          </cell>
          <cell r="F130" t="str">
            <v>Калуга (Грабцево)</v>
          </cell>
          <cell r="G130" t="str">
            <v>да</v>
          </cell>
          <cell r="H130" t="str">
            <v>установлен</v>
          </cell>
          <cell r="I130" t="str">
            <v>функционирует</v>
          </cell>
          <cell r="J130" t="str">
            <v>воздушный</v>
          </cell>
          <cell r="K130" t="str">
            <v>не определен</v>
          </cell>
          <cell r="L130" t="str">
            <v>грузо-пассажирский</v>
          </cell>
          <cell r="M130" t="str">
            <v>постоянный</v>
          </cell>
          <cell r="N130" t="str">
            <v>многосторонний</v>
          </cell>
          <cell r="O130" t="str">
            <v>не определен</v>
          </cell>
          <cell r="P130" t="str">
            <v>нет</v>
          </cell>
          <cell r="Q130" t="str">
            <v>нет</v>
          </cell>
          <cell r="R130" t="str">
            <v>нет</v>
          </cell>
          <cell r="S130" t="str">
            <v>не применимо</v>
          </cell>
          <cell r="T130" t="str">
            <v>не применимо</v>
          </cell>
          <cell r="U130" t="str">
            <v>ЦФО</v>
          </cell>
          <cell r="V130" t="str">
            <v>Калужская область</v>
          </cell>
          <cell r="W130" t="str">
            <v>Калужская область, г. Калуга, ул. Взлетная, д.46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Y130">
            <v>0</v>
          </cell>
        </row>
        <row r="131">
          <cell r="A131" t="str">
            <v>МППКандалакшаСЗФО</v>
          </cell>
          <cell r="B131">
            <v>152</v>
          </cell>
          <cell r="C131" t="str">
            <v>Мурманский</v>
          </cell>
          <cell r="D131" t="str">
            <v>МПП</v>
          </cell>
          <cell r="E131" t="str">
            <v>МПП</v>
          </cell>
          <cell r="F131" t="str">
            <v>Кандалакша</v>
          </cell>
          <cell r="G131" t="str">
            <v>да</v>
          </cell>
          <cell r="H131" t="str">
            <v>установлен</v>
          </cell>
          <cell r="I131" t="str">
            <v>функционирует</v>
          </cell>
          <cell r="J131" t="str">
            <v>морской</v>
          </cell>
          <cell r="K131" t="str">
            <v>не определен</v>
          </cell>
          <cell r="L131" t="str">
            <v>грузо-пассажирский</v>
          </cell>
          <cell r="M131" t="str">
            <v>постоянный</v>
          </cell>
          <cell r="N131" t="str">
            <v>многосторонний</v>
          </cell>
          <cell r="O131" t="str">
            <v>не определен</v>
          </cell>
          <cell r="P131" t="str">
            <v>нет</v>
          </cell>
          <cell r="Q131" t="str">
            <v>нет</v>
          </cell>
          <cell r="R131" t="str">
            <v>нет</v>
          </cell>
          <cell r="S131" t="str">
            <v>не применимо</v>
          </cell>
          <cell r="T131" t="str">
            <v>не применимо</v>
          </cell>
          <cell r="U131" t="str">
            <v>СЗФО</v>
          </cell>
          <cell r="V131" t="str">
            <v>Мурманская область</v>
          </cell>
          <cell r="W131" t="str">
            <v>Северо - Западный Федеральный округ, Мурманская область, г. Кандалакша, Белое море, Кандалакшский залив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Y131">
            <v>0</v>
          </cell>
        </row>
        <row r="132">
          <cell r="A132" t="str">
            <v>МАППКани-КурганДФО</v>
          </cell>
          <cell r="B132">
            <v>327</v>
          </cell>
          <cell r="C132" t="str">
            <v>Хабаровский</v>
          </cell>
          <cell r="D132" t="str">
            <v>АПП</v>
          </cell>
          <cell r="E132" t="str">
            <v>МАПП</v>
          </cell>
          <cell r="F132" t="str">
            <v>Кани-Курган</v>
          </cell>
          <cell r="G132" t="str">
            <v>да</v>
          </cell>
          <cell r="H132" t="str">
            <v>установлен</v>
          </cell>
          <cell r="I132" t="str">
            <v>функционирует</v>
          </cell>
          <cell r="J132" t="str">
            <v>автомобильный</v>
          </cell>
          <cell r="K132" t="str">
            <v>не определен</v>
          </cell>
          <cell r="L132" t="str">
            <v>грузо-пассажирский</v>
          </cell>
          <cell r="M132" t="str">
            <v>постоянный</v>
          </cell>
          <cell r="N132" t="str">
            <v>многосторонний</v>
          </cell>
          <cell r="O132" t="str">
            <v>не определен</v>
          </cell>
          <cell r="P132" t="str">
            <v>нет</v>
          </cell>
          <cell r="Q132" t="str">
            <v>нет</v>
          </cell>
          <cell r="R132" t="str">
            <v>нет</v>
          </cell>
          <cell r="S132" t="str">
            <v>Китайская Народная Республика</v>
          </cell>
          <cell r="T132" t="str">
            <v>Хэйхэ</v>
          </cell>
          <cell r="U132" t="str">
            <v>ДФО</v>
          </cell>
          <cell r="V132" t="str">
            <v>Амурская область</v>
          </cell>
          <cell r="W132" t="str">
            <v>Амурская область, Благовещенский район</v>
          </cell>
          <cell r="X132" t="str">
            <v>региональная</v>
          </cell>
          <cell r="Y132" t="str">
            <v>10 ОП РЗ 10К-243, Подъезд к пограничному мостовому переходу через р. Амур с границей КНР (дорога Д1)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Y132">
            <v>0</v>
          </cell>
        </row>
        <row r="133">
          <cell r="A133" t="str">
            <v>ЖДППКарасукСФО</v>
          </cell>
          <cell r="B133">
            <v>177</v>
          </cell>
          <cell r="C133" t="str">
            <v>Новосибирский</v>
          </cell>
          <cell r="D133" t="str">
            <v>ЖДПП</v>
          </cell>
          <cell r="E133" t="str">
            <v>ЖДПП</v>
          </cell>
          <cell r="F133" t="str">
            <v>Карасук</v>
          </cell>
          <cell r="G133" t="str">
            <v>да</v>
          </cell>
          <cell r="H133" t="str">
            <v>установлен</v>
          </cell>
          <cell r="I133" t="str">
            <v>функционирует</v>
          </cell>
          <cell r="J133" t="str">
            <v>железнодорожный</v>
          </cell>
          <cell r="K133" t="str">
            <v>не определен</v>
          </cell>
          <cell r="L133" t="str">
            <v>грузо-пассажирский</v>
          </cell>
          <cell r="M133" t="str">
            <v>постоянный</v>
          </cell>
          <cell r="N133" t="str">
            <v>многосторонний</v>
          </cell>
          <cell r="O133" t="str">
            <v>не определен</v>
          </cell>
          <cell r="P133" t="str">
            <v>нет</v>
          </cell>
          <cell r="Q133" t="str">
            <v>нет</v>
          </cell>
          <cell r="R133" t="str">
            <v>нет</v>
          </cell>
          <cell r="S133" t="str">
            <v>Республика Казахстан</v>
          </cell>
          <cell r="T133" t="str">
            <v>Мынкуль</v>
          </cell>
          <cell r="U133" t="str">
            <v>СФО</v>
          </cell>
          <cell r="V133" t="str">
            <v>Новосибирская область</v>
          </cell>
          <cell r="W133" t="str">
            <v>Новосибирская область, г. Карасук, станция «Карасук-1»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Y133">
            <v>0</v>
          </cell>
        </row>
        <row r="134">
          <cell r="A134" t="str">
            <v>МАППКараузекЮФО</v>
          </cell>
          <cell r="B134">
            <v>86</v>
          </cell>
          <cell r="C134" t="str">
            <v>Волгоградский</v>
          </cell>
          <cell r="D134" t="str">
            <v>АПП</v>
          </cell>
          <cell r="E134" t="str">
            <v>МАПП</v>
          </cell>
          <cell r="F134" t="str">
            <v>Караузек</v>
          </cell>
          <cell r="G134" t="str">
            <v>да</v>
          </cell>
          <cell r="H134" t="str">
            <v>установлен</v>
          </cell>
          <cell r="I134" t="str">
            <v>функционирует</v>
          </cell>
          <cell r="J134" t="str">
            <v>автомобильный</v>
          </cell>
          <cell r="K134" t="str">
            <v>не определен</v>
          </cell>
          <cell r="L134" t="str">
            <v>грузо-пассажирский</v>
          </cell>
          <cell r="M134" t="str">
            <v>постоянный</v>
          </cell>
          <cell r="N134" t="str">
            <v>многосторонний</v>
          </cell>
          <cell r="O134" t="str">
            <v>не определен</v>
          </cell>
          <cell r="P134" t="str">
            <v>нет</v>
          </cell>
          <cell r="Q134" t="str">
            <v>нет</v>
          </cell>
          <cell r="R134" t="str">
            <v>нет</v>
          </cell>
          <cell r="S134" t="str">
            <v>Республика Казахстан</v>
          </cell>
          <cell r="T134" t="str">
            <v>Курмангазы</v>
          </cell>
          <cell r="U134" t="str">
            <v>ЮФО</v>
          </cell>
          <cell r="V134" t="str">
            <v>Астраханская область</v>
          </cell>
          <cell r="W134" t="str">
            <v>Астраханская область, Красноярский район, 0,3 км восточнее с. Караозек, 53 км автомобильной дороги Б. Сентовка-Ватажное-граница Республики Казахстан</v>
          </cell>
          <cell r="X134" t="str">
            <v>региональная</v>
          </cell>
          <cell r="Y134" t="str">
            <v>Астрахань - Красный Яр - граница Республики Казахстан; общегородская транзитная магистраль непрерывного движения км 11+800 - км 18+540</v>
          </cell>
          <cell r="Z134" t="str">
            <v>ФКУ Упрдор "Каспий"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 t="str">
            <v>-</v>
          </cell>
          <cell r="AJ134" t="str">
            <v>В Ленинском районе с км 0+000 по км 5+933,км 11+800 - км 18+540 ; в Приволжском районе с км 5+933 по км 12+133; в в Володарском районе с км 12+133 по км 15+333; в Красноярском районе с км 15+133 по км 49+395 АПП</v>
          </cell>
          <cell r="AK134">
            <v>58.866999999999997</v>
          </cell>
          <cell r="AL134" t="str">
            <v>III (52.127 км);                        I (6,740 км)</v>
          </cell>
          <cell r="AM134" t="str">
            <v>2;                                          4</v>
          </cell>
          <cell r="AN134">
            <v>89563.323999999993</v>
          </cell>
          <cell r="AO134">
            <v>93145.857000000004</v>
          </cell>
          <cell r="AP134">
            <v>96871.691000000006</v>
          </cell>
          <cell r="AQ134">
            <v>101840.11</v>
          </cell>
          <cell r="AR134">
            <v>106117.4</v>
          </cell>
          <cell r="AS134">
            <v>151632.21</v>
          </cell>
          <cell r="AT134">
            <v>880158.82</v>
          </cell>
          <cell r="AU134">
            <v>917125.49</v>
          </cell>
          <cell r="AV134">
            <v>1019976.31</v>
          </cell>
          <cell r="AW134">
            <v>0</v>
          </cell>
          <cell r="AY134">
            <v>0</v>
          </cell>
        </row>
        <row r="135">
          <cell r="A135" t="str">
            <v>ЖДППКарталы (Аксу, Бускуль)УФО</v>
          </cell>
          <cell r="B135">
            <v>307</v>
          </cell>
          <cell r="C135" t="str">
            <v>Уральский</v>
          </cell>
          <cell r="D135" t="str">
            <v>ЖДПП</v>
          </cell>
          <cell r="E135" t="str">
            <v>ЖДПП</v>
          </cell>
          <cell r="F135" t="str">
            <v>Карталы (Аксу, Бускуль)</v>
          </cell>
          <cell r="G135" t="str">
            <v>да</v>
          </cell>
          <cell r="H135" t="str">
            <v>установлен</v>
          </cell>
          <cell r="I135" t="str">
            <v>функционирует</v>
          </cell>
          <cell r="J135" t="str">
            <v>железнодорожный</v>
          </cell>
          <cell r="K135" t="str">
            <v>не определен</v>
          </cell>
          <cell r="L135" t="str">
            <v>грузо-пассажирский</v>
          </cell>
          <cell r="M135" t="str">
            <v>постоянный</v>
          </cell>
          <cell r="N135" t="str">
            <v>многосторонний</v>
          </cell>
          <cell r="O135" t="str">
            <v>не определен</v>
          </cell>
          <cell r="P135" t="str">
            <v>нет</v>
          </cell>
          <cell r="Q135" t="str">
            <v>нет</v>
          </cell>
          <cell r="R135" t="str">
            <v>нет</v>
          </cell>
          <cell r="S135" t="str">
            <v>Республика Казахстан</v>
          </cell>
          <cell r="T135" t="str">
            <v>Аксу, Бускуль</v>
          </cell>
          <cell r="U135" t="str">
            <v>УФО</v>
          </cell>
          <cell r="V135" t="str">
            <v>Челябинская область</v>
          </cell>
          <cell r="W135" t="str">
            <v>Челябинская область, железнодорожная станция Карталы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Y135">
            <v>0</v>
          </cell>
        </row>
        <row r="136">
          <cell r="A136" t="str">
            <v>ЖДППКварцитныйУФО</v>
          </cell>
          <cell r="B136">
            <v>308</v>
          </cell>
          <cell r="C136" t="str">
            <v>Уральский</v>
          </cell>
          <cell r="D136" t="str">
            <v>ЖДПП</v>
          </cell>
          <cell r="E136" t="str">
            <v>ЖДПП</v>
          </cell>
          <cell r="F136" t="str">
            <v>Кварцитный</v>
          </cell>
          <cell r="G136" t="str">
            <v>нет</v>
          </cell>
          <cell r="H136" t="str">
            <v>установлен</v>
          </cell>
          <cell r="I136" t="str">
            <v>Установлен в 2020 году. Будет открыт после проведения мероприятий по обустройству за счет внебюджетных источников финансирования</v>
          </cell>
          <cell r="J136" t="str">
            <v>железнодорожный</v>
          </cell>
          <cell r="K136" t="str">
            <v>не определен</v>
          </cell>
          <cell r="L136" t="str">
            <v>грузовой</v>
          </cell>
          <cell r="M136" t="str">
            <v>работающий на нерегулярной основе</v>
          </cell>
          <cell r="N136" t="str">
            <v>двусторонний</v>
          </cell>
          <cell r="O136" t="str">
            <v>не определен</v>
          </cell>
          <cell r="P136" t="str">
            <v>нет</v>
          </cell>
          <cell r="Q136" t="str">
            <v>нет</v>
          </cell>
          <cell r="R136" t="str">
            <v>нет</v>
          </cell>
          <cell r="S136" t="str">
            <v>Республика Казахстан</v>
          </cell>
          <cell r="T136" t="str">
            <v>Кайрак</v>
          </cell>
          <cell r="U136" t="str">
            <v>УФО</v>
          </cell>
          <cell r="V136" t="str">
            <v>Челябинская область</v>
          </cell>
          <cell r="W136" t="str">
            <v>не определен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Y136">
            <v>0</v>
          </cell>
        </row>
        <row r="137">
          <cell r="A137" t="str">
            <v>ВППКемеровоСФО</v>
          </cell>
          <cell r="B137">
            <v>184</v>
          </cell>
          <cell r="C137" t="str">
            <v>Новосибирский</v>
          </cell>
          <cell r="D137" t="str">
            <v>ВПП</v>
          </cell>
          <cell r="E137" t="str">
            <v>ВПП</v>
          </cell>
          <cell r="F137" t="str">
            <v>Кемерово</v>
          </cell>
          <cell r="G137" t="str">
            <v>да</v>
          </cell>
          <cell r="H137" t="str">
            <v>установлен</v>
          </cell>
          <cell r="I137" t="str">
            <v>функционирует</v>
          </cell>
          <cell r="J137" t="str">
            <v>воздушный</v>
          </cell>
          <cell r="K137" t="str">
            <v>не определен</v>
          </cell>
          <cell r="L137" t="str">
            <v>грузо-пассажирский</v>
          </cell>
          <cell r="M137" t="str">
            <v>постоянный</v>
          </cell>
          <cell r="N137" t="str">
            <v>многосторонний</v>
          </cell>
          <cell r="O137" t="str">
            <v>не определен</v>
          </cell>
          <cell r="P137" t="str">
            <v>нет</v>
          </cell>
          <cell r="Q137" t="str">
            <v>нет</v>
          </cell>
          <cell r="R137" t="str">
            <v>нет</v>
          </cell>
          <cell r="S137" t="str">
            <v>не применимо</v>
          </cell>
          <cell r="T137" t="str">
            <v>не применимо</v>
          </cell>
          <cell r="U137" t="str">
            <v>СФО</v>
          </cell>
          <cell r="V137" t="str">
            <v>Кемеровская область</v>
          </cell>
          <cell r="W137" t="str">
            <v>г. Кемерово, Аэропорт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Y137">
            <v>0</v>
          </cell>
        </row>
        <row r="138">
          <cell r="A138" t="str">
            <v>МППКерчьЮФО</v>
          </cell>
          <cell r="B138">
            <v>137</v>
          </cell>
          <cell r="C138" t="str">
            <v>Крымский</v>
          </cell>
          <cell r="D138" t="str">
            <v>МПП</v>
          </cell>
          <cell r="E138" t="str">
            <v>МПП</v>
          </cell>
          <cell r="F138" t="str">
            <v>Керчь</v>
          </cell>
          <cell r="G138" t="str">
            <v>да</v>
          </cell>
          <cell r="H138" t="str">
            <v>установлен</v>
          </cell>
          <cell r="I138" t="str">
            <v>функционирует</v>
          </cell>
          <cell r="J138" t="str">
            <v>морской</v>
          </cell>
          <cell r="K138" t="str">
            <v>не определен</v>
          </cell>
          <cell r="L138" t="str">
            <v>грузо-пассажирский</v>
          </cell>
          <cell r="M138" t="str">
            <v>постоянный</v>
          </cell>
          <cell r="N138" t="str">
            <v>многосторонний</v>
          </cell>
          <cell r="O138" t="str">
            <v>не определен</v>
          </cell>
          <cell r="P138" t="str">
            <v>да</v>
          </cell>
          <cell r="Q138" t="str">
            <v>нет</v>
          </cell>
          <cell r="R138" t="str">
            <v>да</v>
          </cell>
          <cell r="S138" t="str">
            <v>не применимо</v>
          </cell>
          <cell r="T138" t="str">
            <v>не применимо</v>
          </cell>
          <cell r="U138" t="str">
            <v>ЮФО</v>
          </cell>
          <cell r="V138" t="str">
            <v>Республика Крым</v>
          </cell>
          <cell r="W138" t="str">
            <v>Морской порт Керчь: 1. Участок филиала ГУП РК «Крымские морские порты» «Керченский торговый порт» Местоположение: 298312, Республика Крым, г. Керчь, ул. Кирова, 28. 2. Участок филиала ГУП РК "Крымские морские порты» «Керченский рыбный порт» Местоположение: Республика Крым, г. Керчь, ул. Свердлова, 49. З. Участок филиала ГУП РК "Крымские морские порты" "Порт-Терминал". Местоположение: 298329, Республика Крым, г. Керчь, ул. Айназовского, 29. 4. Участок 000 «Ювас-Транс» Местоположение: 298300, Республика Крым, г. Керчь, ул. Кирова, 22. 5. Участок 000 «ПТК» «Керчь» Местоположение:298310, Республика Крым, г. Керчь, ул. Танкистов, 2. 6. Газовый терминал 000 «Ювас Газсервис». Местоположение: 298329, Республика Крым, г. Керчь, ул. Айвазовского, 29. 7. Газовый терминал АО «АЕГаз Терминал». Местоположение: 298329, Республика Крым, г. Керчь, ул. Цементная слободка, 51. 8. Участок филиала ГУП РК «Крымские морские порты» «Керченский торговый порт», морской вокзал. Местоположение: 298300, Республика Крым, г. Керчь, ул. Кирова, 12. 9. Участок филиала ГУП РК "Крымские морские порты» «Керченский торговый порт», якорные стоянки № 471 А, № 471 В, № 471 С, № 471 Е. Местоположение: в соответствии с координатами по схеме согласно Приложению № 8. 10. Участок филиала ГУП РК "Крымские морские порты" "Керченский рыбный порт», якорная стоянка № 471 D Местоположение: в соответствии с координатами по схеме согласно Приложению N 9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Y138">
            <v>0</v>
          </cell>
        </row>
        <row r="139">
          <cell r="A139" t="str">
            <v>ДАПП ПУПКиранДФО</v>
          </cell>
          <cell r="B139">
            <v>0</v>
          </cell>
          <cell r="C139" t="str">
            <v>Читинский</v>
          </cell>
          <cell r="D139" t="str">
            <v>АПП</v>
          </cell>
          <cell r="E139" t="str">
            <v>ДАПП ПУП</v>
          </cell>
          <cell r="F139" t="str">
            <v>Киран</v>
          </cell>
          <cell r="G139" t="str">
            <v>нет</v>
          </cell>
          <cell r="H139" t="str">
            <v>закрыт</v>
          </cell>
          <cell r="I139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J139" t="str">
            <v>автомобильный</v>
          </cell>
          <cell r="K139" t="str">
            <v>не определен</v>
          </cell>
          <cell r="L139" t="str">
            <v>грузо-пассажирский</v>
          </cell>
          <cell r="M139" t="str">
            <v>сезонный</v>
          </cell>
          <cell r="N139" t="str">
            <v>двусторонний</v>
          </cell>
          <cell r="O139" t="str">
            <v>упрощенный</v>
          </cell>
          <cell r="P139" t="str">
            <v>нет</v>
          </cell>
          <cell r="Q139" t="str">
            <v>нет</v>
          </cell>
          <cell r="R139" t="str">
            <v>нет</v>
          </cell>
          <cell r="S139" t="str">
            <v>Монголия</v>
          </cell>
          <cell r="T139" t="str">
            <v>Хутаг-Ондор</v>
          </cell>
          <cell r="U139" t="str">
            <v>ДФО</v>
          </cell>
          <cell r="V139" t="str">
            <v>Республика Бурятия</v>
          </cell>
          <cell r="W139" t="str">
            <v>не определен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Y139">
            <v>0</v>
          </cell>
        </row>
        <row r="140">
          <cell r="A140" t="str">
            <v>ДАППКлименкиЦФО</v>
          </cell>
          <cell r="B140">
            <v>8</v>
          </cell>
          <cell r="C140" t="str">
            <v>Белгородский</v>
          </cell>
          <cell r="D140" t="str">
            <v>АПП</v>
          </cell>
          <cell r="E140" t="str">
            <v>ДАПП</v>
          </cell>
          <cell r="F140" t="str">
            <v>Клименки</v>
          </cell>
          <cell r="G140" t="str">
            <v>нет</v>
          </cell>
          <cell r="H140" t="str">
            <v>установлен</v>
          </cell>
          <cell r="I140" t="str">
            <v>Пункт пропуска не обустроен, так как решение о целесообразности функционирования не принято, в том числе сопредельным государством. Инфраструктура пункта пропуск на сопредельной территории отсутствует</v>
          </cell>
          <cell r="J140" t="str">
            <v>автомобильный</v>
          </cell>
          <cell r="K140" t="str">
            <v>не определен</v>
          </cell>
          <cell r="L140" t="str">
            <v>не определен</v>
          </cell>
          <cell r="M140" t="str">
            <v>не определен</v>
          </cell>
          <cell r="N140" t="str">
            <v>двусторонний</v>
          </cell>
          <cell r="O140" t="str">
            <v>не определен</v>
          </cell>
          <cell r="P140" t="str">
            <v>нет</v>
          </cell>
          <cell r="Q140" t="str">
            <v>нет</v>
          </cell>
          <cell r="R140" t="str">
            <v>нет</v>
          </cell>
          <cell r="S140" t="str">
            <v>не применимо (ЛНР)</v>
          </cell>
          <cell r="T140" t="str">
            <v>Сиротино</v>
          </cell>
          <cell r="U140" t="str">
            <v>ЦФО</v>
          </cell>
          <cell r="V140" t="str">
            <v>Белгородская область</v>
          </cell>
          <cell r="W140" t="str">
            <v>не определен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Y140">
            <v>0</v>
          </cell>
        </row>
        <row r="141">
          <cell r="A141" t="str">
            <v>ДАППКолотиловкаЦФО</v>
          </cell>
          <cell r="B141">
            <v>9</v>
          </cell>
          <cell r="C141" t="str">
            <v>Белгородский</v>
          </cell>
          <cell r="D141" t="str">
            <v>АПП</v>
          </cell>
          <cell r="E141" t="str">
            <v>ДАПП</v>
          </cell>
          <cell r="F141" t="str">
            <v>Колотиловка</v>
          </cell>
          <cell r="G141" t="str">
            <v>да</v>
          </cell>
          <cell r="H141" t="str">
            <v>установлен</v>
          </cell>
          <cell r="I141" t="str">
            <v>функционирует</v>
          </cell>
          <cell r="J141" t="str">
            <v>автомобильный</v>
          </cell>
          <cell r="K141" t="str">
            <v>не определен</v>
          </cell>
          <cell r="L141" t="str">
            <v>грузо-пассажирский</v>
          </cell>
          <cell r="M141" t="str">
            <v>постоянный</v>
          </cell>
          <cell r="N141" t="str">
            <v>двусторонний</v>
          </cell>
          <cell r="O141" t="str">
            <v>не определен</v>
          </cell>
          <cell r="P141" t="str">
            <v>нет</v>
          </cell>
          <cell r="Q141" t="str">
            <v>нет</v>
          </cell>
          <cell r="R141" t="str">
            <v>нет</v>
          </cell>
          <cell r="S141" t="str">
            <v>Украина</v>
          </cell>
          <cell r="T141" t="str">
            <v>Покровка</v>
          </cell>
          <cell r="U141" t="str">
            <v>ЦФО</v>
          </cell>
          <cell r="V141" t="str">
            <v>Белгородская область</v>
          </cell>
          <cell r="W141" t="str">
            <v>Белгородская область, Краснояружский район, с. Колотиловка, 2 км по автодороге "Белгород - Сумы"</v>
          </cell>
          <cell r="X141" t="str">
            <v>региональная</v>
          </cell>
          <cell r="Y141" t="str">
            <v>14.ОП.РЗ.К-6 Томаровка-Красная Яруга-Илек-Пеньковка-Колотиловка</v>
          </cell>
          <cell r="Z141" t="str">
            <v>ФКУ Упрдор Москва - Харьков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 t="str">
            <v>14.ОП.РЗ.К-6  Томаровка-Красная Яруга-Илек-Пеньковка-Колотиловка; 14.ОП.РЗ.К-4  Белгород-Грайворон-Козинка</v>
          </cell>
          <cell r="AJ141" t="str">
            <v>73,7 - 17,1</v>
          </cell>
          <cell r="AK141">
            <v>90.8</v>
          </cell>
          <cell r="AL141" t="str">
            <v>II, III, IV, II</v>
          </cell>
          <cell r="AM141" t="str">
            <v>2-4,</v>
          </cell>
          <cell r="AN141">
            <v>206800.62299999999</v>
          </cell>
          <cell r="AO141">
            <v>215072.64799999999</v>
          </cell>
          <cell r="AP141">
            <v>223675.554</v>
          </cell>
          <cell r="AQ141">
            <v>608491.900774554</v>
          </cell>
          <cell r="AR141">
            <v>634048.56060708605</v>
          </cell>
          <cell r="AS141">
            <v>661312.64871319197</v>
          </cell>
          <cell r="AT141">
            <v>1602458.2445760178</v>
          </cell>
          <cell r="AU141">
            <v>1671363.9490927889</v>
          </cell>
          <cell r="AV141">
            <v>1744903.9628528701</v>
          </cell>
          <cell r="AW141" t="str">
            <v>Даны ориентировочные затраты на ремонты, капитальные ремонты и содержание автомобильных дорог. Более точные данные могут быть предоставлены при обследовании дорог в период отсутствия снежного покрова. Так же стоит учитывать, что часть маршрутов от АПП до федеральных автомобильных дорог может совпадать</v>
          </cell>
          <cell r="AY141">
            <v>0</v>
          </cell>
        </row>
        <row r="142">
          <cell r="A142" t="str">
            <v>ДАППКомсомольскийПФО</v>
          </cell>
          <cell r="B142">
            <v>295</v>
          </cell>
          <cell r="C142" t="str">
            <v>Уральский</v>
          </cell>
          <cell r="D142" t="str">
            <v>АПП</v>
          </cell>
          <cell r="E142" t="str">
            <v>ДАПП</v>
          </cell>
          <cell r="F142" t="str">
            <v>Комсомольский</v>
          </cell>
          <cell r="G142" t="str">
            <v>да</v>
          </cell>
          <cell r="H142" t="str">
            <v>установлен</v>
          </cell>
          <cell r="I142" t="str">
            <v>функционирует</v>
          </cell>
          <cell r="J142" t="str">
            <v>автомобильный</v>
          </cell>
          <cell r="K142" t="str">
            <v>не определен</v>
          </cell>
          <cell r="L142" t="str">
            <v>грузо-пассажирский</v>
          </cell>
          <cell r="M142" t="str">
            <v>постоянный</v>
          </cell>
          <cell r="N142" t="str">
            <v>двусторонний</v>
          </cell>
          <cell r="O142" t="str">
            <v>не определен</v>
          </cell>
          <cell r="P142" t="str">
            <v>нет</v>
          </cell>
          <cell r="Q142" t="str">
            <v>нет</v>
          </cell>
          <cell r="R142" t="str">
            <v>нет</v>
          </cell>
          <cell r="S142" t="str">
            <v>Республика Казахстан</v>
          </cell>
          <cell r="T142" t="str">
            <v>Кондыбай</v>
          </cell>
          <cell r="U142" t="str">
            <v>ПФО</v>
          </cell>
          <cell r="V142" t="str">
            <v>Оренбургская область</v>
          </cell>
          <cell r="W142" t="str">
            <v>Оренбургская область, Адамовский район, п. Комсомольский, ул. 20 лет Целины, 20, 172 км автомобильной дороги г. Орск (Россия) –  г. Житикара (р. Казахстан)</v>
          </cell>
          <cell r="X142" t="str">
            <v>региональная</v>
          </cell>
          <cell r="Y142" t="str">
            <v>53 ОП РЗ 53К-0202000 Адамовка - гр. Республики Казахстан</v>
          </cell>
          <cell r="Z142" t="str">
            <v>ФКУ Упрдор "Приуралье"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 t="str">
            <v xml:space="preserve">53 ОП РЗ 53К-0202000 -  53 ОП РЗ 53К-0211000 - 53 ОП РЗ 53К-0210000 - 53 ОП РЗ 53К-2101000 - 53 ОП РЗ 53К-4301000 - 53 ОП РЗ 53К-1815000 -  53 ОП РЗ 53К-0914000  - 53 ОП РЗ 53К-2101000 - 53 ОП РЗ 53К-2118000 - Р-239 </v>
          </cell>
          <cell r="AJ142">
            <v>475.15</v>
          </cell>
          <cell r="AK142">
            <v>475</v>
          </cell>
          <cell r="AL142">
            <v>0</v>
          </cell>
          <cell r="AM142">
            <v>0</v>
          </cell>
          <cell r="AN142">
            <v>129626.71059999999</v>
          </cell>
          <cell r="AO142">
            <v>137161.62035000001</v>
          </cell>
          <cell r="AP142">
            <v>145099.42580000003</v>
          </cell>
          <cell r="AQ142">
            <v>103000</v>
          </cell>
          <cell r="AR142">
            <v>444650</v>
          </cell>
          <cell r="AS142">
            <v>114836</v>
          </cell>
          <cell r="AT142">
            <v>0</v>
          </cell>
          <cell r="AU142">
            <v>336343</v>
          </cell>
          <cell r="AV142">
            <v>680000</v>
          </cell>
          <cell r="AW142">
            <v>0</v>
          </cell>
          <cell r="AY142">
            <v>0</v>
          </cell>
        </row>
        <row r="143">
          <cell r="A143" t="str">
            <v>СППКонстантиновкаДФО</v>
          </cell>
          <cell r="B143">
            <v>341</v>
          </cell>
          <cell r="C143" t="str">
            <v>Хабаровский</v>
          </cell>
          <cell r="D143" t="str">
            <v>СПП</v>
          </cell>
          <cell r="E143" t="str">
            <v>СПП</v>
          </cell>
          <cell r="F143" t="str">
            <v>Константиновка</v>
          </cell>
          <cell r="G143" t="str">
            <v>нет</v>
          </cell>
          <cell r="H143" t="str">
            <v>установлен</v>
          </cell>
          <cell r="I143" t="str">
            <v>Пункт пропуска не обустроен, так как решение о целесообразности функционирования не принято</v>
          </cell>
          <cell r="J143" t="str">
            <v>смешанный</v>
          </cell>
          <cell r="K143" t="str">
            <v>не определен</v>
          </cell>
          <cell r="L143" t="str">
            <v>грузо-пассажирский</v>
          </cell>
          <cell r="M143" t="str">
            <v>постоянный</v>
          </cell>
          <cell r="N143" t="str">
            <v>многосторонний</v>
          </cell>
          <cell r="O143" t="str">
            <v>не определен</v>
          </cell>
          <cell r="P143" t="str">
            <v>нет</v>
          </cell>
          <cell r="Q143" t="str">
            <v>нет</v>
          </cell>
          <cell r="R143" t="str">
            <v>нет</v>
          </cell>
          <cell r="S143" t="str">
            <v>Китайская Народная Республика</v>
          </cell>
          <cell r="T143" t="str">
            <v>Суньу</v>
          </cell>
          <cell r="U143" t="str">
            <v>ДФО</v>
          </cell>
          <cell r="V143" t="str">
            <v>Амурская область</v>
          </cell>
          <cell r="W143" t="str">
            <v>не определен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Y143">
            <v>0</v>
          </cell>
        </row>
        <row r="144">
          <cell r="A144" t="str">
            <v>МППКорсаковДФО</v>
          </cell>
          <cell r="B144">
            <v>66</v>
          </cell>
          <cell r="C144" t="str">
            <v>Владивостокский</v>
          </cell>
          <cell r="D144" t="str">
            <v>МПП</v>
          </cell>
          <cell r="E144" t="str">
            <v>МПП</v>
          </cell>
          <cell r="F144" t="str">
            <v>Корсаков</v>
          </cell>
          <cell r="G144" t="str">
            <v>да</v>
          </cell>
          <cell r="H144" t="str">
            <v>установлен</v>
          </cell>
          <cell r="I144" t="str">
            <v>функционирует</v>
          </cell>
          <cell r="J144" t="str">
            <v>морской</v>
          </cell>
          <cell r="K144" t="str">
            <v>не определен</v>
          </cell>
          <cell r="L144" t="str">
            <v>грузо-пассажирский</v>
          </cell>
          <cell r="M144" t="str">
            <v>постоянный</v>
          </cell>
          <cell r="N144" t="str">
            <v>многосторонний</v>
          </cell>
          <cell r="O144" t="str">
            <v>не определен</v>
          </cell>
          <cell r="P144" t="str">
            <v>да</v>
          </cell>
          <cell r="Q144" t="str">
            <v>да</v>
          </cell>
          <cell r="R144" t="str">
            <v>да</v>
          </cell>
          <cell r="S144" t="str">
            <v>не применимо</v>
          </cell>
          <cell r="T144" t="str">
            <v>не применимо</v>
          </cell>
          <cell r="U144" t="str">
            <v>ДФО</v>
          </cell>
          <cell r="V144" t="str">
            <v>Сахалинская область</v>
          </cell>
          <cell r="W144" t="str">
            <v>Сахалинская область, г. Корсаков, ул. Портовая, 10/1, стр. 1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Y144">
            <v>0</v>
          </cell>
        </row>
        <row r="145">
          <cell r="A145" t="str">
            <v>МППКрабозаводскийДФО</v>
          </cell>
          <cell r="B145">
            <v>67</v>
          </cell>
          <cell r="C145" t="str">
            <v>Владивостокский</v>
          </cell>
          <cell r="D145" t="str">
            <v>МПП</v>
          </cell>
          <cell r="E145" t="str">
            <v>МПП</v>
          </cell>
          <cell r="F145" t="str">
            <v>Крабозаводский</v>
          </cell>
          <cell r="G145" t="str">
            <v>нет</v>
          </cell>
          <cell r="H145" t="str">
            <v>установлен</v>
          </cell>
          <cell r="I145" t="str">
            <v>Не функционирует с 2006 г. Пункт пропуска не обустроен, так как решение о целесообразности функционирования не принято</v>
          </cell>
          <cell r="J145" t="str">
            <v>морской</v>
          </cell>
          <cell r="K145" t="str">
            <v>не определен</v>
          </cell>
          <cell r="L145" t="str">
            <v>грузо-пассажирский</v>
          </cell>
          <cell r="M145" t="str">
            <v>постоянный</v>
          </cell>
          <cell r="N145" t="str">
            <v>многосторонний</v>
          </cell>
          <cell r="O145" t="str">
            <v>не определен</v>
          </cell>
          <cell r="P145" t="str">
            <v>нет</v>
          </cell>
          <cell r="Q145" t="str">
            <v>нет</v>
          </cell>
          <cell r="R145" t="str">
            <v>нет</v>
          </cell>
          <cell r="S145" t="str">
            <v>не применимо</v>
          </cell>
          <cell r="T145" t="str">
            <v>не применимо</v>
          </cell>
          <cell r="U145" t="str">
            <v>ДФО</v>
          </cell>
          <cell r="V145" t="str">
            <v>Сахалинская область</v>
          </cell>
          <cell r="W145" t="str">
            <v>не определен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Y145">
            <v>0</v>
          </cell>
        </row>
        <row r="146">
          <cell r="A146" t="str">
            <v>МАППКраскиноДФО</v>
          </cell>
          <cell r="B146">
            <v>46</v>
          </cell>
          <cell r="C146" t="str">
            <v>Владивостокский</v>
          </cell>
          <cell r="D146" t="str">
            <v>АПП</v>
          </cell>
          <cell r="E146" t="str">
            <v>МАПП</v>
          </cell>
          <cell r="F146" t="str">
            <v>Краскино</v>
          </cell>
          <cell r="G146" t="str">
            <v>да</v>
          </cell>
          <cell r="H146" t="str">
            <v>установлен</v>
          </cell>
          <cell r="I146" t="str">
            <v>функционирует</v>
          </cell>
          <cell r="J146" t="str">
            <v>автомобильный</v>
          </cell>
          <cell r="K146" t="str">
            <v>не определен</v>
          </cell>
          <cell r="L146" t="str">
            <v>грузо-пассажирский</v>
          </cell>
          <cell r="M146" t="str">
            <v>постоянный</v>
          </cell>
          <cell r="N146" t="str">
            <v>многосторонний</v>
          </cell>
          <cell r="O146" t="str">
            <v>не определен</v>
          </cell>
          <cell r="P146" t="str">
            <v>нет</v>
          </cell>
          <cell r="Q146" t="str">
            <v>да</v>
          </cell>
          <cell r="R146" t="str">
            <v>да</v>
          </cell>
          <cell r="S146" t="str">
            <v>Китайская Народная Республика</v>
          </cell>
          <cell r="T146" t="str">
            <v>Хуньчунь</v>
          </cell>
          <cell r="U146" t="str">
            <v>ДФО</v>
          </cell>
          <cell r="V146" t="str">
            <v>Приморский край</v>
          </cell>
          <cell r="W146" t="str">
            <v>Приморский край, Хасанский район, 29 км автодороги "Краскино-Госграница"</v>
          </cell>
          <cell r="X146" t="str">
            <v>региональная</v>
          </cell>
          <cell r="Y146" t="str">
            <v>Краскино -Раздольное, А 189</v>
          </cell>
          <cell r="Z146" t="str">
            <v>ФКУ ДСД "Дальний Восток"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 t="str">
            <v>А 189</v>
          </cell>
          <cell r="AJ146" t="str">
            <v>167</v>
          </cell>
          <cell r="AK146">
            <v>167</v>
          </cell>
          <cell r="AL146" t="str">
            <v>III</v>
          </cell>
          <cell r="AM146">
            <v>2</v>
          </cell>
          <cell r="AN146">
            <v>385362.52</v>
          </cell>
          <cell r="AO146">
            <v>401547.826</v>
          </cell>
          <cell r="AP146">
            <v>418814.29</v>
          </cell>
          <cell r="AQ146">
            <v>948436.05799999996</v>
          </cell>
          <cell r="AR146">
            <v>988270.37300000002</v>
          </cell>
          <cell r="AS146">
            <v>1030766</v>
          </cell>
          <cell r="AT146">
            <v>2497698.2310000001</v>
          </cell>
          <cell r="AU146">
            <v>2605099.2429999998</v>
          </cell>
          <cell r="AV146">
            <v>2719723.6179999998</v>
          </cell>
          <cell r="AW146">
            <v>0</v>
          </cell>
          <cell r="AY146">
            <v>0</v>
          </cell>
        </row>
        <row r="147">
          <cell r="A147" t="str">
            <v>ВППКраснодар (Пашковский)ЮФО</v>
          </cell>
          <cell r="B147">
            <v>279</v>
          </cell>
          <cell r="C147" t="str">
            <v>Сочинский</v>
          </cell>
          <cell r="D147" t="str">
            <v>ВПП</v>
          </cell>
          <cell r="E147" t="str">
            <v>ВПП</v>
          </cell>
          <cell r="F147" t="str">
            <v>Краснодар (Пашковский)</v>
          </cell>
          <cell r="G147" t="str">
            <v>да</v>
          </cell>
          <cell r="H147" t="str">
            <v>установлен</v>
          </cell>
          <cell r="I147" t="str">
            <v>функционирует</v>
          </cell>
          <cell r="J147" t="str">
            <v>воздушный</v>
          </cell>
          <cell r="K147" t="str">
            <v>не определен</v>
          </cell>
          <cell r="L147" t="str">
            <v>грузо-пассажирский</v>
          </cell>
          <cell r="M147" t="str">
            <v>постоянный</v>
          </cell>
          <cell r="N147" t="str">
            <v>многосторонний</v>
          </cell>
          <cell r="O147" t="str">
            <v>не определен</v>
          </cell>
          <cell r="P147" t="str">
            <v>нет</v>
          </cell>
          <cell r="Q147" t="str">
            <v>нет</v>
          </cell>
          <cell r="R147" t="str">
            <v>да</v>
          </cell>
          <cell r="S147" t="str">
            <v>не применимо</v>
          </cell>
          <cell r="T147" t="str">
            <v>не применимо</v>
          </cell>
          <cell r="U147" t="str">
            <v>ЮФО</v>
          </cell>
          <cell r="V147" t="str">
            <v>Краснодарский край</v>
          </cell>
          <cell r="W147" t="str">
            <v>350912, Краснодарский край, г. Краснодар ул. Евдокии Бершанской, 355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Y147">
            <v>0</v>
          </cell>
        </row>
        <row r="148">
          <cell r="A148" t="str">
            <v>ВППКрасноярск (Емельяново)СФО</v>
          </cell>
          <cell r="B148">
            <v>185</v>
          </cell>
          <cell r="C148" t="str">
            <v>Новосибирский</v>
          </cell>
          <cell r="D148" t="str">
            <v>ВПП</v>
          </cell>
          <cell r="E148" t="str">
            <v>ВПП</v>
          </cell>
          <cell r="F148" t="str">
            <v>Красноярск (Емельяново)</v>
          </cell>
          <cell r="G148" t="str">
            <v>да</v>
          </cell>
          <cell r="H148" t="str">
            <v>установлен</v>
          </cell>
          <cell r="I148" t="str">
            <v>функционирует</v>
          </cell>
          <cell r="J148" t="str">
            <v>воздушный</v>
          </cell>
          <cell r="K148" t="str">
            <v>не определен</v>
          </cell>
          <cell r="L148" t="str">
            <v>грузо-пассажирский</v>
          </cell>
          <cell r="M148" t="str">
            <v>постоянный</v>
          </cell>
          <cell r="N148" t="str">
            <v>многосторонний</v>
          </cell>
          <cell r="O148" t="str">
            <v>не определен</v>
          </cell>
          <cell r="P148" t="str">
            <v>да</v>
          </cell>
          <cell r="Q148" t="str">
            <v>да</v>
          </cell>
          <cell r="R148" t="str">
            <v>да</v>
          </cell>
          <cell r="S148" t="str">
            <v>не применимо</v>
          </cell>
          <cell r="T148" t="str">
            <v>не применимо</v>
          </cell>
          <cell r="U148" t="str">
            <v>СФО</v>
          </cell>
          <cell r="V148" t="str">
            <v>Красноярский край</v>
          </cell>
          <cell r="W148" t="str">
            <v>Красноярский край, Емельяновский район, муниципальное образование п. Емельяново, аэропорт «Красноярск Емельяново», строение 100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Y148">
            <v>0</v>
          </cell>
        </row>
        <row r="149">
          <cell r="A149" t="str">
            <v>МАППКрупецЦФО</v>
          </cell>
          <cell r="B149">
            <v>29</v>
          </cell>
          <cell r="C149" t="str">
            <v>Брянский</v>
          </cell>
          <cell r="D149" t="str">
            <v>АПП</v>
          </cell>
          <cell r="E149" t="str">
            <v>МАПП</v>
          </cell>
          <cell r="F149" t="str">
            <v>Крупец</v>
          </cell>
          <cell r="G149" t="str">
            <v>да</v>
          </cell>
          <cell r="H149" t="str">
            <v>установлен</v>
          </cell>
          <cell r="I149" t="str">
            <v>функционирует</v>
          </cell>
          <cell r="J149" t="str">
            <v>автомобильный</v>
          </cell>
          <cell r="K149" t="str">
            <v>не определен</v>
          </cell>
          <cell r="L149" t="str">
            <v>грузо-пассажирский</v>
          </cell>
          <cell r="M149" t="str">
            <v>постоянный</v>
          </cell>
          <cell r="N149" t="str">
            <v>многосторонний</v>
          </cell>
          <cell r="O149" t="str">
            <v>не определен</v>
          </cell>
          <cell r="P149" t="str">
            <v>нет</v>
          </cell>
          <cell r="Q149" t="str">
            <v>нет</v>
          </cell>
          <cell r="R149" t="str">
            <v>да</v>
          </cell>
          <cell r="S149" t="str">
            <v>Украина</v>
          </cell>
          <cell r="T149" t="str">
            <v>Катериновка</v>
          </cell>
          <cell r="U149" t="str">
            <v>ЦФО</v>
          </cell>
          <cell r="V149" t="str">
            <v>Курская область</v>
          </cell>
          <cell r="W149" t="str">
            <v>Курская область, Рыльский район, 2,5 км до с. Городище, автомобильная дорога Е38 «Киев - Воронеж»</v>
          </cell>
          <cell r="X149" t="str">
            <v>региональная</v>
          </cell>
          <cell r="Y149" t="str">
            <v>38 ОП РЗ 38К-017 Курск-Льгов-Рыльск-граница с Украиной</v>
          </cell>
          <cell r="Z149" t="str">
            <v>ФКУ Упрдор Москва - Харьков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 t="str">
            <v>38 ОП РЗ 38К-017 Курск-Льгов-Рыльск-граница с Украиной</v>
          </cell>
          <cell r="AJ149" t="str">
            <v>85</v>
          </cell>
          <cell r="AK149">
            <v>85</v>
          </cell>
          <cell r="AL149" t="str">
            <v>III;</v>
          </cell>
          <cell r="AM149">
            <v>2</v>
          </cell>
          <cell r="AN149">
            <v>120309.595</v>
          </cell>
          <cell r="AO149">
            <v>125121.97900000001</v>
          </cell>
          <cell r="AP149">
            <v>130126.85799999999</v>
          </cell>
          <cell r="AQ149">
            <v>574010.69306399603</v>
          </cell>
          <cell r="AR149">
            <v>598119.14217268443</v>
          </cell>
          <cell r="AS149">
            <v>623838.26528611116</v>
          </cell>
          <cell r="AT149">
            <v>1511652.2773833768</v>
          </cell>
          <cell r="AU149">
            <v>1576653.3253108643</v>
          </cell>
          <cell r="AV149">
            <v>1646026.0716245407</v>
          </cell>
          <cell r="AW149" t="str">
            <v>Даны ориентировочные затраты на ремонты, капитальные ремонты и содержание автомобильных дорог. Более точные данные могут быть предоставлены при обследовании дорог в период отсутствия снежного покрова. Так же стоит учитывать, что часть маршрутов от АПП до федеральных автомобильных дорог может совпадать</v>
          </cell>
          <cell r="AY149">
            <v>0</v>
          </cell>
        </row>
        <row r="150">
          <cell r="A150" t="str">
            <v>ДАППКруппСЗФО</v>
          </cell>
          <cell r="B150">
            <v>194</v>
          </cell>
          <cell r="C150" t="str">
            <v>Псковский</v>
          </cell>
          <cell r="D150" t="str">
            <v>АПП</v>
          </cell>
          <cell r="E150" t="str">
            <v>ДАПП</v>
          </cell>
          <cell r="F150" t="str">
            <v>Крупп</v>
          </cell>
          <cell r="G150" t="str">
            <v>да</v>
          </cell>
          <cell r="H150" t="str">
            <v>установлен</v>
          </cell>
          <cell r="I150" t="str">
            <v>функционирует</v>
          </cell>
          <cell r="J150" t="str">
            <v>автомобильный</v>
          </cell>
          <cell r="K150" t="str">
            <v>пешеходный</v>
          </cell>
          <cell r="L150" t="str">
            <v>пассажирский</v>
          </cell>
          <cell r="M150" t="str">
            <v>постоянный</v>
          </cell>
          <cell r="N150" t="str">
            <v>двусторонний</v>
          </cell>
          <cell r="O150" t="str">
            <v>не определен</v>
          </cell>
          <cell r="P150" t="str">
            <v>нет</v>
          </cell>
          <cell r="Q150" t="str">
            <v>нет</v>
          </cell>
          <cell r="R150" t="str">
            <v>нет</v>
          </cell>
          <cell r="S150" t="str">
            <v>Эстонская Республика</v>
          </cell>
          <cell r="T150" t="str">
            <v>Саатсе</v>
          </cell>
          <cell r="U150" t="str">
            <v>СЗФО</v>
          </cell>
          <cell r="V150" t="str">
            <v>Псковская область</v>
          </cell>
          <cell r="W150" t="str">
            <v>Псковская обл., Печорский район, Круппская волость, д. Крупп</v>
          </cell>
          <cell r="X150" t="str">
            <v>местная</v>
          </cell>
          <cell r="Y150" t="str">
            <v>58 240 501 ОП МР 58Н-010 А/д (от а/д  Гверстонь-Крупп-Кулье км 11+000) - к п/л "Колос"</v>
          </cell>
          <cell r="Z150" t="str">
            <v>ФКУ Упрдор "Северо-Запад"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 t="str">
            <v>58 240 501 ОП МР 58Н-010 -- 58 ОП РЗ 58К-332 Гверстонь-Крупп-Кулье -- 58 ОП РЗ 58К-346 Неелово-Кудина Гора-Печоры --А-212 автомобильная дорога общего пользования федерального значения Псков – Изборск – граница с Эстонской Республикой</v>
          </cell>
          <cell r="AJ150" t="str">
            <v>32,876</v>
          </cell>
          <cell r="AK150" t="str">
            <v>=0,900+11,000+20,976</v>
          </cell>
          <cell r="AL150" t="str">
            <v>V - IV - IV</v>
          </cell>
          <cell r="AM150" t="str">
            <v>1 - 2 - 2</v>
          </cell>
          <cell r="AN150">
            <v>49662.461000000003</v>
          </cell>
          <cell r="AO150">
            <v>51599.296999999999</v>
          </cell>
          <cell r="AP150">
            <v>53611.67</v>
          </cell>
          <cell r="AQ150">
            <v>25141.715</v>
          </cell>
          <cell r="AR150">
            <v>26122.241999999998</v>
          </cell>
          <cell r="AS150">
            <v>27141.008999999998</v>
          </cell>
          <cell r="AT150">
            <v>33102.14</v>
          </cell>
          <cell r="AU150">
            <v>34393.123</v>
          </cell>
          <cell r="AV150">
            <v>35734.455000000002</v>
          </cell>
          <cell r="AW150">
            <v>0</v>
          </cell>
          <cell r="AY150">
            <v>0</v>
          </cell>
        </row>
        <row r="151">
          <cell r="A151" t="str">
            <v>МАППКрыловоСЗФО</v>
          </cell>
          <cell r="B151">
            <v>112</v>
          </cell>
          <cell r="C151" t="str">
            <v>Калининградский</v>
          </cell>
          <cell r="D151" t="str">
            <v>АПП</v>
          </cell>
          <cell r="E151" t="str">
            <v>МАПП</v>
          </cell>
          <cell r="F151" t="str">
            <v>Крылово</v>
          </cell>
          <cell r="G151" t="str">
            <v>нет</v>
          </cell>
          <cell r="H151" t="str">
            <v>установлен</v>
          </cell>
          <cell r="I151" t="str">
            <v>Не функционирует с момента установления. Пункт пропуска не обустроен, так как решение о целесообразности функционирования не принято</v>
          </cell>
          <cell r="J151" t="str">
            <v>автомобильный</v>
          </cell>
          <cell r="K151" t="str">
            <v>не определен</v>
          </cell>
          <cell r="L151" t="str">
            <v>грузо-пассажирский</v>
          </cell>
          <cell r="M151" t="str">
            <v>постоянный</v>
          </cell>
          <cell r="N151" t="str">
            <v>многосторонний</v>
          </cell>
          <cell r="O151" t="str">
            <v>не определен</v>
          </cell>
          <cell r="P151" t="str">
            <v>нет</v>
          </cell>
          <cell r="Q151" t="str">
            <v>нет</v>
          </cell>
          <cell r="R151" t="str">
            <v>нет</v>
          </cell>
          <cell r="S151" t="str">
            <v>Республика Польша</v>
          </cell>
          <cell r="T151" t="str">
            <v>Перлы</v>
          </cell>
          <cell r="U151" t="str">
            <v>СЗФО</v>
          </cell>
          <cell r="V151" t="str">
            <v>Калининградская область</v>
          </cell>
          <cell r="W151" t="str">
            <v>не определен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Y151">
            <v>0</v>
          </cell>
        </row>
        <row r="152">
          <cell r="A152" t="str">
            <v>ВППКубинкаЦФО</v>
          </cell>
          <cell r="B152">
            <v>351</v>
          </cell>
          <cell r="C152" t="str">
            <v>Центральный аппарат</v>
          </cell>
          <cell r="D152" t="str">
            <v>ВПП</v>
          </cell>
          <cell r="E152" t="str">
            <v>ВПП</v>
          </cell>
          <cell r="F152" t="str">
            <v>Кубинка</v>
          </cell>
          <cell r="G152" t="str">
            <v>да</v>
          </cell>
          <cell r="H152" t="str">
            <v>установлен</v>
          </cell>
          <cell r="I152" t="str">
            <v>функционирует</v>
          </cell>
          <cell r="J152" t="str">
            <v>воздушный</v>
          </cell>
          <cell r="K152" t="str">
            <v>не определен</v>
          </cell>
          <cell r="L152" t="str">
            <v>грузо-пассажирский</v>
          </cell>
          <cell r="M152" t="str">
            <v>постоянный</v>
          </cell>
          <cell r="N152" t="str">
            <v>многосторонний</v>
          </cell>
          <cell r="O152" t="str">
            <v>не определен</v>
          </cell>
          <cell r="P152" t="str">
            <v>нет</v>
          </cell>
          <cell r="Q152" t="str">
            <v>нет</v>
          </cell>
          <cell r="R152" t="str">
            <v>нет</v>
          </cell>
          <cell r="S152" t="str">
            <v>не применимо</v>
          </cell>
          <cell r="T152" t="str">
            <v>не применимо</v>
          </cell>
          <cell r="U152" t="str">
            <v>ЦФО</v>
          </cell>
          <cell r="V152" t="str">
            <v>Московская область</v>
          </cell>
          <cell r="W152" t="str">
            <v>Московская область, Одинцовский район, пос. Новый Городок, аэродром Кубинка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Y152">
            <v>0</v>
          </cell>
        </row>
        <row r="153">
          <cell r="A153" t="str">
            <v>МАППКуйбышево (Дьяково)ЮФО</v>
          </cell>
          <cell r="B153">
            <v>212</v>
          </cell>
          <cell r="C153" t="str">
            <v>Ростовский</v>
          </cell>
          <cell r="D153" t="str">
            <v>АПП</v>
          </cell>
          <cell r="E153" t="str">
            <v>МАПП</v>
          </cell>
          <cell r="F153" t="str">
            <v>Куйбышево (Дьяково)</v>
          </cell>
          <cell r="G153" t="str">
            <v>нет</v>
          </cell>
          <cell r="H153" t="str">
            <v>установлен</v>
          </cell>
          <cell r="I153" t="str">
            <v>Пункт пропуска с российской стороны обустроен и открыт приказом Росграницы от 17.12.2012 N 301-ОД. Пропуск не осуществляется в связи с отсутствием необходимой инфраструктуры на сопредельной стороне</v>
          </cell>
          <cell r="J153" t="str">
            <v>автомобильный</v>
          </cell>
          <cell r="K153" t="str">
            <v>не определен</v>
          </cell>
          <cell r="L153" t="str">
            <v>грузо-пассажирский</v>
          </cell>
          <cell r="M153" t="str">
            <v>постоянный</v>
          </cell>
          <cell r="N153" t="str">
            <v>многосторонний</v>
          </cell>
          <cell r="O153" t="str">
            <v>не определен</v>
          </cell>
          <cell r="P153" t="str">
            <v>нет</v>
          </cell>
          <cell r="Q153" t="str">
            <v>нет</v>
          </cell>
          <cell r="R153" t="str">
            <v>нет</v>
          </cell>
          <cell r="S153" t="str">
            <v>не применимо (ДНР)</v>
          </cell>
          <cell r="T153" t="str">
            <v>Дьяково</v>
          </cell>
          <cell r="U153" t="str">
            <v>ЮФО</v>
          </cell>
          <cell r="V153" t="str">
            <v>Ростовская область</v>
          </cell>
          <cell r="W153" t="str">
            <v>не определен</v>
          </cell>
          <cell r="X153" t="str">
            <v>региональная</v>
          </cell>
          <cell r="Y153" t="str">
            <v>60 ОП РЗ 60К-7 автомобильная дорога общего пользования регионального значения автомобильная дорога с. Самбек – пос. Матвеев Курган –с. Куйбышево – г. Снежное (до границы Украины)</v>
          </cell>
          <cell r="Z153" t="str">
            <v xml:space="preserve">ФКУ Упрдор Москва - Волгоград 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 t="str">
            <v xml:space="preserve">60 ОП РЗ 60К-25 автомобильная дорога г. Ростов-на-Дону –г. Дебальцево (до границы Украины);   60 ОП РЗ 60К-36 рег.а/д с. Куйбышево – сл. Алексеево-Тузловка – сл. Родионово-Несветайская; 60 ОП РЗ 60К-7 а/д регионального значения с. Самбек – пос. Матвеев Курган –с. Куйбышево – г. Снежное (до границы Украины); а/д федерального значения А-280 </v>
          </cell>
          <cell r="AJ153" t="str">
            <v>3+15+67</v>
          </cell>
          <cell r="AK153">
            <v>85</v>
          </cell>
          <cell r="AL153" t="str">
            <v>II-III-IV</v>
          </cell>
          <cell r="AM153" t="str">
            <v>2-2-2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 t="str">
            <v>пропуск не осуществляется
Информация будет представлена дополнительно</v>
          </cell>
          <cell r="AY153">
            <v>0</v>
          </cell>
        </row>
        <row r="154">
          <cell r="A154" t="str">
            <v>МАППКуйбышево (Мариновка)ЮФО</v>
          </cell>
          <cell r="B154">
            <v>213</v>
          </cell>
          <cell r="C154" t="str">
            <v>Ростовский</v>
          </cell>
          <cell r="D154" t="str">
            <v>АПП</v>
          </cell>
          <cell r="E154" t="str">
            <v>МАПП</v>
          </cell>
          <cell r="F154" t="str">
            <v>Куйбышево (Мариновка)</v>
          </cell>
          <cell r="G154" t="str">
            <v>да</v>
          </cell>
          <cell r="H154" t="str">
            <v>установлен</v>
          </cell>
          <cell r="I154" t="str">
            <v>функционирует</v>
          </cell>
          <cell r="J154" t="str">
            <v>автомобильный</v>
          </cell>
          <cell r="K154" t="str">
            <v>не определен</v>
          </cell>
          <cell r="L154" t="str">
            <v>грузо-пассажирский</v>
          </cell>
          <cell r="M154" t="str">
            <v>постоянный</v>
          </cell>
          <cell r="N154" t="str">
            <v>многосторонний</v>
          </cell>
          <cell r="O154" t="str">
            <v>не определен</v>
          </cell>
          <cell r="P154" t="str">
            <v>нет</v>
          </cell>
          <cell r="Q154" t="str">
            <v>да</v>
          </cell>
          <cell r="R154" t="str">
            <v>да</v>
          </cell>
          <cell r="S154" t="str">
            <v>не применимо (ДНР)</v>
          </cell>
          <cell r="T154" t="str">
            <v>Мариновка</v>
          </cell>
          <cell r="U154" t="str">
            <v>ЮФО</v>
          </cell>
          <cell r="V154" t="str">
            <v>Ростовская область</v>
          </cell>
          <cell r="W154" t="str">
            <v>Ростовская область, р-н Куйбышевский, северо-западнее х. Репяховатый в 930 м, 75-км трассы с.Самбек-п.Матвеев Курган-с.Куйбышево-г.Снежное (до границы Украины)</v>
          </cell>
          <cell r="X154" t="str">
            <v>региональная</v>
          </cell>
          <cell r="Y154" t="str">
            <v>60 ОП РЗ 60К-7 а/д регионального значения с. Самбек – пос. Матвеев Курган –с. Куйбышево – г. Снежное (до границы Украины)</v>
          </cell>
          <cell r="Z154" t="str">
            <v xml:space="preserve">ФКУ Упрдор Москва - Волгоград 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 t="str">
            <v xml:space="preserve">60 ОП РЗ 60К-7 а/д регионального значения с. Самбек – пос. Матвеев Курган –с. Куйбышево – г. Снежное (до границы Украины);  а/д федерального значения А-280 </v>
          </cell>
          <cell r="AJ154" t="str">
            <v>77</v>
          </cell>
          <cell r="AK154">
            <v>77</v>
          </cell>
          <cell r="AL154" t="str">
            <v>IV</v>
          </cell>
          <cell r="AM154" t="str">
            <v>2-2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 t="str">
            <v>Информация будет представлена дополнительно</v>
          </cell>
          <cell r="AY154">
            <v>0</v>
          </cell>
        </row>
        <row r="155">
          <cell r="A155" t="str">
            <v>ЖДППКулундаСФО</v>
          </cell>
          <cell r="B155">
            <v>178</v>
          </cell>
          <cell r="C155" t="str">
            <v>Новосибирский</v>
          </cell>
          <cell r="D155" t="str">
            <v>ЖДПП</v>
          </cell>
          <cell r="E155" t="str">
            <v>ЖДПП</v>
          </cell>
          <cell r="F155" t="str">
            <v>Кулунда</v>
          </cell>
          <cell r="G155" t="str">
            <v>да</v>
          </cell>
          <cell r="H155" t="str">
            <v>установлен</v>
          </cell>
          <cell r="I155" t="str">
            <v>функционирует</v>
          </cell>
          <cell r="J155" t="str">
            <v>железнодорожный</v>
          </cell>
          <cell r="K155" t="str">
            <v>не определен</v>
          </cell>
          <cell r="L155" t="str">
            <v>грузо-пассажирский</v>
          </cell>
          <cell r="M155" t="str">
            <v>постоянный</v>
          </cell>
          <cell r="N155" t="str">
            <v>многосторонний</v>
          </cell>
          <cell r="O155" t="str">
            <v>не определен</v>
          </cell>
          <cell r="P155" t="str">
            <v>нет</v>
          </cell>
          <cell r="Q155" t="str">
            <v>нет</v>
          </cell>
          <cell r="R155" t="str">
            <v>нет</v>
          </cell>
          <cell r="S155" t="str">
            <v>Республика Казахстан</v>
          </cell>
          <cell r="T155" t="str">
            <v>Шарбакты</v>
          </cell>
          <cell r="U155" t="str">
            <v>СФО</v>
          </cell>
          <cell r="V155" t="str">
            <v>Алтайский край</v>
          </cell>
          <cell r="W155" t="str">
            <v>Алтайский край, с. Кулунда, ул. Олимпийская, 10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Y155">
            <v>0</v>
          </cell>
        </row>
        <row r="156">
          <cell r="A156" t="str">
            <v>МАППКулунда (Шарбакты)СФО</v>
          </cell>
          <cell r="B156">
            <v>161</v>
          </cell>
          <cell r="C156" t="str">
            <v>Новосибирский</v>
          </cell>
          <cell r="D156" t="str">
            <v>АПП</v>
          </cell>
          <cell r="E156" t="str">
            <v>МАПП</v>
          </cell>
          <cell r="F156" t="str">
            <v>Кулунда (Шарбакты)</v>
          </cell>
          <cell r="G156" t="str">
            <v>да</v>
          </cell>
          <cell r="H156" t="str">
            <v>установлен</v>
          </cell>
          <cell r="I156" t="str">
            <v>функционирует</v>
          </cell>
          <cell r="J156" t="str">
            <v>автомобильный</v>
          </cell>
          <cell r="K156" t="str">
            <v>не определен</v>
          </cell>
          <cell r="L156" t="str">
            <v>грузо-пассажирский</v>
          </cell>
          <cell r="M156" t="str">
            <v>постоянный</v>
          </cell>
          <cell r="N156" t="str">
            <v>многосторонний</v>
          </cell>
          <cell r="O156" t="str">
            <v>не определен</v>
          </cell>
          <cell r="P156" t="str">
            <v>нет</v>
          </cell>
          <cell r="Q156" t="str">
            <v>нет</v>
          </cell>
          <cell r="R156" t="str">
            <v>нет</v>
          </cell>
          <cell r="S156" t="str">
            <v>Республика Казахстан</v>
          </cell>
          <cell r="T156" t="str">
            <v>Шарбакты</v>
          </cell>
          <cell r="U156" t="str">
            <v>СФО</v>
          </cell>
          <cell r="V156" t="str">
            <v>Алтайский край</v>
          </cell>
          <cell r="W156" t="str">
            <v>Алтайский край, Кулундинский район, автодорога А-321 «Барнаул – Павловск – граница с Республикой Казахстан», 402 км</v>
          </cell>
          <cell r="X156" t="str">
            <v>федеральная</v>
          </cell>
          <cell r="Y156" t="str">
            <v>А-321</v>
          </cell>
          <cell r="Z156" t="str">
            <v>ФКУ Упрдор "Алтай"</v>
          </cell>
          <cell r="AA156" t="str">
            <v>401+848 - 401+911</v>
          </cell>
          <cell r="AB156">
            <v>6.2999999999988177E-2</v>
          </cell>
          <cell r="AC156" t="str">
            <v>-</v>
          </cell>
          <cell r="AD156" t="str">
            <v>-</v>
          </cell>
          <cell r="AE156" t="str">
            <v>-</v>
          </cell>
          <cell r="AF156" t="str">
            <v>обустроено</v>
          </cell>
          <cell r="AG156" t="str">
            <v>-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Y156">
            <v>0</v>
          </cell>
        </row>
        <row r="157">
          <cell r="A157" t="str">
            <v>МАППКуничина ГораСЗФО</v>
          </cell>
          <cell r="B157">
            <v>195</v>
          </cell>
          <cell r="C157" t="str">
            <v>Псковский</v>
          </cell>
          <cell r="D157" t="str">
            <v>АПП</v>
          </cell>
          <cell r="E157" t="str">
            <v>МАПП</v>
          </cell>
          <cell r="F157" t="str">
            <v>Куничина Гора</v>
          </cell>
          <cell r="G157" t="str">
            <v>да</v>
          </cell>
          <cell r="H157" t="str">
            <v>установлен</v>
          </cell>
          <cell r="I157" t="str">
            <v>функционирует</v>
          </cell>
          <cell r="J157" t="str">
            <v>автомобильный</v>
          </cell>
          <cell r="K157" t="str">
            <v>пешеходный</v>
          </cell>
          <cell r="L157" t="str">
            <v>грузо-пассажирский</v>
          </cell>
          <cell r="M157" t="str">
            <v>постоянный</v>
          </cell>
          <cell r="N157" t="str">
            <v>многосторонний</v>
          </cell>
          <cell r="O157" t="str">
            <v>не определен</v>
          </cell>
          <cell r="P157" t="str">
            <v>нет</v>
          </cell>
          <cell r="Q157" t="str">
            <v>нет</v>
          </cell>
          <cell r="R157" t="str">
            <v>да</v>
          </cell>
          <cell r="S157" t="str">
            <v>Эстонская Республика</v>
          </cell>
          <cell r="T157" t="str">
            <v>Койдула</v>
          </cell>
          <cell r="U157" t="str">
            <v>СЗФО</v>
          </cell>
          <cell r="V157" t="str">
            <v>Псковская область</v>
          </cell>
          <cell r="W157" t="str">
            <v>Псковская область, г. Печоры, 2 км автомобильной дороги Печоры - Тарту</v>
          </cell>
          <cell r="X157" t="str">
            <v>региональная</v>
          </cell>
          <cell r="Y157" t="str">
            <v xml:space="preserve">58 ОП РЗ 58К-333 Граница с Эстонской Республикой – Печоры – Старый Изборск </v>
          </cell>
          <cell r="Z157" t="str">
            <v>ФКУ Упрдор "Северо-Запад"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 t="str">
            <v>58 ОП РЗ 58К-333 -- А-212 автомобильная дорога общего пользования федерального значения Псков – Изборск – граница с Эстонской Республикой</v>
          </cell>
          <cell r="AJ157">
            <v>23.228999999999999</v>
          </cell>
          <cell r="AK157" t="str">
            <v>=3,787+19,442</v>
          </cell>
          <cell r="AL157" t="str">
            <v>IV-III</v>
          </cell>
          <cell r="AM157" t="str">
            <v>2 - 2</v>
          </cell>
          <cell r="AN157">
            <v>44442.197</v>
          </cell>
          <cell r="AO157">
            <v>46175.442999999999</v>
          </cell>
          <cell r="AP157">
            <v>47976.285000000003</v>
          </cell>
          <cell r="AQ157">
            <v>21770.794999999998</v>
          </cell>
          <cell r="AR157">
            <v>22619.856</v>
          </cell>
          <cell r="AS157">
            <v>23502.030999999999</v>
          </cell>
          <cell r="AT157">
            <v>28663.912</v>
          </cell>
          <cell r="AU157">
            <v>29781.805</v>
          </cell>
          <cell r="AV157">
            <v>30943.294999999998</v>
          </cell>
          <cell r="AW157">
            <v>0</v>
          </cell>
          <cell r="AY157">
            <v>0</v>
          </cell>
        </row>
        <row r="158">
          <cell r="A158" t="str">
            <v>ВППКурганУФО</v>
          </cell>
          <cell r="B158">
            <v>314</v>
          </cell>
          <cell r="C158" t="str">
            <v>Уральский</v>
          </cell>
          <cell r="D158" t="str">
            <v>ВПП</v>
          </cell>
          <cell r="E158" t="str">
            <v>ВПП</v>
          </cell>
          <cell r="F158" t="str">
            <v>Курган</v>
          </cell>
          <cell r="G158" t="str">
            <v>нет</v>
          </cell>
          <cell r="H158" t="str">
            <v>установлен</v>
          </cell>
          <cell r="I158" t="str">
            <v>Установлен в 2015 г. Будет открыт после проведения мероприятий по обустройству</v>
          </cell>
          <cell r="J158" t="str">
            <v>воздушный</v>
          </cell>
          <cell r="K158" t="str">
            <v>не определен</v>
          </cell>
          <cell r="L158" t="str">
            <v>грузо-пассажирский</v>
          </cell>
          <cell r="M158" t="str">
            <v>работающий на нерегулярной основе</v>
          </cell>
          <cell r="N158" t="str">
            <v>многосторонний</v>
          </cell>
          <cell r="O158" t="str">
            <v>не определен</v>
          </cell>
          <cell r="P158" t="str">
            <v>нет</v>
          </cell>
          <cell r="Q158" t="str">
            <v>нет</v>
          </cell>
          <cell r="R158" t="str">
            <v>нет</v>
          </cell>
          <cell r="S158" t="str">
            <v>не применимо</v>
          </cell>
          <cell r="T158" t="str">
            <v>не применимо</v>
          </cell>
          <cell r="U158" t="str">
            <v>УФО</v>
          </cell>
          <cell r="V158" t="str">
            <v>Курганская область</v>
          </cell>
          <cell r="W158" t="str">
            <v>не определен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Y158">
            <v>0</v>
          </cell>
        </row>
        <row r="159">
          <cell r="A159" t="str">
            <v>ВППКурскЦФО</v>
          </cell>
          <cell r="B159">
            <v>45</v>
          </cell>
          <cell r="C159" t="str">
            <v>Брянский</v>
          </cell>
          <cell r="D159" t="str">
            <v>ВПП</v>
          </cell>
          <cell r="E159" t="str">
            <v>ВПП</v>
          </cell>
          <cell r="F159" t="str">
            <v>Курск</v>
          </cell>
          <cell r="G159" t="str">
            <v>да</v>
          </cell>
          <cell r="H159" t="str">
            <v>установлен</v>
          </cell>
          <cell r="I159" t="str">
            <v>функционирует</v>
          </cell>
          <cell r="J159" t="str">
            <v>воздушный</v>
          </cell>
          <cell r="K159" t="str">
            <v>не определен</v>
          </cell>
          <cell r="L159" t="str">
            <v>грузо-пассажирский</v>
          </cell>
          <cell r="M159" t="str">
            <v>работающий на нерегулярной основе</v>
          </cell>
          <cell r="N159" t="str">
            <v>многосторонний</v>
          </cell>
          <cell r="O159" t="str">
            <v>не определен</v>
          </cell>
          <cell r="P159" t="str">
            <v>нет</v>
          </cell>
          <cell r="Q159" t="str">
            <v>нет</v>
          </cell>
          <cell r="R159" t="str">
            <v>нет</v>
          </cell>
          <cell r="S159" t="str">
            <v>не применимо</v>
          </cell>
          <cell r="T159" t="str">
            <v>не применимо</v>
          </cell>
          <cell r="U159" t="str">
            <v>ЦФО</v>
          </cell>
          <cell r="V159" t="str">
            <v>Курская область</v>
          </cell>
          <cell r="W159" t="str">
            <v>г. Курск, Аэропорт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Y159">
            <v>0</v>
          </cell>
        </row>
        <row r="160">
          <cell r="A160" t="str">
            <v>ВППКызылСФО</v>
          </cell>
          <cell r="B160">
            <v>186</v>
          </cell>
          <cell r="C160" t="str">
            <v>Новосибирский</v>
          </cell>
          <cell r="D160" t="str">
            <v>ВПП</v>
          </cell>
          <cell r="E160" t="str">
            <v>ВПП</v>
          </cell>
          <cell r="F160" t="str">
            <v>Кызыл</v>
          </cell>
          <cell r="G160" t="str">
            <v>нет</v>
          </cell>
          <cell r="H160" t="str">
            <v>установлен</v>
          </cell>
          <cell r="I160" t="str">
            <v>Установлен в 2019 г. Будет открыт после проведения мероприятий по обустройству</v>
          </cell>
          <cell r="J160" t="str">
            <v>воздушный</v>
          </cell>
          <cell r="K160" t="str">
            <v>не определен</v>
          </cell>
          <cell r="L160" t="str">
            <v>грузо-пассажирский</v>
          </cell>
          <cell r="M160" t="str">
            <v>работающий на нерегулярной основе</v>
          </cell>
          <cell r="N160" t="str">
            <v>многосторонний</v>
          </cell>
          <cell r="O160" t="str">
            <v>не определен</v>
          </cell>
          <cell r="P160" t="str">
            <v>нет</v>
          </cell>
          <cell r="Q160" t="str">
            <v>нет</v>
          </cell>
          <cell r="R160" t="str">
            <v>нет</v>
          </cell>
          <cell r="S160" t="str">
            <v>не применимо</v>
          </cell>
          <cell r="T160" t="str">
            <v>не применимо</v>
          </cell>
          <cell r="U160" t="str">
            <v>СФО</v>
          </cell>
          <cell r="V160" t="str">
            <v>Республика Тыва</v>
          </cell>
          <cell r="W160" t="str">
            <v>не определен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Y160">
            <v>0</v>
          </cell>
        </row>
        <row r="161">
          <cell r="A161" t="str">
            <v>ДАПП ПУПКызыл-ХаяСФО</v>
          </cell>
          <cell r="B161">
            <v>0</v>
          </cell>
          <cell r="C161" t="str">
            <v>Новосибирский</v>
          </cell>
          <cell r="D161" t="str">
            <v>АПП</v>
          </cell>
          <cell r="E161" t="str">
            <v>ДАПП ПУП</v>
          </cell>
          <cell r="F161" t="str">
            <v>Кызыл-Хая</v>
          </cell>
          <cell r="G161" t="str">
            <v>нет</v>
          </cell>
          <cell r="H161" t="str">
            <v>закрыт</v>
          </cell>
          <cell r="I161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J161" t="str">
            <v>автомобильный</v>
          </cell>
          <cell r="K161" t="str">
            <v>не определен</v>
          </cell>
          <cell r="L161" t="str">
            <v>грузо-пассажирский</v>
          </cell>
          <cell r="M161" t="str">
            <v>работающий на нерегулярной основе</v>
          </cell>
          <cell r="N161" t="str">
            <v>двусторонний</v>
          </cell>
          <cell r="O161" t="str">
            <v>упрощенный</v>
          </cell>
          <cell r="P161" t="str">
            <v>нет</v>
          </cell>
          <cell r="Q161" t="str">
            <v>нет</v>
          </cell>
          <cell r="R161" t="str">
            <v>нет</v>
          </cell>
          <cell r="S161" t="str">
            <v>Монголия</v>
          </cell>
          <cell r="T161" t="str">
            <v>Бухмурен</v>
          </cell>
          <cell r="U161" t="str">
            <v>СФО</v>
          </cell>
          <cell r="V161" t="str">
            <v>Республика Тыва</v>
          </cell>
          <cell r="W161" t="str">
            <v>не определен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Y161">
            <v>0</v>
          </cell>
        </row>
        <row r="162">
          <cell r="A162" t="str">
            <v>МАППКяхтаДФО</v>
          </cell>
          <cell r="B162">
            <v>365</v>
          </cell>
          <cell r="C162" t="str">
            <v>Читинский</v>
          </cell>
          <cell r="D162" t="str">
            <v>АПП</v>
          </cell>
          <cell r="E162" t="str">
            <v>МАПП</v>
          </cell>
          <cell r="F162" t="str">
            <v>Кяхта</v>
          </cell>
          <cell r="G162" t="str">
            <v>да</v>
          </cell>
          <cell r="H162" t="str">
            <v>установлен</v>
          </cell>
          <cell r="I162" t="str">
            <v>функционирует</v>
          </cell>
          <cell r="J162" t="str">
            <v>автомобильный</v>
          </cell>
          <cell r="K162" t="str">
            <v>не определен</v>
          </cell>
          <cell r="L162" t="str">
            <v>грузо-пассажирский</v>
          </cell>
          <cell r="M162" t="str">
            <v>постоянный</v>
          </cell>
          <cell r="N162" t="str">
            <v>многосторонний</v>
          </cell>
          <cell r="O162" t="str">
            <v>не определен</v>
          </cell>
          <cell r="P162" t="str">
            <v>да</v>
          </cell>
          <cell r="Q162" t="str">
            <v>нет</v>
          </cell>
          <cell r="R162" t="str">
            <v>да</v>
          </cell>
          <cell r="S162" t="str">
            <v>Монголия</v>
          </cell>
          <cell r="T162" t="str">
            <v>Алтан-Булак</v>
          </cell>
          <cell r="U162" t="str">
            <v>ДФО</v>
          </cell>
          <cell r="V162" t="str">
            <v>Республика Бурятия</v>
          </cell>
          <cell r="W162" t="str">
            <v>Республика Бурятия, Кяхтинский район, г. Кяхта, ул. Таможенная 1, федеральная автодорога  А-165 "Улан-Удэ - Кяхта", 235 км</v>
          </cell>
          <cell r="X162" t="str">
            <v>федеральная</v>
          </cell>
          <cell r="Y162" t="str">
            <v>А-340</v>
          </cell>
          <cell r="Z162" t="str">
            <v>ФКУ Упрдор "Южный Байкал"</v>
          </cell>
          <cell r="AA162" t="str">
            <v>217+746-218+200</v>
          </cell>
          <cell r="AB162">
            <v>0</v>
          </cell>
          <cell r="AC162" t="str">
            <v>2</v>
          </cell>
          <cell r="AD162" t="str">
            <v xml:space="preserve">II </v>
          </cell>
          <cell r="AE162">
            <v>100</v>
          </cell>
          <cell r="AF162" t="str">
            <v>обустроено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Y162">
            <v>0</v>
          </cell>
        </row>
        <row r="163">
          <cell r="A163" t="str">
            <v>МППЛаврентияДФО</v>
          </cell>
          <cell r="B163">
            <v>68</v>
          </cell>
          <cell r="C163" t="str">
            <v>Владивостокский</v>
          </cell>
          <cell r="D163" t="str">
            <v>МПП</v>
          </cell>
          <cell r="E163" t="str">
            <v>МПП</v>
          </cell>
          <cell r="F163" t="str">
            <v>Лаврентия</v>
          </cell>
          <cell r="G163" t="str">
            <v>нет</v>
          </cell>
          <cell r="H163" t="str">
            <v>установлен</v>
          </cell>
          <cell r="I163" t="str">
            <v>Не функционирует с момента установления. Пункт пропуска не обустроен, так как решение о целесообразности функционирования не принято</v>
          </cell>
          <cell r="J163" t="str">
            <v>морской</v>
          </cell>
          <cell r="K163" t="str">
            <v>не определен</v>
          </cell>
          <cell r="L163" t="str">
            <v>пассажирский</v>
          </cell>
          <cell r="M163" t="str">
            <v>не определен</v>
          </cell>
          <cell r="N163" t="str">
            <v>двусторонний</v>
          </cell>
          <cell r="O163" t="str">
            <v>не определен</v>
          </cell>
          <cell r="P163" t="str">
            <v>нет</v>
          </cell>
          <cell r="Q163" t="str">
            <v>нет</v>
          </cell>
          <cell r="R163" t="str">
            <v>нет</v>
          </cell>
          <cell r="S163" t="str">
            <v>не применимо</v>
          </cell>
          <cell r="T163" t="str">
            <v>не применимо</v>
          </cell>
          <cell r="U163" t="str">
            <v>ДФО</v>
          </cell>
          <cell r="V163" t="str">
            <v>Чукотский автономный округ</v>
          </cell>
          <cell r="W163" t="str">
            <v>не определен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Y163">
            <v>0</v>
          </cell>
        </row>
        <row r="164">
          <cell r="A164" t="str">
            <v>ВППЛипецкЦФО</v>
          </cell>
          <cell r="B164">
            <v>26</v>
          </cell>
          <cell r="C164" t="str">
            <v>Белгородский</v>
          </cell>
          <cell r="D164" t="str">
            <v>ВПП</v>
          </cell>
          <cell r="E164" t="str">
            <v>ВПП</v>
          </cell>
          <cell r="F164" t="str">
            <v>Липецк</v>
          </cell>
          <cell r="G164" t="str">
            <v>да</v>
          </cell>
          <cell r="H164" t="str">
            <v>установлен</v>
          </cell>
          <cell r="I164" t="str">
            <v>функционирует</v>
          </cell>
          <cell r="J164" t="str">
            <v>воздушный</v>
          </cell>
          <cell r="K164" t="str">
            <v>не определен</v>
          </cell>
          <cell r="L164" t="str">
            <v>грузо-пассажирский</v>
          </cell>
          <cell r="M164" t="str">
            <v>постоянный</v>
          </cell>
          <cell r="N164" t="str">
            <v>многосторонний</v>
          </cell>
          <cell r="O164" t="str">
            <v>не определен</v>
          </cell>
          <cell r="P164" t="str">
            <v>нет</v>
          </cell>
          <cell r="Q164" t="str">
            <v>нет</v>
          </cell>
          <cell r="R164" t="str">
            <v>нет</v>
          </cell>
          <cell r="S164" t="str">
            <v>не применимо</v>
          </cell>
          <cell r="T164" t="str">
            <v>не применимо</v>
          </cell>
          <cell r="U164" t="str">
            <v>ЦФО</v>
          </cell>
          <cell r="V164" t="str">
            <v>Липецкая область</v>
          </cell>
          <cell r="W164" t="str">
            <v>Липецкая область, Липецкий район, с.Кузьминские Отвержки, аэропорт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Y164">
            <v>0</v>
          </cell>
        </row>
        <row r="165">
          <cell r="A165" t="str">
            <v>ДАППЛогачевкаЦФО</v>
          </cell>
          <cell r="B165">
            <v>10</v>
          </cell>
          <cell r="C165" t="str">
            <v>Белгородский</v>
          </cell>
          <cell r="D165" t="str">
            <v>АПП</v>
          </cell>
          <cell r="E165" t="str">
            <v>ДАПП</v>
          </cell>
          <cell r="F165" t="str">
            <v>Логачевка</v>
          </cell>
          <cell r="G165" t="str">
            <v>да</v>
          </cell>
          <cell r="H165" t="str">
            <v>установлен</v>
          </cell>
          <cell r="I165" t="str">
            <v>функционирует</v>
          </cell>
          <cell r="J165" t="str">
            <v>автомобильный</v>
          </cell>
          <cell r="K165" t="str">
            <v>не определен</v>
          </cell>
          <cell r="L165" t="str">
            <v>грузо-пассажирский</v>
          </cell>
          <cell r="M165" t="str">
            <v>постоянный</v>
          </cell>
          <cell r="N165" t="str">
            <v>двусторонний</v>
          </cell>
          <cell r="O165" t="str">
            <v>не определен</v>
          </cell>
          <cell r="P165" t="str">
            <v>нет</v>
          </cell>
          <cell r="Q165" t="str">
            <v>нет</v>
          </cell>
          <cell r="R165" t="str">
            <v>нет</v>
          </cell>
          <cell r="S165" t="str">
            <v>Украина</v>
          </cell>
          <cell r="T165" t="str">
            <v>Пески</v>
          </cell>
          <cell r="U165" t="str">
            <v>ЦФО</v>
          </cell>
          <cell r="V165" t="str">
            <v>Белгородская область</v>
          </cell>
          <cell r="W165" t="str">
            <v>Белгородская область, Валуйский район, расположен на 28 км. автодороги Валуйки-Купянск, на юго-западной окраине с.Логачевка</v>
          </cell>
          <cell r="X165" t="str">
            <v>межмуниципальная</v>
          </cell>
          <cell r="Y165" t="str">
            <v>14.ОП.МЗ.К-33 Валуйки-Уразово-Логачевка</v>
          </cell>
          <cell r="Z165" t="str">
            <v>ФКУ Упрдор Москва - Харьков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 t="str">
            <v>14.ОП.МЗ.К-33 Валуйки-Уразово-Логачевка; 14.ОП.МЗ.К-63                   Восточный подъезд к городу Валуйки; 14.ОП.РЗ.К-8 Новый Оскол-Валуйки-Ровеньки; 14.ОП.РЗ.К-1                        Белгород-Новый Оскол-Советское; 14.ОП.РЗ.К-807 Северо-восточный обход города Белгорода</v>
          </cell>
          <cell r="AJ165" t="str">
            <v>29,2 - 1- 78,2 - 97,8 - 7, 6</v>
          </cell>
          <cell r="AK165">
            <v>213.8</v>
          </cell>
          <cell r="AL165" t="str">
            <v>IV, III, III, II-III, II</v>
          </cell>
          <cell r="AM165" t="str">
            <v>2, 2 ,2 ,2 - 4, 4</v>
          </cell>
          <cell r="AN165">
            <v>443266.41800000001</v>
          </cell>
          <cell r="AO165">
            <v>460997.07400000002</v>
          </cell>
          <cell r="AP165">
            <v>479436.95699999999</v>
          </cell>
          <cell r="AQ165">
            <v>2177876.6960598934</v>
          </cell>
          <cell r="AR165">
            <v>2269347.5172944055</v>
          </cell>
          <cell r="AS165">
            <v>2370263.1640036111</v>
          </cell>
          <cell r="AT165">
            <v>5792967.1246685758</v>
          </cell>
          <cell r="AU165">
            <v>6042064.7110293237</v>
          </cell>
          <cell r="AV165">
            <v>6307915.5583146112</v>
          </cell>
          <cell r="AW165" t="str">
            <v>Даны ориентировочные затраты на ремонты, капитальные ремонты и содержание автомобильных дорог. Более точные данные могут быть предоставлены при обследовании дорог в период отсутствия снежного покрова. Так же стоит учитывать, что часть маршрутов от АПП до федеральных автомобильных дорог может совпадать</v>
          </cell>
          <cell r="AY165">
            <v>0</v>
          </cell>
        </row>
        <row r="166">
          <cell r="A166" t="str">
            <v>ЖДППЛокотьСФО</v>
          </cell>
          <cell r="B166">
            <v>179</v>
          </cell>
          <cell r="C166" t="str">
            <v>Новосибирский</v>
          </cell>
          <cell r="D166" t="str">
            <v>ЖДПП</v>
          </cell>
          <cell r="E166" t="str">
            <v>ЖДПП</v>
          </cell>
          <cell r="F166" t="str">
            <v>Локоть</v>
          </cell>
          <cell r="G166" t="str">
            <v>да</v>
          </cell>
          <cell r="H166" t="str">
            <v>установлен</v>
          </cell>
          <cell r="I166" t="str">
            <v>функционирует</v>
          </cell>
          <cell r="J166" t="str">
            <v>железнодорожный</v>
          </cell>
          <cell r="K166" t="str">
            <v>не определен</v>
          </cell>
          <cell r="L166" t="str">
            <v>грузо-пассажирский</v>
          </cell>
          <cell r="M166" t="str">
            <v>постоянный</v>
          </cell>
          <cell r="N166" t="str">
            <v>многосторонний</v>
          </cell>
          <cell r="O166" t="str">
            <v>не определен</v>
          </cell>
          <cell r="P166" t="str">
            <v>нет</v>
          </cell>
          <cell r="Q166" t="str">
            <v>нет</v>
          </cell>
          <cell r="R166" t="str">
            <v>нет</v>
          </cell>
          <cell r="S166" t="str">
            <v>Республика Казахстан</v>
          </cell>
          <cell r="T166" t="str">
            <v>Ауыл</v>
          </cell>
          <cell r="U166" t="str">
            <v>СФО</v>
          </cell>
          <cell r="V166" t="str">
            <v>Алтайский край</v>
          </cell>
          <cell r="W166" t="str">
            <v>Алтайский край, Рубцовский район, ст. Локоть, село Веселоярск, ул. Зимы, 134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Y166">
            <v>0</v>
          </cell>
        </row>
        <row r="167">
          <cell r="A167" t="str">
            <v>ЖДППЛокотьЦФО</v>
          </cell>
          <cell r="B167">
            <v>40</v>
          </cell>
          <cell r="C167" t="str">
            <v>Брянский</v>
          </cell>
          <cell r="D167" t="str">
            <v>ЖДПП</v>
          </cell>
          <cell r="E167" t="str">
            <v>ЖДПП</v>
          </cell>
          <cell r="F167" t="str">
            <v>Локоть</v>
          </cell>
          <cell r="G167" t="str">
            <v>нет</v>
          </cell>
          <cell r="H167" t="str">
            <v>установлен</v>
          </cell>
          <cell r="I167" t="str">
            <v>Пункт пропуска не обустраивался в связи с отсутствиием железнодорожного сообщения</v>
          </cell>
          <cell r="J167" t="str">
            <v>железнодорожный</v>
          </cell>
          <cell r="K167" t="str">
            <v>не определен</v>
          </cell>
          <cell r="L167" t="str">
            <v>не определен</v>
          </cell>
          <cell r="M167" t="str">
            <v>не определен</v>
          </cell>
          <cell r="N167" t="str">
            <v>двусторонний</v>
          </cell>
          <cell r="O167" t="str">
            <v>не определен</v>
          </cell>
          <cell r="P167" t="str">
            <v>нет</v>
          </cell>
          <cell r="Q167" t="str">
            <v>нет</v>
          </cell>
          <cell r="R167" t="str">
            <v>нет</v>
          </cell>
          <cell r="S167" t="str">
            <v>Украина</v>
          </cell>
          <cell r="T167" t="str">
            <v>Эсмань</v>
          </cell>
          <cell r="U167" t="str">
            <v>ЦФО</v>
          </cell>
          <cell r="V167" t="str">
            <v>Курская область</v>
          </cell>
          <cell r="W167" t="str">
            <v>не определен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Y167">
            <v>0</v>
          </cell>
        </row>
        <row r="168">
          <cell r="A168" t="str">
            <v>ДАППЛомаковкаЦФО</v>
          </cell>
          <cell r="B168">
            <v>30</v>
          </cell>
          <cell r="C168" t="str">
            <v>Брянский</v>
          </cell>
          <cell r="D168" t="str">
            <v>АПП</v>
          </cell>
          <cell r="E168" t="str">
            <v>ДАПП</v>
          </cell>
          <cell r="F168" t="str">
            <v>Ломаковка</v>
          </cell>
          <cell r="G168" t="str">
            <v>да</v>
          </cell>
          <cell r="H168" t="str">
            <v>установлен</v>
          </cell>
          <cell r="I168" t="str">
            <v>функционирует</v>
          </cell>
          <cell r="J168" t="str">
            <v>автомобильный</v>
          </cell>
          <cell r="K168" t="str">
            <v>не определен</v>
          </cell>
          <cell r="L168" t="str">
            <v>грузо-пассажирский</v>
          </cell>
          <cell r="M168" t="str">
            <v>постоянный</v>
          </cell>
          <cell r="N168" t="str">
            <v>двусторонний</v>
          </cell>
          <cell r="O168" t="str">
            <v>не определен</v>
          </cell>
          <cell r="P168" t="str">
            <v>нет</v>
          </cell>
          <cell r="Q168" t="str">
            <v>нет</v>
          </cell>
          <cell r="R168" t="str">
            <v>нет</v>
          </cell>
          <cell r="S168" t="str">
            <v>Украина</v>
          </cell>
          <cell r="T168" t="str">
            <v>Николаевка</v>
          </cell>
          <cell r="U168" t="str">
            <v>ЦФО</v>
          </cell>
          <cell r="V168" t="str">
            <v>Брянская область</v>
          </cell>
          <cell r="W168" t="str">
            <v>243273, Брянская область, Стародубский район, с. Ломаковка</v>
          </cell>
          <cell r="X168" t="str">
            <v>региональная</v>
          </cell>
          <cell r="Y168" t="str">
            <v xml:space="preserve">15 ОП РЗ 15К -2301 Стародуб-Новые Ивайтенки; 15 ОП РЗ 15К -2302 Стародуб-Климово; 15 ОП РЗ 15К -2304  Елионка-Ломаковка; </v>
          </cell>
          <cell r="Z168" t="str">
            <v>ФКУ Упрдор Москва - Бобруйск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 t="str">
            <v xml:space="preserve">15 ОП РЗ 15К -2304  Елионка-Ломаковка; 15 ОП РЗ 15К -2302 Стародуб-Климово; 15 ОП РЗ 15К -2301 Стародуб-Новые Ивайтенки; </v>
          </cell>
          <cell r="AJ168">
            <v>66.459999999999994</v>
          </cell>
          <cell r="AK168">
            <v>66.459999999999994</v>
          </cell>
          <cell r="AL168" t="str">
            <v>3, 4</v>
          </cell>
          <cell r="AM168">
            <v>2</v>
          </cell>
          <cell r="AN168">
            <v>76917.732000000004</v>
          </cell>
          <cell r="AO168">
            <v>80148.277000000002</v>
          </cell>
          <cell r="AP168">
            <v>83594.653999999995</v>
          </cell>
          <cell r="AQ168">
            <v>175593.37400000001</v>
          </cell>
          <cell r="AR168">
            <v>182968.29599999997</v>
          </cell>
          <cell r="AS168">
            <v>190835.932</v>
          </cell>
          <cell r="AT168">
            <v>176648.28900000002</v>
          </cell>
          <cell r="AU168">
            <v>184244.166</v>
          </cell>
          <cell r="AV168">
            <v>153310.476</v>
          </cell>
          <cell r="AW168">
            <v>0</v>
          </cell>
          <cell r="AY168">
            <v>0</v>
          </cell>
        </row>
        <row r="169">
          <cell r="A169" t="str">
            <v>МАППЛоттаСЗФО</v>
          </cell>
          <cell r="B169">
            <v>142</v>
          </cell>
          <cell r="C169" t="str">
            <v>Мурманский</v>
          </cell>
          <cell r="D169" t="str">
            <v>АПП</v>
          </cell>
          <cell r="E169" t="str">
            <v>МАПП</v>
          </cell>
          <cell r="F169" t="str">
            <v>Лотта</v>
          </cell>
          <cell r="G169" t="str">
            <v>да</v>
          </cell>
          <cell r="H169" t="str">
            <v>установлен</v>
          </cell>
          <cell r="I169" t="str">
            <v>функционирует</v>
          </cell>
          <cell r="J169" t="str">
            <v>автомобильный</v>
          </cell>
          <cell r="K169" t="str">
            <v>не определен</v>
          </cell>
          <cell r="L169" t="str">
            <v>грузо-пассажирский</v>
          </cell>
          <cell r="M169" t="str">
            <v>постоянный</v>
          </cell>
          <cell r="N169" t="str">
            <v>многосторонний</v>
          </cell>
          <cell r="O169" t="str">
            <v>не определен</v>
          </cell>
          <cell r="P169" t="str">
            <v>нет</v>
          </cell>
          <cell r="Q169" t="str">
            <v>да</v>
          </cell>
          <cell r="R169" t="str">
            <v>да</v>
          </cell>
          <cell r="S169" t="str">
            <v>Финляндская Республика</v>
          </cell>
          <cell r="T169" t="str">
            <v>Райя-Йоосеппи</v>
          </cell>
          <cell r="U169" t="str">
            <v>СЗФО</v>
          </cell>
          <cell r="V169" t="str">
            <v>Мурманская область</v>
          </cell>
          <cell r="W169" t="str">
            <v>Мурманская область, Кольский район, 231 км автодороги «Лотта» г. Кола – государственная граница</v>
          </cell>
          <cell r="X169" t="str">
            <v>региональная</v>
          </cell>
          <cell r="Y169" t="str">
            <v xml:space="preserve">47 ОП РЗ 47А-059 Автомобильная дорога Кола - Верхнетуломский - КПП "Лотта" </v>
          </cell>
          <cell r="Z169" t="str">
            <v>ФКУ Упрдор "Кола"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 t="str">
            <v>47 ОП РЗ 47А-059 — автомобильная дорога общего пользования федеральное значения Р-21 «Кола»Санкт-Петербург - Петрозаводск - Мурманск - Печенга - граница с Королевством Норвегия</v>
          </cell>
          <cell r="AJ169" t="str">
            <v>228,930</v>
          </cell>
          <cell r="AK169">
            <v>228.93</v>
          </cell>
          <cell r="AL169" t="str">
            <v>IV</v>
          </cell>
          <cell r="AM169">
            <v>2</v>
          </cell>
          <cell r="AN169">
            <v>329967.2</v>
          </cell>
          <cell r="AO169">
            <v>343165.9</v>
          </cell>
          <cell r="AP169">
            <v>356892.5</v>
          </cell>
          <cell r="AQ169">
            <v>163941.79999999999</v>
          </cell>
          <cell r="AR169">
            <v>170827.4</v>
          </cell>
          <cell r="AS169">
            <v>178173</v>
          </cell>
          <cell r="AT169">
            <v>425260</v>
          </cell>
          <cell r="AU169">
            <v>443546.1</v>
          </cell>
          <cell r="AV169">
            <v>463062.2</v>
          </cell>
          <cell r="AW169">
            <v>0</v>
          </cell>
          <cell r="AY169">
            <v>0</v>
          </cell>
        </row>
        <row r="170">
          <cell r="A170" t="str">
            <v>МАППЛудонкаСЗФО</v>
          </cell>
          <cell r="B170">
            <v>196</v>
          </cell>
          <cell r="C170" t="str">
            <v>Псковский</v>
          </cell>
          <cell r="D170" t="str">
            <v>АПП</v>
          </cell>
          <cell r="E170" t="str">
            <v>МАПП</v>
          </cell>
          <cell r="F170" t="str">
            <v>Лудонка</v>
          </cell>
          <cell r="G170" t="str">
            <v>да</v>
          </cell>
          <cell r="H170" t="str">
            <v>установлен</v>
          </cell>
          <cell r="I170" t="str">
            <v>функционирует</v>
          </cell>
          <cell r="J170" t="str">
            <v>автомобильный</v>
          </cell>
          <cell r="K170" t="str">
            <v>не определен</v>
          </cell>
          <cell r="L170" t="str">
            <v>грузо-пассажирский</v>
          </cell>
          <cell r="M170" t="str">
            <v>постоянный</v>
          </cell>
          <cell r="N170" t="str">
            <v>многосторонний</v>
          </cell>
          <cell r="O170" t="str">
            <v>не определен</v>
          </cell>
          <cell r="P170" t="str">
            <v>нет</v>
          </cell>
          <cell r="Q170" t="str">
            <v>нет</v>
          </cell>
          <cell r="R170" t="str">
            <v>нет</v>
          </cell>
          <cell r="S170" t="str">
            <v>Латвийская Республика</v>
          </cell>
          <cell r="T170" t="str">
            <v>Виентули</v>
          </cell>
          <cell r="U170" t="str">
            <v>СЗФО</v>
          </cell>
          <cell r="V170" t="str">
            <v>Псковская область</v>
          </cell>
          <cell r="W170" t="str">
            <v>Псковская область, Пыталовский район, д. Новая Лудонка</v>
          </cell>
          <cell r="X170" t="str">
            <v>региональная</v>
          </cell>
          <cell r="Y170" t="str">
            <v>58 ОП РЗ 58К-530 Носово-Лудонка-граница с Латвийской Республикой</v>
          </cell>
          <cell r="Z170" t="str">
            <v>ФКУ Упрдор "Северо-Запад"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 t="str">
            <v>58 ОП РЗ 58К-530 -- 58 ОП РЗ 58К-326 Печоры – Качаново – Пыталово – Вышгородок на участке км 113+496 – км 129+224 -- 58 ОП РЗ 58К-306 Остров – Вышгородок – граница с Латвийской Республикой -- Р-23 автомобильная дорога общего пользования федерального значения Санкт-Петербург – Псков – Пустошка – Невель – граница с Республикой Белоруссия</v>
          </cell>
          <cell r="AJ170">
            <v>61.728000000000002</v>
          </cell>
          <cell r="AK170" t="str">
            <v>5,000+ 15,728 + 41,000</v>
          </cell>
          <cell r="AL170" t="str">
            <v xml:space="preserve"> IV - IV-III</v>
          </cell>
          <cell r="AM170" t="str">
            <v>2 - 2 - 2</v>
          </cell>
          <cell r="AN170">
            <v>113038.11199999999</v>
          </cell>
          <cell r="AO170">
            <v>117446.599</v>
          </cell>
          <cell r="AP170">
            <v>122027.016</v>
          </cell>
          <cell r="AQ170">
            <v>55373.716</v>
          </cell>
          <cell r="AR170">
            <v>57533.29</v>
          </cell>
          <cell r="AS170">
            <v>59777.089</v>
          </cell>
          <cell r="AT170">
            <v>72906.263000000006</v>
          </cell>
          <cell r="AU170">
            <v>75749.607999999993</v>
          </cell>
          <cell r="AV170">
            <v>78703.842000000004</v>
          </cell>
          <cell r="AW170">
            <v>0</v>
          </cell>
          <cell r="AY170">
            <v>0</v>
          </cell>
        </row>
        <row r="171">
          <cell r="A171" t="str">
            <v>ЖДППЛюттяСЗФО</v>
          </cell>
          <cell r="B171">
            <v>246</v>
          </cell>
          <cell r="C171" t="str">
            <v>Санкт-Петербургский</v>
          </cell>
          <cell r="D171" t="str">
            <v>ЖДПП</v>
          </cell>
          <cell r="E171" t="str">
            <v>ЖДПП</v>
          </cell>
          <cell r="F171" t="str">
            <v>Люття</v>
          </cell>
          <cell r="G171" t="str">
            <v>да</v>
          </cell>
          <cell r="H171" t="str">
            <v>установлен</v>
          </cell>
          <cell r="I171" t="str">
            <v>функционирует</v>
          </cell>
          <cell r="J171" t="str">
            <v>железнодорожный</v>
          </cell>
          <cell r="K171" t="str">
            <v>не определен</v>
          </cell>
          <cell r="L171" t="str">
            <v>грузо-пассажирский</v>
          </cell>
          <cell r="M171" t="str">
            <v>постоянный</v>
          </cell>
          <cell r="N171" t="str">
            <v>многосторонний</v>
          </cell>
          <cell r="O171" t="str">
            <v>не определен</v>
          </cell>
          <cell r="P171" t="str">
            <v>нет</v>
          </cell>
          <cell r="Q171" t="str">
            <v>нет</v>
          </cell>
          <cell r="R171" t="str">
            <v>нет</v>
          </cell>
          <cell r="S171" t="str">
            <v>Финляндская Республика</v>
          </cell>
          <cell r="T171" t="str">
            <v>Вартиус</v>
          </cell>
          <cell r="U171" t="str">
            <v>СЗФО</v>
          </cell>
          <cell r="V171" t="str">
            <v>Республика Карелия</v>
          </cell>
          <cell r="W171" t="str">
            <v>Республика Карелия, г. Костомукша, станция Кивиярви, (пограничный знак № 695) 242 км автомобильной дороги федерального значения Р-21 «Кола» (Кочкома – Тикша – Ледмозеро – Костомукша – госграница)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Y171">
            <v>0</v>
          </cell>
        </row>
        <row r="172">
          <cell r="A172" t="str">
            <v>МАППЛюттяСЗФО</v>
          </cell>
          <cell r="B172">
            <v>237</v>
          </cell>
          <cell r="C172" t="str">
            <v>Санкт-Петербургский</v>
          </cell>
          <cell r="D172" t="str">
            <v>АПП</v>
          </cell>
          <cell r="E172" t="str">
            <v>МАПП</v>
          </cell>
          <cell r="F172" t="str">
            <v>Люття</v>
          </cell>
          <cell r="G172" t="str">
            <v>да</v>
          </cell>
          <cell r="H172" t="str">
            <v>установлен</v>
          </cell>
          <cell r="I172" t="str">
            <v>функционирует</v>
          </cell>
          <cell r="J172" t="str">
            <v>автомобильный</v>
          </cell>
          <cell r="K172" t="str">
            <v>не определен</v>
          </cell>
          <cell r="L172" t="str">
            <v>грузо-пассажирский</v>
          </cell>
          <cell r="M172" t="str">
            <v>постоянный</v>
          </cell>
          <cell r="N172" t="str">
            <v>многосторонний</v>
          </cell>
          <cell r="O172" t="str">
            <v>не определен</v>
          </cell>
          <cell r="P172" t="str">
            <v>да</v>
          </cell>
          <cell r="Q172" t="str">
            <v>нет</v>
          </cell>
          <cell r="R172" t="str">
            <v>нет</v>
          </cell>
          <cell r="S172" t="str">
            <v>Финляндская Республика</v>
          </cell>
          <cell r="T172" t="str">
            <v>Вартиус</v>
          </cell>
          <cell r="U172" t="str">
            <v>СЗФО</v>
          </cell>
          <cell r="V172" t="str">
            <v>Республика Карелия</v>
          </cell>
          <cell r="W172" t="str">
            <v>Республика Карелия, г. Костомукша, пограничный знак № 695,  246 км автомобильной дороги федерального значения Р-21 «Кола» (Кочкома – Тикша – Ледмозеро – Костомукша – госграница)</v>
          </cell>
          <cell r="X172" t="str">
            <v>федеральная</v>
          </cell>
          <cell r="Y172" t="str">
            <v>А-137</v>
          </cell>
          <cell r="Z172">
            <v>0</v>
          </cell>
          <cell r="AA172" t="str">
            <v>232+170</v>
          </cell>
          <cell r="AB172">
            <v>0</v>
          </cell>
          <cell r="AC172" t="str">
            <v>2</v>
          </cell>
          <cell r="AD172" t="str">
            <v>IV</v>
          </cell>
          <cell r="AE172" t="str">
            <v>69,11</v>
          </cell>
          <cell r="AF172" t="str">
            <v>обустроено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Y172">
            <v>0</v>
          </cell>
        </row>
        <row r="173">
          <cell r="A173" t="str">
            <v>МППМагаданДФО</v>
          </cell>
          <cell r="B173">
            <v>69</v>
          </cell>
          <cell r="C173" t="str">
            <v>Владивостокский</v>
          </cell>
          <cell r="D173" t="str">
            <v>МПП</v>
          </cell>
          <cell r="E173" t="str">
            <v>МПП</v>
          </cell>
          <cell r="F173" t="str">
            <v>Магадан</v>
          </cell>
          <cell r="G173" t="str">
            <v>да</v>
          </cell>
          <cell r="H173" t="str">
            <v>установлен</v>
          </cell>
          <cell r="I173" t="str">
            <v>функционирует</v>
          </cell>
          <cell r="J173" t="str">
            <v>морской</v>
          </cell>
          <cell r="K173" t="str">
            <v>не определен</v>
          </cell>
          <cell r="L173" t="str">
            <v>грузо-пассажирский</v>
          </cell>
          <cell r="M173" t="str">
            <v>постоянный</v>
          </cell>
          <cell r="N173" t="str">
            <v>многосторонний</v>
          </cell>
          <cell r="O173" t="str">
            <v>не определен</v>
          </cell>
          <cell r="P173" t="str">
            <v>да</v>
          </cell>
          <cell r="Q173" t="str">
            <v>да</v>
          </cell>
          <cell r="R173" t="str">
            <v>да</v>
          </cell>
          <cell r="S173" t="str">
            <v>не применимо</v>
          </cell>
          <cell r="T173" t="str">
            <v>не применимо</v>
          </cell>
          <cell r="U173" t="str">
            <v>ДФО</v>
          </cell>
          <cell r="V173" t="str">
            <v>Магаданская область</v>
          </cell>
          <cell r="W173" t="str">
            <v>Магаданская область, г. Магадан, Морской торговый порт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Y173">
            <v>0</v>
          </cell>
        </row>
        <row r="174">
          <cell r="A174" t="str">
            <v>ВППМагадан (Сокол)ДФО</v>
          </cell>
          <cell r="B174">
            <v>56</v>
          </cell>
          <cell r="C174" t="str">
            <v>Владивостокский</v>
          </cell>
          <cell r="D174" t="str">
            <v>ВПП</v>
          </cell>
          <cell r="E174" t="str">
            <v>ВПП</v>
          </cell>
          <cell r="F174" t="str">
            <v>Магадан (Сокол)</v>
          </cell>
          <cell r="G174" t="str">
            <v>да</v>
          </cell>
          <cell r="H174" t="str">
            <v>установлен</v>
          </cell>
          <cell r="I174" t="str">
            <v>функционирует</v>
          </cell>
          <cell r="J174" t="str">
            <v>воздушный</v>
          </cell>
          <cell r="K174" t="str">
            <v>не определен</v>
          </cell>
          <cell r="L174" t="str">
            <v>грузо-пассажирский</v>
          </cell>
          <cell r="M174" t="str">
            <v>работающий на нерегулярной основе</v>
          </cell>
          <cell r="N174" t="str">
            <v>многосторонний</v>
          </cell>
          <cell r="O174" t="str">
            <v>не определен</v>
          </cell>
          <cell r="P174" t="str">
            <v>да</v>
          </cell>
          <cell r="Q174" t="str">
            <v>нет</v>
          </cell>
          <cell r="R174" t="str">
            <v>да</v>
          </cell>
          <cell r="S174" t="str">
            <v>не применимо</v>
          </cell>
          <cell r="T174" t="str">
            <v>не применимо</v>
          </cell>
          <cell r="U174" t="str">
            <v>ДФО</v>
          </cell>
          <cell r="V174" t="str">
            <v>Магаданская область</v>
          </cell>
          <cell r="W174" t="str">
            <v>Магаданская область, 48 км до центра г. Магадана, п. Сокол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Y174">
            <v>0</v>
          </cell>
        </row>
        <row r="175">
          <cell r="A175" t="str">
            <v>ВППМагасСКФО</v>
          </cell>
          <cell r="B175">
            <v>271</v>
          </cell>
          <cell r="C175" t="str">
            <v>Северо-Кавказский</v>
          </cell>
          <cell r="D175" t="str">
            <v>ВПП</v>
          </cell>
          <cell r="E175" t="str">
            <v>ВПП</v>
          </cell>
          <cell r="F175" t="str">
            <v>Магас</v>
          </cell>
          <cell r="G175" t="str">
            <v>нет</v>
          </cell>
          <cell r="H175" t="str">
            <v>установлен</v>
          </cell>
          <cell r="I175" t="str">
            <v>Установлен в 2021 г. Будет открыт после проведения мероприятий по обустройству</v>
          </cell>
          <cell r="J175" t="str">
            <v>воздушный</v>
          </cell>
          <cell r="K175" t="str">
            <v>не определен</v>
          </cell>
          <cell r="L175" t="str">
            <v>грузо-пассажирский</v>
          </cell>
          <cell r="M175" t="str">
            <v>постоянный</v>
          </cell>
          <cell r="N175" t="str">
            <v>многосторонний</v>
          </cell>
          <cell r="O175" t="str">
            <v>не определен</v>
          </cell>
          <cell r="P175" t="str">
            <v>нет</v>
          </cell>
          <cell r="Q175" t="str">
            <v>нет</v>
          </cell>
          <cell r="R175" t="str">
            <v>нет</v>
          </cell>
          <cell r="S175" t="str">
            <v>не применимо</v>
          </cell>
          <cell r="T175" t="str">
            <v>не применимо</v>
          </cell>
          <cell r="U175" t="str">
            <v>СКФО</v>
          </cell>
          <cell r="V175" t="str">
            <v>Республика Ингушетия</v>
          </cell>
          <cell r="W175" t="str">
            <v>Республика Ингушетия, г. Сунжа, ул. Калинина, 5 (Аэропорт)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Y175">
            <v>0</v>
          </cell>
        </row>
        <row r="176">
          <cell r="A176" t="str">
            <v>ВППМагнитогорскУФО</v>
          </cell>
          <cell r="B176">
            <v>315</v>
          </cell>
          <cell r="C176" t="str">
            <v>Уральский</v>
          </cell>
          <cell r="D176" t="str">
            <v>ВПП</v>
          </cell>
          <cell r="E176" t="str">
            <v>ВПП</v>
          </cell>
          <cell r="F176" t="str">
            <v>Магнитогорск</v>
          </cell>
          <cell r="G176" t="str">
            <v>да</v>
          </cell>
          <cell r="H176" t="str">
            <v>установлен</v>
          </cell>
          <cell r="I176" t="str">
            <v>функционирует</v>
          </cell>
          <cell r="J176" t="str">
            <v>воздушный</v>
          </cell>
          <cell r="K176" t="str">
            <v>не определен</v>
          </cell>
          <cell r="L176" t="str">
            <v>грузо-пассажирский</v>
          </cell>
          <cell r="M176" t="str">
            <v>постоянный</v>
          </cell>
          <cell r="N176" t="str">
            <v>многосторонний</v>
          </cell>
          <cell r="O176" t="str">
            <v>не определен</v>
          </cell>
          <cell r="P176" t="str">
            <v>нет</v>
          </cell>
          <cell r="Q176" t="str">
            <v>нет</v>
          </cell>
          <cell r="R176" t="str">
            <v>нет</v>
          </cell>
          <cell r="S176" t="str">
            <v>не применимо</v>
          </cell>
          <cell r="T176" t="str">
            <v>не применимо</v>
          </cell>
          <cell r="U176" t="str">
            <v>УФО</v>
          </cell>
          <cell r="V176" t="str">
            <v>Челябинская область</v>
          </cell>
          <cell r="W176" t="str">
            <v>Челябинская область, 14 км западнее г. Магнитогорска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Y176">
            <v>0</v>
          </cell>
        </row>
        <row r="177">
          <cell r="A177" t="str">
            <v>ЖДППМакушиноУФО</v>
          </cell>
          <cell r="B177">
            <v>309</v>
          </cell>
          <cell r="C177" t="str">
            <v>Уральский</v>
          </cell>
          <cell r="D177" t="str">
            <v>ЖДПП</v>
          </cell>
          <cell r="E177" t="str">
            <v>ЖДПП</v>
          </cell>
          <cell r="F177" t="str">
            <v>Макушино</v>
          </cell>
          <cell r="G177" t="str">
            <v>да</v>
          </cell>
          <cell r="H177" t="str">
            <v>установлен</v>
          </cell>
          <cell r="I177" t="str">
            <v>функционирует</v>
          </cell>
          <cell r="J177" t="str">
            <v>железнодорожный</v>
          </cell>
          <cell r="K177" t="str">
            <v>не определен</v>
          </cell>
          <cell r="L177" t="str">
            <v>грузо-пассажирский</v>
          </cell>
          <cell r="M177" t="str">
            <v>временный</v>
          </cell>
          <cell r="N177" t="str">
            <v>многосторонний</v>
          </cell>
          <cell r="O177" t="str">
            <v>не определен</v>
          </cell>
          <cell r="P177" t="str">
            <v>нет</v>
          </cell>
          <cell r="Q177" t="str">
            <v>нет</v>
          </cell>
          <cell r="R177" t="str">
            <v>нет</v>
          </cell>
          <cell r="S177" t="str">
            <v>Республика Казахстан</v>
          </cell>
          <cell r="T177" t="str">
            <v>Мамлютка</v>
          </cell>
          <cell r="U177" t="str">
            <v>УФО</v>
          </cell>
          <cell r="V177" t="str">
            <v>Курганская область</v>
          </cell>
          <cell r="W177" t="str">
            <v>Курганская область, г. Макушино, ул. 1-я Вокзальная 4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Y177">
            <v>0</v>
          </cell>
        </row>
        <row r="178">
          <cell r="A178" t="str">
            <v>ДАППМалиновое ОзероСФО</v>
          </cell>
          <cell r="B178">
            <v>162</v>
          </cell>
          <cell r="C178" t="str">
            <v>Новосибирский</v>
          </cell>
          <cell r="D178" t="str">
            <v>АПП</v>
          </cell>
          <cell r="E178" t="str">
            <v>ДАПП</v>
          </cell>
          <cell r="F178" t="str">
            <v>Малиновое Озеро</v>
          </cell>
          <cell r="G178" t="str">
            <v>да</v>
          </cell>
          <cell r="H178" t="str">
            <v>установлен</v>
          </cell>
          <cell r="I178" t="str">
            <v>функционирует</v>
          </cell>
          <cell r="J178" t="str">
            <v>автомобильный</v>
          </cell>
          <cell r="K178" t="str">
            <v>не определен</v>
          </cell>
          <cell r="L178" t="str">
            <v>грузо-пассажирский</v>
          </cell>
          <cell r="M178" t="str">
            <v>постоянный</v>
          </cell>
          <cell r="N178" t="str">
            <v>двусторонний</v>
          </cell>
          <cell r="O178" t="str">
            <v>не определен</v>
          </cell>
          <cell r="P178" t="str">
            <v>нет</v>
          </cell>
          <cell r="Q178" t="str">
            <v>нет</v>
          </cell>
          <cell r="R178" t="str">
            <v>нет</v>
          </cell>
          <cell r="S178" t="str">
            <v>Республика Казахстан</v>
          </cell>
          <cell r="T178" t="str">
            <v>Коянбай</v>
          </cell>
          <cell r="U178" t="str">
            <v>СФО</v>
          </cell>
          <cell r="V178" t="str">
            <v>Алтайский край</v>
          </cell>
          <cell r="W178" t="str">
            <v>Алтайский край, Михайловский район, автодорога "Малиновое Озеро - граница Республики Казахстан", 25 км</v>
          </cell>
          <cell r="X178" t="str">
            <v>региональная</v>
          </cell>
          <cell r="Y178" t="str">
            <v>К-76</v>
          </cell>
          <cell r="Z178" t="str">
            <v>ФКУ Упрдор "Алтай"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 t="str">
            <v>К-76</v>
          </cell>
          <cell r="AJ178" t="str">
            <v>180</v>
          </cell>
          <cell r="AK178" t="str">
            <v>180</v>
          </cell>
          <cell r="AL178" t="str">
            <v>III</v>
          </cell>
          <cell r="AM178">
            <v>2</v>
          </cell>
          <cell r="AN178">
            <v>297144</v>
          </cell>
          <cell r="AO178">
            <v>309618</v>
          </cell>
          <cell r="AP178">
            <v>322938</v>
          </cell>
          <cell r="AQ178">
            <v>405378.2</v>
          </cell>
          <cell r="AR178">
            <v>602346.12</v>
          </cell>
          <cell r="AS178">
            <v>628247.01</v>
          </cell>
          <cell r="AT178">
            <v>1046939.38</v>
          </cell>
          <cell r="AU178">
            <v>1637936.67</v>
          </cell>
          <cell r="AV178">
            <v>2850009.8</v>
          </cell>
          <cell r="AW178">
            <v>0</v>
          </cell>
          <cell r="AY178">
            <v>0</v>
          </cell>
        </row>
        <row r="179">
          <cell r="A179" t="str">
            <v>ЖДППМамоновоСЗФО</v>
          </cell>
          <cell r="B179">
            <v>121</v>
          </cell>
          <cell r="C179" t="str">
            <v>Калининградский</v>
          </cell>
          <cell r="D179" t="str">
            <v>ЖДПП</v>
          </cell>
          <cell r="E179" t="str">
            <v>ЖДПП</v>
          </cell>
          <cell r="F179" t="str">
            <v>Мамоново</v>
          </cell>
          <cell r="G179" t="str">
            <v>да</v>
          </cell>
          <cell r="H179" t="str">
            <v>установлен</v>
          </cell>
          <cell r="I179" t="str">
            <v>функционирует</v>
          </cell>
          <cell r="J179" t="str">
            <v>железнодорожный</v>
          </cell>
          <cell r="K179" t="str">
            <v>не определен</v>
          </cell>
          <cell r="L179" t="str">
            <v>грузо-пассажирский</v>
          </cell>
          <cell r="M179" t="str">
            <v>постоянный</v>
          </cell>
          <cell r="N179" t="str">
            <v>многосторонний</v>
          </cell>
          <cell r="O179" t="str">
            <v>не определен</v>
          </cell>
          <cell r="P179" t="str">
            <v>нет</v>
          </cell>
          <cell r="Q179" t="str">
            <v>да</v>
          </cell>
          <cell r="R179" t="str">
            <v>да</v>
          </cell>
          <cell r="S179" t="str">
            <v>Республика Польша</v>
          </cell>
          <cell r="T179" t="str">
            <v>Бранёво</v>
          </cell>
          <cell r="U179" t="str">
            <v>СЗФО</v>
          </cell>
          <cell r="V179" t="str">
            <v>Калининградская область</v>
          </cell>
          <cell r="W179" t="str">
            <v>238450, Калининградская область, Багратионовский район, г. Мамоново, ул. Привокзальная, 1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Y179">
            <v>0</v>
          </cell>
        </row>
        <row r="180">
          <cell r="A180" t="str">
            <v>МАППМамоново (Гжехотки)СЗФО</v>
          </cell>
          <cell r="B180">
            <v>113</v>
          </cell>
          <cell r="C180" t="str">
            <v>Калининградский</v>
          </cell>
          <cell r="D180" t="str">
            <v>АПП</v>
          </cell>
          <cell r="E180" t="str">
            <v>МАПП</v>
          </cell>
          <cell r="F180" t="str">
            <v>Мамоново (Гжехотки)</v>
          </cell>
          <cell r="G180" t="str">
            <v>да</v>
          </cell>
          <cell r="H180" t="str">
            <v>установлен</v>
          </cell>
          <cell r="I180" t="str">
            <v>функционирует</v>
          </cell>
          <cell r="J180" t="str">
            <v>автомобильный</v>
          </cell>
          <cell r="K180" t="str">
            <v>не определен</v>
          </cell>
          <cell r="L180" t="str">
            <v>грузо-пассажирский</v>
          </cell>
          <cell r="M180" t="str">
            <v>постоянный</v>
          </cell>
          <cell r="N180" t="str">
            <v>многосторонний</v>
          </cell>
          <cell r="O180" t="str">
            <v>не определен</v>
          </cell>
          <cell r="P180" t="str">
            <v>да</v>
          </cell>
          <cell r="Q180" t="str">
            <v>да</v>
          </cell>
          <cell r="R180" t="str">
            <v>да</v>
          </cell>
          <cell r="S180" t="str">
            <v>Республика Польша</v>
          </cell>
          <cell r="T180" t="str">
            <v>Гжехотки</v>
          </cell>
          <cell r="U180" t="str">
            <v>СЗФО</v>
          </cell>
          <cell r="V180" t="str">
            <v>Калининградская область</v>
          </cell>
          <cell r="W180" t="str">
            <v>238443, Калининградская область, Багратионовский район, в 6 км от поселка Новоселово, автомобильная  дорога Калининград-Мамоново II</v>
          </cell>
          <cell r="X180" t="str">
            <v>региональная</v>
          </cell>
          <cell r="Y180" t="str">
            <v xml:space="preserve">27 ОП РЗ 27А-002-(РЕ 1А) Калининград - Мамоново II (пос. Новоселово) - граница с Республикой Польша </v>
          </cell>
          <cell r="Z180" t="str">
            <v>ФКУ Упрдор "Северо-Запад"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 t="str">
            <v xml:space="preserve">27 ОП РЗ 27А-002-(РЕ 1А) Калининград - Мамоново II (пос. Новоселово) - граница с Республикой Польша </v>
          </cell>
          <cell r="AJ180" t="str">
            <v>39,5</v>
          </cell>
          <cell r="AK180">
            <v>39.5</v>
          </cell>
          <cell r="AL180" t="str">
            <v>II</v>
          </cell>
          <cell r="AM180" t="str">
            <v>2</v>
          </cell>
          <cell r="AN180">
            <v>52837.063392999997</v>
          </cell>
          <cell r="AO180">
            <v>55478.916561999999</v>
          </cell>
          <cell r="AP180">
            <v>58252.862390000002</v>
          </cell>
          <cell r="AQ180">
            <v>0</v>
          </cell>
          <cell r="AR180">
            <v>0</v>
          </cell>
          <cell r="AS180">
            <v>0</v>
          </cell>
          <cell r="AT180">
            <v>1327837.7261300001</v>
          </cell>
          <cell r="AU180">
            <v>1359373.87213</v>
          </cell>
          <cell r="AV180">
            <v>0</v>
          </cell>
          <cell r="AW180" t="str">
            <v xml:space="preserve">Южный обход учтен в МАПП багратионовск </v>
          </cell>
          <cell r="AY180">
            <v>0</v>
          </cell>
        </row>
        <row r="181">
          <cell r="A181" t="str">
            <v>МАППМамоново (Гроново)СЗФО</v>
          </cell>
          <cell r="B181">
            <v>114</v>
          </cell>
          <cell r="C181" t="str">
            <v>Калининградский</v>
          </cell>
          <cell r="D181" t="str">
            <v>АПП</v>
          </cell>
          <cell r="E181" t="str">
            <v>МАПП</v>
          </cell>
          <cell r="F181" t="str">
            <v>Мамоново (Гроново)</v>
          </cell>
          <cell r="G181" t="str">
            <v>да</v>
          </cell>
          <cell r="H181" t="str">
            <v>установлен</v>
          </cell>
          <cell r="I181" t="str">
            <v>функционирует</v>
          </cell>
          <cell r="J181" t="str">
            <v>автомобильный</v>
          </cell>
          <cell r="K181" t="str">
            <v>не определен</v>
          </cell>
          <cell r="L181" t="str">
            <v>грузо-пассажирский</v>
          </cell>
          <cell r="M181" t="str">
            <v>постоянный</v>
          </cell>
          <cell r="N181" t="str">
            <v>многосторонний</v>
          </cell>
          <cell r="O181" t="str">
            <v>не определен</v>
          </cell>
          <cell r="P181" t="str">
            <v>нет</v>
          </cell>
          <cell r="Q181" t="str">
            <v>нет</v>
          </cell>
          <cell r="R181" t="str">
            <v>нет</v>
          </cell>
          <cell r="S181" t="str">
            <v>Республика Польша</v>
          </cell>
          <cell r="T181" t="str">
            <v>Гроново</v>
          </cell>
          <cell r="U181" t="str">
            <v>СЗФО</v>
          </cell>
          <cell r="V181" t="str">
            <v>Калининградская область</v>
          </cell>
          <cell r="W181" t="str">
            <v>Калининградская обл., Багратионовский район, г. Мамоново, автопереход Мамоново-I; автомобильная дорога Калининград-Мамоново км. 50,6</v>
          </cell>
          <cell r="X181" t="str">
            <v>региональная</v>
          </cell>
          <cell r="Y181" t="str">
            <v xml:space="preserve">27 ОП РЗ 27А-020 Калининград - Мамоново </v>
          </cell>
          <cell r="Z181" t="str">
            <v>ФКУ Упрдор "Северо-Запад"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 t="str">
            <v>27 ОП РЗ 27А-020 Калининград - Мамоново, км 43 - км 39, 27 ОП РЗ 27К-121  Мамоново - Пограничный - Корнево, км 0 - 11,5</v>
          </cell>
          <cell r="AJ181" t="str">
            <v>4
11,5</v>
          </cell>
          <cell r="AK181">
            <v>15.5</v>
          </cell>
          <cell r="AL181" t="str">
            <v>III
IV</v>
          </cell>
          <cell r="AM181" t="str">
            <v>2
2</v>
          </cell>
          <cell r="AN181">
            <v>20733.531210000001</v>
          </cell>
          <cell r="AO181">
            <v>21770.207761999998</v>
          </cell>
          <cell r="AP181">
            <v>22858.718152000001</v>
          </cell>
          <cell r="AQ181">
            <v>0</v>
          </cell>
          <cell r="AR181">
            <v>0</v>
          </cell>
          <cell r="AS181">
            <v>0</v>
          </cell>
          <cell r="AT181">
            <v>265567.54522000003</v>
          </cell>
          <cell r="AU181">
            <v>801682.02714999998</v>
          </cell>
          <cell r="AV181">
            <v>0</v>
          </cell>
          <cell r="AW181" t="str">
            <v>ДО дороги Калининград - Мамоново II</v>
          </cell>
          <cell r="AY181">
            <v>0</v>
          </cell>
        </row>
        <row r="182">
          <cell r="A182" t="str">
            <v>ДАППМариинскийУФО</v>
          </cell>
          <cell r="B182">
            <v>296</v>
          </cell>
          <cell r="C182" t="str">
            <v>Уральский</v>
          </cell>
          <cell r="D182" t="str">
            <v>АПП</v>
          </cell>
          <cell r="E182" t="str">
            <v>ДАПП</v>
          </cell>
          <cell r="F182" t="str">
            <v>Мариинский</v>
          </cell>
          <cell r="G182" t="str">
            <v>да</v>
          </cell>
          <cell r="H182" t="str">
            <v>установлен</v>
          </cell>
          <cell r="I182" t="str">
            <v>функционирует</v>
          </cell>
          <cell r="J182" t="str">
            <v>автомобильный</v>
          </cell>
          <cell r="K182" t="str">
            <v>не определен</v>
          </cell>
          <cell r="L182" t="str">
            <v>грузо-пассажирский</v>
          </cell>
          <cell r="M182" t="str">
            <v>постоянный</v>
          </cell>
          <cell r="N182" t="str">
            <v>двусторонний</v>
          </cell>
          <cell r="O182" t="str">
            <v>не определен</v>
          </cell>
          <cell r="P182" t="str">
            <v>нет</v>
          </cell>
          <cell r="Q182" t="str">
            <v>нет</v>
          </cell>
          <cell r="R182" t="str">
            <v>нет</v>
          </cell>
          <cell r="S182" t="str">
            <v>Республика Казахстан</v>
          </cell>
          <cell r="T182" t="str">
            <v>Желкуар</v>
          </cell>
          <cell r="U182" t="str">
            <v>УФО</v>
          </cell>
          <cell r="V182" t="str">
            <v>Челябинская область</v>
          </cell>
          <cell r="W182" t="str">
            <v>Челябинская обл., Брединский р-он, п. Мариинский</v>
          </cell>
          <cell r="X182" t="str">
            <v>региональная</v>
          </cell>
          <cell r="Y182" t="str">
            <v>74 ОП РЗ 75К-009 Кизильское-Бреды-Мариинский-граница Казахстана</v>
          </cell>
          <cell r="Z182" t="str">
            <v>ФКУ Упрдор "Южный Урал"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 t="str">
            <v>74 ОП РЗ 75К-009 Кизильское-Бреды-Мариинский-граница Казахстана - 74 ОП РЗ 75К-010 Черноречье-Чесма-Варна-Карталы-Бреды - 74 ОП РЗ 75К-223 Троицк-Степное Пластовского муниципального района (участок Троицк — Черноречье) - автомобильная дорога общего пользования федерального значения А-310  Челябинск - Троицк - граница с Республикой Казахстан</v>
          </cell>
          <cell r="AJ182" t="str">
            <v>61,793 - 227,580 - 57,992</v>
          </cell>
          <cell r="AK182">
            <v>347.36500000000001</v>
          </cell>
          <cell r="AL182" t="str">
            <v>IV - III - III</v>
          </cell>
          <cell r="AM182" t="str">
            <v>2 - 2 - 2</v>
          </cell>
          <cell r="AN182">
            <v>477921.24400000001</v>
          </cell>
          <cell r="AO182">
            <v>497994.03</v>
          </cell>
          <cell r="AP182">
            <v>519407.60100000002</v>
          </cell>
          <cell r="AQ182">
            <v>259631.92</v>
          </cell>
          <cell r="AR182">
            <v>270536.467</v>
          </cell>
          <cell r="AS182">
            <v>282169.538</v>
          </cell>
          <cell r="AT182">
            <v>716629.56900000002</v>
          </cell>
          <cell r="AU182">
            <v>747444.64500000002</v>
          </cell>
          <cell r="AV182">
            <v>780332.20600000001</v>
          </cell>
          <cell r="AW182">
            <v>0</v>
          </cell>
          <cell r="AY182">
            <v>0</v>
          </cell>
        </row>
        <row r="183">
          <cell r="A183" t="str">
            <v>ДАППМарковоДФО</v>
          </cell>
          <cell r="B183">
            <v>47</v>
          </cell>
          <cell r="C183" t="str">
            <v>Владивостокский</v>
          </cell>
          <cell r="D183" t="str">
            <v>АПП</v>
          </cell>
          <cell r="E183" t="str">
            <v>ДАПП</v>
          </cell>
          <cell r="F183" t="str">
            <v>Марково</v>
          </cell>
          <cell r="G183" t="str">
            <v>нет</v>
          </cell>
          <cell r="H183" t="str">
            <v>установлен</v>
          </cell>
          <cell r="I183" t="str">
            <v>Временно закрыт на период реконструкции с 01.01.2020 (распоряжение Правительства Российской Федерации от 05.08.2019 № 1748-р)</v>
          </cell>
          <cell r="J183" t="str">
            <v>автомобильный</v>
          </cell>
          <cell r="K183" t="str">
            <v>не определен</v>
          </cell>
          <cell r="L183" t="str">
            <v>грузо-пассажирский</v>
          </cell>
          <cell r="M183" t="str">
            <v>постоянный</v>
          </cell>
          <cell r="N183" t="str">
            <v>двусторонний</v>
          </cell>
          <cell r="O183" t="str">
            <v>не определен</v>
          </cell>
          <cell r="P183" t="str">
            <v>нет</v>
          </cell>
          <cell r="Q183" t="str">
            <v>нет</v>
          </cell>
          <cell r="R183" t="str">
            <v>да</v>
          </cell>
          <cell r="S183" t="str">
            <v>Китайская Народная Республика</v>
          </cell>
          <cell r="T183" t="str">
            <v>Хулинь</v>
          </cell>
          <cell r="U183" t="str">
            <v>ДФО</v>
          </cell>
          <cell r="V183" t="str">
            <v>Приморский край</v>
          </cell>
          <cell r="W183" t="str">
            <v>Приморский край, Лесозаводский городской округ, автомобильная дорога Лесозаводск-Хулинь; 3 км от с. Марково, 9 км от г. Лесозаводска</v>
          </cell>
          <cell r="X183" t="str">
            <v>региональная</v>
          </cell>
          <cell r="Y183" t="str">
            <v>ул. Марковская</v>
          </cell>
          <cell r="Z183" t="str">
            <v>ФКУ ДСД "Дальний Восток"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 t="str">
            <v>Марково-Лесозаводск-Лесное</v>
          </cell>
          <cell r="AJ183" t="str">
            <v>18,2+13,4</v>
          </cell>
          <cell r="AK183">
            <v>31.6</v>
          </cell>
          <cell r="AL183" t="str">
            <v>III</v>
          </cell>
          <cell r="AM183">
            <v>2</v>
          </cell>
          <cell r="AN183">
            <v>72918.896000000008</v>
          </cell>
          <cell r="AO183">
            <v>75981.50480000001</v>
          </cell>
          <cell r="AP183">
            <v>79248.691999999995</v>
          </cell>
          <cell r="AQ183">
            <v>179464.54699999999</v>
          </cell>
          <cell r="AR183">
            <v>187002.05900000001</v>
          </cell>
          <cell r="AS183">
            <v>195043.147</v>
          </cell>
          <cell r="AT183">
            <v>472618.348</v>
          </cell>
          <cell r="AU183">
            <v>492940.935</v>
          </cell>
          <cell r="AV183">
            <v>514630.337</v>
          </cell>
          <cell r="AW183">
            <v>0</v>
          </cell>
          <cell r="AY183">
            <v>0</v>
          </cell>
        </row>
        <row r="184">
          <cell r="A184" t="str">
            <v>ЖДППМарцевоЮФО</v>
          </cell>
          <cell r="B184">
            <v>220</v>
          </cell>
          <cell r="C184" t="str">
            <v>Ростовский</v>
          </cell>
          <cell r="D184" t="str">
            <v>ЖДПП</v>
          </cell>
          <cell r="E184" t="str">
            <v>ЖДПП</v>
          </cell>
          <cell r="F184" t="str">
            <v>Марцево</v>
          </cell>
          <cell r="G184" t="str">
            <v>да</v>
          </cell>
          <cell r="H184" t="str">
            <v>установлен</v>
          </cell>
          <cell r="I184" t="str">
            <v>По информации ФСБ России, ФТС России не функционирует. Согласно письму филиала ОАО "РЖД" Северо-Кавказская дорога от 25.02.2021 № 4680/СКАВ в 2014 году в пункте пропуска прекращено международное пассажирское сообщение</v>
          </cell>
          <cell r="J184" t="str">
            <v>железнодорожный</v>
          </cell>
          <cell r="K184" t="str">
            <v>не определен</v>
          </cell>
          <cell r="L184" t="str">
            <v>грузовой</v>
          </cell>
          <cell r="M184" t="str">
            <v>временный</v>
          </cell>
          <cell r="N184" t="str">
            <v>многосторонний</v>
          </cell>
          <cell r="O184" t="str">
            <v>не определен</v>
          </cell>
          <cell r="P184" t="str">
            <v>нет</v>
          </cell>
          <cell r="Q184" t="str">
            <v>да</v>
          </cell>
          <cell r="R184" t="str">
            <v>да</v>
          </cell>
          <cell r="S184" t="str">
            <v>не применимо (ДНР)</v>
          </cell>
          <cell r="T184" t="str">
            <v>Квашино</v>
          </cell>
          <cell r="U184" t="str">
            <v>ЮФО</v>
          </cell>
          <cell r="V184" t="str">
            <v>Ростовская область</v>
          </cell>
          <cell r="W184" t="str">
            <v>Ростовская область, г. Таганрог, ст. Марцево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Y184">
            <v>0</v>
          </cell>
        </row>
        <row r="185">
          <cell r="A185" t="str">
            <v>МАППМатвеев КурганЮФО</v>
          </cell>
          <cell r="B185">
            <v>214</v>
          </cell>
          <cell r="C185" t="str">
            <v>Ростовский</v>
          </cell>
          <cell r="D185" t="str">
            <v>АПП</v>
          </cell>
          <cell r="E185" t="str">
            <v>МАПП</v>
          </cell>
          <cell r="F185" t="str">
            <v>Матвеев Курган</v>
          </cell>
          <cell r="G185" t="str">
            <v>да</v>
          </cell>
          <cell r="H185" t="str">
            <v>установлен</v>
          </cell>
          <cell r="I185" t="str">
            <v>функционирует</v>
          </cell>
          <cell r="J185" t="str">
            <v>автомобильный</v>
          </cell>
          <cell r="K185" t="str">
            <v>не определен</v>
          </cell>
          <cell r="L185" t="str">
            <v>грузо-пассажирский</v>
          </cell>
          <cell r="M185" t="str">
            <v>постоянный</v>
          </cell>
          <cell r="N185" t="str">
            <v>многосторонний</v>
          </cell>
          <cell r="O185" t="str">
            <v>не определен</v>
          </cell>
          <cell r="P185" t="str">
            <v>да</v>
          </cell>
          <cell r="Q185" t="str">
            <v>да</v>
          </cell>
          <cell r="R185" t="str">
            <v>да</v>
          </cell>
          <cell r="S185" t="str">
            <v>не применимо (ДНР)</v>
          </cell>
          <cell r="T185" t="str">
            <v>Успенка</v>
          </cell>
          <cell r="U185" t="str">
            <v>ЮФО</v>
          </cell>
          <cell r="V185" t="str">
            <v>Ростовская область</v>
          </cell>
          <cell r="W185" t="str">
            <v>Ростовская область, Матвеево-Курганский район, расположен на 20-м км автодороги Матвеев Курган-Успенка</v>
          </cell>
          <cell r="X185" t="str">
            <v>региональная</v>
          </cell>
          <cell r="Y185" t="str">
            <v xml:space="preserve">60 ОП РЗ 60К -191 автомобильная дорога регионального значения пос. Матвеев Курган – с. Авило-Успенка (до границы Украины)
</v>
          </cell>
          <cell r="Z185" t="str">
            <v xml:space="preserve">ФКУ Упрдор Москва - Волгоград 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 t="str">
            <v xml:space="preserve">60 ОП РЗ 60К -191 автомобильная дорога регионального значения пос. Матвеев Курган – с. Авило-Успенка (до границы Украины);                                                                          60 ОП РЗ 60К-7 автомобильная дорога общего пользования регионального значения с. Самбек –пос. Матвеев Курган –с. Куйбышево – г. Снежное (до границы Украины);, а/д общего пользования федерального значения А-280 </v>
          </cell>
          <cell r="AJ185" t="str">
            <v>21,4+35,6</v>
          </cell>
          <cell r="AK185">
            <v>57</v>
          </cell>
          <cell r="AL185" t="str">
            <v>II - IV</v>
          </cell>
          <cell r="AM185" t="str">
            <v>2-2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 t="str">
            <v>Информация будет представлена дополнительно</v>
          </cell>
          <cell r="AY185">
            <v>0</v>
          </cell>
        </row>
        <row r="186">
          <cell r="A186" t="str">
            <v>ЖДППМахалиноДФО</v>
          </cell>
          <cell r="B186">
            <v>51</v>
          </cell>
          <cell r="C186" t="str">
            <v>Владивостокский</v>
          </cell>
          <cell r="D186" t="str">
            <v>ЖДПП</v>
          </cell>
          <cell r="E186" t="str">
            <v>ЖДПП</v>
          </cell>
          <cell r="F186" t="str">
            <v>Махалино</v>
          </cell>
          <cell r="G186" t="str">
            <v>да</v>
          </cell>
          <cell r="H186" t="str">
            <v>установлен</v>
          </cell>
          <cell r="I186" t="str">
            <v>функционирует</v>
          </cell>
          <cell r="J186" t="str">
            <v>железнодорожный</v>
          </cell>
          <cell r="K186" t="str">
            <v>не определен</v>
          </cell>
          <cell r="L186" t="str">
            <v>грузо-пассажирский</v>
          </cell>
          <cell r="M186" t="str">
            <v>постоянный</v>
          </cell>
          <cell r="N186" t="str">
            <v>многосторонний</v>
          </cell>
          <cell r="O186" t="str">
            <v>не определен</v>
          </cell>
          <cell r="P186" t="str">
            <v>нет</v>
          </cell>
          <cell r="Q186" t="str">
            <v>нет</v>
          </cell>
          <cell r="R186" t="str">
            <v>нет</v>
          </cell>
          <cell r="S186" t="str">
            <v>Китайская Народная Республика</v>
          </cell>
          <cell r="T186" t="str">
            <v>Хуньчунь</v>
          </cell>
          <cell r="U186" t="str">
            <v>ДФО</v>
          </cell>
          <cell r="V186" t="str">
            <v>Приморский край</v>
          </cell>
          <cell r="W186" t="str">
            <v>Приморский край, пос. Краскино, ж/д станция Камышовая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Y186">
            <v>0</v>
          </cell>
        </row>
        <row r="187">
          <cell r="A187" t="str">
            <v>МППМахачкалаСКФО</v>
          </cell>
          <cell r="B187">
            <v>274</v>
          </cell>
          <cell r="C187" t="str">
            <v>Северо-Кавказский</v>
          </cell>
          <cell r="D187" t="str">
            <v>МПП</v>
          </cell>
          <cell r="E187" t="str">
            <v>МПП</v>
          </cell>
          <cell r="F187" t="str">
            <v>Махачкала</v>
          </cell>
          <cell r="G187" t="str">
            <v>да</v>
          </cell>
          <cell r="H187" t="str">
            <v>установлен</v>
          </cell>
          <cell r="I187" t="str">
            <v>функционирует</v>
          </cell>
          <cell r="J187" t="str">
            <v>морской</v>
          </cell>
          <cell r="K187" t="str">
            <v>не определен</v>
          </cell>
          <cell r="L187" t="str">
            <v>грузовой</v>
          </cell>
          <cell r="M187" t="str">
            <v>постоянный</v>
          </cell>
          <cell r="N187" t="str">
            <v>многосторонний</v>
          </cell>
          <cell r="O187" t="str">
            <v>не определен</v>
          </cell>
          <cell r="P187" t="str">
            <v>нет</v>
          </cell>
          <cell r="Q187" t="str">
            <v>да</v>
          </cell>
          <cell r="R187" t="str">
            <v>да</v>
          </cell>
          <cell r="S187" t="str">
            <v>не применимо</v>
          </cell>
          <cell r="T187" t="str">
            <v>не применимо</v>
          </cell>
          <cell r="U187" t="str">
            <v>СКФО</v>
          </cell>
          <cell r="V187" t="str">
            <v>Республика Дагестан</v>
          </cell>
          <cell r="W187" t="str">
            <v>Республика Дагестан, г. Махачкала, ул. Портшоссе, 5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Y187">
            <v>0</v>
          </cell>
        </row>
        <row r="188">
          <cell r="A188" t="str">
            <v>ВППМахачкала (Уйташ)СКФО</v>
          </cell>
          <cell r="B188">
            <v>272</v>
          </cell>
          <cell r="C188" t="str">
            <v>Северо-Кавказский</v>
          </cell>
          <cell r="D188" t="str">
            <v>ВПП</v>
          </cell>
          <cell r="E188" t="str">
            <v>ВПП</v>
          </cell>
          <cell r="F188" t="str">
            <v>Махачкала (Уйташ)</v>
          </cell>
          <cell r="G188" t="str">
            <v>да</v>
          </cell>
          <cell r="H188" t="str">
            <v>установлен</v>
          </cell>
          <cell r="I188" t="str">
            <v>функционирует</v>
          </cell>
          <cell r="J188" t="str">
            <v>воздушный</v>
          </cell>
          <cell r="K188" t="str">
            <v>не определен</v>
          </cell>
          <cell r="L188" t="str">
            <v>грузо-пассажирский</v>
          </cell>
          <cell r="M188" t="str">
            <v>постоянный</v>
          </cell>
          <cell r="N188" t="str">
            <v>многосторонний</v>
          </cell>
          <cell r="O188" t="str">
            <v>не определен</v>
          </cell>
          <cell r="P188" t="str">
            <v>нет</v>
          </cell>
          <cell r="Q188" t="str">
            <v>нет</v>
          </cell>
          <cell r="R188" t="str">
            <v>да</v>
          </cell>
          <cell r="S188" t="str">
            <v>не применимо</v>
          </cell>
          <cell r="T188" t="str">
            <v>не применимо</v>
          </cell>
          <cell r="U188" t="str">
            <v>СКФО</v>
          </cell>
          <cell r="V188" t="str">
            <v>Республика Дагестан</v>
          </cell>
          <cell r="W188" t="str">
            <v>Республика Дагестан, Карабудахкентский район, с. Карабудахкент, территория Аэропорт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Y188">
            <v>0</v>
          </cell>
        </row>
        <row r="189">
          <cell r="A189" t="str">
            <v>МАППМаштаковоПФО</v>
          </cell>
          <cell r="B189">
            <v>297</v>
          </cell>
          <cell r="C189" t="str">
            <v>Уральский</v>
          </cell>
          <cell r="D189" t="str">
            <v>АПП</v>
          </cell>
          <cell r="E189" t="str">
            <v>МАПП</v>
          </cell>
          <cell r="F189" t="str">
            <v>Маштаково</v>
          </cell>
          <cell r="G189" t="str">
            <v>да</v>
          </cell>
          <cell r="H189" t="str">
            <v>установлен</v>
          </cell>
          <cell r="I189" t="str">
            <v>функционирует</v>
          </cell>
          <cell r="J189" t="str">
            <v>автомобильный</v>
          </cell>
          <cell r="K189" t="str">
            <v>не определен</v>
          </cell>
          <cell r="L189" t="str">
            <v>грузо-пассажирский</v>
          </cell>
          <cell r="M189" t="str">
            <v>постоянный</v>
          </cell>
          <cell r="N189" t="str">
            <v>многосторонний</v>
          </cell>
          <cell r="O189" t="str">
            <v>не определен</v>
          </cell>
          <cell r="P189" t="str">
            <v>нет</v>
          </cell>
          <cell r="Q189" t="str">
            <v>нет</v>
          </cell>
          <cell r="R189" t="str">
            <v>нет</v>
          </cell>
          <cell r="S189" t="str">
            <v>Республика Казахстан</v>
          </cell>
          <cell r="T189" t="str">
            <v>Сырым</v>
          </cell>
          <cell r="U189" t="str">
            <v>ПФО</v>
          </cell>
          <cell r="V189" t="str">
            <v>Оренбургская область</v>
          </cell>
          <cell r="W189" t="str">
            <v>Оренбургская область, Первомайский район, п. Маштаков, ул. Центральная, 9а, в 6,8 км от ориентира на юго-восток</v>
          </cell>
          <cell r="X189" t="str">
            <v>федеральная</v>
          </cell>
          <cell r="Y189" t="str">
            <v>А-300</v>
          </cell>
          <cell r="Z189" t="str">
            <v>ФКУ "Поволжуправтодор"</v>
          </cell>
          <cell r="AA189" t="str">
            <v>194+720 - 195+045</v>
          </cell>
          <cell r="AB189">
            <v>0.32499999999998863</v>
          </cell>
          <cell r="AC189">
            <v>2</v>
          </cell>
          <cell r="AD189" t="str">
            <v xml:space="preserve">III </v>
          </cell>
          <cell r="AE189">
            <v>96.76</v>
          </cell>
          <cell r="AF189" t="str">
            <v>обустроено</v>
          </cell>
          <cell r="AG189" t="str">
            <v>-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Y189">
            <v>0</v>
          </cell>
        </row>
        <row r="190">
          <cell r="A190" t="str">
            <v>ВППМинеральные ВодыСКФО</v>
          </cell>
          <cell r="B190">
            <v>224</v>
          </cell>
          <cell r="C190" t="str">
            <v>Ростовский</v>
          </cell>
          <cell r="D190" t="str">
            <v>ВПП</v>
          </cell>
          <cell r="E190" t="str">
            <v>ВПП</v>
          </cell>
          <cell r="F190" t="str">
            <v>Минеральные Воды</v>
          </cell>
          <cell r="G190" t="str">
            <v>да</v>
          </cell>
          <cell r="H190" t="str">
            <v>установлен</v>
          </cell>
          <cell r="I190" t="str">
            <v>функционирует</v>
          </cell>
          <cell r="J190" t="str">
            <v>воздушный</v>
          </cell>
          <cell r="K190" t="str">
            <v>не определен</v>
          </cell>
          <cell r="L190" t="str">
            <v>грузо-пассажирский</v>
          </cell>
          <cell r="M190" t="str">
            <v>постоянный</v>
          </cell>
          <cell r="N190" t="str">
            <v>многосторонний</v>
          </cell>
          <cell r="O190" t="str">
            <v>не определен</v>
          </cell>
          <cell r="P190" t="str">
            <v>нет</v>
          </cell>
          <cell r="Q190" t="str">
            <v>нет</v>
          </cell>
          <cell r="R190" t="str">
            <v>да</v>
          </cell>
          <cell r="S190" t="str">
            <v>не применимо</v>
          </cell>
          <cell r="T190" t="str">
            <v>не применимо</v>
          </cell>
          <cell r="U190" t="str">
            <v>СКФО</v>
          </cell>
          <cell r="V190" t="str">
            <v>Ставропольский край</v>
          </cell>
          <cell r="W190" t="str">
            <v>Ставропольский край, Минераловодский район, территория Аэропорт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Y190">
            <v>0</v>
          </cell>
        </row>
        <row r="191">
          <cell r="A191" t="str">
            <v>МАППМихайловкаСФО</v>
          </cell>
          <cell r="B191">
            <v>163</v>
          </cell>
          <cell r="C191" t="str">
            <v>Новосибирский</v>
          </cell>
          <cell r="D191" t="str">
            <v>АПП</v>
          </cell>
          <cell r="E191" t="str">
            <v>МАПП</v>
          </cell>
          <cell r="F191" t="str">
            <v>Михайловка</v>
          </cell>
          <cell r="G191" t="str">
            <v>да</v>
          </cell>
          <cell r="H191" t="str">
            <v>установлен</v>
          </cell>
          <cell r="I191" t="str">
            <v>функционирует</v>
          </cell>
          <cell r="J191" t="str">
            <v>автомобильный</v>
          </cell>
          <cell r="K191" t="str">
            <v>не определен</v>
          </cell>
          <cell r="L191" t="str">
            <v>грузо-пассажирский</v>
          </cell>
          <cell r="M191" t="str">
            <v>постоянный</v>
          </cell>
          <cell r="N191" t="str">
            <v>многосторонний</v>
          </cell>
          <cell r="O191" t="str">
            <v>не определен</v>
          </cell>
          <cell r="P191" t="str">
            <v>нет</v>
          </cell>
          <cell r="Q191" t="str">
            <v>нет</v>
          </cell>
          <cell r="R191" t="str">
            <v>нет</v>
          </cell>
          <cell r="S191" t="str">
            <v>Республика Казахстан</v>
          </cell>
          <cell r="T191" t="str">
            <v>Убе</v>
          </cell>
          <cell r="U191" t="str">
            <v>СФО</v>
          </cell>
          <cell r="V191" t="str">
            <v>Алтайский край</v>
          </cell>
          <cell r="W191" t="str">
            <v>Алтайский край, Третьяковский район, с. Михайловка, ул. Молодежная, 41, автодорога "Поспелиха-Курья-Третьяково-граница Республики Казахстан", 168 км</v>
          </cell>
          <cell r="X191" t="str">
            <v>региональная</v>
          </cell>
          <cell r="Y191" t="str">
            <v>К-09</v>
          </cell>
          <cell r="Z191" t="str">
            <v>ФКУ Упрдор "Алтай"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 t="str">
            <v>К-09, К-26</v>
          </cell>
          <cell r="AJ191" t="str">
            <v>105</v>
          </cell>
          <cell r="AK191" t="str">
            <v>105</v>
          </cell>
          <cell r="AL191" t="str">
            <v>III - III</v>
          </cell>
          <cell r="AM191">
            <v>2</v>
          </cell>
          <cell r="AN191">
            <v>173334</v>
          </cell>
          <cell r="AO191">
            <v>180610.5</v>
          </cell>
          <cell r="AP191">
            <v>188380.5</v>
          </cell>
          <cell r="AQ191">
            <v>0</v>
          </cell>
          <cell r="AR191">
            <v>401564.08</v>
          </cell>
          <cell r="AS191">
            <v>314123.505</v>
          </cell>
          <cell r="AT191">
            <v>1046939.38</v>
          </cell>
          <cell r="AU191">
            <v>1091957.78</v>
          </cell>
          <cell r="AV191">
            <v>1710005.88</v>
          </cell>
          <cell r="AW191">
            <v>0</v>
          </cell>
          <cell r="AY191">
            <v>0</v>
          </cell>
        </row>
        <row r="192">
          <cell r="A192" t="str">
            <v>ДАППМожаевкаЮФО</v>
          </cell>
          <cell r="B192">
            <v>215</v>
          </cell>
          <cell r="C192" t="str">
            <v>Ростовский</v>
          </cell>
          <cell r="D192" t="str">
            <v>АПП</v>
          </cell>
          <cell r="E192" t="str">
            <v>ДАПП</v>
          </cell>
          <cell r="F192" t="str">
            <v>Можаевка</v>
          </cell>
          <cell r="G192" t="str">
            <v>нет</v>
          </cell>
          <cell r="H192" t="str">
            <v>установлен</v>
          </cell>
          <cell r="I192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J192" t="str">
            <v>автомобильный</v>
          </cell>
          <cell r="K192" t="str">
            <v>не определен</v>
          </cell>
          <cell r="L192" t="str">
            <v>не определен</v>
          </cell>
          <cell r="M192" t="str">
            <v>не определен</v>
          </cell>
          <cell r="N192" t="str">
            <v>двусторонний</v>
          </cell>
          <cell r="O192" t="str">
            <v>не определен</v>
          </cell>
          <cell r="P192" t="str">
            <v>нет</v>
          </cell>
          <cell r="Q192" t="str">
            <v>нет</v>
          </cell>
          <cell r="R192" t="str">
            <v>нет</v>
          </cell>
          <cell r="S192" t="str">
            <v>не применимо (ЛНР)</v>
          </cell>
          <cell r="T192" t="str">
            <v>Герасимовка</v>
          </cell>
          <cell r="U192" t="str">
            <v>ЮФО</v>
          </cell>
          <cell r="V192" t="str">
            <v>Ростовская область</v>
          </cell>
          <cell r="W192" t="str">
            <v>не определен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Y192">
            <v>0</v>
          </cell>
        </row>
        <row r="193">
          <cell r="A193" t="str">
            <v>ДАППМондыДФО</v>
          </cell>
          <cell r="B193">
            <v>366</v>
          </cell>
          <cell r="C193" t="str">
            <v>Читинский</v>
          </cell>
          <cell r="D193" t="str">
            <v>АПП</v>
          </cell>
          <cell r="E193" t="str">
            <v>МАПП</v>
          </cell>
          <cell r="F193" t="str">
            <v>Монды</v>
          </cell>
          <cell r="G193" t="str">
            <v>да</v>
          </cell>
          <cell r="H193" t="str">
            <v>установлен</v>
          </cell>
          <cell r="I193" t="str">
            <v>функционирует</v>
          </cell>
          <cell r="J193" t="str">
            <v>автомобильный</v>
          </cell>
          <cell r="K193" t="str">
            <v>не определен</v>
          </cell>
          <cell r="L193" t="str">
            <v>грузо-пассажирский</v>
          </cell>
          <cell r="M193" t="str">
            <v>постоянный</v>
          </cell>
          <cell r="N193" t="str">
            <v>многосторонний</v>
          </cell>
          <cell r="O193" t="str">
            <v>не определен</v>
          </cell>
          <cell r="P193" t="str">
            <v>нет</v>
          </cell>
          <cell r="Q193" t="str">
            <v>нет</v>
          </cell>
          <cell r="R193" t="str">
            <v>нет</v>
          </cell>
          <cell r="S193" t="str">
            <v>Монголия</v>
          </cell>
          <cell r="T193" t="str">
            <v>Ханх</v>
          </cell>
          <cell r="U193" t="str">
            <v>ДФО</v>
          </cell>
          <cell r="V193" t="str">
            <v>Республика Бурятия</v>
          </cell>
          <cell r="W193" t="str">
            <v>Республика Бурятия, Тункинский район, п. Монды, федеральная автомобильная дорога А 333 - «Култук - Монды», 218 км</v>
          </cell>
          <cell r="X193" t="str">
            <v>федеральная</v>
          </cell>
          <cell r="Y193" t="str">
            <v>А-333</v>
          </cell>
          <cell r="Z193" t="str">
            <v>ФКУ Упрдор "Южный Байкал"</v>
          </cell>
          <cell r="AA193" t="str">
            <v>218+600</v>
          </cell>
          <cell r="AB193">
            <v>0</v>
          </cell>
          <cell r="AC193" t="str">
            <v>2</v>
          </cell>
          <cell r="AD193" t="str">
            <v>1V</v>
          </cell>
          <cell r="AE193">
            <v>85.92</v>
          </cell>
          <cell r="AF193" t="str">
            <v>обустроено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Y193">
            <v>0</v>
          </cell>
        </row>
        <row r="194">
          <cell r="A194" t="str">
            <v>МАППМорскоеСЗФО</v>
          </cell>
          <cell r="B194">
            <v>115</v>
          </cell>
          <cell r="C194" t="str">
            <v>Калининградский</v>
          </cell>
          <cell r="D194" t="str">
            <v>АПП</v>
          </cell>
          <cell r="E194" t="str">
            <v>МАПП</v>
          </cell>
          <cell r="F194" t="str">
            <v>Морское</v>
          </cell>
          <cell r="G194" t="str">
            <v>да</v>
          </cell>
          <cell r="H194" t="str">
            <v>установлен</v>
          </cell>
          <cell r="I194" t="str">
            <v>функционирует</v>
          </cell>
          <cell r="J194" t="str">
            <v>автомобильный</v>
          </cell>
          <cell r="K194" t="str">
            <v>не определен</v>
          </cell>
          <cell r="L194" t="str">
            <v>грузо-пассажирский</v>
          </cell>
          <cell r="M194" t="str">
            <v>постоянный</v>
          </cell>
          <cell r="N194" t="str">
            <v>многосторонний</v>
          </cell>
          <cell r="O194" t="str">
            <v>не определен</v>
          </cell>
          <cell r="P194" t="str">
            <v>нет</v>
          </cell>
          <cell r="Q194" t="str">
            <v>нет</v>
          </cell>
          <cell r="R194" t="str">
            <v>нет</v>
          </cell>
          <cell r="S194" t="str">
            <v>Литовская Республика</v>
          </cell>
          <cell r="T194" t="str">
            <v>Нида</v>
          </cell>
          <cell r="U194" t="str">
            <v>СЗФО</v>
          </cell>
          <cell r="V194" t="str">
            <v>Калининградская область</v>
          </cell>
          <cell r="W194" t="str">
            <v>238535, Калиниградская обл., Зеленоградский р-он, поселок Морское, автомобильная  дорога Зеленоградск – Морское км 49, 8</v>
          </cell>
          <cell r="X194" t="str">
            <v>региональная</v>
          </cell>
          <cell r="Y194" t="str">
            <v>27 ОП РЗ 27А-076  Зеленоградск - Морское 0-48,5-</v>
          </cell>
          <cell r="Z194" t="str">
            <v>ФКУ Упрдор "Северо-Запад"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 t="str">
            <v xml:space="preserve"> 27 ОП РЗ 27А-076  Зеленоградск - Морское 0-48,5</v>
          </cell>
          <cell r="AJ194" t="str">
            <v>48,5</v>
          </cell>
          <cell r="AK194">
            <v>48.5</v>
          </cell>
          <cell r="AL194" t="str">
            <v>IV</v>
          </cell>
          <cell r="AM194" t="str">
            <v>2</v>
          </cell>
          <cell r="AN194">
            <v>71363.476760000005</v>
          </cell>
          <cell r="AO194">
            <v>74931.650599999994</v>
          </cell>
          <cell r="AP194">
            <v>78678.233129999993</v>
          </cell>
          <cell r="AQ194">
            <v>0</v>
          </cell>
          <cell r="AR194">
            <v>0</v>
          </cell>
          <cell r="AS194">
            <v>0</v>
          </cell>
          <cell r="AT194">
            <v>1593405.2713599999</v>
          </cell>
          <cell r="AU194">
            <v>1707931.2752410001</v>
          </cell>
          <cell r="AV194">
            <v>0</v>
          </cell>
          <cell r="AW194" t="str">
            <v>исключены
"Сосновка - куршская коса 0-1,7"
"Калининград зеленоградск 26-32,2" в связи с тем, что данные автомобильные дороги проходят по г. Зеленоградску</v>
          </cell>
          <cell r="AY194">
            <v>0</v>
          </cell>
        </row>
        <row r="195">
          <cell r="A195" t="str">
            <v>МППМоскальвоДФО</v>
          </cell>
          <cell r="B195">
            <v>70</v>
          </cell>
          <cell r="C195" t="str">
            <v>Владивостокский</v>
          </cell>
          <cell r="D195" t="str">
            <v>МПП</v>
          </cell>
          <cell r="E195" t="str">
            <v>МПП</v>
          </cell>
          <cell r="F195" t="str">
            <v>Москальво</v>
          </cell>
          <cell r="G195" t="str">
            <v>да</v>
          </cell>
          <cell r="H195" t="str">
            <v>установлен</v>
          </cell>
          <cell r="I195" t="str">
            <v>функционирует</v>
          </cell>
          <cell r="J195" t="str">
            <v>морской</v>
          </cell>
          <cell r="K195" t="str">
            <v>не определен</v>
          </cell>
          <cell r="L195" t="str">
            <v>грузо-пассажирский</v>
          </cell>
          <cell r="M195" t="str">
            <v>сезонный</v>
          </cell>
          <cell r="N195" t="str">
            <v>многосторонний</v>
          </cell>
          <cell r="O195" t="str">
            <v>не определен</v>
          </cell>
          <cell r="P195" t="str">
            <v>нет</v>
          </cell>
          <cell r="Q195" t="str">
            <v>да</v>
          </cell>
          <cell r="R195" t="str">
            <v>нет</v>
          </cell>
          <cell r="S195" t="str">
            <v>не применимо</v>
          </cell>
          <cell r="T195" t="str">
            <v>не применимо</v>
          </cell>
          <cell r="U195" t="str">
            <v>ДФО</v>
          </cell>
          <cell r="V195" t="str">
            <v>Сахалинская область</v>
          </cell>
          <cell r="W195" t="str">
            <v>Сахалинская область, Охинский район, морской порт Москальво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Y195">
            <v>0</v>
          </cell>
        </row>
        <row r="196">
          <cell r="A196" t="str">
            <v>ВППМосква (Внуково)ЦФО</v>
          </cell>
          <cell r="B196">
            <v>352</v>
          </cell>
          <cell r="C196" t="str">
            <v>Центральный аппарат</v>
          </cell>
          <cell r="D196" t="str">
            <v>ВПП</v>
          </cell>
          <cell r="E196" t="str">
            <v>ВПП</v>
          </cell>
          <cell r="F196" t="str">
            <v>Москва (Внуково)</v>
          </cell>
          <cell r="G196" t="str">
            <v>да</v>
          </cell>
          <cell r="H196" t="str">
            <v>установлен</v>
          </cell>
          <cell r="I196" t="str">
            <v>функционирует</v>
          </cell>
          <cell r="J196" t="str">
            <v>воздушный</v>
          </cell>
          <cell r="K196" t="str">
            <v>не определен</v>
          </cell>
          <cell r="L196" t="str">
            <v>грузо-пассажирский</v>
          </cell>
          <cell r="M196" t="str">
            <v>постоянный</v>
          </cell>
          <cell r="N196" t="str">
            <v>многосторонний</v>
          </cell>
          <cell r="O196" t="str">
            <v>не определен</v>
          </cell>
          <cell r="P196" t="str">
            <v>да</v>
          </cell>
          <cell r="Q196" t="str">
            <v>да</v>
          </cell>
          <cell r="R196" t="str">
            <v>да</v>
          </cell>
          <cell r="S196" t="str">
            <v>не применимо</v>
          </cell>
          <cell r="T196" t="str">
            <v>не применимо</v>
          </cell>
          <cell r="U196" t="str">
            <v>ЦФО</v>
          </cell>
          <cell r="V196" t="str">
            <v>г. Москва</v>
          </cell>
          <cell r="W196" t="str">
            <v>г. Москва ( 28 км от центра Москвы по Киевскому шоссе, юго-западное направление)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Y196">
            <v>0</v>
          </cell>
        </row>
        <row r="197">
          <cell r="A197" t="str">
            <v>ВППМосква (Домодедово)ЦФО</v>
          </cell>
          <cell r="B197">
            <v>353</v>
          </cell>
          <cell r="C197" t="str">
            <v>Центральный аппарат</v>
          </cell>
          <cell r="D197" t="str">
            <v>ВПП</v>
          </cell>
          <cell r="E197" t="str">
            <v>ВПП</v>
          </cell>
          <cell r="F197" t="str">
            <v>Москва (Домодедово)</v>
          </cell>
          <cell r="G197" t="str">
            <v>да</v>
          </cell>
          <cell r="H197" t="str">
            <v>установлен</v>
          </cell>
          <cell r="I197" t="str">
            <v>функционирует</v>
          </cell>
          <cell r="J197" t="str">
            <v>воздушный</v>
          </cell>
          <cell r="K197" t="str">
            <v>не определен</v>
          </cell>
          <cell r="L197" t="str">
            <v>грузо-пассажирский</v>
          </cell>
          <cell r="M197" t="str">
            <v>постоянный</v>
          </cell>
          <cell r="N197" t="str">
            <v>многосторонний</v>
          </cell>
          <cell r="O197" t="str">
            <v>не определен</v>
          </cell>
          <cell r="P197" t="str">
            <v>да</v>
          </cell>
          <cell r="Q197" t="str">
            <v>да</v>
          </cell>
          <cell r="R197" t="str">
            <v>да</v>
          </cell>
          <cell r="S197" t="str">
            <v>не применимо</v>
          </cell>
          <cell r="T197" t="str">
            <v>не применимо</v>
          </cell>
          <cell r="U197" t="str">
            <v>ЦФО</v>
          </cell>
          <cell r="V197" t="str">
            <v>Московская область</v>
          </cell>
          <cell r="W197" t="str">
            <v>Московская область, городской округ Домодедово, территория аэропорта Домодедово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Y197">
            <v>0</v>
          </cell>
        </row>
        <row r="198">
          <cell r="A198" t="str">
            <v>ВППМосква (Шереметьево)ЦФО</v>
          </cell>
          <cell r="B198">
            <v>354</v>
          </cell>
          <cell r="C198" t="str">
            <v>Центральный аппарат</v>
          </cell>
          <cell r="D198" t="str">
            <v>ВПП</v>
          </cell>
          <cell r="E198" t="str">
            <v>ВПП</v>
          </cell>
          <cell r="F198" t="str">
            <v>Москва (Шереметьево)</v>
          </cell>
          <cell r="G198" t="str">
            <v>да</v>
          </cell>
          <cell r="H198" t="str">
            <v>установлен</v>
          </cell>
          <cell r="I198" t="str">
            <v>функционирует</v>
          </cell>
          <cell r="J198" t="str">
            <v>воздушный</v>
          </cell>
          <cell r="K198" t="str">
            <v>не определен</v>
          </cell>
          <cell r="L198" t="str">
            <v>грузо-пассажирский</v>
          </cell>
          <cell r="M198" t="str">
            <v>постоянный</v>
          </cell>
          <cell r="N198" t="str">
            <v>многосторонний</v>
          </cell>
          <cell r="O198" t="str">
            <v>не определен</v>
          </cell>
          <cell r="P198" t="str">
            <v>да</v>
          </cell>
          <cell r="Q198" t="str">
            <v>да</v>
          </cell>
          <cell r="R198" t="str">
            <v>да</v>
          </cell>
          <cell r="S198" t="str">
            <v>не применимо</v>
          </cell>
          <cell r="T198" t="str">
            <v>не применимо</v>
          </cell>
          <cell r="U198" t="str">
            <v>ЦФО</v>
          </cell>
          <cell r="V198" t="str">
            <v>Московская область</v>
          </cell>
          <cell r="W198" t="str">
            <v>Московская область, городской округ Химки (15 км Ленинградского шоссе)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Y198">
            <v>0</v>
          </cell>
        </row>
        <row r="199">
          <cell r="A199" t="str">
            <v>ДАПП ПУПМугур-АксыСФО</v>
          </cell>
          <cell r="B199">
            <v>164</v>
          </cell>
          <cell r="C199" t="str">
            <v>Новосибирский</v>
          </cell>
          <cell r="D199" t="str">
            <v>АПП</v>
          </cell>
          <cell r="E199" t="str">
            <v>ДАПП ПУП</v>
          </cell>
          <cell r="F199" t="str">
            <v>Мугур-Аксы</v>
          </cell>
          <cell r="G199" t="str">
            <v>нет</v>
          </cell>
          <cell r="H199" t="str">
            <v>установлен</v>
          </cell>
          <cell r="I199" t="str">
            <v>Не функционирует с 2004 г. 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J199" t="str">
            <v>автомобильный</v>
          </cell>
          <cell r="K199" t="str">
            <v>не определен</v>
          </cell>
          <cell r="L199" t="str">
            <v>грузо-пассажирский</v>
          </cell>
          <cell r="M199" t="str">
            <v>работающий на нерегулярной основе</v>
          </cell>
          <cell r="N199" t="str">
            <v>двусторонний</v>
          </cell>
          <cell r="O199" t="str">
            <v>упрощенный</v>
          </cell>
          <cell r="P199" t="str">
            <v>нет</v>
          </cell>
          <cell r="Q199" t="str">
            <v>нет</v>
          </cell>
          <cell r="R199" t="str">
            <v>нет</v>
          </cell>
          <cell r="S199" t="str">
            <v>Монголия</v>
          </cell>
          <cell r="T199" t="str">
            <v>Харигийн-Гол</v>
          </cell>
          <cell r="U199" t="str">
            <v>СФО</v>
          </cell>
          <cell r="V199" t="str">
            <v>Республика Тыва</v>
          </cell>
          <cell r="W199" t="str">
            <v>не определен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Y199">
            <v>0</v>
          </cell>
        </row>
        <row r="200">
          <cell r="A200" t="str">
            <v>ВППМурманскСЗФО</v>
          </cell>
          <cell r="B200">
            <v>145</v>
          </cell>
          <cell r="C200" t="str">
            <v>Мурманский</v>
          </cell>
          <cell r="D200" t="str">
            <v>ВПП</v>
          </cell>
          <cell r="E200" t="str">
            <v>ВПП</v>
          </cell>
          <cell r="F200" t="str">
            <v>Мурманск</v>
          </cell>
          <cell r="G200" t="str">
            <v>да</v>
          </cell>
          <cell r="H200" t="str">
            <v>установлен</v>
          </cell>
          <cell r="I200" t="str">
            <v>функционирует</v>
          </cell>
          <cell r="J200" t="str">
            <v>воздушный</v>
          </cell>
          <cell r="K200" t="str">
            <v>не определен</v>
          </cell>
          <cell r="L200" t="str">
            <v>грузо-пассажирский</v>
          </cell>
          <cell r="M200" t="str">
            <v>постоянный</v>
          </cell>
          <cell r="N200" t="str">
            <v>многосторонний</v>
          </cell>
          <cell r="O200" t="str">
            <v>не определен</v>
          </cell>
          <cell r="P200" t="str">
            <v>нет</v>
          </cell>
          <cell r="Q200" t="str">
            <v>да</v>
          </cell>
          <cell r="R200" t="str">
            <v>нет</v>
          </cell>
          <cell r="S200" t="str">
            <v>не применимо</v>
          </cell>
          <cell r="T200" t="str">
            <v>не применимо</v>
          </cell>
          <cell r="U200" t="str">
            <v>СЗФО</v>
          </cell>
          <cell r="V200" t="str">
            <v>Мурманская область</v>
          </cell>
          <cell r="W200" t="str">
            <v>Мурманская обл., пос. Мурмаши, аэропорт Мурманск, 24 км. юго-западнее центра г. Мурманск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Y200">
            <v>0</v>
          </cell>
        </row>
        <row r="201">
          <cell r="A201" t="str">
            <v>МППМурманскСЗФО</v>
          </cell>
          <cell r="B201">
            <v>153</v>
          </cell>
          <cell r="C201" t="str">
            <v>Мурманский</v>
          </cell>
          <cell r="D201" t="str">
            <v>МПП</v>
          </cell>
          <cell r="E201" t="str">
            <v>МПП</v>
          </cell>
          <cell r="F201" t="str">
            <v>Мурманск</v>
          </cell>
          <cell r="G201" t="str">
            <v>да</v>
          </cell>
          <cell r="H201" t="str">
            <v>установлен</v>
          </cell>
          <cell r="I201" t="str">
            <v>функционирует</v>
          </cell>
          <cell r="J201" t="str">
            <v>морской</v>
          </cell>
          <cell r="K201" t="str">
            <v>не определен</v>
          </cell>
          <cell r="L201" t="str">
            <v>грузо-пассажирский</v>
          </cell>
          <cell r="M201" t="str">
            <v>постоянный</v>
          </cell>
          <cell r="N201" t="str">
            <v>многосторонний</v>
          </cell>
          <cell r="O201" t="str">
            <v>не определен</v>
          </cell>
          <cell r="P201" t="str">
            <v>да</v>
          </cell>
          <cell r="Q201" t="str">
            <v>да</v>
          </cell>
          <cell r="R201" t="str">
            <v>да</v>
          </cell>
          <cell r="S201" t="str">
            <v>не применимо</v>
          </cell>
          <cell r="T201" t="str">
            <v>не применимо</v>
          </cell>
          <cell r="U201" t="str">
            <v>СЗФО</v>
          </cell>
          <cell r="V201" t="str">
            <v>Мурманская область</v>
          </cell>
          <cell r="W201" t="str">
            <v>Северо-Западный федеральный округ, Мурманская область, г. Мурманск, Баренцево море, Кольский залив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Y201">
            <v>0</v>
          </cell>
        </row>
        <row r="202">
          <cell r="A202" t="str">
            <v>ВППНальчикСКФО</v>
          </cell>
          <cell r="B202">
            <v>273</v>
          </cell>
          <cell r="C202" t="str">
            <v>Северо-Кавказский</v>
          </cell>
          <cell r="D202" t="str">
            <v>ВПП</v>
          </cell>
          <cell r="E202" t="str">
            <v>ВПП</v>
          </cell>
          <cell r="F202" t="str">
            <v>Нальчик</v>
          </cell>
          <cell r="G202" t="str">
            <v>да</v>
          </cell>
          <cell r="H202" t="str">
            <v>установлен</v>
          </cell>
          <cell r="I202" t="str">
            <v>функционирует</v>
          </cell>
          <cell r="J202" t="str">
            <v>воздушный</v>
          </cell>
          <cell r="K202" t="str">
            <v>не определен</v>
          </cell>
          <cell r="L202" t="str">
            <v>грузо-пассажирский</v>
          </cell>
          <cell r="M202" t="str">
            <v>работающий на нерегулярной основе</v>
          </cell>
          <cell r="N202" t="str">
            <v>многосторонний</v>
          </cell>
          <cell r="O202" t="str">
            <v>не определен</v>
          </cell>
          <cell r="P202" t="str">
            <v>нет</v>
          </cell>
          <cell r="Q202" t="str">
            <v>нет</v>
          </cell>
          <cell r="R202" t="str">
            <v>нет</v>
          </cell>
          <cell r="S202" t="str">
            <v>не применимо</v>
          </cell>
          <cell r="T202" t="str">
            <v>не применимо</v>
          </cell>
          <cell r="U202" t="str">
            <v>СКФО</v>
          </cell>
          <cell r="V202" t="str">
            <v>Кабардино-Балкарская Республика</v>
          </cell>
          <cell r="W202" t="str">
            <v>Кабардино-Балкарская Республика, г. Нальчик, ул. Кабардинская, д. 195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Y202">
            <v>0</v>
          </cell>
        </row>
        <row r="203">
          <cell r="A203" t="str">
            <v>МППНарьян-МарСЗФО</v>
          </cell>
          <cell r="B203">
            <v>154</v>
          </cell>
          <cell r="C203" t="str">
            <v>Мурманский</v>
          </cell>
          <cell r="D203" t="str">
            <v>МПП</v>
          </cell>
          <cell r="E203" t="str">
            <v>МПП</v>
          </cell>
          <cell r="F203" t="str">
            <v>Нарьян-Мар</v>
          </cell>
          <cell r="G203" t="str">
            <v>нет</v>
          </cell>
          <cell r="H203" t="str">
            <v>установлен</v>
          </cell>
          <cell r="I203" t="str">
            <v>Не функционирует с 2009 г. Пункт пропуска не обустроен, так как решение о целесообразности функционирования не принято (в связи с сильным замывом дна реки Печора проход грузовых судов с большой осадкой и заход в порт не представляется возможным). Планируется реконструкция в соответствии с приказом Минтранса России от 24.07.2017 № 271</v>
          </cell>
          <cell r="J203" t="str">
            <v>морской</v>
          </cell>
          <cell r="K203" t="str">
            <v>не определен</v>
          </cell>
          <cell r="L203" t="str">
            <v>грузовой</v>
          </cell>
          <cell r="M203" t="str">
            <v>сезонный</v>
          </cell>
          <cell r="N203" t="str">
            <v>многосторонний</v>
          </cell>
          <cell r="O203" t="str">
            <v>не определен</v>
          </cell>
          <cell r="P203" t="str">
            <v>нет</v>
          </cell>
          <cell r="Q203" t="str">
            <v>нет</v>
          </cell>
          <cell r="R203" t="str">
            <v>нет</v>
          </cell>
          <cell r="S203" t="str">
            <v>не применимо</v>
          </cell>
          <cell r="T203" t="str">
            <v>не применимо</v>
          </cell>
          <cell r="U203" t="str">
            <v>СЗФО</v>
          </cell>
          <cell r="V203" t="str">
            <v>Ненецкий автономный округ</v>
          </cell>
          <cell r="W203" t="str">
            <v>не определен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Y203">
            <v>0</v>
          </cell>
        </row>
        <row r="204">
          <cell r="A204" t="str">
            <v>ДАПП ПУПНаушкиДФО</v>
          </cell>
          <cell r="B204">
            <v>0</v>
          </cell>
          <cell r="C204" t="str">
            <v>Читинский</v>
          </cell>
          <cell r="D204" t="str">
            <v>АПП</v>
          </cell>
          <cell r="E204" t="str">
            <v>ДАПП ПУП</v>
          </cell>
          <cell r="F204" t="str">
            <v>Наушки</v>
          </cell>
          <cell r="G204" t="str">
            <v>нет</v>
          </cell>
          <cell r="H204" t="str">
            <v>закрыт</v>
          </cell>
          <cell r="I204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J204" t="str">
            <v>автомобильный</v>
          </cell>
          <cell r="K204" t="str">
            <v>не определен</v>
          </cell>
          <cell r="L204" t="str">
            <v>грузо-пассажирский</v>
          </cell>
          <cell r="M204" t="str">
            <v>сезонный</v>
          </cell>
          <cell r="N204" t="str">
            <v>двусторонний</v>
          </cell>
          <cell r="O204" t="str">
            <v>упрощенный</v>
          </cell>
          <cell r="P204" t="str">
            <v>нет</v>
          </cell>
          <cell r="Q204" t="str">
            <v>нет</v>
          </cell>
          <cell r="R204" t="str">
            <v>нет</v>
          </cell>
          <cell r="S204" t="str">
            <v>Монголия</v>
          </cell>
          <cell r="T204" t="str">
            <v>Цаган-Арал</v>
          </cell>
          <cell r="U204" t="str">
            <v>ДФО</v>
          </cell>
          <cell r="V204" t="str">
            <v>Республика Бурятия</v>
          </cell>
          <cell r="W204" t="str">
            <v>не определен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Y204">
            <v>0</v>
          </cell>
        </row>
        <row r="205">
          <cell r="A205" t="str">
            <v>ЖДППНаушкиДФО</v>
          </cell>
          <cell r="B205">
            <v>372</v>
          </cell>
          <cell r="C205" t="str">
            <v>Читинский</v>
          </cell>
          <cell r="D205" t="str">
            <v>ЖДПП</v>
          </cell>
          <cell r="E205" t="str">
            <v>ЖДПП</v>
          </cell>
          <cell r="F205" t="str">
            <v>Наушки</v>
          </cell>
          <cell r="G205" t="str">
            <v>да</v>
          </cell>
          <cell r="H205" t="str">
            <v>установлен</v>
          </cell>
          <cell r="I205" t="str">
            <v>функционирует</v>
          </cell>
          <cell r="J205" t="str">
            <v>железнодорожный</v>
          </cell>
          <cell r="K205" t="str">
            <v>не определен</v>
          </cell>
          <cell r="L205" t="str">
            <v>грузо-пассажирский</v>
          </cell>
          <cell r="M205" t="str">
            <v>постоянный</v>
          </cell>
          <cell r="N205" t="str">
            <v>многосторонний</v>
          </cell>
          <cell r="O205" t="str">
            <v>не определен</v>
          </cell>
          <cell r="P205" t="str">
            <v>да</v>
          </cell>
          <cell r="Q205" t="str">
            <v>да</v>
          </cell>
          <cell r="R205" t="str">
            <v>да</v>
          </cell>
          <cell r="S205" t="str">
            <v>Монголия</v>
          </cell>
          <cell r="T205" t="str">
            <v>Сухэ-Батор</v>
          </cell>
          <cell r="U205" t="str">
            <v>ДФО</v>
          </cell>
          <cell r="V205" t="str">
            <v>Республика Бурятия</v>
          </cell>
          <cell r="W205" t="str">
            <v>Республика Бурятия, Кяхтинский район, п. Наушки, ул. Вокзальная, 33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Y205">
            <v>0</v>
          </cell>
        </row>
        <row r="206">
          <cell r="A206" t="str">
            <v>МППНаходкаДФО</v>
          </cell>
          <cell r="B206">
            <v>71</v>
          </cell>
          <cell r="C206" t="str">
            <v>Владивостокский</v>
          </cell>
          <cell r="D206" t="str">
            <v>МПП</v>
          </cell>
          <cell r="E206" t="str">
            <v>МПП</v>
          </cell>
          <cell r="F206" t="str">
            <v>Находка</v>
          </cell>
          <cell r="G206" t="str">
            <v>да</v>
          </cell>
          <cell r="H206" t="str">
            <v>установлен</v>
          </cell>
          <cell r="I206" t="str">
            <v>функционирует</v>
          </cell>
          <cell r="J206" t="str">
            <v>морской</v>
          </cell>
          <cell r="K206" t="str">
            <v>не определен</v>
          </cell>
          <cell r="L206" t="str">
            <v>грузо-пассажирский</v>
          </cell>
          <cell r="M206" t="str">
            <v>постоянный</v>
          </cell>
          <cell r="N206" t="str">
            <v>многосторонний</v>
          </cell>
          <cell r="O206" t="str">
            <v>не определен</v>
          </cell>
          <cell r="P206" t="str">
            <v>да</v>
          </cell>
          <cell r="Q206" t="str">
            <v>да</v>
          </cell>
          <cell r="R206" t="str">
            <v>да</v>
          </cell>
          <cell r="S206" t="str">
            <v>не применимо</v>
          </cell>
          <cell r="T206" t="str">
            <v>не применимо</v>
          </cell>
          <cell r="U206" t="str">
            <v>ДФО</v>
          </cell>
          <cell r="V206" t="str">
            <v>Приморский край</v>
          </cell>
          <cell r="W206" t="str">
            <v xml:space="preserve">Приморский край, г. Находка, расположен на 17 – ти отдельных участках морского порта Находка: 
№ 1 - ООО «Порт Ливадия», ул. Астафьева, 13 а. 
№ 2 - ООО «Фарист Лайн», ул. Портовая. 76. 
№ 3 - ООО «Геомар», мыс Шефнера, 8.
 № 4 - ООО «Лесной терминал», ул. Набережная, 1. 
№ 5 - ООО «Гейзер», ул. Набережная, 1а.
№ 6 - АО «Дальмормонтаж», мыс Шефнера, д. 2. 
№ 7 - АО «Дальневосточный судомеханический завод», ул. Ленинская, 2а.
№ 8 - АО «Порт Восточные ворота – Приморский завод», ул. Судоремонтная, 29а.
№ 9 - ООО «Трансбункер - Приморье», ул. Пирогова, 13, корп. 1, кв.617.
№ 10 - АО «Находкинский морской рыбный порт», Находкинский проспект, 69. 
№ 11, № 12 - ООО «РН – Морской терминал Находка», ул. Макарова, д. 19. 
№ 13 - АО «Терминал Астафьева», ул. Астафьева, 1. 
№ 14, № 15 - АО «Находкинский морской торговый порт», ул. Портовая, 22. 
№ 16 АО «Находкинский судоремонтный завод», Находкинский проспект, 59. 
№ 17 - ООО «Аттис - Энтерпрайс», ул. Макарова, 103А.
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Y206">
            <v>0</v>
          </cell>
        </row>
        <row r="207">
          <cell r="A207" t="str">
            <v>МППНевельскДФО</v>
          </cell>
          <cell r="B207">
            <v>72</v>
          </cell>
          <cell r="C207" t="str">
            <v>Владивостокский</v>
          </cell>
          <cell r="D207" t="str">
            <v>МПП</v>
          </cell>
          <cell r="E207" t="str">
            <v>МПП</v>
          </cell>
          <cell r="F207" t="str">
            <v>Невельск</v>
          </cell>
          <cell r="G207" t="str">
            <v>да</v>
          </cell>
          <cell r="H207" t="str">
            <v>установлен</v>
          </cell>
          <cell r="I207" t="str">
            <v>функционирует</v>
          </cell>
          <cell r="J207" t="str">
            <v>морской</v>
          </cell>
          <cell r="K207" t="str">
            <v>не определен</v>
          </cell>
          <cell r="L207" t="str">
            <v>грузо-пассажирский</v>
          </cell>
          <cell r="M207" t="str">
            <v>постоянный</v>
          </cell>
          <cell r="N207" t="str">
            <v>многосторонний</v>
          </cell>
          <cell r="O207" t="str">
            <v>не определен</v>
          </cell>
          <cell r="P207" t="str">
            <v>нет</v>
          </cell>
          <cell r="Q207" t="str">
            <v>нет</v>
          </cell>
          <cell r="R207" t="str">
            <v>да</v>
          </cell>
          <cell r="S207" t="str">
            <v>не применимо</v>
          </cell>
          <cell r="T207" t="str">
            <v>не применимо</v>
          </cell>
          <cell r="U207" t="str">
            <v>ДФО</v>
          </cell>
          <cell r="V207" t="str">
            <v>Сахалинская область</v>
          </cell>
          <cell r="W207" t="str">
            <v>Участок в г. Невельск - Сахалинская область, г. Невельск, южная часть Татарского пролива, морской порт Невельск;
Участок в пгт. Южно-Курильск -
Сахалинская область о. Кунашир, пгт.
Южно-Курильск, бухта Южно-
Курильская;
Участок в г. Северо – Курильск -
Сахалинская область, о. Парамушир, г.
Северо – Курильск ул. Набережная,2;
Участок в пос. Курильск - Сахалинская
обл., о. Итуруп, пос. Курильск, залив
Китовый.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Y207">
            <v>0</v>
          </cell>
        </row>
        <row r="208">
          <cell r="A208" t="str">
            <v>ЖДППНеверовскаяСФО</v>
          </cell>
          <cell r="B208">
            <v>180</v>
          </cell>
          <cell r="C208" t="str">
            <v>Новосибирский</v>
          </cell>
          <cell r="D208" t="str">
            <v>ЖДПП</v>
          </cell>
          <cell r="E208" t="str">
            <v>ЖДПП</v>
          </cell>
          <cell r="F208" t="str">
            <v>Неверовская</v>
          </cell>
          <cell r="G208" t="str">
            <v>да</v>
          </cell>
          <cell r="H208" t="str">
            <v>установлен</v>
          </cell>
          <cell r="I208" t="str">
            <v>функционирует</v>
          </cell>
          <cell r="J208" t="str">
            <v>железнодорожный</v>
          </cell>
          <cell r="K208" t="str">
            <v>не определен</v>
          </cell>
          <cell r="L208" t="str">
            <v>грузо-пассажирский</v>
          </cell>
          <cell r="M208" t="str">
            <v>постоянный</v>
          </cell>
          <cell r="N208" t="str">
            <v>двусторонний</v>
          </cell>
          <cell r="O208" t="str">
            <v>не определен</v>
          </cell>
          <cell r="P208" t="str">
            <v>нет</v>
          </cell>
          <cell r="Q208" t="str">
            <v>нет</v>
          </cell>
          <cell r="R208" t="str">
            <v>нет</v>
          </cell>
          <cell r="S208" t="str">
            <v>Республика Казахстан</v>
          </cell>
          <cell r="T208" t="str">
            <v>Жезкент</v>
          </cell>
          <cell r="U208" t="str">
            <v>СФО</v>
          </cell>
          <cell r="V208" t="str">
            <v>Алтайский край</v>
          </cell>
          <cell r="W208" t="str">
            <v>Алтайский край, Локтевский район, г. Горняк, ул. Вокзальная, 95а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Y208">
            <v>0</v>
          </cell>
        </row>
        <row r="209">
          <cell r="A209" t="str">
            <v>ДАППНевольноеСФО</v>
          </cell>
          <cell r="B209">
            <v>165</v>
          </cell>
          <cell r="C209" t="str">
            <v>Новосибирский</v>
          </cell>
          <cell r="D209" t="str">
            <v>АПП</v>
          </cell>
          <cell r="E209" t="str">
            <v>ДАПП</v>
          </cell>
          <cell r="F209" t="str">
            <v>Невольное</v>
          </cell>
          <cell r="G209" t="str">
            <v>да</v>
          </cell>
          <cell r="H209" t="str">
            <v>установлен</v>
          </cell>
          <cell r="I209" t="str">
            <v>функционирует</v>
          </cell>
          <cell r="J209" t="str">
            <v>автомобильный</v>
          </cell>
          <cell r="K209" t="str">
            <v>не определен</v>
          </cell>
          <cell r="L209" t="str">
            <v>грузо-пассажирский</v>
          </cell>
          <cell r="M209" t="str">
            <v>постоянный</v>
          </cell>
          <cell r="N209" t="str">
            <v>двусторонний</v>
          </cell>
          <cell r="O209" t="str">
            <v>не определен</v>
          </cell>
          <cell r="P209" t="str">
            <v>нет</v>
          </cell>
          <cell r="Q209" t="str">
            <v>нет</v>
          </cell>
          <cell r="R209" t="str">
            <v>нет</v>
          </cell>
          <cell r="S209" t="str">
            <v>Республика Казахстан</v>
          </cell>
          <cell r="T209" t="str">
            <v>Амангельды</v>
          </cell>
          <cell r="U209" t="str">
            <v>СФО</v>
          </cell>
          <cell r="V209" t="str">
            <v>Омская область</v>
          </cell>
          <cell r="W209" t="str">
            <v>Омская область, Русско-Полянский район, 19 км автомобильной дороги Русская Поляна – граница Республики Казахстан</v>
          </cell>
          <cell r="X209" t="str">
            <v>региональная</v>
          </cell>
          <cell r="Y209" t="str">
            <v>52 ОП РЗ А-2 "Русская Поляна - Сибиряк" - граница Республики Казахстан</v>
          </cell>
          <cell r="Z209" t="str">
            <v>ФКУ "Сибуправтодор"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 t="str">
            <v>52 ОП РЗ А-2  -  52 ОП РЗ К-3 -  Р-254,  Южный обход г.Омска  -   автомобильная дорога общего пользования федерального значения Челябинск - Курган - Омск - Новосибирск</v>
          </cell>
          <cell r="AJ209" t="str">
            <v>7-12-136,5</v>
          </cell>
          <cell r="AK209">
            <v>155.5</v>
          </cell>
          <cell r="AL209" t="str">
            <v xml:space="preserve"> IV (12 км) - III (25,3км) -  II (108,2 км) -  I (3 км)</v>
          </cell>
          <cell r="AM209" t="str">
            <v>2-2-4</v>
          </cell>
          <cell r="AN209">
            <v>117273</v>
          </cell>
          <cell r="AO209">
            <v>121.96299999999999</v>
          </cell>
          <cell r="AP209">
            <v>125622</v>
          </cell>
          <cell r="AQ209">
            <v>618406.04340132757</v>
          </cell>
          <cell r="AR209">
            <v>649326.34557139396</v>
          </cell>
          <cell r="AS209">
            <v>565436.40261776838</v>
          </cell>
          <cell r="AT209">
            <v>678523.68314132199</v>
          </cell>
          <cell r="AU209">
            <v>814228.4197695863</v>
          </cell>
          <cell r="AV209">
            <v>854939.84075806569</v>
          </cell>
          <cell r="AW209">
            <v>0</v>
          </cell>
          <cell r="AY209">
            <v>0</v>
          </cell>
        </row>
        <row r="210">
          <cell r="A210" t="str">
            <v>ЖДППНежегольЦФО</v>
          </cell>
          <cell r="B210">
            <v>22</v>
          </cell>
          <cell r="C210" t="str">
            <v>Белгородский</v>
          </cell>
          <cell r="D210" t="str">
            <v>ЖДПП</v>
          </cell>
          <cell r="E210" t="str">
            <v>ЖДПП</v>
          </cell>
          <cell r="F210" t="str">
            <v>Нежеголь</v>
          </cell>
          <cell r="G210" t="str">
            <v>да</v>
          </cell>
          <cell r="H210" t="str">
            <v>установлен</v>
          </cell>
          <cell r="I210" t="str">
    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</v>
          </cell>
          <cell r="J210" t="str">
            <v>железнодорожный</v>
          </cell>
          <cell r="K210" t="str">
            <v>не определен</v>
          </cell>
          <cell r="L210" t="str">
            <v>грузо-пассажирский</v>
          </cell>
          <cell r="M210" t="str">
            <v>постоянный</v>
          </cell>
          <cell r="N210" t="str">
            <v>двусторонний</v>
          </cell>
          <cell r="O210" t="str">
            <v>не определен</v>
          </cell>
          <cell r="P210" t="str">
            <v>нет</v>
          </cell>
          <cell r="Q210" t="str">
            <v>нет</v>
          </cell>
          <cell r="R210" t="str">
            <v>нет</v>
          </cell>
          <cell r="S210" t="str">
            <v>Украина</v>
          </cell>
          <cell r="T210" t="str">
            <v>Волчанск</v>
          </cell>
          <cell r="U210" t="str">
            <v>ЦФО</v>
          </cell>
          <cell r="V210" t="str">
            <v>Белгородская область</v>
          </cell>
          <cell r="W210" t="str">
            <v>Белгородская область, Шебекинский район, ул. Нежегольское шоссе 42, станция Нежеголь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Y210">
            <v>0</v>
          </cell>
        </row>
        <row r="211">
          <cell r="A211" t="str">
            <v>ЖДППНестеровСЗФО</v>
          </cell>
          <cell r="B211">
            <v>122</v>
          </cell>
          <cell r="C211" t="str">
            <v>Калининградский</v>
          </cell>
          <cell r="D211" t="str">
            <v>ЖДПП</v>
          </cell>
          <cell r="E211" t="str">
            <v>ЖДПП</v>
          </cell>
          <cell r="F211" t="str">
            <v>Нестеров</v>
          </cell>
          <cell r="G211" t="str">
            <v>да</v>
          </cell>
          <cell r="H211" t="str">
            <v>установлен</v>
          </cell>
          <cell r="I211" t="str">
            <v>функционирует</v>
          </cell>
          <cell r="J211" t="str">
            <v>железнодорожный</v>
          </cell>
          <cell r="K211" t="str">
            <v>не определен</v>
          </cell>
          <cell r="L211" t="str">
            <v>грузо-пассажирский</v>
          </cell>
          <cell r="M211" t="str">
            <v>постоянный</v>
          </cell>
          <cell r="N211" t="str">
            <v>многосторонний</v>
          </cell>
          <cell r="O211" t="str">
            <v>не определен</v>
          </cell>
          <cell r="P211" t="str">
            <v>да</v>
          </cell>
          <cell r="Q211" t="str">
            <v>да</v>
          </cell>
          <cell r="R211" t="str">
            <v>да</v>
          </cell>
          <cell r="S211" t="str">
            <v>Литовская Республика</v>
          </cell>
          <cell r="T211" t="str">
            <v>Кибартай</v>
          </cell>
          <cell r="U211" t="str">
            <v>СЗФО</v>
          </cell>
          <cell r="V211" t="str">
            <v>Калининградская область</v>
          </cell>
          <cell r="W211" t="str">
            <v>Калининградская область, Нестеровский р-н, п. Чернышевское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Y211">
            <v>0</v>
          </cell>
        </row>
        <row r="212">
          <cell r="A212" t="str">
            <v>МАППНехотеевкаЦФО</v>
          </cell>
          <cell r="B212">
            <v>11</v>
          </cell>
          <cell r="C212" t="str">
            <v>Белгородский</v>
          </cell>
          <cell r="D212" t="str">
            <v>АПП</v>
          </cell>
          <cell r="E212" t="str">
            <v>МАПП</v>
          </cell>
          <cell r="F212" t="str">
            <v>Нехотеевка</v>
          </cell>
          <cell r="G212" t="str">
            <v>да</v>
          </cell>
          <cell r="H212" t="str">
            <v>установлен</v>
          </cell>
          <cell r="I212" t="str">
            <v>функционирует</v>
          </cell>
          <cell r="J212" t="str">
            <v>автомобильный</v>
          </cell>
          <cell r="K212" t="str">
            <v>не определен</v>
          </cell>
          <cell r="L212" t="str">
            <v>грузо-пассажирский</v>
          </cell>
          <cell r="M212" t="str">
            <v>постоянный</v>
          </cell>
          <cell r="N212" t="str">
            <v>многосторонний</v>
          </cell>
          <cell r="O212" t="str">
            <v>не определен</v>
          </cell>
          <cell r="P212" t="str">
            <v>да</v>
          </cell>
          <cell r="Q212" t="str">
            <v>да</v>
          </cell>
          <cell r="R212" t="str">
            <v>да</v>
          </cell>
          <cell r="S212" t="str">
            <v>Украина</v>
          </cell>
          <cell r="T212" t="str">
            <v>Гоптовка</v>
          </cell>
          <cell r="U212" t="str">
            <v>ЦФО</v>
          </cell>
          <cell r="V212" t="str">
            <v>Белгородская область</v>
          </cell>
          <cell r="W212" t="str">
            <v>Белгородская область, Белгородский район, 705 км федеральной автодороги Москва-Симферополь</v>
          </cell>
          <cell r="X212" t="str">
            <v>федеральная</v>
          </cell>
          <cell r="Y212" t="str">
            <v>М-2</v>
          </cell>
          <cell r="Z212" t="str">
            <v>ФКУ Упрдор Москва - Харьков</v>
          </cell>
          <cell r="AA212" t="str">
            <v>703+820</v>
          </cell>
          <cell r="AB212">
            <v>0</v>
          </cell>
          <cell r="AC212" t="str">
            <v>4</v>
          </cell>
          <cell r="AD212" t="str">
            <v xml:space="preserve">II </v>
          </cell>
          <cell r="AE212">
            <v>96.75</v>
          </cell>
          <cell r="AF212" t="str">
            <v>обустроено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Y212">
            <v>0</v>
          </cell>
        </row>
        <row r="213">
          <cell r="A213" t="str">
            <v>ВППНижневартовскУФО</v>
          </cell>
          <cell r="B213">
            <v>316</v>
          </cell>
          <cell r="C213" t="str">
            <v>Уральский</v>
          </cell>
          <cell r="D213" t="str">
            <v>ВПП</v>
          </cell>
          <cell r="E213" t="str">
            <v>ВПП</v>
          </cell>
          <cell r="F213" t="str">
            <v>Нижневартовск</v>
          </cell>
          <cell r="G213" t="str">
            <v>да</v>
          </cell>
          <cell r="H213" t="str">
            <v>установлен</v>
          </cell>
          <cell r="I213" t="str">
            <v>функционирует</v>
          </cell>
          <cell r="J213" t="str">
            <v>воздушный</v>
          </cell>
          <cell r="K213" t="str">
            <v>не определен</v>
          </cell>
          <cell r="L213" t="str">
            <v>грузо-пассажирский</v>
          </cell>
          <cell r="M213" t="str">
            <v>постоянный</v>
          </cell>
          <cell r="N213" t="str">
            <v>многосторонний</v>
          </cell>
          <cell r="O213" t="str">
            <v>не определен</v>
          </cell>
          <cell r="P213" t="str">
            <v>нет</v>
          </cell>
          <cell r="Q213" t="str">
            <v>нет</v>
          </cell>
          <cell r="R213" t="str">
            <v>нет</v>
          </cell>
          <cell r="S213" t="str">
            <v>не применимо</v>
          </cell>
          <cell r="T213" t="str">
            <v>не применимо</v>
          </cell>
          <cell r="U213" t="str">
            <v>УФО</v>
          </cell>
          <cell r="V213" t="str">
            <v>Ханты-Мансийский автономный округ - Югра</v>
          </cell>
          <cell r="W213" t="str">
            <v>Ханты-Мансийский автономный округ - Югра, г. Нижневартовск, ул. Авиаторов, 2, расположен в 3 км от центра города в северо-западном направлении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Y213">
            <v>0</v>
          </cell>
        </row>
        <row r="214">
          <cell r="A214" t="str">
            <v>ВППНижнекамск (Бегишево)ПФО</v>
          </cell>
          <cell r="B214">
            <v>97</v>
          </cell>
          <cell r="C214" t="str">
            <v>Волгоградский</v>
          </cell>
          <cell r="D214" t="str">
            <v>ВПП</v>
          </cell>
          <cell r="E214" t="str">
            <v>ВПП</v>
          </cell>
          <cell r="F214" t="str">
            <v>Нижнекамск (Бегишево)</v>
          </cell>
          <cell r="G214" t="str">
            <v>да</v>
          </cell>
          <cell r="H214" t="str">
            <v>установлен</v>
          </cell>
          <cell r="I214" t="str">
            <v>функционирует</v>
          </cell>
          <cell r="J214" t="str">
            <v>воздушный</v>
          </cell>
          <cell r="K214" t="str">
            <v>не определен</v>
          </cell>
          <cell r="L214" t="str">
            <v>грузо-пассажирский</v>
          </cell>
          <cell r="M214" t="str">
            <v>постоянный</v>
          </cell>
          <cell r="N214" t="str">
            <v>многосторонний</v>
          </cell>
          <cell r="O214" t="str">
            <v>не определен</v>
          </cell>
          <cell r="P214" t="str">
            <v>нет</v>
          </cell>
          <cell r="Q214" t="str">
            <v>нет</v>
          </cell>
          <cell r="R214" t="str">
            <v>нет</v>
          </cell>
          <cell r="S214" t="str">
            <v>не применимо</v>
          </cell>
          <cell r="T214" t="str">
            <v>не применимо</v>
          </cell>
          <cell r="U214" t="str">
            <v>ПФО</v>
          </cell>
          <cell r="V214" t="str">
            <v>Республика Татарстан</v>
          </cell>
          <cell r="W214" t="str">
            <v>Республика Татарстан, Тукаевский район, с. Биклянь,  аэропорт "Бегишево"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Y214">
            <v>0</v>
          </cell>
        </row>
        <row r="215">
          <cell r="A215" t="str">
            <v>ЖДППНижнеленинскоеДФО</v>
          </cell>
          <cell r="B215">
            <v>328</v>
          </cell>
          <cell r="C215" t="str">
            <v>Хабаровский</v>
          </cell>
          <cell r="D215" t="str">
            <v>ЖДПП</v>
          </cell>
          <cell r="E215" t="str">
            <v>ЖДПП</v>
          </cell>
          <cell r="F215" t="str">
            <v>Нижнеленинское</v>
          </cell>
          <cell r="G215" t="str">
            <v>да</v>
          </cell>
          <cell r="H215" t="str">
            <v>установлен</v>
          </cell>
          <cell r="I215" t="str">
            <v>Открыт после проведения мероприятий по обустройству распоряжением Правительства РФ от 07.07.2022 № 1848-р. Ожидается решение китайской стороны об открытии сообщения</v>
          </cell>
          <cell r="J215" t="str">
            <v>железнодорожный</v>
          </cell>
          <cell r="K215" t="str">
            <v>не определен</v>
          </cell>
          <cell r="L215" t="str">
            <v>грузо-пассажирский</v>
          </cell>
          <cell r="M215" t="str">
            <v>постоянный</v>
          </cell>
          <cell r="N215" t="str">
            <v>многосторонний</v>
          </cell>
          <cell r="O215" t="str">
            <v>не определен</v>
          </cell>
          <cell r="P215" t="str">
            <v>нет</v>
          </cell>
          <cell r="Q215" t="str">
            <v>да</v>
          </cell>
          <cell r="R215" t="str">
            <v>да</v>
          </cell>
          <cell r="S215" t="str">
            <v>Китайская Народная Республика</v>
          </cell>
          <cell r="T215" t="str">
            <v>Тунцзян</v>
          </cell>
          <cell r="U215" t="str">
            <v>ДФО</v>
          </cell>
          <cell r="V215" t="str">
            <v>Еврейская автономная область</v>
          </cell>
          <cell r="W215" t="str">
            <v>Российская Федерация, Еврейская автономная область, Ленинский муниципальный район, Ленинское сельское поселение, с. Нижнеленинское, ул. Дубинина, д. 30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Y215">
            <v>0</v>
          </cell>
        </row>
        <row r="216">
          <cell r="A216" t="str">
            <v>СППНижнеленинскоеДФО</v>
          </cell>
          <cell r="B216">
            <v>342</v>
          </cell>
          <cell r="C216" t="str">
            <v>Хабаровский</v>
          </cell>
          <cell r="D216" t="str">
            <v>СПП</v>
          </cell>
          <cell r="E216" t="str">
            <v>СПП</v>
          </cell>
          <cell r="F216" t="str">
            <v>Нижнеленинское</v>
          </cell>
          <cell r="G216" t="str">
            <v>да</v>
          </cell>
          <cell r="H216" t="str">
            <v>установлен</v>
          </cell>
          <cell r="I216" t="str">
            <v>функционирует</v>
          </cell>
          <cell r="J216" t="str">
            <v>смешанный</v>
          </cell>
          <cell r="K216" t="str">
            <v>не определен</v>
          </cell>
          <cell r="L216" t="str">
            <v>грузо-пассажирский</v>
          </cell>
          <cell r="M216" t="str">
            <v>постоянный</v>
          </cell>
          <cell r="N216" t="str">
            <v>многосторонний</v>
          </cell>
          <cell r="O216" t="str">
            <v>не определен</v>
          </cell>
          <cell r="P216" t="str">
            <v>да</v>
          </cell>
          <cell r="Q216" t="str">
            <v>да</v>
          </cell>
          <cell r="R216" t="str">
            <v>да</v>
          </cell>
          <cell r="S216" t="str">
            <v>Китайская Народная Республика</v>
          </cell>
          <cell r="T216" t="str">
            <v>Тунцзян</v>
          </cell>
          <cell r="U216" t="str">
            <v>ДФО</v>
          </cell>
          <cell r="V216" t="str">
            <v>Еврейская автономная область</v>
          </cell>
          <cell r="W216" t="str">
            <v>Еврейская автономная область, Ленинский район, с. Нижнеленинское, ул. Вилковой, 10, 234,5-237 км. реки Средний Амур, 129 км. автодороги Биробиджан – Унгун – 123 км - Нижнеленинское</v>
          </cell>
          <cell r="X216" t="str">
            <v>региональная</v>
          </cell>
          <cell r="Y216" t="str">
            <v>Подъезд к международному речному порту в с. Нижнеленинское (99 ОП РЗ 99К-5)</v>
          </cell>
          <cell r="Z216" t="str">
            <v>ФКУ ДСД "Дальний Восток"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 t="str">
            <v>99 ОП РЗ 99К-5; 99 ОП РЗ 99К-2; 99 ОП РЗ 99К-12</v>
          </cell>
          <cell r="AJ216" t="str">
            <v>6,1+125,5+15</v>
          </cell>
          <cell r="AK216">
            <v>146.6</v>
          </cell>
          <cell r="AL216" t="str">
            <v>IV</v>
          </cell>
          <cell r="AM216">
            <v>2</v>
          </cell>
          <cell r="AN216">
            <v>257636.89199999999</v>
          </cell>
          <cell r="AO216">
            <v>268457.58500000002</v>
          </cell>
          <cell r="AP216">
            <v>280001.30900000001</v>
          </cell>
          <cell r="AQ216">
            <v>602982.14599999995</v>
          </cell>
          <cell r="AR216">
            <v>628307.39399999997</v>
          </cell>
          <cell r="AS216">
            <v>655324.60100000002</v>
          </cell>
          <cell r="AT216">
            <v>1525013.879</v>
          </cell>
          <cell r="AU216">
            <v>1590589.476</v>
          </cell>
          <cell r="AV216">
            <v>1660575.412</v>
          </cell>
          <cell r="AW216">
            <v>0</v>
          </cell>
          <cell r="AY216">
            <v>0</v>
          </cell>
        </row>
        <row r="217">
          <cell r="A217" t="str">
            <v>МАППНижний ЗарамагСКФО</v>
          </cell>
          <cell r="B217">
            <v>263</v>
          </cell>
          <cell r="C217" t="str">
            <v>Северо-Кавказский</v>
          </cell>
          <cell r="D217" t="str">
            <v>АПП</v>
          </cell>
          <cell r="E217" t="str">
            <v>МАПП</v>
          </cell>
          <cell r="F217" t="str">
            <v>Нижний Зарамаг</v>
          </cell>
          <cell r="G217" t="str">
            <v>да</v>
          </cell>
          <cell r="H217" t="str">
            <v>установлен</v>
          </cell>
          <cell r="I217" t="str">
            <v>функционирует</v>
          </cell>
          <cell r="J217" t="str">
            <v>автомобильный</v>
          </cell>
          <cell r="K217" t="str">
            <v>не определен</v>
          </cell>
          <cell r="L217" t="str">
            <v>грузо-пассажирский</v>
          </cell>
          <cell r="M217" t="str">
            <v>постоянный</v>
          </cell>
          <cell r="N217" t="str">
            <v>многосторонний</v>
          </cell>
          <cell r="O217" t="str">
            <v>не определен</v>
          </cell>
          <cell r="P217" t="str">
            <v>да</v>
          </cell>
          <cell r="Q217" t="str">
            <v>нет</v>
          </cell>
          <cell r="R217" t="str">
            <v>да</v>
          </cell>
          <cell r="S217" t="str">
            <v>Республика Южная Осетия</v>
          </cell>
          <cell r="T217" t="str">
            <v>Рук</v>
          </cell>
          <cell r="U217" t="str">
            <v>СКФО</v>
          </cell>
          <cell r="V217" t="str">
            <v>Республика Северная Осетия - Алания</v>
          </cell>
          <cell r="W217" t="str">
            <v>Республика Северная Осетия,  Алания, Алагирский район, с. Нар</v>
          </cell>
          <cell r="X217" t="str">
            <v>федеральная</v>
          </cell>
          <cell r="Y217" t="str">
            <v>А-164</v>
          </cell>
          <cell r="Z217" t="str">
            <v>ФКУ Упрдор "Кавказ"</v>
          </cell>
          <cell r="AA217" t="str">
            <v>83+760 - 96+980</v>
          </cell>
          <cell r="AB217">
            <v>13.219999999999999</v>
          </cell>
          <cell r="AC217" t="str">
            <v>2</v>
          </cell>
          <cell r="AD217" t="str">
            <v xml:space="preserve">II </v>
          </cell>
          <cell r="AE217">
            <v>76.08</v>
          </cell>
          <cell r="AF217" t="str">
            <v>обустроено</v>
          </cell>
          <cell r="AG217" t="str">
            <v>КР ад в 2018 (км 85+000 - км 93+200)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Y217">
            <v>0</v>
          </cell>
        </row>
        <row r="218">
          <cell r="A218" t="str">
            <v>ВППНижний Новгород (Стригино)ПФО</v>
          </cell>
          <cell r="B218">
            <v>98</v>
          </cell>
          <cell r="C218" t="str">
            <v>Волгоградский</v>
          </cell>
          <cell r="D218" t="str">
            <v>ВПП</v>
          </cell>
          <cell r="E218" t="str">
            <v>ВПП</v>
          </cell>
          <cell r="F218" t="str">
            <v>Нижний Новгород (Стригино)</v>
          </cell>
          <cell r="G218" t="str">
            <v>да</v>
          </cell>
          <cell r="H218" t="str">
            <v>установлен</v>
          </cell>
          <cell r="I218" t="str">
            <v>функционирует</v>
          </cell>
          <cell r="J218" t="str">
            <v>воздушный</v>
          </cell>
          <cell r="K218" t="str">
            <v>не определен</v>
          </cell>
          <cell r="L218" t="str">
            <v>грузо-пассажирский</v>
          </cell>
          <cell r="M218" t="str">
            <v>постоянный</v>
          </cell>
          <cell r="N218" t="str">
            <v>многосторонний</v>
          </cell>
          <cell r="O218" t="str">
            <v>не определен</v>
          </cell>
          <cell r="P218" t="str">
            <v>нет</v>
          </cell>
          <cell r="Q218" t="str">
            <v>нет</v>
          </cell>
          <cell r="R218" t="str">
            <v>нет</v>
          </cell>
          <cell r="S218" t="str">
            <v>не применимо</v>
          </cell>
          <cell r="T218" t="str">
            <v>не применимо</v>
          </cell>
          <cell r="U218" t="str">
            <v>ПФО</v>
          </cell>
          <cell r="V218" t="str">
            <v>Нижегородская область</v>
          </cell>
          <cell r="W218" t="str">
            <v>г. Нижний Новгород, Автозаводский район, поселок Аэропорт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Y218">
            <v>0</v>
          </cell>
        </row>
        <row r="219">
          <cell r="A219" t="str">
            <v>ДАППНиколаевкаУФО</v>
          </cell>
          <cell r="B219">
            <v>298</v>
          </cell>
          <cell r="C219" t="str">
            <v>Уральский</v>
          </cell>
          <cell r="D219" t="str">
            <v>АПП</v>
          </cell>
          <cell r="E219" t="str">
            <v>ДАПП</v>
          </cell>
          <cell r="F219" t="str">
            <v>Николаевка</v>
          </cell>
          <cell r="G219" t="str">
            <v>да</v>
          </cell>
          <cell r="H219" t="str">
            <v>установлен</v>
          </cell>
          <cell r="I219" t="str">
            <v>функционирует</v>
          </cell>
          <cell r="J219" t="str">
            <v>автомобильный</v>
          </cell>
          <cell r="K219" t="str">
            <v>не определен</v>
          </cell>
          <cell r="L219" t="str">
            <v>грузо-пассажирский</v>
          </cell>
          <cell r="M219" t="str">
            <v>постоянный</v>
          </cell>
          <cell r="N219" t="str">
            <v>двусторонний</v>
          </cell>
          <cell r="O219" t="str">
            <v>не определен</v>
          </cell>
          <cell r="P219" t="str">
            <v>нет</v>
          </cell>
          <cell r="Q219" t="str">
            <v>нет</v>
          </cell>
          <cell r="R219" t="str">
            <v>нет</v>
          </cell>
          <cell r="S219" t="str">
            <v>Республика Казахстан</v>
          </cell>
          <cell r="T219" t="str">
            <v>Аят</v>
          </cell>
          <cell r="U219" t="str">
            <v>УФО</v>
          </cell>
          <cell r="V219" t="str">
            <v>Челябинская область</v>
          </cell>
          <cell r="W219" t="str">
            <v>Челябинская область, Варненский район, с. Николаевка, 8420 метров от ориентира с. Николаевка, ул. Российская, № 2А на автотрассе Челябинск-Костанай</v>
          </cell>
          <cell r="X219" t="str">
            <v>региональная</v>
          </cell>
          <cell r="Y219" t="str">
            <v>74 ОП РЗ 75К-062 Варна-Александровка Варненского муниципального района-граница Казахстана</v>
          </cell>
          <cell r="Z219" t="str">
            <v>ФКУ Упрдор "Южный Урал"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 t="str">
            <v xml:space="preserve"> 74 ОП РЗ 75К-062 Варна - Александровка Варненского муниципального района — граница Казахстана - 74 ОП РЗ 75К-010 Черноречье - Чесма - Варна - Карталы - Бреды (участок Черноречье - Варна) -  74 ОП РЗ 75К-223 Троицк - Степное Пластовского муниципального района (участок Троицк — Черноречье) - автомобильная дорога общего пользования федерального значения А-310  Челябинск - Троицк - граница с Республикой Казахстан</v>
          </cell>
          <cell r="AJ219" t="str">
            <v>96,156 - 77,73 - 57,992</v>
          </cell>
          <cell r="AK219">
            <v>231.87799999999999</v>
          </cell>
          <cell r="AL219" t="str">
            <v>III - III - III</v>
          </cell>
          <cell r="AM219" t="str">
            <v>2 - 2 - 2</v>
          </cell>
          <cell r="AN219">
            <v>333158.36900000001</v>
          </cell>
          <cell r="AO219">
            <v>347151.04599999997</v>
          </cell>
          <cell r="AP219">
            <v>362078.42499999999</v>
          </cell>
          <cell r="AQ219">
            <v>182237.84899999999</v>
          </cell>
          <cell r="AR219">
            <v>189891.84400000001</v>
          </cell>
          <cell r="AS219">
            <v>198057.19500000001</v>
          </cell>
          <cell r="AT219">
            <v>505724.06800000003</v>
          </cell>
          <cell r="AU219">
            <v>527470.20600000001</v>
          </cell>
          <cell r="AV219">
            <v>550678.89399999997</v>
          </cell>
          <cell r="AW219">
            <v>0</v>
          </cell>
          <cell r="AY219">
            <v>0</v>
          </cell>
        </row>
        <row r="220">
          <cell r="A220" t="str">
            <v>МППНиколаевск-на-АмуреДФО</v>
          </cell>
          <cell r="B220">
            <v>334</v>
          </cell>
          <cell r="C220" t="str">
            <v>Хабаровский</v>
          </cell>
          <cell r="D220" t="str">
            <v>МПП</v>
          </cell>
          <cell r="E220" t="str">
            <v>МПП</v>
          </cell>
          <cell r="F220" t="str">
            <v>Николаевск-на-Амуре</v>
          </cell>
          <cell r="G220" t="str">
            <v>да</v>
          </cell>
          <cell r="H220" t="str">
            <v>установлен</v>
          </cell>
          <cell r="I220" t="str">
            <v>функционирует</v>
          </cell>
          <cell r="J220" t="str">
            <v>морской</v>
          </cell>
          <cell r="K220" t="str">
            <v>не определен</v>
          </cell>
          <cell r="L220" t="str">
            <v>грузо-пассажирский</v>
          </cell>
          <cell r="M220" t="str">
            <v>сезонный</v>
          </cell>
          <cell r="N220" t="str">
            <v>многосторонний</v>
          </cell>
          <cell r="O220" t="str">
            <v>не определен</v>
          </cell>
          <cell r="P220" t="str">
            <v>нет</v>
          </cell>
          <cell r="Q220" t="str">
            <v>нет</v>
          </cell>
          <cell r="R220" t="str">
            <v>да</v>
          </cell>
          <cell r="S220" t="str">
            <v>не применимо</v>
          </cell>
          <cell r="T220" t="str">
            <v>не применимо</v>
          </cell>
          <cell r="U220" t="str">
            <v>ДФО</v>
          </cell>
          <cell r="V220" t="str">
            <v>Хабаровский край</v>
          </cell>
          <cell r="W220" t="str">
            <v>Хабаровский край, г. Николаевск-на-Амуре, устье р. Амур, территория, акватория морского порта Николаевск-на-Амуре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Y220">
            <v>0</v>
          </cell>
        </row>
        <row r="221">
          <cell r="A221" t="str">
            <v>ДАППНовобелаяЦФО</v>
          </cell>
          <cell r="B221">
            <v>12</v>
          </cell>
          <cell r="C221" t="str">
            <v>Белгородский</v>
          </cell>
          <cell r="D221" t="str">
            <v>АПП</v>
          </cell>
          <cell r="E221" t="str">
            <v>ДАПП</v>
          </cell>
          <cell r="F221" t="str">
            <v>Новобелая</v>
          </cell>
          <cell r="G221" t="str">
            <v>да</v>
          </cell>
          <cell r="H221" t="str">
            <v>установлен</v>
          </cell>
          <cell r="I221" t="str">
    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</v>
          </cell>
          <cell r="J221" t="str">
            <v>автомобильный</v>
          </cell>
          <cell r="K221" t="str">
            <v>не определен</v>
          </cell>
          <cell r="L221" t="str">
            <v>грузо-пассажирский</v>
          </cell>
          <cell r="M221" t="str">
            <v>постоянный</v>
          </cell>
          <cell r="N221" t="str">
            <v>двусторонний</v>
          </cell>
          <cell r="O221" t="str">
            <v>не определен</v>
          </cell>
          <cell r="P221" t="str">
            <v>нет</v>
          </cell>
          <cell r="Q221" t="str">
            <v>нет</v>
          </cell>
          <cell r="R221" t="str">
            <v>нет</v>
          </cell>
          <cell r="S221" t="str">
            <v>не применимо (ЛНР)</v>
          </cell>
          <cell r="T221" t="str">
            <v>Новобелая</v>
          </cell>
          <cell r="U221" t="str">
            <v>ЦФО</v>
          </cell>
          <cell r="V221" t="str">
            <v>Воронежская область</v>
          </cell>
          <cell r="W221" t="str">
            <v>Воронежская область, Кантемировский район, с. Новобелая</v>
          </cell>
          <cell r="X221" t="str">
            <v>региональная</v>
          </cell>
          <cell r="Y221" t="str">
            <v>20 ОП РЗ Н 8-12 "Воронеж-Луганск"-Волоконовка-Новобелая-гр. Луганской обл.</v>
          </cell>
          <cell r="Z221" t="str">
            <v>ФКУ Упрдор Москва - Харьков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 t="str">
            <v>20 ОП РЗ Н 8-12 "Воронеж - Луганск"-Волоконовка -Новобелая - гр. Луганской обл.; 20 ОП РЗ К В38-0 Воронеж - Луганск;  20 ОП РЗ Н В43-0 "Воронеж - Луганск" - Криничное - Новая Калитва;   20 ОП РЗ К В13-0 Богучар - Старая Калитва - Россошь;   20 ОП РЗ Н 28-27 "Богучар - Старая Калитва - Россошь" - с. Цапково;  20 ОП РЗ Н В53-0 М "Дон" - Дерезовка - Цапково</v>
          </cell>
          <cell r="AJ221" t="str">
            <v xml:space="preserve"> 33,680 - 9,070 - 35,217 - 13,200 -0,890 -  24,483.</v>
          </cell>
          <cell r="AK221">
            <v>116.54</v>
          </cell>
          <cell r="AL221" t="str">
            <v>III,  IV</v>
          </cell>
          <cell r="AM221">
            <v>2</v>
          </cell>
          <cell r="AN221">
            <v>155119.984</v>
          </cell>
          <cell r="AO221">
            <v>161324.78400000001</v>
          </cell>
          <cell r="AP221">
            <v>167777.77499999999</v>
          </cell>
          <cell r="AQ221">
            <v>78723.759999999995</v>
          </cell>
          <cell r="AR221">
            <v>820036.13</v>
          </cell>
          <cell r="AS221">
            <v>855297.5</v>
          </cell>
          <cell r="AT221">
            <v>2072512.67</v>
          </cell>
          <cell r="AU221">
            <v>2161630.7200000002</v>
          </cell>
          <cell r="AV221">
            <v>2256742.44</v>
          </cell>
          <cell r="AW221" t="str">
            <v>Даны ориентировочные затраты на ремонты, капитальные ремонты и содержание автомобильных дорог. Более точные данные могут быть предоставлены при обследовании дорог в период отсутствия снежного покрова. Так же стоит учитывать, что часть маршрутов от АПП до федеральных автомобильных дорог может совпадать</v>
          </cell>
          <cell r="AY221">
            <v>0</v>
          </cell>
        </row>
        <row r="222">
          <cell r="A222" t="str">
            <v>ВППНовокузнецк (Спиченково)СФО</v>
          </cell>
          <cell r="B222">
            <v>187</v>
          </cell>
          <cell r="C222" t="str">
            <v>Новосибирский</v>
          </cell>
          <cell r="D222" t="str">
            <v>ВПП</v>
          </cell>
          <cell r="E222" t="str">
            <v>ВПП</v>
          </cell>
          <cell r="F222" t="str">
            <v>Новокузнецк (Спиченково)</v>
          </cell>
          <cell r="G222" t="str">
            <v>да</v>
          </cell>
          <cell r="H222" t="str">
            <v>установлен</v>
          </cell>
          <cell r="I222" t="str">
            <v>функционирует</v>
          </cell>
          <cell r="J222" t="str">
            <v>воздушный</v>
          </cell>
          <cell r="K222" t="str">
            <v>не определен</v>
          </cell>
          <cell r="L222" t="str">
            <v>пассажирский</v>
          </cell>
          <cell r="M222" t="str">
            <v>работающий на нерегулярной основе</v>
          </cell>
          <cell r="N222" t="str">
            <v>многосторонний</v>
          </cell>
          <cell r="O222" t="str">
            <v>не определен</v>
          </cell>
          <cell r="P222" t="str">
            <v>нет</v>
          </cell>
          <cell r="Q222" t="str">
            <v>нет</v>
          </cell>
          <cell r="R222" t="str">
            <v>нет</v>
          </cell>
          <cell r="S222" t="str">
            <v>не применимо</v>
          </cell>
          <cell r="T222" t="str">
            <v>не применимо</v>
          </cell>
          <cell r="U222" t="str">
            <v>СФО</v>
          </cell>
          <cell r="V222" t="str">
            <v>Кемеровская область</v>
          </cell>
          <cell r="W222" t="str">
            <v>653009, Кемеровская обл., г. Прокопьевск, аэропорт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Y222">
            <v>0</v>
          </cell>
        </row>
        <row r="223">
          <cell r="A223" t="str">
            <v>МППНовороссийскЮФО</v>
          </cell>
          <cell r="B223">
            <v>284</v>
          </cell>
          <cell r="C223" t="str">
            <v>Сочинский</v>
          </cell>
          <cell r="D223" t="str">
            <v>МПП</v>
          </cell>
          <cell r="E223" t="str">
            <v>МПП</v>
          </cell>
          <cell r="F223" t="str">
            <v>Новороссийск</v>
          </cell>
          <cell r="G223" t="str">
            <v>да</v>
          </cell>
          <cell r="H223" t="str">
            <v>установлен</v>
          </cell>
          <cell r="I223" t="str">
            <v>функционирует</v>
          </cell>
          <cell r="J223" t="str">
            <v>морской</v>
          </cell>
          <cell r="K223" t="str">
            <v>не определен</v>
          </cell>
          <cell r="L223" t="str">
            <v>грузо-пассажирский</v>
          </cell>
          <cell r="M223" t="str">
            <v>постоянный</v>
          </cell>
          <cell r="N223" t="str">
            <v>многосторонний</v>
          </cell>
          <cell r="O223" t="str">
            <v>не определен</v>
          </cell>
          <cell r="P223" t="str">
            <v>да</v>
          </cell>
          <cell r="Q223" t="str">
            <v>да</v>
          </cell>
          <cell r="R223" t="str">
            <v>да</v>
          </cell>
          <cell r="S223" t="str">
            <v>не применимо</v>
          </cell>
          <cell r="T223" t="str">
            <v>не применимо</v>
          </cell>
          <cell r="U223" t="str">
            <v>ЮФО</v>
          </cell>
          <cell r="V223" t="str">
            <v>Краснодарский край</v>
          </cell>
          <cell r="W223" t="str">
            <v>Краснодарский край, г. Новороссийск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Y223">
            <v>0</v>
          </cell>
        </row>
        <row r="224">
          <cell r="A224" t="str">
            <v>ВППНовосибирск (Толмачево)СФО</v>
          </cell>
          <cell r="B224">
            <v>188</v>
          </cell>
          <cell r="C224" t="str">
            <v>Новосибирский</v>
          </cell>
          <cell r="D224" t="str">
            <v>ВПП</v>
          </cell>
          <cell r="E224" t="str">
            <v>ВПП</v>
          </cell>
          <cell r="F224" t="str">
            <v>Новосибирск (Толмачево)</v>
          </cell>
          <cell r="G224" t="str">
            <v>да</v>
          </cell>
          <cell r="H224" t="str">
            <v>установлен</v>
          </cell>
          <cell r="I224" t="str">
            <v>функционирует</v>
          </cell>
          <cell r="J224" t="str">
            <v>воздушный</v>
          </cell>
          <cell r="K224" t="str">
            <v>не определен</v>
          </cell>
          <cell r="L224" t="str">
            <v>грузо-пассажирский</v>
          </cell>
          <cell r="M224" t="str">
            <v>постоянный</v>
          </cell>
          <cell r="N224" t="str">
            <v>многосторонний</v>
          </cell>
          <cell r="O224" t="str">
            <v>не определен</v>
          </cell>
          <cell r="P224" t="str">
            <v>да</v>
          </cell>
          <cell r="Q224" t="str">
            <v>да</v>
          </cell>
          <cell r="R224" t="str">
            <v>да</v>
          </cell>
          <cell r="S224" t="str">
            <v>не применимо</v>
          </cell>
          <cell r="T224" t="str">
            <v>не применимо</v>
          </cell>
          <cell r="U224" t="str">
            <v>СФО</v>
          </cell>
          <cell r="V224" t="str">
            <v>Новосибирская область</v>
          </cell>
          <cell r="W224" t="str">
            <v>Новосибирская область, г.Обь-4, аэропорт Толмачево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Y224">
            <v>0</v>
          </cell>
        </row>
        <row r="225">
          <cell r="A225" t="str">
            <v>МАППНово-ФиляСКФО</v>
          </cell>
          <cell r="B225">
            <v>264</v>
          </cell>
          <cell r="C225" t="str">
            <v>Северо-Кавказский</v>
          </cell>
          <cell r="D225" t="str">
            <v>АПП</v>
          </cell>
          <cell r="E225" t="str">
            <v>МАПП</v>
          </cell>
          <cell r="F225" t="str">
            <v>Ново-Филя</v>
          </cell>
          <cell r="G225" t="str">
            <v>да</v>
          </cell>
          <cell r="H225" t="str">
            <v>установлен</v>
          </cell>
          <cell r="I225" t="str">
            <v>функционирует</v>
          </cell>
          <cell r="J225" t="str">
            <v>автомобильный</v>
          </cell>
          <cell r="K225" t="str">
            <v>не определен</v>
          </cell>
          <cell r="L225" t="str">
            <v>грузо-пассажирский</v>
          </cell>
          <cell r="M225" t="str">
            <v>постоянный</v>
          </cell>
          <cell r="N225" t="str">
            <v>многосторонний</v>
          </cell>
          <cell r="O225" t="str">
            <v>не определен</v>
          </cell>
          <cell r="P225" t="str">
            <v>нет</v>
          </cell>
          <cell r="Q225" t="str">
            <v>нет</v>
          </cell>
          <cell r="R225" t="str">
            <v>да</v>
          </cell>
          <cell r="S225" t="str">
            <v>Азербайджанская Республика</v>
          </cell>
          <cell r="T225" t="str">
            <v>Ширвановка</v>
          </cell>
          <cell r="U225" t="str">
            <v>СКФО</v>
          </cell>
          <cell r="V225" t="str">
            <v>Республика Дагестан</v>
          </cell>
          <cell r="W225" t="str">
            <v>Республика Дагестан, Магарамкентский район, с. Ново-Филя</v>
          </cell>
          <cell r="X225" t="str">
            <v>региональная</v>
          </cell>
          <cell r="Y225" t="str">
            <v>Ново-Гапцах-Тагиркент-Ялама</v>
          </cell>
          <cell r="Z225" t="str">
            <v>ФКУ Упрдор "Каспий"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 t="str">
            <v>(82ОПР382К-041)</v>
          </cell>
          <cell r="AJ225">
            <v>17.5</v>
          </cell>
          <cell r="AK225">
            <v>17.5</v>
          </cell>
          <cell r="AL225" t="str">
            <v>IV</v>
          </cell>
          <cell r="AM225">
            <v>2</v>
          </cell>
          <cell r="AN225">
            <v>29922</v>
          </cell>
          <cell r="AO225">
            <v>31119</v>
          </cell>
          <cell r="AP225">
            <v>32364</v>
          </cell>
          <cell r="AQ225">
            <v>136000</v>
          </cell>
          <cell r="AR225">
            <v>161500</v>
          </cell>
          <cell r="AS225">
            <v>0</v>
          </cell>
          <cell r="AT225">
            <v>353535</v>
          </cell>
          <cell r="AU225">
            <v>0</v>
          </cell>
          <cell r="AV225">
            <v>0</v>
          </cell>
          <cell r="AW225">
            <v>0</v>
          </cell>
          <cell r="AY225">
            <v>0</v>
          </cell>
        </row>
        <row r="226">
          <cell r="A226" t="str">
            <v>МАППНовошахтинскЮФО</v>
          </cell>
          <cell r="B226">
            <v>216</v>
          </cell>
          <cell r="C226" t="str">
            <v>Ростовский</v>
          </cell>
          <cell r="D226" t="str">
            <v>АПП</v>
          </cell>
          <cell r="E226" t="str">
            <v>МАПП</v>
          </cell>
          <cell r="F226" t="str">
            <v>Новошахтинск</v>
          </cell>
          <cell r="G226" t="str">
            <v>да</v>
          </cell>
          <cell r="H226" t="str">
            <v>установлен</v>
          </cell>
          <cell r="I226" t="str">
            <v>функционирует</v>
          </cell>
          <cell r="J226" t="str">
            <v>автомобильный</v>
          </cell>
          <cell r="K226" t="str">
            <v>не определен</v>
          </cell>
          <cell r="L226" t="str">
            <v>грузо-пассажирский</v>
          </cell>
          <cell r="M226" t="str">
            <v>постоянный</v>
          </cell>
          <cell r="N226" t="str">
            <v>многосторонний</v>
          </cell>
          <cell r="O226" t="str">
            <v>не определен</v>
          </cell>
          <cell r="P226" t="str">
            <v>да</v>
          </cell>
          <cell r="Q226" t="str">
            <v>да</v>
          </cell>
          <cell r="R226" t="str">
            <v>да</v>
          </cell>
          <cell r="S226" t="str">
            <v>не применимо (ЛНР)</v>
          </cell>
          <cell r="T226" t="str">
            <v>Должанский</v>
          </cell>
          <cell r="U226" t="str">
            <v>ЮФО</v>
          </cell>
          <cell r="V226" t="str">
            <v>Ростовская область</v>
          </cell>
          <cell r="W226" t="str">
            <v>Ростовская область,  Красносулинский район, 876-й км автомагистрали М-19</v>
          </cell>
          <cell r="X226" t="str">
            <v>федеральная</v>
          </cell>
          <cell r="Y226" t="str">
            <v>А-270</v>
          </cell>
          <cell r="Z226" t="str">
            <v xml:space="preserve">ФКУ Упрдор Москва - Волгоград </v>
          </cell>
          <cell r="AA226" t="str">
            <v>876+130</v>
          </cell>
          <cell r="AB226">
            <v>0</v>
          </cell>
          <cell r="AC226" t="str">
            <v>4</v>
          </cell>
          <cell r="AD226" t="str">
            <v xml:space="preserve">I В </v>
          </cell>
          <cell r="AE226">
            <v>77.08</v>
          </cell>
          <cell r="AF226" t="str">
            <v>обустроено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Y226">
            <v>0</v>
          </cell>
        </row>
        <row r="227">
          <cell r="A227" t="str">
            <v>МАППНовые ЮрковичиЦФО</v>
          </cell>
          <cell r="B227">
            <v>31</v>
          </cell>
          <cell r="C227" t="str">
            <v>Брянский</v>
          </cell>
          <cell r="D227" t="str">
            <v>АПП</v>
          </cell>
          <cell r="E227" t="str">
            <v>МАПП</v>
          </cell>
          <cell r="F227" t="str">
            <v>Новые Юрковичи</v>
          </cell>
          <cell r="G227" t="str">
            <v>да</v>
          </cell>
          <cell r="H227" t="str">
            <v>установлен</v>
          </cell>
          <cell r="I227" t="str">
            <v>функционирует</v>
          </cell>
          <cell r="J227" t="str">
            <v>автомобильный</v>
          </cell>
          <cell r="K227" t="str">
            <v>не определен</v>
          </cell>
          <cell r="L227" t="str">
            <v>грузо-пассажирский</v>
          </cell>
          <cell r="M227" t="str">
            <v>постоянный</v>
          </cell>
          <cell r="N227" t="str">
            <v>многосторонний</v>
          </cell>
          <cell r="O227" t="str">
            <v>не определен</v>
          </cell>
          <cell r="P227" t="str">
            <v>да</v>
          </cell>
          <cell r="Q227" t="str">
            <v>нет</v>
          </cell>
          <cell r="R227" t="str">
            <v>да</v>
          </cell>
          <cell r="S227" t="str">
            <v>Украина</v>
          </cell>
          <cell r="T227" t="str">
            <v>Сеньковка</v>
          </cell>
          <cell r="U227" t="str">
            <v>ЦФО</v>
          </cell>
          <cell r="V227" t="str">
            <v>Брянская область</v>
          </cell>
          <cell r="W227" t="str">
            <v>243046, Брянская область, Климоский район, территория МАПП Новые Юрковичи</v>
          </cell>
          <cell r="X227" t="str">
            <v>региональная</v>
          </cell>
          <cell r="Y227" t="str">
            <v xml:space="preserve">15 ОП РЗ 15К -1201 Климово - Чуровичи - граница Государства Украина; 15 ОП РЗ 15К -1802 Брянск - Новозыбков" - Климово  </v>
          </cell>
          <cell r="Z227" t="str">
            <v>ФКУ Упрдор Москва - Бобруйск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 t="str">
            <v xml:space="preserve">15 ОП РЗ 15К -1201 Климово - Чуровичи - граница Государства Украина; 15 ОП РЗ 15К -1802 Брянск - Новозыбков" - Климово  </v>
          </cell>
          <cell r="AJ227" t="str">
            <v>64,691</v>
          </cell>
          <cell r="AK227">
            <v>64.691000000000003</v>
          </cell>
          <cell r="AL227">
            <v>3</v>
          </cell>
          <cell r="AM227">
            <v>2</v>
          </cell>
          <cell r="AN227">
            <v>93885.797000000006</v>
          </cell>
          <cell r="AO227">
            <v>97829</v>
          </cell>
          <cell r="AP227">
            <v>102035.647</v>
          </cell>
          <cell r="AQ227">
            <v>223211.92800000001</v>
          </cell>
          <cell r="AR227">
            <v>232586.829</v>
          </cell>
          <cell r="AS227">
            <v>242588.06199999998</v>
          </cell>
          <cell r="AT227">
            <v>231938.954</v>
          </cell>
          <cell r="AU227">
            <v>241912.329</v>
          </cell>
          <cell r="AV227">
            <v>252556.47100000002</v>
          </cell>
          <cell r="AW227">
            <v>0</v>
          </cell>
          <cell r="AY227">
            <v>0</v>
          </cell>
        </row>
        <row r="228">
          <cell r="A228" t="str">
            <v>ДАПП ПУПНовый ДурулгуйДФО</v>
          </cell>
          <cell r="B228">
            <v>0</v>
          </cell>
          <cell r="C228" t="str">
            <v>Читинский</v>
          </cell>
          <cell r="D228" t="str">
            <v>АПП</v>
          </cell>
          <cell r="E228" t="str">
            <v>ДАПП ПУП</v>
          </cell>
          <cell r="F228" t="str">
            <v>Новый Дурулгуй</v>
          </cell>
          <cell r="G228" t="str">
            <v>нет</v>
          </cell>
          <cell r="H228" t="str">
            <v>закрыт</v>
          </cell>
          <cell r="I228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J228" t="str">
            <v>автомобильный</v>
          </cell>
          <cell r="K228" t="str">
            <v>не определен</v>
          </cell>
          <cell r="L228" t="str">
            <v>грузо-пассажирский</v>
          </cell>
          <cell r="M228" t="str">
            <v>сезонный</v>
          </cell>
          <cell r="N228" t="str">
            <v>двусторонний</v>
          </cell>
          <cell r="O228" t="str">
            <v>упрощенный</v>
          </cell>
          <cell r="P228" t="str">
            <v>нет</v>
          </cell>
          <cell r="Q228" t="str">
            <v>нет</v>
          </cell>
          <cell r="R228" t="str">
            <v>нет</v>
          </cell>
          <cell r="S228" t="str">
            <v>Монголия</v>
          </cell>
          <cell r="T228" t="str">
            <v>Ямалхын-Гол</v>
          </cell>
          <cell r="U228" t="str">
            <v>ДФО</v>
          </cell>
          <cell r="V228" t="str">
            <v>Забайкальский край</v>
          </cell>
          <cell r="W228" t="str">
            <v>не определен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Y228">
            <v>0</v>
          </cell>
        </row>
        <row r="229">
          <cell r="A229" t="str">
            <v>ДАППОдесскоеСФО</v>
          </cell>
          <cell r="B229">
            <v>166</v>
          </cell>
          <cell r="C229" t="str">
            <v>Новосибирский</v>
          </cell>
          <cell r="D229" t="str">
            <v>АПП</v>
          </cell>
          <cell r="E229" t="str">
            <v>ДАПП</v>
          </cell>
          <cell r="F229" t="str">
            <v>Одесское</v>
          </cell>
          <cell r="G229" t="str">
            <v>да</v>
          </cell>
          <cell r="H229" t="str">
            <v>установлен</v>
          </cell>
          <cell r="I229" t="str">
            <v>функционирует</v>
          </cell>
          <cell r="J229" t="str">
            <v>автомобильный</v>
          </cell>
          <cell r="K229" t="str">
            <v>не определен</v>
          </cell>
          <cell r="L229" t="str">
            <v>грузо-пассажирский</v>
          </cell>
          <cell r="M229" t="str">
            <v>постоянный</v>
          </cell>
          <cell r="N229" t="str">
            <v>двусторонний</v>
          </cell>
          <cell r="O229" t="str">
            <v>не определен</v>
          </cell>
          <cell r="P229" t="str">
            <v>нет</v>
          </cell>
          <cell r="Q229" t="str">
            <v>нет</v>
          </cell>
          <cell r="R229" t="str">
            <v>нет</v>
          </cell>
          <cell r="S229" t="str">
            <v>Республика Казахстан</v>
          </cell>
          <cell r="T229" t="str">
            <v>Бидаик</v>
          </cell>
          <cell r="U229" t="str">
            <v>СФО</v>
          </cell>
          <cell r="V229" t="str">
            <v>Омская область</v>
          </cell>
          <cell r="W229" t="str">
            <v>Омская область, Одесский район, 108 км автомобильной дороги Омск – Одесское – гр. Казахстана, 1 км от с. Белосток</v>
          </cell>
          <cell r="X229" t="str">
            <v>региональная</v>
          </cell>
          <cell r="Y229" t="str">
            <v>52 ОП РЗ А-5 Омск - Одесское - граница Республики Казахстан</v>
          </cell>
          <cell r="Z229" t="str">
            <v>ФКУ "Сибуправтодор"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 t="str">
            <v>52 ОП РЗ А-5  -52 ОП РЗ К-3 -   Р-254, Южный обход г.Омска -   автомобильная дорога общего пользования федерального значения Челябинск - Курган - Омск - Новосибирск</v>
          </cell>
          <cell r="AJ229" t="str">
            <v>86,5 - 2,5</v>
          </cell>
          <cell r="AK229">
            <v>89</v>
          </cell>
          <cell r="AL229" t="str">
            <v>III(86,5 км) - I (2,5 км)</v>
          </cell>
          <cell r="AM229" t="str">
            <v>2-4</v>
          </cell>
          <cell r="AN229">
            <v>69064</v>
          </cell>
          <cell r="AO229">
            <v>71826</v>
          </cell>
          <cell r="AP229">
            <v>73981</v>
          </cell>
          <cell r="AQ229">
            <v>408914.33283186576</v>
          </cell>
          <cell r="AR229">
            <v>539642.15634918178</v>
          </cell>
          <cell r="AS229">
            <v>370174.51564838173</v>
          </cell>
          <cell r="AT229">
            <v>444209.41877805803</v>
          </cell>
          <cell r="AU229">
            <v>533051.30253366963</v>
          </cell>
          <cell r="AV229">
            <v>703465.08118678757</v>
          </cell>
          <cell r="AW229">
            <v>0</v>
          </cell>
          <cell r="AY229">
            <v>0</v>
          </cell>
        </row>
        <row r="230">
          <cell r="A230" t="str">
            <v>ЖДППОзинкиПФО</v>
          </cell>
          <cell r="B230">
            <v>92</v>
          </cell>
          <cell r="C230" t="str">
            <v>Волгоградский</v>
          </cell>
          <cell r="D230" t="str">
            <v>ЖДПП</v>
          </cell>
          <cell r="E230" t="str">
            <v>ЖДПП</v>
          </cell>
          <cell r="F230" t="str">
            <v>Озинки</v>
          </cell>
          <cell r="G230" t="str">
            <v>да</v>
          </cell>
          <cell r="H230" t="str">
            <v>установлен</v>
          </cell>
          <cell r="I230" t="str">
            <v>функционирует</v>
          </cell>
          <cell r="J230" t="str">
            <v>железнодорожный</v>
          </cell>
          <cell r="K230" t="str">
            <v>не определен</v>
          </cell>
          <cell r="L230" t="str">
            <v>грузо-пассажирский</v>
          </cell>
          <cell r="M230" t="str">
            <v>постоянный</v>
          </cell>
          <cell r="N230" t="str">
            <v>многосторонний</v>
          </cell>
          <cell r="O230" t="str">
            <v>не определен</v>
          </cell>
          <cell r="P230" t="str">
            <v>нет</v>
          </cell>
          <cell r="Q230" t="str">
            <v>нет</v>
          </cell>
          <cell r="R230" t="str">
            <v>нет</v>
          </cell>
          <cell r="S230" t="str">
            <v>Республика Казахстан</v>
          </cell>
          <cell r="T230" t="str">
            <v>Жайык</v>
          </cell>
          <cell r="U230" t="str">
            <v>ПФО</v>
          </cell>
          <cell r="V230" t="str">
            <v>Саратовская область</v>
          </cell>
          <cell r="W230" t="str">
            <v>Саратовская область, Озинский район, р.п.Озинки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Y230">
            <v>0</v>
          </cell>
        </row>
        <row r="231">
          <cell r="A231" t="str">
            <v>МАППОзинкиПФО</v>
          </cell>
          <cell r="B231">
            <v>87</v>
          </cell>
          <cell r="C231" t="str">
            <v>Волгоградский</v>
          </cell>
          <cell r="D231" t="str">
            <v>АПП</v>
          </cell>
          <cell r="E231" t="str">
            <v>МАПП</v>
          </cell>
          <cell r="F231" t="str">
            <v>Озинки</v>
          </cell>
          <cell r="G231" t="str">
            <v>да</v>
          </cell>
          <cell r="H231" t="str">
            <v>установлен</v>
          </cell>
          <cell r="I231" t="str">
            <v>функционирует</v>
          </cell>
          <cell r="J231" t="str">
            <v>автомобильный</v>
          </cell>
          <cell r="K231" t="str">
            <v>не определен</v>
          </cell>
          <cell r="L231" t="str">
            <v>грузо-пассажирский</v>
          </cell>
          <cell r="M231" t="str">
            <v>постоянный</v>
          </cell>
          <cell r="N231" t="str">
            <v>многосторонний</v>
          </cell>
          <cell r="O231" t="str">
            <v>не определен</v>
          </cell>
          <cell r="P231" t="str">
            <v>нет</v>
          </cell>
          <cell r="Q231" t="str">
            <v>нет</v>
          </cell>
          <cell r="R231" t="str">
            <v>нет</v>
          </cell>
          <cell r="S231" t="str">
            <v>Республика Казахстан</v>
          </cell>
          <cell r="T231" t="str">
            <v>Таскала</v>
          </cell>
          <cell r="U231" t="str">
            <v>ПФО</v>
          </cell>
          <cell r="V231" t="str">
            <v>Саратовская область</v>
          </cell>
          <cell r="W231" t="str">
            <v>Саратовская область, Озинский район, 284 км автомобильной дороги Ершов - Озинки - Уральск</v>
          </cell>
          <cell r="X231" t="str">
            <v>федеральная</v>
          </cell>
          <cell r="Y231" t="str">
            <v>А-298</v>
          </cell>
          <cell r="Z231" t="str">
            <v>ФКУ Упрдор "Нижне-Волжское"</v>
          </cell>
          <cell r="AA231" t="str">
            <v>594+500 - 597+003</v>
          </cell>
          <cell r="AB231">
            <v>2.5029999999999859</v>
          </cell>
          <cell r="AC231">
            <v>2</v>
          </cell>
          <cell r="AD231" t="str">
            <v xml:space="preserve">III </v>
          </cell>
          <cell r="AE231">
            <v>31.39</v>
          </cell>
          <cell r="AF231" t="str">
            <v>обустроено</v>
          </cell>
          <cell r="AG231" t="str">
            <v>км 582+000 - км 597+000
(ПИР КР 2019-2020)</v>
          </cell>
          <cell r="AH231" t="str">
            <v xml:space="preserve">280+000 - 310+000
(Капитальный ремонт 2018-2019)              
267+000 - 280+000                                            (ПИР Капитальный ремонт 2019)
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Y231">
            <v>0</v>
          </cell>
        </row>
        <row r="232">
          <cell r="A232" t="str">
            <v>МППОктябрьскийДФО</v>
          </cell>
          <cell r="B232" t="e">
            <v>#N/A</v>
          </cell>
          <cell r="C232" t="e">
            <v>#N/A</v>
          </cell>
          <cell r="D232" t="e">
            <v>#N/A</v>
          </cell>
          <cell r="E232" t="e">
            <v>#N/A</v>
          </cell>
          <cell r="F232" t="e">
            <v>#N/A</v>
          </cell>
          <cell r="G232" t="e">
            <v>#N/A</v>
          </cell>
          <cell r="H232" t="e">
            <v>#N/A</v>
          </cell>
          <cell r="I232" t="e">
            <v>#N/A</v>
          </cell>
          <cell r="J232" t="e">
            <v>#N/A</v>
          </cell>
          <cell r="K232" t="e">
            <v>#N/A</v>
          </cell>
          <cell r="L232" t="e">
            <v>#N/A</v>
          </cell>
          <cell r="M232" t="e">
            <v>#N/A</v>
          </cell>
          <cell r="N232" t="e">
            <v>#N/A</v>
          </cell>
          <cell r="O232" t="e">
            <v>#N/A</v>
          </cell>
          <cell r="P232" t="e">
            <v>#N/A</v>
          </cell>
          <cell r="Q232" t="e">
            <v>#N/A</v>
          </cell>
          <cell r="R232" t="e">
            <v>#N/A</v>
          </cell>
          <cell r="S232" t="e">
            <v>#N/A</v>
          </cell>
          <cell r="T232" t="e">
            <v>#N/A</v>
          </cell>
          <cell r="U232" t="e">
            <v>#N/A</v>
          </cell>
          <cell r="V232" t="e">
            <v>#N/A</v>
          </cell>
          <cell r="W232" t="e">
            <v>#N/A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Y232">
            <v>0</v>
          </cell>
        </row>
        <row r="233">
          <cell r="A233" t="str">
            <v>ДАППОлочиДФО</v>
          </cell>
          <cell r="B233">
            <v>267</v>
          </cell>
          <cell r="C233" t="str">
            <v>Читинский</v>
          </cell>
          <cell r="D233" t="str">
            <v>АПП</v>
          </cell>
          <cell r="E233" t="str">
            <v>ДАПП</v>
          </cell>
          <cell r="F233" t="str">
            <v>Олочи</v>
          </cell>
          <cell r="G233" t="str">
            <v>да</v>
          </cell>
          <cell r="H233" t="str">
            <v>установлен</v>
          </cell>
          <cell r="I233" t="str">
            <v>функционирует</v>
          </cell>
          <cell r="J233" t="str">
            <v>автомобильный</v>
          </cell>
          <cell r="K233" t="str">
            <v>не определен</v>
          </cell>
          <cell r="L233" t="str">
            <v>грузовой</v>
          </cell>
          <cell r="M233" t="str">
            <v>постоянный</v>
          </cell>
          <cell r="N233" t="str">
            <v>двусторонний</v>
          </cell>
          <cell r="O233" t="str">
            <v>не определен</v>
          </cell>
          <cell r="P233" t="str">
            <v>нет</v>
          </cell>
          <cell r="Q233" t="str">
            <v>нет</v>
          </cell>
          <cell r="R233" t="str">
            <v>нет</v>
          </cell>
          <cell r="S233" t="str">
            <v>Китайская Народная Республика</v>
          </cell>
          <cell r="T233" t="str">
            <v>Шивэй</v>
          </cell>
          <cell r="U233" t="str">
            <v>ДФО</v>
          </cell>
          <cell r="V233" t="str">
            <v>Забайкальский край</v>
          </cell>
          <cell r="W233" t="str">
            <v>Забайкальский край, Нерчинско-Заводской район, с. Олочи, ул. Онохойская, 1</v>
          </cell>
          <cell r="X233" t="str">
            <v>региональная</v>
          </cell>
          <cell r="Y233" t="str">
            <v>76А-008, Могойтуй – Сретенск–Олочи</v>
          </cell>
          <cell r="Z233" t="str">
            <v>ФКУ Упрдор "Забайкалье"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 t="str">
            <v xml:space="preserve"> 76А-008 -  76К-011, Могойтуй-Сретенск-Олочи - Ивановка-Александровский Завод-Борзя</v>
          </cell>
          <cell r="AJ233" t="str">
            <v>37 - 290,55</v>
          </cell>
          <cell r="AK233">
            <v>327.55</v>
          </cell>
          <cell r="AL233" t="str">
            <v>IV - III</v>
          </cell>
          <cell r="AM233" t="str">
            <v>2 - 2</v>
          </cell>
          <cell r="AN233">
            <v>755657.85</v>
          </cell>
          <cell r="AO233">
            <v>787430.20000000007</v>
          </cell>
          <cell r="AP233">
            <v>821495.4</v>
          </cell>
          <cell r="AQ233">
            <v>1116093.8700000001</v>
          </cell>
          <cell r="AR233">
            <v>1162966.2750000001</v>
          </cell>
          <cell r="AS233">
            <v>1212983.1600000001</v>
          </cell>
          <cell r="AT233">
            <v>6582008.0666666664</v>
          </cell>
          <cell r="AU233">
            <v>6858449.3483333327</v>
          </cell>
          <cell r="AV233">
            <v>7153309.8583333325</v>
          </cell>
          <cell r="AW233">
            <v>0</v>
          </cell>
          <cell r="AY233">
            <v>0</v>
          </cell>
        </row>
        <row r="234">
          <cell r="A234" t="str">
            <v>МППОльгаДФО</v>
          </cell>
          <cell r="B234">
            <v>74</v>
          </cell>
          <cell r="C234" t="str">
            <v>Владивостокский</v>
          </cell>
          <cell r="D234" t="str">
            <v>МПП</v>
          </cell>
          <cell r="E234" t="str">
            <v>МПП</v>
          </cell>
          <cell r="F234" t="str">
            <v>Ольга</v>
          </cell>
          <cell r="G234" t="str">
            <v>да</v>
          </cell>
          <cell r="H234" t="str">
            <v>установлен</v>
          </cell>
          <cell r="I234" t="str">
            <v>функционирует</v>
          </cell>
          <cell r="J234" t="str">
            <v>морской</v>
          </cell>
          <cell r="K234" t="str">
            <v>не определен</v>
          </cell>
          <cell r="L234" t="str">
            <v>грузовой</v>
          </cell>
          <cell r="M234" t="str">
            <v>постоянный</v>
          </cell>
          <cell r="N234" t="str">
            <v>многосторонний</v>
          </cell>
          <cell r="O234" t="str">
            <v>не определен</v>
          </cell>
          <cell r="P234" t="str">
            <v>нет</v>
          </cell>
          <cell r="Q234" t="str">
            <v>нет</v>
          </cell>
          <cell r="R234" t="str">
            <v>нет</v>
          </cell>
          <cell r="S234" t="str">
            <v>не применимо</v>
          </cell>
          <cell r="T234" t="str">
            <v>не применимо</v>
          </cell>
          <cell r="U234" t="str">
            <v>ДФО</v>
          </cell>
          <cell r="V234" t="str">
            <v>Приморский край</v>
          </cell>
          <cell r="W234" t="str">
            <v>Участок № 1 территория и участок №1 акватории ПП морской порт Ольга (АО "Ольгалес"): Приморский край, Ольгинский район, п. Ольга, ул. Морская, 15. Участок № 2 территории и акватории ПП (Морской терминал Пластун - ОАО "Тернейлес"): Приморский край, Тернейский район, пгт. Пластун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Y234">
            <v>0</v>
          </cell>
        </row>
        <row r="235">
          <cell r="A235" t="str">
            <v>МАППОльховкаСФО</v>
          </cell>
          <cell r="B235">
            <v>167</v>
          </cell>
          <cell r="C235" t="str">
            <v>Новосибирский</v>
          </cell>
          <cell r="D235" t="str">
            <v>АПП</v>
          </cell>
          <cell r="E235" t="str">
            <v>МАПП</v>
          </cell>
          <cell r="F235" t="str">
            <v>Ольховка</v>
          </cell>
          <cell r="G235" t="str">
            <v>да</v>
          </cell>
          <cell r="H235" t="str">
            <v>установлен</v>
          </cell>
          <cell r="I235" t="str">
            <v>функционирует</v>
          </cell>
          <cell r="J235" t="str">
            <v>автомобильный</v>
          </cell>
          <cell r="K235" t="str">
            <v>не определен</v>
          </cell>
          <cell r="L235" t="str">
            <v>грузо-пассажирский</v>
          </cell>
          <cell r="M235" t="str">
            <v>постоянный</v>
          </cell>
          <cell r="N235" t="str">
            <v>многосторонний</v>
          </cell>
          <cell r="O235" t="str">
            <v>не определен</v>
          </cell>
          <cell r="P235" t="str">
            <v>нет</v>
          </cell>
          <cell r="Q235" t="str">
            <v>нет</v>
          </cell>
          <cell r="R235" t="str">
            <v>нет</v>
          </cell>
          <cell r="S235" t="str">
            <v>Республика Казахстан</v>
          </cell>
          <cell r="T235" t="str">
            <v>Урлютобе</v>
          </cell>
          <cell r="U235" t="str">
            <v>СФО</v>
          </cell>
          <cell r="V235" t="str">
            <v>Омская область</v>
          </cell>
          <cell r="W235" t="str">
            <v>Омская область, Черлакский р-он, 192 км трассы А-320</v>
          </cell>
          <cell r="X235" t="str">
            <v>федеральная</v>
          </cell>
          <cell r="Y235" t="str">
            <v>А-320</v>
          </cell>
          <cell r="Z235" t="str">
            <v>ФКУ "Сибуправтодор"</v>
          </cell>
          <cell r="AA235" t="str">
            <v>191+790 - 191+857</v>
          </cell>
          <cell r="AB235">
            <v>6.7000000000007276E-2</v>
          </cell>
          <cell r="AC235" t="str">
            <v>2</v>
          </cell>
          <cell r="AD235" t="str">
            <v xml:space="preserve">II </v>
          </cell>
          <cell r="AE235">
            <v>90.19</v>
          </cell>
          <cell r="AF235" t="str">
            <v>обустроено</v>
          </cell>
          <cell r="AG235" t="str">
            <v>Капитальный ремонт а/д А-320 "Омск - Черлак - граница с Республикой Казахстан" на участке км 177+000 - км 191+857 (25.10.2020г.)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Y235">
            <v>0</v>
          </cell>
        </row>
        <row r="236">
          <cell r="A236" t="str">
            <v>МППОляЮФО</v>
          </cell>
          <cell r="B236">
            <v>107</v>
          </cell>
          <cell r="C236" t="str">
            <v>Волгоградский</v>
          </cell>
          <cell r="D236" t="str">
            <v>МПП</v>
          </cell>
          <cell r="E236" t="str">
            <v>МПП</v>
          </cell>
          <cell r="F236" t="str">
            <v>Оля</v>
          </cell>
          <cell r="G236" t="str">
            <v>да</v>
          </cell>
          <cell r="H236" t="str">
            <v>установлен</v>
          </cell>
          <cell r="I236" t="str">
            <v>функционирует</v>
          </cell>
          <cell r="J236" t="str">
            <v>морской</v>
          </cell>
          <cell r="K236" t="str">
            <v>не определен</v>
          </cell>
          <cell r="L236" t="str">
            <v>грузо-пассажирский</v>
          </cell>
          <cell r="M236" t="str">
            <v>постоянный</v>
          </cell>
          <cell r="N236" t="str">
            <v>многосторонний</v>
          </cell>
          <cell r="O236" t="str">
            <v>не определен</v>
          </cell>
          <cell r="P236" t="str">
            <v>нет</v>
          </cell>
          <cell r="Q236" t="str">
            <v>да</v>
          </cell>
          <cell r="R236" t="str">
            <v>да</v>
          </cell>
          <cell r="S236" t="str">
            <v>не применимо</v>
          </cell>
          <cell r="T236" t="str">
            <v>не применимо</v>
          </cell>
          <cell r="U236" t="str">
            <v>ЮФО</v>
          </cell>
          <cell r="V236" t="str">
            <v>Астраханская область</v>
          </cell>
          <cell r="W236" t="str">
            <v>Астраханская область, Лиманский район, с.Оля, ул.Чкалова, д.27, Каспийское море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Y236">
            <v>0</v>
          </cell>
        </row>
        <row r="237">
          <cell r="A237" t="str">
            <v>ВППОмск (Центральный)СФО</v>
          </cell>
          <cell r="B237">
            <v>189</v>
          </cell>
          <cell r="C237" t="str">
            <v>Новосибирский</v>
          </cell>
          <cell r="D237" t="str">
            <v>ВПП</v>
          </cell>
          <cell r="E237" t="str">
            <v>ВПП</v>
          </cell>
          <cell r="F237" t="str">
            <v>Омск (Центральный)</v>
          </cell>
          <cell r="G237" t="str">
            <v>да</v>
          </cell>
          <cell r="H237" t="str">
            <v>установлен</v>
          </cell>
          <cell r="I237" t="str">
            <v>функционирует</v>
          </cell>
          <cell r="J237" t="str">
            <v>воздушный</v>
          </cell>
          <cell r="K237" t="str">
            <v>не определен</v>
          </cell>
          <cell r="L237" t="str">
            <v>грузо-пассажирский</v>
          </cell>
          <cell r="M237" t="str">
            <v>постоянный</v>
          </cell>
          <cell r="N237" t="str">
            <v>многосторонний</v>
          </cell>
          <cell r="O237" t="str">
            <v>не определен</v>
          </cell>
          <cell r="P237" t="str">
            <v>нет</v>
          </cell>
          <cell r="Q237" t="str">
            <v>нет</v>
          </cell>
          <cell r="R237" t="str">
            <v>нет</v>
          </cell>
          <cell r="S237" t="str">
            <v>не применимо</v>
          </cell>
          <cell r="T237" t="str">
            <v>не применимо</v>
          </cell>
          <cell r="U237" t="str">
            <v>СФО</v>
          </cell>
          <cell r="V237" t="str">
            <v>Омская область</v>
          </cell>
          <cell r="W237" t="str">
            <v>644103, Омская обл., г.Омск, ул. Транссибирская, 30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Y237">
            <v>0</v>
          </cell>
        </row>
        <row r="238">
          <cell r="A238" t="str">
            <v>МППОнегаСЗФО</v>
          </cell>
          <cell r="B238">
            <v>155</v>
          </cell>
          <cell r="C238" t="str">
            <v>Мурманский</v>
          </cell>
          <cell r="D238" t="str">
            <v>МПП</v>
          </cell>
          <cell r="E238" t="str">
            <v>МПП</v>
          </cell>
          <cell r="F238" t="str">
            <v>Онега</v>
          </cell>
          <cell r="G238" t="str">
            <v>да</v>
          </cell>
          <cell r="H238" t="str">
            <v>установлен</v>
          </cell>
          <cell r="I238" t="str">
            <v>функционирует</v>
          </cell>
          <cell r="J238" t="str">
            <v>морской</v>
          </cell>
          <cell r="K238" t="str">
            <v>не определен</v>
          </cell>
          <cell r="L238" t="str">
            <v>грузовой</v>
          </cell>
          <cell r="M238" t="str">
            <v>сезонный</v>
          </cell>
          <cell r="N238" t="str">
            <v>многосторонний</v>
          </cell>
          <cell r="O238" t="str">
            <v>не определен</v>
          </cell>
          <cell r="P238" t="str">
            <v>нет</v>
          </cell>
          <cell r="Q238" t="str">
            <v>нет</v>
          </cell>
          <cell r="R238" t="str">
            <v>нет</v>
          </cell>
          <cell r="S238" t="str">
            <v>не применимо</v>
          </cell>
          <cell r="T238" t="str">
            <v>не применимо</v>
          </cell>
          <cell r="U238" t="str">
            <v>СЗФО</v>
          </cell>
          <cell r="V238" t="str">
            <v>Архангельская область</v>
          </cell>
          <cell r="W238" t="str">
            <v>Архангельская область, г. Онега, Белое море, Онежский залив, Карельский рейд, Архангельская область, г.Онега, ул. Гутина , д.2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Y238">
            <v>0</v>
          </cell>
        </row>
        <row r="239">
          <cell r="A239" t="str">
            <v>ВППОренбург (Центральный)ПФО</v>
          </cell>
          <cell r="B239">
            <v>317</v>
          </cell>
          <cell r="C239" t="str">
            <v>Уральский</v>
          </cell>
          <cell r="D239" t="str">
            <v>ВПП</v>
          </cell>
          <cell r="E239" t="str">
            <v>ВПП</v>
          </cell>
          <cell r="F239" t="str">
            <v>Оренбург (Центральный)</v>
          </cell>
          <cell r="G239" t="str">
            <v>да</v>
          </cell>
          <cell r="H239" t="str">
            <v>установлен</v>
          </cell>
          <cell r="I239" t="str">
            <v>функционирует</v>
          </cell>
          <cell r="J239" t="str">
            <v>воздушный</v>
          </cell>
          <cell r="K239" t="str">
            <v>не определен</v>
          </cell>
          <cell r="L239" t="str">
            <v>грузо-пассажирский</v>
          </cell>
          <cell r="M239" t="str">
            <v>постоянный</v>
          </cell>
          <cell r="N239" t="str">
            <v>многосторонний</v>
          </cell>
          <cell r="O239" t="str">
            <v>не определен</v>
          </cell>
          <cell r="P239" t="str">
            <v>нет</v>
          </cell>
          <cell r="Q239" t="str">
            <v>нет</v>
          </cell>
          <cell r="R239" t="str">
            <v>нет</v>
          </cell>
          <cell r="S239" t="str">
            <v>не применимо</v>
          </cell>
          <cell r="T239" t="str">
            <v>не применимо</v>
          </cell>
          <cell r="U239" t="str">
            <v>ПФО</v>
          </cell>
          <cell r="V239" t="str">
            <v>Оренбургская область</v>
          </cell>
          <cell r="W239" t="str">
            <v>Оренбургская область, Оренбургский район, аэропорт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Y239">
            <v>0</v>
          </cell>
        </row>
        <row r="240">
          <cell r="A240" t="str">
            <v>ВППОренбург-2ПФО</v>
          </cell>
          <cell r="B240">
            <v>318</v>
          </cell>
          <cell r="C240" t="str">
            <v>Уральский</v>
          </cell>
          <cell r="D240" t="str">
            <v>ВПП</v>
          </cell>
          <cell r="E240" t="str">
            <v>ВПП</v>
          </cell>
          <cell r="F240" t="str">
            <v>Оренбург-2</v>
          </cell>
          <cell r="G240" t="str">
            <v>да</v>
          </cell>
          <cell r="H240" t="str">
            <v>установлен</v>
          </cell>
          <cell r="I240" t="str">
            <v>функционирует</v>
          </cell>
          <cell r="J240" t="str">
            <v>воздушный</v>
          </cell>
          <cell r="K240" t="str">
            <v>не определен</v>
          </cell>
          <cell r="L240" t="str">
            <v>грузо-пассажирский</v>
          </cell>
          <cell r="M240" t="str">
            <v>работающий на нерегулярной основе</v>
          </cell>
          <cell r="N240" t="str">
            <v>многосторонний</v>
          </cell>
          <cell r="O240" t="str">
            <v>не определен</v>
          </cell>
          <cell r="P240" t="str">
            <v>нет</v>
          </cell>
          <cell r="Q240" t="str">
            <v>нет</v>
          </cell>
          <cell r="R240" t="str">
            <v>нет</v>
          </cell>
          <cell r="S240" t="str">
            <v>не применимо</v>
          </cell>
          <cell r="T240" t="str">
            <v>не применимо</v>
          </cell>
          <cell r="U240" t="str">
            <v>ПФО</v>
          </cell>
          <cell r="V240" t="str">
            <v>Оренбургская область</v>
          </cell>
          <cell r="W240" t="str">
            <v>Оренбургская область, г. Оренбург, в/ч 45097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Y240">
            <v>0</v>
          </cell>
        </row>
        <row r="241">
          <cell r="A241" t="str">
            <v>ВППОрскПФО</v>
          </cell>
          <cell r="B241">
            <v>319</v>
          </cell>
          <cell r="C241" t="str">
            <v>Уральский</v>
          </cell>
          <cell r="D241" t="str">
            <v>ВПП</v>
          </cell>
          <cell r="E241" t="str">
            <v>ВПП</v>
          </cell>
          <cell r="F241" t="str">
            <v>Орск</v>
          </cell>
          <cell r="G241" t="str">
            <v>да</v>
          </cell>
          <cell r="H241" t="str">
            <v>установлен</v>
          </cell>
          <cell r="I241" t="str">
            <v>функционирует</v>
          </cell>
          <cell r="J241" t="str">
            <v>воздушный</v>
          </cell>
          <cell r="K241" t="str">
            <v>не определен</v>
          </cell>
          <cell r="L241" t="str">
            <v>грузо-пассажирский</v>
          </cell>
          <cell r="M241" t="str">
            <v>работающий на нерегулярной основе</v>
          </cell>
          <cell r="N241" t="str">
            <v>многосторонний</v>
          </cell>
          <cell r="O241" t="str">
            <v>не определен</v>
          </cell>
          <cell r="P241" t="str">
            <v>нет</v>
          </cell>
          <cell r="Q241" t="str">
            <v>нет</v>
          </cell>
          <cell r="R241" t="str">
            <v>нет</v>
          </cell>
          <cell r="S241" t="str">
            <v>не применимо</v>
          </cell>
          <cell r="T241" t="str">
            <v>не применимо</v>
          </cell>
          <cell r="U241" t="str">
            <v>ПФО</v>
          </cell>
          <cell r="V241" t="str">
            <v>Оренбургская область</v>
          </cell>
          <cell r="W241" t="str">
            <v>Оренбургская область, г. Орск, 27 км южнее центра г. Орска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Y241">
            <v>0</v>
          </cell>
        </row>
        <row r="242">
          <cell r="A242" t="str">
            <v>ЖДППОрскПФО</v>
          </cell>
          <cell r="B242">
            <v>310</v>
          </cell>
          <cell r="C242" t="str">
            <v>Уральский</v>
          </cell>
          <cell r="D242" t="str">
            <v>ЖДПП</v>
          </cell>
          <cell r="E242" t="str">
            <v>ЖДПП</v>
          </cell>
          <cell r="F242" t="str">
            <v>Орск</v>
          </cell>
          <cell r="G242" t="str">
            <v>да</v>
          </cell>
          <cell r="H242" t="str">
            <v>установлен</v>
          </cell>
          <cell r="I242" t="str">
            <v>функционирует</v>
          </cell>
          <cell r="J242" t="str">
            <v>железнодорожный</v>
          </cell>
          <cell r="K242" t="str">
            <v>не определен</v>
          </cell>
          <cell r="L242" t="str">
            <v>грузо-пассажирский</v>
          </cell>
          <cell r="M242" t="str">
            <v>постоянный</v>
          </cell>
          <cell r="N242" t="str">
            <v>многосторонний</v>
          </cell>
          <cell r="O242" t="str">
            <v>не определен</v>
          </cell>
          <cell r="P242" t="str">
            <v>нет</v>
          </cell>
          <cell r="Q242" t="str">
            <v>нет</v>
          </cell>
          <cell r="R242" t="str">
            <v>нет</v>
          </cell>
          <cell r="S242" t="str">
            <v>Республика Казахстан</v>
          </cell>
          <cell r="T242" t="str">
            <v>Киргильда</v>
          </cell>
          <cell r="U242" t="str">
            <v>ПФО</v>
          </cell>
          <cell r="V242" t="str">
            <v>Оренбургская область</v>
          </cell>
          <cell r="W242" t="str">
            <v>Оренбургская область, г. Орск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Y242">
            <v>0</v>
          </cell>
        </row>
        <row r="243">
          <cell r="A243" t="str">
            <v>МАППОрскПФО</v>
          </cell>
          <cell r="B243">
            <v>299</v>
          </cell>
          <cell r="C243" t="str">
            <v>Уральский</v>
          </cell>
          <cell r="D243" t="str">
            <v>АПП</v>
          </cell>
          <cell r="E243" t="str">
            <v>МАПП</v>
          </cell>
          <cell r="F243" t="str">
            <v>Орск</v>
          </cell>
          <cell r="G243" t="str">
            <v>да</v>
          </cell>
          <cell r="H243" t="str">
            <v>установлен</v>
          </cell>
          <cell r="I243" t="str">
            <v>функционирует</v>
          </cell>
          <cell r="J243" t="str">
            <v>автомобильный</v>
          </cell>
          <cell r="K243" t="str">
            <v>не определен</v>
          </cell>
          <cell r="L243" t="str">
            <v>грузо-пассажирский</v>
          </cell>
          <cell r="M243" t="str">
            <v>постоянный</v>
          </cell>
          <cell r="N243" t="str">
            <v>многосторонний</v>
          </cell>
          <cell r="O243" t="str">
            <v>не определен</v>
          </cell>
          <cell r="P243" t="str">
            <v>нет</v>
          </cell>
          <cell r="Q243" t="str">
            <v>нет</v>
          </cell>
          <cell r="R243" t="str">
            <v>нет</v>
          </cell>
          <cell r="S243" t="str">
            <v>Республика Казахстан</v>
          </cell>
          <cell r="T243" t="str">
            <v>Алимбет</v>
          </cell>
          <cell r="U243" t="str">
            <v>ПФО</v>
          </cell>
          <cell r="V243" t="str">
            <v>Оренбургская область</v>
          </cell>
          <cell r="W243" t="str">
            <v>Оренбургская область, 18 км от г. Орска по шоссе Орск - Актюбинск</v>
          </cell>
          <cell r="X243" t="str">
            <v>федеральная</v>
          </cell>
          <cell r="Y243" t="str">
            <v xml:space="preserve">М-5 "Урал" Москва - Рязань - Пенза - Самара - Уфа - Челябинск (подъезд к пункту пропуска "Орск") </v>
          </cell>
          <cell r="Z243" t="str">
            <v>ФКУ Упрдор "Приуралье"</v>
          </cell>
          <cell r="AA243" t="str">
            <v>289+480 - 293+410</v>
          </cell>
          <cell r="AB243">
            <v>3.9300000000000068</v>
          </cell>
          <cell r="AC243" t="str">
            <v>2</v>
          </cell>
          <cell r="AD243" t="str">
            <v xml:space="preserve">II </v>
          </cell>
          <cell r="AE243">
            <v>81.42</v>
          </cell>
          <cell r="AF243" t="str">
            <v>обустроено</v>
          </cell>
          <cell r="AG243" t="str">
            <v>-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Y243">
            <v>0</v>
          </cell>
        </row>
        <row r="244">
          <cell r="A244" t="str">
            <v>ВППОстафьевоЦФО</v>
          </cell>
          <cell r="B244">
            <v>355</v>
          </cell>
          <cell r="C244" t="str">
            <v>Центральный аппарат</v>
          </cell>
          <cell r="D244" t="str">
            <v>ВПП</v>
          </cell>
          <cell r="E244" t="str">
            <v>ВПП</v>
          </cell>
          <cell r="F244" t="str">
            <v>Остафьево</v>
          </cell>
          <cell r="G244" t="str">
            <v>да</v>
          </cell>
          <cell r="H244" t="str">
            <v>установлен</v>
          </cell>
          <cell r="I244" t="str">
            <v>функционирует</v>
          </cell>
          <cell r="J244" t="str">
            <v>воздушный</v>
          </cell>
          <cell r="K244" t="str">
            <v>не определен</v>
          </cell>
          <cell r="L244" t="str">
            <v>грузо-пассажирский</v>
          </cell>
          <cell r="M244" t="str">
            <v>постоянный</v>
          </cell>
          <cell r="N244" t="str">
            <v>многосторонний</v>
          </cell>
          <cell r="O244" t="str">
            <v>не определен</v>
          </cell>
          <cell r="P244" t="str">
            <v>нет</v>
          </cell>
          <cell r="Q244" t="str">
            <v>нет</v>
          </cell>
          <cell r="R244" t="str">
            <v>нет</v>
          </cell>
          <cell r="S244" t="str">
            <v>не применимо</v>
          </cell>
          <cell r="T244" t="str">
            <v>не применимо</v>
          </cell>
          <cell r="U244" t="str">
            <v>ЦФО</v>
          </cell>
          <cell r="V244" t="str">
            <v>г. Москва</v>
          </cell>
          <cell r="W244" t="str">
            <v>г. Москва, поселение Рязановское, аэропорт «Остафьево»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Y244">
            <v>0</v>
          </cell>
        </row>
        <row r="245">
          <cell r="A245" t="str">
            <v>МППОхотскДФО</v>
          </cell>
          <cell r="B245">
            <v>335</v>
          </cell>
          <cell r="C245" t="str">
            <v>Хабаровский</v>
          </cell>
          <cell r="D245" t="str">
            <v>МПП</v>
          </cell>
          <cell r="E245" t="str">
            <v>МПП</v>
          </cell>
          <cell r="F245" t="str">
            <v>Охотск</v>
          </cell>
          <cell r="G245" t="str">
            <v>да</v>
          </cell>
          <cell r="H245" t="str">
            <v>установлен</v>
          </cell>
          <cell r="I245" t="str">
            <v>функционирует</v>
          </cell>
          <cell r="J245" t="str">
            <v>морской</v>
          </cell>
          <cell r="K245" t="str">
            <v>не определен</v>
          </cell>
          <cell r="L245" t="str">
            <v>грузовой</v>
          </cell>
          <cell r="M245" t="str">
            <v>постоянный</v>
          </cell>
          <cell r="N245" t="str">
            <v>многосторонний</v>
          </cell>
          <cell r="O245" t="str">
            <v>не определен</v>
          </cell>
          <cell r="P245" t="str">
            <v>нет</v>
          </cell>
          <cell r="Q245" t="str">
            <v>да</v>
          </cell>
          <cell r="R245" t="str">
            <v>да</v>
          </cell>
          <cell r="S245" t="str">
            <v>не применимо</v>
          </cell>
          <cell r="T245" t="str">
            <v>не применимо</v>
          </cell>
          <cell r="U245" t="str">
            <v>ДФО</v>
          </cell>
          <cell r="V245" t="str">
            <v>Хабаровский край</v>
          </cell>
          <cell r="W245" t="str">
            <v>Хабаровский край, Охотское море, акватория морского порта Охотск, рейдовые стоянки: №4, №3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Y245">
            <v>0</v>
          </cell>
        </row>
        <row r="246">
          <cell r="A246" t="str">
            <v>МАПППавловкаСФО</v>
          </cell>
          <cell r="B246">
            <v>169</v>
          </cell>
          <cell r="C246" t="str">
            <v>Новосибирский</v>
          </cell>
          <cell r="D246" t="str">
            <v>АПП</v>
          </cell>
          <cell r="E246" t="str">
            <v>МАПП</v>
          </cell>
          <cell r="F246" t="str">
            <v>Павловка</v>
          </cell>
          <cell r="G246" t="str">
            <v>да</v>
          </cell>
          <cell r="H246" t="str">
            <v>установлен</v>
          </cell>
          <cell r="I246" t="str">
            <v>функционирует</v>
          </cell>
          <cell r="J246" t="str">
            <v>автомобильный</v>
          </cell>
          <cell r="K246" t="str">
            <v>не определен</v>
          </cell>
          <cell r="L246" t="str">
            <v>грузо-пассажирский</v>
          </cell>
          <cell r="M246" t="str">
            <v>постоянный</v>
          </cell>
          <cell r="N246" t="str">
            <v>многосторонний</v>
          </cell>
          <cell r="O246" t="str">
            <v>не определен</v>
          </cell>
          <cell r="P246" t="str">
            <v>нет</v>
          </cell>
          <cell r="Q246" t="str">
            <v>нет</v>
          </cell>
          <cell r="R246" t="str">
            <v>нет</v>
          </cell>
          <cell r="S246" t="str">
            <v>Республика Казахстан</v>
          </cell>
          <cell r="T246" t="str">
            <v>Косак</v>
          </cell>
          <cell r="U246" t="str">
            <v>СФО</v>
          </cell>
          <cell r="V246" t="str">
            <v>Новосибирская область</v>
          </cell>
          <cell r="W246" t="str">
            <v>Новосибирская область, Карасукский район, в 4,5 км от с. Павловка на трассе Новосибирск-Карасук-Павлодар</v>
          </cell>
          <cell r="X246" t="str">
            <v>региональная</v>
          </cell>
          <cell r="Y246" t="str">
            <v>К-17р Новосибирск - Кочки - Павлодар (в пределах РФ)</v>
          </cell>
          <cell r="Z246" t="str">
            <v>ФКУ "Сибуправтодор"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 t="str">
            <v xml:space="preserve"> К-17р - Р-254" Иртыш"  -  автомобильная дорога общего пользования федерального значения Челябинск - Курган - Омск - Новосибирск</v>
          </cell>
          <cell r="AJ246" t="str">
            <v>417</v>
          </cell>
          <cell r="AK246">
            <v>417</v>
          </cell>
          <cell r="AL246" t="str">
            <v xml:space="preserve"> III (314 км) - II  (103 км)</v>
          </cell>
          <cell r="AM246">
            <v>2</v>
          </cell>
          <cell r="AN246">
            <v>446955</v>
          </cell>
          <cell r="AO246">
            <v>469705</v>
          </cell>
          <cell r="AP246">
            <v>485607</v>
          </cell>
          <cell r="AQ246">
            <v>896688.76300000004</v>
          </cell>
          <cell r="AR246">
            <v>935246.38</v>
          </cell>
          <cell r="AS246">
            <v>904698.24444444466</v>
          </cell>
          <cell r="AT246">
            <v>1085637.8933333335</v>
          </cell>
          <cell r="AU246">
            <v>1302765.4720000001</v>
          </cell>
          <cell r="AV246">
            <v>1358784.3870000001</v>
          </cell>
          <cell r="AW246">
            <v>0</v>
          </cell>
          <cell r="AY246">
            <v>0</v>
          </cell>
        </row>
        <row r="247">
          <cell r="A247" t="str">
            <v>ДАПППавловка (Славгород)СФО</v>
          </cell>
          <cell r="B247">
            <v>168</v>
          </cell>
          <cell r="C247" t="str">
            <v>Новосибирский</v>
          </cell>
          <cell r="D247" t="str">
            <v>АПП</v>
          </cell>
          <cell r="E247" t="str">
            <v>ДАПП</v>
          </cell>
          <cell r="F247" t="str">
            <v>Павловка (Славгород)</v>
          </cell>
          <cell r="G247" t="str">
            <v>да</v>
          </cell>
          <cell r="H247" t="str">
            <v>установлен</v>
          </cell>
          <cell r="I247" t="str">
            <v>функционирует</v>
          </cell>
          <cell r="J247" t="str">
            <v>автомобильный</v>
          </cell>
          <cell r="K247" t="str">
            <v>не определен</v>
          </cell>
          <cell r="L247" t="str">
            <v>грузо-пассажирский</v>
          </cell>
          <cell r="M247" t="str">
            <v>постоянный</v>
          </cell>
          <cell r="N247" t="str">
            <v>двусторонний</v>
          </cell>
          <cell r="O247" t="str">
            <v>не определен</v>
          </cell>
          <cell r="P247" t="str">
            <v>нет</v>
          </cell>
          <cell r="Q247" t="str">
            <v>нет</v>
          </cell>
          <cell r="R247" t="str">
            <v>нет</v>
          </cell>
          <cell r="S247" t="str">
            <v>Республика Казахстан</v>
          </cell>
          <cell r="T247" t="str">
            <v>Найза</v>
          </cell>
          <cell r="U247" t="str">
            <v>СФО</v>
          </cell>
          <cell r="V247" t="str">
            <v>Алтайский край</v>
          </cell>
          <cell r="W247" t="str">
            <v>Алтайский край, Славгородский район, автодорога "Славгород - Покровка-граница Республики Казахстан", 30 км</v>
          </cell>
          <cell r="X247" t="str">
            <v>региональная</v>
          </cell>
          <cell r="Y247" t="str">
            <v>К-08</v>
          </cell>
          <cell r="Z247" t="str">
            <v>ФКУ Упрдор "Алтай"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 t="str">
            <v>К-08</v>
          </cell>
          <cell r="AJ247" t="str">
            <v>450</v>
          </cell>
          <cell r="AK247" t="str">
            <v>450</v>
          </cell>
          <cell r="AL247" t="str">
            <v>III</v>
          </cell>
          <cell r="AM247">
            <v>2</v>
          </cell>
          <cell r="AN247">
            <v>745860</v>
          </cell>
          <cell r="AO247">
            <v>774045</v>
          </cell>
          <cell r="AP247">
            <v>807345</v>
          </cell>
          <cell r="AQ247">
            <v>608067.30000000005</v>
          </cell>
          <cell r="AR247">
            <v>1606256.32</v>
          </cell>
          <cell r="AS247">
            <v>1884741.03</v>
          </cell>
          <cell r="AT247">
            <v>2093878.76</v>
          </cell>
          <cell r="AU247">
            <v>3275873.34</v>
          </cell>
          <cell r="AV247">
            <v>8550029.4000000004</v>
          </cell>
          <cell r="AW247">
            <v>0</v>
          </cell>
          <cell r="AY247">
            <v>0</v>
          </cell>
        </row>
        <row r="248">
          <cell r="A248" t="str">
            <v>МПППассажирский порт Санкт-ПетербургСЗФО</v>
          </cell>
          <cell r="B248">
            <v>257</v>
          </cell>
          <cell r="C248" t="str">
            <v>Санкт-Петербургский</v>
          </cell>
          <cell r="D248" t="str">
            <v>МПП</v>
          </cell>
          <cell r="E248" t="str">
            <v>МПП</v>
          </cell>
          <cell r="F248" t="str">
            <v>Пассажирский порт Санкт-Петербург</v>
          </cell>
          <cell r="G248" t="str">
            <v>да</v>
          </cell>
          <cell r="H248" t="str">
            <v>установлен</v>
          </cell>
          <cell r="I248" t="str">
            <v>функционирует</v>
          </cell>
          <cell r="J248" t="str">
            <v>морской</v>
          </cell>
          <cell r="K248" t="str">
            <v>не определен</v>
          </cell>
          <cell r="L248" t="str">
            <v>грузо-пассажирский</v>
          </cell>
          <cell r="M248" t="str">
            <v>постоянный</v>
          </cell>
          <cell r="N248" t="str">
            <v>многосторонний</v>
          </cell>
          <cell r="O248" t="str">
            <v>не определен</v>
          </cell>
          <cell r="P248" t="str">
            <v>нет</v>
          </cell>
          <cell r="Q248" t="str">
            <v>нет</v>
          </cell>
          <cell r="R248" t="str">
            <v>нет</v>
          </cell>
          <cell r="S248" t="str">
            <v>не применимо</v>
          </cell>
          <cell r="T248" t="str">
            <v>не применимо</v>
          </cell>
          <cell r="U248" t="str">
            <v>СЗФО</v>
          </cell>
          <cell r="V248" t="str">
            <v>г. Санкт-Петербург</v>
          </cell>
          <cell r="W248" t="str">
            <v>Санкт-Петербург, берег Невской губы В.О., д.1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Y248">
            <v>0</v>
          </cell>
        </row>
        <row r="249">
          <cell r="A249" t="str">
            <v>СПППашковоДФО</v>
          </cell>
          <cell r="B249">
            <v>343</v>
          </cell>
          <cell r="C249" t="str">
            <v>Хабаровский</v>
          </cell>
          <cell r="D249" t="str">
            <v>СПП</v>
          </cell>
          <cell r="E249" t="str">
            <v>СПП</v>
          </cell>
          <cell r="F249" t="str">
            <v>Пашково</v>
          </cell>
          <cell r="G249" t="str">
            <v>нет</v>
          </cell>
          <cell r="H249" t="str">
            <v>установлен</v>
          </cell>
          <cell r="I249" t="str">
            <v>Временно приостановлено движение лиц, транспортных средств, товаров и грузов с 01.06.2012 в связи с необходимостью ремонта его объектов согласно распоряжению Правительства РФ от 14.02.2012 N 198-р</v>
          </cell>
          <cell r="J249" t="str">
            <v>смешанный</v>
          </cell>
          <cell r="K249" t="str">
            <v>не определен</v>
          </cell>
          <cell r="L249" t="str">
            <v>грузо-пассажирский</v>
          </cell>
          <cell r="M249" t="str">
            <v>постоянный</v>
          </cell>
          <cell r="N249" t="str">
            <v>многосторонний</v>
          </cell>
          <cell r="O249" t="str">
            <v>не определен</v>
          </cell>
          <cell r="P249" t="str">
            <v>нет</v>
          </cell>
          <cell r="Q249" t="str">
            <v>да</v>
          </cell>
          <cell r="R249" t="str">
            <v>нет</v>
          </cell>
          <cell r="S249" t="str">
            <v>Китайская Народная Республика</v>
          </cell>
          <cell r="T249" t="str">
            <v>Цзяинь</v>
          </cell>
          <cell r="U249" t="str">
            <v>ДФО</v>
          </cell>
          <cell r="V249" t="str">
            <v>Еврейская автономная область</v>
          </cell>
          <cell r="W249" t="str">
            <v>не определен</v>
          </cell>
          <cell r="X249" t="str">
            <v>региональная</v>
          </cell>
          <cell r="Y249" t="str">
            <v>Подъезд к с. Пашково (99 ОП РЗ 99К-7)</v>
          </cell>
          <cell r="Z249" t="str">
            <v>ФКУ ДСД "Дальний Восток"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 t="str">
            <v>99 ОП РЗ 99К-7</v>
          </cell>
          <cell r="AJ249">
            <v>24.13</v>
          </cell>
          <cell r="AK249">
            <v>24.13</v>
          </cell>
          <cell r="AL249" t="str">
            <v>III</v>
          </cell>
          <cell r="AM249">
            <v>2</v>
          </cell>
          <cell r="AN249">
            <v>12982.786</v>
          </cell>
          <cell r="AO249">
            <v>13553.611000000001</v>
          </cell>
          <cell r="AP249">
            <v>14149.97</v>
          </cell>
          <cell r="AQ249">
            <v>137040.492</v>
          </cell>
          <cell r="AR249">
            <v>142796.19200000001</v>
          </cell>
          <cell r="AS249">
            <v>148936.429</v>
          </cell>
          <cell r="AT249">
            <v>360894.96</v>
          </cell>
          <cell r="AU249">
            <v>376413.44099999999</v>
          </cell>
          <cell r="AV249">
            <v>392975.63400000002</v>
          </cell>
          <cell r="AW249">
            <v>0</v>
          </cell>
          <cell r="AY249">
            <v>0</v>
          </cell>
        </row>
        <row r="250">
          <cell r="A250" t="str">
            <v>МПППевекДФО</v>
          </cell>
          <cell r="B250">
            <v>75</v>
          </cell>
          <cell r="C250" t="str">
            <v>Владивостокский</v>
          </cell>
          <cell r="D250" t="str">
            <v>МПП</v>
          </cell>
          <cell r="E250" t="str">
            <v>МПП</v>
          </cell>
          <cell r="F250" t="str">
            <v>Певек</v>
          </cell>
          <cell r="G250" t="str">
            <v>нет</v>
          </cell>
          <cell r="H250" t="str">
            <v>установлен</v>
          </cell>
          <cell r="I250" t="str">
            <v>После установления не обустраивался, не открывался установленным порядком</v>
          </cell>
          <cell r="J250" t="str">
            <v>морской</v>
          </cell>
          <cell r="K250" t="str">
            <v>не определен</v>
          </cell>
          <cell r="L250" t="str">
            <v>грузовой</v>
          </cell>
          <cell r="M250" t="str">
            <v>сезонный</v>
          </cell>
          <cell r="N250" t="str">
            <v>многосторонний</v>
          </cell>
          <cell r="O250" t="str">
            <v>не определен</v>
          </cell>
          <cell r="P250" t="str">
            <v>нет</v>
          </cell>
          <cell r="Q250" t="str">
            <v>нет</v>
          </cell>
          <cell r="R250" t="str">
            <v>нет</v>
          </cell>
          <cell r="S250" t="str">
            <v>не применимо</v>
          </cell>
          <cell r="T250" t="str">
            <v>не применимо</v>
          </cell>
          <cell r="U250" t="str">
            <v>ДФО</v>
          </cell>
          <cell r="V250" t="str">
            <v>Чукотский автономный округ</v>
          </cell>
          <cell r="W250" t="str">
            <v>не определен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Y250">
            <v>0</v>
          </cell>
        </row>
        <row r="251">
          <cell r="A251" t="str">
            <v>ДАПППерекопЮФО</v>
          </cell>
          <cell r="B251">
            <v>131</v>
          </cell>
          <cell r="C251" t="str">
            <v>Крымский</v>
          </cell>
          <cell r="D251" t="str">
            <v>АПП</v>
          </cell>
          <cell r="E251" t="str">
            <v>ДАПП</v>
          </cell>
          <cell r="F251" t="str">
            <v>Перекоп</v>
          </cell>
          <cell r="G251" t="str">
            <v>да</v>
          </cell>
          <cell r="H251" t="str">
            <v>установлен</v>
          </cell>
          <cell r="I251" t="str">
            <v>функционирует</v>
          </cell>
          <cell r="J251" t="str">
            <v>автомобильный</v>
          </cell>
          <cell r="K251" t="str">
            <v>не определен</v>
          </cell>
          <cell r="L251" t="str">
            <v>грузо-пассажирский</v>
          </cell>
          <cell r="M251" t="str">
            <v>постоянный</v>
          </cell>
          <cell r="N251" t="str">
            <v>двусторонний</v>
          </cell>
          <cell r="O251" t="str">
            <v>не определен</v>
          </cell>
          <cell r="P251" t="str">
            <v>да</v>
          </cell>
          <cell r="Q251" t="str">
            <v>нет</v>
          </cell>
          <cell r="R251" t="str">
            <v>да</v>
          </cell>
          <cell r="S251" t="str">
            <v>не применимо (Херсонская обл.)</v>
          </cell>
          <cell r="T251" t="str">
            <v>«Контрольный пункт въезда-выезда» Чаплинка</v>
          </cell>
          <cell r="U251" t="str">
            <v>ЮФО</v>
          </cell>
          <cell r="V251" t="str">
            <v>Республика Крым</v>
          </cell>
          <cell r="W251" t="str">
            <v>Республика Крым, 62 км трассы «Каховка-Армянск»</v>
          </cell>
          <cell r="X251" t="str">
            <v>региональная</v>
          </cell>
          <cell r="Y251" t="str">
            <v xml:space="preserve">
35 ОП РЗ 35А-003 Граница с Украиной - Армянск</v>
          </cell>
          <cell r="Z251" t="str">
            <v>ФКУ Упрдор "Тамань"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 t="str">
            <v>ДАПП Перекоп - 35 ОП РЗ 35А-003 Граница с Украиной - Армянск - 35 ОП РЗ 35А-001
(Е-97) граница с Украиной - Джанкой - Феодосия - Керчь -  - трасса Таврида - автомобильный подход к транспорному переходу через Керченский пролив в г. Керчь</v>
          </cell>
          <cell r="AJ251" t="str">
            <v xml:space="preserve"> 14 - 200 - 90 - 8,6</v>
          </cell>
          <cell r="AK251">
            <v>312.60000000000002</v>
          </cell>
          <cell r="AL251" t="str">
            <v>II - II/III - Iб - Iб</v>
          </cell>
          <cell r="AM251" t="str">
            <v>2 - 2 - 4 - 4</v>
          </cell>
          <cell r="AN251">
            <v>2445182</v>
          </cell>
          <cell r="AO251">
            <v>1320863</v>
          </cell>
          <cell r="AP251">
            <v>1373697.52</v>
          </cell>
          <cell r="AQ251">
            <v>0</v>
          </cell>
          <cell r="AR251">
            <v>0</v>
          </cell>
          <cell r="AS251">
            <v>0</v>
          </cell>
          <cell r="AT251">
            <v>64200</v>
          </cell>
          <cell r="AU251">
            <v>214000</v>
          </cell>
          <cell r="AV251">
            <v>13674728</v>
          </cell>
          <cell r="AW251">
            <v>0</v>
          </cell>
          <cell r="AY251">
            <v>0</v>
          </cell>
        </row>
        <row r="252">
          <cell r="A252" t="str">
            <v>ВПППермь (Большое Савино)ПФО</v>
          </cell>
          <cell r="B252">
            <v>320</v>
          </cell>
          <cell r="C252" t="str">
            <v>Уральский</v>
          </cell>
          <cell r="D252" t="str">
            <v>ВПП</v>
          </cell>
          <cell r="E252" t="str">
            <v>ВПП</v>
          </cell>
          <cell r="F252" t="str">
            <v>Пермь (Большое Савино)</v>
          </cell>
          <cell r="G252" t="str">
            <v>да</v>
          </cell>
          <cell r="H252" t="str">
            <v>установлен</v>
          </cell>
          <cell r="I252" t="str">
            <v>функционирует</v>
          </cell>
          <cell r="J252" t="str">
            <v>воздушный</v>
          </cell>
          <cell r="K252" t="str">
            <v>не определен</v>
          </cell>
          <cell r="L252" t="str">
            <v>грузо-пассажирский</v>
          </cell>
          <cell r="M252" t="str">
            <v>постоянный</v>
          </cell>
          <cell r="N252" t="str">
            <v>многосторонний</v>
          </cell>
          <cell r="O252" t="str">
            <v>не определен</v>
          </cell>
          <cell r="P252" t="str">
            <v>нет</v>
          </cell>
          <cell r="Q252" t="str">
            <v>нет</v>
          </cell>
          <cell r="R252" t="str">
            <v>нет</v>
          </cell>
          <cell r="S252" t="str">
            <v>не применимо</v>
          </cell>
          <cell r="T252" t="str">
            <v>не применимо</v>
          </cell>
          <cell r="U252" t="str">
            <v>ПФО</v>
          </cell>
          <cell r="V252" t="str">
            <v>Пермский край</v>
          </cell>
          <cell r="W252" t="str">
            <v>Пермский край, Пермский муниципальный район, п. Сокол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Y252">
            <v>0</v>
          </cell>
        </row>
        <row r="253">
          <cell r="A253" t="str">
            <v>ВПППетрозаводск (Бесовец)СЗФО</v>
          </cell>
          <cell r="B253">
            <v>250</v>
          </cell>
          <cell r="C253" t="str">
            <v>Санкт-Петербургский</v>
          </cell>
          <cell r="D253" t="str">
            <v>ВПП</v>
          </cell>
          <cell r="E253" t="str">
            <v>ВПП</v>
          </cell>
          <cell r="F253" t="str">
            <v>Петрозаводск (Бесовец)</v>
          </cell>
          <cell r="G253" t="str">
            <v>да</v>
          </cell>
          <cell r="H253" t="str">
            <v>установлен</v>
          </cell>
          <cell r="I253" t="str">
            <v>функционирует</v>
          </cell>
          <cell r="J253" t="str">
            <v>воздушный</v>
          </cell>
          <cell r="K253" t="str">
            <v>не определен</v>
          </cell>
          <cell r="L253" t="str">
            <v>грузо-пассажирский</v>
          </cell>
          <cell r="M253" t="str">
            <v>работающий на нерегулярной основе</v>
          </cell>
          <cell r="N253" t="str">
            <v>многосторонний</v>
          </cell>
          <cell r="O253" t="str">
            <v>не определен</v>
          </cell>
          <cell r="P253" t="str">
            <v>нет</v>
          </cell>
          <cell r="Q253" t="str">
            <v>нет</v>
          </cell>
          <cell r="R253" t="str">
            <v>нет</v>
          </cell>
          <cell r="S253" t="str">
            <v>не применимо</v>
          </cell>
          <cell r="T253" t="str">
            <v>не применимо</v>
          </cell>
          <cell r="U253" t="str">
            <v>СЗФО</v>
          </cell>
          <cell r="V253" t="str">
            <v>Республика Карелия</v>
          </cell>
          <cell r="W253" t="str">
            <v>Республика Карелия, Прионежский район, д. Бесовец, Аэропорт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Y253">
            <v>0</v>
          </cell>
        </row>
        <row r="254">
          <cell r="A254" t="str">
            <v>МПППетропавловск-КамчатскийДФО</v>
          </cell>
          <cell r="B254">
            <v>76</v>
          </cell>
          <cell r="C254" t="str">
            <v>Владивостокский</v>
          </cell>
          <cell r="D254" t="str">
            <v>МПП</v>
          </cell>
          <cell r="E254" t="str">
            <v>МПП</v>
          </cell>
          <cell r="F254" t="str">
            <v>Петропавловск-Камчатский</v>
          </cell>
          <cell r="G254" t="str">
            <v>да</v>
          </cell>
          <cell r="H254" t="str">
            <v>установлен</v>
          </cell>
          <cell r="I254" t="str">
            <v>функционирует</v>
          </cell>
          <cell r="J254" t="str">
            <v>морской</v>
          </cell>
          <cell r="K254" t="str">
            <v>не определен</v>
          </cell>
          <cell r="L254" t="str">
            <v>грузо-пассажирский</v>
          </cell>
          <cell r="M254" t="str">
            <v>постоянный</v>
          </cell>
          <cell r="N254" t="str">
            <v>многосторонний</v>
          </cell>
          <cell r="O254" t="str">
            <v>не определен</v>
          </cell>
          <cell r="P254" t="str">
            <v>да</v>
          </cell>
          <cell r="Q254" t="str">
            <v>да</v>
          </cell>
          <cell r="R254" t="str">
            <v>да</v>
          </cell>
          <cell r="S254" t="str">
            <v>не применимо</v>
          </cell>
          <cell r="T254" t="str">
            <v>не применимо</v>
          </cell>
          <cell r="U254" t="str">
            <v>ДФО</v>
          </cell>
          <cell r="V254" t="str">
            <v>Камчатский край</v>
          </cell>
          <cell r="W254" t="str">
            <v>Камчатский край, г. Петропавловск-Камчатский, ул. Площадь Щедрина, д. 2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Y254">
            <v>0</v>
          </cell>
        </row>
        <row r="255">
          <cell r="A255" t="str">
            <v>ВПППетропавловск-Камчатский (Елизово)ДФО</v>
          </cell>
          <cell r="B255">
            <v>57</v>
          </cell>
          <cell r="C255" t="str">
            <v>Владивостокский</v>
          </cell>
          <cell r="D255" t="str">
            <v>ВПП</v>
          </cell>
          <cell r="E255" t="str">
            <v>ВПП</v>
          </cell>
          <cell r="F255" t="str">
            <v>Петропавловск-Камчатский (Елизово)</v>
          </cell>
          <cell r="G255" t="str">
            <v>да</v>
          </cell>
          <cell r="H255" t="str">
            <v>установлен</v>
          </cell>
          <cell r="I255" t="str">
            <v>функционирует</v>
          </cell>
          <cell r="J255" t="str">
            <v>воздушный</v>
          </cell>
          <cell r="K255" t="str">
            <v>не определен</v>
          </cell>
          <cell r="L255" t="str">
            <v>грузо-пассажирский</v>
          </cell>
          <cell r="M255" t="str">
            <v>постоянный</v>
          </cell>
          <cell r="N255" t="str">
            <v>многосторонний</v>
          </cell>
          <cell r="O255" t="str">
            <v>не определен</v>
          </cell>
          <cell r="P255" t="str">
            <v>нет</v>
          </cell>
          <cell r="Q255" t="str">
            <v>нет</v>
          </cell>
          <cell r="R255" t="str">
            <v>да</v>
          </cell>
          <cell r="S255" t="str">
            <v>не применимо</v>
          </cell>
          <cell r="T255" t="str">
            <v>не применимо</v>
          </cell>
          <cell r="U255" t="str">
            <v>ДФО</v>
          </cell>
          <cell r="V255" t="str">
            <v>Камчатский край</v>
          </cell>
          <cell r="W255" t="str">
            <v>Камчатский край, г. Елизово, ул. Звездная, д.10/8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Y255">
            <v>0</v>
          </cell>
        </row>
        <row r="256">
          <cell r="A256" t="str">
            <v>ЖДПППетуховоУФО</v>
          </cell>
          <cell r="B256">
            <v>311</v>
          </cell>
          <cell r="C256" t="str">
            <v>Уральский</v>
          </cell>
          <cell r="D256" t="str">
            <v>ЖДПП</v>
          </cell>
          <cell r="E256" t="str">
            <v>ЖДПП</v>
          </cell>
          <cell r="F256" t="str">
            <v>Петухово</v>
          </cell>
          <cell r="G256" t="str">
            <v>да</v>
          </cell>
          <cell r="H256" t="str">
            <v>установлен</v>
          </cell>
          <cell r="I256" t="str">
            <v>функционирует</v>
          </cell>
          <cell r="J256" t="str">
            <v>железнодорожный</v>
          </cell>
          <cell r="K256" t="str">
            <v>не определен</v>
          </cell>
          <cell r="L256" t="str">
            <v>грузо-пассажирский</v>
          </cell>
          <cell r="M256" t="str">
            <v>постоянный</v>
          </cell>
          <cell r="N256" t="str">
            <v>многосторонний</v>
          </cell>
          <cell r="O256" t="str">
            <v>не определен</v>
          </cell>
          <cell r="P256" t="str">
            <v>нет</v>
          </cell>
          <cell r="Q256" t="str">
            <v>нет</v>
          </cell>
          <cell r="R256" t="str">
            <v>нет</v>
          </cell>
          <cell r="S256" t="str">
            <v>Республика Казахстан</v>
          </cell>
          <cell r="T256" t="str">
            <v>Мамлютка</v>
          </cell>
          <cell r="U256" t="str">
            <v>УФО</v>
          </cell>
          <cell r="V256" t="str">
            <v>Курганская область</v>
          </cell>
          <cell r="W256" t="str">
            <v>Курганская область, г. Петухово, ул. Железнодорожная, 26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Y256">
            <v>0</v>
          </cell>
        </row>
        <row r="257">
          <cell r="A257" t="str">
            <v>МАПППетуховоУФО</v>
          </cell>
          <cell r="B257">
            <v>300</v>
          </cell>
          <cell r="C257" t="str">
            <v>Уральский</v>
          </cell>
          <cell r="D257" t="str">
            <v>АПП</v>
          </cell>
          <cell r="E257" t="str">
            <v>МАПП</v>
          </cell>
          <cell r="F257" t="str">
            <v>Петухово</v>
          </cell>
          <cell r="G257" t="str">
            <v>да</v>
          </cell>
          <cell r="H257" t="str">
            <v>установлен</v>
          </cell>
          <cell r="I257" t="str">
            <v>функционирует</v>
          </cell>
          <cell r="J257" t="str">
            <v>автомобильный</v>
          </cell>
          <cell r="K257" t="str">
            <v>не определен</v>
          </cell>
          <cell r="L257" t="str">
            <v>грузо-пассажирский</v>
          </cell>
          <cell r="M257" t="str">
            <v>постоянный</v>
          </cell>
          <cell r="N257" t="str">
            <v>многосторонний</v>
          </cell>
          <cell r="O257" t="str">
            <v>не определен</v>
          </cell>
          <cell r="P257" t="str">
            <v>нет</v>
          </cell>
          <cell r="Q257" t="str">
            <v>нет</v>
          </cell>
          <cell r="R257" t="str">
            <v>нет</v>
          </cell>
          <cell r="S257" t="str">
            <v>Республика Казахстан</v>
          </cell>
          <cell r="T257" t="str">
            <v>Жана Жол</v>
          </cell>
          <cell r="U257" t="str">
            <v>УФО</v>
          </cell>
          <cell r="V257" t="str">
            <v>Курганская область</v>
          </cell>
          <cell r="W257" t="str">
            <v>Курганская область, Петуховский район, 464 км автомобильной дороги Р-254 федеральной трассы «Иртыш»</v>
          </cell>
          <cell r="X257" t="str">
            <v>федеральная</v>
          </cell>
          <cell r="Y257" t="str">
            <v>Р-254</v>
          </cell>
          <cell r="Z257" t="str">
            <v>ФКУ Упрдор "Южный Урал"</v>
          </cell>
          <cell r="AA257" t="str">
            <v>464+480 - 465+331</v>
          </cell>
          <cell r="AB257">
            <v>0.85099999999999909</v>
          </cell>
          <cell r="AC257" t="str">
            <v>2</v>
          </cell>
          <cell r="AD257" t="str">
            <v xml:space="preserve">II </v>
          </cell>
          <cell r="AE257">
            <v>80.290000000000006</v>
          </cell>
          <cell r="AF257" t="str">
            <v>обустроено</v>
          </cell>
          <cell r="AG257" t="str">
            <v>Ремонт ад (2019 - 2020 гг.)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Y257">
            <v>0</v>
          </cell>
        </row>
        <row r="258">
          <cell r="A258" t="str">
            <v>ЖДПППечоры-ПсковскиеСЗФО</v>
          </cell>
          <cell r="B258">
            <v>199</v>
          </cell>
          <cell r="C258" t="str">
            <v>Псковский</v>
          </cell>
          <cell r="D258" t="str">
            <v>ЖДПП</v>
          </cell>
          <cell r="E258" t="str">
            <v>ЖДПП</v>
          </cell>
          <cell r="F258" t="str">
            <v>Печоры-Псковские</v>
          </cell>
          <cell r="G258" t="str">
            <v>да</v>
          </cell>
          <cell r="H258" t="str">
            <v>установлен</v>
          </cell>
          <cell r="I258" t="str">
            <v>функционирует</v>
          </cell>
          <cell r="J258" t="str">
            <v>железнодорожный</v>
          </cell>
          <cell r="K258" t="str">
            <v>не определен</v>
          </cell>
          <cell r="L258" t="str">
            <v>грузо-пассажирский</v>
          </cell>
          <cell r="M258" t="str">
            <v>постоянный</v>
          </cell>
          <cell r="N258" t="str">
            <v>многосторонний</v>
          </cell>
          <cell r="O258" t="str">
            <v>не определен</v>
          </cell>
          <cell r="P258" t="str">
            <v>нет</v>
          </cell>
          <cell r="Q258" t="str">
            <v>да</v>
          </cell>
          <cell r="R258" t="str">
            <v>да</v>
          </cell>
          <cell r="S258" t="str">
            <v>Эстонская Республика</v>
          </cell>
          <cell r="T258" t="str">
            <v>Койдула</v>
          </cell>
          <cell r="U258" t="str">
            <v>СЗФО</v>
          </cell>
          <cell r="V258" t="str">
            <v>Псковская область</v>
          </cell>
          <cell r="W258" t="str">
            <v>Псковская область, г. Печоры, ул. Железнодорожная, д .5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Y258">
            <v>0</v>
          </cell>
        </row>
        <row r="259">
          <cell r="A259" t="str">
            <v>МАПППогарЦФО</v>
          </cell>
          <cell r="B259">
            <v>32</v>
          </cell>
          <cell r="C259" t="str">
            <v>Брянский</v>
          </cell>
          <cell r="D259" t="str">
            <v>АПП</v>
          </cell>
          <cell r="E259" t="str">
            <v>МАПП</v>
          </cell>
          <cell r="F259" t="str">
            <v>Погар</v>
          </cell>
          <cell r="G259" t="str">
            <v>да</v>
          </cell>
          <cell r="H259" t="str">
            <v>установлен</v>
          </cell>
          <cell r="I259" t="str">
            <v>функционирует</v>
          </cell>
          <cell r="J259" t="str">
            <v>автомобильный</v>
          </cell>
          <cell r="K259" t="str">
            <v>не определен</v>
          </cell>
          <cell r="L259" t="str">
            <v>грузо-пассажирский</v>
          </cell>
          <cell r="M259" t="str">
            <v>постоянный</v>
          </cell>
          <cell r="N259" t="str">
            <v>многосторонний</v>
          </cell>
          <cell r="O259" t="str">
            <v>не определен</v>
          </cell>
          <cell r="P259" t="str">
            <v>да</v>
          </cell>
          <cell r="Q259" t="str">
            <v>нет</v>
          </cell>
          <cell r="R259" t="str">
            <v>да</v>
          </cell>
          <cell r="S259" t="str">
            <v>Украина</v>
          </cell>
          <cell r="T259" t="str">
            <v>Гремяч</v>
          </cell>
          <cell r="U259" t="str">
            <v>ЦФО</v>
          </cell>
          <cell r="V259" t="str">
            <v>Брянская область</v>
          </cell>
          <cell r="W259" t="str">
            <v>Брянская область, Погарский район, 23 км а/д Погар-Гремяч</v>
          </cell>
          <cell r="X259" t="str">
            <v>региональная</v>
          </cell>
          <cell r="Y259" t="str">
            <v xml:space="preserve">15 ОП РЗ 15К -2001 "Брянск-Новозыбков"-Погар; 15 ОП РЗ 15К -1901 Погар-Гремяч, 15 ОП РЗ 15К -1902  Обход п. Поогар </v>
          </cell>
          <cell r="Z259" t="str">
            <v>ФКУ Упрдор Москва - Бобруйск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 t="str">
            <v>15 ОП РЗ 15К -1902  Обход п. Поогар;15 ОП РЗ 15К -1901 Погар-Гремяч; 15 ОП РЗ 15К -2001 "Брянск-Новозыбков"-Погар</v>
          </cell>
          <cell r="AJ259">
            <v>76.218999999999994</v>
          </cell>
          <cell r="AK259">
            <v>76.218999999999994</v>
          </cell>
          <cell r="AL259" t="str">
            <v>3, 4</v>
          </cell>
          <cell r="AM259">
            <v>2</v>
          </cell>
          <cell r="AN259">
            <v>107588.8</v>
          </cell>
          <cell r="AO259">
            <v>112107.52899999999</v>
          </cell>
          <cell r="AP259">
            <v>116928.15300000001</v>
          </cell>
          <cell r="AQ259">
            <v>1497012.7340000002</v>
          </cell>
          <cell r="AR259">
            <v>1559887.27</v>
          </cell>
          <cell r="AS259">
            <v>1626962.422</v>
          </cell>
          <cell r="AT259">
            <v>1550248.8490000002</v>
          </cell>
          <cell r="AU259">
            <v>1616909.5480000002</v>
          </cell>
          <cell r="AV259">
            <v>1392004.0490000001</v>
          </cell>
          <cell r="AW259">
            <v>0</v>
          </cell>
          <cell r="AY259">
            <v>0</v>
          </cell>
        </row>
        <row r="260">
          <cell r="A260" t="str">
            <v>ДАПППограничныйСЗФО</v>
          </cell>
          <cell r="B260">
            <v>116</v>
          </cell>
          <cell r="C260" t="str">
            <v>Калининградский</v>
          </cell>
          <cell r="D260" t="str">
            <v>АПП</v>
          </cell>
          <cell r="E260" t="str">
            <v>ДАПП</v>
          </cell>
          <cell r="F260" t="str">
            <v>Пограничный</v>
          </cell>
          <cell r="G260" t="str">
            <v>да</v>
          </cell>
          <cell r="H260" t="str">
            <v>установлен</v>
          </cell>
          <cell r="I260" t="str">
            <v>функционирует</v>
          </cell>
          <cell r="J260" t="str">
            <v>автомобильный</v>
          </cell>
          <cell r="K260" t="str">
            <v>не определен</v>
          </cell>
          <cell r="L260" t="str">
            <v>грузо-пассажирский</v>
          </cell>
          <cell r="M260" t="str">
            <v>постоянный</v>
          </cell>
          <cell r="N260" t="str">
            <v>двусторонний</v>
          </cell>
          <cell r="O260" t="str">
            <v>не определен</v>
          </cell>
          <cell r="P260" t="str">
            <v>нет</v>
          </cell>
          <cell r="Q260" t="str">
            <v>нет</v>
          </cell>
          <cell r="R260" t="str">
            <v>нет</v>
          </cell>
          <cell r="S260" t="str">
            <v>Литовская Республика</v>
          </cell>
          <cell r="T260" t="str">
            <v>Рамонишкяй</v>
          </cell>
          <cell r="U260" t="str">
            <v>СЗФО</v>
          </cell>
          <cell r="V260" t="str">
            <v>Калининградская область</v>
          </cell>
          <cell r="W260" t="str">
            <v>238730, Калининградская область, Краснознаменский район, поселок Пограничный, автомобильная  дорога Краснознаменск – Пограничный км 18</v>
          </cell>
          <cell r="X260" t="str">
            <v>региональная</v>
          </cell>
          <cell r="Y260" t="str">
            <v xml:space="preserve">27 ОП РЗ 27К-104  Краснознаменск - Пограничный </v>
          </cell>
          <cell r="Z260" t="str">
            <v>ФКУ Упрдор "Северо-Запад"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 t="str">
            <v xml:space="preserve"> 27 ОП РЗ 27К-104  Краснознаменск - Пограничный  0-18  27 ОП РЗ 27А-025 Калининград (от Борисово) - Знаменск - Озерск - Гусев - Добровольск - Неман  195,1 - 175,2  - 27 ОП РЗ 27А-059 Добровольск - граница с Республикой Польша  км 0 -17</v>
          </cell>
          <cell r="AJ260" t="str">
            <v>18
19,9
17</v>
          </cell>
          <cell r="AK260">
            <v>54.9</v>
          </cell>
          <cell r="AL260" t="str">
            <v>IV
III
IV</v>
          </cell>
          <cell r="AM260" t="str">
            <v>2
2
2</v>
          </cell>
          <cell r="AN260">
            <v>73704.35931</v>
          </cell>
          <cell r="AO260">
            <v>77389.577279999998</v>
          </cell>
          <cell r="AP260">
            <v>81259.056140000001</v>
          </cell>
          <cell r="AQ260">
            <v>0</v>
          </cell>
          <cell r="AR260">
            <v>0</v>
          </cell>
          <cell r="AS260">
            <v>0</v>
          </cell>
          <cell r="AT260">
            <v>1195053.95352</v>
          </cell>
          <cell r="AU260">
            <v>1387258.464379</v>
          </cell>
          <cell r="AV260">
            <v>1244349.9291000001</v>
          </cell>
          <cell r="AW260">
            <v>0</v>
          </cell>
          <cell r="AY260">
            <v>0</v>
          </cell>
        </row>
        <row r="261">
          <cell r="A261" t="str">
            <v>ЖДПППограничныйДФО</v>
          </cell>
          <cell r="B261">
            <v>52</v>
          </cell>
          <cell r="C261" t="str">
            <v>Владивостокский</v>
          </cell>
          <cell r="D261" t="str">
            <v>ЖДПП</v>
          </cell>
          <cell r="E261" t="str">
            <v>ЖДПП</v>
          </cell>
          <cell r="F261" t="str">
            <v>Пограничный</v>
          </cell>
          <cell r="G261" t="str">
            <v>да</v>
          </cell>
          <cell r="H261" t="str">
            <v>установлен</v>
          </cell>
          <cell r="I261" t="str">
            <v>функционирует</v>
          </cell>
          <cell r="J261" t="str">
            <v>железнодорожный</v>
          </cell>
          <cell r="K261" t="str">
            <v>не определен</v>
          </cell>
          <cell r="L261" t="str">
            <v>грузо-пассажирский</v>
          </cell>
          <cell r="M261" t="str">
            <v>постоянный</v>
          </cell>
          <cell r="N261" t="str">
            <v>многосторонний</v>
          </cell>
          <cell r="O261" t="str">
            <v>не определен</v>
          </cell>
          <cell r="P261" t="str">
            <v>да</v>
          </cell>
          <cell r="Q261" t="str">
            <v>да</v>
          </cell>
          <cell r="R261" t="str">
            <v>да</v>
          </cell>
          <cell r="S261" t="str">
            <v>Китайская Народная Республика</v>
          </cell>
          <cell r="T261" t="str">
            <v>Суйфэньхэ</v>
          </cell>
          <cell r="U261" t="str">
            <v>ДФО</v>
          </cell>
          <cell r="V261" t="str">
            <v>Приморский край</v>
          </cell>
          <cell r="W261" t="str">
            <v>Участок № 1 (Пассажирское направление) - Приморский край, Пограничный район, пгт. Пограничный, улица Вокзальная, д. 7А;
Участок № 2 (Грузовое направление) – парк
станции Гродеково «Сосновая падь», Приморский край, Пограничный район, ориентир 9 км. 650 м. от линии границы до входного светофора парка станции Гродеково Сосновая падь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Y261">
            <v>0</v>
          </cell>
        </row>
        <row r="262">
          <cell r="A262" t="str">
            <v>МАПППограничныйДФО</v>
          </cell>
          <cell r="B262">
            <v>48</v>
          </cell>
          <cell r="C262" t="str">
            <v>Владивостокский</v>
          </cell>
          <cell r="D262" t="str">
            <v>АПП</v>
          </cell>
          <cell r="E262" t="str">
            <v>МАПП</v>
          </cell>
          <cell r="F262" t="str">
            <v>Пограничный</v>
          </cell>
          <cell r="G262" t="str">
            <v>да</v>
          </cell>
          <cell r="H262" t="str">
            <v>установлен</v>
          </cell>
          <cell r="I262" t="str">
            <v>функционирует</v>
          </cell>
          <cell r="J262" t="str">
            <v>автомобильный</v>
          </cell>
          <cell r="K262" t="str">
            <v>не определен</v>
          </cell>
          <cell r="L262" t="str">
            <v>грузо-пассажирский</v>
          </cell>
          <cell r="M262" t="str">
            <v>постоянный</v>
          </cell>
          <cell r="N262" t="str">
            <v>многосторонний</v>
          </cell>
          <cell r="O262" t="str">
            <v>не определен</v>
          </cell>
          <cell r="P262" t="str">
            <v>да</v>
          </cell>
          <cell r="Q262" t="str">
            <v>да</v>
          </cell>
          <cell r="R262" t="str">
            <v>да</v>
          </cell>
          <cell r="S262" t="str">
            <v>Китайская Народная Республика</v>
          </cell>
          <cell r="T262" t="str">
            <v>Суйфэньхэ</v>
          </cell>
          <cell r="U262" t="str">
            <v>ДФО</v>
          </cell>
          <cell r="V262" t="str">
            <v>Приморский край</v>
          </cell>
          <cell r="W262" t="str">
            <v>Приморский край, Пограничный район,  А-184, 7 км от линии границы</v>
          </cell>
          <cell r="X262" t="str">
            <v>региональная</v>
          </cell>
          <cell r="Y262" t="str">
            <v xml:space="preserve">ул. На Сосновую Падь </v>
          </cell>
          <cell r="Z262" t="str">
            <v>ФКУ ДСД "Дальний Восток"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 t="str">
            <v>ул. На Сосновую Падь - А-184 (пассажирское направление)
ул. На Сосновую Падь -А 183 (грузовое направление)</v>
          </cell>
          <cell r="AJ262" t="str">
            <v>12+97,5 (пассажирское направление )
12+127 (грузовое направление)</v>
          </cell>
          <cell r="AK262" t="str">
            <v>109,5 (пассажирское направление)
139 (грузовое направление)</v>
          </cell>
          <cell r="AL262" t="str">
            <v>III</v>
          </cell>
          <cell r="AM262">
            <v>2</v>
          </cell>
          <cell r="AN262" t="str">
            <v>252677,82 (пасс.напр)
320750,84 (груз.напр)</v>
          </cell>
          <cell r="AO262" t="str">
            <v>263290,341  (пасс.напр)
334222,442 (груз.напр)</v>
          </cell>
          <cell r="AP262" t="str">
            <v>274611,765 (пасс.напр)
348593,93 (груз.напр)</v>
          </cell>
          <cell r="AQ262" t="str">
            <v>621878,733 (пасс. напр)
789416,839 (груз.напр.)</v>
          </cell>
          <cell r="AR262" t="str">
            <v>647997,64 (пасс. напр)
822572,347 (груз.напр)</v>
          </cell>
          <cell r="AS262" t="str">
            <v xml:space="preserve">675861,539 (пасс.напр)
857942,958 (груз.напр)
</v>
          </cell>
          <cell r="AT262" t="str">
            <v>1637712,313 (пасс.напр)
2078922,48 (груз.напр)</v>
          </cell>
          <cell r="AU262" t="str">
            <v>1708133,935 (пасс.напр)
2168316,137 (груз.напр)</v>
          </cell>
          <cell r="AV262" t="str">
            <v>1783291,833 (пасс.напр)
2263722,053 (груз.напр)</v>
          </cell>
          <cell r="AW262">
            <v>0</v>
          </cell>
          <cell r="AY262">
            <v>0</v>
          </cell>
        </row>
        <row r="263">
          <cell r="A263" t="str">
            <v>ДАПППокровкаДФО</v>
          </cell>
          <cell r="B263">
            <v>367</v>
          </cell>
          <cell r="C263" t="str">
            <v>Читинский</v>
          </cell>
          <cell r="D263" t="str">
            <v>АПП</v>
          </cell>
          <cell r="E263" t="str">
            <v>ДАПП</v>
          </cell>
          <cell r="F263" t="str">
            <v>Покровка</v>
          </cell>
          <cell r="G263" t="str">
            <v>нет</v>
          </cell>
          <cell r="H263" t="str">
            <v>установлен</v>
          </cell>
          <cell r="I263" t="str">
            <v>Не функционирует по решению пограничных, таможенных органов с 2008 года. Пункт пропуска не обустроен, решение о целесообразности функционирования не принято</v>
          </cell>
          <cell r="J263" t="str">
            <v>автомобильный</v>
          </cell>
          <cell r="K263" t="str">
            <v>не определен</v>
          </cell>
          <cell r="L263" t="str">
            <v>грузовой</v>
          </cell>
          <cell r="M263" t="str">
            <v>сезонный</v>
          </cell>
          <cell r="N263" t="str">
            <v>двусторонний</v>
          </cell>
          <cell r="O263" t="str">
            <v>не определен</v>
          </cell>
          <cell r="P263" t="str">
            <v>нет</v>
          </cell>
          <cell r="Q263" t="str">
            <v>нет</v>
          </cell>
          <cell r="R263" t="str">
            <v>нет</v>
          </cell>
          <cell r="S263" t="str">
            <v>Китайская Народная Республика</v>
          </cell>
          <cell r="T263" t="str">
            <v>Логухэ</v>
          </cell>
          <cell r="U263" t="str">
            <v>ДФО</v>
          </cell>
          <cell r="V263" t="str">
            <v>Забайкальский край</v>
          </cell>
          <cell r="W263" t="str">
            <v>не определен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Y263">
            <v>0</v>
          </cell>
        </row>
        <row r="264">
          <cell r="A264" t="str">
            <v>СПППокровкаДФО</v>
          </cell>
          <cell r="B264">
            <v>344</v>
          </cell>
          <cell r="C264" t="str">
            <v>Хабаровский</v>
          </cell>
          <cell r="D264" t="str">
            <v>СПП</v>
          </cell>
          <cell r="E264" t="str">
            <v>СПП</v>
          </cell>
          <cell r="F264" t="str">
            <v>Покровка</v>
          </cell>
          <cell r="G264" t="str">
            <v>да</v>
          </cell>
          <cell r="H264" t="str">
            <v>установлен</v>
          </cell>
          <cell r="I264" t="str">
            <v>функционирует</v>
          </cell>
          <cell r="J264" t="str">
            <v>смешанный</v>
          </cell>
          <cell r="K264" t="str">
            <v>не определен</v>
          </cell>
          <cell r="L264" t="str">
            <v>грузо-пассажирский</v>
          </cell>
          <cell r="M264" t="str">
            <v>постоянный</v>
          </cell>
          <cell r="N264" t="str">
            <v>двусторонний</v>
          </cell>
          <cell r="O264" t="str">
            <v>не определен</v>
          </cell>
          <cell r="P264" t="str">
            <v>да</v>
          </cell>
          <cell r="Q264" t="str">
            <v>да</v>
          </cell>
          <cell r="R264" t="str">
            <v>да</v>
          </cell>
          <cell r="S264" t="str">
            <v>Китайская Народная Республика</v>
          </cell>
          <cell r="T264" t="str">
            <v>Жаохэ</v>
          </cell>
          <cell r="U264" t="str">
            <v>ДФО</v>
          </cell>
          <cell r="V264" t="str">
            <v>Хабаровский край</v>
          </cell>
          <cell r="W264" t="str">
            <v>Хабаровский край, Бикинский район, с. Покровка, ул. Новая, 1, береговое сооружение 232 км. реки Уссури</v>
          </cell>
          <cell r="X264" t="str">
            <v>региональная</v>
          </cell>
          <cell r="Y264" t="str">
            <v>Покровка а.д. Уссури</v>
          </cell>
          <cell r="Z264" t="str">
            <v>ФКУ ДСД "Дальний Восток"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 t="str">
            <v>Покровка а.д. Уссури</v>
          </cell>
          <cell r="AJ264">
            <v>23.1</v>
          </cell>
          <cell r="AK264">
            <v>23.1</v>
          </cell>
          <cell r="AL264" t="str">
            <v>III</v>
          </cell>
          <cell r="AM264">
            <v>2</v>
          </cell>
          <cell r="AN264">
            <v>53304.635999999999</v>
          </cell>
          <cell r="AO264">
            <v>55543.441800000008</v>
          </cell>
          <cell r="AP264">
            <v>57931.796999999999</v>
          </cell>
          <cell r="AQ264">
            <v>131190.856</v>
          </cell>
          <cell r="AR264">
            <v>136700.872</v>
          </cell>
          <cell r="AS264">
            <v>142579.01</v>
          </cell>
          <cell r="AT264">
            <v>345489.995</v>
          </cell>
          <cell r="AU264">
            <v>360346.06300000002</v>
          </cell>
          <cell r="AV264">
            <v>376201.29100000003</v>
          </cell>
          <cell r="AW264">
            <v>0</v>
          </cell>
          <cell r="AY264">
            <v>0</v>
          </cell>
        </row>
        <row r="265">
          <cell r="A265" t="str">
            <v>ДАПППолтавкаДФО</v>
          </cell>
          <cell r="B265">
            <v>49</v>
          </cell>
          <cell r="C265" t="str">
            <v>Владивостокский</v>
          </cell>
          <cell r="D265" t="str">
            <v>АПП</v>
          </cell>
          <cell r="E265" t="str">
            <v>ДАПП</v>
          </cell>
          <cell r="F265" t="str">
            <v>Полтавка</v>
          </cell>
          <cell r="G265" t="str">
            <v>да</v>
          </cell>
          <cell r="H265" t="str">
            <v>установлен</v>
          </cell>
          <cell r="I265" t="str">
            <v>функционирует</v>
          </cell>
          <cell r="J265" t="str">
            <v>автомобильный</v>
          </cell>
          <cell r="K265" t="str">
            <v>не определен</v>
          </cell>
          <cell r="L265" t="str">
            <v>грузо-пассажирский</v>
          </cell>
          <cell r="M265" t="str">
            <v>постоянный</v>
          </cell>
          <cell r="N265" t="str">
            <v>двусторонний</v>
          </cell>
          <cell r="O265" t="str">
            <v>не определен</v>
          </cell>
          <cell r="P265" t="str">
            <v>нет</v>
          </cell>
          <cell r="Q265" t="str">
            <v>да</v>
          </cell>
          <cell r="R265" t="str">
            <v>да</v>
          </cell>
          <cell r="S265" t="str">
            <v>Китайская Народная Республика</v>
          </cell>
          <cell r="T265" t="str">
            <v>Дуннин</v>
          </cell>
          <cell r="U265" t="str">
            <v>ДФО</v>
          </cell>
          <cell r="V265" t="str">
            <v>Приморский край</v>
          </cell>
          <cell r="W265" t="str">
            <v>Приморский край, Октябрьский район, с. Полтавка, ул. Фирсова, д. 84</v>
          </cell>
          <cell r="X265" t="str">
            <v>региональная</v>
          </cell>
          <cell r="Y265" t="str">
            <v>Галенки-Полтаевка</v>
          </cell>
          <cell r="Z265" t="str">
            <v>ФКУ ДСД "Дальний Восток"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 t="str">
            <v>А 187, А 184</v>
          </cell>
          <cell r="AJ265" t="str">
            <v>42,6+35,2</v>
          </cell>
          <cell r="AK265">
            <v>77.8</v>
          </cell>
          <cell r="AL265" t="str">
            <v>III</v>
          </cell>
          <cell r="AM265">
            <v>2</v>
          </cell>
          <cell r="AN265">
            <v>179528.16799999998</v>
          </cell>
          <cell r="AO265">
            <v>187068.3884</v>
          </cell>
          <cell r="AP265">
            <v>195112.28599999999</v>
          </cell>
          <cell r="AQ265">
            <v>441846.25900000002</v>
          </cell>
          <cell r="AR265">
            <v>460403.80300000001</v>
          </cell>
          <cell r="AS265">
            <v>480201.16700000002</v>
          </cell>
          <cell r="AT265">
            <v>1163598.338</v>
          </cell>
          <cell r="AU265">
            <v>1213633.061</v>
          </cell>
          <cell r="AV265">
            <v>1267032.919</v>
          </cell>
          <cell r="AW265">
            <v>0</v>
          </cell>
          <cell r="AY265">
            <v>0</v>
          </cell>
        </row>
        <row r="266">
          <cell r="A266" t="str">
            <v>ДАПППолынныйЮФО</v>
          </cell>
          <cell r="B266">
            <v>88</v>
          </cell>
          <cell r="C266" t="str">
            <v>Волгоградский</v>
          </cell>
          <cell r="D266" t="str">
            <v>АПП</v>
          </cell>
          <cell r="E266" t="str">
            <v>ДАПП</v>
          </cell>
          <cell r="F266" t="str">
            <v>Полынный</v>
          </cell>
          <cell r="G266" t="str">
            <v>да</v>
          </cell>
          <cell r="H266" t="str">
            <v>установлен</v>
          </cell>
          <cell r="I266" t="str">
            <v>функционирует</v>
          </cell>
          <cell r="J266" t="str">
            <v>автомобильный</v>
          </cell>
          <cell r="K266" t="str">
            <v>не определен</v>
          </cell>
          <cell r="L266" t="str">
            <v>грузо-пассажирский</v>
          </cell>
          <cell r="M266" t="str">
            <v>постоянный</v>
          </cell>
          <cell r="N266" t="str">
            <v>двусторонний</v>
          </cell>
          <cell r="O266" t="str">
            <v>не определен</v>
          </cell>
          <cell r="P266" t="str">
            <v>нет</v>
          </cell>
          <cell r="Q266" t="str">
            <v>нет</v>
          </cell>
          <cell r="R266" t="str">
            <v>нет</v>
          </cell>
          <cell r="S266" t="str">
            <v>Республика Казахстан</v>
          </cell>
          <cell r="T266" t="str">
            <v>Орда</v>
          </cell>
          <cell r="U266" t="str">
            <v>ЮФО</v>
          </cell>
          <cell r="V266" t="str">
            <v>Волгоградская область</v>
          </cell>
          <cell r="W266" t="str">
            <v>Волгоградская область, Палласовский район, железнодорожный, разъезд «Полынный»</v>
          </cell>
          <cell r="X266" t="str">
            <v>региональная</v>
          </cell>
          <cell r="Y266" t="str">
            <v>автомобильная дорога подъезд от а/д Быково – Кайсацкое – Эльтон – Отгонный до ДАПП Полынный (грунтовая)</v>
          </cell>
          <cell r="Z266" t="str">
            <v xml:space="preserve">ФКУ Упрдор Москва - Волгоград 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 t="str">
            <v>18 ОП РЗ 18К-14 - 18 ОП РЗ 18Р-2 - ул. Николая Отрады - ул. Героев Тулы - ул.Латошинская - автомобильная дорога общего пользования федерального значения Р-228 Сызрань - Саратов - Волгоград</v>
          </cell>
          <cell r="AJ266" t="str">
            <v xml:space="preserve">17 - 190 - 128,9 - 0,8 - 2,8 - 4,4 </v>
          </cell>
          <cell r="AK266">
            <v>343.9</v>
          </cell>
          <cell r="AL266" t="str">
            <v>грунтовая а/д - IV - IV - III - дороги (улицы) населенного пункта</v>
          </cell>
          <cell r="AM266" t="str">
            <v>1 - 2 - 2 - 2(4) - 2 -2 -2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 t="str">
            <v>Информация будет представлена дополнительно</v>
          </cell>
          <cell r="AY266">
            <v>0</v>
          </cell>
        </row>
        <row r="267">
          <cell r="A267" t="str">
            <v>МПППоронайскДФО</v>
          </cell>
          <cell r="B267">
            <v>77</v>
          </cell>
          <cell r="C267" t="str">
            <v>Владивостокский</v>
          </cell>
          <cell r="D267" t="str">
            <v>МПП</v>
          </cell>
          <cell r="E267" t="str">
            <v>МПП</v>
          </cell>
          <cell r="F267" t="str">
            <v>Поронайск</v>
          </cell>
          <cell r="G267" t="str">
            <v>нет</v>
          </cell>
          <cell r="H267" t="str">
            <v>установлен</v>
          </cell>
          <cell r="I267" t="str">
            <v>Не функционирует с 2009 г. Пункт пропуска не обустроен, так как решение о целесообразности функционирования не принято</v>
          </cell>
          <cell r="J267" t="str">
            <v>морской</v>
          </cell>
          <cell r="K267" t="str">
            <v>не определен</v>
          </cell>
          <cell r="L267" t="str">
            <v>грузовой</v>
          </cell>
          <cell r="M267" t="str">
            <v>постоянный</v>
          </cell>
          <cell r="N267" t="str">
            <v>многосторонний</v>
          </cell>
          <cell r="O267" t="str">
            <v>не определен</v>
          </cell>
          <cell r="P267" t="str">
            <v>нет</v>
          </cell>
          <cell r="Q267" t="str">
            <v>нет</v>
          </cell>
          <cell r="R267" t="str">
            <v>нет</v>
          </cell>
          <cell r="S267" t="str">
            <v>не применимо</v>
          </cell>
          <cell r="T267" t="str">
            <v>не применимо</v>
          </cell>
          <cell r="U267" t="str">
            <v>ДФО</v>
          </cell>
          <cell r="V267" t="str">
            <v>Сахалинская область</v>
          </cell>
          <cell r="W267" t="str">
            <v>не определен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Y267">
            <v>0</v>
          </cell>
        </row>
        <row r="268">
          <cell r="A268" t="str">
            <v>ЖДПППосиньСЗФО</v>
          </cell>
          <cell r="B268">
            <v>200</v>
          </cell>
          <cell r="C268" t="str">
            <v>Псковский</v>
          </cell>
          <cell r="D268" t="str">
            <v>ЖДПП</v>
          </cell>
          <cell r="E268" t="str">
            <v>ЖДПП</v>
          </cell>
          <cell r="F268" t="str">
            <v>Посинь</v>
          </cell>
          <cell r="G268" t="str">
            <v>нет</v>
          </cell>
          <cell r="H268" t="str">
            <v>установлен</v>
          </cell>
          <cell r="I268" t="str">
            <v>Пункт пропуска не обустроен. На период его обустройства установлен временный ЖДПП Себеж. Решение о целесообразности функционирования не принято</v>
          </cell>
          <cell r="J268" t="str">
            <v>железнодорожный</v>
          </cell>
          <cell r="K268" t="str">
            <v>не определен</v>
          </cell>
          <cell r="L268" t="str">
            <v>грузо-пассажирский</v>
          </cell>
          <cell r="M268" t="str">
            <v>постоянный</v>
          </cell>
          <cell r="N268" t="str">
            <v>многосторонний</v>
          </cell>
          <cell r="O268" t="str">
            <v>не определен</v>
          </cell>
          <cell r="P268" t="str">
            <v>да</v>
          </cell>
          <cell r="Q268" t="str">
            <v>да</v>
          </cell>
          <cell r="R268" t="str">
            <v>да</v>
          </cell>
          <cell r="S268" t="str">
            <v>Латвийская Республика</v>
          </cell>
          <cell r="T268" t="str">
            <v>Зилупе</v>
          </cell>
          <cell r="U268" t="str">
            <v>СЗФО</v>
          </cell>
          <cell r="V268" t="str">
            <v>Псковская область</v>
          </cell>
          <cell r="W268" t="str">
            <v>не определен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Y268">
            <v>0</v>
          </cell>
        </row>
        <row r="269">
          <cell r="A269" t="str">
            <v>МПППосьетДФО</v>
          </cell>
          <cell r="B269">
            <v>78</v>
          </cell>
          <cell r="C269" t="str">
            <v>Владивостокский</v>
          </cell>
          <cell r="D269" t="str">
            <v>МПП</v>
          </cell>
          <cell r="E269" t="str">
            <v>МПП</v>
          </cell>
          <cell r="F269" t="str">
            <v>Посьет</v>
          </cell>
          <cell r="G269" t="str">
            <v>да</v>
          </cell>
          <cell r="H269" t="str">
            <v>установлен</v>
          </cell>
          <cell r="I269" t="str">
            <v>функционирует</v>
          </cell>
          <cell r="J269" t="str">
            <v>морской</v>
          </cell>
          <cell r="K269" t="str">
            <v>не определен</v>
          </cell>
          <cell r="L269" t="str">
            <v>грузо-пассажирский</v>
          </cell>
          <cell r="M269" t="str">
            <v>постоянный</v>
          </cell>
          <cell r="N269" t="str">
            <v>многосторонний</v>
          </cell>
          <cell r="O269" t="str">
            <v>не определен</v>
          </cell>
          <cell r="P269" t="str">
            <v>нет</v>
          </cell>
          <cell r="Q269" t="str">
            <v>нет</v>
          </cell>
          <cell r="R269" t="str">
            <v>нет</v>
          </cell>
          <cell r="S269" t="str">
            <v>не применимо</v>
          </cell>
          <cell r="T269" t="str">
            <v>не применимо</v>
          </cell>
          <cell r="U269" t="str">
            <v>ДФО</v>
          </cell>
          <cell r="V269" t="str">
            <v>Приморский край</v>
          </cell>
          <cell r="W269" t="str">
            <v>участок Посьет : Приморский край, Хасанский район, Японское море, залив Посьета, пгт. Посьет; участок Славянка: Приморский край, Хасанский район, Японское море, залив Петра Великого, Славянский залив, пгт. Славянка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Y269">
            <v>0</v>
          </cell>
        </row>
        <row r="270">
          <cell r="A270" t="str">
            <v>СПППоярковоДФО</v>
          </cell>
          <cell r="B270">
            <v>345</v>
          </cell>
          <cell r="C270" t="str">
            <v>Хабаровский</v>
          </cell>
          <cell r="D270" t="str">
            <v>СПП</v>
          </cell>
          <cell r="E270" t="str">
            <v>СПП</v>
          </cell>
          <cell r="F270" t="str">
            <v>Поярково</v>
          </cell>
          <cell r="G270" t="str">
            <v>да</v>
          </cell>
          <cell r="H270" t="str">
            <v>установлен</v>
          </cell>
          <cell r="I270" t="str">
            <v>функционирует</v>
          </cell>
          <cell r="J270" t="str">
            <v>смешанный</v>
          </cell>
          <cell r="K270" t="str">
            <v>не определен</v>
          </cell>
          <cell r="L270" t="str">
            <v>грузо-пассажирский</v>
          </cell>
          <cell r="M270" t="str">
            <v>постоянный</v>
          </cell>
          <cell r="N270" t="str">
            <v>многосторонний</v>
          </cell>
          <cell r="O270" t="str">
            <v>не определен</v>
          </cell>
          <cell r="P270" t="str">
            <v>да</v>
          </cell>
          <cell r="Q270" t="str">
            <v>нет</v>
          </cell>
          <cell r="R270" t="str">
            <v>да</v>
          </cell>
          <cell r="S270" t="str">
            <v>Китайская Народная Республика</v>
          </cell>
          <cell r="T270" t="str">
            <v>Сюнькэ</v>
          </cell>
          <cell r="U270" t="str">
            <v>ДФО</v>
          </cell>
          <cell r="V270" t="str">
            <v>Амурская область</v>
          </cell>
          <cell r="W270" t="str">
            <v>Участок № 1: Амурская область, с. Поярково, район 825 км реки Средний Амур, Поярково, ул. Гарнизонная, 28; Участок № 2: Амурская область, с. Поярково, район 825 км реки Средний Амур, Поярково, ул. Пионерская, д. 1</v>
          </cell>
          <cell r="X270" t="str">
            <v>региональная</v>
          </cell>
          <cell r="Y270" t="str">
            <v>Завитинск - Поярково Р461</v>
          </cell>
          <cell r="Z270" t="str">
            <v>ФКУ ДСД "Дальний Восток"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 t="str">
            <v>Р461-ул. Мухинская</v>
          </cell>
          <cell r="AJ270" t="str">
            <v>83,8+12</v>
          </cell>
          <cell r="AK270">
            <v>95.8</v>
          </cell>
          <cell r="AL270" t="str">
            <v>III</v>
          </cell>
          <cell r="AM270">
            <v>2</v>
          </cell>
          <cell r="AN270">
            <v>221064.24799999999</v>
          </cell>
          <cell r="AO270">
            <v>230348.99239999999</v>
          </cell>
          <cell r="AP270">
            <v>240253.946</v>
          </cell>
          <cell r="AQ270">
            <v>544072.9</v>
          </cell>
          <cell r="AR270">
            <v>566923.96299999999</v>
          </cell>
          <cell r="AS270">
            <v>591301.69400000002</v>
          </cell>
          <cell r="AT270">
            <v>1432811.321</v>
          </cell>
          <cell r="AU270">
            <v>1494422.2009999999</v>
          </cell>
          <cell r="AV270">
            <v>1560176.7819999999</v>
          </cell>
          <cell r="AW270">
            <v>0</v>
          </cell>
          <cell r="AY270">
            <v>0</v>
          </cell>
        </row>
        <row r="271">
          <cell r="A271" t="str">
            <v>МПППригородноеДФО</v>
          </cell>
          <cell r="B271">
            <v>79</v>
          </cell>
          <cell r="C271" t="str">
            <v>Владивостокский</v>
          </cell>
          <cell r="D271" t="str">
            <v>МПП</v>
          </cell>
          <cell r="E271" t="str">
            <v>МПП</v>
          </cell>
          <cell r="F271" t="str">
            <v>Пригородное</v>
          </cell>
          <cell r="G271" t="str">
            <v>да</v>
          </cell>
          <cell r="H271" t="str">
            <v>установлен</v>
          </cell>
          <cell r="I271" t="str">
            <v>функционирует</v>
          </cell>
          <cell r="J271" t="str">
            <v>морской</v>
          </cell>
          <cell r="K271" t="str">
            <v>не определен</v>
          </cell>
          <cell r="L271" t="str">
            <v>грузовой</v>
          </cell>
          <cell r="M271" t="str">
            <v>постоянный</v>
          </cell>
          <cell r="N271" t="str">
            <v>многосторонний</v>
          </cell>
          <cell r="O271" t="str">
            <v>не определен</v>
          </cell>
          <cell r="P271" t="str">
            <v>нет</v>
          </cell>
          <cell r="Q271" t="str">
            <v>нет</v>
          </cell>
          <cell r="R271" t="str">
            <v>нет</v>
          </cell>
          <cell r="S271" t="str">
            <v>не применимо</v>
          </cell>
          <cell r="T271" t="str">
            <v>не применимо</v>
          </cell>
          <cell r="U271" t="str">
            <v>ДФО</v>
          </cell>
          <cell r="V271" t="str">
            <v>Сахалинская область</v>
          </cell>
          <cell r="W271" t="str">
            <v>Сахалинская область, Корсаковский район, район бывшего поселения Пригородное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Y271">
            <v>0</v>
          </cell>
        </row>
        <row r="272">
          <cell r="A272" t="str">
            <v>МПППриморскСЗФО</v>
          </cell>
          <cell r="B272">
            <v>258</v>
          </cell>
          <cell r="C272" t="str">
            <v>Санкт-Петербургский</v>
          </cell>
          <cell r="D272" t="str">
            <v>МПП</v>
          </cell>
          <cell r="E272" t="str">
            <v>МПП</v>
          </cell>
          <cell r="F272" t="str">
            <v>Приморск</v>
          </cell>
          <cell r="G272" t="str">
            <v>да</v>
          </cell>
          <cell r="H272" t="str">
            <v>установлен</v>
          </cell>
          <cell r="I272" t="str">
            <v>функционирует</v>
          </cell>
          <cell r="J272" t="str">
            <v>морской</v>
          </cell>
          <cell r="K272" t="str">
            <v>не определен</v>
          </cell>
          <cell r="L272" t="str">
            <v>грузовой</v>
          </cell>
          <cell r="M272" t="str">
            <v>постоянный</v>
          </cell>
          <cell r="N272" t="str">
            <v>многосторонний</v>
          </cell>
          <cell r="O272" t="str">
            <v>не определен</v>
          </cell>
          <cell r="P272" t="str">
            <v>нет</v>
          </cell>
          <cell r="Q272" t="str">
            <v>нет</v>
          </cell>
          <cell r="R272" t="str">
            <v>нет</v>
          </cell>
          <cell r="S272" t="str">
            <v>не применимо</v>
          </cell>
          <cell r="T272" t="str">
            <v>не применимо</v>
          </cell>
          <cell r="U272" t="str">
            <v>СЗФО</v>
          </cell>
          <cell r="V272" t="str">
            <v>Ленинградская область</v>
          </cell>
          <cell r="W272" t="str">
            <v>Ленинградская область, Выборгский район, г. Приморск, Морской порт Приморск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Y272">
            <v>0</v>
          </cell>
        </row>
        <row r="273">
          <cell r="A273" t="str">
            <v>МПППровиденияДФО</v>
          </cell>
          <cell r="B273">
            <v>80</v>
          </cell>
          <cell r="C273" t="str">
            <v>Владивостокский</v>
          </cell>
          <cell r="D273" t="str">
            <v>МПП</v>
          </cell>
          <cell r="E273" t="str">
            <v>МПП</v>
          </cell>
          <cell r="F273" t="str">
            <v>Провидения</v>
          </cell>
          <cell r="G273" t="str">
            <v>да</v>
          </cell>
          <cell r="H273" t="str">
            <v>установлен</v>
          </cell>
          <cell r="I273" t="str">
            <v>функционирует</v>
          </cell>
          <cell r="J273" t="str">
            <v>морской</v>
          </cell>
          <cell r="K273" t="str">
            <v>не определен</v>
          </cell>
          <cell r="L273" t="str">
            <v>грузо-пассажирский</v>
          </cell>
          <cell r="M273" t="str">
            <v>сезонный</v>
          </cell>
          <cell r="N273" t="str">
            <v>многосторонний</v>
          </cell>
          <cell r="O273" t="str">
            <v>не определен</v>
          </cell>
          <cell r="P273" t="str">
            <v>нет</v>
          </cell>
          <cell r="Q273" t="str">
            <v>да</v>
          </cell>
          <cell r="R273" t="str">
            <v>да</v>
          </cell>
          <cell r="S273" t="str">
            <v>не применимо</v>
          </cell>
          <cell r="T273" t="str">
            <v>не применимо</v>
          </cell>
          <cell r="U273" t="str">
            <v>ДФО</v>
          </cell>
          <cell r="V273" t="str">
            <v>Чукотский автономный округ</v>
          </cell>
          <cell r="W273" t="str">
            <v>Чукотский АО, п. Провидения, ул.Набережная Дежнева, д.10, Берингово море, бухта Провидения ( 64'26' с.ш., 173'14' в.д.)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Y273">
            <v>0</v>
          </cell>
        </row>
        <row r="274">
          <cell r="A274" t="str">
            <v>ВПППровидения БухтаДФО</v>
          </cell>
          <cell r="B274">
            <v>58</v>
          </cell>
          <cell r="C274" t="str">
            <v>Владивостокский</v>
          </cell>
          <cell r="D274" t="str">
            <v>ВПП</v>
          </cell>
          <cell r="E274" t="str">
            <v>ВПП</v>
          </cell>
          <cell r="F274" t="str">
            <v>Провидения Бухта</v>
          </cell>
          <cell r="G274" t="str">
            <v>да</v>
          </cell>
          <cell r="H274" t="str">
            <v>установлен</v>
          </cell>
          <cell r="I274" t="str">
            <v>функционирует</v>
          </cell>
          <cell r="J274" t="str">
            <v>воздушный</v>
          </cell>
          <cell r="K274" t="str">
            <v>не определен</v>
          </cell>
          <cell r="L274" t="str">
            <v>грузо-пассажирский</v>
          </cell>
          <cell r="M274" t="str">
            <v>работающий на нерегулярной основе</v>
          </cell>
          <cell r="N274" t="str">
            <v>многосторонний</v>
          </cell>
          <cell r="O274" t="str">
            <v>не определен</v>
          </cell>
          <cell r="P274" t="str">
            <v>нет</v>
          </cell>
          <cell r="Q274" t="str">
            <v>нет</v>
          </cell>
          <cell r="R274" t="str">
            <v>нет</v>
          </cell>
          <cell r="S274" t="str">
            <v>не применимо</v>
          </cell>
          <cell r="T274" t="str">
            <v>не применимо</v>
          </cell>
          <cell r="U274" t="str">
            <v>ДФО</v>
          </cell>
          <cell r="V274" t="str">
            <v>Чукотский автономный округ</v>
          </cell>
          <cell r="W274" t="str">
            <v>Чукотский автономный округ, Провиденский район, село Урелики, улица Снежная, д. 1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Y274">
            <v>0</v>
          </cell>
        </row>
        <row r="275">
          <cell r="A275" t="str">
            <v>РПППсковСЗФО</v>
          </cell>
          <cell r="B275">
            <v>205</v>
          </cell>
          <cell r="C275" t="str">
            <v>Псковский</v>
          </cell>
          <cell r="D275" t="str">
            <v>РПП</v>
          </cell>
          <cell r="E275" t="str">
            <v>РПП</v>
          </cell>
          <cell r="F275" t="str">
            <v>Псков</v>
          </cell>
          <cell r="G275" t="str">
            <v>нет</v>
          </cell>
          <cell r="H275" t="str">
            <v>установлен</v>
          </cell>
          <cell r="I275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J275" t="str">
            <v>речной</v>
          </cell>
          <cell r="K275" t="str">
            <v>не определен</v>
          </cell>
          <cell r="L275" t="str">
            <v>грузо-пассажирский</v>
          </cell>
          <cell r="M275" t="str">
            <v>сезонный</v>
          </cell>
          <cell r="N275" t="str">
            <v>многосторонний</v>
          </cell>
          <cell r="O275" t="str">
            <v>не определен</v>
          </cell>
          <cell r="P275" t="str">
            <v>нет</v>
          </cell>
          <cell r="Q275" t="str">
            <v>нет</v>
          </cell>
          <cell r="R275" t="str">
            <v>нет</v>
          </cell>
          <cell r="S275" t="str">
            <v>Эстонская Республика</v>
          </cell>
          <cell r="T275" t="str">
            <v>Праага</v>
          </cell>
          <cell r="U275" t="str">
            <v>СЗФО</v>
          </cell>
          <cell r="V275" t="str">
            <v>Псковская область</v>
          </cell>
          <cell r="W275" t="str">
            <v>не определен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Y275">
            <v>0</v>
          </cell>
        </row>
        <row r="276">
          <cell r="A276" t="str">
            <v>ВПППсков (Кресты)СЗФО</v>
          </cell>
          <cell r="B276">
            <v>204</v>
          </cell>
          <cell r="C276" t="str">
            <v>Псковский</v>
          </cell>
          <cell r="D276" t="str">
            <v>ВПП</v>
          </cell>
          <cell r="E276" t="str">
            <v>ВПП</v>
          </cell>
          <cell r="F276" t="str">
            <v>Псков (Кресты)</v>
          </cell>
          <cell r="G276" t="str">
            <v>да</v>
          </cell>
          <cell r="H276" t="str">
            <v>установлен</v>
          </cell>
          <cell r="I276" t="str">
            <v>функционирует</v>
          </cell>
          <cell r="J276" t="str">
            <v>воздушный</v>
          </cell>
          <cell r="K276" t="str">
            <v>не определен</v>
          </cell>
          <cell r="L276" t="str">
            <v>грузо-пассажирский</v>
          </cell>
          <cell r="M276" t="str">
            <v>работающий на нерегулярной основе</v>
          </cell>
          <cell r="N276" t="str">
            <v>многосторонний</v>
          </cell>
          <cell r="O276" t="str">
            <v>не определен</v>
          </cell>
          <cell r="P276" t="str">
            <v>нет</v>
          </cell>
          <cell r="Q276" t="str">
            <v>нет</v>
          </cell>
          <cell r="R276" t="str">
            <v>нет</v>
          </cell>
          <cell r="S276" t="str">
            <v>не применимо</v>
          </cell>
          <cell r="T276" t="str">
            <v>не применимо</v>
          </cell>
          <cell r="U276" t="str">
            <v>СЗФО</v>
          </cell>
          <cell r="V276" t="str">
            <v>Псковская область</v>
          </cell>
          <cell r="W276" t="str">
            <v>Псковская область, г. Псков, ул. Германа, д. 34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Y276">
            <v>0</v>
          </cell>
        </row>
        <row r="277">
          <cell r="A277" t="str">
            <v>ЖДПППыталовоСЗФО</v>
          </cell>
          <cell r="B277">
            <v>201</v>
          </cell>
          <cell r="C277" t="str">
            <v>Псковский</v>
          </cell>
          <cell r="D277" t="str">
            <v>ЖДПП</v>
          </cell>
          <cell r="E277" t="str">
            <v>ЖДПП</v>
          </cell>
          <cell r="F277" t="str">
            <v>Пыталово</v>
          </cell>
          <cell r="G277" t="str">
            <v>да</v>
          </cell>
          <cell r="H277" t="str">
            <v>установлен</v>
          </cell>
          <cell r="I277" t="str">
            <v>функционирует</v>
          </cell>
          <cell r="J277" t="str">
            <v>железнодорожный</v>
          </cell>
          <cell r="K277" t="str">
            <v>не определен</v>
          </cell>
          <cell r="L277" t="str">
            <v>грузо-пассажирский</v>
          </cell>
          <cell r="M277" t="str">
            <v>временный</v>
          </cell>
          <cell r="N277" t="str">
            <v>многосторонний</v>
          </cell>
          <cell r="O277" t="str">
            <v>не определен</v>
          </cell>
          <cell r="P277" t="str">
            <v>нет</v>
          </cell>
          <cell r="Q277" t="str">
            <v>да</v>
          </cell>
          <cell r="R277" t="str">
            <v>да</v>
          </cell>
          <cell r="S277" t="str">
            <v>Латвийская Республика</v>
          </cell>
          <cell r="T277" t="str">
            <v>Карсава</v>
          </cell>
          <cell r="U277" t="str">
            <v>СЗФО</v>
          </cell>
          <cell r="V277" t="str">
            <v>Псковская область</v>
          </cell>
          <cell r="W277" t="str">
            <v>Псковская область, г. Пыталово, ул. Каупужа, д. 2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Y277">
            <v>0</v>
          </cell>
        </row>
        <row r="278">
          <cell r="A278" t="str">
            <v>ЖДППРазъезд ВыстрелЦФО</v>
          </cell>
          <cell r="B278">
            <v>23</v>
          </cell>
          <cell r="C278" t="str">
            <v>Белгородский</v>
          </cell>
          <cell r="D278" t="str">
            <v>ЖДПП</v>
          </cell>
          <cell r="E278" t="str">
            <v>ЖДПП</v>
          </cell>
          <cell r="F278" t="str">
            <v>Разъезд Выстрел</v>
          </cell>
          <cell r="G278" t="str">
            <v>нет</v>
          </cell>
          <cell r="H278" t="str">
            <v>установлен</v>
          </cell>
          <cell r="I278" t="str">
    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</v>
          </cell>
          <cell r="J278" t="str">
            <v>железнодорожный</v>
          </cell>
          <cell r="K278" t="str">
            <v>не определен</v>
          </cell>
          <cell r="L278" t="str">
            <v>грузо-пассажирский</v>
          </cell>
          <cell r="M278" t="str">
            <v>постоянный</v>
          </cell>
          <cell r="N278" t="str">
            <v>многосторонний</v>
          </cell>
          <cell r="O278" t="str">
            <v>не определен</v>
          </cell>
          <cell r="P278" t="str">
            <v>нет</v>
          </cell>
          <cell r="Q278" t="str">
            <v>нет</v>
          </cell>
          <cell r="R278" t="str">
            <v>нет</v>
          </cell>
          <cell r="S278" t="str">
            <v>не применимо (ЛНР)</v>
          </cell>
          <cell r="T278" t="str">
            <v>Лантратовка</v>
          </cell>
          <cell r="U278" t="str">
            <v>ЦФО</v>
          </cell>
          <cell r="V278" t="str">
            <v>Белгородская область</v>
          </cell>
          <cell r="W278" t="str">
            <v>не определен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Y278">
            <v>0</v>
          </cell>
        </row>
        <row r="279">
          <cell r="A279" t="str">
            <v>ЖДППРазъезд Карьер 122 кмЮФО</v>
          </cell>
          <cell r="B279">
            <v>221</v>
          </cell>
          <cell r="C279" t="str">
            <v>Ростовский</v>
          </cell>
          <cell r="D279" t="str">
            <v>ЖДПП</v>
          </cell>
          <cell r="E279" t="str">
            <v>ЖДПП</v>
          </cell>
          <cell r="F279" t="str">
            <v>Разъезд Карьер 122 км</v>
          </cell>
          <cell r="G279" t="str">
            <v>нет</v>
          </cell>
          <cell r="H279" t="str">
            <v>установлен</v>
          </cell>
          <cell r="I279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J279" t="str">
            <v>железнодорожный</v>
          </cell>
          <cell r="K279" t="str">
            <v>не определен</v>
          </cell>
          <cell r="L279" t="str">
            <v>не определен</v>
          </cell>
          <cell r="M279" t="str">
            <v>не определен</v>
          </cell>
          <cell r="N279" t="str">
            <v>двусторонний</v>
          </cell>
          <cell r="O279" t="str">
            <v>не определен</v>
          </cell>
          <cell r="P279" t="str">
            <v>нет</v>
          </cell>
          <cell r="Q279" t="str">
            <v>нет</v>
          </cell>
          <cell r="R279" t="str">
            <v>нет</v>
          </cell>
          <cell r="S279" t="str">
            <v>не применимо (ЛНР)</v>
          </cell>
          <cell r="T279" t="str">
            <v>Ольховое</v>
          </cell>
          <cell r="U279" t="str">
            <v>ЮФО</v>
          </cell>
          <cell r="V279" t="str">
            <v>Ростовская область</v>
          </cell>
          <cell r="W279" t="str">
            <v>не определен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Y279">
            <v>0</v>
          </cell>
        </row>
        <row r="280">
          <cell r="A280" t="str">
            <v>МАППРовенькиЦФО</v>
          </cell>
          <cell r="B280">
            <v>13</v>
          </cell>
          <cell r="C280" t="str">
            <v>Белгородский</v>
          </cell>
          <cell r="D280" t="str">
            <v>АПП</v>
          </cell>
          <cell r="E280" t="str">
            <v>МАПП</v>
          </cell>
          <cell r="F280" t="str">
            <v>Ровеньки</v>
          </cell>
          <cell r="G280" t="str">
            <v>да</v>
          </cell>
          <cell r="H280" t="str">
            <v>установлен</v>
          </cell>
          <cell r="I280" t="str">
            <v>функционирует</v>
          </cell>
          <cell r="J280" t="str">
            <v>автомобильный</v>
          </cell>
          <cell r="K280" t="str">
            <v>не определен</v>
          </cell>
          <cell r="L280" t="str">
            <v>грузо-пассажирский</v>
          </cell>
          <cell r="M280" t="str">
            <v>постоянный</v>
          </cell>
          <cell r="N280" t="str">
            <v>многосторонний</v>
          </cell>
          <cell r="O280" t="str">
            <v>не определен</v>
          </cell>
          <cell r="P280" t="str">
            <v>нет</v>
          </cell>
          <cell r="Q280" t="str">
            <v>нет</v>
          </cell>
          <cell r="R280" t="str">
            <v>нет</v>
          </cell>
          <cell r="S280" t="str">
            <v>не применимо (ЛНР)</v>
          </cell>
          <cell r="T280" t="str">
            <v>Танюшевка</v>
          </cell>
          <cell r="U280" t="str">
            <v>ЦФО</v>
          </cell>
          <cell r="V280" t="str">
            <v>Белгородская область</v>
          </cell>
          <cell r="W280" t="str">
            <v>Белгородская область, Ровеньской район, в границах ООО "Правоторово" (бывший СПК (колхоз) "Новая жизнь", АО "Серебрянка"), граничит с юга с землями Украины, с запада - таможенный пост "Ровеньки-Танюшевка")</v>
          </cell>
          <cell r="X280" t="str">
            <v>региональная</v>
          </cell>
          <cell r="Y280" t="str">
            <v>14.ОП.РЗ.К-22 Еремовка-Ровеньки-Нижняя Серебрянка</v>
          </cell>
          <cell r="Z280" t="str">
            <v>ФКУ Упрдор Москва - Харьков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 t="str">
            <v>14.ОП.РЗ.К-22 Еремовка-Ровеньки-Нижняя Серебрянка; 14.ОП.РЗ.К-8                                  Новый Оскол-Валуйки-Ровеньки; 14.ОП.РЗ.К-1 Белгород-Новый Оскол-Советское; 14.ОП.РЗ.К-807                      Северо-восточный обход города Белгорода</v>
          </cell>
          <cell r="AJ280" t="str">
            <v>17,7 - 150,6 - 97,8 -7,6</v>
          </cell>
          <cell r="AK280">
            <v>273.7</v>
          </cell>
          <cell r="AL280" t="str">
            <v>III,  III, II-III, II</v>
          </cell>
          <cell r="AM280" t="str">
            <v>2, 2, 2-4, 4</v>
          </cell>
          <cell r="AN280">
            <v>537902.77899999998</v>
          </cell>
          <cell r="AO280">
            <v>559418.89</v>
          </cell>
          <cell r="AP280">
            <v>581795.64500000002</v>
          </cell>
          <cell r="AQ280">
            <v>2366956.5426695775</v>
          </cell>
          <cell r="AR280">
            <v>2466368.7174616996</v>
          </cell>
          <cell r="AS280">
            <v>2572422.5723125571</v>
          </cell>
          <cell r="AT280">
            <v>6257797.2904727431</v>
          </cell>
          <cell r="AU280">
            <v>6526882.5739630666</v>
          </cell>
          <cell r="AV280">
            <v>6814065.4072174355</v>
          </cell>
          <cell r="AW280" t="str">
            <v>Даны ориентировочные затраты на ремонты, капитальные ремонты и содержание автомобильных дорог. Более точные данные могут быть предоставлены при обследовании дорог в период отсутствия снежного покрова. Так же стоит учитывать, что часть маршрутов от АПП до федеральных автомобильных дорог может совпадать</v>
          </cell>
          <cell r="AY280">
            <v>0</v>
          </cell>
        </row>
        <row r="281">
          <cell r="A281" t="str">
            <v>ВППРостов (Центральный)ЮФО</v>
          </cell>
          <cell r="B281">
            <v>225</v>
          </cell>
          <cell r="C281" t="str">
            <v>Ростовский</v>
          </cell>
          <cell r="D281" t="str">
            <v>ВПП</v>
          </cell>
          <cell r="E281" t="str">
            <v>ВПП</v>
          </cell>
          <cell r="F281" t="str">
            <v>Ростов (Центральный)</v>
          </cell>
          <cell r="G281" t="str">
            <v>да</v>
          </cell>
          <cell r="H281" t="str">
            <v>установлен</v>
          </cell>
          <cell r="I281" t="str">
            <v>функционирует</v>
          </cell>
          <cell r="J281" t="str">
            <v>воздушный</v>
          </cell>
          <cell r="K281" t="str">
            <v>не определен</v>
          </cell>
          <cell r="L281" t="str">
            <v>грузо-пассажирский</v>
          </cell>
          <cell r="M281" t="str">
            <v>постоянный</v>
          </cell>
          <cell r="N281" t="str">
            <v>многосторонний</v>
          </cell>
          <cell r="O281" t="str">
            <v>не определен</v>
          </cell>
          <cell r="P281" t="str">
            <v>нет</v>
          </cell>
          <cell r="Q281" t="str">
            <v>нет</v>
          </cell>
          <cell r="R281" t="str">
            <v>нет</v>
          </cell>
          <cell r="S281" t="str">
            <v>не применимо</v>
          </cell>
          <cell r="T281" t="str">
            <v>не применимо</v>
          </cell>
          <cell r="U281" t="str">
            <v>ЮФО</v>
          </cell>
          <cell r="V281" t="str">
            <v>Ростовская область</v>
          </cell>
          <cell r="W281" t="str">
            <v>Ростовская обл., г. Ростов-на-Дону, аэродром Министерства обороны РФ (12 км. северо-западнее центра г.Ростов-на-Дону), ул. Оганова, д. 51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Y281">
            <v>0</v>
          </cell>
        </row>
        <row r="282">
          <cell r="A282" t="str">
            <v>МППРостов-на-ДонуЮФО</v>
          </cell>
          <cell r="B282">
            <v>231</v>
          </cell>
          <cell r="C282" t="str">
            <v>Ростовский</v>
          </cell>
          <cell r="D282" t="str">
            <v>МПП</v>
          </cell>
          <cell r="E282" t="str">
            <v>МПП</v>
          </cell>
          <cell r="F282" t="str">
            <v>Ростов-на-Дону</v>
          </cell>
          <cell r="G282" t="str">
            <v>да</v>
          </cell>
          <cell r="H282" t="str">
            <v>установлен</v>
          </cell>
          <cell r="I282" t="str">
            <v>функционирует</v>
          </cell>
          <cell r="J282" t="str">
            <v>морской</v>
          </cell>
          <cell r="K282" t="str">
            <v>не определен</v>
          </cell>
          <cell r="L282" t="str">
            <v>грузовой</v>
          </cell>
          <cell r="M282" t="str">
            <v>постоянный</v>
          </cell>
          <cell r="N282" t="str">
            <v>многосторонний</v>
          </cell>
          <cell r="O282" t="str">
            <v>не определен</v>
          </cell>
          <cell r="P282" t="str">
            <v>да</v>
          </cell>
          <cell r="Q282" t="str">
            <v>да</v>
          </cell>
          <cell r="R282" t="str">
            <v>да</v>
          </cell>
          <cell r="S282" t="str">
            <v>не применимо</v>
          </cell>
          <cell r="T282" t="str">
            <v>не применимо</v>
          </cell>
          <cell r="U282" t="str">
            <v>ЮФО</v>
          </cell>
          <cell r="V282" t="str">
            <v>Ростовская область</v>
          </cell>
          <cell r="W282" t="str">
            <v>Ростовская область, г. Ростов-на-Дону, в пределах морского порта Ростов-на-Дону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Y282">
            <v>0</v>
          </cell>
        </row>
        <row r="283">
          <cell r="A283" t="str">
            <v>ВППРостов-на-Дону (Платов)ЮФО</v>
          </cell>
          <cell r="B283">
            <v>226</v>
          </cell>
          <cell r="C283" t="str">
            <v>Ростовский</v>
          </cell>
          <cell r="D283" t="str">
            <v>ВПП</v>
          </cell>
          <cell r="E283" t="str">
            <v>ВПП</v>
          </cell>
          <cell r="F283" t="str">
            <v>Ростов-на-Дону (Платов)</v>
          </cell>
          <cell r="G283" t="str">
            <v>да</v>
          </cell>
          <cell r="H283" t="str">
            <v>установлен</v>
          </cell>
          <cell r="I283" t="str">
            <v>функционирует</v>
          </cell>
          <cell r="J283" t="str">
            <v>воздушный</v>
          </cell>
          <cell r="K283" t="str">
            <v>не определен</v>
          </cell>
          <cell r="L283" t="str">
            <v>грузо-пассажирский</v>
          </cell>
          <cell r="M283" t="str">
            <v>постоянный</v>
          </cell>
          <cell r="N283" t="str">
            <v>многосторонний</v>
          </cell>
          <cell r="O283" t="str">
            <v>не определен</v>
          </cell>
          <cell r="P283" t="str">
            <v>нет</v>
          </cell>
          <cell r="Q283" t="str">
            <v>да</v>
          </cell>
          <cell r="R283" t="str">
            <v>да</v>
          </cell>
          <cell r="S283" t="str">
            <v>не применимо</v>
          </cell>
          <cell r="T283" t="str">
            <v>не применимо</v>
          </cell>
          <cell r="U283" t="str">
            <v>ЮФО</v>
          </cell>
          <cell r="V283" t="str">
            <v>Ростовская область</v>
          </cell>
          <cell r="W283" t="str">
            <v>Ростовская область, Аксайский район, Грушевское с.п., аэропорт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Y283">
            <v>0</v>
          </cell>
        </row>
        <row r="284">
          <cell r="A284" t="str">
            <v>РППРыбачийСЗФО</v>
          </cell>
          <cell r="B284">
            <v>127</v>
          </cell>
          <cell r="C284" t="str">
            <v>Калининградский</v>
          </cell>
          <cell r="D284" t="str">
            <v>РПП</v>
          </cell>
          <cell r="E284" t="str">
            <v>РПП</v>
          </cell>
          <cell r="F284" t="str">
            <v>Рыбачий</v>
          </cell>
          <cell r="G284" t="str">
            <v>да</v>
          </cell>
          <cell r="H284" t="str">
            <v>установлен</v>
          </cell>
          <cell r="I284" t="str">
            <v>Не функционирует с 2018 года по причине необустроенности пункта пропуска. Собственник ООО "Маггис-Трейд" решением Арбитражного суда г. Москвы 19.07.2017 признан банкротом. Решение о целесообразности функционирования пункта пропуска не принято, в том числе сопредельным государством</v>
          </cell>
          <cell r="J284" t="str">
            <v>речной</v>
          </cell>
          <cell r="K284" t="str">
            <v>не определен</v>
          </cell>
          <cell r="L284" t="str">
            <v>грузо-пассажирский</v>
          </cell>
          <cell r="M284" t="str">
            <v>сезонный</v>
          </cell>
          <cell r="N284" t="str">
            <v>многосторонний</v>
          </cell>
          <cell r="O284" t="str">
            <v>не определен</v>
          </cell>
          <cell r="P284" t="str">
            <v>нет</v>
          </cell>
          <cell r="Q284" t="str">
            <v>нет</v>
          </cell>
          <cell r="R284" t="str">
            <v>нет</v>
          </cell>
          <cell r="S284" t="str">
            <v>Литовская Республика</v>
          </cell>
          <cell r="T284" t="str">
            <v>Нида</v>
          </cell>
          <cell r="U284" t="str">
            <v>СЗФО</v>
          </cell>
          <cell r="V284" t="str">
            <v>Калининградская область</v>
          </cell>
          <cell r="W284" t="str">
            <v>238535, Калининградская обл., Зеленоградский р-он, поселок Рыбачий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Y284">
            <v>0</v>
          </cell>
        </row>
        <row r="285">
          <cell r="A285" t="str">
            <v>ВППСабеттаУФО</v>
          </cell>
          <cell r="B285">
            <v>146</v>
          </cell>
          <cell r="C285" t="str">
            <v>Мурманский</v>
          </cell>
          <cell r="D285" t="str">
            <v>ВПП</v>
          </cell>
          <cell r="E285" t="str">
            <v>ВПП</v>
          </cell>
          <cell r="F285" t="str">
            <v>Сабетта</v>
          </cell>
          <cell r="G285" t="str">
            <v>да</v>
          </cell>
          <cell r="H285" t="str">
            <v>установлен</v>
          </cell>
          <cell r="I285" t="str">
            <v>функционирует</v>
          </cell>
          <cell r="J285" t="str">
            <v>воздушный</v>
          </cell>
          <cell r="K285" t="str">
            <v>не определен</v>
          </cell>
          <cell r="L285" t="str">
            <v>грузо-пассажирский</v>
          </cell>
          <cell r="M285" t="str">
            <v>работающий на нерегулярной основе</v>
          </cell>
          <cell r="N285" t="str">
            <v>многосторонний</v>
          </cell>
          <cell r="O285" t="str">
            <v>не определен</v>
          </cell>
          <cell r="P285" t="str">
            <v>нет</v>
          </cell>
          <cell r="Q285" t="str">
            <v>нет</v>
          </cell>
          <cell r="R285" t="str">
            <v>нет</v>
          </cell>
          <cell r="S285" t="str">
            <v>не применимо</v>
          </cell>
          <cell r="T285" t="str">
            <v>не применимо</v>
          </cell>
          <cell r="U285" t="str">
            <v>УФО</v>
          </cell>
          <cell r="V285" t="str">
            <v>Ямало-Ненецкий автономный округ</v>
          </cell>
          <cell r="W285" t="str">
            <v>Российская Федерация, Ямало-Ненецкий автономный округ, п. Сабетта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Y285">
            <v>0</v>
          </cell>
        </row>
        <row r="286">
          <cell r="A286" t="str">
            <v>МППСабеттаУФО</v>
          </cell>
          <cell r="B286">
            <v>156</v>
          </cell>
          <cell r="C286" t="str">
            <v>Мурманский</v>
          </cell>
          <cell r="D286" t="str">
            <v>МПП</v>
          </cell>
          <cell r="E286" t="str">
            <v>МПП</v>
          </cell>
          <cell r="F286" t="str">
            <v>Сабетта</v>
          </cell>
          <cell r="G286" t="str">
            <v>да</v>
          </cell>
          <cell r="H286" t="str">
            <v>установлен</v>
          </cell>
          <cell r="I286" t="str">
            <v>функционирует</v>
          </cell>
          <cell r="J286" t="str">
            <v>морской</v>
          </cell>
          <cell r="K286" t="str">
            <v>не определен</v>
          </cell>
          <cell r="L286" t="str">
            <v>грузовой</v>
          </cell>
          <cell r="M286" t="str">
            <v>постоянный</v>
          </cell>
          <cell r="N286" t="str">
            <v>многосторонний</v>
          </cell>
          <cell r="O286" t="str">
            <v>не определен</v>
          </cell>
          <cell r="P286" t="str">
            <v>нет</v>
          </cell>
          <cell r="Q286" t="str">
            <v>нет</v>
          </cell>
          <cell r="R286" t="str">
            <v>нет</v>
          </cell>
          <cell r="S286" t="str">
            <v>не применимо</v>
          </cell>
          <cell r="T286" t="str">
            <v>не применимо</v>
          </cell>
          <cell r="U286" t="str">
            <v>УФО</v>
          </cell>
          <cell r="V286" t="str">
            <v>Ямало-Ненецкий автономный округ</v>
          </cell>
          <cell r="W286" t="str">
            <v>Ямало-Ненецкий автономный округ,  п. Сабетта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Y286">
            <v>0</v>
          </cell>
        </row>
        <row r="287">
          <cell r="A287" t="str">
            <v>МАППСагарчинПФО</v>
          </cell>
          <cell r="B287">
            <v>301</v>
          </cell>
          <cell r="C287" t="str">
            <v>Уральский</v>
          </cell>
          <cell r="D287" t="str">
            <v>АПП</v>
          </cell>
          <cell r="E287" t="str">
            <v>МАПП</v>
          </cell>
          <cell r="F287" t="str">
            <v>Сагарчин</v>
          </cell>
          <cell r="G287" t="str">
            <v>да</v>
          </cell>
          <cell r="H287" t="str">
            <v>установлен</v>
          </cell>
          <cell r="I287" t="str">
            <v>функционирует</v>
          </cell>
          <cell r="J287" t="str">
            <v>автомобильный</v>
          </cell>
          <cell r="K287" t="str">
            <v>не определен</v>
          </cell>
          <cell r="L287" t="str">
            <v>грузо-пассажирский</v>
          </cell>
          <cell r="M287" t="str">
            <v>постоянный</v>
          </cell>
          <cell r="N287" t="str">
            <v>многосторонний</v>
          </cell>
          <cell r="O287" t="str">
            <v>не определен</v>
          </cell>
          <cell r="P287" t="str">
            <v>нет</v>
          </cell>
          <cell r="Q287" t="str">
            <v>нет</v>
          </cell>
          <cell r="R287" t="str">
            <v>нет</v>
          </cell>
          <cell r="S287" t="str">
            <v>Республика Казахстан</v>
          </cell>
          <cell r="T287" t="str">
            <v>Жайсан</v>
          </cell>
          <cell r="U287" t="str">
            <v>ПФО</v>
          </cell>
          <cell r="V287" t="str">
            <v>Оренбургская область</v>
          </cell>
          <cell r="W287" t="str">
            <v>Оренбургская область, Акбулакский район, 160 км автомобильной дороги Оренбург - Актюбинск</v>
          </cell>
          <cell r="X287" t="str">
            <v>федеральная</v>
          </cell>
          <cell r="Y287" t="str">
            <v>Р-239</v>
          </cell>
          <cell r="Z287" t="str">
            <v>ФКУ Упрдор "Приуралье"</v>
          </cell>
          <cell r="AA287" t="str">
            <v>161+112</v>
          </cell>
          <cell r="AB287">
            <v>0</v>
          </cell>
          <cell r="AC287">
            <v>2</v>
          </cell>
          <cell r="AD287" t="str">
            <v xml:space="preserve">III </v>
          </cell>
          <cell r="AE287">
            <v>96.06</v>
          </cell>
          <cell r="AF287" t="str">
            <v>обустроено</v>
          </cell>
          <cell r="AG287">
            <v>0</v>
          </cell>
          <cell r="AH287" t="str">
            <v>110+000 - 122+000 (капитальный ремонт 2018)         122+000 - 130+000 (капитальный ремонт 2017)        130+000 - 140+000 (капитальный ремонт 2018)        140+000 - 150+000 (капитальный ремонт 2017)        150+000 - 161+112 (капитальный ремонт 2017)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Y287">
            <v>0</v>
          </cell>
        </row>
        <row r="288">
          <cell r="A288" t="str">
            <v>МАППСаллаСЗФО</v>
          </cell>
          <cell r="B288">
            <v>143</v>
          </cell>
          <cell r="C288" t="str">
            <v>Мурманский</v>
          </cell>
          <cell r="D288" t="str">
            <v>АПП</v>
          </cell>
          <cell r="E288" t="str">
            <v>МАПП</v>
          </cell>
          <cell r="F288" t="str">
            <v>Салла</v>
          </cell>
          <cell r="G288" t="str">
            <v>да</v>
          </cell>
          <cell r="H288" t="str">
            <v>установлен</v>
          </cell>
          <cell r="I288" t="str">
            <v>функционирует</v>
          </cell>
          <cell r="J288" t="str">
            <v>автомобильный</v>
          </cell>
          <cell r="K288" t="str">
            <v>не определен</v>
          </cell>
          <cell r="L288" t="str">
            <v>грузо-пассажирский</v>
          </cell>
          <cell r="M288" t="str">
            <v>постоянный</v>
          </cell>
          <cell r="N288" t="str">
            <v>многосторонний</v>
          </cell>
          <cell r="O288" t="str">
            <v>не определен</v>
          </cell>
          <cell r="P288" t="str">
            <v>нет</v>
          </cell>
          <cell r="Q288" t="str">
            <v>нет</v>
          </cell>
          <cell r="R288" t="str">
            <v>да</v>
          </cell>
          <cell r="S288" t="str">
            <v>Финляндская Республика</v>
          </cell>
          <cell r="T288" t="str">
            <v>Келлоселькя</v>
          </cell>
          <cell r="U288" t="str">
            <v>СЗФО</v>
          </cell>
          <cell r="V288" t="str">
            <v>Мурманская область</v>
          </cell>
          <cell r="W288" t="str">
            <v>Мурманская область, cельское поселение Алакуртти Кандалакшского муниципального района Мурманской области, 73 км автомобильной дороги Алакуртти – государственная граница, место: 66°57' северной широты, 29°03' восточной долготы</v>
          </cell>
          <cell r="X288" t="str">
            <v>региональная</v>
          </cell>
          <cell r="Y288" t="str">
            <v>47 ОП РЗ 47А-001 Автомобильная дорога Кандалакша - Алакуртти - КПП "Салла" (сокращенное наименование -автодорога "Салла")</v>
          </cell>
          <cell r="Z288" t="str">
            <v>ФКУ Упрдор "Кола"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 t="str">
            <v>47 ОП РЗ 47А-001 — автомобильная дорога общего пользования федеральное значения Р-21 «Кола»Санкт-Петербург - Петрозаводск - Мурманск - Печенга - граница с Королевством Норвегия</v>
          </cell>
          <cell r="AJ288" t="str">
            <v>166,070</v>
          </cell>
          <cell r="AK288">
            <v>166.07</v>
          </cell>
          <cell r="AL288" t="str">
            <v>IV</v>
          </cell>
          <cell r="AM288">
            <v>2</v>
          </cell>
          <cell r="AN288">
            <v>239364.2</v>
          </cell>
          <cell r="AO288">
            <v>248938.8</v>
          </cell>
          <cell r="AP288">
            <v>258896.4</v>
          </cell>
          <cell r="AQ288">
            <v>118926.39999999999</v>
          </cell>
          <cell r="AR288">
            <v>123921.3</v>
          </cell>
          <cell r="AS288">
            <v>129249.9</v>
          </cell>
          <cell r="AT288">
            <v>308491.3</v>
          </cell>
          <cell r="AU288">
            <v>321756.5</v>
          </cell>
          <cell r="AV288">
            <v>335913.8</v>
          </cell>
          <cell r="AW288">
            <v>0</v>
          </cell>
          <cell r="AY288">
            <v>0</v>
          </cell>
        </row>
        <row r="289">
          <cell r="A289" t="str">
            <v>ВППСамара (Курумоч)ПФО</v>
          </cell>
          <cell r="B289">
            <v>99</v>
          </cell>
          <cell r="C289" t="str">
            <v>Волгоградский</v>
          </cell>
          <cell r="D289" t="str">
            <v>ВПП</v>
          </cell>
          <cell r="E289" t="str">
            <v>ВПП</v>
          </cell>
          <cell r="F289" t="str">
            <v>Самара (Курумоч)</v>
          </cell>
          <cell r="G289" t="str">
            <v>да</v>
          </cell>
          <cell r="H289" t="str">
            <v>установлен</v>
          </cell>
          <cell r="I289" t="str">
            <v>функционирует</v>
          </cell>
          <cell r="J289" t="str">
            <v>воздушный</v>
          </cell>
          <cell r="K289" t="str">
            <v>не определен</v>
          </cell>
          <cell r="L289" t="str">
            <v>грузо-пассажирский</v>
          </cell>
          <cell r="M289" t="str">
            <v>постоянный</v>
          </cell>
          <cell r="N289" t="str">
            <v>многосторонний</v>
          </cell>
          <cell r="O289" t="str">
            <v>не определен</v>
          </cell>
          <cell r="P289" t="str">
            <v>нет</v>
          </cell>
          <cell r="Q289" t="str">
            <v>да</v>
          </cell>
          <cell r="R289" t="str">
            <v>нет</v>
          </cell>
          <cell r="S289" t="str">
            <v>не применимо</v>
          </cell>
          <cell r="T289" t="str">
            <v>не применимо</v>
          </cell>
          <cell r="U289" t="str">
            <v>ПФО</v>
          </cell>
          <cell r="V289" t="str">
            <v>Самарская область</v>
          </cell>
          <cell r="W289" t="str">
            <v>Самарская область, 35 км севернее г. Самара, 8 км северо-восточнее р.п. Курумоч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Y289">
            <v>0</v>
          </cell>
        </row>
        <row r="290">
          <cell r="A290" t="str">
            <v>ДАПП ПУПСанагаДФО</v>
          </cell>
          <cell r="B290">
            <v>0</v>
          </cell>
          <cell r="C290" t="str">
            <v>Читинский</v>
          </cell>
          <cell r="D290" t="str">
            <v>АПП</v>
          </cell>
          <cell r="E290" t="str">
            <v>ДАПП ПУП</v>
          </cell>
          <cell r="F290" t="str">
            <v>Санага</v>
          </cell>
          <cell r="G290" t="str">
            <v>нет</v>
          </cell>
          <cell r="H290" t="str">
            <v>закрыт</v>
          </cell>
          <cell r="I290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J290" t="str">
            <v>автомобильный</v>
          </cell>
          <cell r="K290" t="str">
            <v>не определен</v>
          </cell>
          <cell r="L290" t="str">
            <v>грузо-пассажирский</v>
          </cell>
          <cell r="M290" t="str">
            <v>сезонный</v>
          </cell>
          <cell r="N290" t="str">
            <v>двусторонний</v>
          </cell>
          <cell r="O290" t="str">
            <v>упрощенный</v>
          </cell>
          <cell r="P290" t="str">
            <v>нет</v>
          </cell>
          <cell r="Q290" t="str">
            <v>нет</v>
          </cell>
          <cell r="R290" t="str">
            <v>нет</v>
          </cell>
          <cell r="S290" t="str">
            <v>Монголия</v>
          </cell>
          <cell r="T290" t="str">
            <v>Хэгти</v>
          </cell>
          <cell r="U290" t="str">
            <v>ДФО</v>
          </cell>
          <cell r="V290" t="str">
            <v>Республика Бурятия</v>
          </cell>
          <cell r="W290" t="str">
            <v>не определен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Y290">
            <v>0</v>
          </cell>
        </row>
        <row r="291">
          <cell r="A291" t="str">
            <v>ВППСанкт-Петербург (Пулково)СЗФО</v>
          </cell>
          <cell r="B291">
            <v>251</v>
          </cell>
          <cell r="C291" t="str">
            <v>Санкт-Петербургский</v>
          </cell>
          <cell r="D291" t="str">
            <v>ВПП</v>
          </cell>
          <cell r="E291" t="str">
            <v>ВПП</v>
          </cell>
          <cell r="F291" t="str">
            <v>Санкт-Петербург (Пулково)</v>
          </cell>
          <cell r="G291" t="str">
            <v>да</v>
          </cell>
          <cell r="H291" t="str">
            <v>установлен</v>
          </cell>
          <cell r="I291" t="str">
            <v>функционирует</v>
          </cell>
          <cell r="J291" t="str">
            <v>воздушный</v>
          </cell>
          <cell r="K291" t="str">
            <v>не определен</v>
          </cell>
          <cell r="L291" t="str">
            <v>грузо-пассажирский</v>
          </cell>
          <cell r="M291" t="str">
            <v>постоянный</v>
          </cell>
          <cell r="N291" t="str">
            <v>многосторонний</v>
          </cell>
          <cell r="O291" t="str">
            <v>не определен</v>
          </cell>
          <cell r="P291" t="str">
            <v>да</v>
          </cell>
          <cell r="Q291" t="str">
            <v>да</v>
          </cell>
          <cell r="R291" t="str">
            <v>да</v>
          </cell>
          <cell r="S291" t="str">
            <v>не применимо</v>
          </cell>
          <cell r="T291" t="str">
            <v>не применимо</v>
          </cell>
          <cell r="U291" t="str">
            <v>СЗФО</v>
          </cell>
          <cell r="V291" t="str">
            <v>г. Санкт-Петербург</v>
          </cell>
          <cell r="W291" t="str">
            <v>централизованный пассажирский терминал: г. Санкт-Петербург, Пулковское шоссе, д. 41, литера 3А, 3В, 3Г; ЦДА «Пулково-2»: г. Санкт-Петербург, ул Стартовая, д. 17; ЦБА «Пулково-3»: г. Санкт-Петербург, Пулковское шоссе, д. 37, корп. 5, литера А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Y291">
            <v>0</v>
          </cell>
        </row>
        <row r="292">
          <cell r="A292" t="str">
            <v>ЖДППСанкт-Петербург-ФинляндскийСЗФО</v>
          </cell>
          <cell r="B292">
            <v>247</v>
          </cell>
          <cell r="C292" t="str">
            <v>Санкт-Петербургский</v>
          </cell>
          <cell r="D292" t="str">
            <v>ЖДПП</v>
          </cell>
          <cell r="E292" t="str">
            <v>ЖДПП</v>
          </cell>
          <cell r="F292" t="str">
            <v>Санкт-Петербург-Финляндский</v>
          </cell>
          <cell r="G292" t="str">
            <v>да</v>
          </cell>
          <cell r="H292" t="str">
            <v>установлен</v>
          </cell>
          <cell r="I292" t="str">
            <v>функционирует</v>
          </cell>
          <cell r="J292" t="str">
            <v>железнодорожный</v>
          </cell>
          <cell r="K292" t="str">
            <v>не определен</v>
          </cell>
          <cell r="L292" t="str">
            <v>пассажирский</v>
          </cell>
          <cell r="M292" t="str">
            <v>постоянный</v>
          </cell>
          <cell r="N292" t="str">
            <v>многосторонний</v>
          </cell>
          <cell r="O292" t="str">
            <v>не определен</v>
          </cell>
          <cell r="P292" t="str">
            <v>нет</v>
          </cell>
          <cell r="Q292" t="str">
            <v>нет</v>
          </cell>
          <cell r="R292" t="str">
            <v>нет</v>
          </cell>
          <cell r="S292" t="str">
            <v>Финляндская Республика</v>
          </cell>
          <cell r="T292" t="str">
            <v>Вайниккала</v>
          </cell>
          <cell r="U292" t="str">
            <v>СЗФО</v>
          </cell>
          <cell r="V292" t="str">
            <v>г. Санкт-Петербург</v>
          </cell>
          <cell r="W292" t="str">
            <v>195009, ж/д станция "Санкт-Петербург-Финляндский": Санкт-Петербург, пл. Ленина, д.6 лит Е. Здание административно-хозяйственное: Санкт-Петербург, ул. Боткинская, д. 1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Y292">
            <v>0</v>
          </cell>
        </row>
        <row r="293">
          <cell r="A293" t="str">
            <v>ВППСаранскПФО</v>
          </cell>
          <cell r="B293">
            <v>100</v>
          </cell>
          <cell r="C293" t="str">
            <v>Волгоградский</v>
          </cell>
          <cell r="D293" t="str">
            <v>ВПП</v>
          </cell>
          <cell r="E293" t="str">
            <v>ВПП</v>
          </cell>
          <cell r="F293" t="str">
            <v>Саранск</v>
          </cell>
          <cell r="G293" t="str">
            <v>нет</v>
          </cell>
          <cell r="H293" t="str">
            <v>установлен</v>
          </cell>
          <cell r="I293" t="str">
            <v>После установления на постоянной основе установленным порядком не открывался. Пропуск осущетсвлялся по отдельным распоряжениям Правительства РФ</v>
          </cell>
          <cell r="J293" t="str">
            <v>воздушный</v>
          </cell>
          <cell r="K293" t="str">
            <v>не определен</v>
          </cell>
          <cell r="L293" t="str">
            <v>грузо-пассажирский</v>
          </cell>
          <cell r="M293" t="str">
            <v>работающий на нерегулярной основе</v>
          </cell>
          <cell r="N293" t="str">
            <v>многосторонний</v>
          </cell>
          <cell r="O293" t="str">
            <v>не определен</v>
          </cell>
          <cell r="P293" t="str">
            <v>нет</v>
          </cell>
          <cell r="Q293" t="str">
            <v>нет</v>
          </cell>
          <cell r="R293" t="str">
            <v>нет</v>
          </cell>
          <cell r="S293" t="str">
            <v>не применимо</v>
          </cell>
          <cell r="T293" t="str">
            <v>не применимо</v>
          </cell>
          <cell r="U293" t="str">
            <v>ПФО</v>
          </cell>
          <cell r="V293" t="str">
            <v>Республика Мордовия</v>
          </cell>
          <cell r="W293" t="str">
            <v>не определен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Y293">
            <v>0</v>
          </cell>
        </row>
        <row r="294">
          <cell r="A294" t="str">
            <v>ВППСаратов (Гагарин)ПФО</v>
          </cell>
          <cell r="B294">
            <v>101</v>
          </cell>
          <cell r="C294" t="str">
            <v>Волгоградский</v>
          </cell>
          <cell r="D294" t="str">
            <v>ВПП</v>
          </cell>
          <cell r="E294" t="str">
            <v>ВПП</v>
          </cell>
          <cell r="F294" t="str">
            <v>Саратов (Гагарин)</v>
          </cell>
          <cell r="G294" t="str">
            <v>да</v>
          </cell>
          <cell r="H294" t="str">
            <v>установлен</v>
          </cell>
          <cell r="I294" t="str">
            <v>функционирует</v>
          </cell>
          <cell r="J294" t="str">
            <v>воздушный</v>
          </cell>
          <cell r="K294" t="str">
            <v>не определен</v>
          </cell>
          <cell r="L294" t="str">
            <v>грузо-пассажирский</v>
          </cell>
          <cell r="M294" t="str">
            <v>постоянный</v>
          </cell>
          <cell r="N294" t="str">
            <v>многосторонний</v>
          </cell>
          <cell r="O294" t="str">
            <v>не определен</v>
          </cell>
          <cell r="P294" t="str">
            <v>нет</v>
          </cell>
          <cell r="Q294" t="str">
            <v>нет</v>
          </cell>
          <cell r="R294" t="str">
            <v>нет</v>
          </cell>
          <cell r="S294" t="str">
            <v>не применимо</v>
          </cell>
          <cell r="T294" t="str">
            <v>не применимо</v>
          </cell>
          <cell r="U294" t="str">
            <v>ПФО</v>
          </cell>
          <cell r="V294" t="str">
            <v>Саратовская область</v>
          </cell>
          <cell r="W294" t="str">
            <v>Саратовская область, Саратовский муниципальный район, Вольновское муниципальное образование, с. Сабуровка, территория аэропорта «Гагарин»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Y294">
            <v>0</v>
          </cell>
        </row>
        <row r="295">
          <cell r="A295" t="str">
            <v>ДАПП ПУПСарыг-Холь (Давст)СФО</v>
          </cell>
          <cell r="B295">
            <v>0</v>
          </cell>
          <cell r="C295" t="str">
            <v>Новосибирский</v>
          </cell>
          <cell r="D295" t="str">
            <v>АПП</v>
          </cell>
          <cell r="E295" t="str">
            <v>ДАПП ПУП</v>
          </cell>
          <cell r="F295" t="str">
            <v>Сарыг-Холь (Давст)</v>
          </cell>
          <cell r="G295" t="str">
            <v>нет</v>
          </cell>
          <cell r="H295" t="str">
            <v>закрыт</v>
          </cell>
          <cell r="I295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J295" t="str">
            <v>автомобильный</v>
          </cell>
          <cell r="K295" t="str">
            <v>не определен</v>
          </cell>
          <cell r="L295" t="str">
            <v>грузо-пассажирский</v>
          </cell>
          <cell r="M295" t="str">
            <v>работающий на нерегулярной основе</v>
          </cell>
          <cell r="N295" t="str">
            <v>двусторонний</v>
          </cell>
          <cell r="O295" t="str">
            <v>упрощенный</v>
          </cell>
          <cell r="P295" t="str">
            <v>нет</v>
          </cell>
          <cell r="Q295" t="str">
            <v>нет</v>
          </cell>
          <cell r="R295" t="str">
            <v>нет</v>
          </cell>
          <cell r="S295" t="str">
            <v>Монголия</v>
          </cell>
          <cell r="T295" t="str">
            <v>Давст</v>
          </cell>
          <cell r="U295" t="str">
            <v>СФО</v>
          </cell>
          <cell r="V295" t="str">
            <v>Республика Тыва</v>
          </cell>
          <cell r="W295" t="str">
            <v>не определен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Y295">
            <v>0</v>
          </cell>
        </row>
        <row r="296">
          <cell r="A296" t="str">
            <v>ДАПП ПУПСарыг-Холь (Тэс)СФО</v>
          </cell>
          <cell r="B296">
            <v>0</v>
          </cell>
          <cell r="C296" t="str">
            <v>Новосибирский</v>
          </cell>
          <cell r="D296" t="str">
            <v>АПП</v>
          </cell>
          <cell r="E296" t="str">
            <v>ДАПП ПУП</v>
          </cell>
          <cell r="F296" t="str">
            <v>Сарыг-Холь (Тэс)</v>
          </cell>
          <cell r="G296" t="str">
            <v>нет</v>
          </cell>
          <cell r="H296" t="str">
            <v>закрыт</v>
          </cell>
          <cell r="I296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J296" t="str">
            <v>автомобильный</v>
          </cell>
          <cell r="K296" t="str">
            <v>не определен</v>
          </cell>
          <cell r="L296" t="str">
            <v>грузо-пассажирский</v>
          </cell>
          <cell r="M296" t="str">
            <v>работающий на нерегулярной основе</v>
          </cell>
          <cell r="N296" t="str">
            <v>двусторонний</v>
          </cell>
          <cell r="O296" t="str">
            <v>упрощенный</v>
          </cell>
          <cell r="P296" t="str">
            <v>нет</v>
          </cell>
          <cell r="Q296" t="str">
            <v>нет</v>
          </cell>
          <cell r="R296" t="str">
            <v>нет</v>
          </cell>
          <cell r="S296" t="str">
            <v>Монголия</v>
          </cell>
          <cell r="T296" t="str">
            <v>Тэс</v>
          </cell>
          <cell r="U296" t="str">
            <v>СФО</v>
          </cell>
          <cell r="V296" t="str">
            <v>Республика Тыва</v>
          </cell>
          <cell r="W296" t="str">
            <v>не определен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Y296">
            <v>0</v>
          </cell>
        </row>
        <row r="297">
          <cell r="A297" t="str">
            <v>ДАППСветлыйПФО</v>
          </cell>
          <cell r="B297">
            <v>302</v>
          </cell>
          <cell r="C297" t="str">
            <v>Уральский</v>
          </cell>
          <cell r="D297" t="str">
            <v>АПП</v>
          </cell>
          <cell r="E297" t="str">
            <v>ДАПП</v>
          </cell>
          <cell r="F297" t="str">
            <v>Светлый</v>
          </cell>
          <cell r="G297" t="str">
            <v>да</v>
          </cell>
          <cell r="H297" t="str">
            <v>установлен</v>
          </cell>
          <cell r="I297" t="str">
            <v>функционирует</v>
          </cell>
          <cell r="J297" t="str">
            <v>автомобильный</v>
          </cell>
          <cell r="K297" t="str">
            <v>не определен</v>
          </cell>
          <cell r="L297" t="str">
            <v>грузо-пассажирский</v>
          </cell>
          <cell r="M297" t="str">
            <v>постоянный</v>
          </cell>
          <cell r="N297" t="str">
            <v>двусторонний</v>
          </cell>
          <cell r="O297" t="str">
            <v>не определен</v>
          </cell>
          <cell r="P297" t="str">
            <v>нет</v>
          </cell>
          <cell r="Q297" t="str">
            <v>нет</v>
          </cell>
          <cell r="R297" t="str">
            <v>нет</v>
          </cell>
          <cell r="S297" t="str">
            <v>Республика Казахстан</v>
          </cell>
          <cell r="T297" t="str">
            <v>Карашатау</v>
          </cell>
          <cell r="U297" t="str">
            <v>ПФО</v>
          </cell>
          <cell r="V297" t="str">
            <v>Оренбургская область</v>
          </cell>
          <cell r="W297" t="str">
            <v>Оренбургская область, Светлинский район, 11 км автогрейдера, соединяющего трассу Актюбинск - Кустанай и автомобильную дорогу Светлый - Спутник</v>
          </cell>
          <cell r="X297" t="str">
            <v>региональная</v>
          </cell>
          <cell r="Y297" t="str">
            <v>53 ОП РЗ 53К-2708150 Подъезд к таможенному посту "Светлый" от а/д Светлый - Первомайский</v>
          </cell>
          <cell r="Z297" t="str">
            <v>ФКУ Упрдор "Приуралье"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 t="str">
            <v xml:space="preserve">53 ОП РЗ 53К-2708150 - 53 ОП РЗ 53К-2708000 - 53 ОП РЗ 53К-1801000 - 53 ОП РЗ 53К-4301000 - 53 ОП РЗ 53К-1815000 -  53 ОП РЗ 53К-4301000 -53 ОП РЗ 53К-0914000  - 53 ОП РЗ 53К-2101000 - 53 ОП РЗ 53К-2118000 - Р-239 </v>
          </cell>
          <cell r="AJ297">
            <v>522.81999999999994</v>
          </cell>
          <cell r="AK297">
            <v>523</v>
          </cell>
          <cell r="AL297">
            <v>0</v>
          </cell>
          <cell r="AM297">
            <v>0</v>
          </cell>
          <cell r="AN297">
            <v>142770.16787999999</v>
          </cell>
          <cell r="AO297">
            <v>151067.25112</v>
          </cell>
          <cell r="AP297">
            <v>159811.63386000003</v>
          </cell>
          <cell r="AQ297">
            <v>170000</v>
          </cell>
          <cell r="AR297">
            <v>170000</v>
          </cell>
          <cell r="AS297">
            <v>72206</v>
          </cell>
          <cell r="AT297">
            <v>0</v>
          </cell>
          <cell r="AU297">
            <v>336343</v>
          </cell>
          <cell r="AV297">
            <v>680000</v>
          </cell>
          <cell r="AW297">
            <v>0</v>
          </cell>
          <cell r="AY297">
            <v>0</v>
          </cell>
        </row>
        <row r="298">
          <cell r="A298" t="str">
            <v>ЖДПП ПУПСветогорскСЗФО</v>
          </cell>
          <cell r="B298">
            <v>248</v>
          </cell>
          <cell r="C298" t="str">
            <v>Санкт-Петербургский</v>
          </cell>
          <cell r="D298" t="str">
            <v>ЖДПП</v>
          </cell>
          <cell r="E298" t="str">
            <v>ЖДПП ПУП</v>
          </cell>
          <cell r="F298" t="str">
            <v>Светогорск</v>
          </cell>
          <cell r="G298" t="str">
            <v>да</v>
          </cell>
          <cell r="H298" t="str">
            <v>установлен</v>
          </cell>
          <cell r="I298" t="str">
            <v>функционирует</v>
          </cell>
          <cell r="J298" t="str">
            <v>железнодорожный</v>
          </cell>
          <cell r="K298" t="str">
            <v>не определен</v>
          </cell>
          <cell r="L298" t="str">
            <v>грузо-пассажирский</v>
          </cell>
          <cell r="M298" t="str">
            <v>временный</v>
          </cell>
          <cell r="N298" t="str">
            <v>многосторонний</v>
          </cell>
          <cell r="O298" t="str">
            <v>упрощенный</v>
          </cell>
          <cell r="P298" t="str">
            <v>нет</v>
          </cell>
          <cell r="Q298" t="str">
            <v>да</v>
          </cell>
          <cell r="R298" t="str">
            <v>да</v>
          </cell>
          <cell r="S298" t="str">
            <v>Финляндская Республика</v>
          </cell>
          <cell r="T298" t="str">
            <v>Иматра</v>
          </cell>
          <cell r="U298" t="str">
            <v>СЗФО</v>
          </cell>
          <cell r="V298" t="str">
            <v>Ленинградская область</v>
          </cell>
          <cell r="W298" t="str">
            <v>Ленинградская область, Выборгский район, г. Светогорск, ул. Вокзальная, д.1, корп.1 лит А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Y298">
            <v>0</v>
          </cell>
        </row>
        <row r="299">
          <cell r="A299" t="str">
            <v>МАППСветогорскСЗФО</v>
          </cell>
          <cell r="B299">
            <v>238</v>
          </cell>
          <cell r="C299" t="str">
            <v>Санкт-Петербургский</v>
          </cell>
          <cell r="D299" t="str">
            <v>АПП</v>
          </cell>
          <cell r="E299" t="str">
            <v>МАПП</v>
          </cell>
          <cell r="F299" t="str">
            <v>Светогорск</v>
          </cell>
          <cell r="G299" t="str">
            <v>да</v>
          </cell>
          <cell r="H299" t="str">
            <v>установлен</v>
          </cell>
          <cell r="I299" t="str">
            <v>функционирует</v>
          </cell>
          <cell r="J299" t="str">
            <v>автомобильный</v>
          </cell>
          <cell r="K299" t="str">
            <v>не определен</v>
          </cell>
          <cell r="L299" t="str">
            <v>грузо-пассажирский</v>
          </cell>
          <cell r="M299" t="str">
            <v>постоянный</v>
          </cell>
          <cell r="N299" t="str">
            <v>многосторонний</v>
          </cell>
          <cell r="O299" t="str">
            <v>не определен</v>
          </cell>
          <cell r="P299" t="str">
            <v>да</v>
          </cell>
          <cell r="Q299" t="str">
            <v>да</v>
          </cell>
          <cell r="R299" t="str">
            <v>да</v>
          </cell>
          <cell r="S299" t="str">
            <v>Финляндская Республика</v>
          </cell>
          <cell r="T299" t="str">
            <v>Иматра</v>
          </cell>
          <cell r="U299" t="str">
            <v>СЗФО</v>
          </cell>
          <cell r="V299" t="str">
            <v>Ленинградская область</v>
          </cell>
          <cell r="W299" t="str">
            <v>Ленинградская область, Выборгский район, МОГП. Светогорск, автомобильная дорога Выборг-Иматра, 55 км от г. Выборга</v>
          </cell>
          <cell r="X299" t="str">
            <v>федеральная</v>
          </cell>
          <cell r="Y299" t="str">
            <v>А-181</v>
          </cell>
          <cell r="Z299" t="str">
            <v>ФКУ Упрдор "Северо-Запад"</v>
          </cell>
          <cell r="AA299" t="str">
            <v>48+645</v>
          </cell>
          <cell r="AB299">
            <v>0</v>
          </cell>
          <cell r="AC299">
            <v>2</v>
          </cell>
          <cell r="AD299" t="str">
            <v xml:space="preserve">III </v>
          </cell>
          <cell r="AE299">
            <v>96.79</v>
          </cell>
          <cell r="AF299" t="str">
            <v>обустроено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Y299">
            <v>0</v>
          </cell>
        </row>
        <row r="300">
          <cell r="A300" t="str">
            <v>ЖДППСебежСЗФО</v>
          </cell>
          <cell r="B300">
            <v>202</v>
          </cell>
          <cell r="C300" t="str">
            <v>Псковский</v>
          </cell>
          <cell r="D300" t="str">
            <v>ЖДПП</v>
          </cell>
          <cell r="E300" t="str">
            <v>ЖДПП</v>
          </cell>
          <cell r="F300" t="str">
            <v>Себеж</v>
          </cell>
          <cell r="G300" t="str">
            <v>да</v>
          </cell>
          <cell r="H300" t="str">
            <v>установлен</v>
          </cell>
          <cell r="I300" t="str">
            <v>функционирует</v>
          </cell>
          <cell r="J300" t="str">
            <v>железнодорожный</v>
          </cell>
          <cell r="K300" t="str">
            <v>не определен</v>
          </cell>
          <cell r="L300" t="str">
            <v>грузо-пассажирский</v>
          </cell>
          <cell r="M300" t="str">
            <v>временный</v>
          </cell>
          <cell r="N300" t="str">
            <v>многосторонний</v>
          </cell>
          <cell r="O300" t="str">
            <v>не определен</v>
          </cell>
          <cell r="P300" t="str">
            <v>нет</v>
          </cell>
          <cell r="Q300" t="str">
            <v>да</v>
          </cell>
          <cell r="R300" t="str">
            <v>да</v>
          </cell>
          <cell r="S300" t="str">
            <v>Латвийская Республика</v>
          </cell>
          <cell r="T300" t="str">
            <v>Зилупе</v>
          </cell>
          <cell r="U300" t="str">
            <v>СЗФО</v>
          </cell>
          <cell r="V300" t="str">
            <v>Псковская область</v>
          </cell>
          <cell r="W300" t="str">
            <v>Псковская область, г. Себеж, ул. Вокзальная, д. 1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Y300">
            <v>0</v>
          </cell>
        </row>
        <row r="301">
          <cell r="A301" t="str">
            <v>МППСевастопольЮФО</v>
          </cell>
          <cell r="B301">
            <v>138</v>
          </cell>
          <cell r="C301" t="str">
            <v>Крымский</v>
          </cell>
          <cell r="D301" t="str">
            <v>МПП</v>
          </cell>
          <cell r="E301" t="str">
            <v>МПП</v>
          </cell>
          <cell r="F301" t="str">
            <v>Севастополь</v>
          </cell>
          <cell r="G301" t="str">
            <v>да</v>
          </cell>
          <cell r="H301" t="str">
            <v>установлен</v>
          </cell>
          <cell r="I301" t="str">
            <v>функционирует</v>
          </cell>
          <cell r="J301" t="str">
            <v>морской</v>
          </cell>
          <cell r="K301" t="str">
            <v>не определен</v>
          </cell>
          <cell r="L301" t="str">
            <v>грузо-пассажирский</v>
          </cell>
          <cell r="M301" t="str">
            <v>постоянный</v>
          </cell>
          <cell r="N301" t="str">
            <v>многосторонний</v>
          </cell>
          <cell r="O301" t="str">
            <v>не определен</v>
          </cell>
          <cell r="P301" t="str">
            <v>да</v>
          </cell>
          <cell r="Q301" t="str">
            <v>нет</v>
          </cell>
          <cell r="R301" t="str">
            <v>да</v>
          </cell>
          <cell r="S301" t="str">
            <v>не применимо</v>
          </cell>
          <cell r="T301" t="str">
            <v>не применимо</v>
          </cell>
          <cell r="U301" t="str">
            <v>ЮФО</v>
          </cell>
          <cell r="V301" t="str">
            <v>г. Севастополь</v>
          </cell>
          <cell r="W301" t="str">
            <v>Морской порт Севастополь. 1. Участок СФ ЧАО «Стивидорная компания» «Авлита» (грузовой терминал — причалы N2N2 19-22) Местоположение: 299016, г. Севастополь, ул. Приморская, 2г. 2. Участок ООО «Вторстальмет» (грузовая площадка — причал N2 52). Местоположение: 299003, г. Севастополь,Симферопольское шоссе, 4. 3. Участок ГУП ГС «Севастопольский морской завод им. С. Орджоникидзе» (АО «Центр судоремонта «Звездочка») (судоремонтное предприятие — причалы №№ 89, 90а, 906, 91, 92). Местоположение: 299001, г. Севастополь, ул. Героев Севастополя, 13. 4. Участок 000 «СРЗ «Персей» (судоремонтное предприятие — причалы №№ 93-94, плавдоки Пд 51, «Равелин») . Местоположение: 299001, г. Севастополь, Лазаревский спуск, 1. 5. Участок 000 «СРЗ «Южный Севастополь» (судоремонтное предприятие — причалы №№2 1-229). Местоположение: 299014, г. Севастополь, ул.Правдьт, 24. 6. Участок 000 «Металл Сервис Группа» (грузовой комплекс — причал № 231). Местоположение: 299014, г. Севастополь, ул. Правды 30. 7. Участок 000 «Порт Лебяжий ЛТд» (грузопассажирский терминал — причал № 237; судоремонтное предприятие — причалы N2N0 235-236). Местоположение: 299014, г. Севастополь, Западный берег Камышовой бухты, 7а. 8. Участки ГУП ГС "Севастопольский морской порт": 8.1. грузовой район - причал No 50, Местоположение: 299003, г. Севастополь, Симферопольское шоссе, 10; 8.2. морской вокзал - причал № 143, Местоположение: 299011, г. Севастополь, Нахимова 5; 8.3. грузовой район - причал N 56, Местоположение: 299003, г. Севастополь, ул. Ангарская, 4; 8.4. грузовой терминал «Камышовая бухта» - причал №№ 210-220, Местоположение: 299014, г. Севастополь, ул. Рыбаков, 5; 8.5.нефтеналивной причал № 238, Местоположение: 299014 г. Севастополь, Западный берег Камышовой бухты, 1. 9. Участок ГУП ГС "БСРЗ «Металлист»". Местоположение: 299042, г. Севастополь, Балаклавская бухта, ул. Калича 2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Y301">
            <v>0</v>
          </cell>
        </row>
        <row r="302">
          <cell r="A302" t="str">
            <v>ВППСимферопольЮФО</v>
          </cell>
          <cell r="B302">
            <v>135</v>
          </cell>
          <cell r="C302" t="str">
            <v>Крымский</v>
          </cell>
          <cell r="D302" t="str">
            <v>ВПП</v>
          </cell>
          <cell r="E302" t="str">
            <v>ВПП</v>
          </cell>
          <cell r="F302" t="str">
            <v>Симферополь</v>
          </cell>
          <cell r="G302" t="str">
            <v>да</v>
          </cell>
          <cell r="H302" t="str">
            <v>установлен</v>
          </cell>
          <cell r="I302" t="str">
            <v>функционирует</v>
          </cell>
          <cell r="J302" t="str">
            <v>воздушный</v>
          </cell>
          <cell r="K302" t="str">
            <v>не определен</v>
          </cell>
          <cell r="L302" t="str">
            <v>грузо-пассажирский</v>
          </cell>
          <cell r="M302" t="str">
            <v>постоянный</v>
          </cell>
          <cell r="N302" t="str">
            <v>многосторонний</v>
          </cell>
          <cell r="O302" t="str">
            <v>не определен</v>
          </cell>
          <cell r="P302" t="str">
            <v>нет</v>
          </cell>
          <cell r="Q302" t="str">
            <v>нет</v>
          </cell>
          <cell r="R302" t="str">
            <v>да</v>
          </cell>
          <cell r="S302" t="str">
            <v>не применимо</v>
          </cell>
          <cell r="T302" t="str">
            <v>не применимо</v>
          </cell>
          <cell r="U302" t="str">
            <v>ЮФО</v>
          </cell>
          <cell r="V302" t="str">
            <v>Республика Крым</v>
          </cell>
          <cell r="W302" t="str">
            <v>Республика Крым, г. Симферополь, пл. Аэропорта, 15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Y302">
            <v>0</v>
          </cell>
        </row>
        <row r="303">
          <cell r="A303" t="str">
            <v>ЖДППСимферопольЮФО</v>
          </cell>
          <cell r="B303">
            <v>134</v>
          </cell>
          <cell r="C303" t="str">
            <v>Крымский</v>
          </cell>
          <cell r="D303" t="str">
            <v>ЖДПП</v>
          </cell>
          <cell r="E303" t="str">
            <v>ЖДПП</v>
          </cell>
          <cell r="F303" t="str">
            <v>Симферополь</v>
          </cell>
          <cell r="G303" t="str">
            <v>нет</v>
          </cell>
          <cell r="H303" t="str">
            <v>установлен</v>
          </cell>
          <cell r="I303" t="str">
            <v>В связи с односторонним принятием Украинской стороной решения  о прекращении железнодорожного сообщения пропуск через госдарственную границу не осуществляется. Пункт пропуска не обустраивался</v>
          </cell>
          <cell r="J303" t="str">
            <v>железнодорожный</v>
          </cell>
          <cell r="K303" t="str">
            <v>не определен</v>
          </cell>
          <cell r="L303" t="str">
            <v>пассажирский</v>
          </cell>
          <cell r="M303" t="str">
            <v>постоянный</v>
          </cell>
          <cell r="N303" t="str">
            <v>многосторонний</v>
          </cell>
          <cell r="O303" t="str">
            <v>не определен</v>
          </cell>
          <cell r="P303" t="str">
            <v>нет</v>
          </cell>
          <cell r="Q303" t="str">
            <v>нет</v>
          </cell>
          <cell r="R303" t="str">
            <v>нет</v>
          </cell>
          <cell r="S303" t="str">
            <v>не применимо (Херсонская обл.)</v>
          </cell>
          <cell r="T303" t="str">
            <v>не определен</v>
          </cell>
          <cell r="U303" t="str">
            <v>ЮФО</v>
          </cell>
          <cell r="V303" t="str">
            <v>Республика Крым</v>
          </cell>
          <cell r="W303" t="str">
            <v>не определен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Y303">
            <v>0</v>
          </cell>
        </row>
        <row r="304">
          <cell r="A304" t="str">
            <v>ЖДППСкангалиСЗФО</v>
          </cell>
          <cell r="B304">
            <v>203</v>
          </cell>
          <cell r="C304" t="str">
            <v>Псковский</v>
          </cell>
          <cell r="D304" t="str">
            <v>ЖДПП</v>
          </cell>
          <cell r="E304" t="str">
            <v>ЖДПП</v>
          </cell>
          <cell r="F304" t="str">
            <v>Скангали</v>
          </cell>
          <cell r="G304" t="str">
            <v>нет</v>
          </cell>
          <cell r="H304" t="str">
            <v>установлен</v>
          </cell>
          <cell r="I304" t="str">
            <v>Пункт пропуска не обустроен. На период его обустройства установлен временный ЖДПП Пыталово. Решение о целесообразности функционирования не принято</v>
          </cell>
          <cell r="J304" t="str">
            <v>железнодорожный</v>
          </cell>
          <cell r="K304" t="str">
            <v>не определен</v>
          </cell>
          <cell r="L304" t="str">
            <v>грузо-пассажирский</v>
          </cell>
          <cell r="M304" t="str">
            <v>постоянный</v>
          </cell>
          <cell r="N304" t="str">
            <v>многосторонний</v>
          </cell>
          <cell r="O304" t="str">
            <v>не определен</v>
          </cell>
          <cell r="P304" t="str">
            <v>да</v>
          </cell>
          <cell r="Q304" t="str">
            <v>да</v>
          </cell>
          <cell r="R304" t="str">
            <v>да</v>
          </cell>
          <cell r="S304" t="str">
            <v>Латвийская Республика</v>
          </cell>
          <cell r="T304" t="str">
            <v>Карсава</v>
          </cell>
          <cell r="U304" t="str">
            <v>СЗФО</v>
          </cell>
          <cell r="V304" t="str">
            <v>Псковская область</v>
          </cell>
          <cell r="W304" t="str">
            <v>не определен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Y304">
            <v>0</v>
          </cell>
        </row>
        <row r="305">
          <cell r="A305" t="str">
            <v>СППСковородиноДФО</v>
          </cell>
          <cell r="B305">
            <v>346</v>
          </cell>
          <cell r="C305" t="str">
            <v>Хабаровский</v>
          </cell>
          <cell r="D305" t="str">
            <v>СПП</v>
          </cell>
          <cell r="E305" t="str">
            <v>СПП</v>
          </cell>
          <cell r="F305" t="str">
            <v>Сковородино</v>
          </cell>
          <cell r="G305" t="str">
            <v>да</v>
          </cell>
          <cell r="H305" t="str">
            <v>установлен</v>
          </cell>
          <cell r="I305" t="str">
            <v>функционирует</v>
          </cell>
          <cell r="J305" t="str">
            <v>смешанный</v>
          </cell>
          <cell r="K305" t="str">
            <v>не определен</v>
          </cell>
          <cell r="L305" t="str">
            <v>грузо-пассажирский</v>
          </cell>
          <cell r="M305" t="str">
            <v>работающий на нерегулярной основе</v>
          </cell>
          <cell r="N305" t="str">
            <v>двусторонний</v>
          </cell>
          <cell r="O305" t="str">
            <v>не определен</v>
          </cell>
          <cell r="P305" t="str">
            <v>нет</v>
          </cell>
          <cell r="Q305" t="str">
            <v>нет</v>
          </cell>
          <cell r="R305" t="str">
            <v>нет</v>
          </cell>
          <cell r="S305" t="str">
            <v>Китайская Народная Республика</v>
          </cell>
          <cell r="T305" t="str">
            <v>Мохэ</v>
          </cell>
          <cell r="U305" t="str">
            <v>ДФО</v>
          </cell>
          <cell r="V305" t="str">
            <v>Амурская область</v>
          </cell>
          <cell r="W305" t="str">
            <v>Амурская область, с. Джалинда, 682 км реки Верхний Амур</v>
          </cell>
          <cell r="X305" t="str">
            <v>региональная</v>
          </cell>
          <cell r="Y305" t="str">
            <v>10 ОП РЗ 10К-039 Джалинда - Воскресеновка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Y305">
            <v>0</v>
          </cell>
        </row>
        <row r="306">
          <cell r="A306" t="str">
            <v>ЖДППСоветскСЗФО</v>
          </cell>
          <cell r="B306">
            <v>123</v>
          </cell>
          <cell r="C306" t="str">
            <v>Калининградский</v>
          </cell>
          <cell r="D306" t="str">
            <v>ЖДПП</v>
          </cell>
          <cell r="E306" t="str">
            <v>ЖДПП</v>
          </cell>
          <cell r="F306" t="str">
            <v>Советск</v>
          </cell>
          <cell r="G306" t="str">
            <v>да</v>
          </cell>
          <cell r="H306" t="str">
            <v>установлен</v>
          </cell>
          <cell r="I306" t="str">
            <v>функционирует</v>
          </cell>
          <cell r="J306" t="str">
            <v>железнодорожный</v>
          </cell>
          <cell r="K306" t="str">
            <v>не определен</v>
          </cell>
          <cell r="L306" t="str">
            <v>грузо-пассажирский</v>
          </cell>
          <cell r="M306" t="str">
            <v>постоянный</v>
          </cell>
          <cell r="N306" t="str">
            <v>многосторонний</v>
          </cell>
          <cell r="O306" t="str">
            <v>не определен</v>
          </cell>
          <cell r="P306" t="str">
            <v>нет</v>
          </cell>
          <cell r="Q306" t="str">
            <v>нет</v>
          </cell>
          <cell r="R306" t="str">
            <v>да</v>
          </cell>
          <cell r="S306" t="str">
            <v>Литовская Республика</v>
          </cell>
          <cell r="T306" t="str">
            <v>Пагегяй</v>
          </cell>
          <cell r="U306" t="str">
            <v>СЗФО</v>
          </cell>
          <cell r="V306" t="str">
            <v>Калининградская область</v>
          </cell>
          <cell r="W306" t="str">
            <v>Калининградская область, г. Советск, ул.Первомайская 6Б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Y306">
            <v>0</v>
          </cell>
        </row>
        <row r="307">
          <cell r="A307" t="str">
            <v>МАППСоветскСЗФО</v>
          </cell>
          <cell r="B307">
            <v>117</v>
          </cell>
          <cell r="C307" t="str">
            <v>Калининградский</v>
          </cell>
          <cell r="D307" t="str">
            <v>АПП</v>
          </cell>
          <cell r="E307" t="str">
            <v>МАПП</v>
          </cell>
          <cell r="F307" t="str">
            <v>Советск</v>
          </cell>
          <cell r="G307" t="str">
            <v>да</v>
          </cell>
          <cell r="H307" t="str">
            <v>установлен</v>
          </cell>
          <cell r="I307" t="str">
            <v>функционирует</v>
          </cell>
          <cell r="J307" t="str">
            <v>автомобильный</v>
          </cell>
          <cell r="K307" t="str">
            <v>не определен</v>
          </cell>
          <cell r="L307" t="str">
            <v>грузо-пассажирский</v>
          </cell>
          <cell r="M307" t="str">
            <v>постоянный</v>
          </cell>
          <cell r="N307" t="str">
            <v>многосторонний</v>
          </cell>
          <cell r="O307" t="str">
            <v>не определен</v>
          </cell>
          <cell r="P307" t="str">
            <v>нет</v>
          </cell>
          <cell r="Q307" t="str">
            <v>нет</v>
          </cell>
          <cell r="R307" t="str">
            <v>нет</v>
          </cell>
          <cell r="S307" t="str">
            <v>Литовская Республика</v>
          </cell>
          <cell r="T307" t="str">
            <v>Панемуне</v>
          </cell>
          <cell r="U307" t="str">
            <v>СЗФО</v>
          </cell>
          <cell r="V307" t="str">
            <v>Калининградская область</v>
          </cell>
          <cell r="W307" t="str">
            <v>238759, Калининградская область, г.Советск, ул.Базарная, 5 автомобильная дорога А -216-Гвардейск-Неман до государственной границы с Литовской Республикой км 61, 4</v>
          </cell>
          <cell r="X307" t="str">
            <v>федеральная</v>
          </cell>
          <cell r="Y307" t="str">
            <v>А-216</v>
          </cell>
          <cell r="Z307" t="str">
            <v>ФКУ Упрдор "Северо-Запад"</v>
          </cell>
          <cell r="AA307" t="str">
            <v>61+494</v>
          </cell>
          <cell r="AB307">
            <v>0</v>
          </cell>
          <cell r="AC307" t="str">
            <v>2</v>
          </cell>
          <cell r="AD307" t="str">
            <v xml:space="preserve">II </v>
          </cell>
          <cell r="AE307">
            <v>92.83</v>
          </cell>
          <cell r="AF307" t="str">
            <v>обустроено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Y307">
            <v>0</v>
          </cell>
        </row>
        <row r="308">
          <cell r="A308" t="str">
            <v>РППСоветск (Русне, Юрбаркас)СЗФО</v>
          </cell>
          <cell r="B308">
            <v>128</v>
          </cell>
          <cell r="C308" t="str">
            <v>Калининградский</v>
          </cell>
          <cell r="D308" t="str">
            <v>РПП</v>
          </cell>
          <cell r="E308" t="str">
            <v>РПП</v>
          </cell>
          <cell r="F308" t="str">
            <v>Советск (Русне, Юрбаркас)</v>
          </cell>
          <cell r="G308" t="str">
            <v>нет</v>
          </cell>
          <cell r="H308" t="str">
            <v>установлен</v>
          </cell>
          <cell r="I308" t="str">
            <v>Не функционирует с 2006 г. Пункт пропуска не обустроен, так как решение о целесообразности функционирования не принято</v>
          </cell>
          <cell r="J308" t="str">
            <v>речной</v>
          </cell>
          <cell r="K308" t="str">
            <v>не определен</v>
          </cell>
          <cell r="L308" t="str">
            <v>грузо-пассажирский</v>
          </cell>
          <cell r="M308" t="str">
            <v>сезонный</v>
          </cell>
          <cell r="N308" t="str">
            <v>многосторонний</v>
          </cell>
          <cell r="O308" t="str">
            <v>не определен</v>
          </cell>
          <cell r="P308" t="str">
            <v>нет</v>
          </cell>
          <cell r="Q308" t="str">
            <v>нет</v>
          </cell>
          <cell r="R308" t="str">
            <v>нет</v>
          </cell>
          <cell r="S308" t="str">
            <v>Литовская Республика</v>
          </cell>
          <cell r="T308" t="str">
            <v>Русне, Юрбаркас</v>
          </cell>
          <cell r="U308" t="str">
            <v>СЗФО</v>
          </cell>
          <cell r="V308" t="str">
            <v>Калининградская область</v>
          </cell>
          <cell r="W308" t="str">
            <v>не определен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Y308">
            <v>0</v>
          </cell>
        </row>
        <row r="309">
          <cell r="A309" t="str">
            <v>МППСоветская ГаваньДФО</v>
          </cell>
          <cell r="B309">
            <v>336</v>
          </cell>
          <cell r="C309" t="str">
            <v>Хабаровский</v>
          </cell>
          <cell r="D309" t="str">
            <v>МПП</v>
          </cell>
          <cell r="E309" t="str">
            <v>МПП</v>
          </cell>
          <cell r="F309" t="str">
            <v>Советская Гавань</v>
          </cell>
          <cell r="G309" t="str">
            <v>да</v>
          </cell>
          <cell r="H309" t="str">
            <v>установлен</v>
          </cell>
          <cell r="I309" t="str">
            <v>функционирует</v>
          </cell>
          <cell r="J309" t="str">
            <v>морской</v>
          </cell>
          <cell r="K309" t="str">
            <v>не определен</v>
          </cell>
          <cell r="L309" t="str">
            <v>грузо-пассажирский</v>
          </cell>
          <cell r="M309" t="str">
            <v>постоянный</v>
          </cell>
          <cell r="N309" t="str">
            <v>многосторонний</v>
          </cell>
          <cell r="O309" t="str">
            <v>не определен</v>
          </cell>
          <cell r="P309" t="str">
            <v>нет</v>
          </cell>
          <cell r="Q309" t="str">
            <v>нет</v>
          </cell>
          <cell r="R309" t="str">
            <v>да</v>
          </cell>
          <cell r="S309" t="str">
            <v>не применимо</v>
          </cell>
          <cell r="T309" t="str">
            <v>не применимо</v>
          </cell>
          <cell r="U309" t="str">
            <v>ДФО</v>
          </cell>
          <cell r="V309" t="str">
            <v>Хабаровский край</v>
          </cell>
          <cell r="W309" t="str">
            <v>Хабаровский край, г. Советская Гавань, Татарский пролив, залив Советская Гавань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Y309">
            <v>0</v>
          </cell>
        </row>
        <row r="310">
          <cell r="A310" t="str">
            <v>ЖДППСоловьевскДФО</v>
          </cell>
          <cell r="B310">
            <v>373</v>
          </cell>
          <cell r="C310" t="str">
            <v>Читинский</v>
          </cell>
          <cell r="D310" t="str">
            <v>ЖДПП</v>
          </cell>
          <cell r="E310" t="str">
            <v>ЖДПП</v>
          </cell>
          <cell r="F310" t="str">
            <v>Соловьевск</v>
          </cell>
          <cell r="G310" t="str">
            <v>да</v>
          </cell>
          <cell r="H310" t="str">
            <v>установлен</v>
          </cell>
          <cell r="I310" t="str">
            <v>функционирует</v>
          </cell>
          <cell r="J310" t="str">
            <v>железнодорожный</v>
          </cell>
          <cell r="K310" t="str">
            <v>не определен</v>
          </cell>
          <cell r="L310" t="str">
            <v>грузо-пассажирский</v>
          </cell>
          <cell r="M310" t="str">
            <v>постоянный</v>
          </cell>
          <cell r="N310" t="str">
            <v>двусторонний</v>
          </cell>
          <cell r="O310" t="str">
            <v>не определен</v>
          </cell>
          <cell r="P310" t="str">
            <v>нет</v>
          </cell>
          <cell r="Q310" t="str">
            <v>да</v>
          </cell>
          <cell r="R310" t="str">
            <v>нет</v>
          </cell>
          <cell r="S310" t="str">
            <v>Монголия</v>
          </cell>
          <cell r="T310" t="str">
            <v>Эрэнцав</v>
          </cell>
          <cell r="U310" t="str">
            <v>ДФО</v>
          </cell>
          <cell r="V310" t="str">
            <v>Забайкальский край</v>
          </cell>
          <cell r="W310" t="str">
            <v>Забайкальский край, Борзинский район, п. Соловьевск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Y310">
            <v>0</v>
          </cell>
        </row>
        <row r="311">
          <cell r="A311" t="str">
            <v>МАППСоловьевскДФО</v>
          </cell>
          <cell r="B311">
            <v>368</v>
          </cell>
          <cell r="C311" t="str">
            <v>Читинский</v>
          </cell>
          <cell r="D311" t="str">
            <v>АПП</v>
          </cell>
          <cell r="E311" t="str">
            <v>МАПП</v>
          </cell>
          <cell r="F311" t="str">
            <v>Соловьевск</v>
          </cell>
          <cell r="G311" t="str">
            <v>да</v>
          </cell>
          <cell r="H311" t="str">
            <v>установлен</v>
          </cell>
          <cell r="I311" t="str">
            <v>функционирует</v>
          </cell>
          <cell r="J311" t="str">
            <v>автомобильный</v>
          </cell>
          <cell r="K311" t="str">
            <v>не определен</v>
          </cell>
          <cell r="L311" t="str">
            <v>грузо-пассажирский</v>
          </cell>
          <cell r="M311" t="str">
            <v>постоянный</v>
          </cell>
          <cell r="N311" t="str">
            <v>многосторонний</v>
          </cell>
          <cell r="O311" t="str">
            <v>не определен</v>
          </cell>
          <cell r="P311" t="str">
            <v>нет</v>
          </cell>
          <cell r="Q311" t="str">
            <v>да</v>
          </cell>
          <cell r="R311" t="str">
            <v>нет</v>
          </cell>
          <cell r="S311" t="str">
            <v>Монголия</v>
          </cell>
          <cell r="T311" t="str">
            <v>Эрэнцав</v>
          </cell>
          <cell r="U311" t="str">
            <v>ДФО</v>
          </cell>
          <cell r="V311" t="str">
            <v>Забайкальский край</v>
          </cell>
          <cell r="W311" t="str">
            <v>Забайкальский край, Борзинский район, п. Соловьевск</v>
          </cell>
          <cell r="X311" t="str">
            <v>региональная</v>
          </cell>
          <cell r="Y311" t="str">
            <v>76А-187, Борзя – Соловьевск</v>
          </cell>
          <cell r="Z311" t="str">
            <v>ФКУ Упрдор "Забайкалье"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 t="str">
            <v xml:space="preserve"> 76А-187, Борзя – Соловьевск</v>
          </cell>
          <cell r="AJ311" t="str">
            <v>78,65</v>
          </cell>
          <cell r="AK311">
            <v>78.650000000000006</v>
          </cell>
          <cell r="AL311" t="str">
            <v xml:space="preserve">IV </v>
          </cell>
          <cell r="AM311" t="str">
            <v xml:space="preserve">2 </v>
          </cell>
          <cell r="AN311">
            <v>138266.70000000001</v>
          </cell>
          <cell r="AO311">
            <v>144086.80000000002</v>
          </cell>
          <cell r="AP311">
            <v>150221.5</v>
          </cell>
          <cell r="AQ311">
            <v>194092.47000000003</v>
          </cell>
          <cell r="AR311">
            <v>202248.47500000003</v>
          </cell>
          <cell r="AS311">
            <v>210939.30000000002</v>
          </cell>
          <cell r="AT311">
            <v>1003432.4300000002</v>
          </cell>
          <cell r="AU311">
            <v>1045586.2083333335</v>
          </cell>
          <cell r="AV311">
            <v>1090547.791666667</v>
          </cell>
          <cell r="AW311">
            <v>0</v>
          </cell>
          <cell r="AY311">
            <v>0</v>
          </cell>
        </row>
        <row r="312">
          <cell r="A312" t="str">
            <v>ВППСочиЮФО</v>
          </cell>
          <cell r="B312">
            <v>280</v>
          </cell>
          <cell r="C312" t="str">
            <v>Сочинский</v>
          </cell>
          <cell r="D312" t="str">
            <v>ВПП</v>
          </cell>
          <cell r="E312" t="str">
            <v>ВПП</v>
          </cell>
          <cell r="F312" t="str">
            <v>Сочи</v>
          </cell>
          <cell r="G312" t="str">
            <v>да</v>
          </cell>
          <cell r="H312" t="str">
            <v>установлен</v>
          </cell>
          <cell r="I312" t="str">
            <v>функционирует</v>
          </cell>
          <cell r="J312" t="str">
            <v>воздушный</v>
          </cell>
          <cell r="K312" t="str">
            <v>не определен</v>
          </cell>
          <cell r="L312" t="str">
            <v>грузо-пассажирский</v>
          </cell>
          <cell r="M312" t="str">
            <v>постоянный</v>
          </cell>
          <cell r="N312" t="str">
            <v>многосторонний</v>
          </cell>
          <cell r="O312" t="str">
            <v>не определен</v>
          </cell>
          <cell r="P312" t="str">
            <v>нет</v>
          </cell>
          <cell r="Q312" t="str">
            <v>да</v>
          </cell>
          <cell r="R312" t="str">
            <v>да</v>
          </cell>
          <cell r="S312" t="str">
            <v>не применимо</v>
          </cell>
          <cell r="T312" t="str">
            <v>не применимо</v>
          </cell>
          <cell r="U312" t="str">
            <v>ЮФО</v>
          </cell>
          <cell r="V312" t="str">
            <v>Краснодарский край</v>
          </cell>
          <cell r="W312" t="str">
            <v>Краснодарский край, г. Сочи, Адлерский район, ул. Мира-50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Y312">
            <v>0</v>
          </cell>
        </row>
        <row r="313">
          <cell r="A313" t="str">
            <v>МППСочиЮФО</v>
          </cell>
          <cell r="B313">
            <v>285</v>
          </cell>
          <cell r="C313" t="str">
            <v>Сочинский</v>
          </cell>
          <cell r="D313" t="str">
            <v>МПП</v>
          </cell>
          <cell r="E313" t="str">
            <v>МПП</v>
          </cell>
          <cell r="F313" t="str">
            <v>Сочи</v>
          </cell>
          <cell r="G313" t="str">
            <v>да</v>
          </cell>
          <cell r="H313" t="str">
            <v>установлен</v>
          </cell>
          <cell r="I313" t="str">
            <v>функционирует</v>
          </cell>
          <cell r="J313" t="str">
            <v>морской</v>
          </cell>
          <cell r="K313" t="str">
            <v>не определен</v>
          </cell>
          <cell r="L313" t="str">
            <v>грузо-пассажирский</v>
          </cell>
          <cell r="M313" t="str">
            <v>постоянный</v>
          </cell>
          <cell r="N313" t="str">
            <v>многосторонний</v>
          </cell>
          <cell r="O313" t="str">
            <v>не определен</v>
          </cell>
          <cell r="P313" t="str">
            <v>нет</v>
          </cell>
          <cell r="Q313" t="str">
            <v>да</v>
          </cell>
          <cell r="R313" t="str">
            <v>да</v>
          </cell>
          <cell r="S313" t="str">
            <v>не применимо</v>
          </cell>
          <cell r="T313" t="str">
            <v>не применимо</v>
          </cell>
          <cell r="U313" t="str">
            <v>ЮФО</v>
          </cell>
          <cell r="V313" t="str">
            <v>Краснодарский край</v>
          </cell>
          <cell r="W313" t="str">
            <v>Краснодарский край, г. Сочи, ул. Круизная гавань-4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Y313">
            <v>0</v>
          </cell>
        </row>
        <row r="314">
          <cell r="A314" t="str">
            <v>ВППСтаврополь (Шпаковское)СКФО</v>
          </cell>
          <cell r="B314">
            <v>227</v>
          </cell>
          <cell r="C314" t="str">
            <v>Ростовский</v>
          </cell>
          <cell r="D314" t="str">
            <v>ВПП</v>
          </cell>
          <cell r="E314" t="str">
            <v>ВПП</v>
          </cell>
          <cell r="F314" t="str">
            <v>Ставрополь (Шпаковское)</v>
          </cell>
          <cell r="G314" t="str">
            <v>да</v>
          </cell>
          <cell r="H314" t="str">
            <v>установлен</v>
          </cell>
          <cell r="I314" t="str">
            <v>функционирует</v>
          </cell>
          <cell r="J314" t="str">
            <v>воздушный</v>
          </cell>
          <cell r="K314" t="str">
            <v>не определен</v>
          </cell>
          <cell r="L314" t="str">
            <v>грузо-пассажирский</v>
          </cell>
          <cell r="M314" t="str">
            <v>работающий на нерегулярной основе</v>
          </cell>
          <cell r="N314" t="str">
            <v>многосторонний</v>
          </cell>
          <cell r="O314" t="str">
            <v>не определен</v>
          </cell>
          <cell r="P314" t="str">
            <v>нет</v>
          </cell>
          <cell r="Q314" t="str">
            <v>нет</v>
          </cell>
          <cell r="R314" t="str">
            <v>нет</v>
          </cell>
          <cell r="S314" t="str">
            <v>не применимо</v>
          </cell>
          <cell r="T314" t="str">
            <v>не применимо</v>
          </cell>
          <cell r="U314" t="str">
            <v>СКФО</v>
          </cell>
          <cell r="V314" t="str">
            <v>Ставропольский край</v>
          </cell>
          <cell r="W314" t="str">
            <v>Ставропольский край, г. Ставрополь, территория аэропорт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Y314">
            <v>0</v>
          </cell>
        </row>
        <row r="315">
          <cell r="A315" t="str">
            <v>ДАППСтароцурухайтуйскийДФО</v>
          </cell>
          <cell r="B315">
            <v>369</v>
          </cell>
          <cell r="C315" t="str">
            <v>Читинский</v>
          </cell>
          <cell r="D315" t="str">
            <v>АПП</v>
          </cell>
          <cell r="E315" t="str">
            <v>ДАПП</v>
          </cell>
          <cell r="F315" t="str">
            <v>Староцурухайтуйский</v>
          </cell>
          <cell r="G315" t="str">
            <v>да</v>
          </cell>
          <cell r="H315" t="str">
            <v>установлен</v>
          </cell>
          <cell r="I315" t="str">
            <v>функционирует</v>
          </cell>
          <cell r="J315" t="str">
            <v>автомобильный</v>
          </cell>
          <cell r="K315" t="str">
            <v>не определен</v>
          </cell>
          <cell r="L315" t="str">
            <v>грузо-пассажирский</v>
          </cell>
          <cell r="M315" t="str">
            <v>постоянный</v>
          </cell>
          <cell r="N315" t="str">
            <v>двусторонний</v>
          </cell>
          <cell r="O315" t="str">
            <v>не определен</v>
          </cell>
          <cell r="P315" t="str">
            <v>нет</v>
          </cell>
          <cell r="Q315" t="str">
            <v>нет</v>
          </cell>
          <cell r="R315" t="str">
            <v>нет</v>
          </cell>
          <cell r="S315" t="str">
            <v>Китайская Народная Республика</v>
          </cell>
          <cell r="T315" t="str">
            <v>Хэйшаньтоу</v>
          </cell>
          <cell r="U315" t="str">
            <v>ДФО</v>
          </cell>
          <cell r="V315" t="str">
            <v>Забайкальский край</v>
          </cell>
          <cell r="W315" t="str">
            <v>Забайкальский край, Приаргунский район, с. Староцурухайтуй, переулок Речной, 2</v>
          </cell>
          <cell r="X315" t="str">
            <v>региональная</v>
          </cell>
          <cell r="Y315" t="str">
            <v>76А-021, Подъезд к с. Староцурухайтуй</v>
          </cell>
          <cell r="Z315" t="str">
            <v>ФКУ Упрдор "Забайкалье"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 t="str">
            <v xml:space="preserve"> 76А-021 -  76А-013, Подъезд к  с. Староцурухайтуй - Забайкальск - Приаргунск</v>
          </cell>
          <cell r="AJ315" t="str">
            <v>24,24 - 169</v>
          </cell>
          <cell r="AK315">
            <v>193.24</v>
          </cell>
          <cell r="AL315" t="str">
            <v>IV - IV</v>
          </cell>
          <cell r="AM315" t="str">
            <v>2 - 2</v>
          </cell>
          <cell r="AN315">
            <v>339715.92000000004</v>
          </cell>
          <cell r="AO315">
            <v>354015.68</v>
          </cell>
          <cell r="AP315">
            <v>369088.4</v>
          </cell>
          <cell r="AQ315">
            <v>476877.67200000002</v>
          </cell>
          <cell r="AR315">
            <v>496916.66000000003</v>
          </cell>
          <cell r="AS315">
            <v>518269.68000000005</v>
          </cell>
          <cell r="AT315">
            <v>2465394.568</v>
          </cell>
          <cell r="AU315">
            <v>2568964.7666666666</v>
          </cell>
          <cell r="AV315">
            <v>2679433.6333333333</v>
          </cell>
          <cell r="AW315">
            <v>0</v>
          </cell>
          <cell r="AY315">
            <v>0</v>
          </cell>
        </row>
        <row r="316">
          <cell r="A316" t="str">
            <v>ОППСторожинецСЗФО</v>
          </cell>
          <cell r="B316">
            <v>206</v>
          </cell>
          <cell r="C316" t="str">
            <v>Псковский</v>
          </cell>
          <cell r="D316" t="str">
            <v>ОПП</v>
          </cell>
          <cell r="E316" t="str">
            <v>ОПП</v>
          </cell>
          <cell r="F316" t="str">
            <v>Сторожинец</v>
          </cell>
          <cell r="G316" t="str">
            <v>нет</v>
          </cell>
          <cell r="H316" t="str">
            <v>установлен</v>
          </cell>
          <cell r="I316" t="str">
            <v>Пункт пропуска не обустроен. Приказом Минтранса России от 15.11.2004 № 31 Росморречфлоту поручено провести комплекс мероприятий по открытию и дальнейшему функционированию пункта пропуска. Необходимые мороприятия не проводились</v>
          </cell>
          <cell r="J316" t="str">
            <v>озерный</v>
          </cell>
          <cell r="K316" t="str">
            <v>не определен</v>
          </cell>
          <cell r="L316" t="str">
            <v>грузо-пассажирский</v>
          </cell>
          <cell r="M316" t="str">
            <v>сезонный</v>
          </cell>
          <cell r="N316" t="str">
            <v>многосторонний</v>
          </cell>
          <cell r="O316" t="str">
            <v>не определен</v>
          </cell>
          <cell r="P316" t="str">
            <v>нет</v>
          </cell>
          <cell r="Q316" t="str">
            <v>нет</v>
          </cell>
          <cell r="R316" t="str">
            <v>нет</v>
          </cell>
          <cell r="S316" t="str">
            <v>Эстонская Республика</v>
          </cell>
          <cell r="T316" t="str">
            <v>Праага</v>
          </cell>
          <cell r="U316" t="str">
            <v>СЗФО</v>
          </cell>
          <cell r="V316" t="str">
            <v>Псковская область</v>
          </cell>
          <cell r="W316" t="str">
            <v>не определен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Y316">
            <v>0</v>
          </cell>
        </row>
        <row r="317">
          <cell r="A317" t="str">
            <v>МАППСуджаЦФО</v>
          </cell>
          <cell r="B317">
            <v>33</v>
          </cell>
          <cell r="C317" t="str">
            <v>Брянский</v>
          </cell>
          <cell r="D317" t="str">
            <v>АПП</v>
          </cell>
          <cell r="E317" t="str">
            <v>МАПП</v>
          </cell>
          <cell r="F317" t="str">
            <v>Суджа</v>
          </cell>
          <cell r="G317" t="str">
            <v>да</v>
          </cell>
          <cell r="H317" t="str">
            <v>установлен</v>
          </cell>
          <cell r="I317" t="str">
            <v>функционирует</v>
          </cell>
          <cell r="J317" t="str">
            <v>автомобильный</v>
          </cell>
          <cell r="K317" t="str">
            <v>не определен</v>
          </cell>
          <cell r="L317" t="str">
            <v>грузо-пассажирский</v>
          </cell>
          <cell r="M317" t="str">
            <v>постоянный</v>
          </cell>
          <cell r="N317" t="str">
            <v>многосторонний</v>
          </cell>
          <cell r="O317" t="str">
            <v>не определен</v>
          </cell>
          <cell r="P317" t="str">
            <v>да</v>
          </cell>
          <cell r="Q317" t="str">
            <v>нет</v>
          </cell>
          <cell r="R317" t="str">
            <v>да</v>
          </cell>
          <cell r="S317" t="str">
            <v>Украина</v>
          </cell>
          <cell r="T317" t="str">
            <v>Юнаковка</v>
          </cell>
          <cell r="U317" t="str">
            <v>ЦФО</v>
          </cell>
          <cell r="V317" t="str">
            <v>Курская область</v>
          </cell>
          <cell r="W317" t="str">
            <v>Курская область, Суджанский район, Заолешенский сельсовет, МАПП Суджа</v>
          </cell>
          <cell r="X317" t="str">
            <v>региональная</v>
          </cell>
          <cell r="Y317" t="str">
            <v>38 ОП РЗ 38К-004 Дьяконово-Суджа-граница с Украиной</v>
          </cell>
          <cell r="Z317" t="str">
            <v>ФКУ Упрдор Москва - Харьков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 t="str">
            <v>38 ОП РЗ 38К-004 Дьяконово-Суджа-граница с Украиной; 38 ОП РЗ 38К-017 Курск-Льгов-Рыльск-граница с Украиной км 14+700 - км 27+200</v>
          </cell>
          <cell r="AJ317" t="str">
            <v>87,972 - 12,500</v>
          </cell>
          <cell r="AK317">
            <v>100.47199999999999</v>
          </cell>
          <cell r="AL317" t="str">
            <v>I; III;</v>
          </cell>
          <cell r="AM317" t="str">
            <v>4;  2;</v>
          </cell>
          <cell r="AN317">
            <v>476703.74</v>
          </cell>
          <cell r="AO317">
            <v>495771.89</v>
          </cell>
          <cell r="AP317">
            <v>515602.76500000001</v>
          </cell>
          <cell r="AQ317">
            <v>1623945.3317409158</v>
          </cell>
          <cell r="AR317">
            <v>1692151.0356740339</v>
          </cell>
          <cell r="AS317">
            <v>1764913.5302080177</v>
          </cell>
          <cell r="AT317">
            <v>4443764.1264314149</v>
          </cell>
          <cell r="AU317">
            <v>4634845.9838679666</v>
          </cell>
          <cell r="AV317">
            <v>4838779.2071581604</v>
          </cell>
          <cell r="AW317" t="str">
            <v>Даны ориентировочные затраты на ремонты, капитальные ремонты и содержание автомобильных дорог. Более точные данные могут быть предоставлены при обследовании дорог в период отсутствия снежного покрова. Так же стоит учитывать, что часть маршрутов от АПП до федеральных автомобильных дорог может совпадать</v>
          </cell>
          <cell r="AY317">
            <v>0</v>
          </cell>
        </row>
        <row r="318">
          <cell r="A318" t="str">
            <v>ЖДППСуземкаЦФО</v>
          </cell>
          <cell r="B318">
            <v>41</v>
          </cell>
          <cell r="C318" t="str">
            <v>Брянский</v>
          </cell>
          <cell r="D318" t="str">
            <v>ЖДПП</v>
          </cell>
          <cell r="E318" t="str">
            <v>ЖДПП</v>
          </cell>
          <cell r="F318" t="str">
            <v>Суземка</v>
          </cell>
          <cell r="G318" t="str">
            <v>да</v>
          </cell>
          <cell r="H318" t="str">
            <v>установлен</v>
          </cell>
          <cell r="I318" t="str">
            <v>функционирует</v>
          </cell>
          <cell r="J318" t="str">
            <v>железнодорожный</v>
          </cell>
          <cell r="K318" t="str">
            <v>не определен</v>
          </cell>
          <cell r="L318" t="str">
            <v>грузо-пассажирский</v>
          </cell>
          <cell r="M318" t="str">
            <v>постоянный</v>
          </cell>
          <cell r="N318" t="str">
            <v>многосторонний</v>
          </cell>
          <cell r="O318" t="str">
            <v>не определен</v>
          </cell>
          <cell r="P318" t="str">
            <v>да</v>
          </cell>
          <cell r="Q318" t="str">
            <v>да</v>
          </cell>
          <cell r="R318" t="str">
            <v>да</v>
          </cell>
          <cell r="S318" t="str">
            <v>Украина</v>
          </cell>
          <cell r="T318" t="str">
            <v>Зерново</v>
          </cell>
          <cell r="U318" t="str">
            <v>ЦФО</v>
          </cell>
          <cell r="V318" t="str">
            <v>Брянская область</v>
          </cell>
          <cell r="W318" t="str">
            <v>Брянская область, р.п. Суземка, ж/д станция Суземка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Y318">
            <v>0</v>
          </cell>
        </row>
        <row r="319">
          <cell r="A319" t="str">
            <v>МАППСуоперяСЗФО</v>
          </cell>
          <cell r="B319">
            <v>239</v>
          </cell>
          <cell r="C319" t="str">
            <v>Санкт-Петербургский</v>
          </cell>
          <cell r="D319" t="str">
            <v>АПП</v>
          </cell>
          <cell r="E319" t="str">
            <v>МАПП</v>
          </cell>
          <cell r="F319" t="str">
            <v>Суоперя</v>
          </cell>
          <cell r="G319" t="str">
            <v>да</v>
          </cell>
          <cell r="H319" t="str">
            <v>установлен</v>
          </cell>
          <cell r="I319" t="str">
            <v>функционирует</v>
          </cell>
          <cell r="J319" t="str">
            <v>автомобильный</v>
          </cell>
          <cell r="K319" t="str">
            <v>не определен</v>
          </cell>
          <cell r="L319" t="str">
            <v>грузо-пассажирский</v>
          </cell>
          <cell r="M319" t="str">
            <v>постоянный</v>
          </cell>
          <cell r="N319" t="str">
            <v>многосторонний</v>
          </cell>
          <cell r="O319" t="str">
            <v>не определен</v>
          </cell>
          <cell r="P319" t="str">
            <v>нет</v>
          </cell>
          <cell r="Q319" t="str">
            <v>нет</v>
          </cell>
          <cell r="R319" t="str">
            <v>нет</v>
          </cell>
          <cell r="S319" t="str">
            <v>Финляндская Республика</v>
          </cell>
          <cell r="T319" t="str">
            <v>Куусамо</v>
          </cell>
          <cell r="U319" t="str">
            <v>СЗФО</v>
          </cell>
          <cell r="V319" t="str">
            <v>Республика Карелия</v>
          </cell>
          <cell r="W319" t="str">
            <v>Республика Карелия, Лоухский район, пограничный знак № IV/18, 164 км. автомобильной дороги Лоухи – Суоперя (164 км трассы А136 «Кола») (от автомобильной дороги федерального значения М-18 Кола)</v>
          </cell>
          <cell r="X319" t="str">
            <v>региональная</v>
          </cell>
          <cell r="Y319" t="str">
            <v>86 ОП РЗ 86К-127 Лоухи-Суоперя</v>
          </cell>
          <cell r="Z319" t="str">
            <v>ФКУ Упрдор "Кола"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 t="str">
            <v>86 ОП РЗ 86К-127 — автомобильная дорога общего пользования федеральное значения Р-21 «Кола»Санкт-Петербург - Петрозаводск - Мурманск - Печенга - граница с Королевством Норвегия</v>
          </cell>
          <cell r="AJ319" t="str">
            <v>157,622</v>
          </cell>
          <cell r="AK319">
            <v>157.62200000000001</v>
          </cell>
          <cell r="AL319" t="str">
            <v>IV</v>
          </cell>
          <cell r="AM319">
            <v>2</v>
          </cell>
          <cell r="AN319">
            <v>227187.7</v>
          </cell>
          <cell r="AO319">
            <v>236275.3</v>
          </cell>
          <cell r="AP319">
            <v>245726.3</v>
          </cell>
          <cell r="AQ319">
            <v>112876.6</v>
          </cell>
          <cell r="AR319">
            <v>117617.4</v>
          </cell>
          <cell r="AS319">
            <v>122675</v>
          </cell>
          <cell r="AT319">
            <v>292798.40000000002</v>
          </cell>
          <cell r="AU319">
            <v>305388.7</v>
          </cell>
          <cell r="AV319">
            <v>318825.8</v>
          </cell>
          <cell r="AW319">
            <v>0</v>
          </cell>
          <cell r="AY319">
            <v>0</v>
          </cell>
        </row>
        <row r="320">
          <cell r="A320" t="str">
            <v>ВППСургутУФО</v>
          </cell>
          <cell r="B320">
            <v>321</v>
          </cell>
          <cell r="C320" t="str">
            <v>Уральский</v>
          </cell>
          <cell r="D320" t="str">
            <v>ВПП</v>
          </cell>
          <cell r="E320" t="str">
            <v>ВПП</v>
          </cell>
          <cell r="F320" t="str">
            <v>Сургут</v>
          </cell>
          <cell r="G320" t="str">
            <v>да</v>
          </cell>
          <cell r="H320" t="str">
            <v>установлен</v>
          </cell>
          <cell r="I320" t="str">
            <v>функционирует</v>
          </cell>
          <cell r="J320" t="str">
            <v>воздушный</v>
          </cell>
          <cell r="K320" t="str">
            <v>не определен</v>
          </cell>
          <cell r="L320" t="str">
            <v>грузо-пассажирский</v>
          </cell>
          <cell r="M320" t="str">
            <v>постоянный</v>
          </cell>
          <cell r="N320" t="str">
            <v>многосторонний</v>
          </cell>
          <cell r="O320" t="str">
            <v>не определен</v>
          </cell>
          <cell r="P320" t="str">
            <v>нет</v>
          </cell>
          <cell r="Q320" t="str">
            <v>нет</v>
          </cell>
          <cell r="R320" t="str">
            <v>нет</v>
          </cell>
          <cell r="S320" t="str">
            <v>не применимо</v>
          </cell>
          <cell r="T320" t="str">
            <v>не применимо</v>
          </cell>
          <cell r="U320" t="str">
            <v>УФО</v>
          </cell>
          <cell r="V320" t="str">
            <v>Ханты-Мансийский автономный округ - Югра</v>
          </cell>
          <cell r="W320" t="str">
            <v>Ханты-Мансийский автономный округ - Югра, 16 км от центра г. Сургут, улица Аэрофлотская, 50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Y320">
            <v>0</v>
          </cell>
        </row>
        <row r="321">
          <cell r="A321" t="str">
            <v>ВППСыктывкарСЗФО</v>
          </cell>
          <cell r="B321">
            <v>147</v>
          </cell>
          <cell r="C321" t="str">
            <v>Мурманский</v>
          </cell>
          <cell r="D321" t="str">
            <v>ВПП</v>
          </cell>
          <cell r="E321" t="str">
            <v>ВПП</v>
          </cell>
          <cell r="F321" t="str">
            <v>Сыктывкар</v>
          </cell>
          <cell r="G321" t="str">
            <v>да</v>
          </cell>
          <cell r="H321" t="str">
            <v>установлен</v>
          </cell>
          <cell r="I321" t="str">
            <v>функционирует</v>
          </cell>
          <cell r="J321" t="str">
            <v>воздушный</v>
          </cell>
          <cell r="K321" t="str">
            <v>не определен</v>
          </cell>
          <cell r="L321" t="str">
            <v>грузо-пассажирский</v>
          </cell>
          <cell r="M321" t="str">
            <v>постоянный</v>
          </cell>
          <cell r="N321" t="str">
            <v>многосторонний</v>
          </cell>
          <cell r="O321" t="str">
            <v>не определен</v>
          </cell>
          <cell r="P321" t="str">
            <v>нет</v>
          </cell>
          <cell r="Q321" t="str">
            <v>нет</v>
          </cell>
          <cell r="R321" t="str">
            <v>нет</v>
          </cell>
          <cell r="S321" t="str">
            <v>не применимо</v>
          </cell>
          <cell r="T321" t="str">
            <v>не применимо</v>
          </cell>
          <cell r="U321" t="str">
            <v>СЗФО</v>
          </cell>
          <cell r="V321" t="str">
            <v>Республика Коми</v>
          </cell>
          <cell r="W321" t="str">
            <v>Республика Коми, г. Сыктывкар, ул. Советская, д. 88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Y321">
            <v>0</v>
          </cell>
        </row>
        <row r="322">
          <cell r="A322" t="str">
            <v>ДАПП ПУПСювяороСЗФО</v>
          </cell>
          <cell r="B322">
            <v>240</v>
          </cell>
          <cell r="C322" t="str">
            <v>Санкт-Петербургский</v>
          </cell>
          <cell r="D322" t="str">
            <v>АПП</v>
          </cell>
          <cell r="E322" t="str">
            <v>ДАПП ПУП</v>
          </cell>
          <cell r="F322" t="str">
            <v>Сювяоро</v>
          </cell>
          <cell r="G322" t="str">
            <v>да</v>
          </cell>
          <cell r="H322" t="str">
            <v>установлен</v>
          </cell>
          <cell r="I322" t="str">
            <v>функционирует</v>
          </cell>
          <cell r="J322" t="str">
            <v>автомобильный</v>
          </cell>
          <cell r="K322" t="str">
            <v>не определен</v>
          </cell>
          <cell r="L322" t="str">
            <v>грузо-пассажирский</v>
          </cell>
          <cell r="M322" t="str">
            <v>временный</v>
          </cell>
          <cell r="N322" t="str">
            <v>двусторонний</v>
          </cell>
          <cell r="O322" t="str">
            <v>упрощенный</v>
          </cell>
          <cell r="P322" t="str">
            <v>нет</v>
          </cell>
          <cell r="Q322" t="str">
            <v>нет</v>
          </cell>
          <cell r="R322" t="str">
            <v>нет</v>
          </cell>
          <cell r="S322" t="str">
            <v>Финляндская Республика</v>
          </cell>
          <cell r="T322" t="str">
            <v>Париккала</v>
          </cell>
          <cell r="U322" t="str">
            <v>СЗФО</v>
          </cell>
          <cell r="V322" t="str">
            <v>Республика Карелия</v>
          </cell>
          <cell r="W322" t="str">
            <v>Республика Карелия, Лахденпохский район, (пограничный знак № II/72) 28 километр автодороги «Ихала – Райвио – Госграница» автомобильная дорога федерального значения А-121)</v>
          </cell>
          <cell r="X322" t="str">
            <v>региональная</v>
          </cell>
          <cell r="Y322" t="str">
            <v>86 ОП РЗ 86К-91, Подъезд к пункту пропуска "Сювяоро", Лахденпохский район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Y322">
            <v>0</v>
          </cell>
        </row>
        <row r="323">
          <cell r="A323" t="str">
            <v>МППТаганрогЮФО</v>
          </cell>
          <cell r="B323">
            <v>232</v>
          </cell>
          <cell r="C323" t="str">
            <v>Ростовский</v>
          </cell>
          <cell r="D323" t="str">
            <v>МПП</v>
          </cell>
          <cell r="E323" t="str">
            <v>МПП</v>
          </cell>
          <cell r="F323" t="str">
            <v>Таганрог</v>
          </cell>
          <cell r="G323" t="str">
            <v>да</v>
          </cell>
          <cell r="H323" t="str">
            <v>установлен</v>
          </cell>
          <cell r="I323" t="str">
            <v>функционирует</v>
          </cell>
          <cell r="J323" t="str">
            <v>морской</v>
          </cell>
          <cell r="K323" t="str">
            <v>не определен</v>
          </cell>
          <cell r="L323" t="str">
            <v>грузовой</v>
          </cell>
          <cell r="M323" t="str">
            <v>постоянный</v>
          </cell>
          <cell r="N323" t="str">
            <v>многосторонний</v>
          </cell>
          <cell r="O323" t="str">
            <v>не определен</v>
          </cell>
          <cell r="P323" t="str">
            <v>нет</v>
          </cell>
          <cell r="Q323" t="str">
            <v>да</v>
          </cell>
          <cell r="R323" t="str">
            <v>да</v>
          </cell>
          <cell r="S323" t="str">
            <v>не применимо</v>
          </cell>
          <cell r="T323" t="str">
            <v>не применимо</v>
          </cell>
          <cell r="U323" t="str">
            <v>ЮФО</v>
          </cell>
          <cell r="V323" t="str">
            <v>Ростовская область</v>
          </cell>
          <cell r="W323" t="str">
            <v>Ростовская область, г. Таганрог, Комсомольский спуск, 2, Азовское море, Таганрогский залив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Y323">
            <v>0</v>
          </cell>
        </row>
        <row r="324">
          <cell r="A324" t="str">
            <v>ВППТаганрог (Южный)ЮФО</v>
          </cell>
          <cell r="B324">
            <v>228</v>
          </cell>
          <cell r="C324" t="str">
            <v>Ростовский</v>
          </cell>
          <cell r="D324" t="str">
            <v>ВПП</v>
          </cell>
          <cell r="E324" t="str">
            <v>ВПП</v>
          </cell>
          <cell r="F324" t="str">
            <v>Таганрог (Южный)</v>
          </cell>
          <cell r="G324" t="str">
            <v>да</v>
          </cell>
          <cell r="H324" t="str">
            <v>установлен</v>
          </cell>
          <cell r="I324" t="str">
            <v>функционирует</v>
          </cell>
          <cell r="J324" t="str">
            <v>воздушный</v>
          </cell>
          <cell r="K324" t="str">
            <v>не определен</v>
          </cell>
          <cell r="L324" t="str">
            <v>грузовой</v>
          </cell>
          <cell r="M324" t="str">
            <v>работающий на нерегулярной основе</v>
          </cell>
          <cell r="N324" t="str">
            <v>многосторонний</v>
          </cell>
          <cell r="O324" t="str">
            <v>не определен</v>
          </cell>
          <cell r="P324" t="str">
            <v>нет</v>
          </cell>
          <cell r="Q324" t="str">
            <v>да</v>
          </cell>
          <cell r="R324" t="str">
            <v>нет</v>
          </cell>
          <cell r="S324" t="str">
            <v>не применимо</v>
          </cell>
          <cell r="T324" t="str">
            <v>не применимо</v>
          </cell>
          <cell r="U324" t="str">
            <v>ЮФО</v>
          </cell>
          <cell r="V324" t="str">
            <v>Ростовская область</v>
          </cell>
          <cell r="W324" t="str">
            <v>Ростовская область, г. Таганрог, пл. Авиаторов, 1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Y324">
            <v>0</v>
          </cell>
        </row>
        <row r="325">
          <cell r="A325" t="str">
            <v>МАППТагиркент-КазмалярСКФО</v>
          </cell>
          <cell r="B325">
            <v>265</v>
          </cell>
          <cell r="C325" t="str">
            <v>Северо-Кавказский</v>
          </cell>
          <cell r="D325" t="str">
            <v>АПП</v>
          </cell>
          <cell r="E325" t="str">
            <v>МАПП</v>
          </cell>
          <cell r="F325" t="str">
            <v>Тагиркент-Казмаляр</v>
          </cell>
          <cell r="G325" t="str">
            <v>да</v>
          </cell>
          <cell r="H325" t="str">
            <v>установлен</v>
          </cell>
          <cell r="I325" t="str">
            <v>функционирует</v>
          </cell>
          <cell r="J325" t="str">
            <v>автомобильный</v>
          </cell>
          <cell r="K325" t="str">
            <v>не определен</v>
          </cell>
          <cell r="L325" t="str">
            <v>грузо-пассажирский</v>
          </cell>
          <cell r="M325" t="str">
            <v>постоянный</v>
          </cell>
          <cell r="N325" t="str">
            <v>многосторонний</v>
          </cell>
          <cell r="O325" t="str">
            <v>не определен</v>
          </cell>
          <cell r="P325" t="str">
            <v>нет</v>
          </cell>
          <cell r="Q325" t="str">
            <v>нет</v>
          </cell>
          <cell r="R325" t="str">
            <v>да</v>
          </cell>
          <cell r="S325" t="str">
            <v>Азербайджанская Республика</v>
          </cell>
          <cell r="T325" t="str">
            <v>Ханоба</v>
          </cell>
          <cell r="U325" t="str">
            <v>СКФО</v>
          </cell>
          <cell r="V325" t="str">
            <v>Республика Дагестан</v>
          </cell>
          <cell r="W325" t="str">
            <v>Республика Дагестан, Магарамкентский район, с. Тагиркент-Казмаляр</v>
          </cell>
          <cell r="X325" t="str">
            <v>региональная</v>
          </cell>
          <cell r="Y325" t="str">
            <v>Ново-Гапцах-Тагиркент-Ялама</v>
          </cell>
          <cell r="Z325" t="str">
            <v>ФКУ Упрдор "Каспий"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 t="str">
            <v>(82ОПР382К-041)</v>
          </cell>
          <cell r="AJ325">
            <v>31</v>
          </cell>
          <cell r="AK325">
            <v>35.9</v>
          </cell>
          <cell r="AL325" t="str">
            <v>IV</v>
          </cell>
          <cell r="AM325">
            <v>2</v>
          </cell>
          <cell r="AN325">
            <v>29922</v>
          </cell>
          <cell r="AO325">
            <v>31119</v>
          </cell>
          <cell r="AP325">
            <v>32364</v>
          </cell>
          <cell r="AQ325">
            <v>136000</v>
          </cell>
          <cell r="AR325">
            <v>161500</v>
          </cell>
          <cell r="AS325">
            <v>0</v>
          </cell>
          <cell r="AT325">
            <v>353535</v>
          </cell>
          <cell r="AU325">
            <v>0</v>
          </cell>
          <cell r="AV325">
            <v>0</v>
          </cell>
          <cell r="AW325">
            <v>0</v>
          </cell>
          <cell r="AY325">
            <v>0</v>
          </cell>
        </row>
        <row r="326">
          <cell r="A326" t="str">
            <v>ДАПП ПУПТайрисин-АршанСФО</v>
          </cell>
          <cell r="B326">
            <v>0</v>
          </cell>
          <cell r="C326" t="str">
            <v>Новосибирский</v>
          </cell>
          <cell r="D326" t="str">
            <v>АПП</v>
          </cell>
          <cell r="E326" t="str">
            <v>ДАПП ПУП</v>
          </cell>
          <cell r="F326" t="str">
            <v>Тайрисин-Аршан</v>
          </cell>
          <cell r="G326" t="str">
            <v>нет</v>
          </cell>
          <cell r="H326" t="str">
            <v>закрыт</v>
          </cell>
          <cell r="I326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J326" t="str">
            <v>автомобильный</v>
          </cell>
          <cell r="K326" t="str">
            <v>не определен</v>
          </cell>
          <cell r="L326" t="str">
            <v>грузо-пассажирский</v>
          </cell>
          <cell r="M326" t="str">
            <v>сезонный</v>
          </cell>
          <cell r="N326" t="str">
            <v>двусторонний</v>
          </cell>
          <cell r="O326" t="str">
            <v>упрощенный</v>
          </cell>
          <cell r="P326" t="str">
            <v>нет</v>
          </cell>
          <cell r="Q326" t="str">
            <v>нет</v>
          </cell>
          <cell r="R326" t="str">
            <v>нет</v>
          </cell>
          <cell r="S326" t="str">
            <v>Монголия</v>
          </cell>
          <cell r="T326" t="str">
            <v>Баян-Дзурх</v>
          </cell>
          <cell r="U326" t="str">
            <v>СФО</v>
          </cell>
          <cell r="V326" t="str">
            <v>Республика Тыва</v>
          </cell>
          <cell r="W326" t="str">
            <v>не определен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Y326">
            <v>0</v>
          </cell>
        </row>
        <row r="327">
          <cell r="A327" t="str">
            <v>МППТаманьЮФО</v>
          </cell>
          <cell r="B327">
            <v>286</v>
          </cell>
          <cell r="C327" t="str">
            <v>Сочинский</v>
          </cell>
          <cell r="D327" t="str">
            <v>МПП</v>
          </cell>
          <cell r="E327" t="str">
            <v>МПП</v>
          </cell>
          <cell r="F327" t="str">
            <v>Тамань</v>
          </cell>
          <cell r="G327" t="str">
            <v>да</v>
          </cell>
          <cell r="H327" t="str">
            <v>установлен</v>
          </cell>
          <cell r="I327" t="str">
            <v>функционирует</v>
          </cell>
          <cell r="J327" t="str">
            <v>морской</v>
          </cell>
          <cell r="K327" t="str">
            <v>не определен</v>
          </cell>
          <cell r="L327" t="str">
            <v>грузовой</v>
          </cell>
          <cell r="M327" t="str">
            <v>постоянный</v>
          </cell>
          <cell r="N327" t="str">
            <v>многосторонний</v>
          </cell>
          <cell r="O327" t="str">
            <v>не определен</v>
          </cell>
          <cell r="P327" t="str">
            <v>нет</v>
          </cell>
          <cell r="Q327" t="str">
            <v>да</v>
          </cell>
          <cell r="R327" t="str">
            <v>да</v>
          </cell>
          <cell r="S327" t="str">
            <v>не применимо</v>
          </cell>
          <cell r="T327" t="str">
            <v>не применимо</v>
          </cell>
          <cell r="U327" t="str">
            <v>ЮФО</v>
          </cell>
          <cell r="V327" t="str">
            <v>Краснодарский край</v>
          </cell>
          <cell r="W327" t="str">
            <v>Краснодарский край, Темрюкский район, п. Волна, черное море морской порт Тамань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Y327">
            <v>0</v>
          </cell>
        </row>
        <row r="328">
          <cell r="A328" t="str">
            <v>МАППТашантаСФО</v>
          </cell>
          <cell r="B328">
            <v>170</v>
          </cell>
          <cell r="C328" t="str">
            <v>Новосибирский</v>
          </cell>
          <cell r="D328" t="str">
            <v>АПП</v>
          </cell>
          <cell r="E328" t="str">
            <v>МАПП</v>
          </cell>
          <cell r="F328" t="str">
            <v>Ташанта</v>
          </cell>
          <cell r="G328" t="str">
            <v>да</v>
          </cell>
          <cell r="H328" t="str">
            <v>установлен</v>
          </cell>
          <cell r="I328" t="str">
            <v>функционирует</v>
          </cell>
          <cell r="J328" t="str">
            <v>автомобильный</v>
          </cell>
          <cell r="K328" t="str">
            <v>не определен</v>
          </cell>
          <cell r="L328" t="str">
            <v>грузо-пассажирский</v>
          </cell>
          <cell r="M328" t="str">
            <v>постоянный</v>
          </cell>
          <cell r="N328" t="str">
            <v>многосторонний</v>
          </cell>
          <cell r="O328" t="str">
            <v>не определен</v>
          </cell>
          <cell r="P328" t="str">
            <v>да</v>
          </cell>
          <cell r="Q328" t="str">
            <v>нет</v>
          </cell>
          <cell r="R328" t="str">
            <v>да</v>
          </cell>
          <cell r="S328" t="str">
            <v>Монголия</v>
          </cell>
          <cell r="T328" t="str">
            <v>Цаган-Нур</v>
          </cell>
          <cell r="U328" t="str">
            <v>СФО</v>
          </cell>
          <cell r="V328" t="str">
            <v>Республика Алтай</v>
          </cell>
          <cell r="W328" t="str">
            <v>Республика Алтай, Кош-Агачский район, федеральная автодорога Р-256 «Чуйский тракт», 943 км</v>
          </cell>
          <cell r="X328" t="str">
            <v>федеральная</v>
          </cell>
          <cell r="Y328" t="str">
            <v>Р-256</v>
          </cell>
          <cell r="Z328" t="str">
            <v>ФКУ Упрдор "Алтай"</v>
          </cell>
          <cell r="AA328" t="str">
            <v>943+430 - 962+990</v>
          </cell>
          <cell r="AB328">
            <v>19.560000000000059</v>
          </cell>
          <cell r="AC328">
            <v>2</v>
          </cell>
          <cell r="AD328" t="str">
            <v xml:space="preserve">III </v>
          </cell>
          <cell r="AE328">
            <v>74.27</v>
          </cell>
          <cell r="AF328" t="str">
            <v>обустроено</v>
          </cell>
          <cell r="AG328" t="str">
            <v>-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Y328">
            <v>0</v>
          </cell>
        </row>
        <row r="329">
          <cell r="A329" t="str">
            <v>ВППТверь (Мигалово)ЦФО</v>
          </cell>
          <cell r="B329">
            <v>356</v>
          </cell>
          <cell r="C329" t="str">
            <v>Центральный аппарат</v>
          </cell>
          <cell r="D329" t="str">
            <v>ВПП</v>
          </cell>
          <cell r="E329" t="str">
            <v>ВПП</v>
          </cell>
          <cell r="F329" t="str">
            <v>Тверь (Мигалово)</v>
          </cell>
          <cell r="G329" t="str">
            <v>да</v>
          </cell>
          <cell r="H329" t="str">
            <v>установлен</v>
          </cell>
          <cell r="I329" t="str">
            <v>В течение последних 5 лет международное сообщение в пункте пропуска не осуществляется</v>
          </cell>
          <cell r="J329" t="str">
            <v>воздушный</v>
          </cell>
          <cell r="K329" t="str">
            <v>не определен</v>
          </cell>
          <cell r="L329" t="str">
            <v>грузо-пассажирский</v>
          </cell>
          <cell r="M329" t="str">
            <v>работающий на нерегулярной основе</v>
          </cell>
          <cell r="N329" t="str">
            <v>многосторонний</v>
          </cell>
          <cell r="O329" t="str">
            <v>не определен</v>
          </cell>
          <cell r="P329" t="str">
            <v>нет</v>
          </cell>
          <cell r="Q329" t="str">
            <v>нет</v>
          </cell>
          <cell r="R329" t="str">
            <v>нет</v>
          </cell>
          <cell r="S329" t="str">
            <v>не применимо</v>
          </cell>
          <cell r="T329" t="str">
            <v>не применимо</v>
          </cell>
          <cell r="U329" t="str">
            <v>ЦФО</v>
          </cell>
          <cell r="V329" t="str">
            <v>Тверская область</v>
          </cell>
          <cell r="W329" t="str">
            <v>Тверская область, г. Тверь, ул. Громова, д. 54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Y329">
            <v>0</v>
          </cell>
        </row>
        <row r="330">
          <cell r="A330" t="str">
            <v>МППТемрюкЮФО</v>
          </cell>
          <cell r="B330">
            <v>287</v>
          </cell>
          <cell r="C330" t="str">
            <v>Сочинский</v>
          </cell>
          <cell r="D330" t="str">
            <v>МПП</v>
          </cell>
          <cell r="E330" t="str">
            <v>МПП</v>
          </cell>
          <cell r="F330" t="str">
            <v>Темрюк</v>
          </cell>
          <cell r="G330" t="str">
            <v>да</v>
          </cell>
          <cell r="H330" t="str">
            <v>установлен</v>
          </cell>
          <cell r="I330" t="str">
            <v>функционирует</v>
          </cell>
          <cell r="J330" t="str">
            <v>морской</v>
          </cell>
          <cell r="K330" t="str">
            <v>не определен</v>
          </cell>
          <cell r="L330" t="str">
            <v>грузо-пассажирский</v>
          </cell>
          <cell r="M330" t="str">
            <v>постоянный</v>
          </cell>
          <cell r="N330" t="str">
            <v>многосторонний</v>
          </cell>
          <cell r="O330" t="str">
            <v>не определен</v>
          </cell>
          <cell r="P330" t="str">
            <v>нет</v>
          </cell>
          <cell r="Q330" t="str">
            <v>да</v>
          </cell>
          <cell r="R330" t="str">
            <v>да</v>
          </cell>
          <cell r="S330" t="str">
            <v>не применимо</v>
          </cell>
          <cell r="T330" t="str">
            <v>не применимо</v>
          </cell>
          <cell r="U330" t="str">
            <v>ЮФО</v>
          </cell>
          <cell r="V330" t="str">
            <v>Краснодарский край</v>
          </cell>
          <cell r="W330" t="str">
            <v>Краснодарский край, г. Темрюк, морской порт Темрюк, Азовское море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Y330">
            <v>0</v>
          </cell>
        </row>
        <row r="331">
          <cell r="A331" t="str">
            <v>ДАППТеплоеПФО</v>
          </cell>
          <cell r="B331">
            <v>303</v>
          </cell>
          <cell r="C331" t="str">
            <v>Уральский</v>
          </cell>
          <cell r="D331" t="str">
            <v>АПП</v>
          </cell>
          <cell r="E331" t="str">
            <v>ДАПП</v>
          </cell>
          <cell r="F331" t="str">
            <v>Теплое</v>
          </cell>
          <cell r="G331" t="str">
            <v>да</v>
          </cell>
          <cell r="H331" t="str">
            <v>установлен</v>
          </cell>
          <cell r="I331" t="str">
            <v>функционирует</v>
          </cell>
          <cell r="J331" t="str">
            <v>автомобильный</v>
          </cell>
          <cell r="K331" t="str">
            <v>не определен</v>
          </cell>
          <cell r="L331" t="str">
            <v>грузо-пассажирский</v>
          </cell>
          <cell r="M331" t="str">
            <v>постоянный</v>
          </cell>
          <cell r="N331" t="str">
            <v>двусторонний</v>
          </cell>
          <cell r="O331" t="str">
            <v>не определен</v>
          </cell>
          <cell r="P331" t="str">
            <v>нет</v>
          </cell>
          <cell r="Q331" t="str">
            <v>нет</v>
          </cell>
          <cell r="R331" t="str">
            <v>нет</v>
          </cell>
          <cell r="S331" t="str">
            <v>Республика Казахстан</v>
          </cell>
          <cell r="T331" t="str">
            <v>Шаган</v>
          </cell>
          <cell r="U331" t="str">
            <v>ПФО</v>
          </cell>
          <cell r="V331" t="str">
            <v>Оренбургская область</v>
          </cell>
          <cell r="W331" t="str">
            <v>Оренбургская область, Первомайский район, 378 км автомобильной дороги Бугульма - Уральск</v>
          </cell>
          <cell r="X331" t="str">
            <v>региональная</v>
          </cell>
          <cell r="Y331" t="str">
            <v>53 ОП РЗ 53К-2801000 Бугульма - Бугуруслан - Бузулук - Укральск</v>
          </cell>
          <cell r="Z331" t="str">
            <v>ФКУ Упрдор "Приуралье"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 t="str">
            <v xml:space="preserve">53 ОП РЗ 53К-2801000  - М-5 «Урал» - Москва – Рязань – Пенза – Самара – Уфа – Челябинск (подъезд к Оренбург) </v>
          </cell>
          <cell r="AJ331" t="str">
            <v>154</v>
          </cell>
          <cell r="AK331">
            <v>154</v>
          </cell>
          <cell r="AL331" t="str">
            <v>III</v>
          </cell>
          <cell r="AM331">
            <v>2</v>
          </cell>
          <cell r="AN331">
            <v>32057.256000000001</v>
          </cell>
          <cell r="AO331">
            <v>33916.498</v>
          </cell>
          <cell r="AP331">
            <v>35883.694000000003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439730</v>
          </cell>
          <cell r="AV331">
            <v>294730</v>
          </cell>
          <cell r="AW331">
            <v>0</v>
          </cell>
          <cell r="AY331">
            <v>0</v>
          </cell>
        </row>
        <row r="332">
          <cell r="A332" t="str">
            <v>ЖДППТёткиноЦФО</v>
          </cell>
          <cell r="B332">
            <v>42</v>
          </cell>
          <cell r="C332" t="str">
            <v>Брянский</v>
          </cell>
          <cell r="D332" t="str">
            <v>ЖДПП</v>
          </cell>
          <cell r="E332" t="str">
            <v>ЖДПП</v>
          </cell>
          <cell r="F332" t="str">
            <v>Тёткино</v>
          </cell>
          <cell r="G332" t="str">
            <v>нет</v>
          </cell>
          <cell r="H332" t="str">
            <v>установлен</v>
          </cell>
          <cell r="I332" t="str">
            <v>Пункт пропуска не обустраивался в связи с отсутствиием железнодорожного сообщения</v>
          </cell>
          <cell r="J332" t="str">
            <v>железнодорожный</v>
          </cell>
          <cell r="K332" t="str">
            <v>не определен</v>
          </cell>
          <cell r="L332" t="str">
            <v>не определен</v>
          </cell>
          <cell r="M332" t="str">
            <v>не определен</v>
          </cell>
          <cell r="N332" t="str">
            <v>двусторонний</v>
          </cell>
          <cell r="O332" t="str">
            <v>не определен</v>
          </cell>
          <cell r="P332" t="str">
            <v>нет</v>
          </cell>
          <cell r="Q332" t="str">
            <v>нет</v>
          </cell>
          <cell r="R332" t="str">
            <v>нет</v>
          </cell>
          <cell r="S332" t="str">
            <v>Украина</v>
          </cell>
          <cell r="T332" t="str">
            <v>Ворожба</v>
          </cell>
          <cell r="U332" t="str">
            <v>ЦФО</v>
          </cell>
          <cell r="V332" t="str">
            <v>Курская область</v>
          </cell>
          <cell r="W332" t="str">
            <v>не определен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Y332">
            <v>0</v>
          </cell>
        </row>
        <row r="333">
          <cell r="A333" t="str">
            <v>ДАППТёткино (Бояро-Лежачи)ЦФО</v>
          </cell>
          <cell r="B333">
            <v>34</v>
          </cell>
          <cell r="C333" t="str">
            <v>Брянский</v>
          </cell>
          <cell r="D333" t="str">
            <v>АПП</v>
          </cell>
          <cell r="E333" t="str">
            <v>ДАПП</v>
          </cell>
          <cell r="F333" t="str">
            <v>Тёткино (Бояро-Лежачи)</v>
          </cell>
          <cell r="G333" t="str">
            <v>нет</v>
          </cell>
          <cell r="H333" t="str">
            <v>установлен</v>
          </cell>
          <cell r="I333" t="str">
            <v>Пункт пропуска не обустроен, так как решение о целесообразности функционирования не принято, в том числе сопредельным государством. В соответствии с Соглашением между Правительством РФ и Кабинетом Министров Украины от 18.10.2011 функционирует как МПГ</v>
          </cell>
          <cell r="J333" t="str">
            <v>автомобильный</v>
          </cell>
          <cell r="K333" t="str">
            <v>не определен</v>
          </cell>
          <cell r="L333" t="str">
            <v>не определен</v>
          </cell>
          <cell r="M333" t="str">
            <v>не определен</v>
          </cell>
          <cell r="N333" t="str">
            <v>двусторонний</v>
          </cell>
          <cell r="O333" t="str">
            <v>не определен</v>
          </cell>
          <cell r="P333" t="str">
            <v>нет</v>
          </cell>
          <cell r="Q333" t="str">
            <v>нет</v>
          </cell>
          <cell r="R333" t="str">
            <v>нет</v>
          </cell>
          <cell r="S333" t="str">
            <v>Украина</v>
          </cell>
          <cell r="T333" t="str">
            <v>Бояро-Лежачи</v>
          </cell>
          <cell r="U333" t="str">
            <v>ЦФО</v>
          </cell>
          <cell r="V333" t="str">
            <v>Курская область</v>
          </cell>
          <cell r="W333" t="str">
            <v>не определен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Y333">
            <v>0</v>
          </cell>
        </row>
        <row r="334">
          <cell r="A334" t="str">
            <v>ДАППТёткино (Рыжевка)ЦФО</v>
          </cell>
          <cell r="B334">
            <v>35</v>
          </cell>
          <cell r="C334" t="str">
            <v>Брянский</v>
          </cell>
          <cell r="D334" t="str">
            <v>АПП</v>
          </cell>
          <cell r="E334" t="str">
            <v>ДАПП</v>
          </cell>
          <cell r="F334" t="str">
            <v>Тёткино (Рыжевка)</v>
          </cell>
          <cell r="G334" t="str">
            <v>да</v>
          </cell>
          <cell r="H334" t="str">
            <v>установлен</v>
          </cell>
          <cell r="I334" t="str">
            <v>функционирует</v>
          </cell>
          <cell r="J334" t="str">
            <v>автомобильный</v>
          </cell>
          <cell r="K334" t="str">
            <v>не определен</v>
          </cell>
          <cell r="L334" t="str">
            <v>грузо-пассажирский</v>
          </cell>
          <cell r="M334" t="str">
            <v>постоянный</v>
          </cell>
          <cell r="N334" t="str">
            <v>двусторонний</v>
          </cell>
          <cell r="O334" t="str">
            <v>не определен</v>
          </cell>
          <cell r="P334" t="str">
            <v>нет</v>
          </cell>
          <cell r="Q334" t="str">
            <v>нет</v>
          </cell>
          <cell r="R334" t="str">
            <v>нет</v>
          </cell>
          <cell r="S334" t="str">
            <v>Украина</v>
          </cell>
          <cell r="T334" t="str">
            <v>Рыжевка</v>
          </cell>
          <cell r="U334" t="str">
            <v>ЦФО</v>
          </cell>
          <cell r="V334" t="str">
            <v>Курская область</v>
          </cell>
          <cell r="W334" t="str">
            <v>Курская область, Глушковский район, 3 км от п. Теткино, автомобильная дорога Глушково - Белополье</v>
          </cell>
          <cell r="X334" t="str">
            <v>региональная</v>
          </cell>
          <cell r="Y334" t="str">
            <v>38 ОП РЗ 38К-040 Хомутовка-Рыльск-Глушково-Тёткино-граница с Украиной</v>
          </cell>
          <cell r="Z334" t="str">
            <v>ФКУ Упрдор Москва - Харьков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 t="str">
            <v>38 ОП РЗ 38К-040 Хомутовка-Рыльск-Глушково-Тёткино-граница с Украиной</v>
          </cell>
          <cell r="AJ334" t="str">
            <v>111,627</v>
          </cell>
          <cell r="AK334">
            <v>111.627</v>
          </cell>
          <cell r="AL334" t="str">
            <v>III;</v>
          </cell>
          <cell r="AM334">
            <v>2</v>
          </cell>
          <cell r="AN334">
            <v>157997.63699999999</v>
          </cell>
          <cell r="AO334">
            <v>164317.54300000001</v>
          </cell>
          <cell r="AP334">
            <v>170890.24400000001</v>
          </cell>
          <cell r="AQ334">
            <v>754529.95696044713</v>
          </cell>
          <cell r="AR334">
            <v>786220.2151527867</v>
          </cell>
          <cell r="AS334">
            <v>820027.68440435815</v>
          </cell>
          <cell r="AT334">
            <v>1987048.2232742624</v>
          </cell>
          <cell r="AU334">
            <v>2072491.2968750584</v>
          </cell>
          <cell r="AV334">
            <v>2163680.9139375589</v>
          </cell>
          <cell r="AW334" t="str">
            <v>Даны ориентировочные затраты на ремонты, капитальные ремонты и содержание автомобильных дорог. Более точные данные могут быть предоставлены при обследовании дорог в период отсутствия снежного покрова. Так же стоит учитывать, что часть маршрутов от АПП до федеральных автомобильных дорог может совпадать</v>
          </cell>
          <cell r="AY334">
            <v>0</v>
          </cell>
        </row>
        <row r="335">
          <cell r="A335" t="str">
            <v>ДАППТитовкаЮФО</v>
          </cell>
          <cell r="B335">
            <v>217</v>
          </cell>
          <cell r="C335" t="str">
            <v>Ростовский</v>
          </cell>
          <cell r="D335" t="str">
            <v>АПП</v>
          </cell>
          <cell r="E335" t="str">
            <v>ДАПП</v>
          </cell>
          <cell r="F335" t="str">
            <v>Титовка</v>
          </cell>
          <cell r="G335" t="str">
            <v>нет</v>
          </cell>
          <cell r="H335" t="str">
            <v>установлен</v>
          </cell>
          <cell r="I335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J335" t="str">
            <v>автомобильный</v>
          </cell>
          <cell r="K335" t="str">
            <v>не определен</v>
          </cell>
          <cell r="L335" t="str">
            <v>не определен</v>
          </cell>
          <cell r="M335" t="str">
            <v>не определен</v>
          </cell>
          <cell r="N335" t="str">
            <v>двусторонний</v>
          </cell>
          <cell r="O335" t="str">
            <v>не определен</v>
          </cell>
          <cell r="P335" t="str">
            <v>нет</v>
          </cell>
          <cell r="Q335" t="str">
            <v>нет</v>
          </cell>
          <cell r="R335" t="str">
            <v>нет</v>
          </cell>
          <cell r="S335" t="str">
            <v>не применимо (ЛНР)</v>
          </cell>
          <cell r="T335" t="str">
            <v>Городище</v>
          </cell>
          <cell r="U335" t="str">
            <v>ЮФО</v>
          </cell>
          <cell r="V335" t="str">
            <v>Ростовская область</v>
          </cell>
          <cell r="W335" t="str">
            <v>не определен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Y335">
            <v>0</v>
          </cell>
        </row>
        <row r="336">
          <cell r="A336" t="str">
            <v>ДАППТишанкаЦФО</v>
          </cell>
          <cell r="B336">
            <v>14</v>
          </cell>
          <cell r="C336" t="str">
            <v>Белгородский</v>
          </cell>
          <cell r="D336" t="str">
            <v>АПП</v>
          </cell>
          <cell r="E336" t="str">
            <v>ДАПП</v>
          </cell>
          <cell r="F336" t="str">
            <v>Тишанка</v>
          </cell>
          <cell r="G336" t="str">
            <v>нет</v>
          </cell>
          <cell r="H336" t="str">
            <v>установлен</v>
          </cell>
          <cell r="I336" t="str">
            <v>Пункт пропуска не обустроен, так как решение о целесообразности функционирования не принято, в том числе сопредельным государством. В соответствии с Соглашением между Правительством РФ и Кабинетом Министров Украины от 18.10.2011 функционирует как МПГ</v>
          </cell>
          <cell r="J336" t="str">
            <v>автомобильный</v>
          </cell>
          <cell r="K336" t="str">
            <v>не определен</v>
          </cell>
          <cell r="L336" t="str">
            <v>грузо-пассажирский</v>
          </cell>
          <cell r="M336" t="str">
            <v>постоянный</v>
          </cell>
          <cell r="N336" t="str">
            <v>двусторонний</v>
          </cell>
          <cell r="O336" t="str">
            <v>не определен</v>
          </cell>
          <cell r="P336" t="str">
            <v>нет</v>
          </cell>
          <cell r="Q336" t="str">
            <v>нет</v>
          </cell>
          <cell r="R336" t="str">
            <v>нет</v>
          </cell>
          <cell r="S336" t="str">
            <v>Украина</v>
          </cell>
          <cell r="T336" t="str">
            <v>Бударки</v>
          </cell>
          <cell r="U336" t="str">
            <v>ЦФО</v>
          </cell>
          <cell r="V336" t="str">
            <v>Белгородская область</v>
          </cell>
          <cell r="W336" t="str">
            <v>не определен</v>
          </cell>
          <cell r="X336" t="str">
            <v>региональная</v>
          </cell>
          <cell r="Y336" t="str">
            <v xml:space="preserve"> 14.ОП.МЗ.К-56 Верхние Лубянки-Борисовка-Тишанка</v>
          </cell>
          <cell r="Z336" t="str">
            <v>ФКУ Упрдор Москва - Харьков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 t="str">
            <v xml:space="preserve"> 14.ОП.МЗ.К-56  Верхние Лубянки-Борисовка-Тишанка; 14.ОП.МЗ.К-55                           Обход поселка Пятницкое;  14.ОП.РЗ.К-3                         Белгород-Шебекино-Волоконовка;  14.ОП.МЗ.Н-744 Шебекино-Муром-Середа с подъездом к селу Муром; 14.ОП.РЗ.К-30 "Крым"-Ясные Зори-Архангельское</v>
          </cell>
          <cell r="AJ336" t="str">
            <v>23,8 - 3,8 - 68,7 -9,1 - 33,6</v>
          </cell>
          <cell r="AK336">
            <v>139</v>
          </cell>
          <cell r="AL336" t="str">
            <v>IV, II, II-III, IV, IV</v>
          </cell>
          <cell r="AM336">
            <v>2</v>
          </cell>
          <cell r="AN336">
            <v>257522.579</v>
          </cell>
          <cell r="AO336">
            <v>267823.48200000002</v>
          </cell>
          <cell r="AP336">
            <v>278536.42099999997</v>
          </cell>
          <cell r="AQ336">
            <v>941134.13986464357</v>
          </cell>
          <cell r="AR336">
            <v>980661.77373895969</v>
          </cell>
          <cell r="AS336">
            <v>1022830.230009737</v>
          </cell>
          <cell r="AT336">
            <v>2478468.7516109077</v>
          </cell>
          <cell r="AU336">
            <v>2585042.90793018</v>
          </cell>
          <cell r="AV336">
            <v>2698784.7958791056</v>
          </cell>
          <cell r="AW336" t="str">
            <v>Даны ориентировочные затраты на ремонты, капитальные ремонты и содержание автомобильных дорог. Более точные данные могут быть предоставлены при обследовании дорог в период отсутствия снежного покрова. Так же стоит учитывать, что часть маршрутов от АПП до федеральных автомобильных дорог может совпадать</v>
          </cell>
          <cell r="AY336">
            <v>0</v>
          </cell>
        </row>
        <row r="337">
          <cell r="A337" t="str">
            <v>ВППТомск (Богашево)СФО</v>
          </cell>
          <cell r="B337">
            <v>190</v>
          </cell>
          <cell r="C337" t="str">
            <v>Новосибирский</v>
          </cell>
          <cell r="D337" t="str">
            <v>ВПП</v>
          </cell>
          <cell r="E337" t="str">
            <v>ВПП</v>
          </cell>
          <cell r="F337" t="str">
            <v>Томск (Богашево)</v>
          </cell>
          <cell r="G337" t="str">
            <v>да</v>
          </cell>
          <cell r="H337" t="str">
            <v>установлен</v>
          </cell>
          <cell r="I337" t="str">
            <v>функционирует</v>
          </cell>
          <cell r="J337" t="str">
            <v>воздушный</v>
          </cell>
          <cell r="K337" t="str">
            <v>не определен</v>
          </cell>
          <cell r="L337" t="str">
            <v>грузо-пассажирский</v>
          </cell>
          <cell r="M337" t="str">
            <v>временный</v>
          </cell>
          <cell r="N337" t="str">
            <v>многосторонний</v>
          </cell>
          <cell r="O337" t="str">
            <v>не определен</v>
          </cell>
          <cell r="P337" t="str">
            <v>нет</v>
          </cell>
          <cell r="Q337" t="str">
            <v>нет</v>
          </cell>
          <cell r="R337" t="str">
            <v>нет</v>
          </cell>
          <cell r="S337" t="str">
            <v>не применимо</v>
          </cell>
          <cell r="T337" t="str">
            <v>не применимо</v>
          </cell>
          <cell r="U337" t="str">
            <v>СФО</v>
          </cell>
          <cell r="V337" t="str">
            <v>Томская область</v>
          </cell>
          <cell r="W337" t="str">
            <v>Аэропорт расположен на территории Томского района, на расстоянии 20 км от города Томска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Y337">
            <v>0</v>
          </cell>
        </row>
        <row r="338">
          <cell r="A338" t="str">
            <v>ДАППТопольноеСФО</v>
          </cell>
          <cell r="B338">
            <v>171</v>
          </cell>
          <cell r="C338" t="str">
            <v>Новосибирский</v>
          </cell>
          <cell r="D338" t="str">
            <v>АПП</v>
          </cell>
          <cell r="E338" t="str">
            <v>ДАПП</v>
          </cell>
          <cell r="F338" t="str">
            <v>Топольное</v>
          </cell>
          <cell r="G338" t="str">
            <v>да</v>
          </cell>
          <cell r="H338" t="str">
            <v>установлен</v>
          </cell>
          <cell r="I338" t="str">
            <v>функционирует</v>
          </cell>
          <cell r="J338" t="str">
            <v>автомобильный</v>
          </cell>
          <cell r="K338" t="str">
            <v>не определен</v>
          </cell>
          <cell r="L338" t="str">
            <v>грузо-пассажирский</v>
          </cell>
          <cell r="M338" t="str">
            <v>постоянный</v>
          </cell>
          <cell r="N338" t="str">
            <v>двусторонний</v>
          </cell>
          <cell r="O338" t="str">
            <v>не определен</v>
          </cell>
          <cell r="P338" t="str">
            <v>нет</v>
          </cell>
          <cell r="Q338" t="str">
            <v>нет</v>
          </cell>
          <cell r="R338" t="str">
            <v>нет</v>
          </cell>
          <cell r="S338" t="str">
            <v>Республика Казахстан</v>
          </cell>
          <cell r="T338" t="str">
            <v>Байтанат</v>
          </cell>
          <cell r="U338" t="str">
            <v>СФО</v>
          </cell>
          <cell r="V338" t="str">
            <v>Алтайский край</v>
          </cell>
          <cell r="W338" t="str">
            <v>Алтайский край, Угловский район, автодорога Круглое - Топольное - граница Республики Казахстан, 48 км</v>
          </cell>
          <cell r="X338" t="str">
            <v>региональная</v>
          </cell>
          <cell r="Y338" t="str">
            <v>К-21</v>
          </cell>
          <cell r="Z338" t="str">
            <v>ФКУ Упрдор "Алтай"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 t="str">
            <v>К-21</v>
          </cell>
          <cell r="AJ338" t="str">
            <v>115</v>
          </cell>
          <cell r="AK338" t="str">
            <v>115</v>
          </cell>
          <cell r="AL338" t="str">
            <v>III</v>
          </cell>
          <cell r="AM338">
            <v>2</v>
          </cell>
          <cell r="AN338">
            <v>189842</v>
          </cell>
          <cell r="AO338">
            <v>197811.5</v>
          </cell>
          <cell r="AP338">
            <v>206321.5</v>
          </cell>
          <cell r="AQ338">
            <v>0</v>
          </cell>
          <cell r="AR338">
            <v>0</v>
          </cell>
          <cell r="AS338">
            <v>0</v>
          </cell>
          <cell r="AT338">
            <v>1046939.38</v>
          </cell>
          <cell r="AU338">
            <v>1637936.67</v>
          </cell>
          <cell r="AV338">
            <v>3705012.74</v>
          </cell>
          <cell r="AW338">
            <v>0</v>
          </cell>
          <cell r="AY338">
            <v>0</v>
          </cell>
        </row>
        <row r="339">
          <cell r="A339" t="str">
            <v>ДАПП ПУПТоргалыгСФО</v>
          </cell>
          <cell r="B339">
            <v>0</v>
          </cell>
          <cell r="C339" t="str">
            <v>Новосибирский</v>
          </cell>
          <cell r="D339" t="str">
            <v>АПП</v>
          </cell>
          <cell r="E339" t="str">
            <v>ДАПП ПУП</v>
          </cell>
          <cell r="F339" t="str">
            <v>Торгалыг</v>
          </cell>
          <cell r="G339" t="str">
            <v>нет</v>
          </cell>
          <cell r="H339" t="str">
            <v>закрыт</v>
          </cell>
          <cell r="I339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J339" t="str">
            <v>автомобильный</v>
          </cell>
          <cell r="K339" t="str">
            <v>не определен</v>
          </cell>
          <cell r="L339" t="str">
            <v>грузо-пассажирский</v>
          </cell>
          <cell r="M339" t="str">
            <v>работающий на нерегулярной основе</v>
          </cell>
          <cell r="N339" t="str">
            <v>двусторонний</v>
          </cell>
          <cell r="O339" t="str">
            <v>упрощенный</v>
          </cell>
          <cell r="P339" t="str">
            <v>нет</v>
          </cell>
          <cell r="Q339" t="str">
            <v>нет</v>
          </cell>
          <cell r="R339" t="str">
            <v>нет</v>
          </cell>
          <cell r="S339" t="str">
            <v>Монголия</v>
          </cell>
          <cell r="T339" t="str">
            <v>Тэли</v>
          </cell>
          <cell r="U339" t="str">
            <v>СФО</v>
          </cell>
          <cell r="V339" t="str">
            <v>Республика Тыва</v>
          </cell>
          <cell r="W339" t="str">
            <v>не определен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Y339">
            <v>0</v>
          </cell>
        </row>
        <row r="340">
          <cell r="A340" t="str">
            <v>МАППТорфяновкаСЗФО</v>
          </cell>
          <cell r="B340">
            <v>241</v>
          </cell>
          <cell r="C340" t="str">
            <v>Санкт-Петербургский</v>
          </cell>
          <cell r="D340" t="str">
            <v>АПП</v>
          </cell>
          <cell r="E340" t="str">
            <v>МАПП</v>
          </cell>
          <cell r="F340" t="str">
            <v>Торфяновка</v>
          </cell>
          <cell r="G340" t="str">
            <v>да</v>
          </cell>
          <cell r="H340" t="str">
            <v>установлен</v>
          </cell>
          <cell r="I340" t="str">
            <v>функционирует</v>
          </cell>
          <cell r="J340" t="str">
            <v>автомобильный</v>
          </cell>
          <cell r="K340" t="str">
            <v>не определен</v>
          </cell>
          <cell r="L340" t="str">
            <v>грузо-пассажирский</v>
          </cell>
          <cell r="M340" t="str">
            <v>постоянный</v>
          </cell>
          <cell r="N340" t="str">
            <v>многосторонний</v>
          </cell>
          <cell r="O340" t="str">
            <v>не определен</v>
          </cell>
          <cell r="P340" t="str">
            <v>да</v>
          </cell>
          <cell r="Q340" t="str">
            <v>да</v>
          </cell>
          <cell r="R340" t="str">
            <v>да</v>
          </cell>
          <cell r="S340" t="str">
            <v>Финляндская Республика</v>
          </cell>
          <cell r="T340" t="str">
            <v>Ваалимаа</v>
          </cell>
          <cell r="U340" t="str">
            <v>СЗФО</v>
          </cell>
          <cell r="V340" t="str">
            <v>Ленинградская область</v>
          </cell>
          <cell r="W340" t="str">
            <v>Ленинградская область, Выборгский район, Кондратьевская волость, 204-й км автодороги «Скандинавия», 60 км от г. Выборга, трасса Е-18</v>
          </cell>
          <cell r="X340" t="str">
            <v>федеральная</v>
          </cell>
          <cell r="Y340" t="str">
            <v>А-181</v>
          </cell>
          <cell r="Z340" t="str">
            <v>ФКУ Упрдор "Северо-Запад"</v>
          </cell>
          <cell r="AA340" t="str">
            <v>206+451 - 208+360</v>
          </cell>
          <cell r="AB340">
            <v>0</v>
          </cell>
          <cell r="AC340" t="str">
            <v>4</v>
          </cell>
          <cell r="AD340" t="str">
            <v xml:space="preserve">I Б </v>
          </cell>
          <cell r="AE340">
            <v>96.79</v>
          </cell>
          <cell r="AF340" t="str">
            <v>обустроено</v>
          </cell>
          <cell r="AG340" t="str">
            <v>Ремонт ад в 2018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Y340">
            <v>0</v>
          </cell>
        </row>
        <row r="341">
          <cell r="A341" t="str">
            <v>ЖДППТретьяковоСФО</v>
          </cell>
          <cell r="B341">
            <v>181</v>
          </cell>
          <cell r="C341" t="str">
            <v>Новосибирский</v>
          </cell>
          <cell r="D341" t="str">
            <v>ЖДПП</v>
          </cell>
          <cell r="E341" t="str">
            <v>ЖДПП</v>
          </cell>
          <cell r="F341" t="str">
            <v>Третьяково</v>
          </cell>
          <cell r="G341" t="str">
            <v>да</v>
          </cell>
          <cell r="H341" t="str">
            <v>установлен</v>
          </cell>
          <cell r="I341" t="str">
            <v>функционирует</v>
          </cell>
          <cell r="J341" t="str">
            <v>железнодорожный</v>
          </cell>
          <cell r="K341" t="str">
            <v>не определен</v>
          </cell>
          <cell r="L341" t="str">
            <v>грузо-пассажирский</v>
          </cell>
          <cell r="M341" t="str">
            <v>постоянный</v>
          </cell>
          <cell r="N341" t="str">
            <v>двусторонний</v>
          </cell>
          <cell r="O341" t="str">
            <v>не определен</v>
          </cell>
          <cell r="P341" t="str">
            <v>нет</v>
          </cell>
          <cell r="Q341" t="str">
            <v>нет</v>
          </cell>
          <cell r="R341" t="str">
            <v>нет</v>
          </cell>
          <cell r="S341" t="str">
            <v>Республика Казахстан</v>
          </cell>
          <cell r="T341" t="str">
            <v>Шемонаиха</v>
          </cell>
          <cell r="U341" t="str">
            <v>СФО</v>
          </cell>
          <cell r="V341" t="str">
            <v>Алтайский край</v>
          </cell>
          <cell r="W341" t="str">
            <v>Алтайский край, Третьяковский район, село Третьяково, ул. Привокзальная, д. 3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Y341">
            <v>0</v>
          </cell>
        </row>
        <row r="342">
          <cell r="A342" t="str">
            <v>МАППТроебортноеЦФО</v>
          </cell>
          <cell r="B342">
            <v>36</v>
          </cell>
          <cell r="C342" t="str">
            <v>Брянский</v>
          </cell>
          <cell r="D342" t="str">
            <v>АПП</v>
          </cell>
          <cell r="E342" t="str">
            <v>МАПП</v>
          </cell>
          <cell r="F342" t="str">
            <v>Троебортное</v>
          </cell>
          <cell r="G342" t="str">
            <v>да</v>
          </cell>
          <cell r="H342" t="str">
            <v>установлен</v>
          </cell>
          <cell r="I342" t="str">
            <v>функционирует</v>
          </cell>
          <cell r="J342" t="str">
            <v>автомобильный</v>
          </cell>
          <cell r="K342" t="str">
            <v>не определен</v>
          </cell>
          <cell r="L342" t="str">
            <v>грузо-пассажирский</v>
          </cell>
          <cell r="M342" t="str">
            <v>постоянный</v>
          </cell>
          <cell r="N342" t="str">
            <v>многосторонний</v>
          </cell>
          <cell r="O342" t="str">
            <v>не определен</v>
          </cell>
          <cell r="P342" t="str">
            <v>да</v>
          </cell>
          <cell r="Q342" t="str">
            <v>нет</v>
          </cell>
          <cell r="R342" t="str">
            <v>да</v>
          </cell>
          <cell r="S342" t="str">
            <v>Украина</v>
          </cell>
          <cell r="T342" t="str">
            <v>Бачевск</v>
          </cell>
          <cell r="U342" t="str">
            <v>ЦФО</v>
          </cell>
          <cell r="V342" t="str">
            <v>Брянская область</v>
          </cell>
          <cell r="W342" t="str">
            <v>242455, Брянская область, Севский район, 518 км +580м а/д «Украина»</v>
          </cell>
          <cell r="X342" t="str">
            <v>федеральная</v>
          </cell>
          <cell r="Y342" t="str">
            <v>М-3</v>
          </cell>
          <cell r="Z342" t="str">
            <v>ГК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 t="str">
            <v>обустроено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Y342">
            <v>0</v>
          </cell>
        </row>
        <row r="343">
          <cell r="A343" t="str">
            <v>ЖДППТроицк (Кайрак, Магнай)УФО</v>
          </cell>
          <cell r="B343">
            <v>312</v>
          </cell>
          <cell r="C343" t="str">
            <v>Уральский</v>
          </cell>
          <cell r="D343" t="str">
            <v>ЖДПП</v>
          </cell>
          <cell r="E343" t="str">
            <v>ЖДПП</v>
          </cell>
          <cell r="F343" t="str">
            <v>Троицк (Кайрак, Магнай)</v>
          </cell>
          <cell r="G343" t="str">
            <v>да</v>
          </cell>
          <cell r="H343" t="str">
            <v>установлен</v>
          </cell>
          <cell r="I343" t="str">
            <v>функционирует</v>
          </cell>
          <cell r="J343" t="str">
            <v>железнодорожный</v>
          </cell>
          <cell r="K343" t="str">
            <v>не определен</v>
          </cell>
          <cell r="L343" t="str">
            <v>грузо-пассажирский</v>
          </cell>
          <cell r="M343" t="str">
            <v>постоянный</v>
          </cell>
          <cell r="N343" t="str">
            <v>многосторонний</v>
          </cell>
          <cell r="O343" t="str">
            <v>не определен</v>
          </cell>
          <cell r="P343" t="str">
            <v>нет</v>
          </cell>
          <cell r="Q343" t="str">
            <v>нет</v>
          </cell>
          <cell r="R343" t="str">
            <v>нет</v>
          </cell>
          <cell r="S343" t="str">
            <v>Республика Казахстан</v>
          </cell>
          <cell r="T343" t="str">
            <v>Кайрак, Магнай</v>
          </cell>
          <cell r="U343" t="str">
            <v>УФО</v>
          </cell>
          <cell r="V343" t="str">
            <v>Челябинская область</v>
          </cell>
          <cell r="W343" t="str">
            <v>Челябинская область, г. Троицк (жд. станция Троицк)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Y343">
            <v>0</v>
          </cell>
        </row>
        <row r="344">
          <cell r="A344" t="str">
            <v>МППТуапсеЮФО</v>
          </cell>
          <cell r="B344">
            <v>288</v>
          </cell>
          <cell r="C344" t="str">
            <v>Сочинский</v>
          </cell>
          <cell r="D344" t="str">
            <v>МПП</v>
          </cell>
          <cell r="E344" t="str">
            <v>МПП</v>
          </cell>
          <cell r="F344" t="str">
            <v>Туапсе</v>
          </cell>
          <cell r="G344" t="str">
            <v>да</v>
          </cell>
          <cell r="H344" t="str">
            <v>установлен</v>
          </cell>
          <cell r="I344" t="str">
            <v>функционирует</v>
          </cell>
          <cell r="J344" t="str">
            <v>морской</v>
          </cell>
          <cell r="K344" t="str">
            <v>не определен</v>
          </cell>
          <cell r="L344" t="str">
            <v>грузовой</v>
          </cell>
          <cell r="M344" t="str">
            <v>постоянный</v>
          </cell>
          <cell r="N344" t="str">
            <v>многосторонний</v>
          </cell>
          <cell r="O344" t="str">
            <v>не определен</v>
          </cell>
          <cell r="P344" t="str">
            <v>да</v>
          </cell>
          <cell r="Q344" t="str">
            <v>да</v>
          </cell>
          <cell r="R344" t="str">
            <v>да</v>
          </cell>
          <cell r="S344" t="str">
            <v>не применимо</v>
          </cell>
          <cell r="T344" t="str">
            <v>не применимо</v>
          </cell>
          <cell r="U344" t="str">
            <v>ЮФО</v>
          </cell>
          <cell r="V344" t="str">
            <v>Краснодарский край</v>
          </cell>
          <cell r="W344" t="str">
            <v>Краснодарский край, г. Туапсе, ул. Горького, 8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Y344">
            <v>0</v>
          </cell>
        </row>
        <row r="345">
          <cell r="A345" t="str">
            <v>ДАППТурий РогДФО</v>
          </cell>
          <cell r="B345">
            <v>50</v>
          </cell>
          <cell r="C345" t="str">
            <v>Владивостокский</v>
          </cell>
          <cell r="D345" t="str">
            <v>АПП</v>
          </cell>
          <cell r="E345" t="str">
            <v>ДАПП</v>
          </cell>
          <cell r="F345" t="str">
            <v>Турий Рог</v>
          </cell>
          <cell r="G345" t="str">
            <v>да</v>
          </cell>
          <cell r="H345" t="str">
            <v>установлен</v>
          </cell>
          <cell r="I345" t="str">
            <v>функционирует</v>
          </cell>
          <cell r="J345" t="str">
            <v>автомобильный</v>
          </cell>
          <cell r="K345" t="str">
            <v>не определен</v>
          </cell>
          <cell r="L345" t="str">
            <v>грузо-пассажирский</v>
          </cell>
          <cell r="M345" t="str">
            <v>постоянный</v>
          </cell>
          <cell r="N345" t="str">
            <v>двусторонний</v>
          </cell>
          <cell r="O345" t="str">
            <v>не определен</v>
          </cell>
          <cell r="P345" t="str">
            <v>нет</v>
          </cell>
          <cell r="Q345" t="str">
            <v>да</v>
          </cell>
          <cell r="R345" t="str">
            <v>да</v>
          </cell>
          <cell r="S345" t="str">
            <v>Китайская Народная Республика</v>
          </cell>
          <cell r="T345" t="str">
            <v>Мишань</v>
          </cell>
          <cell r="U345" t="str">
            <v>ДФО</v>
          </cell>
          <cell r="V345" t="str">
            <v>Приморский край</v>
          </cell>
          <cell r="W345" t="str">
            <v>Приморский край, Ханкайский район, с. Турий Рог, ул. Пограничная, д. 1</v>
          </cell>
          <cell r="X345" t="str">
            <v>региональная</v>
          </cell>
          <cell r="Y345" t="str">
            <v>Михайловка-Турий рог</v>
          </cell>
          <cell r="Z345" t="str">
            <v>ФКУ ДСД "Дальний Восток"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 t="str">
            <v>А182</v>
          </cell>
          <cell r="AJ345" t="str">
            <v>150</v>
          </cell>
          <cell r="AK345">
            <v>150</v>
          </cell>
          <cell r="AL345" t="str">
            <v>III</v>
          </cell>
          <cell r="AM345">
            <v>2</v>
          </cell>
          <cell r="AN345">
            <v>346134</v>
          </cell>
          <cell r="AO345">
            <v>360671.7</v>
          </cell>
          <cell r="AP345">
            <v>376180.5</v>
          </cell>
          <cell r="AQ345">
            <v>851888.67500000005</v>
          </cell>
          <cell r="AR345">
            <v>887668</v>
          </cell>
          <cell r="AS345">
            <v>925837.72499999998</v>
          </cell>
          <cell r="AT345">
            <v>2243441.5249999999</v>
          </cell>
          <cell r="AU345">
            <v>2339909.5</v>
          </cell>
          <cell r="AV345">
            <v>2442865.5249999999</v>
          </cell>
          <cell r="AW345">
            <v>0</v>
          </cell>
          <cell r="AY345">
            <v>0</v>
          </cell>
        </row>
        <row r="346">
          <cell r="A346" t="str">
            <v>ВППТюмень (Рощино)УФО</v>
          </cell>
          <cell r="B346">
            <v>322</v>
          </cell>
          <cell r="C346" t="str">
            <v>Уральский</v>
          </cell>
          <cell r="D346" t="str">
            <v>ВПП</v>
          </cell>
          <cell r="E346" t="str">
            <v>ВПП</v>
          </cell>
          <cell r="F346" t="str">
            <v>Тюмень (Рощино)</v>
          </cell>
          <cell r="G346" t="str">
            <v>да</v>
          </cell>
          <cell r="H346" t="str">
            <v>установлен</v>
          </cell>
          <cell r="I346" t="str">
            <v>функционирует</v>
          </cell>
          <cell r="J346" t="str">
            <v>воздушный</v>
          </cell>
          <cell r="K346" t="str">
            <v>не определен</v>
          </cell>
          <cell r="L346" t="str">
            <v>грузо-пассажирский</v>
          </cell>
          <cell r="M346" t="str">
            <v>постоянный</v>
          </cell>
          <cell r="N346" t="str">
            <v>многосторонний</v>
          </cell>
          <cell r="O346" t="str">
            <v>не определен</v>
          </cell>
          <cell r="P346" t="str">
            <v>нет</v>
          </cell>
          <cell r="Q346" t="str">
            <v>нет</v>
          </cell>
          <cell r="R346" t="str">
            <v>нет</v>
          </cell>
          <cell r="S346" t="str">
            <v>не применимо</v>
          </cell>
          <cell r="T346" t="str">
            <v>не применимо</v>
          </cell>
          <cell r="U346" t="str">
            <v>УФО</v>
          </cell>
          <cell r="V346" t="str">
            <v>Тюменская область</v>
          </cell>
          <cell r="W346" t="str">
            <v>Тюменская область, расположен в 14 км западнее города Тюмени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Y346">
            <v>0</v>
          </cell>
        </row>
        <row r="347">
          <cell r="A347" t="str">
            <v>ДАПП ПУПУбур-ТохторДФО</v>
          </cell>
          <cell r="B347">
            <v>370</v>
          </cell>
          <cell r="C347" t="str">
            <v>Читинский</v>
          </cell>
          <cell r="D347" t="str">
            <v>АПП</v>
          </cell>
          <cell r="E347" t="str">
            <v>ДАПП ПУП</v>
          </cell>
          <cell r="F347" t="str">
            <v>Убур-Тохтор</v>
          </cell>
          <cell r="G347" t="str">
            <v>нет</v>
          </cell>
          <cell r="H347" t="str">
            <v>установлен</v>
          </cell>
          <cell r="I347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J347" t="str">
            <v>автомобильный</v>
          </cell>
          <cell r="K347" t="str">
            <v>не определен</v>
          </cell>
          <cell r="L347" t="str">
            <v>грузо-пассажирский</v>
          </cell>
          <cell r="M347" t="str">
            <v>сезонный</v>
          </cell>
          <cell r="N347" t="str">
            <v>двусторонний</v>
          </cell>
          <cell r="O347" t="str">
            <v>упрощенный</v>
          </cell>
          <cell r="P347" t="str">
            <v>нет</v>
          </cell>
          <cell r="Q347" t="str">
            <v>нет</v>
          </cell>
          <cell r="R347" t="str">
            <v>нет</v>
          </cell>
          <cell r="S347" t="str">
            <v>Монголия</v>
          </cell>
          <cell r="T347" t="str">
            <v>Тогтор</v>
          </cell>
          <cell r="U347" t="str">
            <v>ДФО</v>
          </cell>
          <cell r="V347" t="str">
            <v>Забайкальский край</v>
          </cell>
          <cell r="W347" t="str">
            <v>не определен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Y347">
            <v>0</v>
          </cell>
        </row>
        <row r="348">
          <cell r="A348" t="str">
            <v>МАППУбылинкаСЗФО</v>
          </cell>
          <cell r="B348">
            <v>197</v>
          </cell>
          <cell r="C348" t="str">
            <v>Псковский</v>
          </cell>
          <cell r="D348" t="str">
            <v>АПП</v>
          </cell>
          <cell r="E348" t="str">
            <v>МАПП</v>
          </cell>
          <cell r="F348" t="str">
            <v>Убылинка</v>
          </cell>
          <cell r="G348" t="str">
            <v>да</v>
          </cell>
          <cell r="H348" t="str">
            <v>установлен</v>
          </cell>
          <cell r="I348" t="str">
            <v>функционирует</v>
          </cell>
          <cell r="J348" t="str">
            <v>автомобильный</v>
          </cell>
          <cell r="K348" t="str">
            <v>не определен</v>
          </cell>
          <cell r="L348" t="str">
            <v>грузо-пассажирский</v>
          </cell>
          <cell r="M348" t="str">
            <v>постоянный</v>
          </cell>
          <cell r="N348" t="str">
            <v>многосторонний</v>
          </cell>
          <cell r="O348" t="str">
            <v>не определен</v>
          </cell>
          <cell r="P348" t="str">
            <v>да</v>
          </cell>
          <cell r="Q348" t="str">
            <v>нет</v>
          </cell>
          <cell r="R348" t="str">
            <v>да</v>
          </cell>
          <cell r="S348" t="str">
            <v>Латвийская Республика</v>
          </cell>
          <cell r="T348" t="str">
            <v>Гребнево</v>
          </cell>
          <cell r="U348" t="str">
            <v>СЗФО</v>
          </cell>
          <cell r="V348" t="str">
            <v>Псковская область</v>
          </cell>
          <cell r="W348" t="str">
            <v>Псковская область, Пыталовский район, Гавровская волость, д. Уболенка</v>
          </cell>
          <cell r="X348" t="str">
            <v>региональная</v>
          </cell>
          <cell r="Y348" t="str">
            <v>58 ОП РЗ 58К-306 Остров – Вышгородок – граница с Латвийской Республикой</v>
          </cell>
          <cell r="Z348" t="str">
            <v>ФКУ Упрдор "Северо-Запад"</v>
          </cell>
          <cell r="AA348">
            <v>0</v>
          </cell>
          <cell r="AB348" t="str">
            <v xml:space="preserve">1V категория 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 t="str">
            <v>58 ОП РЗ 58К-306 -- Р-23 автомобильная дорога общего пользования федерального значения Санкт-Петербург – Псков – Пустошка – Невель – граница с Республикой Белоруссия</v>
          </cell>
          <cell r="AJ348" t="str">
            <v>62,304</v>
          </cell>
          <cell r="AK348">
            <v>62.304000000000002</v>
          </cell>
          <cell r="AL348" t="str">
            <v>III</v>
          </cell>
          <cell r="AM348" t="str">
            <v>2</v>
          </cell>
          <cell r="AN348">
            <v>124021.742</v>
          </cell>
          <cell r="AO348">
            <v>128858.59</v>
          </cell>
          <cell r="AP348">
            <v>133884.07500000001</v>
          </cell>
          <cell r="AQ348">
            <v>60754.239999999998</v>
          </cell>
          <cell r="AR348">
            <v>63123.656000000003</v>
          </cell>
          <cell r="AS348">
            <v>65585.478000000003</v>
          </cell>
          <cell r="AT348">
            <v>79990.381999999998</v>
          </cell>
          <cell r="AU348">
            <v>83110.006999999998</v>
          </cell>
          <cell r="AV348">
            <v>86351.297000000006</v>
          </cell>
          <cell r="AW348">
            <v>0</v>
          </cell>
          <cell r="AY348">
            <v>0</v>
          </cell>
        </row>
        <row r="349">
          <cell r="A349" t="str">
            <v>МППУглегорскДФО</v>
          </cell>
          <cell r="B349">
            <v>81</v>
          </cell>
          <cell r="C349" t="str">
            <v>Владивостокский</v>
          </cell>
          <cell r="D349" t="str">
            <v>МПП</v>
          </cell>
          <cell r="E349" t="str">
            <v>МПП</v>
          </cell>
          <cell r="F349" t="str">
            <v>Углегорск</v>
          </cell>
          <cell r="G349" t="str">
            <v>нет</v>
          </cell>
          <cell r="H349" t="str">
            <v>установлен</v>
          </cell>
          <cell r="I349" t="str">
            <v>Не функционирует с момента установления. Пункт пропуска не обустроен, так как решение о целесообразности функционирования не принято</v>
          </cell>
          <cell r="J349" t="str">
            <v>морской</v>
          </cell>
          <cell r="K349" t="str">
            <v>не определен</v>
          </cell>
          <cell r="L349" t="str">
            <v>грузовой</v>
          </cell>
          <cell r="M349" t="str">
            <v>постоянный</v>
          </cell>
          <cell r="N349" t="str">
            <v>многосторонний</v>
          </cell>
          <cell r="O349" t="str">
            <v>не определен</v>
          </cell>
          <cell r="P349" t="str">
            <v>нет</v>
          </cell>
          <cell r="Q349" t="str">
            <v>нет</v>
          </cell>
          <cell r="R349" t="str">
            <v>нет</v>
          </cell>
          <cell r="S349" t="str">
            <v>не применимо</v>
          </cell>
          <cell r="T349" t="str">
            <v>не применимо</v>
          </cell>
          <cell r="U349" t="str">
            <v>ДФО</v>
          </cell>
          <cell r="V349" t="str">
            <v>Сахалинская область</v>
          </cell>
          <cell r="W349" t="str">
            <v>не определен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Y349">
            <v>0</v>
          </cell>
        </row>
        <row r="350">
          <cell r="A350" t="str">
            <v>ВППУлан-Удэ (Мухино)ДФО</v>
          </cell>
          <cell r="B350">
            <v>376</v>
          </cell>
          <cell r="C350" t="str">
            <v>Читинский</v>
          </cell>
          <cell r="D350" t="str">
            <v>ВПП</v>
          </cell>
          <cell r="E350" t="str">
            <v>ВПП</v>
          </cell>
          <cell r="F350" t="str">
            <v>Улан-Удэ (Мухино)</v>
          </cell>
          <cell r="G350" t="str">
            <v>да</v>
          </cell>
          <cell r="H350" t="str">
            <v>установлен</v>
          </cell>
          <cell r="I350" t="str">
            <v>функционирует</v>
          </cell>
          <cell r="J350" t="str">
            <v>воздушный</v>
          </cell>
          <cell r="K350" t="str">
            <v>не определен</v>
          </cell>
          <cell r="L350" t="str">
            <v>грузо-пассажирский</v>
          </cell>
          <cell r="M350" t="str">
            <v>постоянный</v>
          </cell>
          <cell r="N350" t="str">
            <v>многосторонний</v>
          </cell>
          <cell r="O350" t="str">
            <v>не определен</v>
          </cell>
          <cell r="P350" t="str">
            <v>нет</v>
          </cell>
          <cell r="Q350" t="str">
            <v>нет</v>
          </cell>
          <cell r="R350" t="str">
            <v>нет</v>
          </cell>
          <cell r="S350" t="str">
            <v>не применимо</v>
          </cell>
          <cell r="T350" t="str">
            <v>не применимо</v>
          </cell>
          <cell r="U350" t="str">
            <v>ДФО</v>
          </cell>
          <cell r="V350" t="str">
            <v>Республика Бурятия</v>
          </cell>
          <cell r="W350" t="str">
            <v>Республика Бурятия, г. Улан-Удэ, п. Аэропорт, 15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Y350">
            <v>0</v>
          </cell>
        </row>
        <row r="351">
          <cell r="A351" t="str">
            <v>ВППУльяновск (Баратаевка)ПФО</v>
          </cell>
          <cell r="B351">
            <v>102</v>
          </cell>
          <cell r="C351" t="str">
            <v>Волгоградский</v>
          </cell>
          <cell r="D351" t="str">
            <v>ВПП</v>
          </cell>
          <cell r="E351" t="str">
            <v>ВПП</v>
          </cell>
          <cell r="F351" t="str">
            <v>Ульяновск (Баратаевка)</v>
          </cell>
          <cell r="G351" t="str">
            <v>да</v>
          </cell>
          <cell r="H351" t="str">
            <v>установлен</v>
          </cell>
          <cell r="I351" t="str">
            <v>функционирует</v>
          </cell>
          <cell r="J351" t="str">
            <v>воздушный</v>
          </cell>
          <cell r="K351" t="str">
            <v>не определен</v>
          </cell>
          <cell r="L351" t="str">
            <v>пассажирский</v>
          </cell>
          <cell r="M351" t="str">
            <v>работающий на нерегулярной основе</v>
          </cell>
          <cell r="N351" t="str">
            <v>многосторонний</v>
          </cell>
          <cell r="O351" t="str">
            <v>не определен</v>
          </cell>
          <cell r="P351" t="str">
            <v>нет</v>
          </cell>
          <cell r="Q351" t="str">
            <v>нет</v>
          </cell>
          <cell r="R351" t="str">
            <v>нет</v>
          </cell>
          <cell r="S351" t="str">
            <v>не применимо</v>
          </cell>
          <cell r="T351" t="str">
            <v>не применимо</v>
          </cell>
          <cell r="U351" t="str">
            <v>ПФО</v>
          </cell>
          <cell r="V351" t="str">
            <v>Ульяновская область</v>
          </cell>
          <cell r="W351" t="str">
            <v>432045, Ульяновская область, г. Ульяновск, ул. Авиационная, 20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Y351">
            <v>0</v>
          </cell>
        </row>
        <row r="352">
          <cell r="A352" t="str">
            <v>ВППУльяновск (Восточный)ПФО</v>
          </cell>
          <cell r="B352">
            <v>103</v>
          </cell>
          <cell r="C352" t="str">
            <v>Волгоградский</v>
          </cell>
          <cell r="D352" t="str">
            <v>ВПП</v>
          </cell>
          <cell r="E352" t="str">
            <v>ВПП</v>
          </cell>
          <cell r="F352" t="str">
            <v>Ульяновск (Восточный)</v>
          </cell>
          <cell r="G352" t="str">
            <v>да</v>
          </cell>
          <cell r="H352" t="str">
            <v>установлен</v>
          </cell>
          <cell r="I352" t="str">
            <v>функционирует</v>
          </cell>
          <cell r="J352" t="str">
            <v>воздушный</v>
          </cell>
          <cell r="K352" t="str">
            <v>не определен</v>
          </cell>
          <cell r="L352" t="str">
            <v>грузо-пассажирский</v>
          </cell>
          <cell r="M352" t="str">
            <v>постоянный</v>
          </cell>
          <cell r="N352" t="str">
            <v>многосторонний</v>
          </cell>
          <cell r="O352" t="str">
            <v>не определен</v>
          </cell>
          <cell r="P352" t="str">
            <v>нет</v>
          </cell>
          <cell r="Q352" t="str">
            <v>нет</v>
          </cell>
          <cell r="R352" t="str">
            <v>нет</v>
          </cell>
          <cell r="S352" t="str">
            <v>не применимо</v>
          </cell>
          <cell r="T352" t="str">
            <v>не применимо</v>
          </cell>
          <cell r="U352" t="str">
            <v>ПФО</v>
          </cell>
          <cell r="V352" t="str">
            <v>Ульяновская область</v>
          </cell>
          <cell r="W352" t="str">
            <v>Ульяновская область, Чердаклинский район, 38 км восточнее г. Ульяновска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Y352">
            <v>0</v>
          </cell>
        </row>
        <row r="353">
          <cell r="A353" t="str">
            <v>ЖДППУспенскаяЮФО</v>
          </cell>
          <cell r="B353">
            <v>222</v>
          </cell>
          <cell r="C353" t="str">
            <v>Ростовский</v>
          </cell>
          <cell r="D353" t="str">
            <v>ЖДПП</v>
          </cell>
          <cell r="E353" t="str">
            <v>ЖДПП</v>
          </cell>
          <cell r="F353" t="str">
            <v>Успенская</v>
          </cell>
          <cell r="G353" t="str">
            <v>да</v>
          </cell>
          <cell r="H353" t="str">
            <v>установлен</v>
          </cell>
          <cell r="I353" t="str">
            <v>функционирует</v>
          </cell>
          <cell r="J353" t="str">
            <v>железнодорожный</v>
          </cell>
          <cell r="K353" t="str">
            <v>не определен</v>
          </cell>
          <cell r="L353" t="str">
            <v>грузо-пассажирский</v>
          </cell>
          <cell r="M353" t="str">
            <v>постоянный</v>
          </cell>
          <cell r="N353" t="str">
            <v>многосторонний</v>
          </cell>
          <cell r="O353" t="str">
            <v>не определен</v>
          </cell>
          <cell r="P353" t="str">
            <v>да</v>
          </cell>
          <cell r="Q353" t="str">
            <v>да</v>
          </cell>
          <cell r="R353" t="str">
            <v>да</v>
          </cell>
          <cell r="S353" t="str">
            <v>не применимо (ДНР)</v>
          </cell>
          <cell r="T353" t="str">
            <v>Квашино</v>
          </cell>
          <cell r="U353" t="str">
            <v>ЮФО</v>
          </cell>
          <cell r="V353" t="str">
            <v>Ростовская область</v>
          </cell>
          <cell r="W353" t="str">
            <v>Ростовская область, Матвеево-Курганский район, село Авило-Успенка, улица Кооперативная, 4 А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Y353">
            <v>0</v>
          </cell>
        </row>
        <row r="354">
          <cell r="A354" t="str">
            <v>МППУсть-ЛугаСЗФО</v>
          </cell>
          <cell r="B354">
            <v>259</v>
          </cell>
          <cell r="C354" t="str">
            <v>Санкт-Петербургский</v>
          </cell>
          <cell r="D354" t="str">
            <v>МПП</v>
          </cell>
          <cell r="E354" t="str">
            <v>МПП</v>
          </cell>
          <cell r="F354" t="str">
            <v>Усть-Луга</v>
          </cell>
          <cell r="G354" t="str">
            <v>да</v>
          </cell>
          <cell r="H354" t="str">
            <v>установлен</v>
          </cell>
          <cell r="I354" t="str">
            <v>функционирует</v>
          </cell>
          <cell r="J354" t="str">
            <v>морской</v>
          </cell>
          <cell r="K354" t="str">
            <v>не определен</v>
          </cell>
          <cell r="L354" t="str">
            <v>грузо-пассажирский</v>
          </cell>
          <cell r="M354" t="str">
            <v>постоянный</v>
          </cell>
          <cell r="N354" t="str">
            <v>многосторонний</v>
          </cell>
          <cell r="O354" t="str">
            <v>не определен</v>
          </cell>
          <cell r="P354" t="str">
            <v>да</v>
          </cell>
          <cell r="Q354" t="str">
            <v>да</v>
          </cell>
          <cell r="R354" t="str">
            <v>да</v>
          </cell>
          <cell r="S354" t="str">
            <v>не применимо</v>
          </cell>
          <cell r="T354" t="str">
            <v>не применимо</v>
          </cell>
          <cell r="U354" t="str">
            <v>СЗФО</v>
          </cell>
          <cell r="V354" t="str">
            <v>Ленинградская область</v>
          </cell>
          <cell r="W354" t="str">
            <v>Ленинградская область, Кингисеппский район, п. Усть-Луга, п. Краколье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Y354">
            <v>0</v>
          </cell>
        </row>
        <row r="355">
          <cell r="A355" t="str">
            <v>ВППУфаПФО</v>
          </cell>
          <cell r="B355">
            <v>323</v>
          </cell>
          <cell r="C355" t="str">
            <v>Уральский</v>
          </cell>
          <cell r="D355" t="str">
            <v>ВПП</v>
          </cell>
          <cell r="E355" t="str">
            <v>ВПП</v>
          </cell>
          <cell r="F355" t="str">
            <v>Уфа</v>
          </cell>
          <cell r="G355" t="str">
            <v>да</v>
          </cell>
          <cell r="H355" t="str">
            <v>установлен</v>
          </cell>
          <cell r="I355" t="str">
            <v>функционирует</v>
          </cell>
          <cell r="J355" t="str">
            <v>воздушный</v>
          </cell>
          <cell r="K355" t="str">
            <v>не определен</v>
          </cell>
          <cell r="L355" t="str">
            <v>грузо-пассажирский</v>
          </cell>
          <cell r="M355" t="str">
            <v>постоянный</v>
          </cell>
          <cell r="N355" t="str">
            <v>многосторонний</v>
          </cell>
          <cell r="O355" t="str">
            <v>не определен</v>
          </cell>
          <cell r="P355" t="str">
            <v>нет</v>
          </cell>
          <cell r="Q355" t="str">
            <v>нет</v>
          </cell>
          <cell r="R355" t="str">
            <v>нет</v>
          </cell>
          <cell r="S355" t="str">
            <v>не применимо</v>
          </cell>
          <cell r="T355" t="str">
            <v>не применимо</v>
          </cell>
          <cell r="U355" t="str">
            <v>ПФО</v>
          </cell>
          <cell r="V355" t="str">
            <v>Республика Башкортостан</v>
          </cell>
          <cell r="W355" t="str">
            <v>Республика Башкортостан, 20 км. юго-западнее г. Уфа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Y355">
            <v>0</v>
          </cell>
        </row>
        <row r="356">
          <cell r="A356" t="str">
            <v>СППУшаковоДФО</v>
          </cell>
          <cell r="B356">
            <v>347</v>
          </cell>
          <cell r="C356" t="str">
            <v>Хабаровский</v>
          </cell>
          <cell r="D356" t="str">
            <v>СПП</v>
          </cell>
          <cell r="E356" t="str">
            <v>СПП</v>
          </cell>
          <cell r="F356" t="str">
            <v>Ушаково</v>
          </cell>
          <cell r="G356" t="str">
            <v>нет</v>
          </cell>
          <cell r="H356" t="str">
            <v>установлен</v>
          </cell>
          <cell r="I356" t="str">
            <v>Пункт пропуска не обустроен, так как решение о целесообразности функционирования не принято</v>
          </cell>
          <cell r="J356" t="str">
            <v>смешанный</v>
          </cell>
          <cell r="K356" t="str">
            <v>не определен</v>
          </cell>
          <cell r="L356" t="str">
            <v>грузо-пассажирский</v>
          </cell>
          <cell r="M356" t="str">
            <v>постоянный</v>
          </cell>
          <cell r="N356" t="str">
            <v>многосторонний</v>
          </cell>
          <cell r="O356" t="str">
            <v>не определен</v>
          </cell>
          <cell r="P356" t="str">
            <v>нет</v>
          </cell>
          <cell r="Q356" t="str">
            <v>нет</v>
          </cell>
          <cell r="R356" t="str">
            <v>нет</v>
          </cell>
          <cell r="S356" t="str">
            <v>Китайская Народная Республика</v>
          </cell>
          <cell r="T356" t="str">
            <v>Хума</v>
          </cell>
          <cell r="U356" t="str">
            <v>ДФО</v>
          </cell>
          <cell r="V356" t="str">
            <v>Амурская область</v>
          </cell>
          <cell r="W356" t="str">
            <v>не определен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Y356">
            <v>0</v>
          </cell>
        </row>
        <row r="357">
          <cell r="A357" t="str">
            <v>ДАПП ПУПУш-БельдирСФО</v>
          </cell>
          <cell r="B357">
            <v>0</v>
          </cell>
          <cell r="C357" t="str">
            <v>Новосибирский</v>
          </cell>
          <cell r="D357" t="str">
            <v>АПП</v>
          </cell>
          <cell r="E357" t="str">
            <v>ДАПП ПУП</v>
          </cell>
          <cell r="F357" t="str">
            <v>Уш-Бельдир</v>
          </cell>
          <cell r="G357" t="str">
            <v>нет</v>
          </cell>
          <cell r="H357" t="str">
            <v>закрыт</v>
          </cell>
          <cell r="I357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J357" t="str">
            <v>автомобильный</v>
          </cell>
          <cell r="K357" t="str">
            <v>не определен</v>
          </cell>
          <cell r="L357" t="str">
            <v>грузо-пассажирский</v>
          </cell>
          <cell r="M357" t="str">
            <v>сезонный</v>
          </cell>
          <cell r="N357" t="str">
            <v>двусторонний</v>
          </cell>
          <cell r="O357" t="str">
            <v>упрощенный</v>
          </cell>
          <cell r="P357" t="str">
            <v>нет</v>
          </cell>
          <cell r="Q357" t="str">
            <v>нет</v>
          </cell>
          <cell r="R357" t="str">
            <v>нет</v>
          </cell>
          <cell r="S357" t="str">
            <v>Монголия</v>
          </cell>
          <cell r="T357" t="str">
            <v>Шишхид-Гол</v>
          </cell>
          <cell r="U357" t="str">
            <v>СФО</v>
          </cell>
          <cell r="V357" t="str">
            <v>Республика Тыва</v>
          </cell>
          <cell r="W357" t="str">
            <v>не определен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Y357">
            <v>0</v>
          </cell>
        </row>
        <row r="358">
          <cell r="A358" t="str">
            <v>МППУэленДФО</v>
          </cell>
          <cell r="B358">
            <v>82</v>
          </cell>
          <cell r="C358" t="str">
            <v>Владивостокский</v>
          </cell>
          <cell r="D358" t="str">
            <v>МПП</v>
          </cell>
          <cell r="E358" t="str">
            <v>МПП</v>
          </cell>
          <cell r="F358" t="str">
            <v>Уэлен</v>
          </cell>
          <cell r="G358" t="str">
            <v>нет</v>
          </cell>
          <cell r="H358" t="str">
            <v>установлен</v>
          </cell>
          <cell r="I358" t="str">
            <v>Не функционирует с момента установления. Пункт пропуска не обустроен, так как решение о целесообразности функционирования не принято</v>
          </cell>
          <cell r="J358" t="str">
            <v>морской</v>
          </cell>
          <cell r="K358" t="str">
            <v>не определен</v>
          </cell>
          <cell r="L358" t="str">
            <v>пассажирский</v>
          </cell>
          <cell r="M358" t="str">
            <v>не определен</v>
          </cell>
          <cell r="N358" t="str">
            <v>двусторонний</v>
          </cell>
          <cell r="O358" t="str">
            <v>не определен</v>
          </cell>
          <cell r="P358" t="str">
            <v>нет</v>
          </cell>
          <cell r="Q358" t="str">
            <v>нет</v>
          </cell>
          <cell r="R358" t="str">
            <v>нет</v>
          </cell>
          <cell r="S358" t="str">
            <v>не применимо</v>
          </cell>
          <cell r="T358" t="str">
            <v>не применимо</v>
          </cell>
          <cell r="U358" t="str">
            <v>ДФО</v>
          </cell>
          <cell r="V358" t="str">
            <v>Чукотский автономный округ</v>
          </cell>
          <cell r="W358" t="str">
            <v>не определен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Y358">
            <v>0</v>
          </cell>
        </row>
        <row r="359">
          <cell r="A359" t="str">
            <v>МППФеодосияЮФО</v>
          </cell>
          <cell r="B359">
            <v>139</v>
          </cell>
          <cell r="C359" t="str">
            <v>Крымский</v>
          </cell>
          <cell r="D359" t="str">
            <v>МПП</v>
          </cell>
          <cell r="E359" t="str">
            <v>МПП</v>
          </cell>
          <cell r="F359" t="str">
            <v>Феодосия</v>
          </cell>
          <cell r="G359" t="str">
            <v>да</v>
          </cell>
          <cell r="H359" t="str">
            <v>установлен</v>
          </cell>
          <cell r="I359" t="str">
            <v>функционирует</v>
          </cell>
          <cell r="J359" t="str">
            <v>морской</v>
          </cell>
          <cell r="K359" t="str">
            <v>не определен</v>
          </cell>
          <cell r="L359" t="str">
            <v>грузо-пассажирский</v>
          </cell>
          <cell r="M359" t="str">
            <v>постоянный</v>
          </cell>
          <cell r="N359" t="str">
            <v>многосторонний</v>
          </cell>
          <cell r="O359" t="str">
            <v>не определен</v>
          </cell>
          <cell r="P359" t="str">
            <v>нет</v>
          </cell>
          <cell r="Q359" t="str">
            <v>да</v>
          </cell>
          <cell r="R359" t="str">
            <v>да</v>
          </cell>
          <cell r="S359" t="str">
            <v>не применимо</v>
          </cell>
          <cell r="T359" t="str">
            <v>не применимо</v>
          </cell>
          <cell r="U359" t="str">
            <v>ЮФО</v>
          </cell>
          <cell r="V359" t="str">
            <v>Республика Крым</v>
          </cell>
          <cell r="W359" t="str">
            <v>Республика Крым, г. Феодосия, ул. Горького, 11. причалы №№ 1 (санитарный причал), 2, 3, 14; РНП «Северныи» и «Южный» и районы якорной стоянки №400, 401 (для осуществления пропуска через государственную границу нефтеналивных судов)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Y359">
            <v>0</v>
          </cell>
        </row>
        <row r="360">
          <cell r="A360" t="str">
            <v>РППХабаровскДФО</v>
          </cell>
          <cell r="B360">
            <v>337</v>
          </cell>
          <cell r="C360" t="str">
            <v>Хабаровский</v>
          </cell>
          <cell r="D360" t="str">
            <v>РПП</v>
          </cell>
          <cell r="E360" t="str">
            <v>РПП</v>
          </cell>
          <cell r="F360" t="str">
            <v>Хабаровск</v>
          </cell>
          <cell r="G360" t="str">
            <v>да</v>
          </cell>
          <cell r="H360" t="str">
            <v>установлен</v>
          </cell>
          <cell r="I360" t="str">
            <v>функционирует</v>
          </cell>
          <cell r="J360" t="str">
            <v>речной</v>
          </cell>
          <cell r="K360" t="str">
            <v>не определен</v>
          </cell>
          <cell r="L360" t="str">
            <v>грузо-пассажирский</v>
          </cell>
          <cell r="M360" t="str">
            <v>постоянный</v>
          </cell>
          <cell r="N360" t="str">
            <v>многосторонний</v>
          </cell>
          <cell r="O360" t="str">
            <v>не определен</v>
          </cell>
          <cell r="P360" t="str">
            <v>да</v>
          </cell>
          <cell r="Q360" t="str">
            <v>нет</v>
          </cell>
          <cell r="R360" t="str">
            <v>да</v>
          </cell>
          <cell r="S360" t="str">
            <v>Китайская Народная Республика</v>
          </cell>
          <cell r="T360" t="str">
            <v>Фуюань</v>
          </cell>
          <cell r="U360" t="str">
            <v>ДФО</v>
          </cell>
          <cell r="V360" t="str">
            <v>Хабаровский край</v>
          </cell>
          <cell r="W360" t="str">
            <v>Хабаровский край, г. Хабаровск, ул. Шевченко, д. 1 и прилегающая акватория в районе набережной реки Амур, напротив речного вокзала (пассажирское направление), участок № 1 грузовой район «Ветка»: г. Хабаровск, ул. Тихоокеанская, д. 45 (грузовое направление); г. Хабаровск, ул. Приемная, 114  грузовое направление)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Y360">
            <v>0</v>
          </cell>
        </row>
        <row r="361">
          <cell r="A361" t="str">
            <v>ВППХабаровск (Новый)ДФО</v>
          </cell>
          <cell r="B361">
            <v>330</v>
          </cell>
          <cell r="C361" t="str">
            <v>Хабаровский</v>
          </cell>
          <cell r="D361" t="str">
            <v>ВПП</v>
          </cell>
          <cell r="E361" t="str">
            <v>ВПП</v>
          </cell>
          <cell r="F361" t="str">
            <v>Хабаровск (Новый)</v>
          </cell>
          <cell r="G361" t="str">
            <v>да</v>
          </cell>
          <cell r="H361" t="str">
            <v>установлен</v>
          </cell>
          <cell r="I361" t="str">
            <v>функционирует</v>
          </cell>
          <cell r="J361" t="str">
            <v>воздушный</v>
          </cell>
          <cell r="K361" t="str">
            <v>не определен</v>
          </cell>
          <cell r="L361" t="str">
            <v>грузо-пассажирский</v>
          </cell>
          <cell r="M361" t="str">
            <v>постоянный</v>
          </cell>
          <cell r="N361" t="str">
            <v>многосторонний</v>
          </cell>
          <cell r="O361" t="str">
            <v>не определен</v>
          </cell>
          <cell r="P361" t="str">
            <v>да</v>
          </cell>
          <cell r="Q361" t="str">
            <v>да</v>
          </cell>
          <cell r="R361" t="str">
            <v>да</v>
          </cell>
          <cell r="S361" t="str">
            <v>не применимо</v>
          </cell>
          <cell r="T361" t="str">
            <v>не применимо</v>
          </cell>
          <cell r="U361" t="str">
            <v>ДФО</v>
          </cell>
          <cell r="V361" t="str">
            <v>Хабаровский край</v>
          </cell>
          <cell r="W361" t="str">
            <v>Хабаровский край, г. Хабаровск, Матвеевское шоссе, 32а, 34д, 26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Y361">
            <v>0</v>
          </cell>
        </row>
        <row r="362">
          <cell r="A362" t="str">
            <v>ДАППХандагайты (Боршо)СФО</v>
          </cell>
          <cell r="B362">
            <v>172</v>
          </cell>
          <cell r="C362" t="str">
            <v>Новосибирский</v>
          </cell>
          <cell r="D362" t="str">
            <v>АПП</v>
          </cell>
          <cell r="E362" t="str">
            <v>МАПП</v>
          </cell>
          <cell r="F362" t="str">
            <v>Хандагайты (Боршо)</v>
          </cell>
          <cell r="G362" t="str">
            <v>да</v>
          </cell>
          <cell r="H362" t="str">
            <v>установлен</v>
          </cell>
          <cell r="I362" t="str">
            <v>функционирует</v>
          </cell>
          <cell r="J362" t="str">
            <v>автомобильный</v>
          </cell>
          <cell r="K362" t="str">
            <v>не определен</v>
          </cell>
          <cell r="L362" t="str">
            <v>грузо-пассажирский</v>
          </cell>
          <cell r="M362" t="str">
            <v>постоянный</v>
          </cell>
          <cell r="N362" t="str">
            <v>многосторонний</v>
          </cell>
          <cell r="O362" t="str">
            <v>не определен</v>
          </cell>
          <cell r="P362" t="str">
            <v>да</v>
          </cell>
          <cell r="Q362" t="str">
            <v>нет</v>
          </cell>
          <cell r="R362" t="str">
            <v>да</v>
          </cell>
          <cell r="S362" t="str">
            <v>Монголия</v>
          </cell>
          <cell r="T362" t="str">
            <v>Боршо</v>
          </cell>
          <cell r="U362" t="str">
            <v>СФО</v>
          </cell>
          <cell r="V362" t="str">
            <v>Республика Тыва</v>
          </cell>
          <cell r="W362" t="str">
            <v>Республика Тыва, Овюрский район, расположенный в 3-х км на юго-восток от ориентира с. Хандагайты, км 1116+125 автомобильной дороги федерального значения Р-257 «Енисей» «Красноярск – Абакан - Кызыл-Чадан – Хандагайты – государственная граница с Монголией»</v>
          </cell>
          <cell r="X362" t="str">
            <v>федеральная</v>
          </cell>
          <cell r="Y362" t="str">
            <v>Р-257</v>
          </cell>
          <cell r="Z362" t="str">
            <v>ФКУ Упрдор "Енисей"</v>
          </cell>
          <cell r="AA362" t="str">
            <v>1116+040 - 1116+125</v>
          </cell>
          <cell r="AB362">
            <v>8.500000000003638E-2</v>
          </cell>
          <cell r="AC362">
            <v>2</v>
          </cell>
          <cell r="AD362" t="str">
            <v xml:space="preserve">III </v>
          </cell>
          <cell r="AE362">
            <v>60.37</v>
          </cell>
          <cell r="AF362" t="str">
            <v>обустроено</v>
          </cell>
          <cell r="AG362" t="str">
            <v>-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Y362">
            <v>0</v>
          </cell>
        </row>
        <row r="363">
          <cell r="A363" t="str">
            <v>ДАПП ПУПХандагайты (Тэли)СФО</v>
          </cell>
          <cell r="B363">
            <v>0</v>
          </cell>
          <cell r="C363" t="str">
            <v>Новосибирский</v>
          </cell>
          <cell r="D363" t="str">
            <v>АПП</v>
          </cell>
          <cell r="E363" t="str">
            <v>ДАПП ПУП</v>
          </cell>
          <cell r="F363" t="str">
            <v>Хандагайты (Тэли)</v>
          </cell>
          <cell r="G363" t="str">
            <v>нет</v>
          </cell>
          <cell r="H363" t="str">
            <v>закрыт</v>
          </cell>
          <cell r="I363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J363" t="str">
            <v>автомобильный</v>
          </cell>
          <cell r="K363" t="str">
            <v>не определен</v>
          </cell>
          <cell r="L363" t="str">
            <v>грузо-пассажирский</v>
          </cell>
          <cell r="M363" t="str">
            <v>работающий на нерегулярной основе</v>
          </cell>
          <cell r="N363" t="str">
            <v>двусторонний</v>
          </cell>
          <cell r="O363" t="str">
            <v>упрощенный</v>
          </cell>
          <cell r="P363" t="str">
            <v>нет</v>
          </cell>
          <cell r="Q363" t="str">
            <v>нет</v>
          </cell>
          <cell r="R363" t="str">
            <v>нет</v>
          </cell>
          <cell r="S363" t="str">
            <v>Монголия</v>
          </cell>
          <cell r="T363" t="str">
            <v>Тэли</v>
          </cell>
          <cell r="U363" t="str">
            <v>СФО</v>
          </cell>
          <cell r="V363" t="str">
            <v>Республика Тыва</v>
          </cell>
          <cell r="W363" t="str">
            <v>не определен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Y363">
            <v>0</v>
          </cell>
        </row>
        <row r="364">
          <cell r="A364" t="str">
            <v>ВППХанты-МансийскУФО</v>
          </cell>
          <cell r="B364">
            <v>324</v>
          </cell>
          <cell r="C364" t="str">
            <v>Уральский</v>
          </cell>
          <cell r="D364" t="str">
            <v>ВПП</v>
          </cell>
          <cell r="E364" t="str">
            <v>ВПП</v>
          </cell>
          <cell r="F364" t="str">
            <v>Ханты-Мансийск</v>
          </cell>
          <cell r="G364" t="str">
            <v>да</v>
          </cell>
          <cell r="H364" t="str">
            <v>установлен</v>
          </cell>
          <cell r="I364" t="str">
            <v>функционирует</v>
          </cell>
          <cell r="J364" t="str">
            <v>воздушный</v>
          </cell>
          <cell r="K364" t="str">
            <v>не определен</v>
          </cell>
          <cell r="L364" t="str">
            <v>грузо-пассажирский</v>
          </cell>
          <cell r="M364" t="str">
            <v>постоянный</v>
          </cell>
          <cell r="N364" t="str">
            <v>многосторонний</v>
          </cell>
          <cell r="O364" t="str">
            <v>не определен</v>
          </cell>
          <cell r="P364" t="str">
            <v>нет</v>
          </cell>
          <cell r="Q364" t="str">
            <v>нет</v>
          </cell>
          <cell r="R364" t="str">
            <v>нет</v>
          </cell>
          <cell r="S364" t="str">
            <v>не применимо</v>
          </cell>
          <cell r="T364" t="str">
            <v>не применимо</v>
          </cell>
          <cell r="U364" t="str">
            <v>УФО</v>
          </cell>
          <cell r="V364" t="str">
            <v>Ханты-Мансийский автономный округ - Югра</v>
          </cell>
          <cell r="W364" t="str">
            <v>Ханты-Мансийский автономный округ – Югра, г. Ханты-Мансийск, аэропорт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Y364">
            <v>0</v>
          </cell>
        </row>
        <row r="365">
          <cell r="A365" t="str">
            <v>ЖДППХасанДФО</v>
          </cell>
          <cell r="B365">
            <v>53</v>
          </cell>
          <cell r="C365" t="str">
            <v>Владивостокский</v>
          </cell>
          <cell r="D365" t="str">
            <v>ЖДПП</v>
          </cell>
          <cell r="E365" t="str">
            <v>ЖДПП</v>
          </cell>
          <cell r="F365" t="str">
            <v>Хасан</v>
          </cell>
          <cell r="G365" t="str">
            <v>да</v>
          </cell>
          <cell r="H365" t="str">
            <v>установлен</v>
          </cell>
          <cell r="I365" t="str">
            <v>функционирует</v>
          </cell>
          <cell r="J365" t="str">
            <v>железнодорожный</v>
          </cell>
          <cell r="K365" t="str">
            <v>не определен</v>
          </cell>
          <cell r="L365" t="str">
            <v>грузо-пассажирский</v>
          </cell>
          <cell r="M365" t="str">
            <v>постоянный</v>
          </cell>
          <cell r="N365" t="str">
            <v>многосторонний</v>
          </cell>
          <cell r="O365" t="str">
            <v>не определен</v>
          </cell>
          <cell r="P365" t="str">
            <v>нет</v>
          </cell>
          <cell r="Q365" t="str">
            <v>нет</v>
          </cell>
          <cell r="R365" t="str">
            <v>нет</v>
          </cell>
          <cell r="S365" t="str">
            <v>Корейская Народно-Демократическая Республика</v>
          </cell>
          <cell r="T365" t="str">
            <v>Туманган</v>
          </cell>
          <cell r="U365" t="str">
            <v>ДФО</v>
          </cell>
          <cell r="V365" t="str">
            <v>Приморский край</v>
          </cell>
          <cell r="W365" t="str">
            <v>Приморский край, Хасанский район, ст. "Хасан"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Y365">
            <v>0</v>
          </cell>
        </row>
        <row r="366">
          <cell r="A366" t="str">
            <v>МППХолмскДФО</v>
          </cell>
          <cell r="B366">
            <v>83</v>
          </cell>
          <cell r="C366" t="str">
            <v>Владивостокский</v>
          </cell>
          <cell r="D366" t="str">
            <v>МПП</v>
          </cell>
          <cell r="E366" t="str">
            <v>МПП</v>
          </cell>
          <cell r="F366" t="str">
            <v>Холмск</v>
          </cell>
          <cell r="G366" t="str">
            <v>да</v>
          </cell>
          <cell r="H366" t="str">
            <v>установлен</v>
          </cell>
          <cell r="I366" t="str">
            <v>функционирует</v>
          </cell>
          <cell r="J366" t="str">
            <v>морской</v>
          </cell>
          <cell r="K366" t="str">
            <v>не определен</v>
          </cell>
          <cell r="L366" t="str">
            <v>грузо-пассажирский</v>
          </cell>
          <cell r="M366" t="str">
            <v>постоянный</v>
          </cell>
          <cell r="N366" t="str">
            <v>многосторонний</v>
          </cell>
          <cell r="O366" t="str">
            <v>не определен</v>
          </cell>
          <cell r="P366" t="str">
            <v>нет</v>
          </cell>
          <cell r="Q366" t="str">
            <v>да</v>
          </cell>
          <cell r="R366" t="str">
            <v>да</v>
          </cell>
          <cell r="S366" t="str">
            <v>не применимо</v>
          </cell>
          <cell r="T366" t="str">
            <v>не применимо</v>
          </cell>
          <cell r="U366" t="str">
            <v>ДФО</v>
          </cell>
          <cell r="V366" t="str">
            <v>Сахалинская область</v>
          </cell>
          <cell r="W366" t="str">
            <v>Сахалинская область, г. Холмск, ул. Советская д. 39, г. Холмск, ул. Лесозаводская, д. 11, морской порт Холмск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Y366">
            <v>0</v>
          </cell>
        </row>
        <row r="367">
          <cell r="A367" t="str">
            <v>ДАППЦаган-ТолгойСФО</v>
          </cell>
          <cell r="B367">
            <v>173</v>
          </cell>
          <cell r="C367" t="str">
            <v>Новосибирский</v>
          </cell>
          <cell r="D367" t="str">
            <v>АПП</v>
          </cell>
          <cell r="E367" t="str">
            <v>ДАПП</v>
          </cell>
          <cell r="F367" t="str">
            <v>Цаган-Толгой</v>
          </cell>
          <cell r="G367" t="str">
            <v>да</v>
          </cell>
          <cell r="H367" t="str">
            <v>установлен</v>
          </cell>
          <cell r="I367" t="str">
            <v>функционирует</v>
          </cell>
          <cell r="J367" t="str">
            <v>автомобильный</v>
          </cell>
          <cell r="K367" t="str">
            <v>не определен</v>
          </cell>
          <cell r="L367" t="str">
            <v>грузо-пассажирский</v>
          </cell>
          <cell r="M367" t="str">
            <v>постоянный</v>
          </cell>
          <cell r="N367" t="str">
            <v>двусторонний</v>
          </cell>
          <cell r="O367" t="str">
            <v>не определен</v>
          </cell>
          <cell r="P367" t="str">
            <v>да</v>
          </cell>
          <cell r="Q367" t="str">
            <v>нет</v>
          </cell>
          <cell r="R367" t="str">
            <v>да</v>
          </cell>
          <cell r="S367" t="str">
            <v>Монголия</v>
          </cell>
          <cell r="T367" t="str">
            <v>Арц-Сурь</v>
          </cell>
          <cell r="U367" t="str">
            <v>СФО</v>
          </cell>
          <cell r="V367" t="str">
            <v>Республика Тыва</v>
          </cell>
          <cell r="W367" t="str">
            <v>Республика Тыва, Эрзинский кожуун, местечко Артыштыг, автодорога М-54 «Енисей»</v>
          </cell>
          <cell r="X367" t="str">
            <v>региональная</v>
          </cell>
          <cell r="Y367" t="str">
            <v>93Н-110, Кызыл - Эрзин - Госграница с Монголией (км 0+000 - км 274+500)</v>
          </cell>
          <cell r="Z367" t="str">
            <v>ФКУ Упрдор "Енисей"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 t="str">
            <v>93Н-110 Госграница с Монголией - Эрзин - Кызыл (км 804+200 а/д Р-257 "Енисей")</v>
          </cell>
          <cell r="AJ367" t="str">
            <v>274,5</v>
          </cell>
          <cell r="AK367">
            <v>274.5</v>
          </cell>
          <cell r="AL367" t="str">
            <v>III - 264,5 км;                        грунтовое (без кат.) - 10 км</v>
          </cell>
          <cell r="AM367">
            <v>2</v>
          </cell>
          <cell r="AN367">
            <v>50000</v>
          </cell>
          <cell r="AO367">
            <v>55000</v>
          </cell>
          <cell r="AP367">
            <v>60000</v>
          </cell>
          <cell r="AQ367">
            <v>20000</v>
          </cell>
          <cell r="AR367">
            <v>30000</v>
          </cell>
          <cell r="AS367">
            <v>40000</v>
          </cell>
          <cell r="AT367">
            <v>30000</v>
          </cell>
          <cell r="AU367">
            <v>40000</v>
          </cell>
          <cell r="AV367">
            <v>50000</v>
          </cell>
          <cell r="AW367">
            <v>0</v>
          </cell>
          <cell r="AY367">
            <v>0</v>
          </cell>
        </row>
        <row r="368">
          <cell r="A368" t="str">
            <v>ДАПП ПУПЦаган-ЧелутайДФО</v>
          </cell>
          <cell r="B368">
            <v>0</v>
          </cell>
          <cell r="C368" t="str">
            <v>Читинский</v>
          </cell>
          <cell r="D368" t="str">
            <v>АПП</v>
          </cell>
          <cell r="E368" t="str">
            <v>ДАПП ПУП</v>
          </cell>
          <cell r="F368" t="str">
            <v>Цаган-Челутай</v>
          </cell>
          <cell r="G368" t="str">
            <v>нет</v>
          </cell>
          <cell r="H368" t="str">
            <v>закрыт</v>
          </cell>
          <cell r="I368" t="str">
            <v>Планируется к закрытию. Во исполнение протокола 13 заседания Подкомиссии по региональному и приграничному сотрудничеству Российско-Монгольской Межправительственной комиссии по торгово-экономическому и научно-техническому сотрудничеству от 26.02.2018 ведется работа по внесению изменений в Соглашение между Правительством Российской Федерации и Правительством Монголии о пограничных пунктах пропуска в части актуализации перечня пунктов пропуска на российско-монгольском участке государственной границы. Минтрансом России разработан соответствующий проект Протокола о внесении изменений в Соглашение о пунктах пропуска, которым предусматривается закрытие 13 нефункционирующих пунктов пропуска. Проект Протокола согласован всеми федеральными органами исполнительной власти и находится на рассмотрении у монгольской стороны</v>
          </cell>
          <cell r="J368" t="str">
            <v>автомобильный</v>
          </cell>
          <cell r="K368" t="str">
            <v>не определен</v>
          </cell>
          <cell r="L368" t="str">
            <v>грузо-пассажирский</v>
          </cell>
          <cell r="M368" t="str">
            <v>сезонный</v>
          </cell>
          <cell r="N368" t="str">
            <v>двусторонний</v>
          </cell>
          <cell r="O368" t="str">
            <v>упрощенный</v>
          </cell>
          <cell r="P368" t="str">
            <v>нет</v>
          </cell>
          <cell r="Q368" t="str">
            <v>нет</v>
          </cell>
          <cell r="R368" t="str">
            <v>нет</v>
          </cell>
          <cell r="S368" t="str">
            <v>Монголия</v>
          </cell>
          <cell r="T368" t="str">
            <v>Худэр</v>
          </cell>
          <cell r="U368" t="str">
            <v>ДФО</v>
          </cell>
          <cell r="V368" t="str">
            <v>Республика Бурятия</v>
          </cell>
          <cell r="W368" t="str">
            <v>не определен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Y368">
            <v>0</v>
          </cell>
        </row>
        <row r="369">
          <cell r="A369" t="str">
            <v>ВППЧебоксарыПФО</v>
          </cell>
          <cell r="B369">
            <v>104</v>
          </cell>
          <cell r="C369" t="str">
            <v>Волгоградский</v>
          </cell>
          <cell r="D369" t="str">
            <v>ВПП</v>
          </cell>
          <cell r="E369" t="str">
            <v>ВПП</v>
          </cell>
          <cell r="F369" t="str">
            <v>Чебоксары</v>
          </cell>
          <cell r="G369" t="str">
            <v>да</v>
          </cell>
          <cell r="H369" t="str">
            <v>установлен</v>
          </cell>
          <cell r="I369" t="str">
            <v>функционирует</v>
          </cell>
          <cell r="J369" t="str">
            <v>воздушный</v>
          </cell>
          <cell r="K369" t="str">
            <v>не определен</v>
          </cell>
          <cell r="L369" t="str">
            <v>грузо-пассажирский</v>
          </cell>
          <cell r="M369" t="str">
            <v>постоянный</v>
          </cell>
          <cell r="N369" t="str">
            <v>многосторонний</v>
          </cell>
          <cell r="O369" t="str">
            <v>не определен</v>
          </cell>
          <cell r="P369" t="str">
            <v>нет</v>
          </cell>
          <cell r="Q369" t="str">
            <v>нет</v>
          </cell>
          <cell r="R369" t="str">
            <v>нет</v>
          </cell>
          <cell r="S369" t="str">
            <v>не применимо</v>
          </cell>
          <cell r="T369" t="str">
            <v>не применимо</v>
          </cell>
          <cell r="U369" t="str">
            <v>ПФО</v>
          </cell>
          <cell r="V369" t="str">
            <v>Чувашская Республика – Чувашия</v>
          </cell>
          <cell r="W369" t="str">
            <v>Чувашская Республика, г. Чебоксары, пл. И.Ф. Скворцова, д. 1, аэропорт "Чебоксары"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Y369">
            <v>0</v>
          </cell>
        </row>
        <row r="370">
          <cell r="A370" t="str">
            <v>ВППЧелябинск (Баландино)УФО</v>
          </cell>
          <cell r="B370">
            <v>325</v>
          </cell>
          <cell r="C370" t="str">
            <v>Уральский</v>
          </cell>
          <cell r="D370" t="str">
            <v>ВПП</v>
          </cell>
          <cell r="E370" t="str">
            <v>ВПП</v>
          </cell>
          <cell r="F370" t="str">
            <v>Челябинск (Баландино)</v>
          </cell>
          <cell r="G370" t="str">
            <v>да</v>
          </cell>
          <cell r="H370" t="str">
            <v>установлен</v>
          </cell>
          <cell r="I370" t="str">
            <v>функционирует</v>
          </cell>
          <cell r="J370" t="str">
            <v>воздушный</v>
          </cell>
          <cell r="K370" t="str">
            <v>не определен</v>
          </cell>
          <cell r="L370" t="str">
            <v>грузо-пассажирский</v>
          </cell>
          <cell r="M370" t="str">
            <v>постоянный</v>
          </cell>
          <cell r="N370" t="str">
            <v>многосторонний</v>
          </cell>
          <cell r="O370" t="str">
            <v>не определен</v>
          </cell>
          <cell r="P370" t="str">
            <v>нет</v>
          </cell>
          <cell r="Q370" t="str">
            <v>нет</v>
          </cell>
          <cell r="R370" t="str">
            <v>нет</v>
          </cell>
          <cell r="S370" t="str">
            <v>не применимо</v>
          </cell>
          <cell r="T370" t="str">
            <v>не применимо</v>
          </cell>
          <cell r="U370" t="str">
            <v>УФО</v>
          </cell>
          <cell r="V370" t="str">
            <v>Челябинская область</v>
          </cell>
          <cell r="W370" t="str">
            <v>Челябинская область, 18 км северо-восточнее г. Челябинска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Y370">
            <v>0</v>
          </cell>
        </row>
        <row r="371">
          <cell r="A371" t="str">
            <v>ВППЧереповецСЗФО</v>
          </cell>
          <cell r="B371">
            <v>252</v>
          </cell>
          <cell r="C371" t="str">
            <v>Санкт-Петербургский</v>
          </cell>
          <cell r="D371" t="str">
            <v>ВПП</v>
          </cell>
          <cell r="E371" t="str">
            <v>ВПП</v>
          </cell>
          <cell r="F371" t="str">
            <v>Череповец</v>
          </cell>
          <cell r="G371" t="str">
            <v>да</v>
          </cell>
          <cell r="H371" t="str">
            <v>установлен</v>
          </cell>
          <cell r="I371" t="str">
            <v>функционирует</v>
          </cell>
          <cell r="J371" t="str">
            <v>воздушный</v>
          </cell>
          <cell r="K371" t="str">
            <v>не определен</v>
          </cell>
          <cell r="L371" t="str">
            <v>пассажирский</v>
          </cell>
          <cell r="M371" t="str">
            <v>работающий на нерегулярной основе</v>
          </cell>
          <cell r="N371" t="str">
            <v>многосторонний</v>
          </cell>
          <cell r="O371" t="str">
            <v>не определен</v>
          </cell>
          <cell r="P371" t="str">
            <v>нет</v>
          </cell>
          <cell r="Q371" t="str">
            <v>нет</v>
          </cell>
          <cell r="R371" t="str">
            <v>нет</v>
          </cell>
          <cell r="S371" t="str">
            <v>не применимо</v>
          </cell>
          <cell r="T371" t="str">
            <v>не применимо</v>
          </cell>
          <cell r="U371" t="str">
            <v>СЗФО</v>
          </cell>
          <cell r="V371" t="str">
            <v>Вологодская область</v>
          </cell>
          <cell r="W371" t="str">
            <v>д. Ботово, Аэропорт Череповец, 18 км северо-восточнее г. Череповец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Y371">
            <v>0</v>
          </cell>
        </row>
        <row r="372">
          <cell r="A372" t="str">
            <v>РППЧерлакСФО</v>
          </cell>
          <cell r="B372">
            <v>191</v>
          </cell>
          <cell r="C372" t="str">
            <v>Новосибирский</v>
          </cell>
          <cell r="D372" t="str">
            <v>РПП</v>
          </cell>
          <cell r="E372" t="str">
            <v>РПП</v>
          </cell>
          <cell r="F372" t="str">
            <v>Черлак</v>
          </cell>
          <cell r="G372" t="str">
            <v>да</v>
          </cell>
          <cell r="H372" t="str">
            <v>установлен</v>
          </cell>
          <cell r="I372" t="str">
            <v>функционирует</v>
          </cell>
          <cell r="J372" t="str">
            <v>речной</v>
          </cell>
          <cell r="K372" t="str">
            <v>не определен</v>
          </cell>
          <cell r="L372" t="str">
            <v>грузо-пассажирский</v>
          </cell>
          <cell r="M372" t="str">
            <v>сезонный</v>
          </cell>
          <cell r="N372" t="str">
            <v>двусторонний</v>
          </cell>
          <cell r="O372" t="str">
            <v>не определен</v>
          </cell>
          <cell r="P372" t="str">
            <v>нет</v>
          </cell>
          <cell r="Q372" t="str">
            <v>нет</v>
          </cell>
          <cell r="R372" t="str">
            <v>нет</v>
          </cell>
          <cell r="S372" t="str">
            <v>Республика Казахстан</v>
          </cell>
          <cell r="T372" t="str">
            <v>Урлитобе</v>
          </cell>
          <cell r="U372" t="str">
            <v>СФО</v>
          </cell>
          <cell r="V372" t="str">
            <v>Омская область</v>
          </cell>
          <cell r="W372" t="str">
            <v>Омская область, Черлакский район, р.п. Черлак река Иртыш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Y372">
            <v>0</v>
          </cell>
        </row>
        <row r="373">
          <cell r="A373" t="str">
            <v>МАППЧернышевскоеСЗФО</v>
          </cell>
          <cell r="B373">
            <v>118</v>
          </cell>
          <cell r="C373" t="str">
            <v>Калининградский</v>
          </cell>
          <cell r="D373" t="str">
            <v>АПП</v>
          </cell>
          <cell r="E373" t="str">
            <v>МАПП</v>
          </cell>
          <cell r="F373" t="str">
            <v>Чернышевское</v>
          </cell>
          <cell r="G373" t="str">
            <v>да</v>
          </cell>
          <cell r="H373" t="str">
            <v>установлен</v>
          </cell>
          <cell r="I373" t="str">
            <v>функционирует</v>
          </cell>
          <cell r="J373" t="str">
            <v>автомобильный</v>
          </cell>
          <cell r="K373" t="str">
            <v>не определен</v>
          </cell>
          <cell r="L373" t="str">
            <v>грузо-пассажирский</v>
          </cell>
          <cell r="M373" t="str">
            <v>постоянный</v>
          </cell>
          <cell r="N373" t="str">
            <v>многосторонний</v>
          </cell>
          <cell r="O373" t="str">
            <v>не определен</v>
          </cell>
          <cell r="P373" t="str">
            <v>да</v>
          </cell>
          <cell r="Q373" t="str">
            <v>да</v>
          </cell>
          <cell r="R373" t="str">
            <v>да</v>
          </cell>
          <cell r="S373" t="str">
            <v>Литовская Республика</v>
          </cell>
          <cell r="T373" t="str">
            <v>Кибартай</v>
          </cell>
          <cell r="U373" t="str">
            <v>СЗФО</v>
          </cell>
          <cell r="V373" t="str">
            <v>Калининградская область</v>
          </cell>
          <cell r="W373" t="str">
            <v>Калининградская область, Нестеровский район, поселок Чернышевское, ул. Калининградская, 1, автомобильные дороги: обход пос. Чернышевское, Северный (I очередь) км 3,2 и А-229 Калининград - Черняховск - Нестеров - граница с Литовской Республикой км 150,4</v>
          </cell>
          <cell r="X373" t="str">
            <v>региональная</v>
          </cell>
          <cell r="Y373" t="str">
            <v>27 ОП РЗ 27А-005-(РЕ 9А)Обход пос. Чернышевское, Северный (I очередь)</v>
          </cell>
          <cell r="Z373" t="str">
            <v>ФКУ Упрдор "Северо-Запад"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 t="str">
            <v>27 ОП РЗ 27А-005-(РЕ 9А)Обход пос. Чернышевское, Северный (I очередь) - 27 ОП РЗ 27А-006-(РЕ 9А) Обход пос. Чернышевское, Северный (участок от МАПП до границы с Литовской Республикой)</v>
          </cell>
          <cell r="AJ373" t="str">
            <v>3,2
0,4</v>
          </cell>
          <cell r="AK373">
            <v>3.6</v>
          </cell>
          <cell r="AL373" t="str">
            <v>II
II</v>
          </cell>
          <cell r="AM373" t="str">
            <v>2
2</v>
          </cell>
          <cell r="AN373">
            <v>4815.5298199999997</v>
          </cell>
          <cell r="AO373">
            <v>5056.3063190000003</v>
          </cell>
          <cell r="AP373">
            <v>5309.1216359999999</v>
          </cell>
          <cell r="AQ373">
            <v>39629.918460000001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 t="str">
            <v>В связи с возможной передачей участка автомобильной дороги А-229 "Калининград - Черняховск - Нестеров - до границы Литовской республики" региональному  УДХ затраты на содержание можно не учитывать</v>
          </cell>
          <cell r="AY373">
            <v>0</v>
          </cell>
        </row>
        <row r="374">
          <cell r="A374" t="str">
            <v>ЖДППЧерняховскСЗФО</v>
          </cell>
          <cell r="B374">
            <v>124</v>
          </cell>
          <cell r="C374" t="str">
            <v>Калининградский</v>
          </cell>
          <cell r="D374" t="str">
            <v>ЖДПП</v>
          </cell>
          <cell r="E374" t="str">
            <v>ЖДПП</v>
          </cell>
          <cell r="F374" t="str">
            <v>Черняховск</v>
          </cell>
          <cell r="G374" t="str">
            <v>да</v>
          </cell>
          <cell r="H374" t="str">
            <v>установлен</v>
          </cell>
          <cell r="I374" t="str">
            <v>Не функционирует с 02 10.2017. Установлен на период обустройства ЖДПП Нестеров.
ЖДПП Нестеров открыт и с октября 2017 года осуществляет пропуск</v>
          </cell>
          <cell r="J374" t="str">
            <v>железнодорожный</v>
          </cell>
          <cell r="K374" t="str">
            <v>не определен</v>
          </cell>
          <cell r="L374" t="str">
            <v>грузовой</v>
          </cell>
          <cell r="M374" t="str">
            <v>временный</v>
          </cell>
          <cell r="N374" t="str">
            <v>многосторонний</v>
          </cell>
          <cell r="O374" t="str">
            <v>не определен</v>
          </cell>
          <cell r="P374" t="str">
            <v>нет</v>
          </cell>
          <cell r="Q374" t="str">
            <v>да</v>
          </cell>
          <cell r="R374" t="str">
            <v>да</v>
          </cell>
          <cell r="S374" t="str">
            <v>Литовская Республика</v>
          </cell>
          <cell r="T374" t="str">
            <v>Кибартай</v>
          </cell>
          <cell r="U374" t="str">
            <v>СЗФО</v>
          </cell>
          <cell r="V374" t="str">
            <v>Калининградская область</v>
          </cell>
          <cell r="W374" t="str">
            <v>Калининградская область, г. Черняховск, ж/д ст. Черняховск, Гусевское шоссе, км 24а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Y374">
            <v>0</v>
          </cell>
        </row>
        <row r="375">
          <cell r="A375" t="str">
            <v>ДАППЧертковоЮФО</v>
          </cell>
          <cell r="B375">
            <v>218</v>
          </cell>
          <cell r="C375" t="str">
            <v>Ростовский</v>
          </cell>
          <cell r="D375" t="str">
            <v>АПП</v>
          </cell>
          <cell r="E375" t="str">
            <v>ДАПП</v>
          </cell>
          <cell r="F375" t="str">
            <v>Чертково</v>
          </cell>
          <cell r="G375" t="str">
            <v>да</v>
          </cell>
          <cell r="H375" t="str">
            <v>установлен</v>
          </cell>
          <cell r="I375" t="str">
            <v>функционирует</v>
          </cell>
          <cell r="J375" t="str">
            <v>автомобильный</v>
          </cell>
          <cell r="K375" t="str">
            <v>не определен</v>
          </cell>
          <cell r="L375" t="str">
            <v>грузо-пассажирский</v>
          </cell>
          <cell r="M375" t="str">
            <v>постоянный</v>
          </cell>
          <cell r="N375" t="str">
            <v>двусторонний</v>
          </cell>
          <cell r="O375" t="str">
            <v>не определен</v>
          </cell>
          <cell r="P375" t="str">
            <v>нет</v>
          </cell>
          <cell r="Q375" t="str">
            <v>нет</v>
          </cell>
          <cell r="R375" t="str">
            <v>да</v>
          </cell>
          <cell r="S375" t="str">
            <v>не применимо (ЛНР)</v>
          </cell>
          <cell r="T375" t="str">
            <v>Меловое</v>
          </cell>
          <cell r="U375" t="str">
            <v>ЮФО</v>
          </cell>
          <cell r="V375" t="str">
            <v>Ростовская область</v>
          </cell>
          <cell r="W375" t="str">
            <v>Ростовская область, п. Чертково, Пролетарская 2-б</v>
          </cell>
          <cell r="X375" t="str">
            <v>межмуниципальная</v>
          </cell>
          <cell r="Y375" t="str">
            <v>муниципальная автомобильная дорога пос.Чертково - с.Меловое и улицам ПГТ Чертково</v>
          </cell>
          <cell r="Z375" t="str">
            <v xml:space="preserve">ФКУ Упрдор Москва - Волгоград 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 t="str">
            <v xml:space="preserve">УДС п.Чертково: ул.Марла Маркса, ул.Петровского;                  60 ОП РЗ 60К-333 регионального значения автомобильная дорога «Магистраль «Дон» –пос. Чертково, автомобильная  дорога общего пользования федерального значения М-4 «Дон» </v>
          </cell>
          <cell r="AJ375" t="str">
            <v>9,3+30,7</v>
          </cell>
          <cell r="AK375">
            <v>40</v>
          </cell>
          <cell r="AL375" t="str">
            <v>IV</v>
          </cell>
          <cell r="AM375" t="str">
            <v>2-2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 t="str">
            <v>Маршрут до МАПП проходит в границах населенного пункта пгт.Чертково
Информация будет представлена дополнительно</v>
          </cell>
          <cell r="AY375">
            <v>0</v>
          </cell>
        </row>
        <row r="376">
          <cell r="A376" t="str">
            <v>ЖДППЧертковоЮФО</v>
          </cell>
          <cell r="B376">
            <v>223</v>
          </cell>
          <cell r="C376" t="str">
            <v>Ростовский</v>
          </cell>
          <cell r="D376" t="str">
            <v>ЖДПП</v>
          </cell>
          <cell r="E376" t="str">
            <v>ЖДПП</v>
          </cell>
          <cell r="F376" t="str">
            <v>Чертково</v>
          </cell>
          <cell r="G376" t="str">
            <v>нет</v>
          </cell>
          <cell r="H376" t="str">
            <v>установлен</v>
          </cell>
          <cell r="I376" t="str">
            <v>Пункт пропуска не обустроен, так как решение о целесообразности функционирования не принято, в том числе сопредельным государством</v>
          </cell>
          <cell r="J376" t="str">
            <v>железнодорожный</v>
          </cell>
          <cell r="K376" t="str">
            <v>не определен</v>
          </cell>
          <cell r="L376" t="str">
            <v>не определен</v>
          </cell>
          <cell r="M376" t="str">
            <v>не определен</v>
          </cell>
          <cell r="N376" t="str">
            <v>двусторонний</v>
          </cell>
          <cell r="O376" t="str">
            <v>не определен</v>
          </cell>
          <cell r="P376" t="str">
            <v>нет</v>
          </cell>
          <cell r="Q376" t="str">
            <v>нет</v>
          </cell>
          <cell r="R376" t="str">
            <v>нет</v>
          </cell>
          <cell r="S376" t="str">
            <v>не применимо (ЛНР)</v>
          </cell>
          <cell r="T376" t="str">
            <v>Зариновка</v>
          </cell>
          <cell r="U376" t="str">
            <v>ЮФО</v>
          </cell>
          <cell r="V376" t="str">
            <v>Ростовская область</v>
          </cell>
          <cell r="W376" t="str">
            <v>не определен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Y376">
            <v>0</v>
          </cell>
        </row>
        <row r="377">
          <cell r="A377" t="str">
            <v>ВППЧита (Кадала)ДФО</v>
          </cell>
          <cell r="B377">
            <v>377</v>
          </cell>
          <cell r="C377" t="str">
            <v>Читинский</v>
          </cell>
          <cell r="D377" t="str">
            <v>ВПП</v>
          </cell>
          <cell r="E377" t="str">
            <v>ВПП</v>
          </cell>
          <cell r="F377" t="str">
            <v>Чита (Кадала)</v>
          </cell>
          <cell r="G377" t="str">
            <v>да</v>
          </cell>
          <cell r="H377" t="str">
            <v>установлен</v>
          </cell>
          <cell r="I377" t="str">
            <v>функционирует</v>
          </cell>
          <cell r="J377" t="str">
            <v>воздушный</v>
          </cell>
          <cell r="K377" t="str">
            <v>не определен</v>
          </cell>
          <cell r="L377" t="str">
            <v>грузо-пассажирский</v>
          </cell>
          <cell r="M377" t="str">
            <v>постоянный</v>
          </cell>
          <cell r="N377" t="str">
            <v>многосторонний</v>
          </cell>
          <cell r="O377" t="str">
            <v>не определен</v>
          </cell>
          <cell r="P377" t="str">
            <v>нет</v>
          </cell>
          <cell r="Q377" t="str">
            <v>нет</v>
          </cell>
          <cell r="R377" t="str">
            <v>нет</v>
          </cell>
          <cell r="S377" t="str">
            <v>не применимо</v>
          </cell>
          <cell r="T377" t="str">
            <v>не применимо</v>
          </cell>
          <cell r="U377" t="str">
            <v>ДФО</v>
          </cell>
          <cell r="V377" t="str">
            <v>Забайкальский край</v>
          </cell>
          <cell r="W377" t="str">
            <v>г. Чита, ул. Звёздная, 17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Y377">
            <v>0</v>
          </cell>
        </row>
        <row r="378">
          <cell r="A378" t="str">
            <v>ВППЧкаловскийЦФО</v>
          </cell>
          <cell r="B378">
            <v>357</v>
          </cell>
          <cell r="C378" t="str">
            <v>Центральный аппарат</v>
          </cell>
          <cell r="D378" t="str">
            <v>ВПП</v>
          </cell>
          <cell r="E378" t="str">
            <v>ВПП</v>
          </cell>
          <cell r="F378" t="str">
            <v>Чкаловский</v>
          </cell>
          <cell r="G378" t="str">
            <v>да</v>
          </cell>
          <cell r="H378" t="str">
            <v>установлен</v>
          </cell>
          <cell r="I378" t="str">
            <v>функционирует</v>
          </cell>
          <cell r="J378" t="str">
            <v>воздушный</v>
          </cell>
          <cell r="K378" t="str">
            <v>не определен</v>
          </cell>
          <cell r="L378" t="str">
            <v>грузо-пассажирский</v>
          </cell>
          <cell r="M378" t="str">
            <v>работающий на нерегулярной основе</v>
          </cell>
          <cell r="N378" t="str">
            <v>многосторонний</v>
          </cell>
          <cell r="O378" t="str">
            <v>не определен</v>
          </cell>
          <cell r="P378" t="str">
            <v>нет</v>
          </cell>
          <cell r="Q378" t="str">
            <v>нет</v>
          </cell>
          <cell r="R378" t="str">
            <v>нет</v>
          </cell>
          <cell r="S378" t="str">
            <v>не применимо</v>
          </cell>
          <cell r="T378" t="str">
            <v>не применимо</v>
          </cell>
          <cell r="U378" t="str">
            <v>ЦФО</v>
          </cell>
          <cell r="V378" t="str">
            <v>Московская область</v>
          </cell>
          <cell r="W378" t="str">
            <v>Московская область, Щелковский район, ул. Аэродромная, д. 2 стр. 1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Y378">
            <v>0</v>
          </cell>
        </row>
        <row r="379">
          <cell r="A379" t="str">
            <v>ДАППШара-СурСФО</v>
          </cell>
          <cell r="B379">
            <v>174</v>
          </cell>
          <cell r="C379" t="str">
            <v>Новосибирский</v>
          </cell>
          <cell r="D379" t="str">
            <v>АПП</v>
          </cell>
          <cell r="E379" t="str">
            <v>ДАПП</v>
          </cell>
          <cell r="F379" t="str">
            <v>Шара-Сур</v>
          </cell>
          <cell r="G379" t="str">
            <v>да</v>
          </cell>
          <cell r="H379" t="str">
            <v>установлен</v>
          </cell>
          <cell r="I379" t="str">
            <v>функционирует</v>
          </cell>
          <cell r="J379" t="str">
            <v>автомобильный</v>
          </cell>
          <cell r="K379" t="str">
            <v>не определен</v>
          </cell>
          <cell r="L379" t="str">
            <v>грузо-пассажирский</v>
          </cell>
          <cell r="M379" t="str">
            <v>постоянный</v>
          </cell>
          <cell r="N379" t="str">
            <v>двусторонний</v>
          </cell>
          <cell r="O379" t="str">
            <v>не определен</v>
          </cell>
          <cell r="P379" t="str">
            <v>нет</v>
          </cell>
          <cell r="Q379" t="str">
            <v>нет</v>
          </cell>
          <cell r="R379" t="str">
            <v>нет</v>
          </cell>
          <cell r="S379" t="str">
            <v>Монголия</v>
          </cell>
          <cell r="T379" t="str">
            <v>Тэс</v>
          </cell>
          <cell r="U379" t="str">
            <v>СФО</v>
          </cell>
          <cell r="V379" t="str">
            <v>Республика Тыва</v>
          </cell>
          <cell r="W379" t="str">
            <v>Республика Тыва, Тес-Хемский кожуун, местечко Шара-Сур, от районного центра с. Самагалтай, автодороги Кызыл – Эрзин – Госграница с Монголией, в западную сторону 50 км</v>
          </cell>
          <cell r="X379" t="str">
            <v>региональная</v>
          </cell>
          <cell r="Y379" t="str">
            <v>93Н-41, Ак-Эрик - Госграница с Монголией (КПП "Шара-Суур") (км 0+000 - км 22+500)</v>
          </cell>
          <cell r="Z379" t="str">
            <v>ФКУ Упрдор "Енисей"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 t="str">
            <v>93Н-41 - 93Н-40 - 93Н-110: Госграница с Монголией - Ак-Эрик -Подъезд к с. Ак-Эрик -   Самагалтай (177 км а/д Кызыл - Эрзин - Госграница с Монголией) - Кызыл (км 804+200 а/д Р-257 "Енисей")</v>
          </cell>
          <cell r="AJ379" t="str">
            <v>22,5 - 26 - 177</v>
          </cell>
          <cell r="AK379">
            <v>225.5</v>
          </cell>
          <cell r="AL379" t="str">
            <v>III - 177 км;                   V (переходный тип покрытия) - 26 км; грунтовое (без кат.) - 22,5 км</v>
          </cell>
          <cell r="AM379">
            <v>2</v>
          </cell>
          <cell r="AN379">
            <v>335</v>
          </cell>
          <cell r="AO379">
            <v>355</v>
          </cell>
          <cell r="AP379">
            <v>375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Y379">
            <v>0</v>
          </cell>
        </row>
        <row r="380">
          <cell r="A380" t="str">
            <v>МППШахтерскДФО</v>
          </cell>
          <cell r="B380">
            <v>84</v>
          </cell>
          <cell r="C380" t="str">
            <v>Владивостокский</v>
          </cell>
          <cell r="D380" t="str">
            <v>МПП</v>
          </cell>
          <cell r="E380" t="str">
            <v>МПП</v>
          </cell>
          <cell r="F380" t="str">
            <v>Шахтерск</v>
          </cell>
          <cell r="G380" t="str">
            <v>да</v>
          </cell>
          <cell r="H380" t="str">
            <v>установлен</v>
          </cell>
          <cell r="I380" t="str">
            <v>функционирует</v>
          </cell>
          <cell r="J380" t="str">
            <v>морской</v>
          </cell>
          <cell r="K380" t="str">
            <v>не определен</v>
          </cell>
          <cell r="L380" t="str">
            <v>грузовой</v>
          </cell>
          <cell r="M380" t="str">
            <v>постоянный</v>
          </cell>
          <cell r="N380" t="str">
            <v>многосторонний</v>
          </cell>
          <cell r="O380" t="str">
            <v>не определен</v>
          </cell>
          <cell r="P380" t="str">
            <v>нет</v>
          </cell>
          <cell r="Q380" t="str">
            <v>нет</v>
          </cell>
          <cell r="R380" t="str">
            <v>нет</v>
          </cell>
          <cell r="S380" t="str">
            <v>не применимо</v>
          </cell>
          <cell r="T380" t="str">
            <v>не применимо</v>
          </cell>
          <cell r="U380" t="str">
            <v>ДФО</v>
          </cell>
          <cell r="V380" t="str">
            <v>Сахалинская область</v>
          </cell>
          <cell r="W380" t="str">
            <v>Сахалинская область, Углегорский район, г. Шахтерск, ул. Портовая, 10, морской порт Шахтерск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Y380">
            <v>0</v>
          </cell>
        </row>
        <row r="381">
          <cell r="A381" t="str">
            <v>МАППШебекиноЦФО</v>
          </cell>
          <cell r="B381">
            <v>15</v>
          </cell>
          <cell r="C381" t="str">
            <v>Белгородский</v>
          </cell>
          <cell r="D381" t="str">
            <v>АПП</v>
          </cell>
          <cell r="E381" t="str">
            <v>МАПП</v>
          </cell>
          <cell r="F381" t="str">
            <v>Шебекино</v>
          </cell>
          <cell r="G381" t="str">
            <v>да</v>
          </cell>
          <cell r="H381" t="str">
            <v>установлен</v>
          </cell>
          <cell r="I381" t="str">
            <v>функционирует</v>
          </cell>
          <cell r="J381" t="str">
            <v>автомобильный</v>
          </cell>
          <cell r="K381" t="str">
            <v>не определен</v>
          </cell>
          <cell r="L381" t="str">
            <v>грузо-пассажирский</v>
          </cell>
          <cell r="M381" t="str">
            <v>постоянный</v>
          </cell>
          <cell r="N381" t="str">
            <v>многосторонний</v>
          </cell>
          <cell r="O381" t="str">
            <v>не определен</v>
          </cell>
          <cell r="P381" t="str">
            <v>нет</v>
          </cell>
          <cell r="Q381" t="str">
            <v>да</v>
          </cell>
          <cell r="R381" t="str">
            <v>да</v>
          </cell>
          <cell r="S381" t="str">
            <v>Украина</v>
          </cell>
          <cell r="T381" t="str">
            <v>Плетеновка</v>
          </cell>
          <cell r="U381" t="str">
            <v>ЦФО</v>
          </cell>
          <cell r="V381" t="str">
            <v>Белгородская область</v>
          </cell>
          <cell r="W381" t="str">
            <v>Белгородская область, Шебекинский район, в границах Новотаволжанского сельского поселения</v>
          </cell>
          <cell r="X381" t="str">
            <v>региональная</v>
          </cell>
          <cell r="Y381" t="str">
            <v>14.ОП.РЗ.К-46 Шебекино-граница Украины</v>
          </cell>
          <cell r="Z381" t="str">
            <v>ФКУ Упрдор Москва - Харьков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 t="str">
            <v>14.ОП.РЗ.К-46  Шебекино-граница Украины;  14.ОП.РЗ.К-3  Белгород-Шебекино-Волоконовка;  14.ОП.МЗ.Н-744  Шебекино-Муром-Середа с подъездом к селу Муром;  14.ОП.РЗ.К-30 "Крым"-Ясные Зори-Архангельское</v>
          </cell>
          <cell r="AJ381" t="str">
            <v>2,9 - 5,2 - 9,1 -33,6</v>
          </cell>
          <cell r="AK381">
            <v>50.8</v>
          </cell>
          <cell r="AL381" t="str">
            <v>IV, III, IV, IV</v>
          </cell>
          <cell r="AM381">
            <v>2</v>
          </cell>
          <cell r="AN381">
            <v>67617.085999999996</v>
          </cell>
          <cell r="AO381">
            <v>70321.769</v>
          </cell>
          <cell r="AP381">
            <v>73134.64</v>
          </cell>
          <cell r="AQ381">
            <v>342783.77076966543</v>
          </cell>
          <cell r="AR381">
            <v>357180.68914199172</v>
          </cell>
          <cell r="AS381">
            <v>372539.45877509814</v>
          </cell>
          <cell r="AT381">
            <v>902718.14444448997</v>
          </cell>
          <cell r="AU381">
            <v>941535.02465560439</v>
          </cell>
          <cell r="AV381">
            <v>982962.56574045005</v>
          </cell>
          <cell r="AW381" t="str">
            <v>Даны ориентировочные затраты на ремонты, капитальные ремонты и содержание автомобильных дорог. Более точные данные могут быть предоставлены при обследовании дорог в период отсутствия снежного покрова. Так же стоит учитывать, что часть маршрутов от АПП до федеральных автомобильных дорог может совпадать</v>
          </cell>
          <cell r="AY381">
            <v>0</v>
          </cell>
        </row>
        <row r="382">
          <cell r="A382" t="str">
            <v>МАППШумилкиноСЗФО</v>
          </cell>
          <cell r="B382">
            <v>198</v>
          </cell>
          <cell r="C382" t="str">
            <v>Псковский</v>
          </cell>
          <cell r="D382" t="str">
            <v>АПП</v>
          </cell>
          <cell r="E382" t="str">
            <v>МАПП</v>
          </cell>
          <cell r="F382" t="str">
            <v>Шумилкино</v>
          </cell>
          <cell r="G382" t="str">
            <v>да</v>
          </cell>
          <cell r="H382" t="str">
            <v>установлен</v>
          </cell>
          <cell r="I382" t="str">
            <v>функционирует</v>
          </cell>
          <cell r="J382" t="str">
            <v>автомобильный</v>
          </cell>
          <cell r="K382" t="str">
            <v>пешеходный</v>
          </cell>
          <cell r="L382" t="str">
            <v>грузо-пассажирский</v>
          </cell>
          <cell r="M382" t="str">
            <v>постоянный</v>
          </cell>
          <cell r="N382" t="str">
            <v>многосторонний</v>
          </cell>
          <cell r="O382" t="str">
            <v>не определен</v>
          </cell>
          <cell r="P382" t="str">
            <v>да</v>
          </cell>
          <cell r="Q382" t="str">
            <v>нет</v>
          </cell>
          <cell r="R382" t="str">
            <v>да</v>
          </cell>
          <cell r="S382" t="str">
            <v>Эстонская Республика</v>
          </cell>
          <cell r="T382" t="str">
            <v>Лухамаа</v>
          </cell>
          <cell r="U382" t="str">
            <v>СЗФО</v>
          </cell>
          <cell r="V382" t="str">
            <v>Псковская область</v>
          </cell>
          <cell r="W382" t="str">
            <v>Псковская область, Печорский район, Паниковская волость, д. Шумилкино</v>
          </cell>
          <cell r="X382" t="str">
            <v xml:space="preserve">федеральная </v>
          </cell>
          <cell r="Y382" t="str">
            <v xml:space="preserve">А-212 </v>
          </cell>
          <cell r="Z382" t="str">
            <v>ФКУ Упрдор "Северо-Запад"</v>
          </cell>
          <cell r="AA382" t="str">
            <v>59+968</v>
          </cell>
          <cell r="AB382">
            <v>0</v>
          </cell>
          <cell r="AC382" t="str">
            <v>4</v>
          </cell>
          <cell r="AD382" t="str">
            <v xml:space="preserve">II </v>
          </cell>
          <cell r="AE382" t="str">
            <v>96,75</v>
          </cell>
          <cell r="AF382" t="str">
            <v>обустроено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Y382">
            <v>0</v>
          </cell>
        </row>
        <row r="383">
          <cell r="A383" t="str">
            <v>ВППЭлистаЮФО</v>
          </cell>
          <cell r="B383">
            <v>105</v>
          </cell>
          <cell r="C383" t="str">
            <v>Волгоградский</v>
          </cell>
          <cell r="D383" t="str">
            <v>ВПП</v>
          </cell>
          <cell r="E383" t="str">
            <v>ВПП</v>
          </cell>
          <cell r="F383" t="str">
            <v>Элиста</v>
          </cell>
          <cell r="G383" t="str">
            <v>да</v>
          </cell>
          <cell r="H383" t="str">
            <v>установлен</v>
          </cell>
          <cell r="I383" t="str">
            <v>Не функционирует, отсутствуют международные рейсы</v>
          </cell>
          <cell r="J383" t="str">
            <v>воздушный</v>
          </cell>
          <cell r="K383" t="str">
            <v>не определен</v>
          </cell>
          <cell r="L383" t="str">
            <v>грузо-пассажирский</v>
          </cell>
          <cell r="M383" t="str">
            <v>работающий на нерегулярной основе</v>
          </cell>
          <cell r="N383" t="str">
            <v>многосторонний</v>
          </cell>
          <cell r="O383" t="str">
            <v>не определен</v>
          </cell>
          <cell r="P383" t="str">
            <v>нет</v>
          </cell>
          <cell r="Q383" t="str">
            <v>нет</v>
          </cell>
          <cell r="R383" t="str">
            <v>нет</v>
          </cell>
          <cell r="S383" t="str">
            <v>не применимо</v>
          </cell>
          <cell r="T383" t="str">
            <v>не применимо</v>
          </cell>
          <cell r="U383" t="str">
            <v>ЮФО</v>
          </cell>
          <cell r="V383" t="str">
            <v>Республика Калмыкия</v>
          </cell>
          <cell r="W383" t="str">
            <v>358006, Республика Калмыкия, г. Элиста, Аэропорт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Y383">
            <v>0</v>
          </cell>
        </row>
        <row r="384">
          <cell r="A384" t="str">
            <v>ЖДППЭльтонЮФО</v>
          </cell>
          <cell r="B384">
            <v>93</v>
          </cell>
          <cell r="C384" t="str">
            <v>Волгоградский</v>
          </cell>
          <cell r="D384" t="str">
            <v>ЖДПП</v>
          </cell>
          <cell r="E384" t="str">
            <v>ЖДПП</v>
          </cell>
          <cell r="F384" t="str">
            <v>Эльтон</v>
          </cell>
          <cell r="G384" t="str">
            <v>да</v>
          </cell>
          <cell r="H384" t="str">
            <v>установлен</v>
          </cell>
          <cell r="I384" t="str">
            <v>функционирует</v>
          </cell>
          <cell r="J384" t="str">
            <v>железнодорожный</v>
          </cell>
          <cell r="K384" t="str">
            <v>не определен</v>
          </cell>
          <cell r="L384" t="str">
            <v>грузо-пассажирский</v>
          </cell>
          <cell r="M384" t="str">
            <v>постоянный</v>
          </cell>
          <cell r="N384" t="str">
            <v>многосторонний</v>
          </cell>
          <cell r="O384" t="str">
            <v>не определен</v>
          </cell>
          <cell r="P384" t="str">
            <v>нет</v>
          </cell>
          <cell r="Q384" t="str">
            <v>нет</v>
          </cell>
          <cell r="R384" t="str">
            <v>нет</v>
          </cell>
          <cell r="S384" t="str">
            <v>Республика Казахстан</v>
          </cell>
          <cell r="T384" t="str">
            <v>Сайхин</v>
          </cell>
          <cell r="U384" t="str">
            <v>ЮФО</v>
          </cell>
          <cell r="V384" t="str">
            <v>Волгоградская область</v>
          </cell>
          <cell r="W384" t="str">
            <v>Волгоградская область, Палласовский район, ст. Эльтон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Y384">
            <v>0</v>
          </cell>
        </row>
        <row r="385">
          <cell r="A385" t="str">
            <v>МППЮжная ОзереевкаЮФО</v>
          </cell>
          <cell r="B385">
            <v>289</v>
          </cell>
          <cell r="C385" t="str">
            <v>Сочинский</v>
          </cell>
          <cell r="D385" t="str">
            <v>МПП</v>
          </cell>
          <cell r="E385" t="str">
            <v>МПП</v>
          </cell>
          <cell r="F385" t="str">
            <v>Южная Озереевка</v>
          </cell>
          <cell r="G385" t="str">
            <v>да</v>
          </cell>
          <cell r="H385" t="str">
            <v>установлен</v>
          </cell>
          <cell r="I385" t="str">
            <v>функционирует</v>
          </cell>
          <cell r="J385" t="str">
            <v>морской</v>
          </cell>
          <cell r="K385" t="str">
            <v>не определен</v>
          </cell>
          <cell r="L385" t="str">
            <v>грузовой</v>
          </cell>
          <cell r="M385" t="str">
            <v>постоянный</v>
          </cell>
          <cell r="N385" t="str">
            <v>многосторонний</v>
          </cell>
          <cell r="O385" t="str">
            <v>не определен</v>
          </cell>
          <cell r="P385" t="str">
            <v>нет</v>
          </cell>
          <cell r="Q385" t="str">
            <v>нет</v>
          </cell>
          <cell r="R385" t="str">
            <v>нет</v>
          </cell>
          <cell r="S385" t="str">
            <v>не применимо</v>
          </cell>
          <cell r="T385" t="str">
            <v>не применимо</v>
          </cell>
          <cell r="U385" t="str">
            <v>ЮФО</v>
          </cell>
          <cell r="V385" t="str">
            <v>Краснодарский край</v>
          </cell>
          <cell r="W385" t="str">
            <v>Краснодарский край, г. Новороссийск, п. Южная Озереевка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Y385">
            <v>0</v>
          </cell>
        </row>
        <row r="386">
          <cell r="A386" t="str">
            <v>ВППЮжно-Сахалинск (Хомутово)ДФО</v>
          </cell>
          <cell r="B386">
            <v>59</v>
          </cell>
          <cell r="C386" t="str">
            <v>Владивостокский</v>
          </cell>
          <cell r="D386" t="str">
            <v>ВПП</v>
          </cell>
          <cell r="E386" t="str">
            <v>ВПП</v>
          </cell>
          <cell r="F386" t="str">
            <v>Южно-Сахалинск (Хомутово)</v>
          </cell>
          <cell r="G386" t="str">
            <v>да</v>
          </cell>
          <cell r="H386" t="str">
            <v>установлен</v>
          </cell>
          <cell r="I386" t="str">
            <v>функционирует</v>
          </cell>
          <cell r="J386" t="str">
            <v>воздушный</v>
          </cell>
          <cell r="K386" t="str">
            <v>не определен</v>
          </cell>
          <cell r="L386" t="str">
            <v>грузо-пассажирский</v>
          </cell>
          <cell r="M386" t="str">
            <v>постоянный</v>
          </cell>
          <cell r="N386" t="str">
            <v>многосторонний</v>
          </cell>
          <cell r="O386" t="str">
            <v>не определен</v>
          </cell>
          <cell r="P386" t="str">
            <v>нет</v>
          </cell>
          <cell r="Q386" t="str">
            <v>да</v>
          </cell>
          <cell r="R386" t="str">
            <v>нет</v>
          </cell>
          <cell r="S386" t="str">
            <v>не применимо</v>
          </cell>
          <cell r="T386" t="str">
            <v>не применимо</v>
          </cell>
          <cell r="U386" t="str">
            <v>ДФО</v>
          </cell>
          <cell r="V386" t="str">
            <v>Сахалинская область</v>
          </cell>
          <cell r="W386" t="str">
            <v>Сахалинская обл., г. Южно-Сахалинск, Хомутово, аэропорт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Y386">
            <v>0</v>
          </cell>
        </row>
        <row r="387">
          <cell r="A387" t="str">
            <v>ВППЯкутскДФО</v>
          </cell>
          <cell r="B387">
            <v>331</v>
          </cell>
          <cell r="C387" t="str">
            <v>Хабаровский</v>
          </cell>
          <cell r="D387" t="str">
            <v>ВПП</v>
          </cell>
          <cell r="E387" t="str">
            <v>ВПП</v>
          </cell>
          <cell r="F387" t="str">
            <v>Якутск</v>
          </cell>
          <cell r="G387" t="str">
            <v>да</v>
          </cell>
          <cell r="H387" t="str">
            <v>установлен</v>
          </cell>
          <cell r="I387" t="str">
            <v>функционирует</v>
          </cell>
          <cell r="J387" t="str">
            <v>воздушный</v>
          </cell>
          <cell r="K387" t="str">
            <v>не определен</v>
          </cell>
          <cell r="L387" t="str">
            <v>грузо-пассажирский</v>
          </cell>
          <cell r="M387" t="str">
            <v>постоянный</v>
          </cell>
          <cell r="N387" t="str">
            <v>многосторонний</v>
          </cell>
          <cell r="O387" t="str">
            <v>не определен</v>
          </cell>
          <cell r="P387" t="str">
            <v>нет</v>
          </cell>
          <cell r="Q387" t="str">
            <v>нет</v>
          </cell>
          <cell r="R387" t="str">
            <v>нет</v>
          </cell>
          <cell r="S387" t="str">
            <v>не применимо</v>
          </cell>
          <cell r="T387" t="str">
            <v>не применимо</v>
          </cell>
          <cell r="U387" t="str">
            <v>ДФО</v>
          </cell>
          <cell r="V387" t="str">
            <v>Республика Саха (Якутия)</v>
          </cell>
          <cell r="W387" t="str">
            <v>Республика Саха (Якутия), г. Якутск, площадь Валерия Кузьмина, 2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Y387">
            <v>0</v>
          </cell>
        </row>
        <row r="388">
          <cell r="A388" t="str">
            <v>МППЯлтаЮФО</v>
          </cell>
          <cell r="B388">
            <v>140</v>
          </cell>
          <cell r="C388" t="str">
            <v>Крымский</v>
          </cell>
          <cell r="D388" t="str">
            <v>МПП</v>
          </cell>
          <cell r="E388" t="str">
            <v>МПП</v>
          </cell>
          <cell r="F388" t="str">
            <v>Ялта</v>
          </cell>
          <cell r="G388" t="str">
            <v>да</v>
          </cell>
          <cell r="H388" t="str">
            <v>установлен</v>
          </cell>
          <cell r="I388" t="str">
            <v>функционирует</v>
          </cell>
          <cell r="J388" t="str">
            <v>морской</v>
          </cell>
          <cell r="K388" t="str">
            <v>не определен</v>
          </cell>
          <cell r="L388" t="str">
            <v>грузо-пассажирский</v>
          </cell>
          <cell r="M388" t="str">
            <v>постоянный</v>
          </cell>
          <cell r="N388" t="str">
            <v>многосторонний</v>
          </cell>
          <cell r="O388" t="str">
            <v>не определен</v>
          </cell>
          <cell r="P388" t="str">
            <v>нет</v>
          </cell>
          <cell r="Q388" t="str">
            <v>нет</v>
          </cell>
          <cell r="R388" t="str">
            <v>нет</v>
          </cell>
          <cell r="S388" t="str">
            <v>не применимо</v>
          </cell>
          <cell r="T388" t="str">
            <v>не применимо</v>
          </cell>
          <cell r="U388" t="str">
            <v>ЮФО</v>
          </cell>
          <cell r="V388" t="str">
            <v>Республика Крым</v>
          </cell>
          <cell r="W388" t="str">
            <v>Республика Крым, г. Ялта, ул. Рузвельта, 7 - терминал пассажирского комплекса в г. Ялта, причалы № 1,2 - пассажирские. ул. Дражинского, 2 - терминал грузо-пассажирского комплексеа, причал № 3 - грузовые суда и паромы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Y388">
            <v>0</v>
          </cell>
        </row>
        <row r="389">
          <cell r="A389" t="str">
            <v>МАППЯраг-КазмалярСКФО</v>
          </cell>
          <cell r="B389">
            <v>266</v>
          </cell>
          <cell r="C389" t="str">
            <v>Северо-Кавказский</v>
          </cell>
          <cell r="D389" t="str">
            <v>АПП</v>
          </cell>
          <cell r="E389" t="str">
            <v>МАПП</v>
          </cell>
          <cell r="F389" t="str">
            <v>Яраг-Казмаляр</v>
          </cell>
          <cell r="G389" t="str">
            <v>да</v>
          </cell>
          <cell r="H389" t="str">
            <v>установлен</v>
          </cell>
          <cell r="I389" t="str">
            <v>функционирует</v>
          </cell>
          <cell r="J389" t="str">
            <v>автомобильный</v>
          </cell>
          <cell r="K389" t="str">
            <v>не определен</v>
          </cell>
          <cell r="L389" t="str">
            <v>грузо-пассажирский</v>
          </cell>
          <cell r="M389" t="str">
            <v>постоянный</v>
          </cell>
          <cell r="N389" t="str">
            <v>многосторонний</v>
          </cell>
          <cell r="O389" t="str">
            <v>не определен</v>
          </cell>
          <cell r="P389" t="str">
            <v>да</v>
          </cell>
          <cell r="Q389" t="str">
            <v>да</v>
          </cell>
          <cell r="R389" t="str">
            <v>да</v>
          </cell>
          <cell r="S389" t="str">
            <v>Азербайджанская Республика</v>
          </cell>
          <cell r="T389" t="str">
            <v>Самур</v>
          </cell>
          <cell r="U389" t="str">
            <v>СКФО</v>
          </cell>
          <cell r="V389" t="str">
            <v>Республика Дагестан</v>
          </cell>
          <cell r="W389" t="str">
            <v>Республика Дагестан, Магарамкентский район, с. Яраг-Казмаляр</v>
          </cell>
          <cell r="X389" t="str">
            <v>федеральная</v>
          </cell>
          <cell r="Y389" t="str">
            <v>Р-217</v>
          </cell>
          <cell r="Z389" t="str">
            <v>ФКУ Упрдор "Каспий"</v>
          </cell>
          <cell r="AA389" t="str">
            <v>989+830 - 990+400</v>
          </cell>
          <cell r="AB389">
            <v>0.56999999999993634</v>
          </cell>
          <cell r="AC389" t="str">
            <v>2,4</v>
          </cell>
          <cell r="AD389" t="str">
            <v xml:space="preserve">II </v>
          </cell>
          <cell r="AE389">
            <v>80.099999999999994</v>
          </cell>
          <cell r="AF389" t="str">
            <v>обустроено</v>
          </cell>
          <cell r="AG389" t="str">
            <v>1. Строительство автомобильного моста через р. Самур
2. Строительство подхода  к строящемуся автомобильному мосту через реку Самур в районе пункта пропуска Яраг - Казмаляр. Объекты введены в эксплутацию в 2019 году.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Y389">
            <v>0</v>
          </cell>
        </row>
        <row r="390">
          <cell r="A390" t="str">
            <v>ВППЯрославль (Туношна)ЦФО</v>
          </cell>
          <cell r="B390">
            <v>358</v>
          </cell>
          <cell r="C390" t="str">
            <v>Центральный аппарат</v>
          </cell>
          <cell r="D390" t="str">
            <v>ВПП</v>
          </cell>
          <cell r="E390" t="str">
            <v>ВПП</v>
          </cell>
          <cell r="F390" t="str">
            <v>Ярославль (Туношна)</v>
          </cell>
          <cell r="G390" t="str">
            <v>да</v>
          </cell>
          <cell r="H390" t="str">
            <v>установлен</v>
          </cell>
          <cell r="I390" t="str">
            <v>функционирует</v>
          </cell>
          <cell r="J390" t="str">
            <v>воздушный</v>
          </cell>
          <cell r="K390" t="str">
            <v>не определен</v>
          </cell>
          <cell r="L390" t="str">
            <v>грузо-пассажирский</v>
          </cell>
          <cell r="M390" t="str">
            <v>работающий на нерегулярной основе</v>
          </cell>
          <cell r="N390" t="str">
            <v>многосторонний</v>
          </cell>
          <cell r="O390" t="str">
            <v>не определен</v>
          </cell>
          <cell r="P390" t="str">
            <v>нет</v>
          </cell>
          <cell r="Q390" t="str">
            <v>нет</v>
          </cell>
          <cell r="R390" t="str">
            <v>нет</v>
          </cell>
          <cell r="S390" t="str">
            <v>не применимо</v>
          </cell>
          <cell r="T390" t="str">
            <v>не применимо</v>
          </cell>
          <cell r="U390" t="str">
            <v>ЦФО</v>
          </cell>
          <cell r="V390" t="str">
            <v>Ярославская область</v>
          </cell>
          <cell r="W390" t="str">
            <v>Ярославская область, Ярославский район, Туношна-городок-26, 21 км юго-восточнее г. Ярославль, аэропорт Туношна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Y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</row>
        <row r="1009">
          <cell r="B1009">
            <v>0</v>
          </cell>
          <cell r="C1009">
            <v>0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</row>
        <row r="1010">
          <cell r="B1010">
            <v>0</v>
          </cell>
          <cell r="C1010">
            <v>0</v>
          </cell>
          <cell r="D1010">
            <v>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</row>
        <row r="1011">
          <cell r="B1011">
            <v>0</v>
          </cell>
          <cell r="C1011">
            <v>0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</row>
        <row r="1012">
          <cell r="B1012">
            <v>0</v>
          </cell>
          <cell r="C1012">
            <v>0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</row>
        <row r="1013">
          <cell r="B1013">
            <v>0</v>
          </cell>
          <cell r="C1013">
            <v>0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</row>
        <row r="1014">
          <cell r="B1014">
            <v>0</v>
          </cell>
          <cell r="C1014">
            <v>0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</row>
        <row r="1015">
          <cell r="B1015">
            <v>0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</row>
        <row r="1016">
          <cell r="B1016">
            <v>0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</row>
        <row r="1017">
          <cell r="B1017">
            <v>0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</row>
        <row r="1018">
          <cell r="B1018">
            <v>0</v>
          </cell>
          <cell r="C1018">
            <v>0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</row>
        <row r="1019">
          <cell r="B1019">
            <v>0</v>
          </cell>
          <cell r="C1019">
            <v>0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</row>
        <row r="1020">
          <cell r="B1020">
            <v>0</v>
          </cell>
          <cell r="C1020">
            <v>0</v>
          </cell>
          <cell r="D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</row>
        <row r="1021">
          <cell r="B1021">
            <v>0</v>
          </cell>
          <cell r="C1021">
            <v>0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</row>
        <row r="1022">
          <cell r="B1022">
            <v>0</v>
          </cell>
          <cell r="C1022">
            <v>0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</row>
        <row r="1023">
          <cell r="B1023">
            <v>0</v>
          </cell>
          <cell r="C1023">
            <v>0</v>
          </cell>
          <cell r="D1023">
            <v>0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</row>
        <row r="1024">
          <cell r="B1024">
            <v>0</v>
          </cell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</row>
        <row r="1025">
          <cell r="B1025">
            <v>0</v>
          </cell>
          <cell r="C1025">
            <v>0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</row>
        <row r="1026">
          <cell r="B1026">
            <v>0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</row>
        <row r="1027">
          <cell r="B1027">
            <v>0</v>
          </cell>
          <cell r="C1027">
            <v>0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</row>
        <row r="1028">
          <cell r="B1028">
            <v>0</v>
          </cell>
          <cell r="C1028">
            <v>0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</row>
        <row r="1029">
          <cell r="B1029">
            <v>0</v>
          </cell>
          <cell r="C1029">
            <v>0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</row>
        <row r="1030">
          <cell r="B1030">
            <v>0</v>
          </cell>
          <cell r="C1030">
            <v>0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</row>
        <row r="1031">
          <cell r="B1031">
            <v>0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</row>
        <row r="1032">
          <cell r="B1032">
            <v>0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</row>
        <row r="1033">
          <cell r="B1033">
            <v>0</v>
          </cell>
          <cell r="C1033">
            <v>0</v>
          </cell>
          <cell r="D1033">
            <v>0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</row>
        <row r="1034">
          <cell r="B1034">
            <v>0</v>
          </cell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</row>
        <row r="1035">
          <cell r="B1035">
            <v>0</v>
          </cell>
          <cell r="C1035">
            <v>0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</row>
        <row r="1036">
          <cell r="B1036">
            <v>0</v>
          </cell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</row>
        <row r="1037">
          <cell r="B1037">
            <v>0</v>
          </cell>
          <cell r="C1037">
            <v>0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</row>
        <row r="1038">
          <cell r="B1038">
            <v>0</v>
          </cell>
          <cell r="C1038">
            <v>0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</row>
        <row r="1039">
          <cell r="B1039">
            <v>0</v>
          </cell>
          <cell r="C1039">
            <v>0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</row>
        <row r="1040">
          <cell r="B1040">
            <v>0</v>
          </cell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</row>
        <row r="1041">
          <cell r="B1041">
            <v>0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</row>
        <row r="1042">
          <cell r="B1042">
            <v>0</v>
          </cell>
          <cell r="C1042">
            <v>0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</row>
        <row r="1043">
          <cell r="B1043">
            <v>0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</row>
        <row r="1044">
          <cell r="B1044">
            <v>0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</row>
        <row r="1045">
          <cell r="B1045">
            <v>0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</row>
        <row r="1046">
          <cell r="B1046">
            <v>0</v>
          </cell>
          <cell r="C1046">
            <v>0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</row>
        <row r="1047">
          <cell r="B1047">
            <v>0</v>
          </cell>
          <cell r="C1047">
            <v>0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</row>
        <row r="1048">
          <cell r="B1048">
            <v>0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</row>
        <row r="1049">
          <cell r="B1049">
            <v>0</v>
          </cell>
          <cell r="C1049">
            <v>0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</row>
        <row r="1050">
          <cell r="B1050">
            <v>0</v>
          </cell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</row>
        <row r="1051">
          <cell r="B1051">
            <v>0</v>
          </cell>
          <cell r="C1051">
            <v>0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</row>
        <row r="1052">
          <cell r="B1052">
            <v>0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</row>
        <row r="1053">
          <cell r="B1053">
            <v>0</v>
          </cell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</row>
        <row r="1054">
          <cell r="B1054">
            <v>0</v>
          </cell>
          <cell r="C1054">
            <v>0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</row>
        <row r="1055">
          <cell r="B1055">
            <v>0</v>
          </cell>
          <cell r="C1055">
            <v>0</v>
          </cell>
          <cell r="D1055">
            <v>0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</row>
        <row r="1056">
          <cell r="B1056">
            <v>0</v>
          </cell>
          <cell r="C1056">
            <v>0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</row>
        <row r="1057">
          <cell r="B1057">
            <v>0</v>
          </cell>
          <cell r="C1057">
            <v>0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</row>
        <row r="1058">
          <cell r="B1058">
            <v>0</v>
          </cell>
          <cell r="C1058">
            <v>0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</row>
        <row r="1059">
          <cell r="B1059">
            <v>0</v>
          </cell>
          <cell r="C1059">
            <v>0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</row>
        <row r="1060">
          <cell r="B1060">
            <v>0</v>
          </cell>
          <cell r="C1060">
            <v>0</v>
          </cell>
          <cell r="D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</row>
        <row r="1061">
          <cell r="B1061">
            <v>0</v>
          </cell>
          <cell r="C1061">
            <v>0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</row>
        <row r="1062">
          <cell r="B1062">
            <v>0</v>
          </cell>
          <cell r="C1062">
            <v>0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</row>
        <row r="1063">
          <cell r="B1063">
            <v>0</v>
          </cell>
          <cell r="C1063">
            <v>0</v>
          </cell>
          <cell r="D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</row>
        <row r="1064">
          <cell r="B1064">
            <v>0</v>
          </cell>
          <cell r="C1064">
            <v>0</v>
          </cell>
          <cell r="D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</row>
        <row r="1065">
          <cell r="B1065">
            <v>0</v>
          </cell>
          <cell r="C1065">
            <v>0</v>
          </cell>
          <cell r="D1065">
            <v>0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</row>
        <row r="1066">
          <cell r="B1066">
            <v>0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</row>
        <row r="1067">
          <cell r="B1067">
            <v>0</v>
          </cell>
          <cell r="C1067">
            <v>0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</row>
        <row r="1068">
          <cell r="B1068">
            <v>0</v>
          </cell>
          <cell r="C1068">
            <v>0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</row>
        <row r="1069">
          <cell r="B1069">
            <v>0</v>
          </cell>
          <cell r="C1069">
            <v>0</v>
          </cell>
          <cell r="D1069">
            <v>0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</row>
        <row r="1070">
          <cell r="B1070">
            <v>0</v>
          </cell>
          <cell r="C1070">
            <v>0</v>
          </cell>
          <cell r="D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</row>
        <row r="1071">
          <cell r="B1071">
            <v>0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</row>
        <row r="1072">
          <cell r="B1072">
            <v>0</v>
          </cell>
          <cell r="C1072">
            <v>0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</row>
        <row r="1073">
          <cell r="B1073">
            <v>0</v>
          </cell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</row>
        <row r="1074">
          <cell r="B1074">
            <v>0</v>
          </cell>
          <cell r="C1074">
            <v>0</v>
          </cell>
          <cell r="D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</row>
        <row r="1075">
          <cell r="B1075">
            <v>0</v>
          </cell>
          <cell r="C1075">
            <v>0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</row>
        <row r="1076">
          <cell r="B1076">
            <v>0</v>
          </cell>
          <cell r="C1076">
            <v>0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</row>
        <row r="1077">
          <cell r="B1077">
            <v>0</v>
          </cell>
          <cell r="C1077">
            <v>0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</row>
        <row r="1078">
          <cell r="B1078">
            <v>0</v>
          </cell>
          <cell r="C1078">
            <v>0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</row>
        <row r="1079">
          <cell r="B1079">
            <v>0</v>
          </cell>
          <cell r="C1079">
            <v>0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</row>
        <row r="1080">
          <cell r="B1080">
            <v>0</v>
          </cell>
          <cell r="C1080">
            <v>0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</row>
        <row r="1081">
          <cell r="B1081">
            <v>0</v>
          </cell>
          <cell r="C1081">
            <v>0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</row>
        <row r="1082">
          <cell r="B1082">
            <v>0</v>
          </cell>
          <cell r="C1082">
            <v>0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</row>
        <row r="1083">
          <cell r="B1083">
            <v>0</v>
          </cell>
          <cell r="C1083">
            <v>0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</row>
        <row r="1084">
          <cell r="B1084">
            <v>0</v>
          </cell>
          <cell r="C1084">
            <v>0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</row>
        <row r="1085">
          <cell r="B1085">
            <v>0</v>
          </cell>
          <cell r="C1085">
            <v>0</v>
          </cell>
          <cell r="D1085">
            <v>0</v>
          </cell>
          <cell r="E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</row>
        <row r="1086">
          <cell r="B1086">
            <v>0</v>
          </cell>
          <cell r="C1086">
            <v>0</v>
          </cell>
          <cell r="D1086">
            <v>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</row>
        <row r="1087">
          <cell r="B1087">
            <v>0</v>
          </cell>
          <cell r="C1087">
            <v>0</v>
          </cell>
          <cell r="D1087">
            <v>0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</row>
        <row r="1088">
          <cell r="B1088">
            <v>0</v>
          </cell>
          <cell r="C1088">
            <v>0</v>
          </cell>
          <cell r="D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</row>
        <row r="1089">
          <cell r="B1089">
            <v>0</v>
          </cell>
          <cell r="C1089">
            <v>0</v>
          </cell>
          <cell r="D1089">
            <v>0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</row>
        <row r="1090">
          <cell r="B1090">
            <v>0</v>
          </cell>
          <cell r="C1090">
            <v>0</v>
          </cell>
          <cell r="D1090">
            <v>0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</row>
        <row r="1091">
          <cell r="B1091">
            <v>0</v>
          </cell>
          <cell r="C1091">
            <v>0</v>
          </cell>
          <cell r="D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</row>
        <row r="1092">
          <cell r="B1092">
            <v>0</v>
          </cell>
          <cell r="C1092">
            <v>0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</row>
        <row r="1093">
          <cell r="B1093">
            <v>0</v>
          </cell>
          <cell r="C1093">
            <v>0</v>
          </cell>
          <cell r="D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</row>
        <row r="1094">
          <cell r="B1094">
            <v>0</v>
          </cell>
          <cell r="C1094">
            <v>0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</row>
        <row r="1095">
          <cell r="B1095">
            <v>0</v>
          </cell>
          <cell r="C1095">
            <v>0</v>
          </cell>
          <cell r="D1095">
            <v>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</row>
        <row r="1096">
          <cell r="B1096">
            <v>0</v>
          </cell>
          <cell r="C1096">
            <v>0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</row>
        <row r="1097">
          <cell r="B1097">
            <v>0</v>
          </cell>
          <cell r="C1097">
            <v>0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</row>
        <row r="1098">
          <cell r="B1098">
            <v>0</v>
          </cell>
          <cell r="C1098">
            <v>0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</row>
        <row r="1099">
          <cell r="B1099">
            <v>0</v>
          </cell>
          <cell r="C1099">
            <v>0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</row>
        <row r="1100">
          <cell r="B1100">
            <v>0</v>
          </cell>
          <cell r="C1100">
            <v>0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</row>
        <row r="1101">
          <cell r="B1101">
            <v>0</v>
          </cell>
          <cell r="C1101">
            <v>0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</row>
        <row r="1102">
          <cell r="B1102">
            <v>0</v>
          </cell>
          <cell r="C1102">
            <v>0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</row>
        <row r="1103">
          <cell r="B1103">
            <v>0</v>
          </cell>
          <cell r="C1103">
            <v>0</v>
          </cell>
          <cell r="D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</row>
        <row r="1104">
          <cell r="B1104">
            <v>0</v>
          </cell>
          <cell r="C1104">
            <v>0</v>
          </cell>
          <cell r="D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</row>
        <row r="1105">
          <cell r="B1105">
            <v>0</v>
          </cell>
          <cell r="C1105">
            <v>0</v>
          </cell>
          <cell r="D1105">
            <v>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</row>
        <row r="1106">
          <cell r="B1106">
            <v>0</v>
          </cell>
          <cell r="C1106">
            <v>0</v>
          </cell>
          <cell r="D1106">
            <v>0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</row>
        <row r="1107">
          <cell r="B1107">
            <v>0</v>
          </cell>
          <cell r="C1107">
            <v>0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</row>
        <row r="1108">
          <cell r="B1108">
            <v>0</v>
          </cell>
          <cell r="C1108">
            <v>0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</row>
        <row r="1109">
          <cell r="B1109">
            <v>0</v>
          </cell>
          <cell r="C1109">
            <v>0</v>
          </cell>
          <cell r="D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</row>
        <row r="1110">
          <cell r="B1110">
            <v>0</v>
          </cell>
          <cell r="C1110">
            <v>0</v>
          </cell>
          <cell r="D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</row>
        <row r="1111">
          <cell r="B1111">
            <v>0</v>
          </cell>
          <cell r="C1111">
            <v>0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</row>
        <row r="1112">
          <cell r="B1112">
            <v>0</v>
          </cell>
          <cell r="C1112">
            <v>0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</row>
        <row r="1113">
          <cell r="B1113">
            <v>0</v>
          </cell>
          <cell r="C1113">
            <v>0</v>
          </cell>
          <cell r="D1113">
            <v>0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</row>
        <row r="1114">
          <cell r="B1114">
            <v>0</v>
          </cell>
          <cell r="C1114">
            <v>0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</row>
        <row r="1115">
          <cell r="B1115">
            <v>0</v>
          </cell>
          <cell r="C1115">
            <v>0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</row>
        <row r="1116">
          <cell r="B1116">
            <v>0</v>
          </cell>
          <cell r="C1116">
            <v>0</v>
          </cell>
          <cell r="D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</row>
        <row r="1117">
          <cell r="B1117">
            <v>0</v>
          </cell>
          <cell r="C1117">
            <v>0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</row>
        <row r="1118">
          <cell r="B1118">
            <v>0</v>
          </cell>
          <cell r="C1118">
            <v>0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</row>
        <row r="1119">
          <cell r="B1119">
            <v>0</v>
          </cell>
          <cell r="C1119">
            <v>0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</row>
        <row r="1120">
          <cell r="B1120">
            <v>0</v>
          </cell>
          <cell r="C1120">
            <v>0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</row>
        <row r="1121">
          <cell r="B1121">
            <v>0</v>
          </cell>
          <cell r="C1121">
            <v>0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</row>
        <row r="1122">
          <cell r="B1122">
            <v>0</v>
          </cell>
          <cell r="C1122">
            <v>0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</row>
        <row r="1123">
          <cell r="B1123">
            <v>0</v>
          </cell>
          <cell r="C1123">
            <v>0</v>
          </cell>
          <cell r="D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</row>
        <row r="1124">
          <cell r="B1124">
            <v>0</v>
          </cell>
          <cell r="C1124">
            <v>0</v>
          </cell>
          <cell r="D1124">
            <v>0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</row>
        <row r="1125">
          <cell r="B1125">
            <v>0</v>
          </cell>
          <cell r="C1125">
            <v>0</v>
          </cell>
          <cell r="D1125">
            <v>0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</row>
        <row r="1126">
          <cell r="B1126">
            <v>0</v>
          </cell>
          <cell r="C1126">
            <v>0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</row>
        <row r="1127">
          <cell r="B1127">
            <v>0</v>
          </cell>
          <cell r="C1127">
            <v>0</v>
          </cell>
          <cell r="D1127">
            <v>0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</row>
        <row r="1128">
          <cell r="B1128">
            <v>0</v>
          </cell>
          <cell r="C1128">
            <v>0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</row>
        <row r="1129">
          <cell r="B1129">
            <v>0</v>
          </cell>
          <cell r="C1129">
            <v>0</v>
          </cell>
          <cell r="D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</row>
        <row r="1130">
          <cell r="B1130">
            <v>0</v>
          </cell>
          <cell r="C1130">
            <v>0</v>
          </cell>
          <cell r="D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</row>
        <row r="1131">
          <cell r="B1131">
            <v>0</v>
          </cell>
          <cell r="C1131">
            <v>0</v>
          </cell>
          <cell r="D1131">
            <v>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</row>
        <row r="1132">
          <cell r="B1132">
            <v>0</v>
          </cell>
          <cell r="C1132">
            <v>0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</row>
        <row r="1133">
          <cell r="B1133">
            <v>0</v>
          </cell>
          <cell r="C1133">
            <v>0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</row>
        <row r="1134">
          <cell r="B1134">
            <v>0</v>
          </cell>
          <cell r="C1134">
            <v>0</v>
          </cell>
          <cell r="D1134">
            <v>0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</row>
        <row r="1135">
          <cell r="B1135">
            <v>0</v>
          </cell>
          <cell r="C1135">
            <v>0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</row>
        <row r="1136">
          <cell r="B1136">
            <v>0</v>
          </cell>
          <cell r="C1136">
            <v>0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</row>
        <row r="1137">
          <cell r="B1137">
            <v>0</v>
          </cell>
          <cell r="C1137">
            <v>0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</row>
        <row r="1138">
          <cell r="B1138">
            <v>0</v>
          </cell>
          <cell r="C1138">
            <v>0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</row>
        <row r="1139">
          <cell r="B1139">
            <v>0</v>
          </cell>
          <cell r="C1139">
            <v>0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</row>
        <row r="1140">
          <cell r="B1140">
            <v>0</v>
          </cell>
          <cell r="C1140">
            <v>0</v>
          </cell>
          <cell r="D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</row>
        <row r="1141">
          <cell r="B1141">
            <v>0</v>
          </cell>
          <cell r="C1141">
            <v>0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</row>
        <row r="1142">
          <cell r="B1142">
            <v>0</v>
          </cell>
          <cell r="C1142">
            <v>0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</row>
        <row r="1143">
          <cell r="B1143">
            <v>0</v>
          </cell>
          <cell r="C1143">
            <v>0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</row>
        <row r="1144">
          <cell r="B1144">
            <v>0</v>
          </cell>
          <cell r="C1144">
            <v>0</v>
          </cell>
          <cell r="D1144">
            <v>0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</row>
        <row r="1145">
          <cell r="B1145">
            <v>0</v>
          </cell>
          <cell r="C1145">
            <v>0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</row>
        <row r="1146">
          <cell r="B1146">
            <v>0</v>
          </cell>
          <cell r="C1146">
            <v>0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</row>
        <row r="1147">
          <cell r="B1147">
            <v>0</v>
          </cell>
          <cell r="C1147">
            <v>0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</row>
        <row r="1148">
          <cell r="B1148">
            <v>0</v>
          </cell>
          <cell r="C1148">
            <v>0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</row>
        <row r="1149">
          <cell r="B1149">
            <v>0</v>
          </cell>
          <cell r="C1149">
            <v>0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</row>
        <row r="1150">
          <cell r="B1150">
            <v>0</v>
          </cell>
          <cell r="C1150">
            <v>0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</row>
        <row r="1151">
          <cell r="B1151">
            <v>0</v>
          </cell>
          <cell r="C1151">
            <v>0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</row>
        <row r="1152">
          <cell r="B1152">
            <v>0</v>
          </cell>
          <cell r="C1152">
            <v>0</v>
          </cell>
          <cell r="D1152">
            <v>0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</row>
        <row r="1153">
          <cell r="B1153">
            <v>0</v>
          </cell>
          <cell r="C1153">
            <v>0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</row>
        <row r="1154">
          <cell r="B1154">
            <v>0</v>
          </cell>
          <cell r="C1154">
            <v>0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</row>
        <row r="1155">
          <cell r="B1155">
            <v>0</v>
          </cell>
          <cell r="C1155">
            <v>0</v>
          </cell>
          <cell r="D1155">
            <v>0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</row>
        <row r="1156">
          <cell r="B1156">
            <v>0</v>
          </cell>
          <cell r="C1156">
            <v>0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</row>
        <row r="1157">
          <cell r="B1157">
            <v>0</v>
          </cell>
          <cell r="C1157">
            <v>0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</row>
        <row r="1158">
          <cell r="B1158">
            <v>0</v>
          </cell>
          <cell r="C1158">
            <v>0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</row>
        <row r="1159">
          <cell r="B1159">
            <v>0</v>
          </cell>
          <cell r="C1159">
            <v>0</v>
          </cell>
          <cell r="D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</row>
        <row r="1160">
          <cell r="B1160">
            <v>0</v>
          </cell>
          <cell r="C1160">
            <v>0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</row>
        <row r="1161">
          <cell r="B1161">
            <v>0</v>
          </cell>
          <cell r="C1161">
            <v>0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</row>
        <row r="1162">
          <cell r="B1162">
            <v>0</v>
          </cell>
          <cell r="C1162">
            <v>0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</row>
        <row r="1163">
          <cell r="B1163">
            <v>0</v>
          </cell>
          <cell r="C1163">
            <v>0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</row>
        <row r="1164">
          <cell r="B1164">
            <v>0</v>
          </cell>
          <cell r="C1164">
            <v>0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</row>
        <row r="1165">
          <cell r="B1165">
            <v>0</v>
          </cell>
          <cell r="C1165">
            <v>0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</row>
        <row r="1166">
          <cell r="B1166">
            <v>0</v>
          </cell>
          <cell r="C1166">
            <v>0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</row>
        <row r="1167">
          <cell r="B1167">
            <v>0</v>
          </cell>
          <cell r="C1167">
            <v>0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</row>
        <row r="1168">
          <cell r="B1168">
            <v>0</v>
          </cell>
          <cell r="C1168">
            <v>0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</row>
        <row r="1169">
          <cell r="B1169">
            <v>0</v>
          </cell>
          <cell r="C1169">
            <v>0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</row>
        <row r="1170">
          <cell r="B1170">
            <v>0</v>
          </cell>
          <cell r="C1170">
            <v>0</v>
          </cell>
          <cell r="D1170">
            <v>0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</row>
        <row r="1171">
          <cell r="B1171">
            <v>0</v>
          </cell>
          <cell r="C1171">
            <v>0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</row>
        <row r="1172">
          <cell r="B1172">
            <v>0</v>
          </cell>
          <cell r="C1172">
            <v>0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</row>
        <row r="1173">
          <cell r="B1173">
            <v>0</v>
          </cell>
          <cell r="C1173">
            <v>0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</row>
        <row r="1174">
          <cell r="B1174">
            <v>0</v>
          </cell>
          <cell r="C1174">
            <v>0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</row>
        <row r="1175">
          <cell r="B1175">
            <v>0</v>
          </cell>
          <cell r="C1175">
            <v>0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</row>
        <row r="1176">
          <cell r="B1176">
            <v>0</v>
          </cell>
          <cell r="C1176">
            <v>0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</row>
        <row r="1177">
          <cell r="B1177">
            <v>0</v>
          </cell>
          <cell r="C1177">
            <v>0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</row>
        <row r="1178">
          <cell r="B1178">
            <v>0</v>
          </cell>
          <cell r="C1178">
            <v>0</v>
          </cell>
          <cell r="D1178">
            <v>0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</row>
        <row r="1179">
          <cell r="B1179">
            <v>0</v>
          </cell>
          <cell r="C1179">
            <v>0</v>
          </cell>
          <cell r="D1179">
            <v>0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</row>
        <row r="1180">
          <cell r="B1180">
            <v>0</v>
          </cell>
          <cell r="C1180">
            <v>0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</row>
        <row r="1181">
          <cell r="B1181">
            <v>0</v>
          </cell>
          <cell r="C1181">
            <v>0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</row>
        <row r="1182">
          <cell r="B1182">
            <v>0</v>
          </cell>
          <cell r="C1182">
            <v>0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</row>
        <row r="1183">
          <cell r="B1183">
            <v>0</v>
          </cell>
          <cell r="C1183">
            <v>0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</row>
        <row r="1184">
          <cell r="B1184">
            <v>0</v>
          </cell>
          <cell r="C1184">
            <v>0</v>
          </cell>
          <cell r="D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</row>
        <row r="1185">
          <cell r="B1185">
            <v>0</v>
          </cell>
          <cell r="C1185">
            <v>0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</row>
        <row r="1186">
          <cell r="B1186">
            <v>0</v>
          </cell>
          <cell r="C1186">
            <v>0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</row>
        <row r="1187">
          <cell r="B1187">
            <v>0</v>
          </cell>
          <cell r="C1187">
            <v>0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</row>
        <row r="1188">
          <cell r="B1188">
            <v>0</v>
          </cell>
          <cell r="C1188">
            <v>0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</row>
        <row r="1189">
          <cell r="B1189">
            <v>0</v>
          </cell>
          <cell r="C1189">
            <v>0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</row>
        <row r="1190">
          <cell r="B1190">
            <v>0</v>
          </cell>
          <cell r="C1190">
            <v>0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</row>
        <row r="1191">
          <cell r="B1191">
            <v>0</v>
          </cell>
          <cell r="C1191">
            <v>0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</row>
        <row r="1192">
          <cell r="B1192">
            <v>0</v>
          </cell>
          <cell r="C1192">
            <v>0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</row>
        <row r="1193">
          <cell r="B1193">
            <v>0</v>
          </cell>
          <cell r="C1193">
            <v>0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</row>
        <row r="1194">
          <cell r="B1194">
            <v>0</v>
          </cell>
          <cell r="C1194">
            <v>0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</row>
        <row r="1195">
          <cell r="B1195">
            <v>0</v>
          </cell>
          <cell r="C1195">
            <v>0</v>
          </cell>
          <cell r="D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</row>
        <row r="1196">
          <cell r="B1196">
            <v>0</v>
          </cell>
          <cell r="C1196">
            <v>0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</row>
        <row r="1197">
          <cell r="B1197">
            <v>0</v>
          </cell>
          <cell r="C1197">
            <v>0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</row>
        <row r="1198">
          <cell r="B1198">
            <v>0</v>
          </cell>
          <cell r="C1198">
            <v>0</v>
          </cell>
          <cell r="D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</row>
        <row r="1199">
          <cell r="B1199">
            <v>0</v>
          </cell>
          <cell r="C1199">
            <v>0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</row>
        <row r="1200">
          <cell r="B1200">
            <v>0</v>
          </cell>
          <cell r="C1200">
            <v>0</v>
          </cell>
          <cell r="D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</row>
        <row r="1201">
          <cell r="B1201">
            <v>0</v>
          </cell>
          <cell r="C1201">
            <v>0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</row>
        <row r="1202">
          <cell r="B1202">
            <v>0</v>
          </cell>
          <cell r="C1202">
            <v>0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</row>
        <row r="1203">
          <cell r="B1203">
            <v>0</v>
          </cell>
          <cell r="C1203">
            <v>0</v>
          </cell>
          <cell r="D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</row>
        <row r="1204">
          <cell r="B1204">
            <v>0</v>
          </cell>
          <cell r="C1204">
            <v>0</v>
          </cell>
          <cell r="D1204">
            <v>0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</row>
        <row r="1205">
          <cell r="B1205">
            <v>0</v>
          </cell>
          <cell r="C1205">
            <v>0</v>
          </cell>
          <cell r="D1205">
            <v>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</row>
        <row r="1206">
          <cell r="B1206">
            <v>0</v>
          </cell>
          <cell r="C1206">
            <v>0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</row>
        <row r="1207">
          <cell r="B1207">
            <v>0</v>
          </cell>
          <cell r="C1207">
            <v>0</v>
          </cell>
          <cell r="D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</row>
        <row r="1208">
          <cell r="B1208">
            <v>0</v>
          </cell>
          <cell r="C1208">
            <v>0</v>
          </cell>
          <cell r="D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</row>
        <row r="1209">
          <cell r="B1209">
            <v>0</v>
          </cell>
          <cell r="C1209">
            <v>0</v>
          </cell>
          <cell r="D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</row>
        <row r="1210">
          <cell r="B1210">
            <v>0</v>
          </cell>
          <cell r="C1210">
            <v>0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</row>
        <row r="1211">
          <cell r="B1211">
            <v>0</v>
          </cell>
          <cell r="C1211">
            <v>0</v>
          </cell>
          <cell r="D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</row>
        <row r="1212">
          <cell r="B1212">
            <v>0</v>
          </cell>
          <cell r="C1212">
            <v>0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</row>
        <row r="1213">
          <cell r="B1213">
            <v>0</v>
          </cell>
          <cell r="C1213">
            <v>0</v>
          </cell>
          <cell r="D1213">
            <v>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</row>
        <row r="1214">
          <cell r="B1214">
            <v>0</v>
          </cell>
          <cell r="C1214">
            <v>0</v>
          </cell>
          <cell r="D1214">
            <v>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</row>
        <row r="1215">
          <cell r="B1215">
            <v>0</v>
          </cell>
          <cell r="C1215">
            <v>0</v>
          </cell>
          <cell r="D1215">
            <v>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</row>
        <row r="1216">
          <cell r="B1216">
            <v>0</v>
          </cell>
          <cell r="C1216">
            <v>0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</row>
        <row r="1217">
          <cell r="B1217">
            <v>0</v>
          </cell>
          <cell r="C1217">
            <v>0</v>
          </cell>
          <cell r="D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</row>
        <row r="1218">
          <cell r="B1218">
            <v>0</v>
          </cell>
          <cell r="C1218">
            <v>0</v>
          </cell>
          <cell r="D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</row>
        <row r="1219">
          <cell r="B1219">
            <v>0</v>
          </cell>
          <cell r="C1219">
            <v>0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</row>
        <row r="1220">
          <cell r="B1220">
            <v>0</v>
          </cell>
          <cell r="C1220">
            <v>0</v>
          </cell>
          <cell r="D1220">
            <v>0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</row>
        <row r="1221">
          <cell r="B1221">
            <v>0</v>
          </cell>
          <cell r="C1221">
            <v>0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</row>
        <row r="1222">
          <cell r="B1222">
            <v>0</v>
          </cell>
          <cell r="C1222">
            <v>0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</row>
        <row r="1223">
          <cell r="B1223">
            <v>0</v>
          </cell>
          <cell r="C1223">
            <v>0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</row>
        <row r="1224">
          <cell r="B1224">
            <v>0</v>
          </cell>
          <cell r="C1224">
            <v>0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</row>
        <row r="1225">
          <cell r="B1225">
            <v>0</v>
          </cell>
          <cell r="C1225">
            <v>0</v>
          </cell>
          <cell r="D1225">
            <v>0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</row>
        <row r="1226">
          <cell r="B1226">
            <v>0</v>
          </cell>
          <cell r="C1226">
            <v>0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</row>
        <row r="1227">
          <cell r="B1227">
            <v>0</v>
          </cell>
          <cell r="C1227">
            <v>0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</row>
        <row r="1228">
          <cell r="B1228">
            <v>0</v>
          </cell>
          <cell r="C1228">
            <v>0</v>
          </cell>
          <cell r="D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</row>
        <row r="1229">
          <cell r="B1229">
            <v>0</v>
          </cell>
          <cell r="C1229">
            <v>0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</row>
        <row r="1230">
          <cell r="B1230">
            <v>0</v>
          </cell>
          <cell r="C1230">
            <v>0</v>
          </cell>
          <cell r="D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</row>
        <row r="1231">
          <cell r="B1231">
            <v>0</v>
          </cell>
          <cell r="C1231">
            <v>0</v>
          </cell>
          <cell r="D1231">
            <v>0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</row>
        <row r="1232">
          <cell r="B1232">
            <v>0</v>
          </cell>
          <cell r="C1232">
            <v>0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</row>
        <row r="1233">
          <cell r="B1233">
            <v>0</v>
          </cell>
          <cell r="C1233">
            <v>0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</row>
        <row r="1234">
          <cell r="B1234">
            <v>0</v>
          </cell>
          <cell r="C1234">
            <v>0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</row>
        <row r="1235">
          <cell r="B1235">
            <v>0</v>
          </cell>
          <cell r="C1235">
            <v>0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</row>
        <row r="1236">
          <cell r="B1236">
            <v>0</v>
          </cell>
          <cell r="C1236">
            <v>0</v>
          </cell>
          <cell r="D1236">
            <v>0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</row>
        <row r="1237">
          <cell r="B1237">
            <v>0</v>
          </cell>
          <cell r="C1237">
            <v>0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</row>
        <row r="1238">
          <cell r="B1238">
            <v>0</v>
          </cell>
          <cell r="C1238">
            <v>0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</row>
        <row r="1239">
          <cell r="B1239">
            <v>0</v>
          </cell>
          <cell r="C1239">
            <v>0</v>
          </cell>
          <cell r="D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</row>
        <row r="1240">
          <cell r="B1240">
            <v>0</v>
          </cell>
          <cell r="C1240">
            <v>0</v>
          </cell>
          <cell r="D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</row>
        <row r="1241">
          <cell r="B1241">
            <v>0</v>
          </cell>
          <cell r="C1241">
            <v>0</v>
          </cell>
          <cell r="D1241">
            <v>0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</row>
        <row r="1242">
          <cell r="B1242">
            <v>0</v>
          </cell>
          <cell r="C1242">
            <v>0</v>
          </cell>
          <cell r="D1242">
            <v>0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</row>
        <row r="1243">
          <cell r="B1243">
            <v>0</v>
          </cell>
          <cell r="C1243">
            <v>0</v>
          </cell>
          <cell r="D1243">
            <v>0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</row>
        <row r="1244">
          <cell r="B1244">
            <v>0</v>
          </cell>
          <cell r="C1244">
            <v>0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</row>
        <row r="1245">
          <cell r="B1245">
            <v>0</v>
          </cell>
          <cell r="C1245">
            <v>0</v>
          </cell>
          <cell r="D1245">
            <v>0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</row>
        <row r="1246">
          <cell r="B1246">
            <v>0</v>
          </cell>
          <cell r="C1246">
            <v>0</v>
          </cell>
          <cell r="D1246">
            <v>0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</row>
        <row r="1247">
          <cell r="B1247">
            <v>0</v>
          </cell>
          <cell r="C1247">
            <v>0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</row>
        <row r="1248">
          <cell r="B1248">
            <v>0</v>
          </cell>
          <cell r="C1248">
            <v>0</v>
          </cell>
          <cell r="D1248">
            <v>0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</row>
        <row r="1249">
          <cell r="B1249">
            <v>0</v>
          </cell>
          <cell r="C1249">
            <v>0</v>
          </cell>
          <cell r="D1249">
            <v>0</v>
          </cell>
          <cell r="E1249">
            <v>0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</row>
        <row r="1250">
          <cell r="B1250">
            <v>0</v>
          </cell>
          <cell r="C1250">
            <v>0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</row>
        <row r="1251">
          <cell r="B1251">
            <v>0</v>
          </cell>
          <cell r="C1251">
            <v>0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</row>
        <row r="1252">
          <cell r="B1252">
            <v>0</v>
          </cell>
          <cell r="C1252">
            <v>0</v>
          </cell>
          <cell r="D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</row>
        <row r="1253">
          <cell r="B1253">
            <v>0</v>
          </cell>
          <cell r="C1253">
            <v>0</v>
          </cell>
          <cell r="D1253">
            <v>0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</row>
        <row r="1254">
          <cell r="B1254">
            <v>0</v>
          </cell>
          <cell r="C1254">
            <v>0</v>
          </cell>
          <cell r="D1254">
            <v>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</row>
        <row r="1255">
          <cell r="B1255">
            <v>0</v>
          </cell>
          <cell r="C1255">
            <v>0</v>
          </cell>
          <cell r="D1255">
            <v>0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</row>
        <row r="1256">
          <cell r="B1256">
            <v>0</v>
          </cell>
          <cell r="C1256">
            <v>0</v>
          </cell>
          <cell r="D1256">
            <v>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</row>
        <row r="1257">
          <cell r="B1257">
            <v>0</v>
          </cell>
          <cell r="C1257">
            <v>0</v>
          </cell>
          <cell r="D1257">
            <v>0</v>
          </cell>
          <cell r="E1257">
            <v>0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</row>
        <row r="1258">
          <cell r="B1258">
            <v>0</v>
          </cell>
          <cell r="C1258">
            <v>0</v>
          </cell>
          <cell r="D1258">
            <v>0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</row>
        <row r="1259">
          <cell r="B1259">
            <v>0</v>
          </cell>
          <cell r="C1259">
            <v>0</v>
          </cell>
          <cell r="D1259">
            <v>0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</row>
        <row r="1260">
          <cell r="B1260">
            <v>0</v>
          </cell>
          <cell r="C1260">
            <v>0</v>
          </cell>
          <cell r="D1260">
            <v>0</v>
          </cell>
          <cell r="E1260">
            <v>0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</row>
        <row r="1261">
          <cell r="B1261">
            <v>0</v>
          </cell>
          <cell r="C1261">
            <v>0</v>
          </cell>
          <cell r="D1261">
            <v>0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</row>
        <row r="1262">
          <cell r="B1262">
            <v>0</v>
          </cell>
          <cell r="C1262">
            <v>0</v>
          </cell>
          <cell r="D1262">
            <v>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</row>
        <row r="1263">
          <cell r="B1263">
            <v>0</v>
          </cell>
          <cell r="C1263">
            <v>0</v>
          </cell>
          <cell r="D1263">
            <v>0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</row>
        <row r="1264">
          <cell r="B1264">
            <v>0</v>
          </cell>
          <cell r="C1264">
            <v>0</v>
          </cell>
          <cell r="D1264">
            <v>0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</row>
        <row r="1265">
          <cell r="B1265">
            <v>0</v>
          </cell>
          <cell r="C1265">
            <v>0</v>
          </cell>
          <cell r="D1265">
            <v>0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</row>
        <row r="1266">
          <cell r="B1266">
            <v>0</v>
          </cell>
          <cell r="C1266">
            <v>0</v>
          </cell>
          <cell r="D1266">
            <v>0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</row>
        <row r="1267">
          <cell r="B1267">
            <v>0</v>
          </cell>
          <cell r="C1267">
            <v>0</v>
          </cell>
          <cell r="D1267">
            <v>0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</row>
        <row r="1268">
          <cell r="B1268">
            <v>0</v>
          </cell>
          <cell r="C1268">
            <v>0</v>
          </cell>
          <cell r="D1268">
            <v>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</row>
        <row r="1269">
          <cell r="B1269">
            <v>0</v>
          </cell>
          <cell r="C1269">
            <v>0</v>
          </cell>
          <cell r="D1269">
            <v>0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</row>
        <row r="1270">
          <cell r="B1270">
            <v>0</v>
          </cell>
          <cell r="C1270">
            <v>0</v>
          </cell>
          <cell r="D1270">
            <v>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</row>
        <row r="1271">
          <cell r="B1271">
            <v>0</v>
          </cell>
          <cell r="C1271">
            <v>0</v>
          </cell>
          <cell r="D1271">
            <v>0</v>
          </cell>
          <cell r="E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</row>
        <row r="1272">
          <cell r="B1272">
            <v>0</v>
          </cell>
          <cell r="C1272">
            <v>0</v>
          </cell>
          <cell r="D1272">
            <v>0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</row>
        <row r="1273">
          <cell r="B1273">
            <v>0</v>
          </cell>
          <cell r="C1273">
            <v>0</v>
          </cell>
          <cell r="D1273">
            <v>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</row>
        <row r="1274">
          <cell r="B1274">
            <v>0</v>
          </cell>
          <cell r="C1274">
            <v>0</v>
          </cell>
          <cell r="D1274">
            <v>0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</row>
        <row r="1275">
          <cell r="B1275">
            <v>0</v>
          </cell>
          <cell r="C1275">
            <v>0</v>
          </cell>
          <cell r="D1275">
            <v>0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</row>
        <row r="1276">
          <cell r="B1276">
            <v>0</v>
          </cell>
          <cell r="C1276">
            <v>0</v>
          </cell>
          <cell r="D1276">
            <v>0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</row>
        <row r="1277">
          <cell r="B1277">
            <v>0</v>
          </cell>
          <cell r="C1277">
            <v>0</v>
          </cell>
          <cell r="D1277">
            <v>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</row>
        <row r="1278">
          <cell r="B1278">
            <v>0</v>
          </cell>
          <cell r="C1278">
            <v>0</v>
          </cell>
          <cell r="D1278">
            <v>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</row>
        <row r="1279">
          <cell r="B1279">
            <v>0</v>
          </cell>
          <cell r="C1279">
            <v>0</v>
          </cell>
          <cell r="D1279">
            <v>0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</row>
        <row r="1280">
          <cell r="B1280">
            <v>0</v>
          </cell>
          <cell r="C1280">
            <v>0</v>
          </cell>
          <cell r="D1280">
            <v>0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</row>
        <row r="1281">
          <cell r="B1281">
            <v>0</v>
          </cell>
          <cell r="C1281">
            <v>0</v>
          </cell>
          <cell r="D1281">
            <v>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</row>
        <row r="1282">
          <cell r="B1282">
            <v>0</v>
          </cell>
          <cell r="C1282">
            <v>0</v>
          </cell>
          <cell r="D1282">
            <v>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</row>
        <row r="1283">
          <cell r="B1283">
            <v>0</v>
          </cell>
          <cell r="C1283">
            <v>0</v>
          </cell>
          <cell r="D1283">
            <v>0</v>
          </cell>
          <cell r="E1283">
            <v>0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</row>
        <row r="1284">
          <cell r="B1284">
            <v>0</v>
          </cell>
          <cell r="C1284">
            <v>0</v>
          </cell>
          <cell r="D1284">
            <v>0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</row>
        <row r="1285">
          <cell r="B1285">
            <v>0</v>
          </cell>
          <cell r="C1285">
            <v>0</v>
          </cell>
          <cell r="D1285">
            <v>0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</row>
        <row r="1286">
          <cell r="B1286">
            <v>0</v>
          </cell>
          <cell r="C1286">
            <v>0</v>
          </cell>
          <cell r="D1286">
            <v>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</row>
        <row r="1287">
          <cell r="B1287">
            <v>0</v>
          </cell>
          <cell r="C1287">
            <v>0</v>
          </cell>
          <cell r="D1287">
            <v>0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</row>
        <row r="1288">
          <cell r="B1288">
            <v>0</v>
          </cell>
          <cell r="C1288">
            <v>0</v>
          </cell>
          <cell r="D1288">
            <v>0</v>
          </cell>
          <cell r="E1288">
            <v>0</v>
          </cell>
          <cell r="F1288">
            <v>0</v>
          </cell>
          <cell r="G1288">
            <v>0</v>
          </cell>
          <cell r="H1288">
            <v>0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</row>
        <row r="1289">
          <cell r="B1289">
            <v>0</v>
          </cell>
          <cell r="C1289">
            <v>0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  <cell r="H1289">
            <v>0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</row>
        <row r="1290">
          <cell r="B1290">
            <v>0</v>
          </cell>
          <cell r="C1290">
            <v>0</v>
          </cell>
          <cell r="D1290">
            <v>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</row>
        <row r="1291">
          <cell r="B1291">
            <v>0</v>
          </cell>
          <cell r="C1291">
            <v>0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</row>
        <row r="1292">
          <cell r="B1292">
            <v>0</v>
          </cell>
          <cell r="C1292">
            <v>0</v>
          </cell>
          <cell r="D1292">
            <v>0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</row>
        <row r="1293">
          <cell r="B1293">
            <v>0</v>
          </cell>
          <cell r="C1293">
            <v>0</v>
          </cell>
          <cell r="D1293">
            <v>0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</row>
        <row r="1294">
          <cell r="B1294">
            <v>0</v>
          </cell>
          <cell r="C1294">
            <v>0</v>
          </cell>
          <cell r="D1294">
            <v>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</row>
        <row r="1295">
          <cell r="B1295">
            <v>0</v>
          </cell>
          <cell r="C1295">
            <v>0</v>
          </cell>
          <cell r="D1295">
            <v>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</row>
        <row r="1296">
          <cell r="B1296">
            <v>0</v>
          </cell>
          <cell r="C1296">
            <v>0</v>
          </cell>
          <cell r="D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</row>
        <row r="1297">
          <cell r="B1297">
            <v>0</v>
          </cell>
          <cell r="C1297">
            <v>0</v>
          </cell>
          <cell r="D1297">
            <v>0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</row>
        <row r="1298">
          <cell r="B1298">
            <v>0</v>
          </cell>
          <cell r="C1298">
            <v>0</v>
          </cell>
          <cell r="D1298">
            <v>0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</row>
        <row r="1299">
          <cell r="B1299">
            <v>0</v>
          </cell>
          <cell r="C1299">
            <v>0</v>
          </cell>
          <cell r="D1299">
            <v>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</row>
        <row r="1300">
          <cell r="B1300">
            <v>0</v>
          </cell>
          <cell r="C1300">
            <v>0</v>
          </cell>
          <cell r="D1300">
            <v>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</row>
        <row r="1301">
          <cell r="B1301">
            <v>0</v>
          </cell>
          <cell r="C1301">
            <v>0</v>
          </cell>
          <cell r="D1301">
            <v>0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</row>
        <row r="1302">
          <cell r="B1302">
            <v>0</v>
          </cell>
          <cell r="C1302">
            <v>0</v>
          </cell>
          <cell r="D1302">
            <v>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</row>
        <row r="1303">
          <cell r="B1303">
            <v>0</v>
          </cell>
          <cell r="C1303">
            <v>0</v>
          </cell>
          <cell r="D1303">
            <v>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</row>
        <row r="1304">
          <cell r="B1304">
            <v>0</v>
          </cell>
          <cell r="C1304">
            <v>0</v>
          </cell>
          <cell r="D1304">
            <v>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</row>
        <row r="1305">
          <cell r="B1305">
            <v>0</v>
          </cell>
          <cell r="C1305">
            <v>0</v>
          </cell>
          <cell r="D1305">
            <v>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</row>
        <row r="1306">
          <cell r="B1306">
            <v>0</v>
          </cell>
          <cell r="C1306">
            <v>0</v>
          </cell>
          <cell r="D1306">
            <v>0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</row>
        <row r="1307">
          <cell r="B1307">
            <v>0</v>
          </cell>
          <cell r="C1307">
            <v>0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</row>
        <row r="1308">
          <cell r="B1308">
            <v>0</v>
          </cell>
          <cell r="C1308">
            <v>0</v>
          </cell>
          <cell r="D1308">
            <v>0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</row>
        <row r="1309">
          <cell r="B1309">
            <v>0</v>
          </cell>
          <cell r="C1309">
            <v>0</v>
          </cell>
          <cell r="D1309">
            <v>0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</row>
        <row r="1310">
          <cell r="B1310">
            <v>0</v>
          </cell>
          <cell r="C1310">
            <v>0</v>
          </cell>
          <cell r="D1310">
            <v>0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</row>
        <row r="1311">
          <cell r="B1311">
            <v>0</v>
          </cell>
          <cell r="C1311">
            <v>0</v>
          </cell>
          <cell r="D1311">
            <v>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</row>
        <row r="1312">
          <cell r="B1312">
            <v>0</v>
          </cell>
          <cell r="C1312">
            <v>0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</row>
        <row r="1313">
          <cell r="B1313">
            <v>0</v>
          </cell>
          <cell r="C1313">
            <v>0</v>
          </cell>
          <cell r="D1313">
            <v>0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</row>
        <row r="1314">
          <cell r="B1314">
            <v>0</v>
          </cell>
          <cell r="C1314">
            <v>0</v>
          </cell>
          <cell r="D1314">
            <v>0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</row>
        <row r="1315">
          <cell r="B1315">
            <v>0</v>
          </cell>
          <cell r="C1315">
            <v>0</v>
          </cell>
          <cell r="D1315">
            <v>0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</row>
        <row r="1316">
          <cell r="B1316">
            <v>0</v>
          </cell>
          <cell r="C1316">
            <v>0</v>
          </cell>
          <cell r="D1316">
            <v>0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</row>
        <row r="1317">
          <cell r="B1317">
            <v>0</v>
          </cell>
          <cell r="C1317">
            <v>0</v>
          </cell>
          <cell r="D1317">
            <v>0</v>
          </cell>
          <cell r="E1317">
            <v>0</v>
          </cell>
          <cell r="F1317">
            <v>0</v>
          </cell>
          <cell r="G1317">
            <v>0</v>
          </cell>
          <cell r="H1317">
            <v>0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</row>
        <row r="1318">
          <cell r="B1318">
            <v>0</v>
          </cell>
          <cell r="C1318">
            <v>0</v>
          </cell>
          <cell r="D1318">
            <v>0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</row>
        <row r="1319">
          <cell r="B1319">
            <v>0</v>
          </cell>
          <cell r="C1319">
            <v>0</v>
          </cell>
          <cell r="D1319">
            <v>0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</row>
        <row r="1320">
          <cell r="B1320">
            <v>0</v>
          </cell>
          <cell r="C1320">
            <v>0</v>
          </cell>
          <cell r="D1320">
            <v>0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</row>
        <row r="1321">
          <cell r="B1321">
            <v>0</v>
          </cell>
          <cell r="C1321">
            <v>0</v>
          </cell>
          <cell r="D1321">
            <v>0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</row>
        <row r="1322">
          <cell r="B1322">
            <v>0</v>
          </cell>
          <cell r="C1322">
            <v>0</v>
          </cell>
          <cell r="D1322">
            <v>0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</row>
        <row r="1323">
          <cell r="B1323">
            <v>0</v>
          </cell>
          <cell r="C1323">
            <v>0</v>
          </cell>
          <cell r="D1323">
            <v>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</row>
        <row r="1324">
          <cell r="B1324">
            <v>0</v>
          </cell>
          <cell r="C1324">
            <v>0</v>
          </cell>
          <cell r="D1324">
            <v>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</row>
        <row r="1325">
          <cell r="B1325">
            <v>0</v>
          </cell>
          <cell r="C1325">
            <v>0</v>
          </cell>
          <cell r="D1325">
            <v>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</row>
        <row r="1326">
          <cell r="B1326">
            <v>0</v>
          </cell>
          <cell r="C1326">
            <v>0</v>
          </cell>
          <cell r="D1326">
            <v>0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</row>
        <row r="1327">
          <cell r="B1327">
            <v>0</v>
          </cell>
          <cell r="C1327">
            <v>0</v>
          </cell>
          <cell r="D1327">
            <v>0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</row>
        <row r="1328">
          <cell r="B1328">
            <v>0</v>
          </cell>
          <cell r="C1328">
            <v>0</v>
          </cell>
          <cell r="D1328">
            <v>0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</row>
        <row r="1329">
          <cell r="B1329">
            <v>0</v>
          </cell>
          <cell r="C1329">
            <v>0</v>
          </cell>
          <cell r="D1329">
            <v>0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</row>
        <row r="1330">
          <cell r="B1330">
            <v>0</v>
          </cell>
          <cell r="C1330">
            <v>0</v>
          </cell>
          <cell r="D1330">
            <v>0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</row>
        <row r="1331">
          <cell r="B1331">
            <v>0</v>
          </cell>
          <cell r="C1331">
            <v>0</v>
          </cell>
          <cell r="D1331">
            <v>0</v>
          </cell>
          <cell r="E1331">
            <v>0</v>
          </cell>
          <cell r="F1331">
            <v>0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</row>
        <row r="1332">
          <cell r="B1332">
            <v>0</v>
          </cell>
          <cell r="C1332">
            <v>0</v>
          </cell>
          <cell r="D1332">
            <v>0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</row>
        <row r="1333">
          <cell r="B1333">
            <v>0</v>
          </cell>
          <cell r="C1333">
            <v>0</v>
          </cell>
          <cell r="D1333">
            <v>0</v>
          </cell>
          <cell r="E1333">
            <v>0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</row>
        <row r="1334">
          <cell r="B1334">
            <v>0</v>
          </cell>
          <cell r="C1334">
            <v>0</v>
          </cell>
          <cell r="D1334">
            <v>0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</row>
        <row r="1335">
          <cell r="B1335">
            <v>0</v>
          </cell>
          <cell r="C1335">
            <v>0</v>
          </cell>
          <cell r="D1335">
            <v>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</row>
        <row r="1336">
          <cell r="B1336">
            <v>0</v>
          </cell>
          <cell r="C1336">
            <v>0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</row>
        <row r="1337">
          <cell r="B1337">
            <v>0</v>
          </cell>
          <cell r="C1337">
            <v>0</v>
          </cell>
          <cell r="D1337">
            <v>0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</row>
        <row r="1338">
          <cell r="B1338">
            <v>0</v>
          </cell>
          <cell r="C1338">
            <v>0</v>
          </cell>
          <cell r="D1338">
            <v>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</row>
        <row r="1339">
          <cell r="B1339">
            <v>0</v>
          </cell>
          <cell r="C1339">
            <v>0</v>
          </cell>
          <cell r="D1339">
            <v>0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</row>
        <row r="1340">
          <cell r="B1340">
            <v>0</v>
          </cell>
          <cell r="C1340">
            <v>0</v>
          </cell>
          <cell r="D1340">
            <v>0</v>
          </cell>
          <cell r="E1340">
            <v>0</v>
          </cell>
          <cell r="F1340">
            <v>0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</row>
        <row r="1341">
          <cell r="B1341">
            <v>0</v>
          </cell>
          <cell r="C1341">
            <v>0</v>
          </cell>
          <cell r="D1341">
            <v>0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</row>
        <row r="1342">
          <cell r="B1342">
            <v>0</v>
          </cell>
          <cell r="C1342">
            <v>0</v>
          </cell>
          <cell r="D1342">
            <v>0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</row>
        <row r="1343">
          <cell r="B1343">
            <v>0</v>
          </cell>
          <cell r="C1343">
            <v>0</v>
          </cell>
          <cell r="D1343">
            <v>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</row>
        <row r="1344">
          <cell r="B1344">
            <v>0</v>
          </cell>
          <cell r="C1344">
            <v>0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</row>
        <row r="1345">
          <cell r="B1345">
            <v>0</v>
          </cell>
          <cell r="C1345">
            <v>0</v>
          </cell>
          <cell r="D1345">
            <v>0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</row>
        <row r="1346">
          <cell r="B1346">
            <v>0</v>
          </cell>
          <cell r="C1346">
            <v>0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</row>
        <row r="1347">
          <cell r="B1347">
            <v>0</v>
          </cell>
          <cell r="C1347">
            <v>0</v>
          </cell>
          <cell r="D1347">
            <v>0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</row>
        <row r="1348">
          <cell r="B1348">
            <v>0</v>
          </cell>
          <cell r="C1348">
            <v>0</v>
          </cell>
          <cell r="D1348">
            <v>0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</row>
        <row r="1349">
          <cell r="B1349">
            <v>0</v>
          </cell>
          <cell r="C1349">
            <v>0</v>
          </cell>
          <cell r="D1349">
            <v>0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</row>
        <row r="1350">
          <cell r="B1350">
            <v>0</v>
          </cell>
          <cell r="C1350">
            <v>0</v>
          </cell>
          <cell r="D1350">
            <v>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</row>
        <row r="1351">
          <cell r="B1351">
            <v>0</v>
          </cell>
          <cell r="C1351">
            <v>0</v>
          </cell>
          <cell r="D1351">
            <v>0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</row>
        <row r="1352">
          <cell r="B1352">
            <v>0</v>
          </cell>
          <cell r="C1352">
            <v>0</v>
          </cell>
          <cell r="D1352">
            <v>0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</row>
        <row r="1353">
          <cell r="B1353">
            <v>0</v>
          </cell>
          <cell r="C1353">
            <v>0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</row>
        <row r="1354">
          <cell r="B1354">
            <v>0</v>
          </cell>
          <cell r="C1354">
            <v>0</v>
          </cell>
          <cell r="D1354">
            <v>0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</row>
        <row r="1355">
          <cell r="B1355">
            <v>0</v>
          </cell>
          <cell r="C1355">
            <v>0</v>
          </cell>
          <cell r="D1355">
            <v>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</row>
        <row r="1356">
          <cell r="B1356">
            <v>0</v>
          </cell>
          <cell r="C1356">
            <v>0</v>
          </cell>
          <cell r="D1356">
            <v>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</row>
        <row r="1357">
          <cell r="B1357">
            <v>0</v>
          </cell>
          <cell r="C1357">
            <v>0</v>
          </cell>
          <cell r="D1357">
            <v>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</row>
        <row r="1358">
          <cell r="B1358">
            <v>0</v>
          </cell>
          <cell r="C1358">
            <v>0</v>
          </cell>
          <cell r="D1358">
            <v>0</v>
          </cell>
          <cell r="E1358">
            <v>0</v>
          </cell>
          <cell r="F1358">
            <v>0</v>
          </cell>
          <cell r="G1358">
            <v>0</v>
          </cell>
          <cell r="H1358">
            <v>0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</row>
        <row r="1359">
          <cell r="B1359">
            <v>0</v>
          </cell>
          <cell r="C1359">
            <v>0</v>
          </cell>
          <cell r="D1359">
            <v>0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</row>
        <row r="1360">
          <cell r="B1360">
            <v>0</v>
          </cell>
          <cell r="C1360">
            <v>0</v>
          </cell>
          <cell r="D1360">
            <v>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</row>
        <row r="1361">
          <cell r="B1361">
            <v>0</v>
          </cell>
          <cell r="C1361">
            <v>0</v>
          </cell>
          <cell r="D1361">
            <v>0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</row>
        <row r="1362">
          <cell r="B1362">
            <v>0</v>
          </cell>
          <cell r="C1362">
            <v>0</v>
          </cell>
          <cell r="D1362">
            <v>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</row>
        <row r="1363">
          <cell r="B1363">
            <v>0</v>
          </cell>
          <cell r="C1363">
            <v>0</v>
          </cell>
          <cell r="D1363">
            <v>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</row>
        <row r="1364">
          <cell r="B1364">
            <v>0</v>
          </cell>
          <cell r="C1364">
            <v>0</v>
          </cell>
          <cell r="D1364">
            <v>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</row>
        <row r="1365">
          <cell r="B1365">
            <v>0</v>
          </cell>
          <cell r="C1365">
            <v>0</v>
          </cell>
          <cell r="D1365">
            <v>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</row>
        <row r="1366">
          <cell r="B1366">
            <v>0</v>
          </cell>
          <cell r="C1366">
            <v>0</v>
          </cell>
          <cell r="D1366">
            <v>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</row>
        <row r="1367">
          <cell r="B1367">
            <v>0</v>
          </cell>
          <cell r="C1367">
            <v>0</v>
          </cell>
          <cell r="D1367">
            <v>0</v>
          </cell>
          <cell r="E1367">
            <v>0</v>
          </cell>
          <cell r="F1367">
            <v>0</v>
          </cell>
          <cell r="G1367">
            <v>0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</row>
        <row r="1368">
          <cell r="B1368">
            <v>0</v>
          </cell>
          <cell r="C1368">
            <v>0</v>
          </cell>
          <cell r="D1368">
            <v>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</row>
        <row r="1369">
          <cell r="B1369">
            <v>0</v>
          </cell>
          <cell r="C1369">
            <v>0</v>
          </cell>
          <cell r="D1369">
            <v>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</row>
        <row r="1370">
          <cell r="B1370">
            <v>0</v>
          </cell>
          <cell r="C1370">
            <v>0</v>
          </cell>
          <cell r="D1370">
            <v>0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</row>
        <row r="1371">
          <cell r="B1371">
            <v>0</v>
          </cell>
          <cell r="C1371">
            <v>0</v>
          </cell>
          <cell r="D1371">
            <v>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</row>
        <row r="1372">
          <cell r="B1372">
            <v>0</v>
          </cell>
          <cell r="C1372">
            <v>0</v>
          </cell>
          <cell r="D1372">
            <v>0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</row>
        <row r="1373">
          <cell r="B1373">
            <v>0</v>
          </cell>
          <cell r="C1373">
            <v>0</v>
          </cell>
          <cell r="D1373">
            <v>0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</row>
        <row r="1374">
          <cell r="B1374">
            <v>0</v>
          </cell>
          <cell r="C1374">
            <v>0</v>
          </cell>
          <cell r="D1374">
            <v>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</row>
        <row r="1375">
          <cell r="B1375">
            <v>0</v>
          </cell>
          <cell r="C1375">
            <v>0</v>
          </cell>
          <cell r="D1375">
            <v>0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</row>
        <row r="1376">
          <cell r="B1376">
            <v>0</v>
          </cell>
          <cell r="C1376">
            <v>0</v>
          </cell>
          <cell r="D1376">
            <v>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</row>
        <row r="1377">
          <cell r="B1377">
            <v>0</v>
          </cell>
          <cell r="C1377">
            <v>0</v>
          </cell>
          <cell r="D1377">
            <v>0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</row>
        <row r="1378">
          <cell r="B1378">
            <v>0</v>
          </cell>
          <cell r="C1378">
            <v>0</v>
          </cell>
          <cell r="D1378">
            <v>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</row>
        <row r="1379">
          <cell r="B1379">
            <v>0</v>
          </cell>
          <cell r="C1379">
            <v>0</v>
          </cell>
          <cell r="D1379">
            <v>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</row>
        <row r="1380">
          <cell r="B1380">
            <v>0</v>
          </cell>
          <cell r="C1380">
            <v>0</v>
          </cell>
          <cell r="D1380">
            <v>0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</row>
        <row r="1381">
          <cell r="B1381">
            <v>0</v>
          </cell>
          <cell r="C1381">
            <v>0</v>
          </cell>
          <cell r="D1381">
            <v>0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</row>
        <row r="1382">
          <cell r="B1382">
            <v>0</v>
          </cell>
          <cell r="C1382">
            <v>0</v>
          </cell>
          <cell r="D1382">
            <v>0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</row>
        <row r="1383">
          <cell r="B1383">
            <v>0</v>
          </cell>
          <cell r="C1383">
            <v>0</v>
          </cell>
          <cell r="D1383">
            <v>0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</row>
        <row r="1384">
          <cell r="B1384">
            <v>0</v>
          </cell>
          <cell r="C1384">
            <v>0</v>
          </cell>
          <cell r="D1384">
            <v>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</row>
        <row r="1385">
          <cell r="B1385">
            <v>0</v>
          </cell>
          <cell r="C1385">
            <v>0</v>
          </cell>
          <cell r="D1385">
            <v>0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</row>
        <row r="1386">
          <cell r="B1386">
            <v>0</v>
          </cell>
          <cell r="C1386">
            <v>0</v>
          </cell>
          <cell r="D1386">
            <v>0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</row>
        <row r="1387">
          <cell r="B1387">
            <v>0</v>
          </cell>
          <cell r="C1387">
            <v>0</v>
          </cell>
          <cell r="D1387">
            <v>0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</row>
        <row r="1388">
          <cell r="B1388">
            <v>0</v>
          </cell>
          <cell r="C1388">
            <v>0</v>
          </cell>
          <cell r="D1388">
            <v>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</row>
        <row r="1389">
          <cell r="B1389">
            <v>0</v>
          </cell>
          <cell r="C1389">
            <v>0</v>
          </cell>
          <cell r="D1389">
            <v>0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</row>
        <row r="1390">
          <cell r="B1390">
            <v>0</v>
          </cell>
          <cell r="C1390">
            <v>0</v>
          </cell>
          <cell r="D1390">
            <v>0</v>
          </cell>
          <cell r="E1390">
            <v>0</v>
          </cell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</row>
        <row r="1391">
          <cell r="B1391">
            <v>0</v>
          </cell>
          <cell r="C1391">
            <v>0</v>
          </cell>
          <cell r="D1391">
            <v>0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</row>
        <row r="1392">
          <cell r="B1392">
            <v>0</v>
          </cell>
          <cell r="C1392">
            <v>0</v>
          </cell>
          <cell r="D1392">
            <v>0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</row>
        <row r="1393">
          <cell r="B1393">
            <v>0</v>
          </cell>
          <cell r="C1393">
            <v>0</v>
          </cell>
          <cell r="D1393">
            <v>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</row>
        <row r="1394">
          <cell r="B1394">
            <v>0</v>
          </cell>
          <cell r="C1394">
            <v>0</v>
          </cell>
          <cell r="D1394">
            <v>0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</row>
        <row r="1395">
          <cell r="B1395">
            <v>0</v>
          </cell>
          <cell r="C1395">
            <v>0</v>
          </cell>
          <cell r="D1395">
            <v>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</row>
        <row r="1396">
          <cell r="B1396">
            <v>0</v>
          </cell>
          <cell r="C1396">
            <v>0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</row>
        <row r="1397">
          <cell r="B1397">
            <v>0</v>
          </cell>
          <cell r="C1397">
            <v>0</v>
          </cell>
          <cell r="D1397">
            <v>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</row>
        <row r="1398">
          <cell r="B1398">
            <v>0</v>
          </cell>
          <cell r="C1398">
            <v>0</v>
          </cell>
          <cell r="D1398">
            <v>0</v>
          </cell>
          <cell r="E1398">
            <v>0</v>
          </cell>
          <cell r="F1398">
            <v>0</v>
          </cell>
          <cell r="G1398">
            <v>0</v>
          </cell>
          <cell r="H1398">
            <v>0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</row>
        <row r="1399">
          <cell r="B1399">
            <v>0</v>
          </cell>
          <cell r="C1399">
            <v>0</v>
          </cell>
          <cell r="D1399">
            <v>0</v>
          </cell>
          <cell r="E1399">
            <v>0</v>
          </cell>
          <cell r="F1399">
            <v>0</v>
          </cell>
          <cell r="G1399">
            <v>0</v>
          </cell>
          <cell r="H1399">
            <v>0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</row>
        <row r="1400">
          <cell r="B1400">
            <v>0</v>
          </cell>
          <cell r="C1400">
            <v>0</v>
          </cell>
          <cell r="D1400">
            <v>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</row>
        <row r="1401">
          <cell r="B1401">
            <v>0</v>
          </cell>
          <cell r="C1401">
            <v>0</v>
          </cell>
          <cell r="D1401">
            <v>0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</row>
        <row r="1402">
          <cell r="B1402">
            <v>0</v>
          </cell>
          <cell r="C1402">
            <v>0</v>
          </cell>
          <cell r="D1402">
            <v>0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</row>
        <row r="1403">
          <cell r="B1403">
            <v>0</v>
          </cell>
          <cell r="C1403">
            <v>0</v>
          </cell>
          <cell r="D1403">
            <v>0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</row>
        <row r="1404">
          <cell r="B1404">
            <v>0</v>
          </cell>
          <cell r="C1404">
            <v>0</v>
          </cell>
          <cell r="D1404">
            <v>0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</row>
        <row r="1405">
          <cell r="B1405">
            <v>0</v>
          </cell>
          <cell r="C1405">
            <v>0</v>
          </cell>
          <cell r="D1405">
            <v>0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</row>
        <row r="1406">
          <cell r="B1406">
            <v>0</v>
          </cell>
          <cell r="C1406">
            <v>0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</row>
        <row r="1407">
          <cell r="B1407">
            <v>0</v>
          </cell>
          <cell r="C1407">
            <v>0</v>
          </cell>
          <cell r="D1407">
            <v>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</row>
        <row r="1408">
          <cell r="B1408">
            <v>0</v>
          </cell>
          <cell r="C1408">
            <v>0</v>
          </cell>
          <cell r="D1408">
            <v>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</row>
        <row r="1409">
          <cell r="B1409">
            <v>0</v>
          </cell>
          <cell r="C1409">
            <v>0</v>
          </cell>
          <cell r="D1409">
            <v>0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</row>
        <row r="1410">
          <cell r="B1410">
            <v>0</v>
          </cell>
          <cell r="C1410">
            <v>0</v>
          </cell>
          <cell r="D1410">
            <v>0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</row>
        <row r="1411">
          <cell r="B1411">
            <v>0</v>
          </cell>
          <cell r="C1411">
            <v>0</v>
          </cell>
          <cell r="D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</row>
        <row r="1412">
          <cell r="B1412">
            <v>0</v>
          </cell>
          <cell r="C1412">
            <v>0</v>
          </cell>
          <cell r="D1412">
            <v>0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</row>
        <row r="1413">
          <cell r="B1413">
            <v>0</v>
          </cell>
          <cell r="C1413">
            <v>0</v>
          </cell>
          <cell r="D1413">
            <v>0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</row>
        <row r="1414">
          <cell r="B1414">
            <v>0</v>
          </cell>
          <cell r="C1414">
            <v>0</v>
          </cell>
          <cell r="D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</row>
        <row r="1415">
          <cell r="B1415">
            <v>0</v>
          </cell>
          <cell r="C1415">
            <v>0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</row>
        <row r="1416">
          <cell r="B1416">
            <v>0</v>
          </cell>
          <cell r="C1416">
            <v>0</v>
          </cell>
          <cell r="D1416">
            <v>0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</row>
        <row r="1417">
          <cell r="B1417">
            <v>0</v>
          </cell>
          <cell r="C1417">
            <v>0</v>
          </cell>
          <cell r="D1417">
            <v>0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</row>
        <row r="1418">
          <cell r="B1418">
            <v>0</v>
          </cell>
          <cell r="C1418">
            <v>0</v>
          </cell>
          <cell r="D1418">
            <v>0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</row>
        <row r="1419">
          <cell r="B1419">
            <v>0</v>
          </cell>
          <cell r="C1419">
            <v>0</v>
          </cell>
          <cell r="D1419">
            <v>0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</row>
        <row r="1420">
          <cell r="B1420">
            <v>0</v>
          </cell>
          <cell r="C1420">
            <v>0</v>
          </cell>
          <cell r="D1420">
            <v>0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</row>
        <row r="1421">
          <cell r="B1421">
            <v>0</v>
          </cell>
          <cell r="C1421">
            <v>0</v>
          </cell>
          <cell r="D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</row>
        <row r="1422">
          <cell r="B1422">
            <v>0</v>
          </cell>
          <cell r="C1422">
            <v>0</v>
          </cell>
          <cell r="D1422">
            <v>0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</row>
        <row r="1423">
          <cell r="B1423">
            <v>0</v>
          </cell>
          <cell r="C1423">
            <v>0</v>
          </cell>
          <cell r="D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</row>
        <row r="1424">
          <cell r="B1424">
            <v>0</v>
          </cell>
          <cell r="C1424">
            <v>0</v>
          </cell>
          <cell r="D1424">
            <v>0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</row>
        <row r="1425">
          <cell r="B1425">
            <v>0</v>
          </cell>
          <cell r="C1425">
            <v>0</v>
          </cell>
          <cell r="D1425">
            <v>0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</row>
        <row r="1426">
          <cell r="B1426">
            <v>0</v>
          </cell>
          <cell r="C1426">
            <v>0</v>
          </cell>
          <cell r="D1426">
            <v>0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</row>
        <row r="1427">
          <cell r="B1427">
            <v>0</v>
          </cell>
          <cell r="C1427">
            <v>0</v>
          </cell>
          <cell r="D1427">
            <v>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</row>
        <row r="1428">
          <cell r="B1428">
            <v>0</v>
          </cell>
          <cell r="C1428">
            <v>0</v>
          </cell>
          <cell r="D1428">
            <v>0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</row>
        <row r="1429">
          <cell r="B1429">
            <v>0</v>
          </cell>
          <cell r="C1429">
            <v>0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</row>
        <row r="1430">
          <cell r="B1430">
            <v>0</v>
          </cell>
          <cell r="C1430">
            <v>0</v>
          </cell>
          <cell r="D1430">
            <v>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</row>
        <row r="1431">
          <cell r="B1431">
            <v>0</v>
          </cell>
          <cell r="C1431">
            <v>0</v>
          </cell>
          <cell r="D1431">
            <v>0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</row>
        <row r="1432">
          <cell r="B1432">
            <v>0</v>
          </cell>
          <cell r="C1432">
            <v>0</v>
          </cell>
          <cell r="D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</row>
        <row r="1433">
          <cell r="B1433">
            <v>0</v>
          </cell>
          <cell r="C1433">
            <v>0</v>
          </cell>
          <cell r="D1433">
            <v>0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</row>
        <row r="1434">
          <cell r="B1434">
            <v>0</v>
          </cell>
          <cell r="C1434">
            <v>0</v>
          </cell>
          <cell r="D1434">
            <v>0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</row>
        <row r="1435">
          <cell r="B1435">
            <v>0</v>
          </cell>
          <cell r="C1435">
            <v>0</v>
          </cell>
          <cell r="D1435">
            <v>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</row>
        <row r="1436">
          <cell r="B1436">
            <v>0</v>
          </cell>
          <cell r="C1436">
            <v>0</v>
          </cell>
          <cell r="D1436">
            <v>0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</row>
        <row r="1437">
          <cell r="B1437">
            <v>0</v>
          </cell>
          <cell r="C1437">
            <v>0</v>
          </cell>
          <cell r="D1437">
            <v>0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</row>
        <row r="1438">
          <cell r="B1438">
            <v>0</v>
          </cell>
          <cell r="C1438">
            <v>0</v>
          </cell>
          <cell r="D1438">
            <v>0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</row>
        <row r="1439">
          <cell r="B1439">
            <v>0</v>
          </cell>
          <cell r="C1439">
            <v>0</v>
          </cell>
          <cell r="D1439">
            <v>0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</row>
        <row r="1440">
          <cell r="B1440">
            <v>0</v>
          </cell>
          <cell r="C1440">
            <v>0</v>
          </cell>
          <cell r="D1440">
            <v>0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</row>
        <row r="1441">
          <cell r="B1441">
            <v>0</v>
          </cell>
          <cell r="C1441">
            <v>0</v>
          </cell>
          <cell r="D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</row>
        <row r="1442">
          <cell r="B1442">
            <v>0</v>
          </cell>
          <cell r="C1442">
            <v>0</v>
          </cell>
          <cell r="D1442">
            <v>0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</row>
        <row r="1443">
          <cell r="B1443">
            <v>0</v>
          </cell>
          <cell r="C1443">
            <v>0</v>
          </cell>
          <cell r="D1443">
            <v>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</row>
        <row r="1444">
          <cell r="B1444">
            <v>0</v>
          </cell>
          <cell r="C1444">
            <v>0</v>
          </cell>
          <cell r="D1444">
            <v>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</row>
        <row r="1445">
          <cell r="B1445">
            <v>0</v>
          </cell>
          <cell r="C1445">
            <v>0</v>
          </cell>
          <cell r="D1445">
            <v>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</row>
        <row r="1446">
          <cell r="B1446">
            <v>0</v>
          </cell>
          <cell r="C1446">
            <v>0</v>
          </cell>
          <cell r="D1446">
            <v>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</row>
        <row r="1447">
          <cell r="B1447">
            <v>0</v>
          </cell>
          <cell r="C1447">
            <v>0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</row>
        <row r="1448">
          <cell r="B1448">
            <v>0</v>
          </cell>
          <cell r="C1448">
            <v>0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</row>
        <row r="1449">
          <cell r="B1449">
            <v>0</v>
          </cell>
          <cell r="C1449">
            <v>0</v>
          </cell>
          <cell r="D1449">
            <v>0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</row>
        <row r="1450">
          <cell r="B1450">
            <v>0</v>
          </cell>
          <cell r="C1450">
            <v>0</v>
          </cell>
          <cell r="D1450">
            <v>0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</row>
        <row r="1451">
          <cell r="B1451">
            <v>0</v>
          </cell>
          <cell r="C1451">
            <v>0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</row>
        <row r="1452">
          <cell r="B1452">
            <v>0</v>
          </cell>
          <cell r="C1452">
            <v>0</v>
          </cell>
          <cell r="D1452">
            <v>0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</row>
        <row r="1453">
          <cell r="B1453">
            <v>0</v>
          </cell>
          <cell r="C1453">
            <v>0</v>
          </cell>
          <cell r="D1453">
            <v>0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</row>
        <row r="1454">
          <cell r="B1454">
            <v>0</v>
          </cell>
          <cell r="C1454">
            <v>0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</row>
        <row r="1455">
          <cell r="B1455">
            <v>0</v>
          </cell>
          <cell r="C1455">
            <v>0</v>
          </cell>
          <cell r="D1455">
            <v>0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</row>
        <row r="1456">
          <cell r="B1456">
            <v>0</v>
          </cell>
          <cell r="C1456">
            <v>0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</row>
        <row r="1457">
          <cell r="B1457">
            <v>0</v>
          </cell>
          <cell r="C1457">
            <v>0</v>
          </cell>
          <cell r="D1457">
            <v>0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</row>
        <row r="1458">
          <cell r="B1458">
            <v>0</v>
          </cell>
          <cell r="C1458">
            <v>0</v>
          </cell>
          <cell r="D1458">
            <v>0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</row>
        <row r="1459">
          <cell r="B1459">
            <v>0</v>
          </cell>
          <cell r="C1459">
            <v>0</v>
          </cell>
          <cell r="D1459">
            <v>0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</row>
        <row r="1460">
          <cell r="B1460">
            <v>0</v>
          </cell>
          <cell r="C1460">
            <v>0</v>
          </cell>
          <cell r="D1460">
            <v>0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</row>
        <row r="1461">
          <cell r="B1461">
            <v>0</v>
          </cell>
          <cell r="C1461">
            <v>0</v>
          </cell>
          <cell r="D1461">
            <v>0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</row>
        <row r="1462">
          <cell r="B1462">
            <v>0</v>
          </cell>
          <cell r="C1462">
            <v>0</v>
          </cell>
          <cell r="D1462">
            <v>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</row>
        <row r="1463">
          <cell r="B1463">
            <v>0</v>
          </cell>
          <cell r="C1463">
            <v>0</v>
          </cell>
          <cell r="D1463">
            <v>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</row>
        <row r="1464">
          <cell r="B1464">
            <v>0</v>
          </cell>
          <cell r="C1464">
            <v>0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</row>
        <row r="1465">
          <cell r="B1465">
            <v>0</v>
          </cell>
          <cell r="C1465">
            <v>0</v>
          </cell>
          <cell r="D1465">
            <v>0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</row>
        <row r="1466">
          <cell r="B1466">
            <v>0</v>
          </cell>
          <cell r="C1466">
            <v>0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</row>
        <row r="1467">
          <cell r="B1467">
            <v>0</v>
          </cell>
          <cell r="C1467">
            <v>0</v>
          </cell>
          <cell r="D1467">
            <v>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</row>
        <row r="1468">
          <cell r="B1468">
            <v>0</v>
          </cell>
          <cell r="C1468">
            <v>0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</row>
        <row r="1469">
          <cell r="B1469">
            <v>0</v>
          </cell>
          <cell r="C1469">
            <v>0</v>
          </cell>
          <cell r="D1469">
            <v>0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</row>
        <row r="1470">
          <cell r="B1470">
            <v>0</v>
          </cell>
          <cell r="C1470">
            <v>0</v>
          </cell>
          <cell r="D1470">
            <v>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</row>
        <row r="1471">
          <cell r="B1471">
            <v>0</v>
          </cell>
          <cell r="C1471">
            <v>0</v>
          </cell>
          <cell r="D1471">
            <v>0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</row>
        <row r="1472">
          <cell r="B1472">
            <v>0</v>
          </cell>
          <cell r="C1472">
            <v>0</v>
          </cell>
          <cell r="D1472">
            <v>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</row>
        <row r="1473">
          <cell r="B1473">
            <v>0</v>
          </cell>
          <cell r="C1473">
            <v>0</v>
          </cell>
          <cell r="D1473">
            <v>0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</row>
        <row r="1474">
          <cell r="B1474">
            <v>0</v>
          </cell>
          <cell r="C1474">
            <v>0</v>
          </cell>
          <cell r="D1474">
            <v>0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</row>
        <row r="1475">
          <cell r="B1475">
            <v>0</v>
          </cell>
          <cell r="C1475">
            <v>0</v>
          </cell>
          <cell r="D1475">
            <v>0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</row>
        <row r="1476">
          <cell r="B1476">
            <v>0</v>
          </cell>
          <cell r="C1476">
            <v>0</v>
          </cell>
          <cell r="D1476">
            <v>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</row>
        <row r="1477">
          <cell r="B1477">
            <v>0</v>
          </cell>
          <cell r="C1477">
            <v>0</v>
          </cell>
          <cell r="D1477">
            <v>0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</row>
        <row r="1478">
          <cell r="B1478">
            <v>0</v>
          </cell>
          <cell r="C1478">
            <v>0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</row>
        <row r="1479">
          <cell r="B1479">
            <v>0</v>
          </cell>
          <cell r="C1479">
            <v>0</v>
          </cell>
          <cell r="D1479">
            <v>0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</row>
        <row r="1480">
          <cell r="B1480">
            <v>0</v>
          </cell>
          <cell r="C1480">
            <v>0</v>
          </cell>
          <cell r="D1480">
            <v>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</row>
        <row r="1481">
          <cell r="B1481">
            <v>0</v>
          </cell>
          <cell r="C1481">
            <v>0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</row>
        <row r="1482">
          <cell r="B1482">
            <v>0</v>
          </cell>
          <cell r="C1482">
            <v>0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</row>
        <row r="1483">
          <cell r="B1483">
            <v>0</v>
          </cell>
          <cell r="C1483">
            <v>0</v>
          </cell>
          <cell r="D1483">
            <v>0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</row>
        <row r="1484">
          <cell r="B1484">
            <v>0</v>
          </cell>
          <cell r="C1484">
            <v>0</v>
          </cell>
          <cell r="D1484">
            <v>0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</row>
        <row r="1485">
          <cell r="B1485">
            <v>0</v>
          </cell>
          <cell r="C1485">
            <v>0</v>
          </cell>
          <cell r="D1485">
            <v>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</row>
        <row r="1486">
          <cell r="B1486">
            <v>0</v>
          </cell>
          <cell r="C1486">
            <v>0</v>
          </cell>
          <cell r="D1486">
            <v>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</row>
        <row r="1487">
          <cell r="B1487">
            <v>0</v>
          </cell>
          <cell r="C1487">
            <v>0</v>
          </cell>
          <cell r="D1487">
            <v>0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</row>
        <row r="1488">
          <cell r="B1488">
            <v>0</v>
          </cell>
          <cell r="C1488">
            <v>0</v>
          </cell>
          <cell r="D1488">
            <v>0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</row>
        <row r="1489">
          <cell r="B1489">
            <v>0</v>
          </cell>
          <cell r="C1489">
            <v>0</v>
          </cell>
          <cell r="D1489">
            <v>0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</row>
        <row r="1490">
          <cell r="B1490">
            <v>0</v>
          </cell>
          <cell r="C1490">
            <v>0</v>
          </cell>
          <cell r="D1490">
            <v>0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</row>
        <row r="1491">
          <cell r="B1491">
            <v>0</v>
          </cell>
          <cell r="C1491">
            <v>0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</row>
        <row r="1492">
          <cell r="B1492">
            <v>0</v>
          </cell>
          <cell r="C1492">
            <v>0</v>
          </cell>
          <cell r="D1492">
            <v>0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</row>
        <row r="1493">
          <cell r="B1493">
            <v>0</v>
          </cell>
          <cell r="C1493">
            <v>0</v>
          </cell>
          <cell r="D1493">
            <v>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</row>
        <row r="1494">
          <cell r="B1494">
            <v>0</v>
          </cell>
          <cell r="C1494">
            <v>0</v>
          </cell>
          <cell r="D1494">
            <v>0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</row>
        <row r="1495">
          <cell r="B1495">
            <v>0</v>
          </cell>
          <cell r="C1495">
            <v>0</v>
          </cell>
          <cell r="D1495">
            <v>0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</row>
        <row r="1496">
          <cell r="B1496">
            <v>0</v>
          </cell>
          <cell r="C1496">
            <v>0</v>
          </cell>
          <cell r="D1496">
            <v>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</row>
        <row r="1497">
          <cell r="B1497">
            <v>0</v>
          </cell>
          <cell r="C1497">
            <v>0</v>
          </cell>
          <cell r="D1497">
            <v>0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</row>
        <row r="1498">
          <cell r="B1498">
            <v>0</v>
          </cell>
          <cell r="C1498">
            <v>0</v>
          </cell>
          <cell r="D1498">
            <v>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</row>
        <row r="1499">
          <cell r="B1499">
            <v>0</v>
          </cell>
          <cell r="C1499">
            <v>0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</row>
        <row r="1500">
          <cell r="B1500">
            <v>0</v>
          </cell>
          <cell r="C1500">
            <v>0</v>
          </cell>
          <cell r="D1500">
            <v>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</row>
        <row r="1501">
          <cell r="B1501">
            <v>0</v>
          </cell>
          <cell r="C1501">
            <v>0</v>
          </cell>
          <cell r="D1501">
            <v>0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</row>
        <row r="1502">
          <cell r="B1502">
            <v>0</v>
          </cell>
          <cell r="C1502">
            <v>0</v>
          </cell>
          <cell r="D1502">
            <v>0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</row>
        <row r="1503">
          <cell r="B1503">
            <v>0</v>
          </cell>
          <cell r="C1503">
            <v>0</v>
          </cell>
          <cell r="D1503">
            <v>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</row>
        <row r="1504">
          <cell r="B1504">
            <v>0</v>
          </cell>
          <cell r="C1504">
            <v>0</v>
          </cell>
          <cell r="D1504">
            <v>0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</row>
        <row r="1505">
          <cell r="B1505">
            <v>0</v>
          </cell>
          <cell r="C1505">
            <v>0</v>
          </cell>
          <cell r="D1505">
            <v>0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</row>
        <row r="1506">
          <cell r="B1506">
            <v>0</v>
          </cell>
          <cell r="C1506">
            <v>0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</row>
        <row r="1507">
          <cell r="B1507">
            <v>0</v>
          </cell>
          <cell r="C1507">
            <v>0</v>
          </cell>
          <cell r="D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</row>
        <row r="1508">
          <cell r="B1508">
            <v>0</v>
          </cell>
          <cell r="C1508">
            <v>0</v>
          </cell>
          <cell r="D1508">
            <v>0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</row>
        <row r="1509">
          <cell r="B1509">
            <v>0</v>
          </cell>
          <cell r="C1509">
            <v>0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</row>
        <row r="1510">
          <cell r="B1510">
            <v>0</v>
          </cell>
          <cell r="C1510">
            <v>0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</row>
        <row r="1511">
          <cell r="B1511">
            <v>0</v>
          </cell>
          <cell r="C1511">
            <v>0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</row>
        <row r="1512">
          <cell r="B1512">
            <v>0</v>
          </cell>
          <cell r="C1512">
            <v>0</v>
          </cell>
          <cell r="D1512">
            <v>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</row>
        <row r="1513">
          <cell r="B1513">
            <v>0</v>
          </cell>
          <cell r="C1513">
            <v>0</v>
          </cell>
          <cell r="D1513">
            <v>0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</row>
        <row r="1514">
          <cell r="B1514">
            <v>0</v>
          </cell>
          <cell r="C1514">
            <v>0</v>
          </cell>
          <cell r="D1514">
            <v>0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</row>
        <row r="1515">
          <cell r="B1515">
            <v>0</v>
          </cell>
          <cell r="C1515">
            <v>0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</row>
        <row r="1516">
          <cell r="B1516">
            <v>0</v>
          </cell>
          <cell r="C1516">
            <v>0</v>
          </cell>
          <cell r="D1516">
            <v>0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</row>
        <row r="1517">
          <cell r="B1517">
            <v>0</v>
          </cell>
          <cell r="C1517">
            <v>0</v>
          </cell>
          <cell r="D1517">
            <v>0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</row>
        <row r="1518">
          <cell r="B1518">
            <v>0</v>
          </cell>
          <cell r="C1518">
            <v>0</v>
          </cell>
          <cell r="D1518">
            <v>0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</row>
        <row r="1519">
          <cell r="B1519">
            <v>0</v>
          </cell>
          <cell r="C1519">
            <v>0</v>
          </cell>
          <cell r="D1519">
            <v>0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</row>
        <row r="1520">
          <cell r="B1520">
            <v>0</v>
          </cell>
          <cell r="C1520">
            <v>0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</row>
        <row r="1521">
          <cell r="B1521">
            <v>0</v>
          </cell>
          <cell r="C1521">
            <v>0</v>
          </cell>
          <cell r="D1521">
            <v>0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</row>
        <row r="1522">
          <cell r="B1522">
            <v>0</v>
          </cell>
          <cell r="C1522">
            <v>0</v>
          </cell>
          <cell r="D1522">
            <v>0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</row>
        <row r="1523">
          <cell r="B1523">
            <v>0</v>
          </cell>
          <cell r="C1523">
            <v>0</v>
          </cell>
          <cell r="D1523">
            <v>0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</row>
        <row r="1524">
          <cell r="B1524">
            <v>0</v>
          </cell>
          <cell r="C1524">
            <v>0</v>
          </cell>
          <cell r="D1524">
            <v>0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</row>
        <row r="1525">
          <cell r="B1525">
            <v>0</v>
          </cell>
          <cell r="C1525">
            <v>0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</row>
        <row r="1526">
          <cell r="B1526">
            <v>0</v>
          </cell>
          <cell r="C1526">
            <v>0</v>
          </cell>
          <cell r="D1526">
            <v>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</row>
        <row r="1527">
          <cell r="B1527">
            <v>0</v>
          </cell>
          <cell r="C1527">
            <v>0</v>
          </cell>
          <cell r="D1527">
            <v>0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</row>
        <row r="1528">
          <cell r="B1528">
            <v>0</v>
          </cell>
          <cell r="C1528">
            <v>0</v>
          </cell>
          <cell r="D1528">
            <v>0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</row>
        <row r="1529">
          <cell r="B1529">
            <v>0</v>
          </cell>
          <cell r="C1529">
            <v>0</v>
          </cell>
          <cell r="D1529">
            <v>0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</row>
        <row r="1530">
          <cell r="B1530">
            <v>0</v>
          </cell>
          <cell r="C1530">
            <v>0</v>
          </cell>
          <cell r="D1530">
            <v>0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</row>
        <row r="1531">
          <cell r="B1531">
            <v>0</v>
          </cell>
          <cell r="C1531">
            <v>0</v>
          </cell>
          <cell r="D1531">
            <v>0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</row>
        <row r="1532">
          <cell r="B1532">
            <v>0</v>
          </cell>
          <cell r="C1532">
            <v>0</v>
          </cell>
          <cell r="D1532">
            <v>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</row>
        <row r="1533">
          <cell r="B1533">
            <v>0</v>
          </cell>
          <cell r="C1533">
            <v>0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</row>
        <row r="1534">
          <cell r="B1534">
            <v>0</v>
          </cell>
          <cell r="C1534">
            <v>0</v>
          </cell>
          <cell r="D1534">
            <v>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</row>
        <row r="1535">
          <cell r="B1535">
            <v>0</v>
          </cell>
          <cell r="C1535">
            <v>0</v>
          </cell>
          <cell r="D1535">
            <v>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</row>
        <row r="1536">
          <cell r="B1536">
            <v>0</v>
          </cell>
          <cell r="C1536">
            <v>0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</row>
        <row r="1537">
          <cell r="B1537">
            <v>0</v>
          </cell>
          <cell r="C1537">
            <v>0</v>
          </cell>
          <cell r="D1537">
            <v>0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</row>
        <row r="1538">
          <cell r="B1538">
            <v>0</v>
          </cell>
          <cell r="C1538">
            <v>0</v>
          </cell>
          <cell r="D1538">
            <v>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</row>
        <row r="1539">
          <cell r="B1539">
            <v>0</v>
          </cell>
          <cell r="C1539">
            <v>0</v>
          </cell>
          <cell r="D1539">
            <v>0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</row>
        <row r="1540">
          <cell r="B1540">
            <v>0</v>
          </cell>
          <cell r="C1540">
            <v>0</v>
          </cell>
          <cell r="D1540">
            <v>0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</row>
        <row r="1541">
          <cell r="B1541">
            <v>0</v>
          </cell>
          <cell r="C1541">
            <v>0</v>
          </cell>
          <cell r="D1541">
            <v>0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</row>
        <row r="1542">
          <cell r="B1542">
            <v>0</v>
          </cell>
          <cell r="C1542">
            <v>0</v>
          </cell>
          <cell r="D1542">
            <v>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</row>
        <row r="1543">
          <cell r="B1543">
            <v>0</v>
          </cell>
          <cell r="C1543">
            <v>0</v>
          </cell>
          <cell r="D1543">
            <v>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</row>
        <row r="1544">
          <cell r="B1544">
            <v>0</v>
          </cell>
          <cell r="C1544">
            <v>0</v>
          </cell>
          <cell r="D1544">
            <v>0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</row>
        <row r="1545">
          <cell r="B1545">
            <v>0</v>
          </cell>
          <cell r="C1545">
            <v>0</v>
          </cell>
          <cell r="D1545">
            <v>0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</row>
        <row r="1546">
          <cell r="B1546">
            <v>0</v>
          </cell>
          <cell r="C1546">
            <v>0</v>
          </cell>
          <cell r="D1546">
            <v>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</row>
        <row r="1547">
          <cell r="B1547">
            <v>0</v>
          </cell>
          <cell r="C1547">
            <v>0</v>
          </cell>
          <cell r="D1547">
            <v>0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</row>
        <row r="1548">
          <cell r="B1548">
            <v>0</v>
          </cell>
          <cell r="C1548">
            <v>0</v>
          </cell>
          <cell r="D1548">
            <v>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</row>
        <row r="1549">
          <cell r="B1549">
            <v>0</v>
          </cell>
          <cell r="C1549">
            <v>0</v>
          </cell>
          <cell r="D1549">
            <v>0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</row>
        <row r="1550">
          <cell r="B1550">
            <v>0</v>
          </cell>
          <cell r="C1550">
            <v>0</v>
          </cell>
          <cell r="D1550">
            <v>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</row>
        <row r="1551">
          <cell r="B1551">
            <v>0</v>
          </cell>
          <cell r="C1551">
            <v>0</v>
          </cell>
          <cell r="D1551">
            <v>0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</row>
        <row r="1552">
          <cell r="B1552">
            <v>0</v>
          </cell>
          <cell r="C1552">
            <v>0</v>
          </cell>
          <cell r="D1552">
            <v>0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</row>
        <row r="1553">
          <cell r="B1553">
            <v>0</v>
          </cell>
          <cell r="C1553">
            <v>0</v>
          </cell>
          <cell r="D1553">
            <v>0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</row>
        <row r="1554">
          <cell r="B1554">
            <v>0</v>
          </cell>
          <cell r="C1554">
            <v>0</v>
          </cell>
          <cell r="D1554">
            <v>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</row>
        <row r="1555">
          <cell r="B1555">
            <v>0</v>
          </cell>
          <cell r="C1555">
            <v>0</v>
          </cell>
          <cell r="D1555">
            <v>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</row>
        <row r="1556">
          <cell r="B1556">
            <v>0</v>
          </cell>
          <cell r="C1556">
            <v>0</v>
          </cell>
          <cell r="D1556">
            <v>0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</row>
        <row r="1557">
          <cell r="B1557">
            <v>0</v>
          </cell>
          <cell r="C1557">
            <v>0</v>
          </cell>
          <cell r="D1557">
            <v>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</row>
        <row r="1558">
          <cell r="B1558">
            <v>0</v>
          </cell>
          <cell r="C1558">
            <v>0</v>
          </cell>
          <cell r="D1558">
            <v>0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</row>
        <row r="1559">
          <cell r="B1559">
            <v>0</v>
          </cell>
          <cell r="C1559">
            <v>0</v>
          </cell>
          <cell r="D1559">
            <v>0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</row>
        <row r="1560">
          <cell r="B1560">
            <v>0</v>
          </cell>
          <cell r="C1560">
            <v>0</v>
          </cell>
          <cell r="D1560">
            <v>0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</row>
        <row r="1561">
          <cell r="B1561">
            <v>0</v>
          </cell>
          <cell r="C1561">
            <v>0</v>
          </cell>
          <cell r="D1561">
            <v>0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</row>
        <row r="1562">
          <cell r="B1562">
            <v>0</v>
          </cell>
          <cell r="C1562">
            <v>0</v>
          </cell>
          <cell r="D1562">
            <v>0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</row>
        <row r="1563">
          <cell r="B1563">
            <v>0</v>
          </cell>
          <cell r="C1563">
            <v>0</v>
          </cell>
          <cell r="D1563">
            <v>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</row>
        <row r="1564">
          <cell r="B1564">
            <v>0</v>
          </cell>
          <cell r="C1564">
            <v>0</v>
          </cell>
          <cell r="D1564">
            <v>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</row>
        <row r="1565">
          <cell r="B1565">
            <v>0</v>
          </cell>
          <cell r="C1565">
            <v>0</v>
          </cell>
          <cell r="D1565">
            <v>0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</row>
        <row r="1566">
          <cell r="B1566">
            <v>0</v>
          </cell>
          <cell r="C1566">
            <v>0</v>
          </cell>
          <cell r="D1566">
            <v>0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</row>
        <row r="1567">
          <cell r="B1567">
            <v>0</v>
          </cell>
          <cell r="C1567">
            <v>0</v>
          </cell>
          <cell r="D1567">
            <v>0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</row>
        <row r="1568">
          <cell r="B1568">
            <v>0</v>
          </cell>
          <cell r="C1568">
            <v>0</v>
          </cell>
          <cell r="D1568">
            <v>0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</row>
        <row r="1569">
          <cell r="B1569">
            <v>0</v>
          </cell>
          <cell r="C1569">
            <v>0</v>
          </cell>
          <cell r="D1569">
            <v>0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</row>
        <row r="1570">
          <cell r="B1570">
            <v>0</v>
          </cell>
          <cell r="C1570">
            <v>0</v>
          </cell>
          <cell r="D1570">
            <v>0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</row>
        <row r="1571">
          <cell r="B1571">
            <v>0</v>
          </cell>
          <cell r="C1571">
            <v>0</v>
          </cell>
          <cell r="D1571">
            <v>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</row>
        <row r="1572">
          <cell r="B1572">
            <v>0</v>
          </cell>
          <cell r="C1572">
            <v>0</v>
          </cell>
          <cell r="D1572">
            <v>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</row>
        <row r="1573">
          <cell r="B1573">
            <v>0</v>
          </cell>
          <cell r="C1573">
            <v>0</v>
          </cell>
          <cell r="D1573">
            <v>0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</row>
        <row r="1574">
          <cell r="B1574">
            <v>0</v>
          </cell>
          <cell r="C1574">
            <v>0</v>
          </cell>
          <cell r="D1574">
            <v>0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</row>
        <row r="1575">
          <cell r="B1575">
            <v>0</v>
          </cell>
          <cell r="C1575">
            <v>0</v>
          </cell>
          <cell r="D1575">
            <v>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</row>
        <row r="1576">
          <cell r="B1576">
            <v>0</v>
          </cell>
          <cell r="C1576">
            <v>0</v>
          </cell>
          <cell r="D1576">
            <v>0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</row>
        <row r="1577">
          <cell r="B1577">
            <v>0</v>
          </cell>
          <cell r="C1577">
            <v>0</v>
          </cell>
          <cell r="D1577">
            <v>0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</row>
        <row r="1578">
          <cell r="B1578">
            <v>0</v>
          </cell>
          <cell r="C1578">
            <v>0</v>
          </cell>
          <cell r="D1578">
            <v>0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</row>
        <row r="1579">
          <cell r="B1579">
            <v>0</v>
          </cell>
          <cell r="C1579">
            <v>0</v>
          </cell>
          <cell r="D1579">
            <v>0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</row>
        <row r="1580">
          <cell r="B1580">
            <v>0</v>
          </cell>
          <cell r="C1580">
            <v>0</v>
          </cell>
          <cell r="D1580">
            <v>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</row>
        <row r="1581">
          <cell r="B1581">
            <v>0</v>
          </cell>
          <cell r="C1581">
            <v>0</v>
          </cell>
          <cell r="D1581">
            <v>0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</row>
        <row r="1582">
          <cell r="B1582">
            <v>0</v>
          </cell>
          <cell r="C1582">
            <v>0</v>
          </cell>
          <cell r="D1582">
            <v>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анные ру Грузы"/>
      <sheetName val="данные ру ТС"/>
      <sheetName val="Лист3"/>
      <sheetName val="Лист5"/>
      <sheetName val="Лист6"/>
      <sheetName val="Лист2"/>
      <sheetName val="данные ру ФЛ"/>
      <sheetName val="данные ру ГК"/>
      <sheetName val="ТС ФТС"/>
      <sheetName val="дополнит данные ру"/>
      <sheetName val="свод"/>
      <sheetName val="пропуск"/>
      <sheetName val="Грузы ФТС"/>
      <sheetName val="ТС, ФЛ ФСБ"/>
      <sheetName val="Лист1"/>
      <sheetName val="Лист4"/>
      <sheetName val="Данные РУ"/>
      <sheetName val="справочная инфо"/>
      <sheetName val="пропуск 2"/>
    </sheetNames>
    <sheetDataSet>
      <sheetData sheetId="0">
        <row r="1">
          <cell r="A1" t="str">
            <v>ID</v>
          </cell>
          <cell r="B1" t="str">
            <v>Филиал</v>
          </cell>
          <cell r="C1" t="str">
            <v>Наименование пункта пропуска</v>
          </cell>
          <cell r="D1" t="str">
            <v>Вид</v>
          </cell>
          <cell r="E1" t="str">
            <v>Тип</v>
          </cell>
          <cell r="F1" t="str">
            <v>Функционирует/не функционирует</v>
          </cell>
          <cell r="G1" t="str">
            <v>Федеральный округ</v>
          </cell>
          <cell r="H1" t="str">
            <v>Субъект</v>
          </cell>
          <cell r="I1" t="str">
            <v>Арктическая зона</v>
          </cell>
          <cell r="J1" t="str">
            <v xml:space="preserve">Группы АВС </v>
          </cell>
          <cell r="K1" t="str">
            <v xml:space="preserve">Рейтинг Приоритизации 2019 </v>
          </cell>
          <cell r="L1" t="str">
            <v>Направление МТК</v>
          </cell>
          <cell r="M1" t="str">
            <v>Маршрут по направлению (МТК)</v>
          </cell>
          <cell r="N1" t="str">
            <v>Принадлежность к МТК</v>
          </cell>
          <cell r="O1" t="str">
            <v>Арктическая зона2</v>
          </cell>
          <cell r="P1" t="str">
            <v>Сопредельное государство</v>
          </cell>
          <cell r="Q1" t="str">
            <v>Сопредельный пункт пропуска</v>
          </cell>
          <cell r="R1" t="str">
            <v>Грузы в год (по паспорту)</v>
          </cell>
          <cell r="S1" t="str">
            <v>Грузы 2017, I кв (в Россию) тонн (факт)</v>
          </cell>
          <cell r="T1" t="str">
            <v>Грузы 2017, I кв (из России) тонн (факт)</v>
          </cell>
          <cell r="U1" t="str">
            <v>Грузы 2017, I кв тонн (факт)</v>
          </cell>
          <cell r="V1" t="str">
            <v>Грузы 2017, II кв (в Россию) тонн (факт)</v>
          </cell>
          <cell r="W1" t="str">
            <v>Грузы 2017, II кв (из России) тонн (факт)</v>
          </cell>
          <cell r="X1" t="str">
            <v>Грузы 2017, II кв тонн (факт)</v>
          </cell>
          <cell r="Y1" t="str">
            <v>Грузы 2017, III кв (в Россию) тонн (факт)</v>
          </cell>
          <cell r="Z1" t="str">
            <v>Грузы 2017, III кв (из России) тонн (факт)</v>
          </cell>
          <cell r="AA1" t="str">
            <v>Грузы 2017, III кв тонн (факт)</v>
          </cell>
          <cell r="AB1" t="str">
            <v>Грузы 2017, IV кв (в Россию) тонн (факт)</v>
          </cell>
          <cell r="AC1" t="str">
            <v>Грузы 2017, IV кв (из России) тонн (факт)</v>
          </cell>
          <cell r="AD1" t="str">
            <v>Грузы 2017, IV кв тонн (факт)</v>
          </cell>
          <cell r="AE1" t="str">
            <v>Грузы 2017, тонн (факт)</v>
          </cell>
          <cell r="AF1" t="str">
            <v>Грузы 2018, I кв (в Россию) тонн (факт)</v>
          </cell>
          <cell r="AG1" t="str">
            <v>Грузы 2018, I кв (из России) тонн (факт)</v>
          </cell>
          <cell r="AH1" t="str">
            <v>Грузы 2018, I кв тонн (факт)</v>
          </cell>
          <cell r="AI1" t="str">
            <v>Грузы 2018, II кв (в Россию) тонн (факт)2</v>
          </cell>
          <cell r="AJ1" t="str">
            <v>Грузы 2018, II кв (из России) тонн (факт)2</v>
          </cell>
          <cell r="AK1" t="str">
            <v>Грузы 2018, II кв тонн (факт)</v>
          </cell>
          <cell r="AL1" t="str">
            <v>Грузы 2018, III кв (в Россию) тонн (факт)</v>
          </cell>
          <cell r="AM1" t="str">
            <v>Грузы 2018, III кв (из России) тонн (факт)</v>
          </cell>
          <cell r="AN1" t="str">
            <v>Грузы 2018, III кв тонн (факт)</v>
          </cell>
          <cell r="AO1" t="str">
            <v>Грузы 2018, IV кв (в Россию) тонн (факт)</v>
          </cell>
          <cell r="AP1" t="str">
            <v>Грузы 2018, IV кв (из России) тонн (факт)</v>
          </cell>
          <cell r="AQ1" t="str">
            <v>Грузы 2018, IV кв тонн (факт)</v>
          </cell>
          <cell r="AR1" t="str">
            <v>Грузы 2018, тонн (факт)</v>
          </cell>
          <cell r="AS1" t="str">
            <v>Грузы 2019, I кв (в Россию) тонн (факт)</v>
          </cell>
          <cell r="AT1" t="str">
            <v>Грузы 2019, I кв (из России) тонн (факт)</v>
          </cell>
          <cell r="AU1" t="str">
            <v>Грузы 2019, I кв тонн (факт)</v>
          </cell>
          <cell r="AV1" t="str">
            <v>Грузы 2019, II кв (в Россию) тонн (факт)</v>
          </cell>
          <cell r="AW1" t="str">
            <v>Грузы 2019, II кв (из России) тонн (факт)</v>
          </cell>
          <cell r="AX1" t="str">
            <v>Грузы 2019, II кв тонн (факт)</v>
          </cell>
          <cell r="AY1" t="str">
            <v>Грузы 2019, III кв (в Россию) тонн (факт)</v>
          </cell>
          <cell r="AZ1" t="str">
            <v>Грузы 2019, III кв (из России) тонн (факт)</v>
          </cell>
          <cell r="BA1" t="str">
            <v>Грузы 2019, III кв тонн (факт)</v>
          </cell>
          <cell r="BB1" t="str">
            <v>Грузы 2019, IV кв (в Россию) тонн (факт)</v>
          </cell>
          <cell r="BC1" t="str">
            <v>Грузы 2019, IV кв (из России) тонн (факт)</v>
          </cell>
          <cell r="BD1" t="str">
            <v>Грузы 2019, IV кв тонн (факт)</v>
          </cell>
          <cell r="BE1" t="str">
            <v>Грузы 2019, тонн (факт)</v>
          </cell>
          <cell r="BF1" t="str">
            <v>Грузы 2020, I кв (в Россию) тонн (факт)</v>
          </cell>
          <cell r="BG1" t="str">
            <v>Грузы 2020, I кв (из России) тонн (факт)</v>
          </cell>
          <cell r="BH1" t="str">
            <v>Грузы 2020, I кв тонн (факт)</v>
          </cell>
          <cell r="BI1" t="str">
            <v>Грузы 2020, II кв (в Россию) тонн (факт)</v>
          </cell>
          <cell r="BJ1" t="str">
            <v>Грузы 2020, II кв (из России) тонн (факт)</v>
          </cell>
          <cell r="BK1" t="str">
            <v>Грузы 2020, II кв тонн (факт)</v>
          </cell>
          <cell r="BL1" t="str">
            <v>Грузы 2020, III кв (в Россию) тонн (факт)</v>
          </cell>
          <cell r="BM1" t="str">
            <v>Грузы 2020, III кв (из России) тонн (факт)</v>
          </cell>
          <cell r="BN1" t="str">
            <v>Грузы 2020, III кв тонн (факт)</v>
          </cell>
          <cell r="BO1" t="str">
            <v>Грузы 2020, IV кв (в Россию) тонн (факт)</v>
          </cell>
          <cell r="BP1" t="str">
            <v>Грузы 2020, IV кв (из России) тонн (факт)</v>
          </cell>
          <cell r="BQ1" t="str">
            <v>Грузы 2020, IV кв тонн (факт)</v>
          </cell>
          <cell r="BR1" t="str">
            <v>Грузы 2020, тонн (факт)</v>
          </cell>
          <cell r="BS1" t="str">
            <v>Грузы 2021, I кв (в Россию) тонн (факт)</v>
          </cell>
          <cell r="BT1" t="str">
            <v>Грузы 2021, I кв (из России) тонн (факт)</v>
          </cell>
          <cell r="BU1" t="str">
            <v>Грузы 2021, I кв тонн (факт)</v>
          </cell>
          <cell r="BV1" t="str">
            <v>Грузы 2021, II кв (в Россию) тонн (факт)</v>
          </cell>
          <cell r="BW1" t="str">
            <v>Грузы 2021, II кв (из России) тонн (факт)</v>
          </cell>
          <cell r="BX1" t="str">
            <v>Грузы 2021, II кв тонн (факт)</v>
          </cell>
          <cell r="BY1" t="str">
            <v>Грузы 2021, III кв (в Россию) тонн (факт)</v>
          </cell>
          <cell r="BZ1" t="str">
            <v>Грузы 2021, III кв (из России) тонн (факт)</v>
          </cell>
          <cell r="CA1" t="str">
            <v>Грузы 2021, III кв тонн (факт)</v>
          </cell>
          <cell r="CB1" t="str">
            <v>Грузы 2021, IV кв (в Россию) тонн (факт)2</v>
          </cell>
          <cell r="CC1" t="str">
            <v>Грузы 2021, IV кв (из России) тонн (факт)2</v>
          </cell>
          <cell r="CD1" t="str">
            <v>Грузы 2021, IV кв тонн (факт)2</v>
          </cell>
          <cell r="CE1" t="str">
            <v>Грузы 2021, тонн (факт)</v>
          </cell>
          <cell r="CF1" t="str">
            <v>Грузы 2022, I кв (в Россию) тонн (факт)</v>
          </cell>
          <cell r="CG1" t="str">
            <v>Грузы 2022, I кв (из России) тонн (факт)</v>
          </cell>
          <cell r="CH1" t="str">
            <v>Грузы 2022, I кв тонн (факт)</v>
          </cell>
          <cell r="CI1" t="str">
            <v>Грузы 2022, II кв (в Россию) тонн (факт)</v>
          </cell>
          <cell r="CJ1" t="str">
            <v>Грузы 2022, II кв (из России) тонн (факт)</v>
          </cell>
          <cell r="CK1" t="str">
            <v>Грузы 2022, II кв тонн (факт)</v>
          </cell>
          <cell r="CL1" t="str">
            <v>Грузы 2022, III кв (в Россию) тонн (факт)</v>
          </cell>
          <cell r="CM1" t="str">
            <v>Грузы 2022, III кв (из России) тонн (факт)</v>
          </cell>
          <cell r="CN1" t="str">
            <v>Грузы 2022, III кв тонн (факт)</v>
          </cell>
          <cell r="CO1" t="str">
            <v>Грузы 2022, IV кв (в Россию) тонн (факт)</v>
          </cell>
          <cell r="CP1" t="str">
            <v>Грузы 2022, IV кв (из России) тонн (факт)</v>
          </cell>
          <cell r="CQ1" t="str">
            <v>Грузы 2022, IV кв тонн (факт)</v>
          </cell>
          <cell r="CR1" t="str">
            <v>Грузы 2022, тонн (факт)</v>
          </cell>
        </row>
        <row r="2">
          <cell r="A2" t="str">
            <v>ДАППАбагайтуйДФО</v>
          </cell>
          <cell r="B2" t="str">
            <v>Читинский</v>
          </cell>
          <cell r="C2" t="str">
            <v>Абагайтуй</v>
          </cell>
          <cell r="D2" t="str">
            <v>АПП</v>
          </cell>
          <cell r="E2" t="str">
            <v>ДАПП</v>
          </cell>
          <cell r="F2" t="str">
            <v>нет</v>
          </cell>
          <cell r="G2" t="str">
            <v>ДФО</v>
          </cell>
          <cell r="H2" t="str">
            <v>Забайкальский край</v>
          </cell>
          <cell r="I2" t="str">
            <v>нет</v>
          </cell>
          <cell r="J2" t="str">
            <v>не определена</v>
          </cell>
          <cell r="K2">
            <v>325</v>
          </cell>
          <cell r="L2" t="str">
            <v>Восток</v>
          </cell>
          <cell r="M2" t="str">
            <v>РК (сухопутный)</v>
          </cell>
          <cell r="N2" t="str">
            <v>не определена</v>
          </cell>
          <cell r="O2" t="str">
            <v>нет</v>
          </cell>
          <cell r="P2" t="str">
            <v>Китайская Народная Республика</v>
          </cell>
          <cell r="Q2" t="str">
            <v>Эрка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</row>
        <row r="3">
          <cell r="A3" t="str">
            <v>ВППАбаканСФО</v>
          </cell>
          <cell r="B3" t="str">
            <v>Новосибирский</v>
          </cell>
          <cell r="C3" t="str">
            <v>Абакан</v>
          </cell>
          <cell r="D3" t="str">
            <v>ВПП</v>
          </cell>
          <cell r="E3" t="str">
            <v>ВПП</v>
          </cell>
          <cell r="F3" t="str">
            <v>да</v>
          </cell>
          <cell r="G3" t="str">
            <v>СФО</v>
          </cell>
          <cell r="H3" t="str">
            <v>Республика Хакасия</v>
          </cell>
          <cell r="I3" t="str">
            <v>нет</v>
          </cell>
          <cell r="J3" t="str">
            <v>Группа С</v>
          </cell>
          <cell r="K3">
            <v>289</v>
          </cell>
          <cell r="L3" t="str">
            <v>Не является признаком отнесения к МТК</v>
          </cell>
          <cell r="M3" t="str">
            <v>Не является признаком отнесения к МТК</v>
          </cell>
          <cell r="N3" t="str">
            <v>не определена</v>
          </cell>
          <cell r="O3" t="str">
            <v>нет</v>
          </cell>
          <cell r="P3" t="str">
            <v>не применимо</v>
          </cell>
          <cell r="Q3" t="str">
            <v>не применимо</v>
          </cell>
          <cell r="R3">
            <v>1095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13.75</v>
          </cell>
          <cell r="Z3">
            <v>18.27</v>
          </cell>
          <cell r="AA3">
            <v>32.019999999999996</v>
          </cell>
          <cell r="AB3">
            <v>25.923999999999999</v>
          </cell>
          <cell r="AC3">
            <v>12.878</v>
          </cell>
          <cell r="AD3">
            <v>38.802</v>
          </cell>
          <cell r="AE3">
            <v>70.822000000000003</v>
          </cell>
          <cell r="AF3">
            <v>0</v>
          </cell>
          <cell r="AG3">
            <v>0</v>
          </cell>
          <cell r="AH3">
            <v>0</v>
          </cell>
          <cell r="AI3">
            <v>0.47799999999999998</v>
          </cell>
          <cell r="AJ3">
            <v>0</v>
          </cell>
          <cell r="AK3">
            <v>0.47799999999999998</v>
          </cell>
          <cell r="AL3">
            <v>0</v>
          </cell>
          <cell r="AM3">
            <v>0</v>
          </cell>
          <cell r="AN3">
            <v>0</v>
          </cell>
          <cell r="AO3">
            <v>53.4</v>
          </cell>
          <cell r="AP3">
            <v>110.82</v>
          </cell>
          <cell r="AQ3">
            <v>164.22</v>
          </cell>
          <cell r="AR3">
            <v>164.69800000000001</v>
          </cell>
          <cell r="AS3">
            <v>0</v>
          </cell>
          <cell r="AT3">
            <v>0</v>
          </cell>
          <cell r="AU3">
            <v>0</v>
          </cell>
          <cell r="AV3">
            <v>33.200000000000003</v>
          </cell>
          <cell r="AW3">
            <v>37.76</v>
          </cell>
          <cell r="AX3">
            <v>70.960000000000008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70.960000000000008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68.908000000000001</v>
          </cell>
          <cell r="CA3">
            <v>68.908000000000001</v>
          </cell>
          <cell r="CB3">
            <v>0</v>
          </cell>
          <cell r="CC3">
            <v>0</v>
          </cell>
          <cell r="CD3">
            <v>0</v>
          </cell>
          <cell r="CE3">
            <v>68.908000000000001</v>
          </cell>
          <cell r="CF3">
            <v>1515.021</v>
          </cell>
          <cell r="CG3">
            <v>136.291</v>
          </cell>
          <cell r="CH3">
            <v>1651.3119999999999</v>
          </cell>
          <cell r="CI3">
            <v>2937.6419999999998</v>
          </cell>
          <cell r="CJ3">
            <v>1.9</v>
          </cell>
          <cell r="CK3">
            <v>2939.5419999999999</v>
          </cell>
          <cell r="CL3">
            <v>2234.8009999999999</v>
          </cell>
          <cell r="CM3">
            <v>0</v>
          </cell>
          <cell r="CN3">
            <v>2234.8009999999999</v>
          </cell>
          <cell r="CO3">
            <v>2261.6999999999998</v>
          </cell>
          <cell r="CP3">
            <v>3.8</v>
          </cell>
          <cell r="CQ3">
            <v>2265.5</v>
          </cell>
          <cell r="CR3">
            <v>9091.1549999999988</v>
          </cell>
        </row>
        <row r="4">
          <cell r="A4" t="str">
            <v>МАППАдлерЮФО</v>
          </cell>
          <cell r="B4" t="str">
            <v>Сочинский</v>
          </cell>
          <cell r="C4" t="str">
            <v>Адлер</v>
          </cell>
          <cell r="D4" t="str">
            <v>АПП</v>
          </cell>
          <cell r="E4" t="str">
            <v>МАПП</v>
          </cell>
          <cell r="F4" t="str">
            <v>да</v>
          </cell>
          <cell r="G4" t="str">
            <v>ЮФО</v>
          </cell>
          <cell r="H4" t="str">
            <v>Краснодарский край</v>
          </cell>
          <cell r="I4" t="str">
            <v>нет</v>
          </cell>
          <cell r="J4" t="str">
            <v>Группа А</v>
          </cell>
          <cell r="K4">
            <v>12</v>
          </cell>
          <cell r="L4" t="str">
            <v>Север-Юг</v>
          </cell>
          <cell r="M4" t="str">
            <v>Западный</v>
          </cell>
          <cell r="N4" t="str">
            <v>Север-Юг</v>
          </cell>
          <cell r="O4" t="str">
            <v>нет</v>
          </cell>
          <cell r="P4" t="str">
            <v>Республика Абхазия</v>
          </cell>
          <cell r="Q4" t="str">
            <v>Псоу</v>
          </cell>
          <cell r="R4">
            <v>0</v>
          </cell>
          <cell r="S4">
            <v>12133</v>
          </cell>
          <cell r="T4">
            <v>35050</v>
          </cell>
          <cell r="U4">
            <v>47183</v>
          </cell>
          <cell r="V4">
            <v>12838</v>
          </cell>
          <cell r="W4">
            <v>36799</v>
          </cell>
          <cell r="X4">
            <v>49637</v>
          </cell>
          <cell r="Y4">
            <v>14182</v>
          </cell>
          <cell r="Z4">
            <v>51285</v>
          </cell>
          <cell r="AA4">
            <v>65467</v>
          </cell>
          <cell r="AB4">
            <v>15820</v>
          </cell>
          <cell r="AC4">
            <v>46330</v>
          </cell>
          <cell r="AD4">
            <v>62150</v>
          </cell>
          <cell r="AE4">
            <v>224437</v>
          </cell>
          <cell r="AF4">
            <v>11976</v>
          </cell>
          <cell r="AG4">
            <v>28995</v>
          </cell>
          <cell r="AH4">
            <v>40971</v>
          </cell>
          <cell r="AI4">
            <v>9272</v>
          </cell>
          <cell r="AJ4">
            <v>36552</v>
          </cell>
          <cell r="AK4">
            <v>45824</v>
          </cell>
          <cell r="AL4">
            <v>9453</v>
          </cell>
          <cell r="AM4">
            <v>37342</v>
          </cell>
          <cell r="AN4">
            <v>46795</v>
          </cell>
          <cell r="AO4">
            <v>9676</v>
          </cell>
          <cell r="AP4">
            <v>30869</v>
          </cell>
          <cell r="AQ4">
            <v>40545</v>
          </cell>
          <cell r="AR4">
            <v>174135</v>
          </cell>
          <cell r="AS4">
            <v>7374</v>
          </cell>
          <cell r="AT4">
            <v>31547</v>
          </cell>
          <cell r="AU4">
            <v>38921</v>
          </cell>
          <cell r="AV4">
            <v>5680</v>
          </cell>
          <cell r="AW4">
            <v>35870</v>
          </cell>
          <cell r="AX4">
            <v>41550</v>
          </cell>
          <cell r="AY4">
            <v>5791</v>
          </cell>
          <cell r="AZ4">
            <v>36150</v>
          </cell>
          <cell r="BA4">
            <v>41941</v>
          </cell>
          <cell r="BB4">
            <v>27071</v>
          </cell>
          <cell r="BC4">
            <v>38350</v>
          </cell>
          <cell r="BD4">
            <v>65421</v>
          </cell>
          <cell r="BE4">
            <v>187833</v>
          </cell>
          <cell r="BF4">
            <v>15251</v>
          </cell>
          <cell r="BG4">
            <v>36525</v>
          </cell>
          <cell r="BH4">
            <v>51776</v>
          </cell>
          <cell r="BI4">
            <v>9750</v>
          </cell>
          <cell r="BJ4">
            <v>32587</v>
          </cell>
          <cell r="BK4">
            <v>42337</v>
          </cell>
          <cell r="BL4">
            <v>7371</v>
          </cell>
          <cell r="BM4">
            <v>33547</v>
          </cell>
          <cell r="BN4">
            <v>40918</v>
          </cell>
          <cell r="BO4">
            <v>37985</v>
          </cell>
          <cell r="BP4">
            <v>31211</v>
          </cell>
          <cell r="BQ4">
            <v>69196</v>
          </cell>
          <cell r="BR4">
            <v>204227</v>
          </cell>
          <cell r="BS4">
            <v>7738.7439999999997</v>
          </cell>
          <cell r="BT4">
            <v>11133.916999999999</v>
          </cell>
          <cell r="BU4">
            <v>18872.661</v>
          </cell>
          <cell r="BV4">
            <v>7831</v>
          </cell>
          <cell r="BW4">
            <v>12133</v>
          </cell>
          <cell r="BX4">
            <v>19964</v>
          </cell>
          <cell r="BY4">
            <v>8412</v>
          </cell>
          <cell r="BZ4">
            <v>54813</v>
          </cell>
          <cell r="CA4">
            <v>63225</v>
          </cell>
          <cell r="CB4">
            <v>28859</v>
          </cell>
          <cell r="CC4">
            <v>47476</v>
          </cell>
          <cell r="CD4">
            <v>76335</v>
          </cell>
          <cell r="CE4">
            <v>178396.66099999999</v>
          </cell>
          <cell r="CF4">
            <v>24575</v>
          </cell>
          <cell r="CG4">
            <v>99398</v>
          </cell>
          <cell r="CH4">
            <v>123973</v>
          </cell>
          <cell r="CI4">
            <v>2483</v>
          </cell>
          <cell r="CJ4">
            <v>44513</v>
          </cell>
          <cell r="CK4">
            <v>46996</v>
          </cell>
          <cell r="CL4">
            <v>2677</v>
          </cell>
          <cell r="CM4">
            <v>49620</v>
          </cell>
          <cell r="CN4">
            <v>52297</v>
          </cell>
          <cell r="CO4">
            <v>47805.69</v>
          </cell>
          <cell r="CP4">
            <v>66861</v>
          </cell>
          <cell r="CQ4">
            <v>114666.69</v>
          </cell>
          <cell r="CR4">
            <v>337932.69</v>
          </cell>
        </row>
        <row r="5">
          <cell r="A5" t="str">
            <v>ЖДППАдлерЮФО</v>
          </cell>
          <cell r="B5" t="str">
            <v>Сочинский</v>
          </cell>
          <cell r="C5" t="str">
            <v>Адлер</v>
          </cell>
          <cell r="D5" t="str">
            <v>ЖДПП</v>
          </cell>
          <cell r="E5" t="str">
            <v>ЖДПП</v>
          </cell>
          <cell r="F5" t="str">
            <v>да</v>
          </cell>
          <cell r="G5" t="str">
            <v>ЮФО</v>
          </cell>
          <cell r="H5" t="str">
            <v>Краснодарский край</v>
          </cell>
          <cell r="I5" t="str">
            <v>нет</v>
          </cell>
          <cell r="J5" t="str">
            <v>Группа В</v>
          </cell>
          <cell r="K5">
            <v>97</v>
          </cell>
          <cell r="L5" t="str">
            <v>Север-Юг</v>
          </cell>
          <cell r="M5" t="str">
            <v>Западный</v>
          </cell>
          <cell r="N5" t="str">
            <v>не определена</v>
          </cell>
          <cell r="O5" t="str">
            <v>нет</v>
          </cell>
          <cell r="P5" t="str">
            <v>Республика Абхазия</v>
          </cell>
          <cell r="Q5" t="str">
            <v>Псоу</v>
          </cell>
          <cell r="R5">
            <v>0</v>
          </cell>
          <cell r="S5">
            <v>1718.55</v>
          </cell>
          <cell r="T5">
            <v>100659.1</v>
          </cell>
          <cell r="U5">
            <v>102377.65000000001</v>
          </cell>
          <cell r="V5">
            <v>18</v>
          </cell>
          <cell r="W5">
            <v>115826</v>
          </cell>
          <cell r="X5">
            <v>115844</v>
          </cell>
          <cell r="Y5">
            <v>739.13</v>
          </cell>
          <cell r="Z5">
            <v>722.3</v>
          </cell>
          <cell r="AA5">
            <v>1461.4299999999998</v>
          </cell>
          <cell r="AB5">
            <v>117.71</v>
          </cell>
          <cell r="AC5">
            <v>422.88</v>
          </cell>
          <cell r="AD5">
            <v>540.59</v>
          </cell>
          <cell r="AE5">
            <v>220223.67</v>
          </cell>
          <cell r="AF5">
            <v>23</v>
          </cell>
          <cell r="AG5">
            <v>133770</v>
          </cell>
          <cell r="AH5">
            <v>133793</v>
          </cell>
          <cell r="AI5">
            <v>0</v>
          </cell>
          <cell r="AJ5">
            <v>99437</v>
          </cell>
          <cell r="AK5">
            <v>99437</v>
          </cell>
          <cell r="AL5">
            <v>162</v>
          </cell>
          <cell r="AM5">
            <v>93957</v>
          </cell>
          <cell r="AN5">
            <v>94119</v>
          </cell>
          <cell r="AO5">
            <v>869</v>
          </cell>
          <cell r="AP5">
            <v>168422</v>
          </cell>
          <cell r="AQ5">
            <v>169291</v>
          </cell>
          <cell r="AR5">
            <v>496640</v>
          </cell>
          <cell r="AS5">
            <v>323</v>
          </cell>
          <cell r="AT5">
            <v>65953</v>
          </cell>
          <cell r="AU5">
            <v>66276</v>
          </cell>
          <cell r="AV5">
            <v>128.5</v>
          </cell>
          <cell r="AW5">
            <v>124536</v>
          </cell>
          <cell r="AX5">
            <v>124664.5</v>
          </cell>
          <cell r="AY5">
            <v>34.128999999999998</v>
          </cell>
          <cell r="AZ5">
            <v>132052</v>
          </cell>
          <cell r="BA5">
            <v>132086.12899999999</v>
          </cell>
          <cell r="BB5">
            <v>78</v>
          </cell>
          <cell r="BC5">
            <v>107234</v>
          </cell>
          <cell r="BD5">
            <v>107312</v>
          </cell>
          <cell r="BE5">
            <v>430338.62899999996</v>
          </cell>
          <cell r="BF5">
            <v>0</v>
          </cell>
          <cell r="BG5">
            <v>52032.1</v>
          </cell>
          <cell r="BH5">
            <v>52032.1</v>
          </cell>
          <cell r="BI5">
            <v>0</v>
          </cell>
          <cell r="BJ5">
            <v>599910</v>
          </cell>
          <cell r="BK5">
            <v>599910</v>
          </cell>
          <cell r="BL5">
            <v>0</v>
          </cell>
          <cell r="BM5">
            <v>54537.5</v>
          </cell>
          <cell r="BN5">
            <v>54537.5</v>
          </cell>
          <cell r="BO5">
            <v>0</v>
          </cell>
          <cell r="BP5">
            <v>55447.9</v>
          </cell>
          <cell r="BQ5">
            <v>55447.9</v>
          </cell>
          <cell r="BR5">
            <v>761927.5</v>
          </cell>
          <cell r="BS5">
            <v>0.1</v>
          </cell>
          <cell r="BT5">
            <v>68386</v>
          </cell>
          <cell r="BU5">
            <v>68386.100000000006</v>
          </cell>
          <cell r="BV5">
            <v>0</v>
          </cell>
          <cell r="BW5">
            <v>97400</v>
          </cell>
          <cell r="BX5">
            <v>97400</v>
          </cell>
          <cell r="BY5">
            <v>0</v>
          </cell>
          <cell r="BZ5">
            <v>106251.25</v>
          </cell>
          <cell r="CA5">
            <v>106251.25</v>
          </cell>
          <cell r="CB5">
            <v>0</v>
          </cell>
          <cell r="CC5">
            <v>194473.9</v>
          </cell>
          <cell r="CD5">
            <v>194473.9</v>
          </cell>
          <cell r="CE5">
            <v>466511.25</v>
          </cell>
          <cell r="CF5">
            <v>0</v>
          </cell>
          <cell r="CG5">
            <v>219654.39999999999</v>
          </cell>
          <cell r="CH5">
            <v>219654.39999999999</v>
          </cell>
          <cell r="CI5">
            <v>0</v>
          </cell>
          <cell r="CJ5">
            <v>295294.40000000002</v>
          </cell>
          <cell r="CK5">
            <v>295294.40000000002</v>
          </cell>
          <cell r="CL5">
            <v>227</v>
          </cell>
          <cell r="CM5">
            <v>32387</v>
          </cell>
          <cell r="CN5">
            <v>32614</v>
          </cell>
          <cell r="CO5">
            <v>1431.7</v>
          </cell>
          <cell r="CP5">
            <v>199760.2</v>
          </cell>
          <cell r="CQ5">
            <v>201191.90000000002</v>
          </cell>
          <cell r="CR5">
            <v>748754.70000000007</v>
          </cell>
        </row>
        <row r="6">
          <cell r="A6" t="str">
            <v>МППАзовЮФО</v>
          </cell>
          <cell r="B6" t="str">
            <v>Ростовский</v>
          </cell>
          <cell r="C6" t="str">
            <v>Азов</v>
          </cell>
          <cell r="D6" t="str">
            <v>МПП</v>
          </cell>
          <cell r="E6" t="str">
            <v>МПП</v>
          </cell>
          <cell r="F6" t="str">
            <v>да</v>
          </cell>
          <cell r="G6" t="str">
            <v>ЮФО</v>
          </cell>
          <cell r="H6" t="str">
            <v>Ростовская область</v>
          </cell>
          <cell r="I6" t="str">
            <v>нет</v>
          </cell>
          <cell r="J6" t="str">
            <v>Группа В</v>
          </cell>
          <cell r="K6">
            <v>73</v>
          </cell>
          <cell r="L6" t="str">
            <v>АЧБ</v>
          </cell>
          <cell r="M6" t="str">
            <v>Морской</v>
          </cell>
          <cell r="N6" t="str">
            <v>Север-Юг
Транссиб</v>
          </cell>
          <cell r="O6" t="str">
            <v>нет</v>
          </cell>
          <cell r="P6" t="str">
            <v>не применимо</v>
          </cell>
          <cell r="Q6" t="str">
            <v>не применимо</v>
          </cell>
          <cell r="R6">
            <v>2685000</v>
          </cell>
          <cell r="S6">
            <v>59794</v>
          </cell>
          <cell r="T6">
            <v>932730</v>
          </cell>
          <cell r="U6">
            <v>992524</v>
          </cell>
          <cell r="V6">
            <v>131830</v>
          </cell>
          <cell r="W6">
            <v>913960</v>
          </cell>
          <cell r="X6">
            <v>1045790</v>
          </cell>
          <cell r="Y6">
            <v>75627</v>
          </cell>
          <cell r="Z6">
            <v>1073603</v>
          </cell>
          <cell r="AA6">
            <v>1149230</v>
          </cell>
          <cell r="AB6">
            <v>143790</v>
          </cell>
          <cell r="AC6">
            <v>1374150</v>
          </cell>
          <cell r="AD6">
            <v>1517940</v>
          </cell>
          <cell r="AE6">
            <v>4705484</v>
          </cell>
          <cell r="AF6">
            <v>65138</v>
          </cell>
          <cell r="AG6">
            <v>1254782</v>
          </cell>
          <cell r="AH6">
            <v>1319920</v>
          </cell>
          <cell r="AI6">
            <v>127147</v>
          </cell>
          <cell r="AJ6">
            <v>1314539</v>
          </cell>
          <cell r="AK6">
            <v>1441686</v>
          </cell>
          <cell r="AL6">
            <v>112980</v>
          </cell>
          <cell r="AM6">
            <v>1316944</v>
          </cell>
          <cell r="AN6">
            <v>1429924</v>
          </cell>
          <cell r="AO6">
            <v>91089</v>
          </cell>
          <cell r="AP6">
            <v>1062173</v>
          </cell>
          <cell r="AQ6">
            <v>1153262</v>
          </cell>
          <cell r="AR6">
            <v>5344792</v>
          </cell>
          <cell r="AS6">
            <v>88721</v>
          </cell>
          <cell r="AT6">
            <v>1137476</v>
          </cell>
          <cell r="AU6">
            <v>1226197</v>
          </cell>
          <cell r="AV6">
            <v>122652</v>
          </cell>
          <cell r="AW6">
            <v>928284</v>
          </cell>
          <cell r="AX6">
            <v>1050936</v>
          </cell>
          <cell r="AY6">
            <v>129672</v>
          </cell>
          <cell r="AZ6">
            <v>1363251</v>
          </cell>
          <cell r="BA6">
            <v>1492923</v>
          </cell>
          <cell r="BB6">
            <v>112294</v>
          </cell>
          <cell r="BC6">
            <v>1045060</v>
          </cell>
          <cell r="BD6">
            <v>1157354</v>
          </cell>
          <cell r="BE6">
            <v>4927410</v>
          </cell>
          <cell r="BF6">
            <v>92500</v>
          </cell>
          <cell r="BG6">
            <v>820300</v>
          </cell>
          <cell r="BH6">
            <v>912800</v>
          </cell>
          <cell r="BI6">
            <v>140283</v>
          </cell>
          <cell r="BJ6">
            <v>1181781</v>
          </cell>
          <cell r="BK6">
            <v>1322064</v>
          </cell>
          <cell r="BL6">
            <v>144670</v>
          </cell>
          <cell r="BM6">
            <v>945974</v>
          </cell>
          <cell r="BN6">
            <v>1090644</v>
          </cell>
          <cell r="BO6">
            <v>154682</v>
          </cell>
          <cell r="BP6">
            <v>830498</v>
          </cell>
          <cell r="BQ6">
            <v>985180</v>
          </cell>
          <cell r="BR6">
            <v>4310688</v>
          </cell>
          <cell r="BS6">
            <v>101327</v>
          </cell>
          <cell r="BT6">
            <v>960470</v>
          </cell>
          <cell r="BU6">
            <v>1061797</v>
          </cell>
          <cell r="BV6">
            <v>147624</v>
          </cell>
          <cell r="BW6">
            <v>940574</v>
          </cell>
          <cell r="BX6">
            <v>1088198</v>
          </cell>
          <cell r="BY6">
            <v>107596</v>
          </cell>
          <cell r="BZ6">
            <v>1013757</v>
          </cell>
          <cell r="CA6">
            <v>1121353</v>
          </cell>
          <cell r="CB6">
            <v>82683</v>
          </cell>
          <cell r="CC6">
            <v>975056</v>
          </cell>
          <cell r="CD6">
            <v>1057739</v>
          </cell>
          <cell r="CE6">
            <v>4329087</v>
          </cell>
          <cell r="CF6">
            <v>82177</v>
          </cell>
          <cell r="CG6">
            <v>670.7</v>
          </cell>
          <cell r="CH6">
            <v>82847.7</v>
          </cell>
          <cell r="CI6">
            <v>95965</v>
          </cell>
          <cell r="CJ6">
            <v>935103</v>
          </cell>
          <cell r="CK6">
            <v>1031068</v>
          </cell>
          <cell r="CL6">
            <v>92037</v>
          </cell>
          <cell r="CM6">
            <v>903825</v>
          </cell>
          <cell r="CN6">
            <v>995862</v>
          </cell>
          <cell r="CO6">
            <v>25829</v>
          </cell>
          <cell r="CP6">
            <v>829048</v>
          </cell>
          <cell r="CQ6">
            <v>854877</v>
          </cell>
          <cell r="CR6">
            <v>2964654.7</v>
          </cell>
        </row>
        <row r="7">
          <cell r="A7" t="str">
            <v>ДАППАйнек-ГолДФО</v>
          </cell>
          <cell r="B7" t="str">
            <v>Читинский</v>
          </cell>
          <cell r="C7" t="str">
            <v>Айнек-Гол</v>
          </cell>
          <cell r="D7" t="str">
            <v>АПП</v>
          </cell>
          <cell r="E7" t="str">
            <v>ДАПП</v>
          </cell>
          <cell r="F7" t="str">
            <v>нет</v>
          </cell>
          <cell r="G7" t="str">
            <v>ДФО</v>
          </cell>
          <cell r="H7" t="str">
            <v>Республика Бурятия</v>
          </cell>
          <cell r="I7" t="str">
            <v>нет</v>
          </cell>
          <cell r="J7" t="str">
            <v>не определена</v>
          </cell>
          <cell r="K7">
            <v>326</v>
          </cell>
          <cell r="L7" t="str">
            <v>Восток</v>
          </cell>
          <cell r="M7" t="str">
            <v>РМК</v>
          </cell>
          <cell r="N7" t="str">
            <v>не определена</v>
          </cell>
          <cell r="O7" t="str">
            <v>нет</v>
          </cell>
          <cell r="P7" t="str">
            <v>Монголия</v>
          </cell>
          <cell r="Q7" t="str">
            <v>Бага-Илэнх-Гол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</row>
        <row r="8">
          <cell r="A8" t="str">
            <v>ЖДППАксарайскийЮФО</v>
          </cell>
          <cell r="B8" t="str">
            <v>Волгоградский</v>
          </cell>
          <cell r="C8" t="str">
            <v>Аксарайский</v>
          </cell>
          <cell r="D8" t="str">
            <v>ЖДПП</v>
          </cell>
          <cell r="E8" t="str">
            <v>ЖДПП</v>
          </cell>
          <cell r="F8" t="str">
            <v>да</v>
          </cell>
          <cell r="G8" t="str">
            <v>ЮФО</v>
          </cell>
          <cell r="H8" t="str">
            <v>Астраханская область</v>
          </cell>
          <cell r="I8" t="str">
            <v>нет</v>
          </cell>
          <cell r="J8" t="str">
            <v>Группа А</v>
          </cell>
          <cell r="K8">
            <v>63</v>
          </cell>
          <cell r="L8" t="str">
            <v>Не является признаком отнесения к МТК</v>
          </cell>
          <cell r="M8" t="str">
            <v>Не является признаком отнесения к МТК</v>
          </cell>
          <cell r="N8" t="str">
            <v>Север-Юг</v>
          </cell>
          <cell r="O8" t="str">
            <v>нет</v>
          </cell>
          <cell r="P8" t="str">
            <v>Республика Казахстан</v>
          </cell>
          <cell r="Q8" t="str">
            <v>Ганюшкино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</row>
        <row r="9">
          <cell r="A9" t="str">
            <v>МППАлександровск-СахалинскийДФО</v>
          </cell>
          <cell r="B9" t="str">
            <v>Владивостокский</v>
          </cell>
          <cell r="C9" t="str">
            <v>Александровск-Сахалинский</v>
          </cell>
          <cell r="D9" t="str">
            <v>МПП</v>
          </cell>
          <cell r="E9" t="str">
            <v>МПП</v>
          </cell>
          <cell r="F9" t="str">
            <v>нет</v>
          </cell>
          <cell r="G9" t="str">
            <v>ДФО</v>
          </cell>
          <cell r="H9" t="str">
            <v>Сахалинская область</v>
          </cell>
          <cell r="I9" t="str">
            <v>нет</v>
          </cell>
          <cell r="J9" t="str">
            <v>не определена</v>
          </cell>
          <cell r="K9">
            <v>374</v>
          </cell>
          <cell r="L9" t="str">
            <v>Арктика</v>
          </cell>
          <cell r="M9" t="str">
            <v>Морской</v>
          </cell>
          <cell r="N9" t="str">
            <v>не определена</v>
          </cell>
          <cell r="O9" t="str">
            <v>нет</v>
          </cell>
          <cell r="P9" t="str">
            <v>не применимо</v>
          </cell>
          <cell r="Q9" t="str">
            <v>не применимо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</row>
        <row r="10">
          <cell r="A10" t="str">
            <v>ДАППАлтанДФО</v>
          </cell>
          <cell r="B10" t="str">
            <v>Читинский</v>
          </cell>
          <cell r="C10" t="str">
            <v>Алтан</v>
          </cell>
          <cell r="D10" t="str">
            <v>АПП</v>
          </cell>
          <cell r="E10" t="str">
            <v>ДАПП</v>
          </cell>
          <cell r="F10" t="str">
            <v>нет</v>
          </cell>
          <cell r="G10" t="str">
            <v>ДФО</v>
          </cell>
          <cell r="H10" t="str">
            <v>Забайкальский край</v>
          </cell>
          <cell r="I10" t="str">
            <v>нет</v>
          </cell>
          <cell r="J10" t="str">
            <v>не определена</v>
          </cell>
          <cell r="K10">
            <v>327</v>
          </cell>
          <cell r="L10" t="str">
            <v>Восток</v>
          </cell>
          <cell r="M10" t="str">
            <v>РМК</v>
          </cell>
          <cell r="N10" t="str">
            <v>не определена</v>
          </cell>
          <cell r="O10" t="str">
            <v>нет</v>
          </cell>
          <cell r="P10" t="str">
            <v>Монголия</v>
          </cell>
          <cell r="Q10" t="str">
            <v>Агацын-Гол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</row>
        <row r="11">
          <cell r="A11" t="str">
            <v>СППАмурзетДФО</v>
          </cell>
          <cell r="B11" t="str">
            <v>Хабаровский</v>
          </cell>
          <cell r="C11" t="str">
            <v>Амурзет</v>
          </cell>
          <cell r="D11" t="str">
            <v>СПП</v>
          </cell>
          <cell r="E11" t="str">
            <v>СПП</v>
          </cell>
          <cell r="F11" t="str">
            <v>да</v>
          </cell>
          <cell r="G11" t="str">
            <v>ДФО</v>
          </cell>
          <cell r="H11" t="str">
            <v>Еврейская автономная область</v>
          </cell>
          <cell r="I11" t="str">
            <v>нет</v>
          </cell>
          <cell r="J11" t="str">
            <v>Группа В</v>
          </cell>
          <cell r="K11">
            <v>35</v>
          </cell>
          <cell r="L11" t="str">
            <v>Восток</v>
          </cell>
          <cell r="M11" t="str">
            <v>РК (сухопутный)</v>
          </cell>
          <cell r="N11" t="str">
            <v>не определена</v>
          </cell>
          <cell r="O11" t="str">
            <v>нет</v>
          </cell>
          <cell r="P11" t="str">
            <v>Китайская Народная Республика</v>
          </cell>
          <cell r="Q11" t="str">
            <v>Лобэй</v>
          </cell>
          <cell r="R11">
            <v>502000</v>
          </cell>
          <cell r="S11">
            <v>233</v>
          </cell>
          <cell r="T11">
            <v>9055</v>
          </cell>
          <cell r="U11">
            <v>9288</v>
          </cell>
          <cell r="V11">
            <v>262</v>
          </cell>
          <cell r="W11">
            <v>11683</v>
          </cell>
          <cell r="X11">
            <v>11945</v>
          </cell>
          <cell r="Y11">
            <v>537</v>
          </cell>
          <cell r="Z11">
            <v>19346</v>
          </cell>
          <cell r="AA11">
            <v>19883</v>
          </cell>
          <cell r="AB11">
            <v>417</v>
          </cell>
          <cell r="AC11">
            <v>12270</v>
          </cell>
          <cell r="AD11">
            <v>12687</v>
          </cell>
          <cell r="AE11">
            <v>53803</v>
          </cell>
          <cell r="AF11">
            <v>339</v>
          </cell>
          <cell r="AG11">
            <v>29710</v>
          </cell>
          <cell r="AH11">
            <v>30049</v>
          </cell>
          <cell r="AI11">
            <v>560</v>
          </cell>
          <cell r="AJ11">
            <v>4377</v>
          </cell>
          <cell r="AK11">
            <v>4937</v>
          </cell>
          <cell r="AL11">
            <v>783</v>
          </cell>
          <cell r="AM11">
            <v>16523</v>
          </cell>
          <cell r="AN11">
            <v>17306</v>
          </cell>
          <cell r="AO11">
            <v>697</v>
          </cell>
          <cell r="AP11">
            <v>10350</v>
          </cell>
          <cell r="AQ11">
            <v>11047</v>
          </cell>
          <cell r="AR11">
            <v>63339</v>
          </cell>
          <cell r="AS11">
            <v>247</v>
          </cell>
          <cell r="AT11">
            <v>8610</v>
          </cell>
          <cell r="AU11">
            <v>8857</v>
          </cell>
          <cell r="AV11">
            <v>256</v>
          </cell>
          <cell r="AW11">
            <v>14857</v>
          </cell>
          <cell r="AX11">
            <v>15113</v>
          </cell>
          <cell r="AY11">
            <v>751</v>
          </cell>
          <cell r="AZ11">
            <v>15812</v>
          </cell>
          <cell r="BA11">
            <v>16563</v>
          </cell>
          <cell r="BB11">
            <v>323</v>
          </cell>
          <cell r="BC11">
            <v>10618</v>
          </cell>
          <cell r="BD11">
            <v>10941</v>
          </cell>
          <cell r="BE11">
            <v>51474</v>
          </cell>
          <cell r="BF11">
            <v>7</v>
          </cell>
          <cell r="BG11">
            <v>7443</v>
          </cell>
          <cell r="BH11">
            <v>7450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7450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9.7186000000000003</v>
          </cell>
          <cell r="CM11">
            <v>597.41999999999996</v>
          </cell>
          <cell r="CN11">
            <v>607.1386</v>
          </cell>
          <cell r="CO11">
            <v>353.67</v>
          </cell>
          <cell r="CP11">
            <v>1869.44</v>
          </cell>
          <cell r="CQ11">
            <v>2223.11</v>
          </cell>
          <cell r="CR11">
            <v>2830.2485999999999</v>
          </cell>
        </row>
        <row r="12">
          <cell r="A12" t="str">
            <v>МППАнадырьДФО</v>
          </cell>
          <cell r="B12" t="str">
            <v>Владивостокский</v>
          </cell>
          <cell r="C12" t="str">
            <v>Анадырь</v>
          </cell>
          <cell r="D12" t="str">
            <v>МПП</v>
          </cell>
          <cell r="E12" t="str">
            <v>МПП</v>
          </cell>
          <cell r="F12" t="str">
            <v>да</v>
          </cell>
          <cell r="G12" t="str">
            <v>ДФО</v>
          </cell>
          <cell r="H12" t="str">
            <v>Чукотский автономный округ</v>
          </cell>
          <cell r="I12" t="str">
            <v>да</v>
          </cell>
          <cell r="J12" t="str">
            <v>Группа С</v>
          </cell>
          <cell r="K12">
            <v>321</v>
          </cell>
          <cell r="L12" t="str">
            <v>Арктика</v>
          </cell>
          <cell r="M12" t="str">
            <v>Морской</v>
          </cell>
          <cell r="N12" t="str">
            <v>не определена</v>
          </cell>
          <cell r="O12" t="str">
            <v>да</v>
          </cell>
          <cell r="P12" t="str">
            <v>не применимо</v>
          </cell>
          <cell r="Q12" t="str">
            <v>не применимо</v>
          </cell>
          <cell r="R12">
            <v>364000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3</v>
          </cell>
          <cell r="AD12">
            <v>3</v>
          </cell>
          <cell r="AE12">
            <v>3</v>
          </cell>
          <cell r="AF12">
            <v>0</v>
          </cell>
          <cell r="AG12">
            <v>0</v>
          </cell>
          <cell r="AH12">
            <v>0</v>
          </cell>
          <cell r="AI12">
            <v>8</v>
          </cell>
          <cell r="AJ12">
            <v>0</v>
          </cell>
          <cell r="AK12">
            <v>8</v>
          </cell>
          <cell r="AL12">
            <v>11</v>
          </cell>
          <cell r="AM12">
            <v>1208</v>
          </cell>
          <cell r="AN12">
            <v>1219</v>
          </cell>
          <cell r="AO12">
            <v>10</v>
          </cell>
          <cell r="AP12">
            <v>0</v>
          </cell>
          <cell r="AQ12">
            <v>10</v>
          </cell>
          <cell r="AR12">
            <v>1237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4560</v>
          </cell>
          <cell r="AZ12">
            <v>1255</v>
          </cell>
          <cell r="BA12">
            <v>5815</v>
          </cell>
          <cell r="BB12">
            <v>0</v>
          </cell>
          <cell r="BC12">
            <v>1</v>
          </cell>
          <cell r="BD12">
            <v>1</v>
          </cell>
          <cell r="BE12">
            <v>5816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6.1669999999999998</v>
          </cell>
          <cell r="BM12">
            <v>0</v>
          </cell>
          <cell r="BN12">
            <v>6.1669999999999998</v>
          </cell>
          <cell r="BO12">
            <v>0</v>
          </cell>
          <cell r="BP12">
            <v>0</v>
          </cell>
          <cell r="BQ12">
            <v>0</v>
          </cell>
          <cell r="BR12">
            <v>6.1669999999999998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</row>
        <row r="13">
          <cell r="A13" t="str">
            <v>ВППАнадырь (Угольный)ДФО</v>
          </cell>
          <cell r="B13" t="str">
            <v>Владивостокский</v>
          </cell>
          <cell r="C13" t="str">
            <v>Анадырь (Угольный)</v>
          </cell>
          <cell r="D13" t="str">
            <v>ВПП</v>
          </cell>
          <cell r="E13" t="str">
            <v>ВПП</v>
          </cell>
          <cell r="F13" t="str">
            <v>да</v>
          </cell>
          <cell r="G13" t="str">
            <v>ДФО</v>
          </cell>
          <cell r="H13" t="str">
            <v>Чукотский автономный округ</v>
          </cell>
          <cell r="I13" t="str">
            <v>да</v>
          </cell>
          <cell r="J13" t="str">
            <v>Группа С</v>
          </cell>
          <cell r="K13">
            <v>301</v>
          </cell>
          <cell r="L13" t="str">
            <v>Не является признаком отнесения к МТК</v>
          </cell>
          <cell r="M13" t="str">
            <v>Не является признаком отнесения к МТК</v>
          </cell>
          <cell r="N13" t="str">
            <v>не определена</v>
          </cell>
          <cell r="O13" t="str">
            <v>да</v>
          </cell>
          <cell r="P13" t="str">
            <v>не применимо</v>
          </cell>
          <cell r="Q13" t="str">
            <v>не применимо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2</v>
          </cell>
          <cell r="AM13">
            <v>0</v>
          </cell>
          <cell r="AN13">
            <v>2</v>
          </cell>
          <cell r="AO13">
            <v>0</v>
          </cell>
          <cell r="AP13">
            <v>0</v>
          </cell>
          <cell r="AQ13">
            <v>0</v>
          </cell>
          <cell r="AR13">
            <v>2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12</v>
          </cell>
          <cell r="AX13">
            <v>12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12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10.7</v>
          </cell>
          <cell r="BQ13">
            <v>10.7</v>
          </cell>
          <cell r="BR13">
            <v>10.7</v>
          </cell>
          <cell r="BS13">
            <v>0</v>
          </cell>
          <cell r="BT13">
            <v>10.7</v>
          </cell>
          <cell r="BU13">
            <v>10.7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10.7</v>
          </cell>
          <cell r="CF13">
            <v>0</v>
          </cell>
          <cell r="CG13">
            <v>0.12</v>
          </cell>
          <cell r="CH13">
            <v>0.12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0.12</v>
          </cell>
        </row>
        <row r="14">
          <cell r="A14" t="str">
            <v>МППАнапаЮФО</v>
          </cell>
          <cell r="B14" t="str">
            <v>Сочинский</v>
          </cell>
          <cell r="C14" t="str">
            <v>Анапа</v>
          </cell>
          <cell r="D14" t="str">
            <v>МПП</v>
          </cell>
          <cell r="E14" t="str">
            <v>МПП</v>
          </cell>
          <cell r="F14" t="str">
            <v>да</v>
          </cell>
          <cell r="G14" t="str">
            <v>ЮФО</v>
          </cell>
          <cell r="H14" t="str">
            <v>Краснодарский край</v>
          </cell>
          <cell r="I14" t="str">
            <v>нет</v>
          </cell>
          <cell r="J14" t="str">
            <v>Группа В</v>
          </cell>
          <cell r="K14">
            <v>83</v>
          </cell>
          <cell r="L14" t="str">
            <v>АЧБ</v>
          </cell>
          <cell r="M14" t="str">
            <v>Морской</v>
          </cell>
          <cell r="N14" t="str">
            <v>не определена</v>
          </cell>
          <cell r="O14" t="str">
            <v>нет</v>
          </cell>
          <cell r="P14" t="str">
            <v>не применимо</v>
          </cell>
          <cell r="Q14" t="str">
            <v>не применимо</v>
          </cell>
          <cell r="R14">
            <v>374000</v>
          </cell>
          <cell r="S14">
            <v>0</v>
          </cell>
          <cell r="T14">
            <v>0</v>
          </cell>
          <cell r="U14">
            <v>0</v>
          </cell>
          <cell r="V14">
            <v>9342.9</v>
          </cell>
          <cell r="W14">
            <v>9022.9</v>
          </cell>
          <cell r="X14">
            <v>18365.8</v>
          </cell>
          <cell r="Y14">
            <v>0</v>
          </cell>
          <cell r="Z14">
            <v>0</v>
          </cell>
          <cell r="AA14">
            <v>0</v>
          </cell>
          <cell r="AB14">
            <v>11059</v>
          </cell>
          <cell r="AC14">
            <v>10980</v>
          </cell>
          <cell r="AD14">
            <v>22039</v>
          </cell>
          <cell r="AE14">
            <v>40404.800000000003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47.55</v>
          </cell>
          <cell r="AM14">
            <v>0</v>
          </cell>
          <cell r="AN14">
            <v>47.55</v>
          </cell>
          <cell r="AO14">
            <v>21750.799999999999</v>
          </cell>
          <cell r="AP14">
            <v>5831.36</v>
          </cell>
          <cell r="AQ14">
            <v>27582.16</v>
          </cell>
          <cell r="AR14">
            <v>27629.71</v>
          </cell>
          <cell r="AS14">
            <v>8.6</v>
          </cell>
          <cell r="AT14">
            <v>15660.8</v>
          </cell>
          <cell r="AU14">
            <v>15669.4</v>
          </cell>
          <cell r="AV14">
            <v>22.7</v>
          </cell>
          <cell r="AW14">
            <v>0</v>
          </cell>
          <cell r="AX14">
            <v>22.7</v>
          </cell>
          <cell r="AY14">
            <v>108.3</v>
          </cell>
          <cell r="AZ14">
            <v>0</v>
          </cell>
          <cell r="BA14">
            <v>108.3</v>
          </cell>
          <cell r="BB14">
            <v>0</v>
          </cell>
          <cell r="BC14">
            <v>0</v>
          </cell>
          <cell r="BD14">
            <v>0</v>
          </cell>
          <cell r="BE14">
            <v>15800.4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4414.1809999999996</v>
          </cell>
          <cell r="BP14">
            <v>4414.1809999999996</v>
          </cell>
          <cell r="BQ14">
            <v>8828.3619999999992</v>
          </cell>
          <cell r="BR14">
            <v>8828.3619999999992</v>
          </cell>
          <cell r="BS14">
            <v>8.6</v>
          </cell>
          <cell r="BT14">
            <v>0</v>
          </cell>
          <cell r="BU14">
            <v>8.6</v>
          </cell>
          <cell r="BV14">
            <v>100.68</v>
          </cell>
          <cell r="BW14">
            <v>163.36000000000001</v>
          </cell>
          <cell r="BX14">
            <v>264.04000000000002</v>
          </cell>
          <cell r="BY14">
            <v>35.229999999999997</v>
          </cell>
          <cell r="BZ14">
            <v>2.5</v>
          </cell>
          <cell r="CA14">
            <v>37.729999999999997</v>
          </cell>
          <cell r="CB14">
            <v>4522.3339999999998</v>
          </cell>
          <cell r="CC14">
            <v>4414.1880000000001</v>
          </cell>
          <cell r="CD14">
            <v>8936.5220000000008</v>
          </cell>
          <cell r="CE14">
            <v>9246.8920000000016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0.37</v>
          </cell>
          <cell r="CM14">
            <v>0</v>
          </cell>
          <cell r="CN14">
            <v>0.37</v>
          </cell>
          <cell r="CO14">
            <v>88</v>
          </cell>
          <cell r="CP14">
            <v>210</v>
          </cell>
          <cell r="CQ14">
            <v>298</v>
          </cell>
          <cell r="CR14">
            <v>298.37</v>
          </cell>
        </row>
        <row r="15">
          <cell r="A15" t="str">
            <v>ВППАнапа (Витязево)ЮФО</v>
          </cell>
          <cell r="B15" t="str">
            <v>Сочинский</v>
          </cell>
          <cell r="C15" t="str">
            <v>Анапа (Витязево)</v>
          </cell>
          <cell r="D15" t="str">
            <v>ВПП</v>
          </cell>
          <cell r="E15" t="str">
            <v>ВПП</v>
          </cell>
          <cell r="F15" t="str">
            <v>да</v>
          </cell>
          <cell r="G15" t="str">
            <v>ЮФО</v>
          </cell>
          <cell r="H15" t="str">
            <v>Краснодарский край</v>
          </cell>
          <cell r="I15" t="str">
            <v>нет</v>
          </cell>
          <cell r="J15" t="str">
            <v>Группа В</v>
          </cell>
          <cell r="K15">
            <v>199</v>
          </cell>
          <cell r="L15" t="str">
            <v>Не является признаком отнесения к МТК</v>
          </cell>
          <cell r="M15" t="str">
            <v>Не является признаком отнесения к МТК</v>
          </cell>
          <cell r="N15" t="str">
            <v>не определена</v>
          </cell>
          <cell r="O15" t="str">
            <v>нет</v>
          </cell>
          <cell r="P15" t="str">
            <v>не применимо</v>
          </cell>
          <cell r="Q15" t="str">
            <v>не применимо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17.091999999999999</v>
          </cell>
          <cell r="Z15">
            <v>0.182</v>
          </cell>
          <cell r="AA15">
            <v>17.273999999999997</v>
          </cell>
          <cell r="AB15">
            <v>5.8890000000000002</v>
          </cell>
          <cell r="AC15">
            <v>114</v>
          </cell>
          <cell r="AD15">
            <v>119.889</v>
          </cell>
          <cell r="AE15">
            <v>137.16299999999998</v>
          </cell>
          <cell r="AF15">
            <v>11.792</v>
          </cell>
          <cell r="AG15">
            <v>0</v>
          </cell>
          <cell r="AH15">
            <v>11.792</v>
          </cell>
          <cell r="AI15">
            <v>8.8640000000000008</v>
          </cell>
          <cell r="AJ15">
            <v>0</v>
          </cell>
          <cell r="AK15">
            <v>8.8640000000000008</v>
          </cell>
          <cell r="AL15">
            <v>5.7</v>
          </cell>
          <cell r="AM15">
            <v>0</v>
          </cell>
          <cell r="AN15">
            <v>5.7</v>
          </cell>
          <cell r="AO15">
            <v>5.4</v>
          </cell>
          <cell r="AP15">
            <v>0</v>
          </cell>
          <cell r="AQ15">
            <v>5.4</v>
          </cell>
          <cell r="AR15">
            <v>31.756</v>
          </cell>
          <cell r="AS15">
            <v>2.38</v>
          </cell>
          <cell r="AT15">
            <v>0</v>
          </cell>
          <cell r="AU15">
            <v>2.38</v>
          </cell>
          <cell r="AV15">
            <v>49.72</v>
          </cell>
          <cell r="AW15">
            <v>24.1</v>
          </cell>
          <cell r="AX15">
            <v>73.819999999999993</v>
          </cell>
          <cell r="AY15">
            <v>0</v>
          </cell>
          <cell r="AZ15">
            <v>96.07</v>
          </cell>
          <cell r="BA15">
            <v>96.07</v>
          </cell>
          <cell r="BB15">
            <v>0</v>
          </cell>
          <cell r="BC15">
            <v>0</v>
          </cell>
          <cell r="BD15">
            <v>0</v>
          </cell>
          <cell r="BE15">
            <v>172.26999999999998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4.1500000000000004</v>
          </cell>
          <cell r="BK15">
            <v>4.1500000000000004</v>
          </cell>
          <cell r="BL15">
            <v>0</v>
          </cell>
          <cell r="BM15">
            <v>0</v>
          </cell>
          <cell r="BN15">
            <v>0</v>
          </cell>
          <cell r="BO15">
            <v>0.34</v>
          </cell>
          <cell r="BP15">
            <v>497.71</v>
          </cell>
          <cell r="BQ15">
            <v>498.04999999999995</v>
          </cell>
          <cell r="BR15">
            <v>502.19999999999993</v>
          </cell>
          <cell r="BS15">
            <v>0</v>
          </cell>
          <cell r="BT15">
            <v>0</v>
          </cell>
          <cell r="BU15">
            <v>0</v>
          </cell>
          <cell r="BV15">
            <v>4.0000000000000001E-3</v>
          </cell>
          <cell r="BW15">
            <v>1065.3900000000001</v>
          </cell>
          <cell r="BX15">
            <v>1065.394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1065.394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4.0000000000000001E-3</v>
          </cell>
          <cell r="CM15">
            <v>0</v>
          </cell>
          <cell r="CN15">
            <v>4.0000000000000001E-3</v>
          </cell>
          <cell r="CO15">
            <v>0</v>
          </cell>
          <cell r="CP15">
            <v>0</v>
          </cell>
          <cell r="CQ15">
            <v>0</v>
          </cell>
          <cell r="CR15">
            <v>4.0000000000000001E-3</v>
          </cell>
        </row>
        <row r="16">
          <cell r="A16" t="str">
            <v>МАППАрмянскЮФО</v>
          </cell>
          <cell r="B16" t="str">
            <v>Крымский</v>
          </cell>
          <cell r="C16" t="str">
            <v>Армянск</v>
          </cell>
          <cell r="D16" t="str">
            <v>АПП</v>
          </cell>
          <cell r="E16" t="str">
            <v>МАПП</v>
          </cell>
          <cell r="F16" t="str">
            <v>да</v>
          </cell>
          <cell r="G16" t="str">
            <v>ЮФО</v>
          </cell>
          <cell r="H16" t="str">
            <v>Республика Крым</v>
          </cell>
          <cell r="I16" t="str">
            <v>нет</v>
          </cell>
          <cell r="J16" t="str">
            <v>Группа С</v>
          </cell>
          <cell r="K16">
            <v>203</v>
          </cell>
          <cell r="L16" t="str">
            <v>Западный</v>
          </cell>
          <cell r="M16" t="str">
            <v>Сухопутный</v>
          </cell>
          <cell r="N16" t="str">
            <v>не определена</v>
          </cell>
          <cell r="O16" t="str">
            <v>нет</v>
          </cell>
          <cell r="P16" t="str">
            <v>не применимо (Херсонская обл.)</v>
          </cell>
          <cell r="Q16" t="str">
            <v>«Контрольный пункт въезда-выезда» Каланчак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214.61199999999999</v>
          </cell>
          <cell r="CH16">
            <v>214.61199999999999</v>
          </cell>
          <cell r="CI16">
            <v>30.782</v>
          </cell>
          <cell r="CJ16">
            <v>1361.7439999999999</v>
          </cell>
          <cell r="CK16">
            <v>1392.5259999999998</v>
          </cell>
          <cell r="CL16">
            <v>6037</v>
          </cell>
          <cell r="CM16">
            <v>3205</v>
          </cell>
          <cell r="CN16">
            <v>9242</v>
          </cell>
          <cell r="CO16">
            <v>0</v>
          </cell>
          <cell r="CP16">
            <v>53.5</v>
          </cell>
          <cell r="CQ16">
            <v>53.5</v>
          </cell>
          <cell r="CR16">
            <v>10902.637999999999</v>
          </cell>
        </row>
        <row r="17">
          <cell r="A17" t="str">
            <v>ЖДППАрмянскЮФО</v>
          </cell>
          <cell r="B17" t="str">
            <v>Крымский</v>
          </cell>
          <cell r="C17" t="str">
            <v>Армянск</v>
          </cell>
          <cell r="D17" t="str">
            <v>ЖДПП</v>
          </cell>
          <cell r="E17" t="str">
            <v>ЖДПП</v>
          </cell>
          <cell r="F17" t="str">
            <v>да</v>
          </cell>
          <cell r="G17" t="str">
            <v>ЮФО</v>
          </cell>
          <cell r="H17" t="str">
            <v>Республика Крым</v>
          </cell>
          <cell r="I17" t="str">
            <v>нет</v>
          </cell>
          <cell r="J17" t="str">
            <v>Группа С</v>
          </cell>
          <cell r="K17">
            <v>369</v>
          </cell>
          <cell r="L17" t="str">
            <v>Западный</v>
          </cell>
          <cell r="M17" t="str">
            <v>Сухопутный</v>
          </cell>
          <cell r="N17" t="str">
            <v>не определена</v>
          </cell>
          <cell r="O17" t="str">
            <v>нет</v>
          </cell>
          <cell r="P17" t="str">
            <v>не применимо (Херсонская обл.)</v>
          </cell>
          <cell r="Q17" t="str">
            <v>Вадим, Херсон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</row>
        <row r="18">
          <cell r="A18" t="str">
            <v>МППАрхангельскСЗФО</v>
          </cell>
          <cell r="B18" t="str">
            <v>Мурманский</v>
          </cell>
          <cell r="C18" t="str">
            <v>Архангельск</v>
          </cell>
          <cell r="D18" t="str">
            <v>МПП</v>
          </cell>
          <cell r="E18" t="str">
            <v>МПП</v>
          </cell>
          <cell r="F18" t="str">
            <v>да</v>
          </cell>
          <cell r="G18" t="str">
            <v>СЗФО</v>
          </cell>
          <cell r="H18" t="str">
            <v>Архангельская область</v>
          </cell>
          <cell r="I18" t="str">
            <v>да</v>
          </cell>
          <cell r="J18" t="str">
            <v>Группа В</v>
          </cell>
          <cell r="K18">
            <v>109</v>
          </cell>
          <cell r="L18" t="str">
            <v>Арктика</v>
          </cell>
          <cell r="M18" t="str">
            <v>Морской</v>
          </cell>
          <cell r="N18" t="str">
            <v>Север-Юг
Транссиб
Северный морской путь</v>
          </cell>
          <cell r="O18" t="str">
            <v>да</v>
          </cell>
          <cell r="P18" t="str">
            <v>не применимо</v>
          </cell>
          <cell r="Q18" t="str">
            <v>не применимо</v>
          </cell>
          <cell r="R18">
            <v>0</v>
          </cell>
          <cell r="S18">
            <v>2116.1799999999998</v>
          </cell>
          <cell r="T18">
            <v>338982.04</v>
          </cell>
          <cell r="U18">
            <v>341098.22</v>
          </cell>
          <cell r="V18">
            <v>1269.2</v>
          </cell>
          <cell r="W18">
            <v>422189.61</v>
          </cell>
          <cell r="X18">
            <v>423458.81</v>
          </cell>
          <cell r="Y18">
            <v>5742.94</v>
          </cell>
          <cell r="Z18">
            <v>483632</v>
          </cell>
          <cell r="AA18">
            <v>489374.94</v>
          </cell>
          <cell r="AB18">
            <v>597.14599999999996</v>
          </cell>
          <cell r="AC18">
            <v>472455.15</v>
          </cell>
          <cell r="AD18">
            <v>473052.29600000003</v>
          </cell>
          <cell r="AE18">
            <v>1726984.2660000001</v>
          </cell>
          <cell r="AF18">
            <v>24697.82</v>
          </cell>
          <cell r="AG18">
            <v>553399.53</v>
          </cell>
          <cell r="AH18">
            <v>578097.35</v>
          </cell>
          <cell r="AI18">
            <v>15099.83</v>
          </cell>
          <cell r="AJ18">
            <v>350131.72</v>
          </cell>
          <cell r="AK18">
            <v>365231.55</v>
          </cell>
          <cell r="AL18">
            <v>3185.373</v>
          </cell>
          <cell r="AM18">
            <v>3286898.2990000001</v>
          </cell>
          <cell r="AN18">
            <v>3290083.6720000003</v>
          </cell>
          <cell r="AO18">
            <v>47673.07</v>
          </cell>
          <cell r="AP18">
            <v>444499.6</v>
          </cell>
          <cell r="AQ18">
            <v>492172.67</v>
          </cell>
          <cell r="AR18">
            <v>4725585.2420000006</v>
          </cell>
          <cell r="AS18">
            <v>4659.16</v>
          </cell>
          <cell r="AT18">
            <v>426301.6</v>
          </cell>
          <cell r="AU18">
            <v>430960.75999999995</v>
          </cell>
          <cell r="AV18">
            <v>11418.07</v>
          </cell>
          <cell r="AW18">
            <v>1036889.28</v>
          </cell>
          <cell r="AX18">
            <v>1048307.35</v>
          </cell>
          <cell r="AY18">
            <v>5762.16</v>
          </cell>
          <cell r="AZ18">
            <v>536383.80000000005</v>
          </cell>
          <cell r="BA18">
            <v>542145.96000000008</v>
          </cell>
          <cell r="BB18">
            <v>1120.98</v>
          </cell>
          <cell r="BC18">
            <v>430358.7</v>
          </cell>
          <cell r="BD18">
            <v>431479.68</v>
          </cell>
          <cell r="BE18">
            <v>2452893.75</v>
          </cell>
          <cell r="BF18">
            <v>2374.36</v>
          </cell>
          <cell r="BG18">
            <v>525154.76</v>
          </cell>
          <cell r="BH18">
            <v>527529.12</v>
          </cell>
          <cell r="BI18">
            <v>82.75</v>
          </cell>
          <cell r="BJ18">
            <v>423841.23</v>
          </cell>
          <cell r="BK18">
            <v>423923.98</v>
          </cell>
          <cell r="BL18">
            <v>7183.5</v>
          </cell>
          <cell r="BM18">
            <v>450797.9</v>
          </cell>
          <cell r="BN18">
            <v>457981.4</v>
          </cell>
          <cell r="BO18">
            <v>4522.0138999999999</v>
          </cell>
          <cell r="BP18">
            <v>420403.147</v>
          </cell>
          <cell r="BQ18">
            <v>424925.16090000002</v>
          </cell>
          <cell r="BR18">
            <v>1834359.6609</v>
          </cell>
          <cell r="BS18">
            <v>2930.3330000000001</v>
          </cell>
          <cell r="BT18">
            <v>381148.51199999999</v>
          </cell>
          <cell r="BU18">
            <v>384078.84499999997</v>
          </cell>
          <cell r="BV18">
            <v>37943.300000000003</v>
          </cell>
          <cell r="BW18">
            <v>380581.7</v>
          </cell>
          <cell r="BX18">
            <v>418525</v>
          </cell>
          <cell r="BY18">
            <v>1974.5</v>
          </cell>
          <cell r="BZ18">
            <v>321949.40000000002</v>
          </cell>
          <cell r="CA18">
            <v>323923.90000000002</v>
          </cell>
          <cell r="CB18">
            <v>9069.8259999999991</v>
          </cell>
          <cell r="CC18">
            <v>341803.32699999999</v>
          </cell>
          <cell r="CD18">
            <v>350873.15299999999</v>
          </cell>
          <cell r="CE18">
            <v>1477400.898</v>
          </cell>
          <cell r="CF18">
            <v>17.881</v>
          </cell>
          <cell r="CG18">
            <v>346544.94699999999</v>
          </cell>
          <cell r="CH18">
            <v>346562.82799999998</v>
          </cell>
          <cell r="CI18">
            <v>3221</v>
          </cell>
          <cell r="CJ18">
            <v>179912</v>
          </cell>
          <cell r="CK18">
            <v>183133</v>
          </cell>
          <cell r="CL18">
            <v>1057.2570000000001</v>
          </cell>
          <cell r="CM18">
            <v>95103.593999999997</v>
          </cell>
          <cell r="CN18">
            <v>96160.850999999995</v>
          </cell>
          <cell r="CO18">
            <v>4499</v>
          </cell>
          <cell r="CP18">
            <v>152038</v>
          </cell>
          <cell r="CQ18">
            <v>156537</v>
          </cell>
          <cell r="CR18">
            <v>782393.679</v>
          </cell>
        </row>
        <row r="19">
          <cell r="A19" t="str">
            <v>ВППАрхангельск (Талаги)СЗФО</v>
          </cell>
          <cell r="B19" t="str">
            <v>Мурманский</v>
          </cell>
          <cell r="C19" t="str">
            <v>Архангельск (Талаги)</v>
          </cell>
          <cell r="D19" t="str">
            <v>ВПП</v>
          </cell>
          <cell r="E19" t="str">
            <v>ВПП</v>
          </cell>
          <cell r="F19" t="str">
            <v>да</v>
          </cell>
          <cell r="G19" t="str">
            <v>СЗФО</v>
          </cell>
          <cell r="H19" t="str">
            <v>Архангельская область</v>
          </cell>
          <cell r="I19" t="str">
            <v>да</v>
          </cell>
          <cell r="J19" t="str">
            <v>Группа В</v>
          </cell>
          <cell r="K19">
            <v>104</v>
          </cell>
          <cell r="L19" t="str">
            <v>Не является признаком отнесения к МТК</v>
          </cell>
          <cell r="M19" t="str">
            <v>Не является признаком отнесения к МТК</v>
          </cell>
          <cell r="N19" t="str">
            <v>не определена</v>
          </cell>
          <cell r="O19" t="str">
            <v>да</v>
          </cell>
          <cell r="P19" t="str">
            <v>не применимо</v>
          </cell>
          <cell r="Q19" t="str">
            <v>не применимо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25.77</v>
          </cell>
          <cell r="W19">
            <v>31.74</v>
          </cell>
          <cell r="X19">
            <v>57.51</v>
          </cell>
          <cell r="Y19">
            <v>124.73</v>
          </cell>
          <cell r="Z19">
            <v>156.46</v>
          </cell>
          <cell r="AA19">
            <v>281.19</v>
          </cell>
          <cell r="AB19">
            <v>63.268000000000001</v>
          </cell>
          <cell r="AC19">
            <v>31.53</v>
          </cell>
          <cell r="AD19">
            <v>94.798000000000002</v>
          </cell>
          <cell r="AE19">
            <v>433.49799999999999</v>
          </cell>
          <cell r="AF19">
            <v>79.73</v>
          </cell>
          <cell r="AG19">
            <v>33.24</v>
          </cell>
          <cell r="AH19">
            <v>112.97</v>
          </cell>
          <cell r="AI19">
            <v>70.486999999999995</v>
          </cell>
          <cell r="AJ19">
            <v>0</v>
          </cell>
          <cell r="AK19">
            <v>70.486999999999995</v>
          </cell>
          <cell r="AL19">
            <v>63.911000000000001</v>
          </cell>
          <cell r="AM19">
            <v>0.78900000000000003</v>
          </cell>
          <cell r="AN19">
            <v>64.7</v>
          </cell>
          <cell r="AO19">
            <v>0</v>
          </cell>
          <cell r="AP19">
            <v>0</v>
          </cell>
          <cell r="AQ19">
            <v>0</v>
          </cell>
          <cell r="AR19">
            <v>248.15699999999998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63.58</v>
          </cell>
          <cell r="BD19">
            <v>63.58</v>
          </cell>
          <cell r="BE19">
            <v>63.58</v>
          </cell>
          <cell r="BF19">
            <v>0</v>
          </cell>
          <cell r="BG19">
            <v>31.86</v>
          </cell>
          <cell r="BH19">
            <v>31.86</v>
          </cell>
          <cell r="BI19">
            <v>41.14</v>
          </cell>
          <cell r="BJ19">
            <v>0</v>
          </cell>
          <cell r="BK19">
            <v>41.14</v>
          </cell>
          <cell r="BL19">
            <v>0</v>
          </cell>
          <cell r="BM19">
            <v>0.3</v>
          </cell>
          <cell r="BN19">
            <v>0.3</v>
          </cell>
          <cell r="BO19">
            <v>0</v>
          </cell>
          <cell r="BP19">
            <v>0</v>
          </cell>
          <cell r="BQ19">
            <v>0</v>
          </cell>
          <cell r="BR19">
            <v>73.3</v>
          </cell>
          <cell r="BS19">
            <v>23.248999999999999</v>
          </cell>
          <cell r="BT19">
            <v>0</v>
          </cell>
          <cell r="BU19">
            <v>23.248999999999999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23.248999999999999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</row>
        <row r="20">
          <cell r="A20" t="str">
            <v>ДАПП ПУПАспайтыСФО</v>
          </cell>
          <cell r="B20" t="str">
            <v>Новосибирский</v>
          </cell>
          <cell r="C20" t="str">
            <v>Аспайты</v>
          </cell>
          <cell r="D20" t="str">
            <v>АПП</v>
          </cell>
          <cell r="E20" t="str">
            <v>ДАПП ПУП</v>
          </cell>
          <cell r="F20" t="str">
            <v>нет</v>
          </cell>
          <cell r="G20" t="str">
            <v>СФО</v>
          </cell>
          <cell r="H20" t="str">
            <v>Республика Тыва</v>
          </cell>
          <cell r="I20" t="str">
            <v>нет</v>
          </cell>
          <cell r="J20" t="str">
            <v>не определена</v>
          </cell>
          <cell r="K20">
            <v>347</v>
          </cell>
          <cell r="L20" t="str">
            <v>Восток</v>
          </cell>
          <cell r="M20" t="str">
            <v>РМК</v>
          </cell>
          <cell r="N20" t="str">
            <v>не определена</v>
          </cell>
          <cell r="O20" t="str">
            <v>нет</v>
          </cell>
          <cell r="P20" t="str">
            <v>Монголия</v>
          </cell>
          <cell r="Q20" t="str">
            <v>Асгатын-Гол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</row>
        <row r="21">
          <cell r="A21" t="str">
            <v>МППАстраханьЮФО</v>
          </cell>
          <cell r="B21" t="str">
            <v>Волгоградский</v>
          </cell>
          <cell r="C21" t="str">
            <v>Астрахань</v>
          </cell>
          <cell r="D21" t="str">
            <v>МПП</v>
          </cell>
          <cell r="E21" t="str">
            <v>МПП</v>
          </cell>
          <cell r="F21" t="str">
            <v>да</v>
          </cell>
          <cell r="G21" t="str">
            <v>ЮФО</v>
          </cell>
          <cell r="H21" t="str">
            <v>Астраханская область</v>
          </cell>
          <cell r="I21" t="str">
            <v>нет</v>
          </cell>
          <cell r="J21" t="str">
            <v>Группа А</v>
          </cell>
          <cell r="K21">
            <v>106</v>
          </cell>
          <cell r="L21" t="str">
            <v>Север-Юг</v>
          </cell>
          <cell r="M21" t="str">
            <v>Транскаспийский</v>
          </cell>
          <cell r="N21" t="str">
            <v>Север-Юг</v>
          </cell>
          <cell r="O21" t="str">
            <v>нет</v>
          </cell>
          <cell r="P21" t="str">
            <v>не применимо</v>
          </cell>
          <cell r="Q21" t="str">
            <v>не применимо</v>
          </cell>
          <cell r="R21">
            <v>0</v>
          </cell>
          <cell r="S21">
            <v>37999</v>
          </cell>
          <cell r="T21">
            <v>612647</v>
          </cell>
          <cell r="U21">
            <v>650646</v>
          </cell>
          <cell r="V21">
            <v>346522</v>
          </cell>
          <cell r="W21">
            <v>663640</v>
          </cell>
          <cell r="X21">
            <v>1010162</v>
          </cell>
          <cell r="Y21">
            <v>300177</v>
          </cell>
          <cell r="Z21">
            <v>883495</v>
          </cell>
          <cell r="AA21">
            <v>1183672</v>
          </cell>
          <cell r="AB21">
            <v>178812</v>
          </cell>
          <cell r="AC21">
            <v>965023</v>
          </cell>
          <cell r="AD21">
            <v>1143835</v>
          </cell>
          <cell r="AE21">
            <v>3988315</v>
          </cell>
          <cell r="AF21">
            <v>32459</v>
          </cell>
          <cell r="AG21">
            <v>608969</v>
          </cell>
          <cell r="AH21">
            <v>641428</v>
          </cell>
          <cell r="AI21">
            <v>499558</v>
          </cell>
          <cell r="AJ21">
            <v>576959</v>
          </cell>
          <cell r="AK21">
            <v>1076517</v>
          </cell>
          <cell r="AL21">
            <v>464442.96</v>
          </cell>
          <cell r="AM21">
            <v>75604969.120000005</v>
          </cell>
          <cell r="AN21">
            <v>76069412.079999998</v>
          </cell>
          <cell r="AO21">
            <v>308638</v>
          </cell>
          <cell r="AP21">
            <v>802111</v>
          </cell>
          <cell r="AQ21">
            <v>1110749</v>
          </cell>
          <cell r="AR21">
            <v>78898106.079999998</v>
          </cell>
          <cell r="AS21">
            <v>60776</v>
          </cell>
          <cell r="AT21">
            <v>578286</v>
          </cell>
          <cell r="AU21">
            <v>639062</v>
          </cell>
          <cell r="AV21">
            <v>524399.69999999995</v>
          </cell>
          <cell r="AW21">
            <v>932352.3</v>
          </cell>
          <cell r="AX21">
            <v>1456752</v>
          </cell>
          <cell r="AY21">
            <v>660369.96600000001</v>
          </cell>
          <cell r="AZ21">
            <v>874083.3</v>
          </cell>
          <cell r="BA21">
            <v>1534453.2660000001</v>
          </cell>
          <cell r="BB21">
            <v>378147.98599999998</v>
          </cell>
          <cell r="BC21">
            <v>882705.9</v>
          </cell>
          <cell r="BD21">
            <v>1260853.8859999999</v>
          </cell>
          <cell r="BE21">
            <v>4891121.1519999998</v>
          </cell>
          <cell r="BF21">
            <v>46784</v>
          </cell>
          <cell r="BG21">
            <v>653434</v>
          </cell>
          <cell r="BH21">
            <v>700218</v>
          </cell>
          <cell r="BI21">
            <v>748633</v>
          </cell>
          <cell r="BJ21">
            <v>962258</v>
          </cell>
          <cell r="BK21">
            <v>1710891</v>
          </cell>
          <cell r="BL21">
            <v>1951183.59</v>
          </cell>
          <cell r="BM21">
            <v>2072397.72</v>
          </cell>
          <cell r="BN21">
            <v>4023581.31</v>
          </cell>
          <cell r="BO21">
            <v>438623</v>
          </cell>
          <cell r="BP21">
            <v>1829678</v>
          </cell>
          <cell r="BQ21">
            <v>2268301</v>
          </cell>
          <cell r="BR21">
            <v>8702991.3100000005</v>
          </cell>
          <cell r="BS21">
            <v>190894.41</v>
          </cell>
          <cell r="BT21">
            <v>1610512.04</v>
          </cell>
          <cell r="BU21">
            <v>1801406.45</v>
          </cell>
          <cell r="BV21">
            <v>872625.97</v>
          </cell>
          <cell r="BW21">
            <v>2224294.1800000002</v>
          </cell>
          <cell r="BX21">
            <v>3096920.1500000004</v>
          </cell>
          <cell r="BY21">
            <v>661699</v>
          </cell>
          <cell r="BZ21">
            <v>729715</v>
          </cell>
          <cell r="CA21">
            <v>1391414</v>
          </cell>
          <cell r="CB21">
            <v>408503.15</v>
          </cell>
          <cell r="CC21">
            <v>528295.25</v>
          </cell>
          <cell r="CD21">
            <v>936798.4</v>
          </cell>
          <cell r="CE21">
            <v>7226539.0000000009</v>
          </cell>
          <cell r="CF21">
            <v>122311</v>
          </cell>
          <cell r="CG21">
            <v>3270687</v>
          </cell>
          <cell r="CH21">
            <v>3392998</v>
          </cell>
          <cell r="CI21">
            <v>343851.63400000002</v>
          </cell>
          <cell r="CJ21">
            <v>4739864.5609999998</v>
          </cell>
          <cell r="CK21">
            <v>5083716.1949999994</v>
          </cell>
          <cell r="CL21">
            <v>287405</v>
          </cell>
          <cell r="CM21">
            <v>802458</v>
          </cell>
          <cell r="CN21">
            <v>1089863</v>
          </cell>
          <cell r="CO21">
            <v>236111</v>
          </cell>
          <cell r="CP21">
            <v>152038</v>
          </cell>
          <cell r="CQ21">
            <v>388149</v>
          </cell>
          <cell r="CR21">
            <v>9954726.1950000003</v>
          </cell>
        </row>
        <row r="22">
          <cell r="A22" t="str">
            <v>ВППАстрахань (Нариманово)ЮФО</v>
          </cell>
          <cell r="B22" t="str">
            <v>Волгоградский</v>
          </cell>
          <cell r="C22" t="str">
            <v>Астрахань (Нариманово)</v>
          </cell>
          <cell r="D22" t="str">
            <v>ВПП</v>
          </cell>
          <cell r="E22" t="str">
            <v>ВПП</v>
          </cell>
          <cell r="F22" t="str">
            <v>да</v>
          </cell>
          <cell r="G22" t="str">
            <v>ЮФО</v>
          </cell>
          <cell r="H22" t="str">
            <v>Астраханская область</v>
          </cell>
          <cell r="I22" t="str">
            <v>нет</v>
          </cell>
          <cell r="J22" t="str">
            <v>Группа С</v>
          </cell>
          <cell r="K22">
            <v>206</v>
          </cell>
          <cell r="L22" t="str">
            <v>Не является признаком отнесения к МТК</v>
          </cell>
          <cell r="M22" t="str">
            <v>Не является признаком отнесения к МТК</v>
          </cell>
          <cell r="N22" t="str">
            <v>не определена</v>
          </cell>
          <cell r="O22" t="str">
            <v>нет</v>
          </cell>
          <cell r="P22" t="str">
            <v>не применимо</v>
          </cell>
          <cell r="Q22" t="str">
            <v>не применимо</v>
          </cell>
          <cell r="R22">
            <v>0</v>
          </cell>
          <cell r="S22">
            <v>20</v>
          </cell>
          <cell r="T22">
            <v>407.28899999999999</v>
          </cell>
          <cell r="U22">
            <v>427.28899999999999</v>
          </cell>
          <cell r="V22">
            <v>287</v>
          </cell>
          <cell r="W22">
            <v>0</v>
          </cell>
          <cell r="X22">
            <v>287</v>
          </cell>
          <cell r="Y22">
            <v>89</v>
          </cell>
          <cell r="Z22">
            <v>68</v>
          </cell>
          <cell r="AA22">
            <v>157</v>
          </cell>
          <cell r="AB22">
            <v>15</v>
          </cell>
          <cell r="AC22">
            <v>5</v>
          </cell>
          <cell r="AD22">
            <v>20</v>
          </cell>
          <cell r="AE22">
            <v>891.28899999999999</v>
          </cell>
          <cell r="AF22">
            <v>0</v>
          </cell>
          <cell r="AG22">
            <v>0</v>
          </cell>
          <cell r="AH22">
            <v>0</v>
          </cell>
          <cell r="AI22">
            <v>76</v>
          </cell>
          <cell r="AJ22">
            <v>64</v>
          </cell>
          <cell r="AK22">
            <v>140</v>
          </cell>
          <cell r="AL22">
            <v>119</v>
          </cell>
          <cell r="AM22">
            <v>89</v>
          </cell>
          <cell r="AN22">
            <v>208</v>
          </cell>
          <cell r="AO22">
            <v>0</v>
          </cell>
          <cell r="AP22">
            <v>5.5949999999999998</v>
          </cell>
          <cell r="AQ22">
            <v>5.5949999999999998</v>
          </cell>
          <cell r="AR22">
            <v>353.59500000000003</v>
          </cell>
          <cell r="AS22">
            <v>0</v>
          </cell>
          <cell r="AT22">
            <v>0</v>
          </cell>
          <cell r="AU22">
            <v>0</v>
          </cell>
          <cell r="AV22">
            <v>83.417000000000002</v>
          </cell>
          <cell r="AW22">
            <v>71.344999999999999</v>
          </cell>
          <cell r="AX22">
            <v>154.762</v>
          </cell>
          <cell r="AY22">
            <v>145.5</v>
          </cell>
          <cell r="AZ22">
            <v>198.1</v>
          </cell>
          <cell r="BA22">
            <v>343.6</v>
          </cell>
          <cell r="BB22">
            <v>46</v>
          </cell>
          <cell r="BC22">
            <v>29</v>
          </cell>
          <cell r="BD22">
            <v>75</v>
          </cell>
          <cell r="BE22">
            <v>573.36200000000008</v>
          </cell>
          <cell r="BF22">
            <v>9</v>
          </cell>
          <cell r="BG22">
            <v>8</v>
          </cell>
          <cell r="BH22">
            <v>17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22</v>
          </cell>
          <cell r="BQ22">
            <v>22</v>
          </cell>
          <cell r="BR22">
            <v>39</v>
          </cell>
          <cell r="BS22">
            <v>0</v>
          </cell>
          <cell r="BT22">
            <v>38.509</v>
          </cell>
          <cell r="BU22">
            <v>38.509</v>
          </cell>
          <cell r="BV22">
            <v>0</v>
          </cell>
          <cell r="BW22">
            <v>38.747999999999998</v>
          </cell>
          <cell r="BX22">
            <v>38.747999999999998</v>
          </cell>
          <cell r="BY22">
            <v>0</v>
          </cell>
          <cell r="BZ22">
            <v>18.62</v>
          </cell>
          <cell r="CA22">
            <v>18.62</v>
          </cell>
          <cell r="CB22">
            <v>0</v>
          </cell>
          <cell r="CC22">
            <v>252.32</v>
          </cell>
          <cell r="CD22">
            <v>252.32</v>
          </cell>
          <cell r="CE22">
            <v>348.197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</row>
        <row r="23">
          <cell r="A23" t="str">
            <v>МАППБагратионовскСЗФО</v>
          </cell>
          <cell r="B23" t="str">
            <v>Калининградский</v>
          </cell>
          <cell r="C23" t="str">
            <v>Багратионовск</v>
          </cell>
          <cell r="D23" t="str">
            <v>АПП</v>
          </cell>
          <cell r="E23" t="str">
            <v>МАПП</v>
          </cell>
          <cell r="F23" t="str">
            <v>да</v>
          </cell>
          <cell r="G23" t="str">
            <v>СЗФО</v>
          </cell>
          <cell r="H23" t="str">
            <v>Калининградская область</v>
          </cell>
          <cell r="I23" t="str">
            <v>нет</v>
          </cell>
          <cell r="J23" t="str">
            <v>Группа С</v>
          </cell>
          <cell r="K23">
            <v>205</v>
          </cell>
          <cell r="L23" t="str">
            <v>Западный</v>
          </cell>
          <cell r="M23" t="str">
            <v>Сухопутный</v>
          </cell>
          <cell r="N23" t="str">
            <v>не определена</v>
          </cell>
          <cell r="O23" t="str">
            <v>нет</v>
          </cell>
          <cell r="P23" t="str">
            <v>Республика Польша</v>
          </cell>
          <cell r="Q23" t="str">
            <v>Безледы</v>
          </cell>
          <cell r="R23">
            <v>0</v>
          </cell>
          <cell r="S23">
            <v>39612.25</v>
          </cell>
          <cell r="T23">
            <v>0</v>
          </cell>
          <cell r="U23">
            <v>39612.25</v>
          </cell>
          <cell r="V23">
            <v>54374</v>
          </cell>
          <cell r="W23">
            <v>21560</v>
          </cell>
          <cell r="X23">
            <v>75934</v>
          </cell>
          <cell r="Y23">
            <v>48527.4</v>
          </cell>
          <cell r="Z23">
            <v>19399.91</v>
          </cell>
          <cell r="AA23">
            <v>67927.31</v>
          </cell>
          <cell r="AB23">
            <v>46810</v>
          </cell>
          <cell r="AC23">
            <v>19664</v>
          </cell>
          <cell r="AD23">
            <v>66474</v>
          </cell>
          <cell r="AE23">
            <v>249947.56</v>
          </cell>
          <cell r="AF23">
            <v>39527.129999999997</v>
          </cell>
          <cell r="AG23">
            <v>19615.5</v>
          </cell>
          <cell r="AH23">
            <v>59142.63</v>
          </cell>
          <cell r="AI23">
            <v>48594</v>
          </cell>
          <cell r="AJ23">
            <v>22242</v>
          </cell>
          <cell r="AK23">
            <v>70836</v>
          </cell>
          <cell r="AL23">
            <v>39174</v>
          </cell>
          <cell r="AM23">
            <v>20507</v>
          </cell>
          <cell r="AN23">
            <v>59681</v>
          </cell>
          <cell r="AO23">
            <v>48594</v>
          </cell>
          <cell r="AP23">
            <v>22242</v>
          </cell>
          <cell r="AQ23">
            <v>70836</v>
          </cell>
          <cell r="AR23">
            <v>260495.63</v>
          </cell>
          <cell r="AS23">
            <v>32594</v>
          </cell>
          <cell r="AT23">
            <v>233070</v>
          </cell>
          <cell r="AU23">
            <v>265664</v>
          </cell>
          <cell r="AV23">
            <v>39155</v>
          </cell>
          <cell r="AW23">
            <v>23800</v>
          </cell>
          <cell r="AX23">
            <v>62955</v>
          </cell>
          <cell r="AY23">
            <v>42758</v>
          </cell>
          <cell r="AZ23">
            <v>26449</v>
          </cell>
          <cell r="BA23">
            <v>69207</v>
          </cell>
          <cell r="BB23">
            <v>39808</v>
          </cell>
          <cell r="BC23">
            <v>27745</v>
          </cell>
          <cell r="BD23">
            <v>67553</v>
          </cell>
          <cell r="BE23">
            <v>465379</v>
          </cell>
          <cell r="BF23">
            <v>37697</v>
          </cell>
          <cell r="BG23">
            <v>24504</v>
          </cell>
          <cell r="BH23">
            <v>62201</v>
          </cell>
          <cell r="BI23">
            <v>37567</v>
          </cell>
          <cell r="BJ23">
            <v>22826</v>
          </cell>
          <cell r="BK23">
            <v>60393</v>
          </cell>
          <cell r="BL23">
            <v>46529</v>
          </cell>
          <cell r="BM23">
            <v>24264</v>
          </cell>
          <cell r="BN23">
            <v>70793</v>
          </cell>
          <cell r="BO23">
            <v>44111</v>
          </cell>
          <cell r="BP23">
            <v>24542</v>
          </cell>
          <cell r="BQ23">
            <v>68653</v>
          </cell>
          <cell r="BR23">
            <v>262040</v>
          </cell>
          <cell r="BS23">
            <v>35153</v>
          </cell>
          <cell r="BT23">
            <v>26292</v>
          </cell>
          <cell r="BU23">
            <v>61445</v>
          </cell>
          <cell r="BV23">
            <v>49175.75</v>
          </cell>
          <cell r="BW23">
            <v>27185</v>
          </cell>
          <cell r="BX23">
            <v>76360.75</v>
          </cell>
          <cell r="BY23">
            <v>46504</v>
          </cell>
          <cell r="BZ23">
            <v>28616</v>
          </cell>
          <cell r="CA23">
            <v>75120</v>
          </cell>
          <cell r="CB23">
            <v>49175.75</v>
          </cell>
          <cell r="CC23">
            <v>27185</v>
          </cell>
          <cell r="CD23">
            <v>76360.75</v>
          </cell>
          <cell r="CE23">
            <v>289286.5</v>
          </cell>
          <cell r="CF23">
            <v>28131.27</v>
          </cell>
          <cell r="CG23">
            <v>21034.6</v>
          </cell>
          <cell r="CH23">
            <v>49165.869999999995</v>
          </cell>
          <cell r="CI23">
            <v>19445</v>
          </cell>
          <cell r="CJ23">
            <v>15611</v>
          </cell>
          <cell r="CK23">
            <v>35056</v>
          </cell>
          <cell r="CL23">
            <v>16542.553306000002</v>
          </cell>
          <cell r="CM23">
            <v>11820.806686</v>
          </cell>
          <cell r="CN23">
            <v>28363.359992000002</v>
          </cell>
          <cell r="CO23">
            <v>16324.127498</v>
          </cell>
          <cell r="CP23">
            <v>5341.51</v>
          </cell>
          <cell r="CQ23">
            <v>21665.637498</v>
          </cell>
          <cell r="CR23">
            <v>134250.86749</v>
          </cell>
        </row>
        <row r="24">
          <cell r="A24" t="str">
            <v>ЖДППБагратионовскСЗФО</v>
          </cell>
          <cell r="B24" t="str">
            <v>Калининградский</v>
          </cell>
          <cell r="C24" t="str">
            <v>Багратионовск</v>
          </cell>
          <cell r="D24" t="str">
            <v>ЖДПП</v>
          </cell>
          <cell r="E24" t="str">
            <v>ЖДПП</v>
          </cell>
          <cell r="F24" t="str">
            <v>нет</v>
          </cell>
          <cell r="G24" t="str">
            <v>СЗФО</v>
          </cell>
          <cell r="H24" t="str">
            <v>Калининградская область</v>
          </cell>
          <cell r="I24" t="str">
            <v>нет</v>
          </cell>
          <cell r="J24" t="str">
            <v>не определена</v>
          </cell>
          <cell r="K24">
            <v>278</v>
          </cell>
          <cell r="L24" t="str">
            <v>Западный</v>
          </cell>
          <cell r="M24" t="str">
            <v>Сухопутный</v>
          </cell>
          <cell r="N24" t="str">
            <v>не определена</v>
          </cell>
          <cell r="O24" t="str">
            <v>нет</v>
          </cell>
          <cell r="P24" t="str">
            <v>Республика Польша</v>
          </cell>
          <cell r="Q24" t="str">
            <v>Гломно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</row>
        <row r="25">
          <cell r="A25" t="str">
            <v>ВППБарнаулСФО</v>
          </cell>
          <cell r="B25" t="str">
            <v>Новосибирский</v>
          </cell>
          <cell r="C25" t="str">
            <v>Барнаул</v>
          </cell>
          <cell r="D25" t="str">
            <v>ВПП</v>
          </cell>
          <cell r="E25" t="str">
            <v>ВПП</v>
          </cell>
          <cell r="F25" t="str">
            <v>да</v>
          </cell>
          <cell r="G25" t="str">
            <v>СФО</v>
          </cell>
          <cell r="H25" t="str">
            <v>Алтайский край</v>
          </cell>
          <cell r="I25" t="str">
            <v>нет</v>
          </cell>
          <cell r="J25" t="str">
            <v>Группа С</v>
          </cell>
          <cell r="K25">
            <v>242</v>
          </cell>
          <cell r="L25" t="str">
            <v>Не является признаком отнесения к МТК</v>
          </cell>
          <cell r="M25" t="str">
            <v>Не является признаком отнесения к МТК</v>
          </cell>
          <cell r="N25" t="str">
            <v>не определена</v>
          </cell>
          <cell r="O25" t="str">
            <v>нет</v>
          </cell>
          <cell r="P25" t="str">
            <v>не применимо</v>
          </cell>
          <cell r="Q25" t="str">
            <v>не применимо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24</v>
          </cell>
          <cell r="CG25">
            <v>5.8</v>
          </cell>
          <cell r="CH25">
            <v>29.8</v>
          </cell>
          <cell r="CI25">
            <v>769</v>
          </cell>
          <cell r="CJ25">
            <v>13</v>
          </cell>
          <cell r="CK25">
            <v>782</v>
          </cell>
          <cell r="CL25">
            <v>1811.3</v>
          </cell>
          <cell r="CM25">
            <v>6.8</v>
          </cell>
          <cell r="CN25">
            <v>1818.1</v>
          </cell>
          <cell r="CO25">
            <v>3130.87</v>
          </cell>
          <cell r="CP25">
            <v>73.7</v>
          </cell>
          <cell r="CQ25">
            <v>3204.5699999999997</v>
          </cell>
          <cell r="CR25">
            <v>5834.4699999999993</v>
          </cell>
        </row>
        <row r="26">
          <cell r="A26" t="str">
            <v>ДАППБезыменоЦФО</v>
          </cell>
          <cell r="B26" t="str">
            <v>Белгородский</v>
          </cell>
          <cell r="C26" t="str">
            <v>Безымено</v>
          </cell>
          <cell r="D26" t="str">
            <v>АПП</v>
          </cell>
          <cell r="E26" t="str">
            <v>ДАПП</v>
          </cell>
          <cell r="F26" t="str">
            <v>нет</v>
          </cell>
          <cell r="G26" t="str">
            <v>ЦФО</v>
          </cell>
          <cell r="H26" t="str">
            <v>Белгородская область</v>
          </cell>
          <cell r="I26" t="str">
            <v>нет</v>
          </cell>
          <cell r="J26" t="str">
            <v>не определена</v>
          </cell>
          <cell r="K26">
            <v>312</v>
          </cell>
          <cell r="L26" t="str">
            <v>Западный</v>
          </cell>
          <cell r="M26" t="str">
            <v>Сухопутный</v>
          </cell>
          <cell r="N26" t="str">
            <v>не определена</v>
          </cell>
          <cell r="O26" t="str">
            <v>нет</v>
          </cell>
          <cell r="P26" t="str">
            <v>Украина</v>
          </cell>
          <cell r="Q26" t="str">
            <v>Александровка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</row>
        <row r="27">
          <cell r="A27" t="str">
            <v>ДАППБелая БерезкаЦФО</v>
          </cell>
          <cell r="B27" t="str">
            <v>Брянский</v>
          </cell>
          <cell r="C27" t="str">
            <v>Белая Березка</v>
          </cell>
          <cell r="D27" t="str">
            <v>АПП</v>
          </cell>
          <cell r="E27" t="str">
            <v>ДАПП</v>
          </cell>
          <cell r="F27" t="str">
            <v>нет</v>
          </cell>
          <cell r="G27" t="str">
            <v>ЦФО</v>
          </cell>
          <cell r="H27" t="str">
            <v>Брянская область</v>
          </cell>
          <cell r="I27" t="str">
            <v>нет</v>
          </cell>
          <cell r="J27" t="str">
            <v>не определена</v>
          </cell>
          <cell r="K27">
            <v>318</v>
          </cell>
          <cell r="L27" t="str">
            <v>Западный</v>
          </cell>
          <cell r="M27" t="str">
            <v>Сухопутный</v>
          </cell>
          <cell r="N27" t="str">
            <v>не определена</v>
          </cell>
          <cell r="O27" t="str">
            <v>нет</v>
          </cell>
          <cell r="P27" t="str">
            <v>Украина</v>
          </cell>
          <cell r="Q27" t="str">
            <v>Нововасильевка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</row>
        <row r="28">
          <cell r="A28" t="str">
            <v>ВППБелгородЦФО</v>
          </cell>
          <cell r="B28" t="str">
            <v>Белгородский</v>
          </cell>
          <cell r="C28" t="str">
            <v>Белгород</v>
          </cell>
          <cell r="D28" t="str">
            <v>ВПП</v>
          </cell>
          <cell r="E28" t="str">
            <v>ВПП</v>
          </cell>
          <cell r="F28" t="str">
            <v>да</v>
          </cell>
          <cell r="G28" t="str">
            <v>ЦФО</v>
          </cell>
          <cell r="H28" t="str">
            <v>Белгородская область</v>
          </cell>
          <cell r="I28" t="str">
            <v>нет</v>
          </cell>
          <cell r="J28" t="str">
            <v>Группа С</v>
          </cell>
          <cell r="K28">
            <v>244</v>
          </cell>
          <cell r="L28" t="str">
            <v>Не является признаком отнесения к МТК</v>
          </cell>
          <cell r="M28" t="str">
            <v>Не является признаком отнесения к МТК</v>
          </cell>
          <cell r="N28" t="str">
            <v>не определена</v>
          </cell>
          <cell r="O28" t="str">
            <v>нет</v>
          </cell>
          <cell r="P28" t="str">
            <v>не применимо</v>
          </cell>
          <cell r="Q28" t="str">
            <v>не применимо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</row>
        <row r="29">
          <cell r="A29" t="str">
            <v>ЖДППБелгородЦФО</v>
          </cell>
          <cell r="B29" t="str">
            <v>Белгородский</v>
          </cell>
          <cell r="C29" t="str">
            <v>Белгород</v>
          </cell>
          <cell r="D29" t="str">
            <v>ЖДПП</v>
          </cell>
          <cell r="E29" t="str">
            <v>ЖДПП</v>
          </cell>
          <cell r="F29" t="str">
            <v>да</v>
          </cell>
          <cell r="G29" t="str">
            <v>ЦФО</v>
          </cell>
          <cell r="H29" t="str">
            <v>Белгородская область</v>
          </cell>
          <cell r="I29" t="str">
            <v>нет</v>
          </cell>
          <cell r="J29" t="str">
            <v>не определена</v>
          </cell>
          <cell r="K29">
            <v>320</v>
          </cell>
          <cell r="L29" t="str">
            <v>Западный</v>
          </cell>
          <cell r="M29" t="str">
            <v>Сухопутный</v>
          </cell>
          <cell r="N29" t="str">
            <v>не определена</v>
          </cell>
          <cell r="O29" t="str">
            <v>нет</v>
          </cell>
          <cell r="P29" t="str">
            <v>Украина</v>
          </cell>
          <cell r="Q29" t="str">
            <v>Казачья Лопань, Харьков-Пассажирский</v>
          </cell>
          <cell r="R29">
            <v>0</v>
          </cell>
          <cell r="S29">
            <v>337085</v>
          </cell>
          <cell r="T29">
            <v>65018</v>
          </cell>
          <cell r="U29">
            <v>402103</v>
          </cell>
          <cell r="V29">
            <v>787218</v>
          </cell>
          <cell r="W29">
            <v>68400</v>
          </cell>
          <cell r="X29">
            <v>855618</v>
          </cell>
          <cell r="Y29">
            <v>621490</v>
          </cell>
          <cell r="Z29">
            <v>85955</v>
          </cell>
          <cell r="AA29">
            <v>707445</v>
          </cell>
          <cell r="AB29">
            <v>637930</v>
          </cell>
          <cell r="AC29">
            <v>202870</v>
          </cell>
          <cell r="AD29">
            <v>840800</v>
          </cell>
          <cell r="AE29">
            <v>2805966</v>
          </cell>
          <cell r="AF29">
            <v>293612</v>
          </cell>
          <cell r="AG29">
            <v>216198</v>
          </cell>
          <cell r="AH29">
            <v>509810</v>
          </cell>
          <cell r="AI29">
            <v>705537</v>
          </cell>
          <cell r="AJ29">
            <v>162115</v>
          </cell>
          <cell r="AK29">
            <v>867652</v>
          </cell>
          <cell r="AL29">
            <v>523983</v>
          </cell>
          <cell r="AM29">
            <v>331573</v>
          </cell>
          <cell r="AN29">
            <v>855556</v>
          </cell>
          <cell r="AO29">
            <v>393120</v>
          </cell>
          <cell r="AP29">
            <v>288686</v>
          </cell>
          <cell r="AQ29">
            <v>681806</v>
          </cell>
          <cell r="AR29">
            <v>2914824</v>
          </cell>
          <cell r="AS29">
            <v>201378</v>
          </cell>
          <cell r="AT29">
            <v>162887</v>
          </cell>
          <cell r="AU29">
            <v>364265</v>
          </cell>
          <cell r="AV29">
            <v>508882</v>
          </cell>
          <cell r="AW29">
            <v>171990</v>
          </cell>
          <cell r="AX29">
            <v>680872</v>
          </cell>
          <cell r="AY29">
            <v>553643</v>
          </cell>
          <cell r="AZ29">
            <v>150768</v>
          </cell>
          <cell r="BA29">
            <v>704411</v>
          </cell>
          <cell r="BB29">
            <v>412967</v>
          </cell>
          <cell r="BC29">
            <v>143147</v>
          </cell>
          <cell r="BD29">
            <v>556114</v>
          </cell>
          <cell r="BE29">
            <v>2305662</v>
          </cell>
          <cell r="BF29">
            <v>212791</v>
          </cell>
          <cell r="BG29">
            <v>133814</v>
          </cell>
          <cell r="BH29">
            <v>346605</v>
          </cell>
          <cell r="BI29">
            <v>398893</v>
          </cell>
          <cell r="BJ29">
            <v>126455</v>
          </cell>
          <cell r="BK29">
            <v>525348</v>
          </cell>
          <cell r="BL29">
            <v>464295</v>
          </cell>
          <cell r="BM29">
            <v>167263</v>
          </cell>
          <cell r="BN29">
            <v>631558</v>
          </cell>
          <cell r="BO29">
            <v>308711</v>
          </cell>
          <cell r="BP29">
            <v>255055</v>
          </cell>
          <cell r="BQ29">
            <v>563766</v>
          </cell>
          <cell r="BR29">
            <v>2067277</v>
          </cell>
          <cell r="BS29">
            <v>157697</v>
          </cell>
          <cell r="BT29">
            <v>258144</v>
          </cell>
          <cell r="BU29">
            <v>415841</v>
          </cell>
          <cell r="BV29">
            <v>627155</v>
          </cell>
          <cell r="BW29">
            <v>560942</v>
          </cell>
          <cell r="BX29">
            <v>1188097</v>
          </cell>
          <cell r="BY29">
            <v>1138720</v>
          </cell>
          <cell r="BZ29">
            <v>1072507</v>
          </cell>
          <cell r="CA29">
            <v>2211227</v>
          </cell>
          <cell r="CB29">
            <v>360963</v>
          </cell>
          <cell r="CC29">
            <v>245948</v>
          </cell>
          <cell r="CD29">
            <v>606911</v>
          </cell>
          <cell r="CE29">
            <v>4422076</v>
          </cell>
          <cell r="CF29">
            <v>126781</v>
          </cell>
          <cell r="CG29">
            <v>133512</v>
          </cell>
          <cell r="CH29">
            <v>260293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260293</v>
          </cell>
        </row>
        <row r="30">
          <cell r="A30" t="str">
            <v>МППБеринговскийДФО</v>
          </cell>
          <cell r="B30" t="str">
            <v>Владивостокский</v>
          </cell>
          <cell r="C30" t="str">
            <v>Беринговский</v>
          </cell>
          <cell r="D30" t="str">
            <v>МПП</v>
          </cell>
          <cell r="E30" t="str">
            <v>МПП</v>
          </cell>
          <cell r="F30" t="str">
            <v>да</v>
          </cell>
          <cell r="G30" t="str">
            <v>ДФО</v>
          </cell>
          <cell r="H30" t="str">
            <v>Чукотский автономный округ</v>
          </cell>
          <cell r="I30" t="str">
            <v>да</v>
          </cell>
          <cell r="J30" t="str">
            <v>Группа С</v>
          </cell>
          <cell r="K30">
            <v>375</v>
          </cell>
          <cell r="L30" t="str">
            <v>Арктика</v>
          </cell>
          <cell r="M30" t="str">
            <v>Морской</v>
          </cell>
          <cell r="N30" t="str">
            <v>не определена</v>
          </cell>
          <cell r="O30" t="str">
            <v>да</v>
          </cell>
          <cell r="P30" t="str">
            <v>не применимо</v>
          </cell>
          <cell r="Q30" t="str">
            <v>не применимо</v>
          </cell>
          <cell r="R30">
            <v>309400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295986</v>
          </cell>
          <cell r="AN30">
            <v>295986</v>
          </cell>
          <cell r="AO30">
            <v>0</v>
          </cell>
          <cell r="AP30">
            <v>97140</v>
          </cell>
          <cell r="AQ30">
            <v>97140</v>
          </cell>
          <cell r="AR30">
            <v>393126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44900</v>
          </cell>
          <cell r="AX30">
            <v>44900</v>
          </cell>
          <cell r="AY30">
            <v>0</v>
          </cell>
          <cell r="AZ30">
            <v>375378</v>
          </cell>
          <cell r="BA30">
            <v>375378</v>
          </cell>
          <cell r="BB30">
            <v>0</v>
          </cell>
          <cell r="BC30">
            <v>133810</v>
          </cell>
          <cell r="BD30">
            <v>133810</v>
          </cell>
          <cell r="BE30">
            <v>554088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136830</v>
          </cell>
          <cell r="BK30">
            <v>136830</v>
          </cell>
          <cell r="BL30">
            <v>0</v>
          </cell>
          <cell r="BM30">
            <v>425075</v>
          </cell>
          <cell r="BN30">
            <v>425075</v>
          </cell>
          <cell r="BO30">
            <v>0</v>
          </cell>
          <cell r="BP30">
            <v>177929</v>
          </cell>
          <cell r="BQ30">
            <v>177929</v>
          </cell>
          <cell r="BR30">
            <v>739834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166985</v>
          </cell>
          <cell r="BX30">
            <v>166985</v>
          </cell>
          <cell r="BY30">
            <v>0</v>
          </cell>
          <cell r="BZ30">
            <v>533102</v>
          </cell>
          <cell r="CA30">
            <v>533102</v>
          </cell>
          <cell r="CB30">
            <v>0</v>
          </cell>
          <cell r="CC30">
            <v>190359</v>
          </cell>
          <cell r="CD30">
            <v>190359</v>
          </cell>
          <cell r="CE30">
            <v>890446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7075</v>
          </cell>
          <cell r="CK30">
            <v>7075</v>
          </cell>
          <cell r="CL30">
            <v>0</v>
          </cell>
          <cell r="CM30">
            <v>703965</v>
          </cell>
          <cell r="CN30">
            <v>703965</v>
          </cell>
          <cell r="CO30">
            <v>0</v>
          </cell>
          <cell r="CP30">
            <v>248626</v>
          </cell>
          <cell r="CQ30">
            <v>248626</v>
          </cell>
          <cell r="CR30">
            <v>959666</v>
          </cell>
        </row>
        <row r="31">
          <cell r="A31" t="str">
            <v>ВППБлаговещенскДФО</v>
          </cell>
          <cell r="B31" t="str">
            <v>Хабаровский</v>
          </cell>
          <cell r="C31" t="str">
            <v>Благовещенск</v>
          </cell>
          <cell r="D31" t="str">
            <v>ВПП</v>
          </cell>
          <cell r="E31" t="str">
            <v>ВПП</v>
          </cell>
          <cell r="F31" t="str">
            <v>да</v>
          </cell>
          <cell r="G31" t="str">
            <v>ДФО</v>
          </cell>
          <cell r="H31" t="str">
            <v>Амурская область</v>
          </cell>
          <cell r="I31" t="str">
            <v>нет</v>
          </cell>
          <cell r="J31" t="str">
            <v>Группа С</v>
          </cell>
          <cell r="K31">
            <v>315</v>
          </cell>
          <cell r="L31" t="str">
            <v>Не является признаком отнесения к МТК</v>
          </cell>
          <cell r="M31" t="str">
            <v>Не является признаком отнесения к МТК</v>
          </cell>
          <cell r="N31" t="str">
            <v>не определена</v>
          </cell>
          <cell r="O31" t="str">
            <v>нет</v>
          </cell>
          <cell r="P31" t="str">
            <v>не применимо</v>
          </cell>
          <cell r="Q31" t="str">
            <v>не применимо</v>
          </cell>
          <cell r="R31">
            <v>3285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97</v>
          </cell>
          <cell r="Z31">
            <v>50</v>
          </cell>
          <cell r="AA31">
            <v>147</v>
          </cell>
          <cell r="AB31">
            <v>112</v>
          </cell>
          <cell r="AC31">
            <v>55</v>
          </cell>
          <cell r="AD31">
            <v>167</v>
          </cell>
          <cell r="AE31">
            <v>314</v>
          </cell>
          <cell r="AF31">
            <v>0</v>
          </cell>
          <cell r="AG31">
            <v>0</v>
          </cell>
          <cell r="AH31">
            <v>0</v>
          </cell>
          <cell r="AI31">
            <v>33</v>
          </cell>
          <cell r="AJ31">
            <v>0</v>
          </cell>
          <cell r="AK31">
            <v>33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33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22.305</v>
          </cell>
          <cell r="BP31">
            <v>0</v>
          </cell>
          <cell r="BQ31">
            <v>22.305</v>
          </cell>
          <cell r="BR31">
            <v>22.305</v>
          </cell>
          <cell r="BS31">
            <v>58.83</v>
          </cell>
          <cell r="BT31">
            <v>0</v>
          </cell>
          <cell r="BU31">
            <v>58.83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58.83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165.48099999999999</v>
          </cell>
          <cell r="CM31">
            <v>0</v>
          </cell>
          <cell r="CN31">
            <v>165.48099999999999</v>
          </cell>
          <cell r="CO31">
            <v>374.19099999999997</v>
          </cell>
          <cell r="CP31">
            <v>0</v>
          </cell>
          <cell r="CQ31">
            <v>374.19099999999997</v>
          </cell>
          <cell r="CR31">
            <v>539.67200000000003</v>
          </cell>
        </row>
        <row r="32">
          <cell r="A32" t="str">
            <v>СППБлаговещенскДФО</v>
          </cell>
          <cell r="B32" t="str">
            <v>Хабаровский</v>
          </cell>
          <cell r="C32" t="str">
            <v>Благовещенск</v>
          </cell>
          <cell r="D32" t="str">
            <v>СПП</v>
          </cell>
          <cell r="E32" t="str">
            <v>СПП</v>
          </cell>
          <cell r="F32" t="str">
            <v>да</v>
          </cell>
          <cell r="G32" t="str">
            <v>ДФО</v>
          </cell>
          <cell r="H32" t="str">
            <v>Амурская область</v>
          </cell>
          <cell r="I32" t="str">
            <v>нет</v>
          </cell>
          <cell r="J32" t="str">
            <v>Группа В</v>
          </cell>
          <cell r="K32">
            <v>217</v>
          </cell>
          <cell r="L32" t="str">
            <v>Восток</v>
          </cell>
          <cell r="M32" t="str">
            <v>РК (сухопутный)</v>
          </cell>
          <cell r="N32" t="str">
            <v>не определена</v>
          </cell>
          <cell r="O32" t="str">
            <v>нет</v>
          </cell>
          <cell r="P32" t="str">
            <v>Китайская Народная Республика</v>
          </cell>
          <cell r="Q32" t="str">
            <v>Хэйхэ</v>
          </cell>
          <cell r="R32">
            <v>3333000</v>
          </cell>
          <cell r="S32">
            <v>24073</v>
          </cell>
          <cell r="T32">
            <v>46944</v>
          </cell>
          <cell r="U32">
            <v>71017</v>
          </cell>
          <cell r="V32">
            <v>30958</v>
          </cell>
          <cell r="W32">
            <v>20038</v>
          </cell>
          <cell r="X32">
            <v>50996</v>
          </cell>
          <cell r="Y32">
            <v>32109</v>
          </cell>
          <cell r="Z32">
            <v>20289</v>
          </cell>
          <cell r="AA32">
            <v>52398</v>
          </cell>
          <cell r="AB32">
            <v>31302</v>
          </cell>
          <cell r="AC32">
            <v>25362</v>
          </cell>
          <cell r="AD32">
            <v>56664</v>
          </cell>
          <cell r="AE32">
            <v>231075</v>
          </cell>
          <cell r="AF32">
            <v>31011</v>
          </cell>
          <cell r="AG32">
            <v>164064</v>
          </cell>
          <cell r="AH32">
            <v>195075</v>
          </cell>
          <cell r="AI32">
            <v>39408</v>
          </cell>
          <cell r="AJ32">
            <v>92855</v>
          </cell>
          <cell r="AK32">
            <v>132263</v>
          </cell>
          <cell r="AL32">
            <v>35554</v>
          </cell>
          <cell r="AM32">
            <v>68650</v>
          </cell>
          <cell r="AN32">
            <v>104204</v>
          </cell>
          <cell r="AO32">
            <v>31130</v>
          </cell>
          <cell r="AP32">
            <v>101277</v>
          </cell>
          <cell r="AQ32">
            <v>132407</v>
          </cell>
          <cell r="AR32">
            <v>563949</v>
          </cell>
          <cell r="AS32">
            <v>51996.12</v>
          </cell>
          <cell r="AT32">
            <v>91699</v>
          </cell>
          <cell r="AU32">
            <v>143695.12</v>
          </cell>
          <cell r="AV32">
            <v>51230</v>
          </cell>
          <cell r="AW32">
            <v>91813</v>
          </cell>
          <cell r="AX32">
            <v>143043</v>
          </cell>
          <cell r="AY32">
            <v>78172</v>
          </cell>
          <cell r="AZ32">
            <v>189517</v>
          </cell>
          <cell r="BA32">
            <v>267689</v>
          </cell>
          <cell r="BB32">
            <v>51923</v>
          </cell>
          <cell r="BC32">
            <v>126217</v>
          </cell>
          <cell r="BD32">
            <v>178140</v>
          </cell>
          <cell r="BE32">
            <v>732567.12</v>
          </cell>
          <cell r="BF32">
            <v>35164</v>
          </cell>
          <cell r="BG32">
            <v>85699</v>
          </cell>
          <cell r="BH32">
            <v>120863</v>
          </cell>
          <cell r="BI32">
            <v>32099</v>
          </cell>
          <cell r="BJ32">
            <v>71779</v>
          </cell>
          <cell r="BK32">
            <v>103878</v>
          </cell>
          <cell r="BL32">
            <v>48639.69</v>
          </cell>
          <cell r="BM32">
            <v>189292.72099999999</v>
          </cell>
          <cell r="BN32">
            <v>237932.41099999999</v>
          </cell>
          <cell r="BO32">
            <v>15623.65</v>
          </cell>
          <cell r="BP32">
            <v>67343.606</v>
          </cell>
          <cell r="BQ32">
            <v>82967.255999999994</v>
          </cell>
          <cell r="BR32">
            <v>545640.66700000002</v>
          </cell>
          <cell r="BS32">
            <v>1936.8979999999999</v>
          </cell>
          <cell r="BT32">
            <v>0</v>
          </cell>
          <cell r="BU32">
            <v>1936.8979999999999</v>
          </cell>
          <cell r="BV32">
            <v>26577.313999999998</v>
          </cell>
          <cell r="BW32">
            <v>49439.5</v>
          </cell>
          <cell r="BX32">
            <v>76016.813999999998</v>
          </cell>
          <cell r="BY32">
            <v>52435.360999999997</v>
          </cell>
          <cell r="BZ32">
            <v>173444.97</v>
          </cell>
          <cell r="CA32">
            <v>225880.33100000001</v>
          </cell>
          <cell r="CB32">
            <v>29804.745999999999</v>
          </cell>
          <cell r="CC32">
            <v>52823.248</v>
          </cell>
          <cell r="CD32">
            <v>82627.994000000006</v>
          </cell>
          <cell r="CE32">
            <v>386462.03700000001</v>
          </cell>
          <cell r="CF32">
            <v>0</v>
          </cell>
          <cell r="CG32">
            <v>0</v>
          </cell>
          <cell r="CH32">
            <v>0</v>
          </cell>
          <cell r="CI32">
            <v>17225.8</v>
          </cell>
          <cell r="CJ32">
            <v>41803.809000000001</v>
          </cell>
          <cell r="CK32">
            <v>59029.608999999997</v>
          </cell>
          <cell r="CL32">
            <v>107475.39</v>
          </cell>
          <cell r="CM32">
            <v>183743.22200000001</v>
          </cell>
          <cell r="CN32">
            <v>291218.61200000002</v>
          </cell>
          <cell r="CO32">
            <v>50280.9</v>
          </cell>
          <cell r="CP32">
            <v>52699.5</v>
          </cell>
          <cell r="CQ32">
            <v>102980.4</v>
          </cell>
          <cell r="CR32">
            <v>453228.62100000004</v>
          </cell>
        </row>
        <row r="33">
          <cell r="A33" t="str">
            <v>ПППБлаговещенск-1ДФО</v>
          </cell>
          <cell r="B33" t="str">
            <v>Хабаровский</v>
          </cell>
          <cell r="C33" t="str">
            <v>Благовещенск-1</v>
          </cell>
          <cell r="D33" t="str">
            <v>ППП</v>
          </cell>
          <cell r="E33" t="str">
            <v>ППП</v>
          </cell>
          <cell r="F33" t="str">
            <v>нет</v>
          </cell>
          <cell r="G33" t="str">
            <v>ДФО</v>
          </cell>
          <cell r="H33" t="str">
            <v>Амурская область</v>
          </cell>
          <cell r="I33" t="str">
            <v>нет</v>
          </cell>
          <cell r="J33" t="str">
            <v>Группа С</v>
          </cell>
          <cell r="K33">
            <v>371</v>
          </cell>
          <cell r="L33" t="str">
            <v>Не является признаком отнесения к МТК</v>
          </cell>
          <cell r="M33" t="str">
            <v>Не является признаком отнесения к МТК</v>
          </cell>
          <cell r="N33" t="str">
            <v>не определена</v>
          </cell>
          <cell r="O33" t="str">
            <v>нет</v>
          </cell>
          <cell r="P33" t="str">
            <v>Китайская Народная Республика</v>
          </cell>
          <cell r="Q33" t="str">
            <v>Хэйхэ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</row>
        <row r="34">
          <cell r="A34" t="str">
            <v>МППБольшой порт Санкт-ПетербургСЗФО</v>
          </cell>
          <cell r="B34" t="str">
            <v>Санкт-Петербургский</v>
          </cell>
          <cell r="C34" t="str">
            <v>Большой порт Санкт-Петербург</v>
          </cell>
          <cell r="D34" t="str">
            <v>МПП</v>
          </cell>
          <cell r="E34" t="str">
            <v>МПП</v>
          </cell>
          <cell r="F34" t="str">
            <v>да</v>
          </cell>
          <cell r="G34" t="str">
            <v>СЗФО</v>
          </cell>
          <cell r="H34" t="str">
            <v>г. Санкт-Петербург</v>
          </cell>
          <cell r="I34" t="str">
            <v>нет</v>
          </cell>
          <cell r="J34" t="str">
            <v>Группа С</v>
          </cell>
          <cell r="K34">
            <v>171</v>
          </cell>
          <cell r="L34" t="str">
            <v>Западный</v>
          </cell>
          <cell r="M34" t="str">
            <v>Морской</v>
          </cell>
          <cell r="N34" t="str">
            <v>Север-Юг
Транссиб
Панъевропейский МТК-9</v>
          </cell>
          <cell r="O34" t="str">
            <v>нет</v>
          </cell>
          <cell r="P34" t="str">
            <v>не применимо</v>
          </cell>
          <cell r="Q34" t="str">
            <v>не применимо</v>
          </cell>
          <cell r="R34">
            <v>0</v>
          </cell>
          <cell r="S34">
            <v>3144808.18</v>
          </cell>
          <cell r="T34">
            <v>9512150</v>
          </cell>
          <cell r="U34">
            <v>12656958.18</v>
          </cell>
          <cell r="V34">
            <v>3752516</v>
          </cell>
          <cell r="W34">
            <v>9730871</v>
          </cell>
          <cell r="X34">
            <v>13483387</v>
          </cell>
          <cell r="Y34">
            <v>4080582</v>
          </cell>
          <cell r="Z34">
            <v>9959663</v>
          </cell>
          <cell r="AA34">
            <v>14040245</v>
          </cell>
          <cell r="AB34">
            <v>3643818.8</v>
          </cell>
          <cell r="AC34">
            <v>8345688.3799999999</v>
          </cell>
          <cell r="AD34">
            <v>11989507.18</v>
          </cell>
          <cell r="AE34">
            <v>52170097.359999999</v>
          </cell>
          <cell r="AF34">
            <v>3509192</v>
          </cell>
          <cell r="AG34">
            <v>10193265</v>
          </cell>
          <cell r="AH34">
            <v>13702457</v>
          </cell>
          <cell r="AI34">
            <v>3495607</v>
          </cell>
          <cell r="AJ34">
            <v>11554021.459999999</v>
          </cell>
          <cell r="AK34">
            <v>15049628.459999999</v>
          </cell>
          <cell r="AL34">
            <v>3882749</v>
          </cell>
          <cell r="AM34">
            <v>10274130.800000001</v>
          </cell>
          <cell r="AN34">
            <v>14156879.800000001</v>
          </cell>
          <cell r="AO34">
            <v>3981602</v>
          </cell>
          <cell r="AP34">
            <v>10274130.800000001</v>
          </cell>
          <cell r="AQ34">
            <v>14255732.800000001</v>
          </cell>
          <cell r="AR34">
            <v>57164698.060000002</v>
          </cell>
          <cell r="AS34">
            <v>4037642</v>
          </cell>
          <cell r="AT34">
            <v>10736917</v>
          </cell>
          <cell r="AU34">
            <v>14774559</v>
          </cell>
          <cell r="AV34">
            <v>5025254</v>
          </cell>
          <cell r="AW34">
            <v>11343652</v>
          </cell>
          <cell r="AX34">
            <v>16368906</v>
          </cell>
          <cell r="AY34">
            <v>4102122</v>
          </cell>
          <cell r="AZ34">
            <v>11394081</v>
          </cell>
          <cell r="BA34">
            <v>15496203</v>
          </cell>
          <cell r="BB34">
            <v>4180241</v>
          </cell>
          <cell r="BC34">
            <v>10971435</v>
          </cell>
          <cell r="BD34">
            <v>15151676</v>
          </cell>
          <cell r="BE34">
            <v>61791344</v>
          </cell>
          <cell r="BF34">
            <v>4166519</v>
          </cell>
          <cell r="BG34">
            <v>9850921.5</v>
          </cell>
          <cell r="BH34">
            <v>14017440.5</v>
          </cell>
          <cell r="BI34">
            <v>3709906</v>
          </cell>
          <cell r="BJ34">
            <v>11284635</v>
          </cell>
          <cell r="BK34">
            <v>14994541</v>
          </cell>
          <cell r="BL34">
            <v>7422481</v>
          </cell>
          <cell r="BM34">
            <v>6878311</v>
          </cell>
          <cell r="BN34">
            <v>14300792</v>
          </cell>
          <cell r="BO34">
            <v>3677048</v>
          </cell>
          <cell r="BP34">
            <v>5722500</v>
          </cell>
          <cell r="BQ34">
            <v>9399548</v>
          </cell>
          <cell r="BR34">
            <v>52712321.5</v>
          </cell>
          <cell r="BS34">
            <v>2117696</v>
          </cell>
          <cell r="BT34">
            <v>5710072</v>
          </cell>
          <cell r="BU34">
            <v>7827768</v>
          </cell>
          <cell r="BV34">
            <v>4104063.7</v>
          </cell>
          <cell r="BW34">
            <v>12118885.310000001</v>
          </cell>
          <cell r="BX34">
            <v>16222949.010000002</v>
          </cell>
          <cell r="BY34">
            <v>4074994.8849999998</v>
          </cell>
          <cell r="BZ34">
            <v>10147332.886</v>
          </cell>
          <cell r="CA34">
            <v>14222327.771</v>
          </cell>
          <cell r="CB34">
            <v>3409746.4359999998</v>
          </cell>
          <cell r="CC34">
            <v>10880113</v>
          </cell>
          <cell r="CD34">
            <v>14289859.436000001</v>
          </cell>
          <cell r="CE34">
            <v>52562904.217000008</v>
          </cell>
          <cell r="CF34">
            <v>3568754.5109999999</v>
          </cell>
          <cell r="CG34">
            <v>19943389.32</v>
          </cell>
          <cell r="CH34">
            <v>23512143.831</v>
          </cell>
          <cell r="CI34">
            <v>1781811.1</v>
          </cell>
          <cell r="CJ34">
            <v>6594937.7999999998</v>
          </cell>
          <cell r="CK34">
            <v>8376748.9000000004</v>
          </cell>
          <cell r="CL34">
            <v>1293274</v>
          </cell>
          <cell r="CM34">
            <v>5950598</v>
          </cell>
          <cell r="CN34">
            <v>7243872</v>
          </cell>
          <cell r="CO34">
            <v>1456337.9</v>
          </cell>
          <cell r="CP34">
            <v>6150330.5999999996</v>
          </cell>
          <cell r="CQ34">
            <v>7606668.5</v>
          </cell>
          <cell r="CR34">
            <v>46739433.230999999</v>
          </cell>
        </row>
        <row r="35">
          <cell r="A35" t="str">
            <v>МАППБольшой УссурийскийДФО</v>
          </cell>
          <cell r="B35" t="str">
            <v>Хабаровский</v>
          </cell>
          <cell r="C35" t="str">
            <v>Большой Уссурийский</v>
          </cell>
          <cell r="D35" t="str">
            <v>АПП</v>
          </cell>
          <cell r="E35" t="str">
            <v>МАПП</v>
          </cell>
          <cell r="F35" t="str">
            <v>нет</v>
          </cell>
          <cell r="G35" t="str">
            <v>ДФО</v>
          </cell>
          <cell r="H35" t="str">
            <v>Хабаровский край</v>
          </cell>
          <cell r="I35" t="str">
            <v>нет</v>
          </cell>
          <cell r="J35" t="str">
            <v>не определена</v>
          </cell>
          <cell r="K35">
            <v>338</v>
          </cell>
          <cell r="L35" t="str">
            <v>Не является признаком отнесения к МТК</v>
          </cell>
          <cell r="M35" t="str">
            <v>Не является признаком отнесения к МТК</v>
          </cell>
          <cell r="N35" t="str">
            <v>не определена</v>
          </cell>
          <cell r="O35" t="str">
            <v>нет</v>
          </cell>
          <cell r="P35" t="str">
            <v>Китайская Народная Республика</v>
          </cell>
          <cell r="Q35" t="str">
            <v>Хэйсяцзыдао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</row>
        <row r="36">
          <cell r="A36" t="str">
            <v>МАППБорисоглебскСЗФО</v>
          </cell>
          <cell r="B36" t="str">
            <v>Мурманский</v>
          </cell>
          <cell r="C36" t="str">
            <v>Борисоглебск</v>
          </cell>
          <cell r="D36" t="str">
            <v>АПП</v>
          </cell>
          <cell r="E36" t="str">
            <v>МАПП</v>
          </cell>
          <cell r="F36" t="str">
            <v>да</v>
          </cell>
          <cell r="G36" t="str">
            <v>СЗФО</v>
          </cell>
          <cell r="H36" t="str">
            <v>Мурманская область</v>
          </cell>
          <cell r="I36" t="str">
            <v>да</v>
          </cell>
          <cell r="J36" t="str">
            <v>Группа В</v>
          </cell>
          <cell r="K36">
            <v>7</v>
          </cell>
          <cell r="L36" t="str">
            <v>Западный</v>
          </cell>
          <cell r="M36" t="str">
            <v>Сухопутный</v>
          </cell>
          <cell r="N36" t="str">
            <v>не определена</v>
          </cell>
          <cell r="O36" t="str">
            <v>да</v>
          </cell>
          <cell r="P36" t="str">
            <v>Королевство Норвегия</v>
          </cell>
          <cell r="Q36" t="str">
            <v>Стурскуг</v>
          </cell>
          <cell r="R36">
            <v>0</v>
          </cell>
          <cell r="S36">
            <v>319.79199999999997</v>
          </cell>
          <cell r="T36">
            <v>17.829000000000001</v>
          </cell>
          <cell r="U36">
            <v>337.62099999999998</v>
          </cell>
          <cell r="V36">
            <v>345</v>
          </cell>
          <cell r="W36">
            <v>146</v>
          </cell>
          <cell r="X36">
            <v>491</v>
          </cell>
          <cell r="Y36">
            <v>269.60000000000002</v>
          </cell>
          <cell r="Z36">
            <v>586.86</v>
          </cell>
          <cell r="AA36">
            <v>856.46</v>
          </cell>
          <cell r="AB36">
            <v>321</v>
          </cell>
          <cell r="AC36">
            <v>274</v>
          </cell>
          <cell r="AD36">
            <v>595</v>
          </cell>
          <cell r="AE36">
            <v>2280.0810000000001</v>
          </cell>
          <cell r="AF36">
            <v>369</v>
          </cell>
          <cell r="AG36">
            <v>735</v>
          </cell>
          <cell r="AH36">
            <v>1104</v>
          </cell>
          <cell r="AI36">
            <v>575.70000000000005</v>
          </cell>
          <cell r="AJ36">
            <v>617.20000000000005</v>
          </cell>
          <cell r="AK36">
            <v>1192.9000000000001</v>
          </cell>
          <cell r="AL36">
            <v>284.89999999999998</v>
          </cell>
          <cell r="AM36">
            <v>98.8</v>
          </cell>
          <cell r="AN36">
            <v>383.7</v>
          </cell>
          <cell r="AO36">
            <v>234.24299999999999</v>
          </cell>
          <cell r="AP36">
            <v>30.573</v>
          </cell>
          <cell r="AQ36">
            <v>264.81599999999997</v>
          </cell>
          <cell r="AR36">
            <v>2945.4159999999997</v>
          </cell>
          <cell r="AS36">
            <v>597.471</v>
          </cell>
          <cell r="AT36">
            <v>40.076000000000001</v>
          </cell>
          <cell r="AU36">
            <v>637.54700000000003</v>
          </cell>
          <cell r="AV36">
            <v>537.21299999999997</v>
          </cell>
          <cell r="AW36">
            <v>782.3</v>
          </cell>
          <cell r="AX36">
            <v>1319.5129999999999</v>
          </cell>
          <cell r="AY36">
            <v>282.11</v>
          </cell>
          <cell r="AZ36">
            <v>668.55600000000004</v>
          </cell>
          <cell r="BA36">
            <v>950.66600000000005</v>
          </cell>
          <cell r="BB36">
            <v>489.9</v>
          </cell>
          <cell r="BC36">
            <v>19.7</v>
          </cell>
          <cell r="BD36">
            <v>509.59999999999997</v>
          </cell>
          <cell r="BE36">
            <v>3417.326</v>
          </cell>
          <cell r="BF36">
            <v>403.41399999999999</v>
          </cell>
          <cell r="BG36">
            <v>554.18799999999999</v>
          </cell>
          <cell r="BH36">
            <v>957.60199999999998</v>
          </cell>
          <cell r="BI36">
            <v>485.54399999999998</v>
          </cell>
          <cell r="BJ36">
            <v>516.21299999999997</v>
          </cell>
          <cell r="BK36">
            <v>1001.7569999999999</v>
          </cell>
          <cell r="BL36">
            <v>327.5</v>
          </cell>
          <cell r="BM36">
            <v>782.37300000000005</v>
          </cell>
          <cell r="BN36">
            <v>1109.873</v>
          </cell>
          <cell r="BO36">
            <v>249.4</v>
          </cell>
          <cell r="BP36">
            <v>471.8</v>
          </cell>
          <cell r="BQ36">
            <v>721.2</v>
          </cell>
          <cell r="BR36">
            <v>3790.4319999999998</v>
          </cell>
          <cell r="BS36">
            <v>403.36</v>
          </cell>
          <cell r="BT36">
            <v>515.04</v>
          </cell>
          <cell r="BU36">
            <v>918.4</v>
          </cell>
          <cell r="BV36">
            <v>885.5</v>
          </cell>
          <cell r="BW36">
            <v>575.70000000000005</v>
          </cell>
          <cell r="BX36">
            <v>1461.2</v>
          </cell>
          <cell r="BY36">
            <v>117.8</v>
          </cell>
          <cell r="BZ36">
            <v>245.2</v>
          </cell>
          <cell r="CA36">
            <v>363</v>
          </cell>
          <cell r="CB36">
            <v>710.3</v>
          </cell>
          <cell r="CC36">
            <v>211.3</v>
          </cell>
          <cell r="CD36">
            <v>921.59999999999991</v>
          </cell>
          <cell r="CE36">
            <v>3664.2000000000003</v>
          </cell>
          <cell r="CF36">
            <v>402.84</v>
          </cell>
          <cell r="CG36">
            <v>1492.76</v>
          </cell>
          <cell r="CH36">
            <v>1895.6</v>
          </cell>
          <cell r="CI36">
            <v>1518</v>
          </cell>
          <cell r="CJ36">
            <v>1976</v>
          </cell>
          <cell r="CK36">
            <v>3494</v>
          </cell>
          <cell r="CL36">
            <v>482.899</v>
          </cell>
          <cell r="CM36">
            <v>240.36</v>
          </cell>
          <cell r="CN36">
            <v>723.25900000000001</v>
          </cell>
          <cell r="CO36">
            <v>378.9</v>
          </cell>
          <cell r="CP36">
            <v>768.08</v>
          </cell>
          <cell r="CQ36">
            <v>1146.98</v>
          </cell>
          <cell r="CR36">
            <v>7259.8389999999999</v>
          </cell>
        </row>
        <row r="37">
          <cell r="A37" t="str">
            <v>ВППБратскСФО</v>
          </cell>
          <cell r="B37" t="str">
            <v>Читинский</v>
          </cell>
          <cell r="C37" t="str">
            <v>Братск</v>
          </cell>
          <cell r="D37" t="str">
            <v>ВПП</v>
          </cell>
          <cell r="E37" t="str">
            <v>ВПП</v>
          </cell>
          <cell r="F37" t="str">
            <v>да</v>
          </cell>
          <cell r="G37" t="str">
            <v>СФО</v>
          </cell>
          <cell r="H37" t="str">
            <v>Иркутская область</v>
          </cell>
          <cell r="I37" t="str">
            <v>нет</v>
          </cell>
          <cell r="J37" t="str">
            <v>Группа С</v>
          </cell>
          <cell r="K37">
            <v>210</v>
          </cell>
          <cell r="L37" t="str">
            <v>Не является признаком отнесения к МТК</v>
          </cell>
          <cell r="M37" t="str">
            <v>Не является признаком отнесения к МТК</v>
          </cell>
          <cell r="N37" t="str">
            <v>не определена</v>
          </cell>
          <cell r="O37" t="str">
            <v>нет</v>
          </cell>
          <cell r="P37" t="str">
            <v>не применимо</v>
          </cell>
          <cell r="Q37" t="str">
            <v>не применимо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11.76</v>
          </cell>
          <cell r="W37">
            <v>23.82</v>
          </cell>
          <cell r="X37">
            <v>35.58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35.58</v>
          </cell>
          <cell r="AF37">
            <v>0</v>
          </cell>
          <cell r="AG37">
            <v>14.6</v>
          </cell>
          <cell r="AH37">
            <v>14.6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14.6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34.158000000000001</v>
          </cell>
          <cell r="CC37">
            <v>0</v>
          </cell>
          <cell r="CD37">
            <v>34.158000000000001</v>
          </cell>
          <cell r="CE37">
            <v>34.158000000000001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</row>
        <row r="38">
          <cell r="A38" t="str">
            <v>ДАППБрунишевоСЗФО</v>
          </cell>
          <cell r="B38" t="str">
            <v>Псковский</v>
          </cell>
          <cell r="C38" t="str">
            <v>Брунишево</v>
          </cell>
          <cell r="D38" t="str">
            <v>АПП</v>
          </cell>
          <cell r="E38" t="str">
            <v>ДАПП</v>
          </cell>
          <cell r="F38" t="str">
            <v>да</v>
          </cell>
          <cell r="G38" t="str">
            <v>СЗФО</v>
          </cell>
          <cell r="H38" t="str">
            <v>Псковская область</v>
          </cell>
          <cell r="I38" t="str">
            <v>нет</v>
          </cell>
          <cell r="J38" t="str">
            <v>Группа С</v>
          </cell>
          <cell r="K38">
            <v>137</v>
          </cell>
          <cell r="L38" t="str">
            <v>Не является признаком отнесения к МТК</v>
          </cell>
          <cell r="M38" t="str">
            <v>Не является признаком отнесения к МТК</v>
          </cell>
          <cell r="N38" t="str">
            <v>не определена</v>
          </cell>
          <cell r="O38" t="str">
            <v>нет</v>
          </cell>
          <cell r="P38" t="str">
            <v>Латвийская Республика</v>
          </cell>
          <cell r="Q38" t="str">
            <v>Педедзе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</row>
        <row r="39">
          <cell r="A39" t="str">
            <v>МАППБрусничноеСЗФО</v>
          </cell>
          <cell r="B39" t="str">
            <v>Санкт-Петербургский</v>
          </cell>
          <cell r="C39" t="str">
            <v>Брусничное</v>
          </cell>
          <cell r="D39" t="str">
            <v>АПП</v>
          </cell>
          <cell r="E39" t="str">
            <v>МАПП</v>
          </cell>
          <cell r="F39" t="str">
            <v>да</v>
          </cell>
          <cell r="G39" t="str">
            <v>СЗФО</v>
          </cell>
          <cell r="H39" t="str">
            <v>Ленинградская область</v>
          </cell>
          <cell r="I39" t="str">
            <v>нет</v>
          </cell>
          <cell r="J39" t="str">
            <v>Группа А</v>
          </cell>
          <cell r="K39">
            <v>80</v>
          </cell>
          <cell r="L39" t="str">
            <v>Западный</v>
          </cell>
          <cell r="M39" t="str">
            <v>Сухопутный</v>
          </cell>
          <cell r="N39" t="str">
            <v>не определена</v>
          </cell>
          <cell r="O39" t="str">
            <v>нет</v>
          </cell>
          <cell r="P39" t="str">
            <v>Финляндская Республика</v>
          </cell>
          <cell r="Q39" t="str">
            <v>Нуямаа</v>
          </cell>
          <cell r="R39">
            <v>0</v>
          </cell>
          <cell r="S39">
            <v>74479</v>
          </cell>
          <cell r="T39">
            <v>178242</v>
          </cell>
          <cell r="U39">
            <v>252721</v>
          </cell>
          <cell r="V39">
            <v>90645</v>
          </cell>
          <cell r="W39">
            <v>178239</v>
          </cell>
          <cell r="X39">
            <v>268884</v>
          </cell>
          <cell r="Y39">
            <v>93575.97</v>
          </cell>
          <cell r="Z39">
            <v>150677.97</v>
          </cell>
          <cell r="AA39">
            <v>244253.94</v>
          </cell>
          <cell r="AB39">
            <v>78548</v>
          </cell>
          <cell r="AC39">
            <v>153658</v>
          </cell>
          <cell r="AD39">
            <v>232206</v>
          </cell>
          <cell r="AE39">
            <v>998064.94</v>
          </cell>
          <cell r="AF39">
            <v>61802</v>
          </cell>
          <cell r="AG39">
            <v>153928</v>
          </cell>
          <cell r="AH39">
            <v>215730</v>
          </cell>
          <cell r="AI39">
            <v>66341</v>
          </cell>
          <cell r="AJ39">
            <v>237418</v>
          </cell>
          <cell r="AK39">
            <v>303759</v>
          </cell>
          <cell r="AL39">
            <v>82304.97</v>
          </cell>
          <cell r="AM39">
            <v>296537.99</v>
          </cell>
          <cell r="AN39">
            <v>378842.95999999996</v>
          </cell>
          <cell r="AO39">
            <v>98045.62</v>
          </cell>
          <cell r="AP39">
            <v>385651.52</v>
          </cell>
          <cell r="AQ39">
            <v>483697.14</v>
          </cell>
          <cell r="AR39">
            <v>1382029.1</v>
          </cell>
          <cell r="AS39">
            <v>61438.860494999797</v>
          </cell>
          <cell r="AT39">
            <v>276762.76205999003</v>
          </cell>
          <cell r="AU39">
            <v>338201.62255498982</v>
          </cell>
          <cell r="AV39">
            <v>81582.94</v>
          </cell>
          <cell r="AW39">
            <v>306786.77</v>
          </cell>
          <cell r="AX39">
            <v>388369.71</v>
          </cell>
          <cell r="AY39">
            <v>84058.42</v>
          </cell>
          <cell r="AZ39">
            <v>295337.08</v>
          </cell>
          <cell r="BA39">
            <v>379395.5</v>
          </cell>
          <cell r="BB39">
            <v>83737.75</v>
          </cell>
          <cell r="BC39">
            <v>310980.5</v>
          </cell>
          <cell r="BD39">
            <v>394718.25</v>
          </cell>
          <cell r="BE39">
            <v>1500685.0825549897</v>
          </cell>
          <cell r="BF39">
            <v>352099.56</v>
          </cell>
          <cell r="BG39">
            <v>68059.37</v>
          </cell>
          <cell r="BH39">
            <v>420158.93</v>
          </cell>
          <cell r="BI39">
            <v>408130</v>
          </cell>
          <cell r="BJ39">
            <v>74430</v>
          </cell>
          <cell r="BK39">
            <v>482560</v>
          </cell>
          <cell r="BL39">
            <v>64120</v>
          </cell>
          <cell r="BM39">
            <v>281190</v>
          </cell>
          <cell r="BN39">
            <v>345310</v>
          </cell>
          <cell r="BO39">
            <v>75570</v>
          </cell>
          <cell r="BP39">
            <v>283390</v>
          </cell>
          <cell r="BQ39">
            <v>358960</v>
          </cell>
          <cell r="BR39">
            <v>1606988.93</v>
          </cell>
          <cell r="BS39">
            <v>72140</v>
          </cell>
          <cell r="BT39">
            <v>296740</v>
          </cell>
          <cell r="BU39">
            <v>368880</v>
          </cell>
          <cell r="BV39">
            <v>91510</v>
          </cell>
          <cell r="BW39">
            <v>285510</v>
          </cell>
          <cell r="BX39">
            <v>377020</v>
          </cell>
          <cell r="BY39">
            <v>95660</v>
          </cell>
          <cell r="BZ39">
            <v>284840</v>
          </cell>
          <cell r="CA39">
            <v>380500</v>
          </cell>
          <cell r="CB39">
            <v>99530</v>
          </cell>
          <cell r="CC39">
            <v>365440</v>
          </cell>
          <cell r="CD39">
            <v>464970</v>
          </cell>
          <cell r="CE39">
            <v>1591370</v>
          </cell>
          <cell r="CF39">
            <v>76981</v>
          </cell>
          <cell r="CG39">
            <v>242637</v>
          </cell>
          <cell r="CH39">
            <v>319618</v>
          </cell>
          <cell r="CI39">
            <v>28778</v>
          </cell>
          <cell r="CJ39">
            <v>58239</v>
          </cell>
          <cell r="CK39">
            <v>87017</v>
          </cell>
          <cell r="CL39">
            <v>29357</v>
          </cell>
          <cell r="CM39">
            <v>12203</v>
          </cell>
          <cell r="CN39">
            <v>41560</v>
          </cell>
          <cell r="CO39">
            <v>54344</v>
          </cell>
          <cell r="CP39">
            <v>12596</v>
          </cell>
          <cell r="CQ39">
            <v>66940</v>
          </cell>
          <cell r="CR39">
            <v>515135</v>
          </cell>
        </row>
        <row r="40">
          <cell r="A40" t="str">
            <v>МППБрусничное (Сайменский канал)СЗФО</v>
          </cell>
          <cell r="B40" t="str">
            <v>Санкт-Петербургский</v>
          </cell>
          <cell r="C40" t="str">
            <v>Брусничное (Сайменский канал)</v>
          </cell>
          <cell r="D40" t="str">
            <v>МПП</v>
          </cell>
          <cell r="E40" t="str">
            <v>МПП</v>
          </cell>
          <cell r="F40" t="str">
            <v>да</v>
          </cell>
          <cell r="G40" t="str">
            <v>СЗФО</v>
          </cell>
          <cell r="H40" t="str">
            <v>Ленинградская область</v>
          </cell>
          <cell r="I40" t="str">
            <v>нет</v>
          </cell>
          <cell r="J40" t="str">
            <v>Группа В</v>
          </cell>
          <cell r="K40">
            <v>49</v>
          </cell>
          <cell r="L40" t="str">
            <v>Западный</v>
          </cell>
          <cell r="M40" t="str">
            <v>Морской</v>
          </cell>
          <cell r="N40" t="str">
            <v>не определена</v>
          </cell>
          <cell r="O40" t="str">
            <v>нет</v>
          </cell>
          <cell r="P40" t="str">
            <v>Финляндская Республика</v>
          </cell>
          <cell r="Q40" t="str">
            <v>Нуямаа</v>
          </cell>
          <cell r="R40">
            <v>0</v>
          </cell>
          <cell r="S40">
            <v>31360</v>
          </cell>
          <cell r="T40">
            <v>31360</v>
          </cell>
          <cell r="U40">
            <v>62720</v>
          </cell>
          <cell r="V40">
            <v>251654</v>
          </cell>
          <cell r="W40">
            <v>336826</v>
          </cell>
          <cell r="X40">
            <v>588480</v>
          </cell>
          <cell r="Y40">
            <v>357052</v>
          </cell>
          <cell r="Z40">
            <v>495327</v>
          </cell>
          <cell r="AA40">
            <v>852379</v>
          </cell>
          <cell r="AB40">
            <v>338423</v>
          </cell>
          <cell r="AC40">
            <v>401210</v>
          </cell>
          <cell r="AD40">
            <v>739633</v>
          </cell>
          <cell r="AE40">
            <v>2243212</v>
          </cell>
          <cell r="AF40">
            <v>0</v>
          </cell>
          <cell r="AG40">
            <v>0</v>
          </cell>
          <cell r="AH40">
            <v>0</v>
          </cell>
          <cell r="AI40">
            <v>199544</v>
          </cell>
          <cell r="AJ40">
            <v>282544</v>
          </cell>
          <cell r="AK40">
            <v>482088</v>
          </cell>
          <cell r="AL40">
            <v>17064</v>
          </cell>
          <cell r="AM40">
            <v>367948</v>
          </cell>
          <cell r="AN40">
            <v>385012</v>
          </cell>
          <cell r="AO40">
            <v>398346</v>
          </cell>
          <cell r="AP40">
            <v>487766</v>
          </cell>
          <cell r="AQ40">
            <v>886112</v>
          </cell>
          <cell r="AR40">
            <v>1753212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68061</v>
          </cell>
          <cell r="AX40">
            <v>68061</v>
          </cell>
          <cell r="AY40">
            <v>3761</v>
          </cell>
          <cell r="AZ40">
            <v>164438</v>
          </cell>
          <cell r="BA40">
            <v>168199</v>
          </cell>
          <cell r="BB40">
            <v>0</v>
          </cell>
          <cell r="BC40">
            <v>65153</v>
          </cell>
          <cell r="BD40">
            <v>65153</v>
          </cell>
          <cell r="BE40">
            <v>301413</v>
          </cell>
          <cell r="BF40">
            <v>0</v>
          </cell>
          <cell r="BG40">
            <v>0</v>
          </cell>
          <cell r="BH40">
            <v>0</v>
          </cell>
          <cell r="BI40">
            <v>3600</v>
          </cell>
          <cell r="BJ40">
            <v>112417</v>
          </cell>
          <cell r="BK40">
            <v>116017</v>
          </cell>
          <cell r="BL40">
            <v>5584</v>
          </cell>
          <cell r="BM40">
            <v>181574</v>
          </cell>
          <cell r="BN40">
            <v>187158</v>
          </cell>
          <cell r="BO40">
            <v>0</v>
          </cell>
          <cell r="BP40">
            <v>54865</v>
          </cell>
          <cell r="BQ40">
            <v>54865</v>
          </cell>
          <cell r="BR40">
            <v>358040</v>
          </cell>
          <cell r="BS40">
            <v>0</v>
          </cell>
          <cell r="BT40">
            <v>0</v>
          </cell>
          <cell r="BU40">
            <v>0</v>
          </cell>
          <cell r="BV40">
            <v>1840</v>
          </cell>
          <cell r="BW40">
            <v>133092</v>
          </cell>
          <cell r="BX40">
            <v>134932</v>
          </cell>
          <cell r="BY40">
            <v>3680</v>
          </cell>
          <cell r="BZ40">
            <v>186110</v>
          </cell>
          <cell r="CA40">
            <v>189790</v>
          </cell>
          <cell r="CB40">
            <v>3680</v>
          </cell>
          <cell r="CC40">
            <v>59922</v>
          </cell>
          <cell r="CD40">
            <v>63602</v>
          </cell>
          <cell r="CE40">
            <v>388324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</row>
        <row r="41">
          <cell r="A41" t="str">
            <v>ВППБрянскЦФО</v>
          </cell>
          <cell r="B41" t="str">
            <v>Брянский</v>
          </cell>
          <cell r="C41" t="str">
            <v>Брянск</v>
          </cell>
          <cell r="D41" t="str">
            <v>ВПП</v>
          </cell>
          <cell r="E41" t="str">
            <v>ВПП</v>
          </cell>
          <cell r="F41" t="str">
            <v>да</v>
          </cell>
          <cell r="G41" t="str">
            <v>ЦФО</v>
          </cell>
          <cell r="H41" t="str">
            <v>Брянская область</v>
          </cell>
          <cell r="I41" t="str">
            <v>нет</v>
          </cell>
          <cell r="J41" t="str">
            <v>Группа С</v>
          </cell>
          <cell r="K41">
            <v>277</v>
          </cell>
          <cell r="L41" t="str">
            <v>Не является признаком отнесения к МТК</v>
          </cell>
          <cell r="M41" t="str">
            <v>Не является признаком отнесения к МТК</v>
          </cell>
          <cell r="N41" t="str">
            <v>не определена</v>
          </cell>
          <cell r="O41" t="str">
            <v>нет</v>
          </cell>
          <cell r="P41" t="str">
            <v>не применимо</v>
          </cell>
          <cell r="Q41" t="str">
            <v>не применимо</v>
          </cell>
          <cell r="R41">
            <v>0</v>
          </cell>
          <cell r="S41">
            <v>0.09</v>
          </cell>
          <cell r="T41">
            <v>0.32</v>
          </cell>
          <cell r="U41">
            <v>0.41000000000000003</v>
          </cell>
          <cell r="V41">
            <v>0</v>
          </cell>
          <cell r="W41">
            <v>0</v>
          </cell>
          <cell r="X41">
            <v>0</v>
          </cell>
          <cell r="Y41">
            <v>0.21199999999999999</v>
          </cell>
          <cell r="Z41">
            <v>0.72</v>
          </cell>
          <cell r="AA41">
            <v>0.93199999999999994</v>
          </cell>
          <cell r="AB41">
            <v>0.09</v>
          </cell>
          <cell r="AC41">
            <v>0.64</v>
          </cell>
          <cell r="AD41">
            <v>0.73</v>
          </cell>
          <cell r="AE41">
            <v>2.0720000000000001</v>
          </cell>
          <cell r="AF41">
            <v>0.04</v>
          </cell>
          <cell r="AG41">
            <v>0.05</v>
          </cell>
          <cell r="AH41">
            <v>0.09</v>
          </cell>
          <cell r="AI41">
            <v>5.19</v>
          </cell>
          <cell r="AJ41">
            <v>5.97</v>
          </cell>
          <cell r="AK41">
            <v>11.16</v>
          </cell>
          <cell r="AL41">
            <v>19.760000000000002</v>
          </cell>
          <cell r="AM41">
            <v>14.94</v>
          </cell>
          <cell r="AN41">
            <v>34.700000000000003</v>
          </cell>
          <cell r="AO41">
            <v>3090</v>
          </cell>
          <cell r="AP41">
            <v>0.1</v>
          </cell>
          <cell r="AQ41">
            <v>3090.1</v>
          </cell>
          <cell r="AR41">
            <v>3136.0499999999997</v>
          </cell>
          <cell r="AS41">
            <v>0</v>
          </cell>
          <cell r="AT41">
            <v>0</v>
          </cell>
          <cell r="AU41">
            <v>0</v>
          </cell>
          <cell r="AV41">
            <v>6466</v>
          </cell>
          <cell r="AW41">
            <v>6071</v>
          </cell>
          <cell r="AX41">
            <v>12537</v>
          </cell>
          <cell r="AY41">
            <v>15999</v>
          </cell>
          <cell r="AZ41">
            <v>12271</v>
          </cell>
          <cell r="BA41">
            <v>28270</v>
          </cell>
          <cell r="BB41">
            <v>2</v>
          </cell>
          <cell r="BC41">
            <v>1</v>
          </cell>
          <cell r="BD41">
            <v>3</v>
          </cell>
          <cell r="BE41">
            <v>40810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</row>
        <row r="42">
          <cell r="A42" t="str">
            <v>ЖДППБрянск-ЛьговскийЦФО</v>
          </cell>
          <cell r="B42" t="str">
            <v>Брянский</v>
          </cell>
          <cell r="C42" t="str">
            <v>Брянск-Льговский</v>
          </cell>
          <cell r="D42" t="str">
            <v>ЖДПП</v>
          </cell>
          <cell r="E42" t="str">
            <v>ЖДПП</v>
          </cell>
          <cell r="F42" t="str">
            <v>да</v>
          </cell>
          <cell r="G42" t="str">
            <v>ЦФО</v>
          </cell>
          <cell r="H42" t="str">
            <v>Брянская область</v>
          </cell>
          <cell r="I42" t="str">
            <v>нет</v>
          </cell>
          <cell r="J42" t="str">
            <v>Группа А</v>
          </cell>
          <cell r="K42">
            <v>25</v>
          </cell>
          <cell r="L42" t="str">
            <v>Западный</v>
          </cell>
          <cell r="M42" t="str">
            <v>Сухопутный</v>
          </cell>
          <cell r="N42" t="str">
            <v>не определена</v>
          </cell>
          <cell r="O42" t="str">
            <v>нет</v>
          </cell>
          <cell r="P42" t="str">
            <v>Украина</v>
          </cell>
          <cell r="Q42" t="str">
            <v>Зерново</v>
          </cell>
          <cell r="R42">
            <v>0</v>
          </cell>
          <cell r="S42">
            <v>210715</v>
          </cell>
          <cell r="T42">
            <v>2505209</v>
          </cell>
          <cell r="U42">
            <v>2715924</v>
          </cell>
          <cell r="V42">
            <v>836741</v>
          </cell>
          <cell r="W42">
            <v>2661303</v>
          </cell>
          <cell r="X42">
            <v>3498044</v>
          </cell>
          <cell r="Y42">
            <v>435817</v>
          </cell>
          <cell r="Z42">
            <v>2751800</v>
          </cell>
          <cell r="AA42">
            <v>3187617</v>
          </cell>
          <cell r="AB42">
            <v>823386</v>
          </cell>
          <cell r="AC42">
            <v>3410652</v>
          </cell>
          <cell r="AD42">
            <v>4234038</v>
          </cell>
          <cell r="AE42">
            <v>13635623</v>
          </cell>
          <cell r="AF42">
            <v>490495</v>
          </cell>
          <cell r="AG42">
            <v>2883289</v>
          </cell>
          <cell r="AH42">
            <v>3373784</v>
          </cell>
          <cell r="AI42">
            <v>1311546</v>
          </cell>
          <cell r="AJ42">
            <v>2366348</v>
          </cell>
          <cell r="AK42">
            <v>3677894</v>
          </cell>
          <cell r="AL42">
            <v>749813</v>
          </cell>
          <cell r="AM42">
            <v>1595152</v>
          </cell>
          <cell r="AN42">
            <v>2344965</v>
          </cell>
          <cell r="AO42">
            <v>643621</v>
          </cell>
          <cell r="AP42">
            <v>1712122</v>
          </cell>
          <cell r="AQ42">
            <v>2355743</v>
          </cell>
          <cell r="AR42">
            <v>11752386</v>
          </cell>
          <cell r="AS42">
            <v>233115</v>
          </cell>
          <cell r="AT42">
            <v>3179215</v>
          </cell>
          <cell r="AU42">
            <v>3412330</v>
          </cell>
          <cell r="AV42">
            <v>561314</v>
          </cell>
          <cell r="AW42">
            <v>2640254</v>
          </cell>
          <cell r="AX42">
            <v>3201568</v>
          </cell>
          <cell r="AY42">
            <v>734335</v>
          </cell>
          <cell r="AZ42">
            <v>2599669</v>
          </cell>
          <cell r="BA42">
            <v>3334004</v>
          </cell>
          <cell r="BB42">
            <v>769110</v>
          </cell>
          <cell r="BC42">
            <v>2658713</v>
          </cell>
          <cell r="BD42">
            <v>3427823</v>
          </cell>
          <cell r="BE42">
            <v>13375725</v>
          </cell>
          <cell r="BF42">
            <v>653749</v>
          </cell>
          <cell r="BG42">
            <v>2341562</v>
          </cell>
          <cell r="BH42">
            <v>2995311</v>
          </cell>
          <cell r="BI42">
            <v>833861</v>
          </cell>
          <cell r="BJ42">
            <v>2140781</v>
          </cell>
          <cell r="BK42">
            <v>2974642</v>
          </cell>
          <cell r="BL42">
            <v>1052922</v>
          </cell>
          <cell r="BM42">
            <v>1959540</v>
          </cell>
          <cell r="BN42">
            <v>3012462</v>
          </cell>
          <cell r="BO42">
            <v>661223</v>
          </cell>
          <cell r="BP42">
            <v>1877878</v>
          </cell>
          <cell r="BQ42">
            <v>2539101</v>
          </cell>
          <cell r="BR42">
            <v>11521516</v>
          </cell>
          <cell r="BS42">
            <v>268332</v>
          </cell>
          <cell r="BT42">
            <v>1228195</v>
          </cell>
          <cell r="BU42">
            <v>1496527</v>
          </cell>
          <cell r="BV42">
            <v>718792</v>
          </cell>
          <cell r="BW42">
            <v>1758170</v>
          </cell>
          <cell r="BX42">
            <v>2476962</v>
          </cell>
          <cell r="BY42">
            <v>947516</v>
          </cell>
          <cell r="BZ42">
            <v>1883774</v>
          </cell>
          <cell r="CA42">
            <v>2831290</v>
          </cell>
          <cell r="CB42">
            <v>731536</v>
          </cell>
          <cell r="CC42">
            <v>1926993</v>
          </cell>
          <cell r="CD42">
            <v>2658529</v>
          </cell>
          <cell r="CE42">
            <v>9463308</v>
          </cell>
          <cell r="CF42">
            <v>1156245</v>
          </cell>
          <cell r="CG42">
            <v>967757</v>
          </cell>
          <cell r="CH42">
            <v>2124002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2124002</v>
          </cell>
        </row>
        <row r="43">
          <cell r="A43" t="str">
            <v>ЖДППБрянск-ОрловскийЦФО</v>
          </cell>
          <cell r="B43" t="str">
            <v>Брянский</v>
          </cell>
          <cell r="C43" t="str">
            <v>Брянск-Орловский</v>
          </cell>
          <cell r="D43" t="str">
            <v>ЖДПП</v>
          </cell>
          <cell r="E43" t="str">
            <v>ЖДПП</v>
          </cell>
          <cell r="F43" t="str">
            <v>да</v>
          </cell>
          <cell r="G43" t="str">
            <v>ЦФО</v>
          </cell>
          <cell r="H43" t="str">
            <v>Брянская область</v>
          </cell>
          <cell r="I43" t="str">
            <v>нет</v>
          </cell>
          <cell r="J43" t="str">
            <v>Группа С</v>
          </cell>
          <cell r="K43">
            <v>102</v>
          </cell>
          <cell r="L43" t="str">
            <v>Не является признаком отнесения к МТК</v>
          </cell>
          <cell r="M43" t="str">
            <v>Не является признаком отнесения к МТК</v>
          </cell>
          <cell r="N43" t="str">
            <v>не определена</v>
          </cell>
          <cell r="O43" t="str">
            <v>нет</v>
          </cell>
          <cell r="P43" t="str">
            <v>Украина</v>
          </cell>
          <cell r="Q43" t="str">
            <v>Зерново</v>
          </cell>
          <cell r="R43">
            <v>0</v>
          </cell>
          <cell r="S43">
            <v>29</v>
          </cell>
          <cell r="T43">
            <v>0</v>
          </cell>
          <cell r="U43">
            <v>29</v>
          </cell>
          <cell r="V43">
            <v>31</v>
          </cell>
          <cell r="W43">
            <v>0</v>
          </cell>
          <cell r="X43">
            <v>31</v>
          </cell>
          <cell r="Y43">
            <v>30</v>
          </cell>
          <cell r="Z43">
            <v>0</v>
          </cell>
          <cell r="AA43">
            <v>30</v>
          </cell>
          <cell r="AB43">
            <v>0</v>
          </cell>
          <cell r="AC43">
            <v>0</v>
          </cell>
          <cell r="AD43">
            <v>0</v>
          </cell>
          <cell r="AE43">
            <v>90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</row>
        <row r="44">
          <cell r="A44" t="str">
            <v>МАППБугаевкаЦФО</v>
          </cell>
          <cell r="B44" t="str">
            <v>Белгородский</v>
          </cell>
          <cell r="C44" t="str">
            <v>Бугаевка</v>
          </cell>
          <cell r="D44" t="str">
            <v>АПП</v>
          </cell>
          <cell r="E44" t="str">
            <v>МАПП</v>
          </cell>
          <cell r="F44" t="str">
            <v>да</v>
          </cell>
          <cell r="G44" t="str">
            <v>ЦФО</v>
          </cell>
          <cell r="H44" t="str">
            <v>Воронежская область</v>
          </cell>
          <cell r="I44" t="str">
            <v>нет</v>
          </cell>
          <cell r="J44" t="str">
            <v>Группа В</v>
          </cell>
          <cell r="K44">
            <v>92</v>
          </cell>
          <cell r="L44" t="str">
            <v>Западный</v>
          </cell>
          <cell r="M44" t="str">
            <v>Сухопутный</v>
          </cell>
          <cell r="N44" t="str">
            <v>не определена</v>
          </cell>
          <cell r="O44" t="str">
            <v>нет</v>
          </cell>
          <cell r="P44" t="str">
            <v>не применимо (ЛНР)</v>
          </cell>
          <cell r="Q44" t="str">
            <v>Просяное</v>
          </cell>
          <cell r="R44">
            <v>0</v>
          </cell>
          <cell r="S44">
            <v>12174.61</v>
          </cell>
          <cell r="T44">
            <v>15848.68</v>
          </cell>
          <cell r="U44">
            <v>28023.29</v>
          </cell>
          <cell r="V44">
            <v>14746</v>
          </cell>
          <cell r="W44">
            <v>23047</v>
          </cell>
          <cell r="X44">
            <v>37793</v>
          </cell>
          <cell r="Y44">
            <v>17889</v>
          </cell>
          <cell r="Z44">
            <v>24891</v>
          </cell>
          <cell r="AA44">
            <v>42780</v>
          </cell>
          <cell r="AB44">
            <v>15772</v>
          </cell>
          <cell r="AC44">
            <v>27697</v>
          </cell>
          <cell r="AD44">
            <v>43469</v>
          </cell>
          <cell r="AE44">
            <v>152065.29</v>
          </cell>
          <cell r="AF44">
            <v>13317</v>
          </cell>
          <cell r="AG44">
            <v>18887</v>
          </cell>
          <cell r="AH44">
            <v>32204</v>
          </cell>
          <cell r="AI44">
            <v>13736</v>
          </cell>
          <cell r="AJ44">
            <v>23879</v>
          </cell>
          <cell r="AK44">
            <v>37615</v>
          </cell>
          <cell r="AL44">
            <v>20709</v>
          </cell>
          <cell r="AM44">
            <v>26098</v>
          </cell>
          <cell r="AN44">
            <v>46807</v>
          </cell>
          <cell r="AO44">
            <v>20009</v>
          </cell>
          <cell r="AP44">
            <v>27880</v>
          </cell>
          <cell r="AQ44">
            <v>47889</v>
          </cell>
          <cell r="AR44">
            <v>164515</v>
          </cell>
          <cell r="AS44">
            <v>7724</v>
          </cell>
          <cell r="AT44">
            <v>12761</v>
          </cell>
          <cell r="AU44">
            <v>20485</v>
          </cell>
          <cell r="AV44">
            <v>5146</v>
          </cell>
          <cell r="AW44">
            <v>11926</v>
          </cell>
          <cell r="AX44">
            <v>17072</v>
          </cell>
          <cell r="AY44">
            <v>6364</v>
          </cell>
          <cell r="AZ44">
            <v>9291</v>
          </cell>
          <cell r="BA44">
            <v>15655</v>
          </cell>
          <cell r="BB44">
            <v>3444</v>
          </cell>
          <cell r="BC44">
            <v>12339</v>
          </cell>
          <cell r="BD44">
            <v>15783</v>
          </cell>
          <cell r="BE44">
            <v>68995</v>
          </cell>
          <cell r="BF44">
            <v>3041.47</v>
          </cell>
          <cell r="BG44">
            <v>1959.31</v>
          </cell>
          <cell r="BH44">
            <v>5000.78</v>
          </cell>
          <cell r="BI44">
            <v>93.29</v>
          </cell>
          <cell r="BJ44">
            <v>63.46</v>
          </cell>
          <cell r="BK44">
            <v>156.75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5157.53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79.5</v>
          </cell>
          <cell r="CJ44">
            <v>19932.8</v>
          </cell>
          <cell r="CK44">
            <v>20012.3</v>
          </cell>
          <cell r="CL44">
            <v>14114.7</v>
          </cell>
          <cell r="CM44">
            <v>137932.5</v>
          </cell>
          <cell r="CN44">
            <v>152047.20000000001</v>
          </cell>
          <cell r="CO44">
            <v>1714.9</v>
          </cell>
          <cell r="CP44">
            <v>86.9</v>
          </cell>
          <cell r="CQ44">
            <v>1801.8000000000002</v>
          </cell>
          <cell r="CR44">
            <v>173861.3</v>
          </cell>
        </row>
        <row r="45">
          <cell r="A45" t="str">
            <v>МАППБугристоеУФО</v>
          </cell>
          <cell r="B45" t="str">
            <v>Уральский</v>
          </cell>
          <cell r="C45" t="str">
            <v>Бугристое</v>
          </cell>
          <cell r="D45" t="str">
            <v>АПП</v>
          </cell>
          <cell r="E45" t="str">
            <v>МАПП</v>
          </cell>
          <cell r="F45" t="str">
            <v>да</v>
          </cell>
          <cell r="G45" t="str">
            <v>УФО</v>
          </cell>
          <cell r="H45" t="str">
            <v>Челябинская область</v>
          </cell>
          <cell r="I45" t="str">
            <v>нет</v>
          </cell>
          <cell r="J45" t="str">
            <v>Группа А</v>
          </cell>
          <cell r="K45">
            <v>157</v>
          </cell>
          <cell r="L45" t="str">
            <v>Не является признаком отнесения к МТК</v>
          </cell>
          <cell r="M45" t="str">
            <v>Не является признаком отнесения к МТК</v>
          </cell>
          <cell r="N45" t="str">
            <v>Транссиб</v>
          </cell>
          <cell r="O45" t="str">
            <v>нет</v>
          </cell>
          <cell r="P45" t="str">
            <v>Республика Казахстан</v>
          </cell>
          <cell r="Q45" t="str">
            <v>Кайрак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</row>
        <row r="46">
          <cell r="A46" t="str">
            <v>МАППБурачкиСЗФО</v>
          </cell>
          <cell r="B46" t="str">
            <v>Псковский</v>
          </cell>
          <cell r="C46" t="str">
            <v>Бурачки</v>
          </cell>
          <cell r="D46" t="str">
            <v>АПП</v>
          </cell>
          <cell r="E46" t="str">
            <v>МАПП</v>
          </cell>
          <cell r="F46" t="str">
            <v>да</v>
          </cell>
          <cell r="G46" t="str">
            <v>СЗФО</v>
          </cell>
          <cell r="H46" t="str">
            <v>Псковская область</v>
          </cell>
          <cell r="I46" t="str">
            <v>нет</v>
          </cell>
          <cell r="J46" t="str">
            <v>Группа А</v>
          </cell>
          <cell r="K46">
            <v>122</v>
          </cell>
          <cell r="L46" t="str">
            <v>Западный</v>
          </cell>
          <cell r="M46" t="str">
            <v>Сухопутный</v>
          </cell>
          <cell r="N46" t="str">
            <v>Транссиб</v>
          </cell>
          <cell r="O46" t="str">
            <v>нет</v>
          </cell>
          <cell r="P46" t="str">
            <v>Латвийская Республика</v>
          </cell>
          <cell r="Q46" t="str">
            <v>Терехово</v>
          </cell>
          <cell r="R46">
            <v>0</v>
          </cell>
          <cell r="S46">
            <v>250432</v>
          </cell>
          <cell r="T46">
            <v>76300</v>
          </cell>
          <cell r="U46">
            <v>326732</v>
          </cell>
          <cell r="V46">
            <v>299297</v>
          </cell>
          <cell r="W46">
            <v>66136</v>
          </cell>
          <cell r="X46">
            <v>365433</v>
          </cell>
          <cell r="Y46">
            <v>334234</v>
          </cell>
          <cell r="Z46">
            <v>67247</v>
          </cell>
          <cell r="AA46">
            <v>401481</v>
          </cell>
          <cell r="AB46">
            <v>360690</v>
          </cell>
          <cell r="AC46">
            <v>71700</v>
          </cell>
          <cell r="AD46">
            <v>432390</v>
          </cell>
          <cell r="AE46">
            <v>1526036</v>
          </cell>
          <cell r="AF46">
            <v>290170</v>
          </cell>
          <cell r="AG46">
            <v>68260</v>
          </cell>
          <cell r="AH46">
            <v>358430</v>
          </cell>
          <cell r="AI46">
            <v>332030</v>
          </cell>
          <cell r="AJ46">
            <v>106931</v>
          </cell>
          <cell r="AK46">
            <v>438961</v>
          </cell>
          <cell r="AL46">
            <v>308210</v>
          </cell>
          <cell r="AM46">
            <v>113840</v>
          </cell>
          <cell r="AN46">
            <v>422050</v>
          </cell>
          <cell r="AO46">
            <v>347300</v>
          </cell>
          <cell r="AP46">
            <v>127843</v>
          </cell>
          <cell r="AQ46">
            <v>475143</v>
          </cell>
          <cell r="AR46">
            <v>1694584</v>
          </cell>
          <cell r="AS46">
            <v>281812.51</v>
          </cell>
          <cell r="AT46">
            <v>102365.008</v>
          </cell>
          <cell r="AU46">
            <v>384177.51800000004</v>
          </cell>
          <cell r="AV46">
            <v>335781</v>
          </cell>
          <cell r="AW46">
            <v>125817</v>
          </cell>
          <cell r="AX46">
            <v>461598</v>
          </cell>
          <cell r="AY46">
            <v>375999</v>
          </cell>
          <cell r="AZ46">
            <v>111505</v>
          </cell>
          <cell r="BA46">
            <v>487504</v>
          </cell>
          <cell r="BB46">
            <v>401190</v>
          </cell>
          <cell r="BC46">
            <v>116060</v>
          </cell>
          <cell r="BD46">
            <v>517250</v>
          </cell>
          <cell r="BE46">
            <v>1850529.5180000002</v>
          </cell>
          <cell r="BF46">
            <v>309053</v>
          </cell>
          <cell r="BG46">
            <v>99157</v>
          </cell>
          <cell r="BH46">
            <v>408210</v>
          </cell>
          <cell r="BI46">
            <v>273190</v>
          </cell>
          <cell r="BJ46">
            <v>106360</v>
          </cell>
          <cell r="BK46">
            <v>379550</v>
          </cell>
          <cell r="BL46">
            <v>339468</v>
          </cell>
          <cell r="BM46">
            <v>112833</v>
          </cell>
          <cell r="BN46">
            <v>452301</v>
          </cell>
          <cell r="BO46">
            <v>408080</v>
          </cell>
          <cell r="BP46">
            <v>112091</v>
          </cell>
          <cell r="BQ46">
            <v>520171</v>
          </cell>
          <cell r="BR46">
            <v>1760232</v>
          </cell>
          <cell r="BS46">
            <v>322816</v>
          </cell>
          <cell r="BT46">
            <v>100211</v>
          </cell>
          <cell r="BU46">
            <v>423027</v>
          </cell>
          <cell r="BV46">
            <v>357953</v>
          </cell>
          <cell r="BW46">
            <v>118843</v>
          </cell>
          <cell r="BX46">
            <v>476796</v>
          </cell>
          <cell r="BY46">
            <v>362728</v>
          </cell>
          <cell r="BZ46">
            <v>111476</v>
          </cell>
          <cell r="CA46">
            <v>474204</v>
          </cell>
          <cell r="CB46">
            <v>391800</v>
          </cell>
          <cell r="CC46">
            <v>93245</v>
          </cell>
          <cell r="CD46">
            <v>485045</v>
          </cell>
          <cell r="CE46">
            <v>1859072</v>
          </cell>
          <cell r="CF46">
            <v>321747</v>
          </cell>
          <cell r="CG46">
            <v>97099</v>
          </cell>
          <cell r="CH46">
            <v>418846</v>
          </cell>
          <cell r="CI46">
            <v>26146</v>
          </cell>
          <cell r="CJ46">
            <v>127091</v>
          </cell>
          <cell r="CK46">
            <v>153237</v>
          </cell>
          <cell r="CL46">
            <v>269653</v>
          </cell>
          <cell r="CM46">
            <v>90670</v>
          </cell>
          <cell r="CN46">
            <v>360323</v>
          </cell>
          <cell r="CO46">
            <v>276597</v>
          </cell>
          <cell r="CP46">
            <v>75655</v>
          </cell>
          <cell r="CQ46">
            <v>352252</v>
          </cell>
          <cell r="CR46">
            <v>1284658</v>
          </cell>
        </row>
        <row r="47">
          <cell r="A47" t="str">
            <v>ЖДППБускульскийУФО</v>
          </cell>
          <cell r="B47" t="str">
            <v>Уральский</v>
          </cell>
          <cell r="C47" t="str">
            <v>Бускульский</v>
          </cell>
          <cell r="D47" t="str">
            <v>ЖДПП</v>
          </cell>
          <cell r="E47" t="str">
            <v>ЖДПП</v>
          </cell>
          <cell r="F47" t="str">
            <v>нет</v>
          </cell>
          <cell r="G47" t="str">
            <v>УФО</v>
          </cell>
          <cell r="H47" t="str">
            <v>Челябинская область</v>
          </cell>
          <cell r="I47" t="str">
            <v>нет</v>
          </cell>
          <cell r="J47" t="str">
            <v>не определена</v>
          </cell>
          <cell r="K47">
            <v>0</v>
          </cell>
          <cell r="L47" t="str">
            <v>Не является признаком отнесения к МТК</v>
          </cell>
          <cell r="M47" t="str">
            <v>Не является признаком отнесения к МТК</v>
          </cell>
          <cell r="N47" t="str">
            <v>не определена</v>
          </cell>
          <cell r="O47" t="str">
            <v>нет</v>
          </cell>
          <cell r="P47" t="str">
            <v>Республика Казахстан</v>
          </cell>
          <cell r="Q47" t="str">
            <v>Бускуль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</row>
        <row r="48">
          <cell r="A48" t="str">
            <v>ЖДППБусловскаяСЗФО</v>
          </cell>
          <cell r="B48" t="str">
            <v>Санкт-Петербургский</v>
          </cell>
          <cell r="C48" t="str">
            <v>Бусловская</v>
          </cell>
          <cell r="D48" t="str">
            <v>ЖДПП</v>
          </cell>
          <cell r="E48" t="str">
            <v>ЖДПП</v>
          </cell>
          <cell r="F48" t="str">
            <v>да</v>
          </cell>
          <cell r="G48" t="str">
            <v>СЗФО</v>
          </cell>
          <cell r="H48" t="str">
            <v>Ленинградская область</v>
          </cell>
          <cell r="I48" t="str">
            <v>нет</v>
          </cell>
          <cell r="J48" t="str">
            <v>Группа А</v>
          </cell>
          <cell r="K48">
            <v>5</v>
          </cell>
          <cell r="L48" t="str">
            <v>Западный</v>
          </cell>
          <cell r="M48" t="str">
            <v>Сухопутный</v>
          </cell>
          <cell r="N48" t="str">
            <v>Север-Юг
Транссиб</v>
          </cell>
          <cell r="O48" t="str">
            <v>нет</v>
          </cell>
          <cell r="P48" t="str">
            <v>Финляндская Республика</v>
          </cell>
          <cell r="Q48" t="str">
            <v>Вайниккала</v>
          </cell>
          <cell r="R48">
            <v>0</v>
          </cell>
          <cell r="S48">
            <v>107228</v>
          </cell>
          <cell r="T48">
            <v>1684942</v>
          </cell>
          <cell r="U48">
            <v>1792170</v>
          </cell>
          <cell r="V48">
            <v>84473</v>
          </cell>
          <cell r="W48">
            <v>1649107</v>
          </cell>
          <cell r="X48">
            <v>1733580</v>
          </cell>
          <cell r="Y48">
            <v>71442</v>
          </cell>
          <cell r="Z48">
            <v>1702207</v>
          </cell>
          <cell r="AA48">
            <v>1773649</v>
          </cell>
          <cell r="AB48">
            <v>91671</v>
          </cell>
          <cell r="AC48">
            <v>1842503</v>
          </cell>
          <cell r="AD48">
            <v>1934174</v>
          </cell>
          <cell r="AE48">
            <v>7233573</v>
          </cell>
          <cell r="AF48">
            <v>83992</v>
          </cell>
          <cell r="AG48">
            <v>2017675</v>
          </cell>
          <cell r="AH48">
            <v>2101667</v>
          </cell>
          <cell r="AI48">
            <v>0</v>
          </cell>
          <cell r="AJ48">
            <v>573615</v>
          </cell>
          <cell r="AK48">
            <v>573615</v>
          </cell>
          <cell r="AL48">
            <v>97030</v>
          </cell>
          <cell r="AM48">
            <v>1854652</v>
          </cell>
          <cell r="AN48">
            <v>1951682</v>
          </cell>
          <cell r="AO48">
            <v>86731</v>
          </cell>
          <cell r="AP48">
            <v>1919923</v>
          </cell>
          <cell r="AQ48">
            <v>2006654</v>
          </cell>
          <cell r="AR48">
            <v>6633618</v>
          </cell>
          <cell r="AS48">
            <v>80954</v>
          </cell>
          <cell r="AT48">
            <v>1971412</v>
          </cell>
          <cell r="AU48">
            <v>2052366</v>
          </cell>
          <cell r="AV48">
            <v>106790</v>
          </cell>
          <cell r="AW48">
            <v>1916000</v>
          </cell>
          <cell r="AX48">
            <v>2022790</v>
          </cell>
          <cell r="AY48">
            <v>83967</v>
          </cell>
          <cell r="AZ48">
            <v>1822682</v>
          </cell>
          <cell r="BA48">
            <v>1906649</v>
          </cell>
          <cell r="BB48">
            <v>60981</v>
          </cell>
          <cell r="BC48">
            <v>2042636</v>
          </cell>
          <cell r="BD48">
            <v>2103617</v>
          </cell>
          <cell r="BE48">
            <v>8085422</v>
          </cell>
          <cell r="BF48">
            <v>71796</v>
          </cell>
          <cell r="BG48">
            <v>2204933</v>
          </cell>
          <cell r="BH48">
            <v>2276729</v>
          </cell>
          <cell r="BI48">
            <v>76599</v>
          </cell>
          <cell r="BJ48">
            <v>2186757</v>
          </cell>
          <cell r="BK48">
            <v>2263356</v>
          </cell>
          <cell r="BL48">
            <v>59932</v>
          </cell>
          <cell r="BM48">
            <v>1819761</v>
          </cell>
          <cell r="BN48">
            <v>1879693</v>
          </cell>
          <cell r="BO48">
            <v>69227</v>
          </cell>
          <cell r="BP48">
            <v>1982032</v>
          </cell>
          <cell r="BQ48">
            <v>2051259</v>
          </cell>
          <cell r="BR48">
            <v>8471037</v>
          </cell>
          <cell r="BS48">
            <v>94417</v>
          </cell>
          <cell r="BT48">
            <v>1845695</v>
          </cell>
          <cell r="BU48">
            <v>1940112</v>
          </cell>
          <cell r="BV48">
            <v>99689</v>
          </cell>
          <cell r="BW48">
            <v>1920313</v>
          </cell>
          <cell r="BX48">
            <v>2020002</v>
          </cell>
          <cell r="BY48">
            <v>50065</v>
          </cell>
          <cell r="BZ48">
            <v>2308312</v>
          </cell>
          <cell r="CA48">
            <v>2358377</v>
          </cell>
          <cell r="CB48">
            <v>115834</v>
          </cell>
          <cell r="CC48">
            <v>2196473</v>
          </cell>
          <cell r="CD48">
            <v>2312307</v>
          </cell>
          <cell r="CE48">
            <v>8630798</v>
          </cell>
          <cell r="CF48">
            <v>100048</v>
          </cell>
          <cell r="CG48">
            <v>1948384</v>
          </cell>
          <cell r="CH48">
            <v>2048432</v>
          </cell>
          <cell r="CI48">
            <v>67004</v>
          </cell>
          <cell r="CJ48">
            <v>1184512</v>
          </cell>
          <cell r="CK48">
            <v>1251516</v>
          </cell>
          <cell r="CL48">
            <v>23586</v>
          </cell>
          <cell r="CM48">
            <v>1168992</v>
          </cell>
          <cell r="CN48">
            <v>1192578</v>
          </cell>
          <cell r="CO48">
            <v>15737</v>
          </cell>
          <cell r="CP48">
            <v>1243782</v>
          </cell>
          <cell r="CQ48">
            <v>1259519</v>
          </cell>
          <cell r="CR48">
            <v>5752045</v>
          </cell>
        </row>
        <row r="49">
          <cell r="A49" t="str">
            <v>ДАППВалуйкиЦФО</v>
          </cell>
          <cell r="B49" t="str">
            <v>Белгородский</v>
          </cell>
          <cell r="C49" t="str">
            <v>Валуйки</v>
          </cell>
          <cell r="D49" t="str">
            <v>АПП</v>
          </cell>
          <cell r="E49" t="str">
            <v>ДАПП</v>
          </cell>
          <cell r="F49" t="str">
            <v>да</v>
          </cell>
          <cell r="G49" t="str">
            <v>ЦФО</v>
          </cell>
          <cell r="H49" t="str">
            <v>Белгородская область</v>
          </cell>
          <cell r="I49" t="str">
            <v>нет</v>
          </cell>
          <cell r="J49" t="str">
            <v>Группа С</v>
          </cell>
          <cell r="K49">
            <v>252</v>
          </cell>
          <cell r="L49" t="str">
            <v>Западный</v>
          </cell>
          <cell r="M49" t="str">
            <v>Сухопутный</v>
          </cell>
          <cell r="N49" t="str">
            <v>не определена</v>
          </cell>
          <cell r="O49" t="str">
            <v>нет</v>
          </cell>
          <cell r="P49" t="str">
            <v>не применимо (ЛНР)</v>
          </cell>
          <cell r="Q49" t="str">
            <v>Демино-Александровка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</row>
        <row r="50">
          <cell r="A50" t="str">
            <v>ЖДППВалуйкиЦФО</v>
          </cell>
          <cell r="B50" t="str">
            <v>Белгородский</v>
          </cell>
          <cell r="C50" t="str">
            <v>Валуйки</v>
          </cell>
          <cell r="D50" t="str">
            <v>ЖДПП</v>
          </cell>
          <cell r="E50" t="str">
            <v>ЖДПП</v>
          </cell>
          <cell r="F50" t="str">
            <v>да</v>
          </cell>
          <cell r="G50" t="str">
            <v>ЦФО</v>
          </cell>
          <cell r="H50" t="str">
            <v>Белгородская область</v>
          </cell>
          <cell r="I50" t="str">
            <v>нет</v>
          </cell>
          <cell r="J50" t="str">
            <v>Группа В</v>
          </cell>
          <cell r="K50">
            <v>119</v>
          </cell>
          <cell r="L50" t="str">
            <v>Западный</v>
          </cell>
          <cell r="M50" t="str">
            <v>Сухопутный</v>
          </cell>
          <cell r="N50" t="str">
            <v>Транссиб</v>
          </cell>
          <cell r="O50" t="str">
            <v>нет</v>
          </cell>
          <cell r="P50" t="str">
            <v>не применимо (ЛНР)</v>
          </cell>
          <cell r="Q50" t="str">
            <v>Тополи</v>
          </cell>
          <cell r="R50">
            <v>0</v>
          </cell>
          <cell r="S50">
            <v>930600</v>
          </cell>
          <cell r="T50">
            <v>5182000</v>
          </cell>
          <cell r="U50">
            <v>6112600</v>
          </cell>
          <cell r="V50">
            <v>1093250</v>
          </cell>
          <cell r="W50">
            <v>4733350</v>
          </cell>
          <cell r="X50">
            <v>5826600</v>
          </cell>
          <cell r="Y50">
            <v>1163250</v>
          </cell>
          <cell r="Z50">
            <v>5578700</v>
          </cell>
          <cell r="AA50">
            <v>6741950</v>
          </cell>
          <cell r="AB50">
            <v>1097500</v>
          </cell>
          <cell r="AC50">
            <v>6339600</v>
          </cell>
          <cell r="AD50">
            <v>7437100</v>
          </cell>
          <cell r="AE50">
            <v>26118250</v>
          </cell>
          <cell r="AF50">
            <v>763950</v>
          </cell>
          <cell r="AG50">
            <v>5743550</v>
          </cell>
          <cell r="AH50">
            <v>6507500</v>
          </cell>
          <cell r="AI50">
            <v>963150</v>
          </cell>
          <cell r="AJ50">
            <v>4506050</v>
          </cell>
          <cell r="AK50">
            <v>5469200</v>
          </cell>
          <cell r="AL50">
            <v>990550</v>
          </cell>
          <cell r="AM50">
            <v>5010400</v>
          </cell>
          <cell r="AN50">
            <v>6000950</v>
          </cell>
          <cell r="AO50">
            <v>835850</v>
          </cell>
          <cell r="AP50">
            <v>5020200</v>
          </cell>
          <cell r="AQ50">
            <v>5856050</v>
          </cell>
          <cell r="AR50">
            <v>23833700</v>
          </cell>
          <cell r="AS50">
            <v>691100</v>
          </cell>
          <cell r="AT50">
            <v>4409300</v>
          </cell>
          <cell r="AU50">
            <v>5100400</v>
          </cell>
          <cell r="AV50">
            <v>830450</v>
          </cell>
          <cell r="AW50">
            <v>3597250</v>
          </cell>
          <cell r="AX50">
            <v>4427700</v>
          </cell>
          <cell r="AY50">
            <v>863600</v>
          </cell>
          <cell r="AZ50">
            <v>2737650</v>
          </cell>
          <cell r="BA50">
            <v>3601250</v>
          </cell>
          <cell r="BB50">
            <v>912550</v>
          </cell>
          <cell r="BC50">
            <v>2955600</v>
          </cell>
          <cell r="BD50">
            <v>3868150</v>
          </cell>
          <cell r="BE50">
            <v>16997500</v>
          </cell>
          <cell r="BF50">
            <v>626100</v>
          </cell>
          <cell r="BG50">
            <v>2653500</v>
          </cell>
          <cell r="BH50">
            <v>3279600</v>
          </cell>
          <cell r="BI50">
            <v>690500</v>
          </cell>
          <cell r="BJ50">
            <v>3325450</v>
          </cell>
          <cell r="BK50">
            <v>4015950</v>
          </cell>
          <cell r="BL50">
            <v>833500</v>
          </cell>
          <cell r="BM50">
            <v>3924900</v>
          </cell>
          <cell r="BN50">
            <v>4758400</v>
          </cell>
          <cell r="BO50">
            <v>743300</v>
          </cell>
          <cell r="BP50">
            <v>4058400</v>
          </cell>
          <cell r="BQ50">
            <v>4801700</v>
          </cell>
          <cell r="BR50">
            <v>16855650</v>
          </cell>
          <cell r="BS50">
            <v>761050</v>
          </cell>
          <cell r="BT50">
            <v>3958600</v>
          </cell>
          <cell r="BU50">
            <v>4719650</v>
          </cell>
          <cell r="BV50">
            <v>1923050</v>
          </cell>
          <cell r="BW50">
            <v>7824650</v>
          </cell>
          <cell r="BX50">
            <v>9747700</v>
          </cell>
          <cell r="BY50">
            <v>2965400</v>
          </cell>
          <cell r="BZ50">
            <v>8867000</v>
          </cell>
          <cell r="CA50">
            <v>11832400</v>
          </cell>
          <cell r="CB50">
            <v>977200</v>
          </cell>
          <cell r="CC50">
            <v>4192950</v>
          </cell>
          <cell r="CD50">
            <v>5170150</v>
          </cell>
          <cell r="CE50">
            <v>31469900</v>
          </cell>
          <cell r="CF50">
            <v>558700</v>
          </cell>
          <cell r="CG50">
            <v>1902300</v>
          </cell>
          <cell r="CH50">
            <v>2461000</v>
          </cell>
          <cell r="CI50">
            <v>8900</v>
          </cell>
          <cell r="CJ50">
            <v>16800</v>
          </cell>
          <cell r="CK50">
            <v>25700</v>
          </cell>
          <cell r="CL50">
            <v>29450</v>
          </cell>
          <cell r="CM50">
            <v>158150</v>
          </cell>
          <cell r="CN50">
            <v>187600</v>
          </cell>
          <cell r="CO50">
            <v>0</v>
          </cell>
          <cell r="CP50">
            <v>0</v>
          </cell>
          <cell r="CQ50">
            <v>0</v>
          </cell>
          <cell r="CR50">
            <v>2674300</v>
          </cell>
        </row>
        <row r="51">
          <cell r="A51" t="str">
            <v>МППВаниноДФО</v>
          </cell>
          <cell r="B51" t="str">
            <v>Хабаровский</v>
          </cell>
          <cell r="C51" t="str">
            <v>Ванино</v>
          </cell>
          <cell r="D51" t="str">
            <v>МПП</v>
          </cell>
          <cell r="E51" t="str">
            <v>МПП</v>
          </cell>
          <cell r="F51" t="str">
            <v>да</v>
          </cell>
          <cell r="G51" t="str">
            <v>ДФО</v>
          </cell>
          <cell r="H51" t="str">
            <v>Хабаровский край</v>
          </cell>
          <cell r="I51" t="str">
            <v>нет</v>
          </cell>
          <cell r="J51" t="str">
            <v>Группа А</v>
          </cell>
          <cell r="K51">
            <v>61</v>
          </cell>
          <cell r="L51" t="str">
            <v>Восток</v>
          </cell>
          <cell r="M51" t="str">
            <v>Порты ДВ</v>
          </cell>
          <cell r="N51" t="str">
            <v>Транссиб
Северный морской путь</v>
          </cell>
          <cell r="O51" t="str">
            <v>нет</v>
          </cell>
          <cell r="P51" t="str">
            <v>не применимо</v>
          </cell>
          <cell r="Q51" t="str">
            <v>не применимо</v>
          </cell>
          <cell r="R51">
            <v>48678287.050000004</v>
          </cell>
          <cell r="S51">
            <v>291524</v>
          </cell>
          <cell r="T51">
            <v>6546957</v>
          </cell>
          <cell r="U51">
            <v>6838481</v>
          </cell>
          <cell r="V51">
            <v>291169</v>
          </cell>
          <cell r="W51">
            <v>7155663</v>
          </cell>
          <cell r="X51">
            <v>7446832</v>
          </cell>
          <cell r="Y51">
            <v>487283</v>
          </cell>
          <cell r="Z51">
            <v>6316489</v>
          </cell>
          <cell r="AA51">
            <v>6803772</v>
          </cell>
          <cell r="AB51">
            <v>334049</v>
          </cell>
          <cell r="AC51">
            <v>6442024</v>
          </cell>
          <cell r="AD51">
            <v>6776073</v>
          </cell>
          <cell r="AE51">
            <v>27865158</v>
          </cell>
          <cell r="AF51">
            <v>257086</v>
          </cell>
          <cell r="AG51">
            <v>6677257</v>
          </cell>
          <cell r="AH51">
            <v>6934343</v>
          </cell>
          <cell r="AI51">
            <v>315746</v>
          </cell>
          <cell r="AJ51">
            <v>6912132</v>
          </cell>
          <cell r="AK51">
            <v>7227878</v>
          </cell>
          <cell r="AL51">
            <v>251295</v>
          </cell>
          <cell r="AM51">
            <v>6262035</v>
          </cell>
          <cell r="AN51">
            <v>6513330</v>
          </cell>
          <cell r="AO51">
            <v>226497</v>
          </cell>
          <cell r="AP51">
            <v>6695370</v>
          </cell>
          <cell r="AQ51">
            <v>6921867</v>
          </cell>
          <cell r="AR51">
            <v>27597418</v>
          </cell>
          <cell r="AS51">
            <v>290630</v>
          </cell>
          <cell r="AT51">
            <v>7212469</v>
          </cell>
          <cell r="AU51">
            <v>7503099</v>
          </cell>
          <cell r="AV51">
            <v>312578</v>
          </cell>
          <cell r="AW51">
            <v>7759329</v>
          </cell>
          <cell r="AX51">
            <v>8071907</v>
          </cell>
          <cell r="AY51">
            <v>379315</v>
          </cell>
          <cell r="AZ51">
            <v>6402541</v>
          </cell>
          <cell r="BA51">
            <v>6781856</v>
          </cell>
          <cell r="BB51">
            <v>442592</v>
          </cell>
          <cell r="BC51">
            <v>7576440</v>
          </cell>
          <cell r="BD51">
            <v>8019032</v>
          </cell>
          <cell r="BE51">
            <v>30375894</v>
          </cell>
          <cell r="BF51">
            <v>244347</v>
          </cell>
          <cell r="BG51">
            <v>6637294</v>
          </cell>
          <cell r="BH51">
            <v>6881641</v>
          </cell>
          <cell r="BI51">
            <v>251666</v>
          </cell>
          <cell r="BJ51">
            <v>8220070</v>
          </cell>
          <cell r="BK51">
            <v>8471736</v>
          </cell>
          <cell r="BL51">
            <v>293576.81800000003</v>
          </cell>
          <cell r="BM51">
            <v>8687134.3460000008</v>
          </cell>
          <cell r="BN51">
            <v>8980711.1640000008</v>
          </cell>
          <cell r="BO51">
            <v>279190.96000000002</v>
          </cell>
          <cell r="BP51">
            <v>8023403.6100000003</v>
          </cell>
          <cell r="BQ51">
            <v>8302594.5700000003</v>
          </cell>
          <cell r="BR51">
            <v>32636682.734000001</v>
          </cell>
          <cell r="BS51">
            <v>229601.87</v>
          </cell>
          <cell r="BT51">
            <v>8691064.8000000007</v>
          </cell>
          <cell r="BU51">
            <v>8920666.6699999999</v>
          </cell>
          <cell r="BV51">
            <v>250718.22</v>
          </cell>
          <cell r="BW51">
            <v>8195745.6270000003</v>
          </cell>
          <cell r="BX51">
            <v>8446463.847000001</v>
          </cell>
          <cell r="BY51">
            <v>238966.66800000001</v>
          </cell>
          <cell r="BZ51">
            <v>8392188.6070000008</v>
          </cell>
          <cell r="CA51">
            <v>8631155.2750000004</v>
          </cell>
          <cell r="CB51">
            <v>270764.88</v>
          </cell>
          <cell r="CC51">
            <v>7188737.0329999998</v>
          </cell>
          <cell r="CD51">
            <v>7459501.9129999997</v>
          </cell>
          <cell r="CE51">
            <v>33457787.705000006</v>
          </cell>
          <cell r="CF51">
            <v>324219.94500000001</v>
          </cell>
          <cell r="CG51">
            <v>8241693.5219999999</v>
          </cell>
          <cell r="CH51">
            <v>8565913.4670000002</v>
          </cell>
          <cell r="CI51">
            <v>271008.67</v>
          </cell>
          <cell r="CJ51">
            <v>9094501.4719999991</v>
          </cell>
          <cell r="CK51">
            <v>9365510.1419999991</v>
          </cell>
          <cell r="CL51">
            <v>307021.62</v>
          </cell>
          <cell r="CM51">
            <v>8663836.0940000005</v>
          </cell>
          <cell r="CN51">
            <v>8970857.7139999997</v>
          </cell>
          <cell r="CO51">
            <v>377419.14</v>
          </cell>
          <cell r="CP51">
            <v>8804159.9800000004</v>
          </cell>
          <cell r="CQ51">
            <v>9181579.120000001</v>
          </cell>
          <cell r="CR51">
            <v>36083860.443000004</v>
          </cell>
        </row>
        <row r="52">
          <cell r="A52" t="str">
            <v>МППВарандейСЗФО</v>
          </cell>
          <cell r="B52" t="str">
            <v>Мурманский</v>
          </cell>
          <cell r="C52" t="str">
            <v>Варандей</v>
          </cell>
          <cell r="D52" t="str">
            <v>МПП</v>
          </cell>
          <cell r="E52" t="str">
            <v>МПП</v>
          </cell>
          <cell r="F52" t="str">
            <v>да</v>
          </cell>
          <cell r="G52" t="str">
            <v>СЗФО</v>
          </cell>
          <cell r="H52" t="str">
            <v>Ненецкий автономный округ</v>
          </cell>
          <cell r="I52" t="str">
            <v>да</v>
          </cell>
          <cell r="J52" t="str">
            <v>Группа С</v>
          </cell>
          <cell r="K52">
            <v>323</v>
          </cell>
          <cell r="L52" t="str">
            <v>Арктика</v>
          </cell>
          <cell r="M52" t="str">
            <v>Морской</v>
          </cell>
          <cell r="N52" t="str">
            <v>Северный морской путь</v>
          </cell>
          <cell r="O52" t="str">
            <v>да</v>
          </cell>
          <cell r="P52" t="str">
            <v>не применимо</v>
          </cell>
          <cell r="Q52" t="str">
            <v>не применимо</v>
          </cell>
          <cell r="R52">
            <v>11999740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344060</v>
          </cell>
          <cell r="AK52">
            <v>344060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344060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</row>
        <row r="53">
          <cell r="A53" t="str">
            <v>ДАППВергелевкаЦФО</v>
          </cell>
          <cell r="B53" t="str">
            <v>Белгородский</v>
          </cell>
          <cell r="C53" t="str">
            <v>Вергелевка</v>
          </cell>
          <cell r="D53" t="str">
            <v>АПП</v>
          </cell>
          <cell r="E53" t="str">
            <v>ДАПП</v>
          </cell>
          <cell r="F53" t="str">
            <v>нет</v>
          </cell>
          <cell r="G53" t="str">
            <v>ЦФО</v>
          </cell>
          <cell r="H53" t="str">
            <v>Белгородская область</v>
          </cell>
          <cell r="I53" t="str">
            <v>нет</v>
          </cell>
          <cell r="J53" t="str">
            <v>не определена</v>
          </cell>
          <cell r="K53">
            <v>348</v>
          </cell>
          <cell r="L53" t="str">
            <v>Западный</v>
          </cell>
          <cell r="M53" t="str">
            <v>Сухопутный</v>
          </cell>
          <cell r="N53" t="str">
            <v>не определена</v>
          </cell>
          <cell r="O53" t="str">
            <v>нет</v>
          </cell>
          <cell r="P53" t="str">
            <v>Украина</v>
          </cell>
          <cell r="Q53" t="str">
            <v>Пыльное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</row>
        <row r="54">
          <cell r="A54" t="str">
            <v>ДАППВериговкаЦФО</v>
          </cell>
          <cell r="B54" t="str">
            <v>Белгородский</v>
          </cell>
          <cell r="C54" t="str">
            <v>Вериговка</v>
          </cell>
          <cell r="D54" t="str">
            <v>АПП</v>
          </cell>
          <cell r="E54" t="str">
            <v>ДАПП</v>
          </cell>
          <cell r="F54" t="str">
            <v>да</v>
          </cell>
          <cell r="G54" t="str">
            <v>ЦФО</v>
          </cell>
          <cell r="H54" t="str">
            <v>Белгородская область</v>
          </cell>
          <cell r="I54" t="str">
            <v>нет</v>
          </cell>
          <cell r="J54" t="str">
            <v>Группа С</v>
          </cell>
          <cell r="K54">
            <v>158</v>
          </cell>
          <cell r="L54" t="str">
            <v>Западный</v>
          </cell>
          <cell r="M54" t="str">
            <v>Сухопутный</v>
          </cell>
          <cell r="N54" t="str">
            <v>не определена</v>
          </cell>
          <cell r="O54" t="str">
            <v>нет</v>
          </cell>
          <cell r="P54" t="str">
            <v>Украина</v>
          </cell>
          <cell r="Q54" t="str">
            <v>Чугуновка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1.2</v>
          </cell>
          <cell r="W54">
            <v>9.8000000000000007</v>
          </cell>
          <cell r="X54">
            <v>11</v>
          </cell>
          <cell r="Y54">
            <v>4.1500000000000004</v>
          </cell>
          <cell r="Z54">
            <v>8.6999999999999993</v>
          </cell>
          <cell r="AA54">
            <v>12.85</v>
          </cell>
          <cell r="AB54">
            <v>0</v>
          </cell>
          <cell r="AC54">
            <v>11.1</v>
          </cell>
          <cell r="AD54">
            <v>11.1</v>
          </cell>
          <cell r="AE54">
            <v>34.950000000000003</v>
          </cell>
          <cell r="AF54">
            <v>0</v>
          </cell>
          <cell r="AG54">
            <v>11.2</v>
          </cell>
          <cell r="AH54">
            <v>11.2</v>
          </cell>
          <cell r="AI54">
            <v>0</v>
          </cell>
          <cell r="AJ54">
            <v>5.6</v>
          </cell>
          <cell r="AK54">
            <v>5.6</v>
          </cell>
          <cell r="AL54">
            <v>0</v>
          </cell>
          <cell r="AM54">
            <v>22.1</v>
          </cell>
          <cell r="AN54">
            <v>22.1</v>
          </cell>
          <cell r="AO54">
            <v>0</v>
          </cell>
          <cell r="AP54">
            <v>115.7</v>
          </cell>
          <cell r="AQ54">
            <v>115.7</v>
          </cell>
          <cell r="AR54">
            <v>154.6</v>
          </cell>
          <cell r="AS54">
            <v>0</v>
          </cell>
          <cell r="AT54">
            <v>0.3</v>
          </cell>
          <cell r="AU54">
            <v>0.3</v>
          </cell>
          <cell r="AV54">
            <v>0</v>
          </cell>
          <cell r="AW54">
            <v>1.1399999999999999</v>
          </cell>
          <cell r="AX54">
            <v>1.1399999999999999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0.9</v>
          </cell>
          <cell r="BD54">
            <v>0.9</v>
          </cell>
          <cell r="BE54">
            <v>2.34</v>
          </cell>
          <cell r="BF54">
            <v>0</v>
          </cell>
          <cell r="BG54">
            <v>0.9</v>
          </cell>
          <cell r="BH54">
            <v>0.9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0.9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157.63999999999999</v>
          </cell>
          <cell r="CH54">
            <v>157.63999999999999</v>
          </cell>
          <cell r="CI54">
            <v>0</v>
          </cell>
          <cell r="CJ54">
            <v>1241.71</v>
          </cell>
          <cell r="CK54">
            <v>1241.71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1399.35</v>
          </cell>
        </row>
        <row r="55">
          <cell r="A55" t="str">
            <v>ЖДППВерхний БаскунчакЮФО</v>
          </cell>
          <cell r="B55" t="str">
            <v>Волгоградский</v>
          </cell>
          <cell r="C55" t="str">
            <v>Верхний Баскунчак</v>
          </cell>
          <cell r="D55" t="str">
            <v>ЖДПП</v>
          </cell>
          <cell r="E55" t="str">
            <v>ЖДПП</v>
          </cell>
          <cell r="F55" t="str">
            <v>да</v>
          </cell>
          <cell r="G55" t="str">
            <v>ЮФО</v>
          </cell>
          <cell r="H55" t="str">
            <v>Астраханская область</v>
          </cell>
          <cell r="I55" t="str">
            <v>нет</v>
          </cell>
          <cell r="J55" t="str">
            <v>Группа С</v>
          </cell>
          <cell r="K55">
            <v>126</v>
          </cell>
          <cell r="L55" t="str">
            <v>Не является признаком отнесения к МТК</v>
          </cell>
          <cell r="M55" t="str">
            <v>Не является признаком отнесения к МТК</v>
          </cell>
          <cell r="N55" t="str">
            <v>Север-Юг</v>
          </cell>
          <cell r="O55" t="str">
            <v>нет</v>
          </cell>
          <cell r="P55" t="str">
            <v>Республика Казахстан</v>
          </cell>
          <cell r="Q55" t="str">
            <v>Сайхин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</row>
        <row r="56">
          <cell r="A56" t="str">
            <v>МАППВерхний ЛарсСКФО</v>
          </cell>
          <cell r="B56" t="str">
            <v>Северо-Кавказский</v>
          </cell>
          <cell r="C56" t="str">
            <v>Верхний Ларс</v>
          </cell>
          <cell r="D56" t="str">
            <v>АПП</v>
          </cell>
          <cell r="E56" t="str">
            <v>МАПП</v>
          </cell>
          <cell r="F56" t="str">
            <v>да</v>
          </cell>
          <cell r="G56" t="str">
            <v>СКФО</v>
          </cell>
          <cell r="H56" t="str">
            <v>Республика Северная Осетия - Алания</v>
          </cell>
          <cell r="I56" t="str">
            <v>нет</v>
          </cell>
          <cell r="J56" t="str">
            <v>Группа А</v>
          </cell>
          <cell r="K56">
            <v>9</v>
          </cell>
          <cell r="L56" t="str">
            <v>Север-Юг</v>
          </cell>
          <cell r="M56" t="str">
            <v>Западный</v>
          </cell>
          <cell r="N56" t="str">
            <v>Север-Юг</v>
          </cell>
          <cell r="O56" t="str">
            <v>нет</v>
          </cell>
          <cell r="P56" t="str">
            <v>Республика Грузия</v>
          </cell>
          <cell r="Q56" t="str">
            <v>Казбеги</v>
          </cell>
          <cell r="R56">
            <v>0</v>
          </cell>
          <cell r="S56">
            <v>123743.54</v>
          </cell>
          <cell r="T56">
            <v>252371.4</v>
          </cell>
          <cell r="U56">
            <v>376114.94</v>
          </cell>
          <cell r="V56">
            <v>185577.21</v>
          </cell>
          <cell r="W56">
            <v>340765.16</v>
          </cell>
          <cell r="X56">
            <v>526342.37</v>
          </cell>
          <cell r="Y56">
            <v>155684.85</v>
          </cell>
          <cell r="Z56">
            <v>515468.36</v>
          </cell>
          <cell r="AA56">
            <v>671153.21</v>
          </cell>
          <cell r="AB56">
            <v>221448.12</v>
          </cell>
          <cell r="AC56">
            <v>507326.44</v>
          </cell>
          <cell r="AD56">
            <v>728774.56</v>
          </cell>
          <cell r="AE56">
            <v>2302385.08</v>
          </cell>
          <cell r="AF56">
            <v>141180</v>
          </cell>
          <cell r="AG56">
            <v>401581.9</v>
          </cell>
          <cell r="AH56">
            <v>542761.9</v>
          </cell>
          <cell r="AI56">
            <v>260833.49</v>
          </cell>
          <cell r="AJ56">
            <v>438562.21</v>
          </cell>
          <cell r="AK56">
            <v>699395.7</v>
          </cell>
          <cell r="AL56">
            <v>259613.77</v>
          </cell>
          <cell r="AM56">
            <v>480791.22</v>
          </cell>
          <cell r="AN56">
            <v>740404.99</v>
          </cell>
          <cell r="AO56">
            <v>266048.39</v>
          </cell>
          <cell r="AP56">
            <v>489520.93</v>
          </cell>
          <cell r="AQ56">
            <v>755569.32000000007</v>
          </cell>
          <cell r="AR56">
            <v>2738131.91</v>
          </cell>
          <cell r="AS56">
            <v>225845.69</v>
          </cell>
          <cell r="AT56">
            <v>376859.11</v>
          </cell>
          <cell r="AU56">
            <v>602704.80000000005</v>
          </cell>
          <cell r="AV56">
            <v>281541.23</v>
          </cell>
          <cell r="AW56">
            <v>426636.31</v>
          </cell>
          <cell r="AX56">
            <v>708177.54</v>
          </cell>
          <cell r="AY56">
            <v>331257.21000000002</v>
          </cell>
          <cell r="AZ56">
            <v>678975.16</v>
          </cell>
          <cell r="BA56">
            <v>1010232.3700000001</v>
          </cell>
          <cell r="BB56">
            <v>279322.49</v>
          </cell>
          <cell r="BC56">
            <v>696611.52</v>
          </cell>
          <cell r="BD56">
            <v>975934.01</v>
          </cell>
          <cell r="BE56">
            <v>3297048.7199999997</v>
          </cell>
          <cell r="BF56">
            <v>230209.96</v>
          </cell>
          <cell r="BG56">
            <v>420617.27</v>
          </cell>
          <cell r="BH56">
            <v>650827.23</v>
          </cell>
          <cell r="BI56">
            <v>293086.2</v>
          </cell>
          <cell r="BJ56">
            <v>560198.17000000004</v>
          </cell>
          <cell r="BK56">
            <v>853284.37000000011</v>
          </cell>
          <cell r="BL56">
            <v>402690.55</v>
          </cell>
          <cell r="BM56">
            <v>701157.93</v>
          </cell>
          <cell r="BN56">
            <v>1103848.48</v>
          </cell>
          <cell r="BO56">
            <v>469390.12</v>
          </cell>
          <cell r="BP56">
            <v>783049.09</v>
          </cell>
          <cell r="BQ56">
            <v>1252439.21</v>
          </cell>
          <cell r="BR56">
            <v>3860399.29</v>
          </cell>
          <cell r="BS56">
            <v>329617.58</v>
          </cell>
          <cell r="BT56">
            <v>399484.38</v>
          </cell>
          <cell r="BU56">
            <v>729101.96</v>
          </cell>
          <cell r="BV56">
            <v>548405.27</v>
          </cell>
          <cell r="BW56">
            <v>707964.11</v>
          </cell>
          <cell r="BX56">
            <v>1256369.3799999999</v>
          </cell>
          <cell r="BY56">
            <v>466827.7</v>
          </cell>
          <cell r="BZ56">
            <v>735883.28</v>
          </cell>
          <cell r="CA56">
            <v>1202710.98</v>
          </cell>
          <cell r="CB56">
            <v>480770.19</v>
          </cell>
          <cell r="CC56">
            <v>638352.43999999994</v>
          </cell>
          <cell r="CD56">
            <v>1119122.6299999999</v>
          </cell>
          <cell r="CE56">
            <v>4307304.9499999993</v>
          </cell>
          <cell r="CF56">
            <v>339917.95</v>
          </cell>
          <cell r="CG56">
            <v>410590.16</v>
          </cell>
          <cell r="CH56">
            <v>750508.11</v>
          </cell>
          <cell r="CI56">
            <v>400746.92</v>
          </cell>
          <cell r="CJ56">
            <v>674794.53</v>
          </cell>
          <cell r="CK56">
            <v>1075541.45</v>
          </cell>
          <cell r="CL56">
            <v>523039.69</v>
          </cell>
          <cell r="CM56">
            <v>640806</v>
          </cell>
          <cell r="CN56">
            <v>1163845.69</v>
          </cell>
          <cell r="CO56">
            <v>345217.06</v>
          </cell>
          <cell r="CP56">
            <v>859009.21</v>
          </cell>
          <cell r="CQ56">
            <v>1204226.27</v>
          </cell>
          <cell r="CR56">
            <v>4194121.52</v>
          </cell>
        </row>
        <row r="57">
          <cell r="A57" t="str">
            <v>ДАППВерхний УльхунДФО</v>
          </cell>
          <cell r="B57" t="str">
            <v>Читинский</v>
          </cell>
          <cell r="C57" t="str">
            <v>Верхний Ульхун</v>
          </cell>
          <cell r="D57" t="str">
            <v>АПП</v>
          </cell>
          <cell r="E57" t="str">
            <v>ДАПП</v>
          </cell>
          <cell r="F57" t="str">
            <v>да</v>
          </cell>
          <cell r="G57" t="str">
            <v>ДФО</v>
          </cell>
          <cell r="H57" t="str">
            <v>Забайкальский край</v>
          </cell>
          <cell r="I57" t="str">
            <v>нет</v>
          </cell>
          <cell r="J57" t="str">
            <v>Группа В</v>
          </cell>
          <cell r="K57">
            <v>82</v>
          </cell>
          <cell r="L57" t="str">
            <v>Восток</v>
          </cell>
          <cell r="M57" t="str">
            <v>РМК</v>
          </cell>
          <cell r="N57" t="str">
            <v>не определена</v>
          </cell>
          <cell r="O57" t="str">
            <v>нет</v>
          </cell>
          <cell r="P57" t="str">
            <v>Монголия</v>
          </cell>
          <cell r="Q57" t="str">
            <v>Ульхун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13.1</v>
          </cell>
          <cell r="X57">
            <v>13.1</v>
          </cell>
          <cell r="Y57">
            <v>0</v>
          </cell>
          <cell r="Z57">
            <v>3.01</v>
          </cell>
          <cell r="AA57">
            <v>3.01</v>
          </cell>
          <cell r="AB57">
            <v>0</v>
          </cell>
          <cell r="AC57">
            <v>0</v>
          </cell>
          <cell r="AD57">
            <v>0</v>
          </cell>
          <cell r="AE57">
            <v>16.11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10.75</v>
          </cell>
          <cell r="AK57">
            <v>10.75</v>
          </cell>
          <cell r="AL57">
            <v>0</v>
          </cell>
          <cell r="AM57">
            <v>1.5</v>
          </cell>
          <cell r="AN57">
            <v>1.5</v>
          </cell>
          <cell r="AO57">
            <v>0</v>
          </cell>
          <cell r="AP57">
            <v>8.59</v>
          </cell>
          <cell r="AQ57">
            <v>8.59</v>
          </cell>
          <cell r="AR57">
            <v>20.84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5.7</v>
          </cell>
          <cell r="AX57">
            <v>5.7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10</v>
          </cell>
          <cell r="BD57">
            <v>10</v>
          </cell>
          <cell r="BE57">
            <v>15.7</v>
          </cell>
          <cell r="BF57">
            <v>0</v>
          </cell>
          <cell r="BG57">
            <v>0.86</v>
          </cell>
          <cell r="BH57">
            <v>0.86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0.86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5</v>
          </cell>
          <cell r="CK57">
            <v>5</v>
          </cell>
          <cell r="CL57">
            <v>0</v>
          </cell>
          <cell r="CM57">
            <v>0.18</v>
          </cell>
          <cell r="CN57">
            <v>0.18</v>
          </cell>
          <cell r="CO57">
            <v>0</v>
          </cell>
          <cell r="CP57">
            <v>1.5</v>
          </cell>
          <cell r="CQ57">
            <v>1.5</v>
          </cell>
          <cell r="CR57">
            <v>6.68</v>
          </cell>
        </row>
        <row r="58">
          <cell r="A58" t="str">
            <v>МАППВесело-ВознесенкаЮФО</v>
          </cell>
          <cell r="B58" t="str">
            <v>Ростовский</v>
          </cell>
          <cell r="C58" t="str">
            <v>Весело-Вознесенка</v>
          </cell>
          <cell r="D58" t="str">
            <v>АПП</v>
          </cell>
          <cell r="E58" t="str">
            <v>МАПП</v>
          </cell>
          <cell r="F58" t="str">
            <v>да</v>
          </cell>
          <cell r="G58" t="str">
            <v>ЮФО</v>
          </cell>
          <cell r="H58" t="str">
            <v>Ростовская область</v>
          </cell>
          <cell r="I58" t="str">
            <v>нет</v>
          </cell>
          <cell r="J58" t="str">
            <v>Группа В</v>
          </cell>
          <cell r="K58">
            <v>94</v>
          </cell>
          <cell r="L58" t="str">
            <v>Западный</v>
          </cell>
          <cell r="M58" t="str">
            <v>Сухопутный</v>
          </cell>
          <cell r="N58" t="str">
            <v>не определена</v>
          </cell>
          <cell r="O58" t="str">
            <v>нет</v>
          </cell>
          <cell r="P58" t="str">
            <v>не применимо (ДНР)</v>
          </cell>
          <cell r="Q58" t="str">
            <v>Новоазовск</v>
          </cell>
          <cell r="R58">
            <v>0</v>
          </cell>
          <cell r="S58">
            <v>6480</v>
          </cell>
          <cell r="T58">
            <v>35685</v>
          </cell>
          <cell r="U58">
            <v>42165</v>
          </cell>
          <cell r="V58">
            <v>21536</v>
          </cell>
          <cell r="W58">
            <v>55418</v>
          </cell>
          <cell r="X58">
            <v>76954</v>
          </cell>
          <cell r="Y58">
            <v>18315</v>
          </cell>
          <cell r="Z58">
            <v>51000</v>
          </cell>
          <cell r="AA58">
            <v>69315</v>
          </cell>
          <cell r="AB58">
            <v>25780</v>
          </cell>
          <cell r="AC58">
            <v>54330</v>
          </cell>
          <cell r="AD58">
            <v>80110</v>
          </cell>
          <cell r="AE58">
            <v>268544</v>
          </cell>
          <cell r="AF58">
            <v>33060</v>
          </cell>
          <cell r="AG58">
            <v>43470</v>
          </cell>
          <cell r="AH58">
            <v>76530</v>
          </cell>
          <cell r="AI58">
            <v>28200</v>
          </cell>
          <cell r="AJ58">
            <v>76020</v>
          </cell>
          <cell r="AK58">
            <v>104220</v>
          </cell>
          <cell r="AL58">
            <v>21290</v>
          </cell>
          <cell r="AM58">
            <v>71355</v>
          </cell>
          <cell r="AN58">
            <v>92645</v>
          </cell>
          <cell r="AO58">
            <v>17320</v>
          </cell>
          <cell r="AP58">
            <v>78190</v>
          </cell>
          <cell r="AQ58">
            <v>95510</v>
          </cell>
          <cell r="AR58">
            <v>368905</v>
          </cell>
          <cell r="AS58">
            <v>13720</v>
          </cell>
          <cell r="AT58">
            <v>56475</v>
          </cell>
          <cell r="AU58">
            <v>70195</v>
          </cell>
          <cell r="AV58">
            <v>18340</v>
          </cell>
          <cell r="AW58">
            <v>78038</v>
          </cell>
          <cell r="AX58">
            <v>96378</v>
          </cell>
          <cell r="AY58">
            <v>13816</v>
          </cell>
          <cell r="AZ58">
            <v>99165</v>
          </cell>
          <cell r="BA58">
            <v>112981</v>
          </cell>
          <cell r="BB58">
            <v>15797</v>
          </cell>
          <cell r="BC58">
            <v>104417</v>
          </cell>
          <cell r="BD58">
            <v>120214</v>
          </cell>
          <cell r="BE58">
            <v>399768</v>
          </cell>
          <cell r="BF58">
            <v>13248</v>
          </cell>
          <cell r="BG58">
            <v>93738</v>
          </cell>
          <cell r="BH58">
            <v>106986</v>
          </cell>
          <cell r="BI58">
            <v>31708</v>
          </cell>
          <cell r="BJ58">
            <v>117073</v>
          </cell>
          <cell r="BK58">
            <v>148781</v>
          </cell>
          <cell r="BL58">
            <v>31551</v>
          </cell>
          <cell r="BM58">
            <v>136975</v>
          </cell>
          <cell r="BN58">
            <v>168526</v>
          </cell>
          <cell r="BO58">
            <v>48447.6</v>
          </cell>
          <cell r="BP58">
            <v>144621.04</v>
          </cell>
          <cell r="BQ58">
            <v>193068.64</v>
          </cell>
          <cell r="BR58">
            <v>617361.64</v>
          </cell>
          <cell r="BS58">
            <v>37581</v>
          </cell>
          <cell r="BT58">
            <v>105542</v>
          </cell>
          <cell r="BU58">
            <v>143123</v>
          </cell>
          <cell r="BV58">
            <v>38321</v>
          </cell>
          <cell r="BW58">
            <v>111899</v>
          </cell>
          <cell r="BX58">
            <v>150220</v>
          </cell>
          <cell r="BY58">
            <v>21487</v>
          </cell>
          <cell r="BZ58">
            <v>118645</v>
          </cell>
          <cell r="CA58">
            <v>140132</v>
          </cell>
          <cell r="CB58">
            <v>34153</v>
          </cell>
          <cell r="CC58">
            <v>129350</v>
          </cell>
          <cell r="CD58">
            <v>163503</v>
          </cell>
          <cell r="CE58">
            <v>596978</v>
          </cell>
          <cell r="CF58">
            <v>30360</v>
          </cell>
          <cell r="CG58">
            <v>88827</v>
          </cell>
          <cell r="CH58">
            <v>119187</v>
          </cell>
          <cell r="CI58">
            <v>34252</v>
          </cell>
          <cell r="CJ58">
            <v>84823</v>
          </cell>
          <cell r="CK58">
            <v>119075</v>
          </cell>
          <cell r="CL58">
            <v>32877</v>
          </cell>
          <cell r="CM58">
            <v>67118</v>
          </cell>
          <cell r="CN58">
            <v>99995</v>
          </cell>
          <cell r="CO58">
            <v>1320</v>
          </cell>
          <cell r="CP58">
            <v>2307</v>
          </cell>
          <cell r="CQ58">
            <v>3627</v>
          </cell>
          <cell r="CR58">
            <v>341884</v>
          </cell>
        </row>
        <row r="59">
          <cell r="A59" t="str">
            <v>МАППВеселоярскСФО</v>
          </cell>
          <cell r="B59" t="str">
            <v>Новосибирский</v>
          </cell>
          <cell r="C59" t="str">
            <v>Веселоярск</v>
          </cell>
          <cell r="D59" t="str">
            <v>АПП</v>
          </cell>
          <cell r="E59" t="str">
            <v>МАПП</v>
          </cell>
          <cell r="F59" t="str">
            <v>да</v>
          </cell>
          <cell r="G59" t="str">
            <v>СФО</v>
          </cell>
          <cell r="H59" t="str">
            <v>Алтайский край</v>
          </cell>
          <cell r="I59" t="str">
            <v>нет</v>
          </cell>
          <cell r="J59" t="str">
            <v>Группа В</v>
          </cell>
          <cell r="K59">
            <v>86</v>
          </cell>
          <cell r="L59" t="str">
            <v>Не является признаком отнесения к МТК</v>
          </cell>
          <cell r="M59" t="str">
            <v>Не является признаком отнесения к МТК</v>
          </cell>
          <cell r="N59" t="str">
            <v>не определена</v>
          </cell>
          <cell r="O59" t="str">
            <v>нет</v>
          </cell>
          <cell r="P59" t="str">
            <v>Республика Казахстан</v>
          </cell>
          <cell r="Q59" t="str">
            <v>Ауыл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</row>
        <row r="60">
          <cell r="A60" t="str">
            <v>ДАППВишневкаЮФО</v>
          </cell>
          <cell r="B60" t="str">
            <v>Волгоградский</v>
          </cell>
          <cell r="C60" t="str">
            <v>Вишневка</v>
          </cell>
          <cell r="D60" t="str">
            <v>АПП</v>
          </cell>
          <cell r="E60" t="str">
            <v>ДАПП</v>
          </cell>
          <cell r="F60" t="str">
            <v>да</v>
          </cell>
          <cell r="G60" t="str">
            <v>ЮФО</v>
          </cell>
          <cell r="H60" t="str">
            <v>Волгоградская область</v>
          </cell>
          <cell r="I60" t="str">
            <v>нет</v>
          </cell>
          <cell r="J60" t="str">
            <v>Группа В</v>
          </cell>
          <cell r="K60">
            <v>193</v>
          </cell>
          <cell r="L60" t="str">
            <v>Не является признаком отнесения к МТК</v>
          </cell>
          <cell r="M60" t="str">
            <v>Не является признаком отнесения к МТК</v>
          </cell>
          <cell r="N60" t="str">
            <v>не определена</v>
          </cell>
          <cell r="O60" t="str">
            <v>нет</v>
          </cell>
          <cell r="P60" t="str">
            <v>Республика Казахстан</v>
          </cell>
          <cell r="Q60" t="str">
            <v>Жаныбек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</row>
        <row r="61">
          <cell r="A61" t="str">
            <v>МППВладивостокДФО</v>
          </cell>
          <cell r="B61" t="str">
            <v>Владивостокский</v>
          </cell>
          <cell r="C61" t="str">
            <v>Владивосток</v>
          </cell>
          <cell r="D61" t="str">
            <v>МПП</v>
          </cell>
          <cell r="E61" t="str">
            <v>МПП</v>
          </cell>
          <cell r="F61" t="str">
            <v>да</v>
          </cell>
          <cell r="G61" t="str">
            <v>ДФО</v>
          </cell>
          <cell r="H61" t="str">
            <v>Приморский край</v>
          </cell>
          <cell r="I61" t="str">
            <v>нет</v>
          </cell>
          <cell r="J61" t="str">
            <v>Группа А</v>
          </cell>
          <cell r="K61">
            <v>10</v>
          </cell>
          <cell r="L61" t="str">
            <v>Восток</v>
          </cell>
          <cell r="M61" t="str">
            <v>Порты ДВ</v>
          </cell>
          <cell r="N61" t="str">
            <v>Приморье-1
Транссиб
Северный морской путь</v>
          </cell>
          <cell r="O61" t="str">
            <v>нет</v>
          </cell>
          <cell r="P61" t="str">
            <v>не применимо</v>
          </cell>
          <cell r="Q61" t="str">
            <v>не применимо</v>
          </cell>
          <cell r="R61">
            <v>300000</v>
          </cell>
          <cell r="S61">
            <v>1182369</v>
          </cell>
          <cell r="T61">
            <v>2210229</v>
          </cell>
          <cell r="U61">
            <v>3392598</v>
          </cell>
          <cell r="V61">
            <v>1491472</v>
          </cell>
          <cell r="W61">
            <v>2072969</v>
          </cell>
          <cell r="X61">
            <v>3564441</v>
          </cell>
          <cell r="Y61">
            <v>1504841</v>
          </cell>
          <cell r="Z61">
            <v>2472940</v>
          </cell>
          <cell r="AA61">
            <v>3977781</v>
          </cell>
          <cell r="AB61">
            <v>733394</v>
          </cell>
          <cell r="AC61">
            <v>1156646</v>
          </cell>
          <cell r="AD61">
            <v>1890040</v>
          </cell>
          <cell r="AE61">
            <v>12824860</v>
          </cell>
          <cell r="AF61">
            <v>1362375</v>
          </cell>
          <cell r="AG61">
            <v>2694311</v>
          </cell>
          <cell r="AH61">
            <v>4056686</v>
          </cell>
          <cell r="AI61">
            <v>1518918</v>
          </cell>
          <cell r="AJ61">
            <v>3139307</v>
          </cell>
          <cell r="AK61">
            <v>4658225</v>
          </cell>
          <cell r="AL61">
            <v>1356490</v>
          </cell>
          <cell r="AM61">
            <v>1485152</v>
          </cell>
          <cell r="AN61">
            <v>2841642</v>
          </cell>
          <cell r="AO61">
            <v>1416279</v>
          </cell>
          <cell r="AP61">
            <v>2203365</v>
          </cell>
          <cell r="AQ61">
            <v>3619644</v>
          </cell>
          <cell r="AR61">
            <v>15176197</v>
          </cell>
          <cell r="AS61">
            <v>1744241</v>
          </cell>
          <cell r="AT61">
            <v>3347906</v>
          </cell>
          <cell r="AU61">
            <v>5092147</v>
          </cell>
          <cell r="AV61">
            <v>1526826</v>
          </cell>
          <cell r="AW61">
            <v>2920269</v>
          </cell>
          <cell r="AX61">
            <v>4447095</v>
          </cell>
          <cell r="AY61">
            <v>1698270</v>
          </cell>
          <cell r="AZ61">
            <v>3561779</v>
          </cell>
          <cell r="BA61">
            <v>5260049</v>
          </cell>
          <cell r="BB61">
            <v>1644043</v>
          </cell>
          <cell r="BC61">
            <v>3168680</v>
          </cell>
          <cell r="BD61">
            <v>4812723</v>
          </cell>
          <cell r="BE61">
            <v>19612014</v>
          </cell>
          <cell r="BF61">
            <v>1695445</v>
          </cell>
          <cell r="BG61">
            <v>3169045</v>
          </cell>
          <cell r="BH61">
            <v>4864490</v>
          </cell>
          <cell r="BI61">
            <v>1818677</v>
          </cell>
          <cell r="BJ61">
            <v>3245691</v>
          </cell>
          <cell r="BK61">
            <v>5064368</v>
          </cell>
          <cell r="BL61">
            <v>1707244</v>
          </cell>
          <cell r="BM61">
            <v>3766001</v>
          </cell>
          <cell r="BN61">
            <v>5473245</v>
          </cell>
          <cell r="BO61">
            <v>1951902</v>
          </cell>
          <cell r="BP61">
            <v>4462556</v>
          </cell>
          <cell r="BQ61">
            <v>6414458</v>
          </cell>
          <cell r="BR61">
            <v>21816561</v>
          </cell>
          <cell r="BS61">
            <v>1894821</v>
          </cell>
          <cell r="BT61">
            <v>4512522.0999999996</v>
          </cell>
          <cell r="BU61">
            <v>6407343.0999999996</v>
          </cell>
          <cell r="BV61">
            <v>1946897</v>
          </cell>
          <cell r="BW61">
            <v>4469751</v>
          </cell>
          <cell r="BX61">
            <v>6416648</v>
          </cell>
          <cell r="BY61">
            <v>2101503</v>
          </cell>
          <cell r="BZ61">
            <v>3924117</v>
          </cell>
          <cell r="CA61">
            <v>6025620</v>
          </cell>
          <cell r="CB61">
            <v>2028873</v>
          </cell>
          <cell r="CC61">
            <v>4110420</v>
          </cell>
          <cell r="CD61">
            <v>6139293</v>
          </cell>
          <cell r="CE61">
            <v>24988904.100000001</v>
          </cell>
          <cell r="CF61">
            <v>2042597</v>
          </cell>
          <cell r="CG61">
            <v>4519563.7</v>
          </cell>
          <cell r="CH61">
            <v>6562160.7000000002</v>
          </cell>
          <cell r="CI61">
            <v>1620943</v>
          </cell>
          <cell r="CJ61">
            <v>5018064</v>
          </cell>
          <cell r="CK61">
            <v>6639007</v>
          </cell>
          <cell r="CL61">
            <v>2556914</v>
          </cell>
          <cell r="CM61">
            <v>5083853</v>
          </cell>
          <cell r="CN61">
            <v>7640767</v>
          </cell>
          <cell r="CO61">
            <v>2588074</v>
          </cell>
          <cell r="CP61">
            <v>4641869</v>
          </cell>
          <cell r="CQ61">
            <v>7229943</v>
          </cell>
          <cell r="CR61">
            <v>28071877.699999999</v>
          </cell>
        </row>
        <row r="62">
          <cell r="A62" t="str">
            <v>ВППВладивосток (Кневичи)ДФО</v>
          </cell>
          <cell r="B62" t="str">
            <v>Владивостокский</v>
          </cell>
          <cell r="C62" t="str">
            <v>Владивосток (Кневичи)</v>
          </cell>
          <cell r="D62" t="str">
            <v>ВПП</v>
          </cell>
          <cell r="E62" t="str">
            <v>ВПП</v>
          </cell>
          <cell r="F62" t="str">
            <v>да</v>
          </cell>
          <cell r="G62" t="str">
            <v>ДФО</v>
          </cell>
          <cell r="H62" t="str">
            <v>Приморский край</v>
          </cell>
          <cell r="I62" t="str">
            <v>нет</v>
          </cell>
          <cell r="J62" t="str">
            <v>Группа А</v>
          </cell>
          <cell r="K62">
            <v>71</v>
          </cell>
          <cell r="L62" t="str">
            <v>Не является признаком отнесения к МТК</v>
          </cell>
          <cell r="M62" t="str">
            <v>Не является признаком отнесения к МТК</v>
          </cell>
          <cell r="N62" t="str">
            <v>не определена</v>
          </cell>
          <cell r="O62" t="str">
            <v>нет</v>
          </cell>
          <cell r="P62" t="str">
            <v>не применимо</v>
          </cell>
          <cell r="Q62" t="str">
            <v>не применимо</v>
          </cell>
          <cell r="R62">
            <v>0</v>
          </cell>
          <cell r="S62">
            <v>340</v>
          </cell>
          <cell r="T62">
            <v>4017</v>
          </cell>
          <cell r="U62">
            <v>4357</v>
          </cell>
          <cell r="V62">
            <v>225</v>
          </cell>
          <cell r="W62">
            <v>4372</v>
          </cell>
          <cell r="X62">
            <v>4597</v>
          </cell>
          <cell r="Y62">
            <v>371</v>
          </cell>
          <cell r="Z62">
            <v>179</v>
          </cell>
          <cell r="AA62">
            <v>550</v>
          </cell>
          <cell r="AB62">
            <v>399</v>
          </cell>
          <cell r="AC62">
            <v>121</v>
          </cell>
          <cell r="AD62">
            <v>520</v>
          </cell>
          <cell r="AE62">
            <v>10024</v>
          </cell>
          <cell r="AF62">
            <v>325</v>
          </cell>
          <cell r="AG62">
            <v>29</v>
          </cell>
          <cell r="AH62">
            <v>354</v>
          </cell>
          <cell r="AI62">
            <v>271</v>
          </cell>
          <cell r="AJ62">
            <v>25</v>
          </cell>
          <cell r="AK62">
            <v>296</v>
          </cell>
          <cell r="AL62">
            <v>298</v>
          </cell>
          <cell r="AM62">
            <v>96</v>
          </cell>
          <cell r="AN62">
            <v>394</v>
          </cell>
          <cell r="AO62">
            <v>359</v>
          </cell>
          <cell r="AP62">
            <v>157</v>
          </cell>
          <cell r="AQ62">
            <v>516</v>
          </cell>
          <cell r="AR62">
            <v>1560</v>
          </cell>
          <cell r="AS62">
            <v>376</v>
          </cell>
          <cell r="AT62">
            <v>21</v>
          </cell>
          <cell r="AU62">
            <v>397</v>
          </cell>
          <cell r="AV62">
            <v>150</v>
          </cell>
          <cell r="AW62">
            <v>110</v>
          </cell>
          <cell r="AX62">
            <v>260</v>
          </cell>
          <cell r="AY62">
            <v>334</v>
          </cell>
          <cell r="AZ62">
            <v>163</v>
          </cell>
          <cell r="BA62">
            <v>497</v>
          </cell>
          <cell r="BB62">
            <v>254</v>
          </cell>
          <cell r="BC62">
            <v>213</v>
          </cell>
          <cell r="BD62">
            <v>467</v>
          </cell>
          <cell r="BE62">
            <v>1621</v>
          </cell>
          <cell r="BF62">
            <v>144</v>
          </cell>
          <cell r="BG62">
            <v>105</v>
          </cell>
          <cell r="BH62">
            <v>249</v>
          </cell>
          <cell r="BI62">
            <v>50</v>
          </cell>
          <cell r="BJ62">
            <v>2</v>
          </cell>
          <cell r="BK62">
            <v>52</v>
          </cell>
          <cell r="BL62">
            <v>266.81</v>
          </cell>
          <cell r="BM62">
            <v>22.48</v>
          </cell>
          <cell r="BN62">
            <v>289.29000000000002</v>
          </cell>
          <cell r="BO62">
            <v>247.88</v>
          </cell>
          <cell r="BP62">
            <v>1.45</v>
          </cell>
          <cell r="BQ62">
            <v>249.32999999999998</v>
          </cell>
          <cell r="BR62">
            <v>839.62</v>
          </cell>
          <cell r="BS62">
            <v>150.29</v>
          </cell>
          <cell r="BT62">
            <v>135.53</v>
          </cell>
          <cell r="BU62">
            <v>285.82</v>
          </cell>
          <cell r="BV62">
            <v>114.6</v>
          </cell>
          <cell r="BW62">
            <v>2.13</v>
          </cell>
          <cell r="BX62">
            <v>116.72999999999999</v>
          </cell>
          <cell r="BY62">
            <v>40.200000000000003</v>
          </cell>
          <cell r="BZ62">
            <v>16.2</v>
          </cell>
          <cell r="CA62">
            <v>56.400000000000006</v>
          </cell>
          <cell r="CB62">
            <v>380</v>
          </cell>
          <cell r="CC62">
            <v>95.42</v>
          </cell>
          <cell r="CD62">
            <v>475.42</v>
          </cell>
          <cell r="CE62">
            <v>934.37000000000012</v>
          </cell>
          <cell r="CF62">
            <v>116.5</v>
          </cell>
          <cell r="CG62">
            <v>96.3</v>
          </cell>
          <cell r="CH62">
            <v>212.8</v>
          </cell>
          <cell r="CI62">
            <v>0.76500000000000001</v>
          </cell>
          <cell r="CJ62">
            <v>0.74</v>
          </cell>
          <cell r="CK62">
            <v>1.5049999999999999</v>
          </cell>
          <cell r="CL62">
            <v>13.108000000000001</v>
          </cell>
          <cell r="CM62">
            <v>0.88</v>
          </cell>
          <cell r="CN62">
            <v>13.988000000000001</v>
          </cell>
          <cell r="CO62">
            <v>5.8</v>
          </cell>
          <cell r="CP62">
            <v>0.9</v>
          </cell>
          <cell r="CQ62">
            <v>6.7</v>
          </cell>
          <cell r="CR62">
            <v>234.99299999999999</v>
          </cell>
        </row>
        <row r="63">
          <cell r="A63" t="str">
            <v>ВППВладикавказ (Беслан)СКФО</v>
          </cell>
          <cell r="B63" t="str">
            <v>Северо-Кавказский</v>
          </cell>
          <cell r="C63" t="str">
            <v>Владикавказ (Беслан)</v>
          </cell>
          <cell r="D63" t="str">
            <v>ВПП</v>
          </cell>
          <cell r="E63" t="str">
            <v>ВПП</v>
          </cell>
          <cell r="F63" t="str">
            <v>да</v>
          </cell>
          <cell r="G63" t="str">
            <v>СКФО</v>
          </cell>
          <cell r="H63" t="str">
            <v>Республика Северная Осетия - Алания</v>
          </cell>
          <cell r="I63" t="str">
            <v>нет</v>
          </cell>
          <cell r="J63" t="str">
            <v>Группа В</v>
          </cell>
          <cell r="K63">
            <v>175</v>
          </cell>
          <cell r="L63" t="str">
            <v>Не является признаком отнесения к МТК</v>
          </cell>
          <cell r="M63" t="str">
            <v>Не является признаком отнесения к МТК</v>
          </cell>
          <cell r="N63" t="str">
            <v>не определена</v>
          </cell>
          <cell r="O63" t="str">
            <v>нет</v>
          </cell>
          <cell r="P63" t="str">
            <v>не применимо</v>
          </cell>
          <cell r="Q63" t="str">
            <v>не применимо</v>
          </cell>
          <cell r="R63">
            <v>0</v>
          </cell>
          <cell r="S63">
            <v>0</v>
          </cell>
          <cell r="T63">
            <v>42767</v>
          </cell>
          <cell r="U63">
            <v>42767</v>
          </cell>
          <cell r="V63">
            <v>42924</v>
          </cell>
          <cell r="W63">
            <v>42832</v>
          </cell>
          <cell r="X63">
            <v>85756</v>
          </cell>
          <cell r="Y63">
            <v>42997</v>
          </cell>
          <cell r="Z63">
            <v>42991</v>
          </cell>
          <cell r="AA63">
            <v>85988</v>
          </cell>
          <cell r="AB63">
            <v>2.2999999999999998</v>
          </cell>
          <cell r="AC63">
            <v>1.7</v>
          </cell>
          <cell r="AD63">
            <v>4</v>
          </cell>
          <cell r="AE63">
            <v>214515</v>
          </cell>
          <cell r="AF63">
            <v>1.133</v>
          </cell>
          <cell r="AG63">
            <v>1.66</v>
          </cell>
          <cell r="AH63">
            <v>2.7930000000000001</v>
          </cell>
          <cell r="AI63">
            <v>19.760000000000002</v>
          </cell>
          <cell r="AJ63">
            <v>0</v>
          </cell>
          <cell r="AK63">
            <v>19.760000000000002</v>
          </cell>
          <cell r="AL63">
            <v>1200</v>
          </cell>
          <cell r="AM63">
            <v>0</v>
          </cell>
          <cell r="AN63">
            <v>1200</v>
          </cell>
          <cell r="AO63">
            <v>0</v>
          </cell>
          <cell r="AP63">
            <v>32.19</v>
          </cell>
          <cell r="AQ63">
            <v>32.19</v>
          </cell>
          <cell r="AR63">
            <v>1254.7430000000002</v>
          </cell>
          <cell r="AS63">
            <v>0</v>
          </cell>
          <cell r="AT63">
            <v>2</v>
          </cell>
          <cell r="AU63">
            <v>2</v>
          </cell>
          <cell r="AV63">
            <v>0</v>
          </cell>
          <cell r="AW63">
            <v>0</v>
          </cell>
          <cell r="AX63">
            <v>0</v>
          </cell>
          <cell r="AY63">
            <v>0.6</v>
          </cell>
          <cell r="AZ63">
            <v>1.2</v>
          </cell>
          <cell r="BA63">
            <v>1.7999999999999998</v>
          </cell>
          <cell r="BB63">
            <v>0.6</v>
          </cell>
          <cell r="BC63">
            <v>1.5</v>
          </cell>
          <cell r="BD63">
            <v>2.1</v>
          </cell>
          <cell r="BE63">
            <v>5.9</v>
          </cell>
          <cell r="BF63">
            <v>6.5000000000000002E-2</v>
          </cell>
          <cell r="BG63">
            <v>1.5189999999999999</v>
          </cell>
          <cell r="BH63">
            <v>1.5839999999999999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1</v>
          </cell>
          <cell r="BQ63">
            <v>1</v>
          </cell>
          <cell r="BR63">
            <v>2.5839999999999996</v>
          </cell>
          <cell r="BS63">
            <v>2.5999999999999999E-2</v>
          </cell>
          <cell r="BT63">
            <v>1.827</v>
          </cell>
          <cell r="BU63">
            <v>1.853</v>
          </cell>
          <cell r="BV63">
            <v>0</v>
          </cell>
          <cell r="BW63">
            <v>0</v>
          </cell>
          <cell r="BX63">
            <v>0</v>
          </cell>
          <cell r="BY63">
            <v>9.6000000000000002E-2</v>
          </cell>
          <cell r="BZ63">
            <v>1.2270000000000001</v>
          </cell>
          <cell r="CA63">
            <v>1.3230000000000002</v>
          </cell>
          <cell r="CB63">
            <v>0.68</v>
          </cell>
          <cell r="CC63">
            <v>1.93</v>
          </cell>
          <cell r="CD63">
            <v>2.61</v>
          </cell>
          <cell r="CE63">
            <v>5.7859999999999996</v>
          </cell>
          <cell r="CF63">
            <v>0</v>
          </cell>
          <cell r="CG63">
            <v>1.92</v>
          </cell>
          <cell r="CH63">
            <v>1.92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1.92</v>
          </cell>
        </row>
        <row r="64">
          <cell r="A64" t="str">
            <v>ВППВолгоград (Гумрак)ЮФО</v>
          </cell>
          <cell r="B64" t="str">
            <v>Волгоградский</v>
          </cell>
          <cell r="C64" t="str">
            <v>Волгоград (Гумрак)</v>
          </cell>
          <cell r="D64" t="str">
            <v>ВПП</v>
          </cell>
          <cell r="E64" t="str">
            <v>ВПП</v>
          </cell>
          <cell r="F64" t="str">
            <v>да</v>
          </cell>
          <cell r="G64" t="str">
            <v>ЮФО</v>
          </cell>
          <cell r="H64" t="str">
            <v>Волгоградская область</v>
          </cell>
          <cell r="I64" t="str">
            <v>нет</v>
          </cell>
          <cell r="J64" t="str">
            <v>Группа В</v>
          </cell>
          <cell r="K64">
            <v>125</v>
          </cell>
          <cell r="L64" t="str">
            <v>Не является признаком отнесения к МТК</v>
          </cell>
          <cell r="M64" t="str">
            <v>Не является признаком отнесения к МТК</v>
          </cell>
          <cell r="N64" t="str">
            <v>не определена</v>
          </cell>
          <cell r="O64" t="str">
            <v>нет</v>
          </cell>
          <cell r="P64" t="str">
            <v>не применимо</v>
          </cell>
          <cell r="Q64" t="str">
            <v>не применимо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0.1</v>
          </cell>
          <cell r="Z64">
            <v>0</v>
          </cell>
          <cell r="AA64">
            <v>0.1</v>
          </cell>
          <cell r="AB64">
            <v>0</v>
          </cell>
          <cell r="AC64">
            <v>0.6</v>
          </cell>
          <cell r="AD64">
            <v>0.6</v>
          </cell>
          <cell r="AE64">
            <v>0.7</v>
          </cell>
          <cell r="AF64">
            <v>0</v>
          </cell>
          <cell r="AG64">
            <v>0.3</v>
          </cell>
          <cell r="AH64">
            <v>0.3</v>
          </cell>
          <cell r="AI64">
            <v>0.12</v>
          </cell>
          <cell r="AJ64">
            <v>0.3</v>
          </cell>
          <cell r="AK64">
            <v>0.42</v>
          </cell>
          <cell r="AL64">
            <v>17</v>
          </cell>
          <cell r="AM64">
            <v>8</v>
          </cell>
          <cell r="AN64">
            <v>25</v>
          </cell>
          <cell r="AO64">
            <v>0</v>
          </cell>
          <cell r="AP64">
            <v>8</v>
          </cell>
          <cell r="AQ64">
            <v>8</v>
          </cell>
          <cell r="AR64">
            <v>33.72</v>
          </cell>
          <cell r="AS64">
            <v>0</v>
          </cell>
          <cell r="AT64">
            <v>8</v>
          </cell>
          <cell r="AU64">
            <v>8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8</v>
          </cell>
          <cell r="BF64">
            <v>0</v>
          </cell>
          <cell r="BG64">
            <v>8</v>
          </cell>
          <cell r="BH64">
            <v>8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20</v>
          </cell>
          <cell r="BQ64">
            <v>20</v>
          </cell>
          <cell r="BR64">
            <v>28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</row>
        <row r="65">
          <cell r="A65" t="str">
            <v>МАППВолошиноЮФО</v>
          </cell>
          <cell r="B65" t="str">
            <v>Ростовский</v>
          </cell>
          <cell r="C65" t="str">
            <v>Волошино</v>
          </cell>
          <cell r="D65" t="str">
            <v>АПП</v>
          </cell>
          <cell r="E65" t="str">
            <v>МАПП</v>
          </cell>
          <cell r="F65" t="str">
            <v>да</v>
          </cell>
          <cell r="G65" t="str">
            <v>ЮФО</v>
          </cell>
          <cell r="H65" t="str">
            <v>Ростовская область</v>
          </cell>
          <cell r="I65" t="str">
            <v>нет</v>
          </cell>
          <cell r="J65" t="str">
            <v>Группа С</v>
          </cell>
          <cell r="K65">
            <v>179</v>
          </cell>
          <cell r="L65" t="str">
            <v>Западный</v>
          </cell>
          <cell r="M65" t="str">
            <v>Сухопутный</v>
          </cell>
          <cell r="N65" t="str">
            <v>не определена</v>
          </cell>
          <cell r="O65" t="str">
            <v>нет</v>
          </cell>
          <cell r="P65" t="str">
            <v>не применимо (ЛНР)</v>
          </cell>
          <cell r="Q65" t="str">
            <v>Красная Таловка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</row>
        <row r="66">
          <cell r="A66" t="str">
            <v>ВППВоронеж (Чертовицкое)ЦФО</v>
          </cell>
          <cell r="B66" t="str">
            <v>Белгородский</v>
          </cell>
          <cell r="C66" t="str">
            <v>Воронеж (Чертовицкое)</v>
          </cell>
          <cell r="D66" t="str">
            <v>ВПП</v>
          </cell>
          <cell r="E66" t="str">
            <v>ВПП</v>
          </cell>
          <cell r="F66" t="str">
            <v>да</v>
          </cell>
          <cell r="G66" t="str">
            <v>ЦФО</v>
          </cell>
          <cell r="H66" t="str">
            <v>Воронежская область</v>
          </cell>
          <cell r="I66" t="str">
            <v>нет</v>
          </cell>
          <cell r="J66" t="str">
            <v>Группа В</v>
          </cell>
          <cell r="K66">
            <v>121</v>
          </cell>
          <cell r="L66" t="str">
            <v>Не является признаком отнесения к МТК</v>
          </cell>
          <cell r="M66" t="str">
            <v>Не является признаком отнесения к МТК</v>
          </cell>
          <cell r="N66" t="str">
            <v>не определена</v>
          </cell>
          <cell r="O66" t="str">
            <v>нет</v>
          </cell>
          <cell r="P66" t="str">
            <v>не применимо</v>
          </cell>
          <cell r="Q66" t="str">
            <v>не применимо</v>
          </cell>
          <cell r="R66">
            <v>0</v>
          </cell>
          <cell r="S66">
            <v>2.2000000000000002</v>
          </cell>
          <cell r="T66">
            <v>8.4</v>
          </cell>
          <cell r="U66">
            <v>10.600000000000001</v>
          </cell>
          <cell r="V66">
            <v>5.9</v>
          </cell>
          <cell r="W66">
            <v>0.3</v>
          </cell>
          <cell r="X66">
            <v>6.2</v>
          </cell>
          <cell r="Y66">
            <v>9.8000000000000007</v>
          </cell>
          <cell r="Z66">
            <v>1.22</v>
          </cell>
          <cell r="AA66">
            <v>11.020000000000001</v>
          </cell>
          <cell r="AB66">
            <v>60.2</v>
          </cell>
          <cell r="AC66">
            <v>59.3</v>
          </cell>
          <cell r="AD66">
            <v>119.5</v>
          </cell>
          <cell r="AE66">
            <v>147.32</v>
          </cell>
          <cell r="AF66">
            <v>15.56</v>
          </cell>
          <cell r="AG66">
            <v>4.5019999999999998</v>
          </cell>
          <cell r="AH66">
            <v>20.062000000000001</v>
          </cell>
          <cell r="AI66">
            <v>11.318</v>
          </cell>
          <cell r="AJ66">
            <v>3.6789999999999998</v>
          </cell>
          <cell r="AK66">
            <v>14.997</v>
          </cell>
          <cell r="AL66">
            <v>15.843</v>
          </cell>
          <cell r="AM66">
            <v>1.0158</v>
          </cell>
          <cell r="AN66">
            <v>16.858799999999999</v>
          </cell>
          <cell r="AO66">
            <v>10802</v>
          </cell>
          <cell r="AP66">
            <v>15530</v>
          </cell>
          <cell r="AQ66">
            <v>26332</v>
          </cell>
          <cell r="AR66">
            <v>26383.917799999999</v>
          </cell>
          <cell r="AS66">
            <v>4.12</v>
          </cell>
          <cell r="AT66">
            <v>1.03</v>
          </cell>
          <cell r="AU66">
            <v>5.15</v>
          </cell>
          <cell r="AV66">
            <v>1.1000000000000001</v>
          </cell>
          <cell r="AW66">
            <v>4.4000000000000004</v>
          </cell>
          <cell r="AX66">
            <v>5.5</v>
          </cell>
          <cell r="AY66">
            <v>6.3</v>
          </cell>
          <cell r="AZ66">
            <v>4.9000000000000004</v>
          </cell>
          <cell r="BA66">
            <v>11.2</v>
          </cell>
          <cell r="BB66">
            <v>21.785</v>
          </cell>
          <cell r="BC66">
            <v>3.47</v>
          </cell>
          <cell r="BD66">
            <v>25.254999999999999</v>
          </cell>
          <cell r="BE66">
            <v>47.104999999999997</v>
          </cell>
          <cell r="BF66">
            <v>1.639</v>
          </cell>
          <cell r="BG66">
            <v>2.7250000000000001</v>
          </cell>
          <cell r="BH66">
            <v>4.3639999999999999</v>
          </cell>
          <cell r="BI66">
            <v>9.6319999999999997</v>
          </cell>
          <cell r="BJ66">
            <v>0</v>
          </cell>
          <cell r="BK66">
            <v>9.6319999999999997</v>
          </cell>
          <cell r="BL66">
            <v>4.8159999999999998</v>
          </cell>
          <cell r="BM66">
            <v>0</v>
          </cell>
          <cell r="BN66">
            <v>4.8159999999999998</v>
          </cell>
          <cell r="BO66">
            <v>9.6319999999999997</v>
          </cell>
          <cell r="BP66">
            <v>0</v>
          </cell>
          <cell r="BQ66">
            <v>9.6319999999999997</v>
          </cell>
          <cell r="BR66">
            <v>28.443999999999999</v>
          </cell>
          <cell r="BS66">
            <v>9.6319999999999997</v>
          </cell>
          <cell r="BT66">
            <v>0</v>
          </cell>
          <cell r="BU66">
            <v>9.6319999999999997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2.181</v>
          </cell>
          <cell r="CC66">
            <v>0</v>
          </cell>
          <cell r="CD66">
            <v>2.181</v>
          </cell>
          <cell r="CE66">
            <v>11.812999999999999</v>
          </cell>
          <cell r="CF66">
            <v>11.86</v>
          </cell>
          <cell r="CG66">
            <v>11.86</v>
          </cell>
          <cell r="CH66">
            <v>23.72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23.72</v>
          </cell>
        </row>
        <row r="67">
          <cell r="A67" t="str">
            <v>МАППВоскресенскоеУФО</v>
          </cell>
          <cell r="B67" t="str">
            <v>Уральский</v>
          </cell>
          <cell r="C67" t="str">
            <v>Воскресенское</v>
          </cell>
          <cell r="D67" t="str">
            <v>АПП</v>
          </cell>
          <cell r="E67" t="str">
            <v>МАПП</v>
          </cell>
          <cell r="F67" t="str">
            <v>да</v>
          </cell>
          <cell r="G67" t="str">
            <v>УФО</v>
          </cell>
          <cell r="H67" t="str">
            <v>Курганская область</v>
          </cell>
          <cell r="I67" t="str">
            <v>нет</v>
          </cell>
          <cell r="J67" t="str">
            <v>Группа В</v>
          </cell>
          <cell r="K67">
            <v>60</v>
          </cell>
          <cell r="L67" t="str">
            <v>Не является признаком отнесения к МТК</v>
          </cell>
          <cell r="M67" t="str">
            <v>Не является признаком отнесения к МТК</v>
          </cell>
          <cell r="N67" t="str">
            <v>не определена</v>
          </cell>
          <cell r="O67" t="str">
            <v>нет</v>
          </cell>
          <cell r="P67" t="str">
            <v>Республика Казахстан</v>
          </cell>
          <cell r="Q67" t="str">
            <v>Акбалшык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</row>
        <row r="68">
          <cell r="A68" t="str">
            <v>МППВосточныйДФО</v>
          </cell>
          <cell r="B68" t="str">
            <v>Владивостокский</v>
          </cell>
          <cell r="C68" t="str">
            <v>Восточный</v>
          </cell>
          <cell r="D68" t="str">
            <v>МПП</v>
          </cell>
          <cell r="E68" t="str">
            <v>МПП</v>
          </cell>
          <cell r="F68" t="str">
            <v>да</v>
          </cell>
          <cell r="G68" t="str">
            <v>ДФО</v>
          </cell>
          <cell r="H68" t="str">
            <v>Приморский край</v>
          </cell>
          <cell r="I68" t="str">
            <v>нет</v>
          </cell>
          <cell r="J68" t="str">
            <v>Группа А</v>
          </cell>
          <cell r="K68">
            <v>65</v>
          </cell>
          <cell r="L68" t="str">
            <v>Восток</v>
          </cell>
          <cell r="M68" t="str">
            <v>Порты ДВ</v>
          </cell>
          <cell r="N68" t="str">
            <v>Приморье-1
Транссиб
Северный морской путь</v>
          </cell>
          <cell r="O68" t="str">
            <v>нет</v>
          </cell>
          <cell r="P68" t="str">
            <v>не применимо</v>
          </cell>
          <cell r="Q68" t="str">
            <v>не применимо</v>
          </cell>
          <cell r="R68">
            <v>28400000</v>
          </cell>
          <cell r="S68">
            <v>378915</v>
          </cell>
          <cell r="T68">
            <v>5755000.4479999999</v>
          </cell>
          <cell r="U68">
            <v>6133915.4479999999</v>
          </cell>
          <cell r="V68">
            <v>439950</v>
          </cell>
          <cell r="W68">
            <v>7597528.7199999997</v>
          </cell>
          <cell r="X68">
            <v>8037478.7199999997</v>
          </cell>
          <cell r="Y68">
            <v>470134</v>
          </cell>
          <cell r="Z68">
            <v>7994826.5999999996</v>
          </cell>
          <cell r="AA68">
            <v>8464960.5999999996</v>
          </cell>
          <cell r="AB68">
            <v>420594</v>
          </cell>
          <cell r="AC68">
            <v>7460384.7199999997</v>
          </cell>
          <cell r="AD68">
            <v>7880978.7199999997</v>
          </cell>
          <cell r="AE68">
            <v>30517333.487999998</v>
          </cell>
          <cell r="AF68">
            <v>451150</v>
          </cell>
          <cell r="AG68">
            <v>7424417.3859999999</v>
          </cell>
          <cell r="AH68">
            <v>7875567.3859999999</v>
          </cell>
          <cell r="AI68">
            <v>465559</v>
          </cell>
          <cell r="AJ68">
            <v>7997674.5860000001</v>
          </cell>
          <cell r="AK68">
            <v>8463233.5859999992</v>
          </cell>
          <cell r="AL68">
            <v>314882</v>
          </cell>
          <cell r="AM68">
            <v>18232492.718000002</v>
          </cell>
          <cell r="AN68">
            <v>18547374.718000002</v>
          </cell>
          <cell r="AO68">
            <v>345903</v>
          </cell>
          <cell r="AP68">
            <v>16394609.002</v>
          </cell>
          <cell r="AQ68">
            <v>16740512.002</v>
          </cell>
          <cell r="AR68">
            <v>51626687.692000002</v>
          </cell>
          <cell r="AS68">
            <v>285893</v>
          </cell>
          <cell r="AT68">
            <v>17478462.784000002</v>
          </cell>
          <cell r="AU68">
            <v>17764355.784000002</v>
          </cell>
          <cell r="AV68">
            <v>360603</v>
          </cell>
          <cell r="AW68">
            <v>20027841.717</v>
          </cell>
          <cell r="AX68">
            <v>20388444.717</v>
          </cell>
          <cell r="AY68">
            <v>369818</v>
          </cell>
          <cell r="AZ68">
            <v>17143176.530000001</v>
          </cell>
          <cell r="BA68">
            <v>17512994.530000001</v>
          </cell>
          <cell r="BB68">
            <v>361502</v>
          </cell>
          <cell r="BC68">
            <v>18159581.528000001</v>
          </cell>
          <cell r="BD68">
            <v>18521083.528000001</v>
          </cell>
          <cell r="BE68">
            <v>74186878.559</v>
          </cell>
          <cell r="BF68">
            <v>331347</v>
          </cell>
          <cell r="BG68">
            <v>18052121.776000001</v>
          </cell>
          <cell r="BH68">
            <v>18383468.776000001</v>
          </cell>
          <cell r="BI68">
            <v>375971</v>
          </cell>
          <cell r="BJ68">
            <v>19671769.369999997</v>
          </cell>
          <cell r="BK68">
            <v>20047740.369999997</v>
          </cell>
          <cell r="BL68">
            <v>434606.15</v>
          </cell>
          <cell r="BM68">
            <v>18042485.280000001</v>
          </cell>
          <cell r="BN68">
            <v>18477091.43</v>
          </cell>
          <cell r="BO68">
            <v>492055.36</v>
          </cell>
          <cell r="BP68">
            <v>19352895.93</v>
          </cell>
          <cell r="BQ68">
            <v>19844951.289999999</v>
          </cell>
          <cell r="BR68">
            <v>76753251.865999997</v>
          </cell>
          <cell r="BS68">
            <v>723798.07</v>
          </cell>
          <cell r="BT68">
            <v>17589635.487</v>
          </cell>
          <cell r="BU68">
            <v>18313433.557</v>
          </cell>
          <cell r="BV68">
            <v>674729.06</v>
          </cell>
          <cell r="BW68">
            <v>18090737.377</v>
          </cell>
          <cell r="BX68">
            <v>18765466.436999999</v>
          </cell>
          <cell r="BY68">
            <v>810120.46</v>
          </cell>
          <cell r="BZ68">
            <v>19386702.127</v>
          </cell>
          <cell r="CA68">
            <v>20196822.587000001</v>
          </cell>
          <cell r="CB68">
            <v>641898.5</v>
          </cell>
          <cell r="CC68">
            <v>10033969.949999999</v>
          </cell>
          <cell r="CD68">
            <v>10675868.449999999</v>
          </cell>
          <cell r="CE68">
            <v>67951591.031000003</v>
          </cell>
          <cell r="CF68">
            <v>934705.52</v>
          </cell>
          <cell r="CG68">
            <v>18251463.02</v>
          </cell>
          <cell r="CH68">
            <v>19186168.539999999</v>
          </cell>
          <cell r="CI68">
            <v>838931.66</v>
          </cell>
          <cell r="CJ68">
            <v>19041406.582000002</v>
          </cell>
          <cell r="CK68">
            <v>19880338.242000002</v>
          </cell>
          <cell r="CL68">
            <v>1209139.77</v>
          </cell>
          <cell r="CM68">
            <v>19307808.16</v>
          </cell>
          <cell r="CN68">
            <v>20516947.93</v>
          </cell>
          <cell r="CO68">
            <v>1135992.48</v>
          </cell>
          <cell r="CP68">
            <v>20061067.913000003</v>
          </cell>
          <cell r="CQ68">
            <v>21197060.393000003</v>
          </cell>
          <cell r="CR68">
            <v>80780515.105000004</v>
          </cell>
        </row>
        <row r="69">
          <cell r="A69" t="str">
            <v>ЖДППВыборгСЗФО</v>
          </cell>
          <cell r="B69" t="str">
            <v>Санкт-Петербургский</v>
          </cell>
          <cell r="C69" t="str">
            <v>Выборг</v>
          </cell>
          <cell r="D69" t="str">
            <v>ЖДПП</v>
          </cell>
          <cell r="E69" t="str">
            <v>ЖДПП</v>
          </cell>
          <cell r="F69" t="str">
            <v>да</v>
          </cell>
          <cell r="G69" t="str">
            <v>СЗФО</v>
          </cell>
          <cell r="H69" t="str">
            <v>Ленинградская область</v>
          </cell>
          <cell r="I69" t="str">
            <v>нет</v>
          </cell>
          <cell r="J69" t="str">
            <v>Группа С</v>
          </cell>
          <cell r="K69">
            <v>118</v>
          </cell>
          <cell r="L69" t="str">
            <v>Не является признаком отнесения к МТК</v>
          </cell>
          <cell r="M69" t="str">
            <v>Не является признаком отнесения к МТК</v>
          </cell>
          <cell r="N69" t="str">
            <v>не определена</v>
          </cell>
          <cell r="O69" t="str">
            <v>нет</v>
          </cell>
          <cell r="P69" t="str">
            <v>Финляндская Республика</v>
          </cell>
          <cell r="Q69" t="str">
            <v>Вайниккала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69.55</v>
          </cell>
          <cell r="W69">
            <v>4.6319999999999997</v>
          </cell>
          <cell r="X69">
            <v>74.182000000000002</v>
          </cell>
          <cell r="Y69">
            <v>19.260000000000002</v>
          </cell>
          <cell r="Z69">
            <v>1.5309999999999999</v>
          </cell>
          <cell r="AA69">
            <v>20.791</v>
          </cell>
          <cell r="AB69">
            <v>29.407</v>
          </cell>
          <cell r="AC69">
            <v>0.46500000000000002</v>
          </cell>
          <cell r="AD69">
            <v>29.872</v>
          </cell>
          <cell r="AE69">
            <v>124.845</v>
          </cell>
          <cell r="AF69">
            <v>4.2469999999999999</v>
          </cell>
          <cell r="AG69">
            <v>0.97899999999999998</v>
          </cell>
          <cell r="AH69">
            <v>5.226</v>
          </cell>
          <cell r="AI69">
            <v>20.689</v>
          </cell>
          <cell r="AJ69">
            <v>0.67800000000000005</v>
          </cell>
          <cell r="AK69">
            <v>21.367000000000001</v>
          </cell>
          <cell r="AL69">
            <v>12.349</v>
          </cell>
          <cell r="AM69">
            <v>1.4490000000000001</v>
          </cell>
          <cell r="AN69">
            <v>13.798</v>
          </cell>
          <cell r="AO69">
            <v>32.753</v>
          </cell>
          <cell r="AP69">
            <v>0.82499999999999996</v>
          </cell>
          <cell r="AQ69">
            <v>33.578000000000003</v>
          </cell>
          <cell r="AR69">
            <v>73.968999999999994</v>
          </cell>
          <cell r="AS69">
            <v>1.0999999999999999E-2</v>
          </cell>
          <cell r="AT69">
            <v>1.391</v>
          </cell>
          <cell r="AU69">
            <v>1.4019999999999999</v>
          </cell>
          <cell r="AV69">
            <v>30.890999999999998</v>
          </cell>
          <cell r="AW69">
            <v>1.456</v>
          </cell>
          <cell r="AX69">
            <v>32.347000000000001</v>
          </cell>
          <cell r="AY69">
            <v>7.4130000000000003</v>
          </cell>
          <cell r="AZ69">
            <v>2.0569999999999999</v>
          </cell>
          <cell r="BA69">
            <v>9.4700000000000006</v>
          </cell>
          <cell r="BB69">
            <v>44.16</v>
          </cell>
          <cell r="BC69">
            <v>0.749</v>
          </cell>
          <cell r="BD69">
            <v>44.908999999999999</v>
          </cell>
          <cell r="BE69">
            <v>88.128</v>
          </cell>
          <cell r="BF69">
            <v>18.623999999999999</v>
          </cell>
          <cell r="BG69">
            <v>0.68899999999999995</v>
          </cell>
          <cell r="BH69">
            <v>19.312999999999999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19.312999999999999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</row>
        <row r="70">
          <cell r="A70" t="str">
            <v>МППВыборгСЗФО</v>
          </cell>
          <cell r="B70" t="str">
            <v>Санкт-Петербургский</v>
          </cell>
          <cell r="C70" t="str">
            <v>Выборг</v>
          </cell>
          <cell r="D70" t="str">
            <v>МПП</v>
          </cell>
          <cell r="E70" t="str">
            <v>МПП</v>
          </cell>
          <cell r="F70" t="str">
            <v>да</v>
          </cell>
          <cell r="G70" t="str">
            <v>СЗФО</v>
          </cell>
          <cell r="H70" t="str">
            <v>Ленинградская область</v>
          </cell>
          <cell r="I70" t="str">
            <v>нет</v>
          </cell>
          <cell r="J70" t="str">
            <v>Группа В</v>
          </cell>
          <cell r="K70">
            <v>76</v>
          </cell>
          <cell r="L70" t="str">
            <v>Западный</v>
          </cell>
          <cell r="M70" t="str">
            <v>Морской</v>
          </cell>
          <cell r="N70" t="str">
            <v>Север-Юг
Транссиб
Панъевропейский МТК-9</v>
          </cell>
          <cell r="O70" t="str">
            <v>нет</v>
          </cell>
          <cell r="P70" t="str">
            <v>не применимо</v>
          </cell>
          <cell r="Q70" t="str">
            <v>не применимо</v>
          </cell>
          <cell r="R70">
            <v>0</v>
          </cell>
          <cell r="S70">
            <v>15871</v>
          </cell>
          <cell r="T70">
            <v>250708</v>
          </cell>
          <cell r="U70">
            <v>266579</v>
          </cell>
          <cell r="V70">
            <v>19454</v>
          </cell>
          <cell r="W70">
            <v>331727</v>
          </cell>
          <cell r="X70">
            <v>351181</v>
          </cell>
          <cell r="Y70">
            <v>24991</v>
          </cell>
          <cell r="Z70">
            <v>571067</v>
          </cell>
          <cell r="AA70">
            <v>596058</v>
          </cell>
          <cell r="AB70">
            <v>26591</v>
          </cell>
          <cell r="AC70">
            <v>399791</v>
          </cell>
          <cell r="AD70">
            <v>426382</v>
          </cell>
          <cell r="AE70">
            <v>1640200</v>
          </cell>
          <cell r="AF70">
            <v>12809</v>
          </cell>
          <cell r="AG70">
            <v>272094</v>
          </cell>
          <cell r="AH70">
            <v>284903</v>
          </cell>
          <cell r="AI70">
            <v>22906</v>
          </cell>
          <cell r="AJ70">
            <v>453321</v>
          </cell>
          <cell r="AK70">
            <v>476227</v>
          </cell>
          <cell r="AL70">
            <v>19936</v>
          </cell>
          <cell r="AM70">
            <v>537564</v>
          </cell>
          <cell r="AN70">
            <v>557500</v>
          </cell>
          <cell r="AO70">
            <v>29075</v>
          </cell>
          <cell r="AP70">
            <v>585770</v>
          </cell>
          <cell r="AQ70">
            <v>614845</v>
          </cell>
          <cell r="AR70">
            <v>1933475</v>
          </cell>
          <cell r="AS70">
            <v>12885</v>
          </cell>
          <cell r="AT70">
            <v>167286</v>
          </cell>
          <cell r="AU70">
            <v>180171</v>
          </cell>
          <cell r="AV70">
            <v>23206</v>
          </cell>
          <cell r="AW70">
            <v>316299</v>
          </cell>
          <cell r="AX70">
            <v>339505</v>
          </cell>
          <cell r="AY70">
            <v>17832</v>
          </cell>
          <cell r="AZ70">
            <v>332589</v>
          </cell>
          <cell r="BA70">
            <v>350421</v>
          </cell>
          <cell r="BB70">
            <v>32038</v>
          </cell>
          <cell r="BC70">
            <v>284095</v>
          </cell>
          <cell r="BD70">
            <v>316133</v>
          </cell>
          <cell r="BE70">
            <v>1186230</v>
          </cell>
          <cell r="BF70">
            <v>6628</v>
          </cell>
          <cell r="BG70">
            <v>72238</v>
          </cell>
          <cell r="BH70">
            <v>78866</v>
          </cell>
          <cell r="BI70">
            <v>14634</v>
          </cell>
          <cell r="BJ70">
            <v>215450</v>
          </cell>
          <cell r="BK70">
            <v>230084</v>
          </cell>
          <cell r="BL70">
            <v>18323</v>
          </cell>
          <cell r="BM70">
            <v>148080</v>
          </cell>
          <cell r="BN70">
            <v>166403</v>
          </cell>
          <cell r="BO70">
            <v>18789</v>
          </cell>
          <cell r="BP70">
            <v>171243</v>
          </cell>
          <cell r="BQ70">
            <v>190032</v>
          </cell>
          <cell r="BR70">
            <v>665385</v>
          </cell>
          <cell r="BS70">
            <v>9197</v>
          </cell>
          <cell r="BT70">
            <v>127294</v>
          </cell>
          <cell r="BU70">
            <v>136491</v>
          </cell>
          <cell r="BV70">
            <v>19984</v>
          </cell>
          <cell r="BW70">
            <v>262177</v>
          </cell>
          <cell r="BX70">
            <v>282161</v>
          </cell>
          <cell r="BY70">
            <v>22315</v>
          </cell>
          <cell r="BZ70">
            <v>319855</v>
          </cell>
          <cell r="CA70">
            <v>342170</v>
          </cell>
          <cell r="CB70">
            <v>14724</v>
          </cell>
          <cell r="CC70">
            <v>253917</v>
          </cell>
          <cell r="CD70">
            <v>268641</v>
          </cell>
          <cell r="CE70">
            <v>1029463</v>
          </cell>
          <cell r="CF70">
            <v>9838</v>
          </cell>
          <cell r="CG70">
            <v>213031</v>
          </cell>
          <cell r="CH70">
            <v>222869</v>
          </cell>
          <cell r="CI70">
            <v>11741</v>
          </cell>
          <cell r="CJ70">
            <v>201642</v>
          </cell>
          <cell r="CK70">
            <v>213383</v>
          </cell>
          <cell r="CL70">
            <v>4243</v>
          </cell>
          <cell r="CM70">
            <v>344365</v>
          </cell>
          <cell r="CN70">
            <v>348608</v>
          </cell>
          <cell r="CO70">
            <v>0</v>
          </cell>
          <cell r="CP70">
            <v>487794</v>
          </cell>
          <cell r="CQ70">
            <v>487794</v>
          </cell>
          <cell r="CR70">
            <v>1272654</v>
          </cell>
        </row>
        <row r="71">
          <cell r="A71" t="str">
            <v>МППВысоцкСЗФО</v>
          </cell>
          <cell r="B71" t="str">
            <v>Санкт-Петербургский</v>
          </cell>
          <cell r="C71" t="str">
            <v>Высоцк</v>
          </cell>
          <cell r="D71" t="str">
            <v>МПП</v>
          </cell>
          <cell r="E71" t="str">
            <v>МПП</v>
          </cell>
          <cell r="F71" t="str">
            <v>да</v>
          </cell>
          <cell r="G71" t="str">
            <v>СЗФО</v>
          </cell>
          <cell r="H71" t="str">
            <v>Ленинградская область</v>
          </cell>
          <cell r="I71" t="str">
            <v>нет</v>
          </cell>
          <cell r="J71" t="str">
            <v>Группа А</v>
          </cell>
          <cell r="K71">
            <v>18</v>
          </cell>
          <cell r="L71" t="str">
            <v>Западный</v>
          </cell>
          <cell r="M71" t="str">
            <v>Морской</v>
          </cell>
          <cell r="N71" t="str">
            <v>Север-Юг
Транссиб
Панъевропейский МТК-9</v>
          </cell>
          <cell r="O71" t="str">
            <v>нет</v>
          </cell>
          <cell r="P71" t="str">
            <v>не применимо</v>
          </cell>
          <cell r="Q71" t="str">
            <v>не применимо</v>
          </cell>
          <cell r="R71">
            <v>27010000</v>
          </cell>
          <cell r="S71">
            <v>683</v>
          </cell>
          <cell r="T71">
            <v>4548359.1329999994</v>
          </cell>
          <cell r="U71">
            <v>4549042.1329999994</v>
          </cell>
          <cell r="V71">
            <v>414</v>
          </cell>
          <cell r="W71">
            <v>4239801.6679999996</v>
          </cell>
          <cell r="X71">
            <v>4240215.6679999996</v>
          </cell>
          <cell r="Y71">
            <v>0</v>
          </cell>
          <cell r="Z71">
            <v>3500989.4649999999</v>
          </cell>
          <cell r="AA71">
            <v>3500989.4649999999</v>
          </cell>
          <cell r="AB71">
            <v>1522</v>
          </cell>
          <cell r="AC71">
            <v>4524382.3039999995</v>
          </cell>
          <cell r="AD71">
            <v>4525904.3039999995</v>
          </cell>
          <cell r="AE71">
            <v>16816151.57</v>
          </cell>
          <cell r="AF71">
            <v>4298</v>
          </cell>
          <cell r="AG71">
            <v>4328195.398</v>
          </cell>
          <cell r="AH71">
            <v>4332493.398</v>
          </cell>
          <cell r="AI71">
            <v>54042</v>
          </cell>
          <cell r="AJ71">
            <v>3737115.7179999999</v>
          </cell>
          <cell r="AK71">
            <v>3791157.7179999999</v>
          </cell>
          <cell r="AL71">
            <v>157959</v>
          </cell>
          <cell r="AM71">
            <v>4334192.7359999996</v>
          </cell>
          <cell r="AN71">
            <v>4492151.7359999996</v>
          </cell>
          <cell r="AO71">
            <v>27367</v>
          </cell>
          <cell r="AP71">
            <v>4891218.26</v>
          </cell>
          <cell r="AQ71">
            <v>4918585.26</v>
          </cell>
          <cell r="AR71">
            <v>17534388.112</v>
          </cell>
          <cell r="AS71">
            <v>34651.978999999999</v>
          </cell>
          <cell r="AT71">
            <v>4920847.5779999997</v>
          </cell>
          <cell r="AU71">
            <v>4955499.557</v>
          </cell>
          <cell r="AV71">
            <v>5040.6189999999997</v>
          </cell>
          <cell r="AW71">
            <v>4111058.5529999998</v>
          </cell>
          <cell r="AX71">
            <v>4116099.1719999998</v>
          </cell>
          <cell r="AY71">
            <v>0</v>
          </cell>
          <cell r="AZ71">
            <v>4278935</v>
          </cell>
          <cell r="BA71">
            <v>4278935</v>
          </cell>
          <cell r="BB71">
            <v>0</v>
          </cell>
          <cell r="BC71">
            <v>4698185.4450000003</v>
          </cell>
          <cell r="BD71">
            <v>4698185.4450000003</v>
          </cell>
          <cell r="BE71">
            <v>18048719.174000002</v>
          </cell>
          <cell r="BF71">
            <v>0</v>
          </cell>
          <cell r="BG71">
            <v>4306122.1409999998</v>
          </cell>
          <cell r="BH71">
            <v>4306122.1409999998</v>
          </cell>
          <cell r="BI71">
            <v>249683</v>
          </cell>
          <cell r="BJ71">
            <v>16689842</v>
          </cell>
          <cell r="BK71">
            <v>16939525</v>
          </cell>
          <cell r="BL71">
            <v>0</v>
          </cell>
          <cell r="BM71">
            <v>3943656.0589999999</v>
          </cell>
          <cell r="BN71">
            <v>3943656.0589999999</v>
          </cell>
          <cell r="BO71">
            <v>0</v>
          </cell>
          <cell r="BP71">
            <v>4977894.591</v>
          </cell>
          <cell r="BQ71">
            <v>4977894.591</v>
          </cell>
          <cell r="BR71">
            <v>30167197.790999997</v>
          </cell>
          <cell r="BS71">
            <v>0</v>
          </cell>
          <cell r="BT71">
            <v>4049288.156</v>
          </cell>
          <cell r="BU71">
            <v>4049288.156</v>
          </cell>
          <cell r="BV71">
            <v>0</v>
          </cell>
          <cell r="BW71">
            <v>4012135.3</v>
          </cell>
          <cell r="BX71">
            <v>4012135.3</v>
          </cell>
          <cell r="BY71">
            <v>0</v>
          </cell>
          <cell r="BZ71">
            <v>3814555</v>
          </cell>
          <cell r="CA71">
            <v>3814555</v>
          </cell>
          <cell r="CB71">
            <v>14844.2</v>
          </cell>
          <cell r="CC71">
            <v>3964307.4010000001</v>
          </cell>
          <cell r="CD71">
            <v>3979151.6010000003</v>
          </cell>
          <cell r="CE71">
            <v>15855130.057</v>
          </cell>
          <cell r="CF71">
            <v>0</v>
          </cell>
          <cell r="CG71">
            <v>3953197</v>
          </cell>
          <cell r="CH71">
            <v>3953197</v>
          </cell>
          <cell r="CI71">
            <v>2143.931</v>
          </cell>
          <cell r="CJ71">
            <v>3685999.59</v>
          </cell>
          <cell r="CK71">
            <v>3688143.5209999997</v>
          </cell>
          <cell r="CL71">
            <v>0</v>
          </cell>
          <cell r="CM71">
            <v>3372589.1</v>
          </cell>
          <cell r="CN71">
            <v>3372589.1</v>
          </cell>
          <cell r="CO71">
            <v>5143</v>
          </cell>
          <cell r="CP71">
            <v>4182010.2719999999</v>
          </cell>
          <cell r="CQ71">
            <v>4187153.2719999999</v>
          </cell>
          <cell r="CR71">
            <v>15201082.892999999</v>
          </cell>
        </row>
        <row r="72">
          <cell r="A72" t="str">
            <v>МАППВяртсиляСЗФО</v>
          </cell>
          <cell r="B72" t="str">
            <v>Санкт-Петербургский</v>
          </cell>
          <cell r="C72" t="str">
            <v>Вяртсиля</v>
          </cell>
          <cell r="D72" t="str">
            <v>АПП</v>
          </cell>
          <cell r="E72" t="str">
            <v>МАПП</v>
          </cell>
          <cell r="F72" t="str">
            <v>да</v>
          </cell>
          <cell r="G72" t="str">
            <v>СЗФО</v>
          </cell>
          <cell r="H72" t="str">
            <v>Республика Карелия</v>
          </cell>
          <cell r="I72" t="str">
            <v>нет</v>
          </cell>
          <cell r="J72" t="str">
            <v>Группа А</v>
          </cell>
          <cell r="K72">
            <v>6</v>
          </cell>
          <cell r="L72" t="str">
            <v>Западный</v>
          </cell>
          <cell r="M72" t="str">
            <v>Сухопутный</v>
          </cell>
          <cell r="N72" t="str">
            <v>не определена</v>
          </cell>
          <cell r="O72" t="str">
            <v>нет</v>
          </cell>
          <cell r="P72" t="str">
            <v>Финляндская Республика</v>
          </cell>
          <cell r="Q72" t="str">
            <v>Ниирала</v>
          </cell>
          <cell r="R72">
            <v>0</v>
          </cell>
          <cell r="S72">
            <v>7712.2690000000002</v>
          </cell>
          <cell r="T72">
            <v>241728.06</v>
          </cell>
          <cell r="U72">
            <v>249440.329</v>
          </cell>
          <cell r="V72">
            <v>8908.7900000000009</v>
          </cell>
          <cell r="W72">
            <v>214393.81</v>
          </cell>
          <cell r="X72">
            <v>223302.6</v>
          </cell>
          <cell r="Y72">
            <v>11421.61</v>
          </cell>
          <cell r="Z72">
            <v>227307.27</v>
          </cell>
          <cell r="AA72">
            <v>238728.88</v>
          </cell>
          <cell r="AB72">
            <v>9390.7099999999991</v>
          </cell>
          <cell r="AC72">
            <v>208567.01</v>
          </cell>
          <cell r="AD72">
            <v>217957.72</v>
          </cell>
          <cell r="AE72">
            <v>929429.52899999998</v>
          </cell>
          <cell r="AF72">
            <v>6291.42</v>
          </cell>
          <cell r="AG72">
            <v>237406.15</v>
          </cell>
          <cell r="AH72">
            <v>243697.57</v>
          </cell>
          <cell r="AI72">
            <v>10481.803</v>
          </cell>
          <cell r="AJ72">
            <v>256817.43900000001</v>
          </cell>
          <cell r="AK72">
            <v>267299.24200000003</v>
          </cell>
          <cell r="AL72">
            <v>9735.5300000000007</v>
          </cell>
          <cell r="AM72">
            <v>265250.93</v>
          </cell>
          <cell r="AN72">
            <v>274986.46000000002</v>
          </cell>
          <cell r="AO72">
            <v>8703.49</v>
          </cell>
          <cell r="AP72">
            <v>255064.52</v>
          </cell>
          <cell r="AQ72">
            <v>263768.01</v>
          </cell>
          <cell r="AR72">
            <v>1049751.2820000001</v>
          </cell>
          <cell r="AS72">
            <v>10095.68</v>
          </cell>
          <cell r="AT72">
            <v>286350.7</v>
          </cell>
          <cell r="AU72">
            <v>296446.38</v>
          </cell>
          <cell r="AV72">
            <v>16856.66</v>
          </cell>
          <cell r="AW72">
            <v>270131.96000000002</v>
          </cell>
          <cell r="AX72">
            <v>286988.62</v>
          </cell>
          <cell r="AY72">
            <v>18856.77</v>
          </cell>
          <cell r="AZ72">
            <v>261892.53099999999</v>
          </cell>
          <cell r="BA72">
            <v>280749.30099999998</v>
          </cell>
          <cell r="BB72">
            <v>12754.01</v>
          </cell>
          <cell r="BC72">
            <v>307390.65000000002</v>
          </cell>
          <cell r="BD72">
            <v>320144.66000000003</v>
          </cell>
          <cell r="BE72">
            <v>1184328.9610000001</v>
          </cell>
          <cell r="BF72">
            <v>10949.11</v>
          </cell>
          <cell r="BG72">
            <v>301092.65999999997</v>
          </cell>
          <cell r="BH72">
            <v>312041.76999999996</v>
          </cell>
          <cell r="BI72">
            <v>10395.969999999999</v>
          </cell>
          <cell r="BJ72">
            <v>306098.96000000002</v>
          </cell>
          <cell r="BK72">
            <v>316494.93</v>
          </cell>
          <cell r="BL72">
            <v>13027.805</v>
          </cell>
          <cell r="BM72">
            <v>301735.32699999999</v>
          </cell>
          <cell r="BN72">
            <v>314763.13199999998</v>
          </cell>
          <cell r="BO72">
            <v>8377.5300000000007</v>
          </cell>
          <cell r="BP72">
            <v>310006.62</v>
          </cell>
          <cell r="BQ72">
            <v>318384.15000000002</v>
          </cell>
          <cell r="BR72">
            <v>1261683.9820000001</v>
          </cell>
          <cell r="BS72">
            <v>12209.257</v>
          </cell>
          <cell r="BT72">
            <v>275507.391</v>
          </cell>
          <cell r="BU72">
            <v>287716.64799999999</v>
          </cell>
          <cell r="BV72">
            <v>22976.146000000001</v>
          </cell>
          <cell r="BW72">
            <v>257941.448</v>
          </cell>
          <cell r="BX72">
            <v>280917.59399999998</v>
          </cell>
          <cell r="BY72">
            <v>21026.53</v>
          </cell>
          <cell r="BZ72">
            <v>271843.50799999997</v>
          </cell>
          <cell r="CA72">
            <v>292870.03799999994</v>
          </cell>
          <cell r="CB72">
            <v>12592.998</v>
          </cell>
          <cell r="CC72">
            <v>325381.478</v>
          </cell>
          <cell r="CD72">
            <v>337974.47600000002</v>
          </cell>
          <cell r="CE72">
            <v>1199478.7560000001</v>
          </cell>
          <cell r="CF72">
            <v>5656.6930000000002</v>
          </cell>
          <cell r="CG72">
            <v>262024.53400000001</v>
          </cell>
          <cell r="CH72">
            <v>267681.22700000001</v>
          </cell>
          <cell r="CI72">
            <v>749.404</v>
          </cell>
          <cell r="CJ72">
            <v>87482.945000000007</v>
          </cell>
          <cell r="CK72">
            <v>88232.349000000002</v>
          </cell>
          <cell r="CL72">
            <v>166.92099999999999</v>
          </cell>
          <cell r="CM72">
            <v>28933.62</v>
          </cell>
          <cell r="CN72">
            <v>29100.540999999997</v>
          </cell>
          <cell r="CO72">
            <v>61.863999999999997</v>
          </cell>
          <cell r="CP72">
            <v>395.01</v>
          </cell>
          <cell r="CQ72">
            <v>456.87399999999997</v>
          </cell>
          <cell r="CR72">
            <v>385470.99099999998</v>
          </cell>
        </row>
        <row r="73">
          <cell r="A73" t="str">
            <v>ЖДППВяртсиляСЗФО</v>
          </cell>
          <cell r="B73" t="str">
            <v>Санкт-Петербургский</v>
          </cell>
          <cell r="C73" t="str">
            <v>Вяртсиля</v>
          </cell>
          <cell r="D73" t="str">
            <v>ЖДПП</v>
          </cell>
          <cell r="E73" t="str">
            <v>ЖДПП</v>
          </cell>
          <cell r="F73" t="str">
            <v>да</v>
          </cell>
          <cell r="G73" t="str">
            <v>СЗФО</v>
          </cell>
          <cell r="H73" t="str">
            <v>Республика Карелия</v>
          </cell>
          <cell r="I73" t="str">
            <v>нет</v>
          </cell>
          <cell r="J73" t="str">
            <v>Группа С</v>
          </cell>
          <cell r="K73">
            <v>74</v>
          </cell>
          <cell r="L73" t="str">
            <v>Западный</v>
          </cell>
          <cell r="M73" t="str">
            <v>Сухопутный</v>
          </cell>
          <cell r="N73" t="str">
            <v>не определена</v>
          </cell>
          <cell r="O73" t="str">
            <v>нет</v>
          </cell>
          <cell r="P73" t="str">
            <v>Финляндская Республика</v>
          </cell>
          <cell r="Q73" t="str">
            <v>Ниирала</v>
          </cell>
          <cell r="R73">
            <v>0</v>
          </cell>
          <cell r="S73">
            <v>15757.391</v>
          </cell>
          <cell r="T73">
            <v>168136.15</v>
          </cell>
          <cell r="U73">
            <v>183893.541</v>
          </cell>
          <cell r="V73">
            <v>20585.34</v>
          </cell>
          <cell r="W73">
            <v>158349.5</v>
          </cell>
          <cell r="X73">
            <v>178934.84</v>
          </cell>
          <cell r="Y73">
            <v>20414.580000000002</v>
          </cell>
          <cell r="Z73">
            <v>170977.67</v>
          </cell>
          <cell r="AA73">
            <v>191392.25</v>
          </cell>
          <cell r="AB73">
            <v>22064</v>
          </cell>
          <cell r="AC73">
            <v>147525.82</v>
          </cell>
          <cell r="AD73">
            <v>169589.82</v>
          </cell>
          <cell r="AE73">
            <v>723810.451</v>
          </cell>
          <cell r="AF73">
            <v>25184</v>
          </cell>
          <cell r="AG73">
            <v>150419.51</v>
          </cell>
          <cell r="AH73">
            <v>175603.51</v>
          </cell>
          <cell r="AI73">
            <v>27747.32</v>
          </cell>
          <cell r="AJ73">
            <v>167026.356</v>
          </cell>
          <cell r="AK73">
            <v>194773.67600000001</v>
          </cell>
          <cell r="AL73">
            <v>19135</v>
          </cell>
          <cell r="AM73">
            <v>157687.32999999999</v>
          </cell>
          <cell r="AN73">
            <v>176822.33</v>
          </cell>
          <cell r="AO73">
            <v>18416.599999999999</v>
          </cell>
          <cell r="AP73">
            <v>178020.3</v>
          </cell>
          <cell r="AQ73">
            <v>196436.9</v>
          </cell>
          <cell r="AR73">
            <v>743636.41599999997</v>
          </cell>
          <cell r="AS73">
            <v>23236</v>
          </cell>
          <cell r="AT73">
            <v>132802.09</v>
          </cell>
          <cell r="AU73">
            <v>156038.09</v>
          </cell>
          <cell r="AV73">
            <v>6550</v>
          </cell>
          <cell r="AW73">
            <v>143668.54999999999</v>
          </cell>
          <cell r="AX73">
            <v>150218.54999999999</v>
          </cell>
          <cell r="AY73">
            <v>7147</v>
          </cell>
          <cell r="AZ73">
            <v>140052.304</v>
          </cell>
          <cell r="BA73">
            <v>147199.304</v>
          </cell>
          <cell r="BB73">
            <v>8003.7</v>
          </cell>
          <cell r="BC73">
            <v>146438.28</v>
          </cell>
          <cell r="BD73">
            <v>154441.98000000001</v>
          </cell>
          <cell r="BE73">
            <v>607897.924</v>
          </cell>
          <cell r="BF73">
            <v>6757</v>
          </cell>
          <cell r="BG73">
            <v>135465.23000000001</v>
          </cell>
          <cell r="BH73">
            <v>142222.23000000001</v>
          </cell>
          <cell r="BI73">
            <v>13598.1</v>
          </cell>
          <cell r="BJ73">
            <v>120115.05</v>
          </cell>
          <cell r="BK73">
            <v>133713.15</v>
          </cell>
          <cell r="BL73">
            <v>14025.7</v>
          </cell>
          <cell r="BM73">
            <v>213309.28200000001</v>
          </cell>
          <cell r="BN73">
            <v>227334.98200000002</v>
          </cell>
          <cell r="BO73">
            <v>13442.29</v>
          </cell>
          <cell r="BP73">
            <v>145336.51999999999</v>
          </cell>
          <cell r="BQ73">
            <v>158778.81</v>
          </cell>
          <cell r="BR73">
            <v>662049.17200000002</v>
          </cell>
          <cell r="BS73">
            <v>21408.488000000001</v>
          </cell>
          <cell r="BT73">
            <v>156684.1</v>
          </cell>
          <cell r="BU73">
            <v>178092.58800000002</v>
          </cell>
          <cell r="BV73">
            <v>32743.49</v>
          </cell>
          <cell r="BW73">
            <v>175556.91</v>
          </cell>
          <cell r="BX73">
            <v>208300.4</v>
          </cell>
          <cell r="BY73">
            <v>36182.660000000003</v>
          </cell>
          <cell r="BZ73">
            <v>191642.15</v>
          </cell>
          <cell r="CA73">
            <v>227824.81</v>
          </cell>
          <cell r="CB73">
            <v>23096.43</v>
          </cell>
          <cell r="CC73">
            <v>160339.4</v>
          </cell>
          <cell r="CD73">
            <v>183435.83</v>
          </cell>
          <cell r="CE73">
            <v>797653.62800000003</v>
          </cell>
          <cell r="CF73">
            <v>1685.54</v>
          </cell>
          <cell r="CG73">
            <v>110391.08</v>
          </cell>
          <cell r="CH73">
            <v>112076.62</v>
          </cell>
          <cell r="CI73">
            <v>0</v>
          </cell>
          <cell r="CJ73">
            <v>64948.141000000003</v>
          </cell>
          <cell r="CK73">
            <v>64948.141000000003</v>
          </cell>
          <cell r="CL73">
            <v>0</v>
          </cell>
          <cell r="CM73">
            <v>37803.411</v>
          </cell>
          <cell r="CN73">
            <v>37803.411</v>
          </cell>
          <cell r="CO73">
            <v>73.45</v>
          </cell>
          <cell r="CP73">
            <v>53859.69</v>
          </cell>
          <cell r="CQ73">
            <v>53933.14</v>
          </cell>
          <cell r="CR73">
            <v>268761.31199999998</v>
          </cell>
        </row>
        <row r="74">
          <cell r="A74" t="str">
            <v>ДАПП ПУПГарахСКФО</v>
          </cell>
          <cell r="B74" t="str">
            <v>Северо-Кавказский</v>
          </cell>
          <cell r="C74" t="str">
            <v>Гарах</v>
          </cell>
          <cell r="D74" t="str">
            <v>АПП</v>
          </cell>
          <cell r="E74" t="str">
            <v>ДАПП ПУП</v>
          </cell>
          <cell r="F74" t="str">
            <v>да</v>
          </cell>
          <cell r="G74" t="str">
            <v>СКФО</v>
          </cell>
          <cell r="H74" t="str">
            <v>Республика Дагестан</v>
          </cell>
          <cell r="I74" t="str">
            <v>нет</v>
          </cell>
          <cell r="J74" t="str">
            <v>Группа С</v>
          </cell>
          <cell r="K74">
            <v>230</v>
          </cell>
          <cell r="L74" t="str">
            <v>Север-Юг</v>
          </cell>
          <cell r="M74" t="str">
            <v>Западный</v>
          </cell>
          <cell r="N74" t="str">
            <v>не определена</v>
          </cell>
          <cell r="O74" t="str">
            <v>нет</v>
          </cell>
          <cell r="P74" t="str">
            <v>Азербайджанская Республика</v>
          </cell>
          <cell r="Q74" t="str">
            <v>Зухул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</row>
        <row r="75">
          <cell r="A75" t="str">
            <v>ЖДППГартмашевкаЦФО</v>
          </cell>
          <cell r="B75" t="str">
            <v>Белгородский</v>
          </cell>
          <cell r="C75" t="str">
            <v>Гартмашевка</v>
          </cell>
          <cell r="D75" t="str">
            <v>ЖДПП</v>
          </cell>
          <cell r="E75" t="str">
            <v>ЖДПП</v>
          </cell>
          <cell r="F75" t="str">
            <v>нет</v>
          </cell>
          <cell r="G75" t="str">
            <v>ЦФО</v>
          </cell>
          <cell r="H75" t="str">
            <v>Воронежская область</v>
          </cell>
          <cell r="I75" t="str">
            <v>нет</v>
          </cell>
          <cell r="J75" t="str">
            <v>не определена</v>
          </cell>
          <cell r="K75">
            <v>362</v>
          </cell>
          <cell r="L75" t="str">
            <v>Западный</v>
          </cell>
          <cell r="M75" t="str">
            <v>Сухопутный</v>
          </cell>
          <cell r="N75" t="str">
            <v>не определена</v>
          </cell>
          <cell r="O75" t="str">
            <v>нет</v>
          </cell>
          <cell r="P75" t="str">
            <v>не применимо (ЛНР)</v>
          </cell>
          <cell r="Q75" t="str">
            <v>Зариновка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</row>
        <row r="76">
          <cell r="A76" t="str">
            <v>ВППГеленджикЮФО</v>
          </cell>
          <cell r="B76" t="str">
            <v>Сочинский</v>
          </cell>
          <cell r="C76" t="str">
            <v>Геленджик</v>
          </cell>
          <cell r="D76" t="str">
            <v>ВПП</v>
          </cell>
          <cell r="E76" t="str">
            <v>ВПП</v>
          </cell>
          <cell r="F76" t="str">
            <v>нет</v>
          </cell>
          <cell r="G76" t="str">
            <v>ЮФО</v>
          </cell>
          <cell r="H76" t="str">
            <v>Краснодарский край</v>
          </cell>
          <cell r="I76" t="str">
            <v>нет</v>
          </cell>
          <cell r="J76" t="str">
            <v>Группа С</v>
          </cell>
          <cell r="K76">
            <v>297</v>
          </cell>
          <cell r="L76" t="str">
            <v>Не является признаком отнесения к МТК</v>
          </cell>
          <cell r="M76" t="str">
            <v>Не является признаком отнесения к МТК</v>
          </cell>
          <cell r="N76" t="str">
            <v>не определена</v>
          </cell>
          <cell r="O76" t="str">
            <v>нет</v>
          </cell>
          <cell r="P76" t="str">
            <v>не применимо</v>
          </cell>
          <cell r="Q76" t="str">
            <v>не применимо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</row>
        <row r="77">
          <cell r="A77" t="str">
            <v>МППГеленджикЮФО</v>
          </cell>
          <cell r="B77" t="str">
            <v>Сочинский</v>
          </cell>
          <cell r="C77" t="str">
            <v>Геленджик</v>
          </cell>
          <cell r="D77" t="str">
            <v>МПП</v>
          </cell>
          <cell r="E77" t="str">
            <v>МПП</v>
          </cell>
          <cell r="F77" t="str">
            <v>нет</v>
          </cell>
          <cell r="G77" t="str">
            <v>ЮФО</v>
          </cell>
          <cell r="H77" t="str">
            <v>Краснодарский край</v>
          </cell>
          <cell r="I77" t="str">
            <v>нет</v>
          </cell>
          <cell r="J77" t="str">
            <v>не определена</v>
          </cell>
          <cell r="K77">
            <v>153</v>
          </cell>
          <cell r="L77" t="str">
            <v>АЧБ</v>
          </cell>
          <cell r="M77" t="str">
            <v>Морской</v>
          </cell>
          <cell r="N77" t="str">
            <v>не определена</v>
          </cell>
          <cell r="O77" t="str">
            <v>нет</v>
          </cell>
          <cell r="P77" t="str">
            <v>не применимо</v>
          </cell>
          <cell r="Q77" t="str">
            <v>не применимо</v>
          </cell>
          <cell r="R77">
            <v>250000</v>
          </cell>
          <cell r="S77">
            <v>31357.394</v>
          </cell>
          <cell r="T77">
            <v>410.82100000000003</v>
          </cell>
          <cell r="U77">
            <v>31768.215</v>
          </cell>
          <cell r="V77">
            <v>50042.413999999997</v>
          </cell>
          <cell r="W77">
            <v>27.05</v>
          </cell>
          <cell r="X77">
            <v>50069.464</v>
          </cell>
          <cell r="Y77">
            <v>25276.123</v>
          </cell>
          <cell r="Z77">
            <v>42.122999999999998</v>
          </cell>
          <cell r="AA77">
            <v>25318.245999999999</v>
          </cell>
          <cell r="AB77">
            <v>94310.805999999997</v>
          </cell>
          <cell r="AC77">
            <v>95.519000000000005</v>
          </cell>
          <cell r="AD77">
            <v>94406.324999999997</v>
          </cell>
          <cell r="AE77">
            <v>201562.25</v>
          </cell>
          <cell r="AF77">
            <v>73417.320999999996</v>
          </cell>
          <cell r="AG77">
            <v>310.05599999999998</v>
          </cell>
          <cell r="AH77">
            <v>73727.376999999993</v>
          </cell>
          <cell r="AI77">
            <v>43254.233999999997</v>
          </cell>
          <cell r="AJ77">
            <v>1703.9870000000001</v>
          </cell>
          <cell r="AK77">
            <v>44958.220999999998</v>
          </cell>
          <cell r="AL77">
            <v>19375.509999999998</v>
          </cell>
          <cell r="AM77">
            <v>2077.29</v>
          </cell>
          <cell r="AN77">
            <v>21452.799999999999</v>
          </cell>
          <cell r="AO77">
            <v>67925.784</v>
          </cell>
          <cell r="AP77">
            <v>6237.8429999999998</v>
          </cell>
          <cell r="AQ77">
            <v>74163.626999999993</v>
          </cell>
          <cell r="AR77">
            <v>214302.02499999997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</row>
        <row r="78">
          <cell r="A78" t="str">
            <v>ЖДППГлушковоЦФО</v>
          </cell>
          <cell r="B78" t="str">
            <v>Брянский</v>
          </cell>
          <cell r="C78" t="str">
            <v>Глушково</v>
          </cell>
          <cell r="D78" t="str">
            <v>ЖДПП</v>
          </cell>
          <cell r="E78" t="str">
            <v>ЖДПП</v>
          </cell>
          <cell r="F78" t="str">
            <v>да</v>
          </cell>
          <cell r="G78" t="str">
            <v>ЦФО</v>
          </cell>
          <cell r="H78" t="str">
            <v>Курская область</v>
          </cell>
          <cell r="I78" t="str">
            <v>нет</v>
          </cell>
          <cell r="J78" t="str">
            <v>Группа С</v>
          </cell>
          <cell r="K78">
            <v>304</v>
          </cell>
          <cell r="L78" t="str">
            <v>Западный</v>
          </cell>
          <cell r="M78" t="str">
            <v>Сухопутный</v>
          </cell>
          <cell r="N78" t="str">
            <v>не определена</v>
          </cell>
          <cell r="O78" t="str">
            <v>нет</v>
          </cell>
          <cell r="P78" t="str">
            <v>Украина</v>
          </cell>
          <cell r="Q78" t="str">
            <v>Волфино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</row>
        <row r="79">
          <cell r="A79" t="str">
            <v>ДАППГоловчиноЦФО</v>
          </cell>
          <cell r="B79" t="str">
            <v>Белгородский</v>
          </cell>
          <cell r="C79" t="str">
            <v>Головчино</v>
          </cell>
          <cell r="D79" t="str">
            <v>АПП</v>
          </cell>
          <cell r="E79" t="str">
            <v>ДАПП</v>
          </cell>
          <cell r="F79" t="str">
            <v>нет</v>
          </cell>
          <cell r="G79" t="str">
            <v>ЦФО</v>
          </cell>
          <cell r="H79" t="str">
            <v>Белгородская область</v>
          </cell>
          <cell r="I79" t="str">
            <v>нет</v>
          </cell>
          <cell r="J79" t="str">
            <v>не определена</v>
          </cell>
          <cell r="K79">
            <v>309</v>
          </cell>
          <cell r="L79" t="str">
            <v>Западный</v>
          </cell>
          <cell r="M79" t="str">
            <v>Сухопутный</v>
          </cell>
          <cell r="N79" t="str">
            <v>не определена</v>
          </cell>
          <cell r="O79" t="str">
            <v>нет</v>
          </cell>
          <cell r="P79" t="str">
            <v>Украина</v>
          </cell>
          <cell r="Q79" t="str">
            <v>Ивашки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</row>
        <row r="80">
          <cell r="A80" t="str">
            <v>ЖДППГоловчиноЦФО</v>
          </cell>
          <cell r="B80" t="str">
            <v>Белгородский</v>
          </cell>
          <cell r="C80" t="str">
            <v>Головчино</v>
          </cell>
          <cell r="D80" t="str">
            <v>ЖДПП</v>
          </cell>
          <cell r="E80" t="str">
            <v>ЖДПП</v>
          </cell>
          <cell r="F80" t="str">
            <v>да</v>
          </cell>
          <cell r="G80" t="str">
            <v>ЦФО</v>
          </cell>
          <cell r="H80" t="str">
            <v>Белгородская область</v>
          </cell>
          <cell r="I80" t="str">
            <v>нет</v>
          </cell>
          <cell r="J80" t="str">
            <v>Группа С</v>
          </cell>
          <cell r="K80">
            <v>373</v>
          </cell>
          <cell r="L80" t="str">
            <v>Западный</v>
          </cell>
          <cell r="M80" t="str">
            <v>Сухопутный</v>
          </cell>
          <cell r="N80" t="str">
            <v>не определена</v>
          </cell>
          <cell r="O80" t="str">
            <v>нет</v>
          </cell>
          <cell r="P80" t="str">
            <v>Украина</v>
          </cell>
          <cell r="Q80" t="str">
            <v>Одноробовка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</row>
        <row r="81">
          <cell r="A81" t="str">
            <v>МАППГорнякСФО</v>
          </cell>
          <cell r="B81" t="str">
            <v>Новосибирский</v>
          </cell>
          <cell r="C81" t="str">
            <v>Горняк</v>
          </cell>
          <cell r="D81" t="str">
            <v>АПП</v>
          </cell>
          <cell r="E81" t="str">
            <v>МАПП</v>
          </cell>
          <cell r="F81" t="str">
            <v>да</v>
          </cell>
          <cell r="G81" t="str">
            <v>СФО</v>
          </cell>
          <cell r="H81" t="str">
            <v>Алтайский край</v>
          </cell>
          <cell r="I81" t="str">
            <v>нет</v>
          </cell>
          <cell r="J81" t="str">
            <v>Группа В</v>
          </cell>
          <cell r="K81">
            <v>59</v>
          </cell>
          <cell r="L81" t="str">
            <v>Не является признаком отнесения к МТК</v>
          </cell>
          <cell r="M81" t="str">
            <v>Не является признаком отнесения к МТК</v>
          </cell>
          <cell r="N81" t="str">
            <v>не определена</v>
          </cell>
          <cell r="O81" t="str">
            <v>нет</v>
          </cell>
          <cell r="P81" t="str">
            <v>Республика Казахстан</v>
          </cell>
          <cell r="Q81" t="str">
            <v>Жезкент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</row>
        <row r="82">
          <cell r="A82" t="str">
            <v>МАППГрайворонЦФО</v>
          </cell>
          <cell r="B82" t="str">
            <v>Белгородский</v>
          </cell>
          <cell r="C82" t="str">
            <v>Грайворон</v>
          </cell>
          <cell r="D82" t="str">
            <v>АПП</v>
          </cell>
          <cell r="E82" t="str">
            <v>МАПП</v>
          </cell>
          <cell r="F82" t="str">
            <v>да</v>
          </cell>
          <cell r="G82" t="str">
            <v>ЦФО</v>
          </cell>
          <cell r="H82" t="str">
            <v>Белгородская область</v>
          </cell>
          <cell r="I82" t="str">
            <v>нет</v>
          </cell>
          <cell r="J82" t="str">
            <v>Группа В</v>
          </cell>
          <cell r="K82">
            <v>111</v>
          </cell>
          <cell r="L82" t="str">
            <v>Западный</v>
          </cell>
          <cell r="M82" t="str">
            <v>Сухопутный</v>
          </cell>
          <cell r="N82" t="str">
            <v>не определена</v>
          </cell>
          <cell r="O82" t="str">
            <v>нет</v>
          </cell>
          <cell r="P82" t="str">
            <v>Украина</v>
          </cell>
          <cell r="Q82" t="str">
            <v>Великая Писаревка</v>
          </cell>
          <cell r="R82">
            <v>547500</v>
          </cell>
          <cell r="S82">
            <v>4957.9369999999999</v>
          </cell>
          <cell r="T82">
            <v>528.32399999999996</v>
          </cell>
          <cell r="U82">
            <v>5486.2609999999995</v>
          </cell>
          <cell r="V82">
            <v>199.61500000000001</v>
          </cell>
          <cell r="W82">
            <v>313.709</v>
          </cell>
          <cell r="X82">
            <v>513.32400000000007</v>
          </cell>
          <cell r="Y82">
            <v>5474</v>
          </cell>
          <cell r="Z82">
            <v>221.55</v>
          </cell>
          <cell r="AA82">
            <v>5695.55</v>
          </cell>
          <cell r="AB82">
            <v>5097</v>
          </cell>
          <cell r="AC82">
            <v>381</v>
          </cell>
          <cell r="AD82">
            <v>5478</v>
          </cell>
          <cell r="AE82">
            <v>17173.134999999998</v>
          </cell>
          <cell r="AF82">
            <v>4012</v>
          </cell>
          <cell r="AG82">
            <v>3317</v>
          </cell>
          <cell r="AH82">
            <v>7329</v>
          </cell>
          <cell r="AI82">
            <v>4539</v>
          </cell>
          <cell r="AJ82">
            <v>822</v>
          </cell>
          <cell r="AK82">
            <v>5361</v>
          </cell>
          <cell r="AL82">
            <v>4052</v>
          </cell>
          <cell r="AM82">
            <v>1700</v>
          </cell>
          <cell r="AN82">
            <v>5752</v>
          </cell>
          <cell r="AO82">
            <v>1653</v>
          </cell>
          <cell r="AP82">
            <v>3286</v>
          </cell>
          <cell r="AQ82">
            <v>4939</v>
          </cell>
          <cell r="AR82">
            <v>23381</v>
          </cell>
          <cell r="AS82">
            <v>3114</v>
          </cell>
          <cell r="AT82">
            <v>525</v>
          </cell>
          <cell r="AU82">
            <v>3639</v>
          </cell>
          <cell r="AV82">
            <v>1054</v>
          </cell>
          <cell r="AW82">
            <v>1314</v>
          </cell>
          <cell r="AX82">
            <v>2368</v>
          </cell>
          <cell r="AY82">
            <v>2702</v>
          </cell>
          <cell r="AZ82">
            <v>2630</v>
          </cell>
          <cell r="BA82">
            <v>5332</v>
          </cell>
          <cell r="BB82">
            <v>2943</v>
          </cell>
          <cell r="BC82">
            <v>3402</v>
          </cell>
          <cell r="BD82">
            <v>6345</v>
          </cell>
          <cell r="BE82">
            <v>17684</v>
          </cell>
          <cell r="BF82">
            <v>2294</v>
          </cell>
          <cell r="BG82">
            <v>1968</v>
          </cell>
          <cell r="BH82">
            <v>4262</v>
          </cell>
          <cell r="BI82">
            <v>235</v>
          </cell>
          <cell r="BJ82">
            <v>119</v>
          </cell>
          <cell r="BK82">
            <v>354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4616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</row>
        <row r="83">
          <cell r="A83" t="str">
            <v>ВППГрозный (Северный)СКФО</v>
          </cell>
          <cell r="B83" t="str">
            <v>Северо-Кавказский</v>
          </cell>
          <cell r="C83" t="str">
            <v>Грозный (Северный)</v>
          </cell>
          <cell r="D83" t="str">
            <v>ВПП</v>
          </cell>
          <cell r="E83" t="str">
            <v>ВПП</v>
          </cell>
          <cell r="F83" t="str">
            <v>да</v>
          </cell>
          <cell r="G83" t="str">
            <v>СКФО</v>
          </cell>
          <cell r="H83" t="str">
            <v>Чеченская Республика</v>
          </cell>
          <cell r="I83" t="str">
            <v>нет</v>
          </cell>
          <cell r="J83" t="str">
            <v>Группа С</v>
          </cell>
          <cell r="K83">
            <v>221</v>
          </cell>
          <cell r="L83" t="str">
            <v>Не является признаком отнесения к МТК</v>
          </cell>
          <cell r="M83" t="str">
            <v>Не является признаком отнесения к МТК</v>
          </cell>
          <cell r="N83" t="str">
            <v>не определена</v>
          </cell>
          <cell r="O83" t="str">
            <v>нет</v>
          </cell>
          <cell r="P83" t="str">
            <v>не применимо</v>
          </cell>
          <cell r="Q83" t="str">
            <v>не применимо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42880</v>
          </cell>
          <cell r="W83">
            <v>0</v>
          </cell>
          <cell r="X83">
            <v>42880</v>
          </cell>
          <cell r="Y83">
            <v>0.1</v>
          </cell>
          <cell r="Z83">
            <v>0</v>
          </cell>
          <cell r="AA83">
            <v>0.1</v>
          </cell>
          <cell r="AB83">
            <v>0</v>
          </cell>
          <cell r="AC83">
            <v>0</v>
          </cell>
          <cell r="AD83">
            <v>0</v>
          </cell>
          <cell r="AE83">
            <v>42880.1</v>
          </cell>
          <cell r="AF83">
            <v>0</v>
          </cell>
          <cell r="AG83">
            <v>0.1</v>
          </cell>
          <cell r="AH83">
            <v>0.1</v>
          </cell>
          <cell r="AI83">
            <v>0.19500000000000001</v>
          </cell>
          <cell r="AJ83">
            <v>0</v>
          </cell>
          <cell r="AK83">
            <v>0.19500000000000001</v>
          </cell>
          <cell r="AL83">
            <v>0.15</v>
          </cell>
          <cell r="AM83">
            <v>0</v>
          </cell>
          <cell r="AN83">
            <v>0.15</v>
          </cell>
          <cell r="AO83">
            <v>0</v>
          </cell>
          <cell r="AP83">
            <v>0</v>
          </cell>
          <cell r="AQ83">
            <v>0</v>
          </cell>
          <cell r="AR83">
            <v>0.44500000000000006</v>
          </cell>
          <cell r="AS83">
            <v>0</v>
          </cell>
          <cell r="AT83">
            <v>0.1</v>
          </cell>
          <cell r="AU83">
            <v>0.1</v>
          </cell>
          <cell r="AV83">
            <v>0.1</v>
          </cell>
          <cell r="AW83">
            <v>0</v>
          </cell>
          <cell r="AX83">
            <v>0.1</v>
          </cell>
          <cell r="AY83">
            <v>0.115</v>
          </cell>
          <cell r="AZ83">
            <v>1.5</v>
          </cell>
          <cell r="BA83">
            <v>1.615</v>
          </cell>
          <cell r="BB83">
            <v>0.55700000000000005</v>
          </cell>
          <cell r="BC83">
            <v>2.5000000000000001E-4</v>
          </cell>
          <cell r="BD83">
            <v>0.55725000000000002</v>
          </cell>
          <cell r="BE83">
            <v>2.3722500000000002</v>
          </cell>
          <cell r="BF83">
            <v>0.1</v>
          </cell>
          <cell r="BG83">
            <v>0.2</v>
          </cell>
          <cell r="BH83">
            <v>0.30000000000000004</v>
          </cell>
          <cell r="BI83">
            <v>25.423999999999999</v>
          </cell>
          <cell r="BJ83">
            <v>26.0367</v>
          </cell>
          <cell r="BK83">
            <v>51.460700000000003</v>
          </cell>
          <cell r="BL83">
            <v>0.4</v>
          </cell>
          <cell r="BM83">
            <v>0</v>
          </cell>
          <cell r="BN83">
            <v>0.4</v>
          </cell>
          <cell r="BO83">
            <v>0.3</v>
          </cell>
          <cell r="BP83">
            <v>0</v>
          </cell>
          <cell r="BQ83">
            <v>0.3</v>
          </cell>
          <cell r="BR83">
            <v>52.460700000000003</v>
          </cell>
          <cell r="BS83">
            <v>7.4329999999999998</v>
          </cell>
          <cell r="BT83">
            <v>8.6499999999999997E-3</v>
          </cell>
          <cell r="BU83">
            <v>7.4416500000000001</v>
          </cell>
          <cell r="BV83">
            <v>0.23</v>
          </cell>
          <cell r="BW83">
            <v>0.2</v>
          </cell>
          <cell r="BX83">
            <v>0.43000000000000005</v>
          </cell>
          <cell r="BY83">
            <v>0.23</v>
          </cell>
          <cell r="BZ83">
            <v>0.2</v>
          </cell>
          <cell r="CA83">
            <v>0.43000000000000005</v>
          </cell>
          <cell r="CB83">
            <v>0.9</v>
          </cell>
          <cell r="CC83">
            <v>0</v>
          </cell>
          <cell r="CD83">
            <v>0.9</v>
          </cell>
          <cell r="CE83">
            <v>9.2016500000000008</v>
          </cell>
          <cell r="CF83">
            <v>0</v>
          </cell>
          <cell r="CG83">
            <v>0</v>
          </cell>
          <cell r="CH83">
            <v>0</v>
          </cell>
          <cell r="CI83">
            <v>2</v>
          </cell>
          <cell r="CJ83">
            <v>0</v>
          </cell>
          <cell r="CK83">
            <v>2</v>
          </cell>
          <cell r="CL83">
            <v>0.13</v>
          </cell>
          <cell r="CM83">
            <v>0</v>
          </cell>
          <cell r="CN83">
            <v>0.13</v>
          </cell>
          <cell r="CO83">
            <v>7</v>
          </cell>
          <cell r="CP83">
            <v>0</v>
          </cell>
          <cell r="CQ83">
            <v>7</v>
          </cell>
          <cell r="CR83">
            <v>9.129999999999999</v>
          </cell>
        </row>
        <row r="84">
          <cell r="A84" t="str">
            <v>МАППГуковоЮФО</v>
          </cell>
          <cell r="B84" t="str">
            <v>Ростовский</v>
          </cell>
          <cell r="C84" t="str">
            <v>Гуково</v>
          </cell>
          <cell r="D84" t="str">
            <v>АПП</v>
          </cell>
          <cell r="E84" t="str">
            <v>МАПП</v>
          </cell>
          <cell r="F84" t="str">
            <v>да</v>
          </cell>
          <cell r="G84" t="str">
            <v>ЮФО</v>
          </cell>
          <cell r="H84" t="str">
            <v>Ростовская область</v>
          </cell>
          <cell r="I84" t="str">
            <v>нет</v>
          </cell>
          <cell r="J84" t="str">
            <v>Группа А</v>
          </cell>
          <cell r="K84">
            <v>47</v>
          </cell>
          <cell r="L84" t="str">
            <v>Западный</v>
          </cell>
          <cell r="M84" t="str">
            <v>Сухопутный</v>
          </cell>
          <cell r="N84" t="str">
            <v>не определена</v>
          </cell>
          <cell r="O84" t="str">
            <v>нет</v>
          </cell>
          <cell r="P84" t="str">
            <v>не применимо (ЛНР)</v>
          </cell>
          <cell r="Q84" t="str">
            <v>Черновопартизанск</v>
          </cell>
          <cell r="R84">
            <v>0</v>
          </cell>
          <cell r="S84">
            <v>57.7</v>
          </cell>
          <cell r="T84">
            <v>2075.3000000000002</v>
          </cell>
          <cell r="U84">
            <v>2133</v>
          </cell>
          <cell r="V84">
            <v>192</v>
          </cell>
          <cell r="W84">
            <v>3041.5</v>
          </cell>
          <cell r="X84">
            <v>3233.5</v>
          </cell>
          <cell r="Y84">
            <v>0.09</v>
          </cell>
          <cell r="Z84">
            <v>2725.54</v>
          </cell>
          <cell r="AA84">
            <v>2725.63</v>
          </cell>
          <cell r="AB84">
            <v>0.12</v>
          </cell>
          <cell r="AC84">
            <v>2563.65</v>
          </cell>
          <cell r="AD84">
            <v>2563.77</v>
          </cell>
          <cell r="AE84">
            <v>10655.9</v>
          </cell>
          <cell r="AF84">
            <v>0</v>
          </cell>
          <cell r="AG84">
            <v>3133.97</v>
          </cell>
          <cell r="AH84">
            <v>3133.97</v>
          </cell>
          <cell r="AI84">
            <v>56.8</v>
          </cell>
          <cell r="AJ84">
            <v>6362.98</v>
          </cell>
          <cell r="AK84">
            <v>6419.78</v>
          </cell>
          <cell r="AL84">
            <v>0.13</v>
          </cell>
          <cell r="AM84">
            <v>5968.14</v>
          </cell>
          <cell r="AN84">
            <v>5968.27</v>
          </cell>
          <cell r="AO84">
            <v>2.33</v>
          </cell>
          <cell r="AP84">
            <v>8060.2</v>
          </cell>
          <cell r="AQ84">
            <v>8062.53</v>
          </cell>
          <cell r="AR84">
            <v>23584.55</v>
          </cell>
          <cell r="AS84">
            <v>0</v>
          </cell>
          <cell r="AT84">
            <v>7476.62</v>
          </cell>
          <cell r="AU84">
            <v>7476.62</v>
          </cell>
          <cell r="AV84">
            <v>21.84</v>
          </cell>
          <cell r="AW84">
            <v>7749.21</v>
          </cell>
          <cell r="AX84">
            <v>7771.05</v>
          </cell>
          <cell r="AY84">
            <v>25.48</v>
          </cell>
          <cell r="AZ84">
            <v>9336.7800000000007</v>
          </cell>
          <cell r="BA84">
            <v>9362.26</v>
          </cell>
          <cell r="BB84">
            <v>0</v>
          </cell>
          <cell r="BC84">
            <v>10938</v>
          </cell>
          <cell r="BD84">
            <v>10938</v>
          </cell>
          <cell r="BE84">
            <v>35547.93</v>
          </cell>
          <cell r="BF84">
            <v>0.42399999999999999</v>
          </cell>
          <cell r="BG84">
            <v>7105.0379999999996</v>
          </cell>
          <cell r="BH84">
            <v>7105.4619999999995</v>
          </cell>
          <cell r="BI84">
            <v>4.0949999999999998</v>
          </cell>
          <cell r="BJ84">
            <v>1912.95</v>
          </cell>
          <cell r="BK84">
            <v>1917.0450000000001</v>
          </cell>
          <cell r="BL84">
            <v>5.8029999999999999</v>
          </cell>
          <cell r="BM84">
            <v>7324.13</v>
          </cell>
          <cell r="BN84">
            <v>7329.933</v>
          </cell>
          <cell r="BO84">
            <v>7</v>
          </cell>
          <cell r="BP84">
            <v>6828</v>
          </cell>
          <cell r="BQ84">
            <v>6835</v>
          </cell>
          <cell r="BR84">
            <v>23187.440000000002</v>
          </cell>
          <cell r="BS84">
            <v>28</v>
          </cell>
          <cell r="BT84">
            <v>3695</v>
          </cell>
          <cell r="BU84">
            <v>3723</v>
          </cell>
          <cell r="BV84">
            <v>13</v>
          </cell>
          <cell r="BW84">
            <v>5249</v>
          </cell>
          <cell r="BX84">
            <v>5262</v>
          </cell>
          <cell r="BY84">
            <v>9</v>
          </cell>
          <cell r="BZ84">
            <v>4623</v>
          </cell>
          <cell r="CA84">
            <v>4632</v>
          </cell>
          <cell r="CB84">
            <v>0</v>
          </cell>
          <cell r="CC84">
            <v>3556</v>
          </cell>
          <cell r="CD84">
            <v>3556</v>
          </cell>
          <cell r="CE84">
            <v>17173</v>
          </cell>
          <cell r="CF84">
            <v>0</v>
          </cell>
          <cell r="CG84">
            <v>3155</v>
          </cell>
          <cell r="CH84">
            <v>3155</v>
          </cell>
          <cell r="CI84">
            <v>0</v>
          </cell>
          <cell r="CJ84">
            <v>7127</v>
          </cell>
          <cell r="CK84">
            <v>7127</v>
          </cell>
          <cell r="CL84">
            <v>0</v>
          </cell>
          <cell r="CM84">
            <v>15509</v>
          </cell>
          <cell r="CN84">
            <v>15509</v>
          </cell>
          <cell r="CO84">
            <v>0</v>
          </cell>
          <cell r="CP84">
            <v>688</v>
          </cell>
          <cell r="CQ84">
            <v>688</v>
          </cell>
          <cell r="CR84">
            <v>26479</v>
          </cell>
        </row>
        <row r="85">
          <cell r="A85" t="str">
            <v>ЖДППГуковоЮФО</v>
          </cell>
          <cell r="B85" t="str">
            <v>Ростовский</v>
          </cell>
          <cell r="C85" t="str">
            <v>Гуково</v>
          </cell>
          <cell r="D85" t="str">
            <v>ЖДПП</v>
          </cell>
          <cell r="E85" t="str">
            <v>ЖДПП</v>
          </cell>
          <cell r="F85" t="str">
            <v>да</v>
          </cell>
          <cell r="G85" t="str">
            <v>ЮФО</v>
          </cell>
          <cell r="H85" t="str">
            <v>Ростовская область</v>
          </cell>
          <cell r="I85" t="str">
            <v>нет</v>
          </cell>
          <cell r="J85" t="str">
            <v>Группа В</v>
          </cell>
          <cell r="K85">
            <v>39</v>
          </cell>
          <cell r="L85" t="str">
            <v>Западный</v>
          </cell>
          <cell r="M85" t="str">
            <v>Сухопутный</v>
          </cell>
          <cell r="N85" t="str">
            <v>Транссиб</v>
          </cell>
          <cell r="O85" t="str">
            <v>нет</v>
          </cell>
          <cell r="P85" t="str">
            <v>не применимо (ЛНР)</v>
          </cell>
          <cell r="Q85" t="str">
            <v>Красная Могила</v>
          </cell>
          <cell r="R85">
            <v>0</v>
          </cell>
          <cell r="S85">
            <v>416353.3</v>
          </cell>
          <cell r="T85">
            <v>29261.200000000001</v>
          </cell>
          <cell r="U85">
            <v>445614.5</v>
          </cell>
          <cell r="V85">
            <v>785714.9</v>
          </cell>
          <cell r="W85">
            <v>31577.5</v>
          </cell>
          <cell r="X85">
            <v>817292.4</v>
          </cell>
          <cell r="Y85">
            <v>1072084.1000000001</v>
          </cell>
          <cell r="Z85">
            <v>61366</v>
          </cell>
          <cell r="AA85">
            <v>1133450.1000000001</v>
          </cell>
          <cell r="AB85">
            <v>1021961.9</v>
          </cell>
          <cell r="AC85">
            <v>56621.5</v>
          </cell>
          <cell r="AD85">
            <v>1078583.3999999999</v>
          </cell>
          <cell r="AE85">
            <v>3474940.4</v>
          </cell>
          <cell r="AF85">
            <v>871627.10199999996</v>
          </cell>
          <cell r="AG85">
            <v>48412.366000000002</v>
          </cell>
          <cell r="AH85">
            <v>920039.46799999999</v>
          </cell>
          <cell r="AI85">
            <v>1157062.4010000001</v>
          </cell>
          <cell r="AJ85">
            <v>113282.371</v>
          </cell>
          <cell r="AK85">
            <v>1270344.7720000001</v>
          </cell>
          <cell r="AL85">
            <v>997349.25600000005</v>
          </cell>
          <cell r="AM85">
            <v>244232.13800000001</v>
          </cell>
          <cell r="AN85">
            <v>1241581.3940000001</v>
          </cell>
          <cell r="AO85">
            <v>853872.8</v>
          </cell>
          <cell r="AP85">
            <v>93735.2</v>
          </cell>
          <cell r="AQ85">
            <v>947608</v>
          </cell>
          <cell r="AR85">
            <v>4379573.6340000005</v>
          </cell>
          <cell r="AS85">
            <v>803209</v>
          </cell>
          <cell r="AT85">
            <v>105371</v>
          </cell>
          <cell r="AU85">
            <v>908580</v>
          </cell>
          <cell r="AV85">
            <v>1290789</v>
          </cell>
          <cell r="AW85">
            <v>338318</v>
          </cell>
          <cell r="AX85">
            <v>1629107</v>
          </cell>
          <cell r="AY85">
            <v>1261466</v>
          </cell>
          <cell r="AZ85">
            <v>297286</v>
          </cell>
          <cell r="BA85">
            <v>1558752</v>
          </cell>
          <cell r="BB85">
            <v>530787.69999999995</v>
          </cell>
          <cell r="BC85">
            <v>51610.6</v>
          </cell>
          <cell r="BD85">
            <v>582398.29999999993</v>
          </cell>
          <cell r="BE85">
            <v>4678837.3</v>
          </cell>
          <cell r="BF85">
            <v>332916.3</v>
          </cell>
          <cell r="BG85">
            <v>47336.1</v>
          </cell>
          <cell r="BH85">
            <v>380252.39999999997</v>
          </cell>
          <cell r="BI85">
            <v>418069</v>
          </cell>
          <cell r="BJ85">
            <v>46579</v>
          </cell>
          <cell r="BK85">
            <v>464648</v>
          </cell>
          <cell r="BL85">
            <v>771415</v>
          </cell>
          <cell r="BM85">
            <v>43481</v>
          </cell>
          <cell r="BN85">
            <v>814896</v>
          </cell>
          <cell r="BO85">
            <v>939718</v>
          </cell>
          <cell r="BP85">
            <v>59056</v>
          </cell>
          <cell r="BQ85">
            <v>998774</v>
          </cell>
          <cell r="BR85">
            <v>2658570.4</v>
          </cell>
          <cell r="BS85">
            <v>837737</v>
          </cell>
          <cell r="BT85">
            <v>42155.1</v>
          </cell>
          <cell r="BU85">
            <v>879892.1</v>
          </cell>
          <cell r="BV85">
            <v>801130</v>
          </cell>
          <cell r="BW85">
            <v>41987</v>
          </cell>
          <cell r="BX85">
            <v>843117</v>
          </cell>
          <cell r="BY85">
            <v>898932</v>
          </cell>
          <cell r="BZ85">
            <v>51812</v>
          </cell>
          <cell r="CA85">
            <v>950744</v>
          </cell>
          <cell r="CB85">
            <v>731464.6</v>
          </cell>
          <cell r="CC85">
            <v>146583</v>
          </cell>
          <cell r="CD85">
            <v>878047.6</v>
          </cell>
          <cell r="CE85">
            <v>3551800.7</v>
          </cell>
          <cell r="CF85">
            <v>341513.7</v>
          </cell>
          <cell r="CG85">
            <v>136256</v>
          </cell>
          <cell r="CH85">
            <v>477769.7</v>
          </cell>
          <cell r="CI85">
            <v>290948.81</v>
          </cell>
          <cell r="CJ85">
            <v>102200.61</v>
          </cell>
          <cell r="CK85">
            <v>393149.42</v>
          </cell>
          <cell r="CL85">
            <v>334299.2</v>
          </cell>
          <cell r="CM85">
            <v>276922.57</v>
          </cell>
          <cell r="CN85">
            <v>611221.77</v>
          </cell>
          <cell r="CO85">
            <v>5.41</v>
          </cell>
          <cell r="CP85">
            <v>17.97</v>
          </cell>
          <cell r="CQ85">
            <v>23.38</v>
          </cell>
          <cell r="CR85">
            <v>1482164.27</v>
          </cell>
        </row>
        <row r="86">
          <cell r="A86" t="str">
            <v>МАППГусевСЗФО</v>
          </cell>
          <cell r="B86" t="str">
            <v>Калининградский</v>
          </cell>
          <cell r="C86" t="str">
            <v>Гусев</v>
          </cell>
          <cell r="D86" t="str">
            <v>АПП</v>
          </cell>
          <cell r="E86" t="str">
            <v>МАПП</v>
          </cell>
          <cell r="F86" t="str">
            <v>да</v>
          </cell>
          <cell r="G86" t="str">
            <v>СЗФО</v>
          </cell>
          <cell r="H86" t="str">
            <v>Калининградская область</v>
          </cell>
          <cell r="I86" t="str">
            <v>нет</v>
          </cell>
          <cell r="J86" t="str">
            <v>Группа А</v>
          </cell>
          <cell r="K86">
            <v>95</v>
          </cell>
          <cell r="L86" t="str">
            <v>Западный</v>
          </cell>
          <cell r="M86" t="str">
            <v>Сухопутный</v>
          </cell>
          <cell r="N86" t="str">
            <v>не определена</v>
          </cell>
          <cell r="O86" t="str">
            <v>нет</v>
          </cell>
          <cell r="P86" t="str">
            <v>Республика Польша</v>
          </cell>
          <cell r="Q86" t="str">
            <v>Голдап</v>
          </cell>
          <cell r="R86">
            <v>0</v>
          </cell>
          <cell r="S86">
            <v>146.19999999999999</v>
          </cell>
          <cell r="T86">
            <v>0</v>
          </cell>
          <cell r="U86">
            <v>146.19999999999999</v>
          </cell>
          <cell r="V86">
            <v>284.5</v>
          </cell>
          <cell r="W86">
            <v>0</v>
          </cell>
          <cell r="X86">
            <v>284.5</v>
          </cell>
          <cell r="Y86">
            <v>238.5</v>
          </cell>
          <cell r="Z86">
            <v>0</v>
          </cell>
          <cell r="AA86">
            <v>238.5</v>
          </cell>
          <cell r="AB86">
            <v>247.3</v>
          </cell>
          <cell r="AC86">
            <v>0</v>
          </cell>
          <cell r="AD86">
            <v>247.3</v>
          </cell>
          <cell r="AE86">
            <v>916.5</v>
          </cell>
          <cell r="AF86">
            <v>15</v>
          </cell>
          <cell r="AG86">
            <v>0</v>
          </cell>
          <cell r="AH86">
            <v>15</v>
          </cell>
          <cell r="AI86">
            <v>17.3</v>
          </cell>
          <cell r="AJ86">
            <v>0</v>
          </cell>
          <cell r="AK86">
            <v>17.3</v>
          </cell>
          <cell r="AL86">
            <v>7.6</v>
          </cell>
          <cell r="AM86">
            <v>0</v>
          </cell>
          <cell r="AN86">
            <v>7.6</v>
          </cell>
          <cell r="AO86">
            <v>6.9</v>
          </cell>
          <cell r="AP86">
            <v>0</v>
          </cell>
          <cell r="AQ86">
            <v>6.9</v>
          </cell>
          <cell r="AR86">
            <v>46.8</v>
          </cell>
          <cell r="AS86">
            <v>1.6</v>
          </cell>
          <cell r="AT86">
            <v>0</v>
          </cell>
          <cell r="AU86">
            <v>1.6</v>
          </cell>
          <cell r="AV86">
            <v>1</v>
          </cell>
          <cell r="AW86">
            <v>0</v>
          </cell>
          <cell r="AX86">
            <v>1</v>
          </cell>
          <cell r="AY86">
            <v>7</v>
          </cell>
          <cell r="AZ86">
            <v>0</v>
          </cell>
          <cell r="BA86">
            <v>7</v>
          </cell>
          <cell r="BB86">
            <v>7.2</v>
          </cell>
          <cell r="BC86">
            <v>0</v>
          </cell>
          <cell r="BD86">
            <v>7.2</v>
          </cell>
          <cell r="BE86">
            <v>16.8</v>
          </cell>
          <cell r="BF86">
            <v>6.2</v>
          </cell>
          <cell r="BG86">
            <v>0</v>
          </cell>
          <cell r="BH86">
            <v>6.2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6.2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</row>
        <row r="87">
          <cell r="A87" t="str">
            <v>МППДе-КастриДФО</v>
          </cell>
          <cell r="B87" t="str">
            <v>Хабаровский</v>
          </cell>
          <cell r="C87" t="str">
            <v>Де-Кастри</v>
          </cell>
          <cell r="D87" t="str">
            <v>МПП</v>
          </cell>
          <cell r="E87" t="str">
            <v>МПП</v>
          </cell>
          <cell r="F87" t="str">
            <v>да</v>
          </cell>
          <cell r="G87" t="str">
            <v>ДФО</v>
          </cell>
          <cell r="H87" t="str">
            <v>Хабаровский край</v>
          </cell>
          <cell r="I87" t="str">
            <v>нет</v>
          </cell>
          <cell r="J87" t="str">
            <v>Группа С</v>
          </cell>
          <cell r="K87">
            <v>263</v>
          </cell>
          <cell r="L87" t="str">
            <v>Арктика</v>
          </cell>
          <cell r="M87" t="str">
            <v>Морской</v>
          </cell>
          <cell r="N87" t="str">
            <v>не определена</v>
          </cell>
          <cell r="O87" t="str">
            <v>нет</v>
          </cell>
          <cell r="P87" t="str">
            <v>не применимо</v>
          </cell>
          <cell r="Q87" t="str">
            <v>не применимо</v>
          </cell>
          <cell r="R87">
            <v>11844250</v>
          </cell>
          <cell r="S87">
            <v>0</v>
          </cell>
          <cell r="T87">
            <v>2987001</v>
          </cell>
          <cell r="U87">
            <v>2987001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2313907</v>
          </cell>
          <cell r="AA87">
            <v>2313907</v>
          </cell>
          <cell r="AB87">
            <v>0</v>
          </cell>
          <cell r="AC87">
            <v>2280235</v>
          </cell>
          <cell r="AD87">
            <v>2280235</v>
          </cell>
          <cell r="AE87">
            <v>7581143</v>
          </cell>
          <cell r="AF87">
            <v>0</v>
          </cell>
          <cell r="AG87">
            <v>2860834</v>
          </cell>
          <cell r="AH87">
            <v>2860834</v>
          </cell>
          <cell r="AI87">
            <v>6391</v>
          </cell>
          <cell r="AJ87">
            <v>2820007</v>
          </cell>
          <cell r="AK87">
            <v>2826398</v>
          </cell>
          <cell r="AL87">
            <v>14</v>
          </cell>
          <cell r="AM87">
            <v>3358594</v>
          </cell>
          <cell r="AN87">
            <v>3358608</v>
          </cell>
          <cell r="AO87">
            <v>0</v>
          </cell>
          <cell r="AP87">
            <v>3536611</v>
          </cell>
          <cell r="AQ87">
            <v>3536611</v>
          </cell>
          <cell r="AR87">
            <v>12582451</v>
          </cell>
          <cell r="AS87">
            <v>0</v>
          </cell>
          <cell r="AT87">
            <v>3530506.7149999999</v>
          </cell>
          <cell r="AU87">
            <v>3530506.7149999999</v>
          </cell>
          <cell r="AV87">
            <v>5957</v>
          </cell>
          <cell r="AW87">
            <v>3388333</v>
          </cell>
          <cell r="AX87">
            <v>3394290</v>
          </cell>
          <cell r="AY87">
            <v>0</v>
          </cell>
          <cell r="AZ87">
            <v>3106477</v>
          </cell>
          <cell r="BA87">
            <v>3106477</v>
          </cell>
          <cell r="BB87">
            <v>0</v>
          </cell>
          <cell r="BC87">
            <v>3434139</v>
          </cell>
          <cell r="BD87">
            <v>3434139</v>
          </cell>
          <cell r="BE87">
            <v>13465412.715</v>
          </cell>
          <cell r="BF87">
            <v>0</v>
          </cell>
          <cell r="BG87">
            <v>3452944</v>
          </cell>
          <cell r="BH87">
            <v>3452944</v>
          </cell>
          <cell r="BI87">
            <v>3787</v>
          </cell>
          <cell r="BJ87">
            <v>3312032</v>
          </cell>
          <cell r="BK87">
            <v>3315819</v>
          </cell>
          <cell r="BL87">
            <v>5040.2610000000004</v>
          </cell>
          <cell r="BM87">
            <v>3095985.7859999998</v>
          </cell>
          <cell r="BN87">
            <v>3101026.0469999998</v>
          </cell>
          <cell r="BO87">
            <v>0</v>
          </cell>
          <cell r="BP87">
            <v>3290807.56</v>
          </cell>
          <cell r="BQ87">
            <v>3290807.56</v>
          </cell>
          <cell r="BR87">
            <v>13160596.607000001</v>
          </cell>
          <cell r="BS87">
            <v>0</v>
          </cell>
          <cell r="BT87">
            <v>2961291.7370000002</v>
          </cell>
          <cell r="BU87">
            <v>2961291.7370000002</v>
          </cell>
          <cell r="BV87">
            <v>5567.5609999999997</v>
          </cell>
          <cell r="BW87">
            <v>3778060.8139999998</v>
          </cell>
          <cell r="BX87">
            <v>3783628.375</v>
          </cell>
          <cell r="BY87">
            <v>13001.065000000001</v>
          </cell>
          <cell r="BZ87">
            <v>2910894.0980000002</v>
          </cell>
          <cell r="CA87">
            <v>2923895.1630000002</v>
          </cell>
          <cell r="CB87">
            <v>0</v>
          </cell>
          <cell r="CC87">
            <v>2882206</v>
          </cell>
          <cell r="CD87">
            <v>2882206</v>
          </cell>
          <cell r="CE87">
            <v>12551021.275</v>
          </cell>
          <cell r="CF87">
            <v>0</v>
          </cell>
          <cell r="CG87">
            <v>2669033.5440000002</v>
          </cell>
          <cell r="CH87">
            <v>2669033.5440000002</v>
          </cell>
          <cell r="CI87">
            <v>0</v>
          </cell>
          <cell r="CJ87">
            <v>769221.07799999998</v>
          </cell>
          <cell r="CK87">
            <v>769221.07799999998</v>
          </cell>
          <cell r="CL87">
            <v>15732.476000000001</v>
          </cell>
          <cell r="CM87">
            <v>0</v>
          </cell>
          <cell r="CN87">
            <v>15732.476000000001</v>
          </cell>
          <cell r="CO87">
            <v>0</v>
          </cell>
          <cell r="CP87">
            <v>1442483.328</v>
          </cell>
          <cell r="CQ87">
            <v>1442483.328</v>
          </cell>
          <cell r="CR87">
            <v>4896470.426</v>
          </cell>
        </row>
        <row r="88">
          <cell r="A88" t="str">
            <v>ЖДППДербентСКФО</v>
          </cell>
          <cell r="B88" t="str">
            <v>Северо-Кавказский</v>
          </cell>
          <cell r="C88" t="str">
            <v>Дербент</v>
          </cell>
          <cell r="D88" t="str">
            <v>ЖДПП</v>
          </cell>
          <cell r="E88" t="str">
            <v>ЖДПП</v>
          </cell>
          <cell r="F88" t="str">
            <v>да</v>
          </cell>
          <cell r="G88" t="str">
            <v>СКФО</v>
          </cell>
          <cell r="H88" t="str">
            <v>Республика Дагестан</v>
          </cell>
          <cell r="I88" t="str">
            <v>нет</v>
          </cell>
          <cell r="J88" t="str">
            <v>Группа А</v>
          </cell>
          <cell r="K88">
            <v>28</v>
          </cell>
          <cell r="L88" t="str">
            <v>Север-Юг</v>
          </cell>
          <cell r="M88" t="str">
            <v>Западный</v>
          </cell>
          <cell r="N88" t="str">
            <v>Север-Юг</v>
          </cell>
          <cell r="O88" t="str">
            <v>нет</v>
          </cell>
          <cell r="P88" t="str">
            <v>Азербайджанская Республика</v>
          </cell>
          <cell r="Q88" t="str">
            <v>Ялама</v>
          </cell>
          <cell r="R88">
            <v>0</v>
          </cell>
          <cell r="S88">
            <v>184209.05</v>
          </cell>
          <cell r="T88">
            <v>1362520.63</v>
          </cell>
          <cell r="U88">
            <v>1546729.68</v>
          </cell>
          <cell r="V88">
            <v>257095.71</v>
          </cell>
          <cell r="W88">
            <v>1116208.01</v>
          </cell>
          <cell r="X88">
            <v>1373303.72</v>
          </cell>
          <cell r="Y88">
            <v>122230.37</v>
          </cell>
          <cell r="Z88">
            <v>1096429.29</v>
          </cell>
          <cell r="AA88">
            <v>1218659.6600000001</v>
          </cell>
          <cell r="AB88">
            <v>271607.21000000002</v>
          </cell>
          <cell r="AC88">
            <v>1465112.03</v>
          </cell>
          <cell r="AD88">
            <v>1736719.24</v>
          </cell>
          <cell r="AE88">
            <v>5875412.2999999998</v>
          </cell>
          <cell r="AF88">
            <v>145647.42300000001</v>
          </cell>
          <cell r="AG88">
            <v>1205581.2860000001</v>
          </cell>
          <cell r="AH88">
            <v>1351228.709</v>
          </cell>
          <cell r="AI88">
            <v>241228.57</v>
          </cell>
          <cell r="AJ88">
            <v>1137767.76</v>
          </cell>
          <cell r="AK88">
            <v>1378996.33</v>
          </cell>
          <cell r="AL88">
            <v>149915.45000000001</v>
          </cell>
          <cell r="AM88">
            <v>1248323.3799999999</v>
          </cell>
          <cell r="AN88">
            <v>1398238.8299999998</v>
          </cell>
          <cell r="AO88">
            <v>262296.90000000002</v>
          </cell>
          <cell r="AP88">
            <v>1263364.8</v>
          </cell>
          <cell r="AQ88">
            <v>1525661.7000000002</v>
          </cell>
          <cell r="AR88">
            <v>5654125.5690000001</v>
          </cell>
          <cell r="AS88">
            <v>167233.60000000001</v>
          </cell>
          <cell r="AT88">
            <v>1456478.5</v>
          </cell>
          <cell r="AU88">
            <v>1623712.1</v>
          </cell>
          <cell r="AV88">
            <v>217460.345</v>
          </cell>
          <cell r="AW88">
            <v>1337389.017</v>
          </cell>
          <cell r="AX88">
            <v>1554849.362</v>
          </cell>
          <cell r="AY88">
            <v>170357.94399999999</v>
          </cell>
          <cell r="AZ88">
            <v>1812250.27</v>
          </cell>
          <cell r="BA88">
            <v>1982608.2139999999</v>
          </cell>
          <cell r="BB88">
            <v>245616.652</v>
          </cell>
          <cell r="BC88">
            <v>1901083.87</v>
          </cell>
          <cell r="BD88">
            <v>2146700.5219999999</v>
          </cell>
          <cell r="BE88">
            <v>7307870.1979999989</v>
          </cell>
          <cell r="BF88">
            <v>144994.03</v>
          </cell>
          <cell r="BG88">
            <v>1275464.23</v>
          </cell>
          <cell r="BH88">
            <v>1420458.26</v>
          </cell>
          <cell r="BI88">
            <v>209839.44399999999</v>
          </cell>
          <cell r="BJ88">
            <v>1370607.9850000001</v>
          </cell>
          <cell r="BK88">
            <v>1580447.429</v>
          </cell>
          <cell r="BL88">
            <v>231490.4</v>
          </cell>
          <cell r="BM88">
            <v>235264.5</v>
          </cell>
          <cell r="BN88">
            <v>466754.9</v>
          </cell>
          <cell r="BO88">
            <v>259537.98300000001</v>
          </cell>
          <cell r="BP88">
            <v>1252398.5919999999</v>
          </cell>
          <cell r="BQ88">
            <v>1511936.575</v>
          </cell>
          <cell r="BR88">
            <v>4979597.1639999999</v>
          </cell>
          <cell r="BS88">
            <v>226775.04300000001</v>
          </cell>
          <cell r="BT88">
            <v>1126184.443</v>
          </cell>
          <cell r="BU88">
            <v>1352959.486</v>
          </cell>
          <cell r="BV88">
            <v>222244.476</v>
          </cell>
          <cell r="BW88">
            <v>766367.43400000001</v>
          </cell>
          <cell r="BX88">
            <v>988611.91</v>
          </cell>
          <cell r="BY88">
            <v>162818.027</v>
          </cell>
          <cell r="BZ88">
            <v>961525.77</v>
          </cell>
          <cell r="CA88">
            <v>1124343.797</v>
          </cell>
          <cell r="CB88">
            <v>287843.53399999999</v>
          </cell>
          <cell r="CC88">
            <v>1220665.7169999999</v>
          </cell>
          <cell r="CD88">
            <v>1508509.2509999999</v>
          </cell>
          <cell r="CE88">
            <v>4974424.4440000001</v>
          </cell>
          <cell r="CF88">
            <v>179806.106</v>
          </cell>
          <cell r="CG88">
            <v>1035579.345</v>
          </cell>
          <cell r="CH88">
            <v>1215385.4509999999</v>
          </cell>
          <cell r="CI88">
            <v>129709.804</v>
          </cell>
          <cell r="CJ88">
            <v>1897255.1629999999</v>
          </cell>
          <cell r="CK88">
            <v>2026964.9669999999</v>
          </cell>
          <cell r="CL88">
            <v>178382.182</v>
          </cell>
          <cell r="CM88">
            <v>1940945.8540000001</v>
          </cell>
          <cell r="CN88">
            <v>2119328.0359999998</v>
          </cell>
          <cell r="CO88">
            <v>263065.89399999997</v>
          </cell>
          <cell r="CP88">
            <v>2261343.6809999999</v>
          </cell>
          <cell r="CQ88">
            <v>2524409.5749999997</v>
          </cell>
          <cell r="CR88">
            <v>7886088.0289999992</v>
          </cell>
        </row>
        <row r="89">
          <cell r="A89" t="str">
            <v>СППДжалиндаДФО</v>
          </cell>
          <cell r="B89" t="str">
            <v>Хабаровский</v>
          </cell>
          <cell r="C89" t="str">
            <v>Джалинда</v>
          </cell>
          <cell r="D89" t="str">
            <v>СПП</v>
          </cell>
          <cell r="E89" t="str">
            <v>СПП</v>
          </cell>
          <cell r="F89" t="str">
            <v>нет</v>
          </cell>
          <cell r="G89" t="str">
            <v>ДФО</v>
          </cell>
          <cell r="H89" t="str">
            <v>Амурская область</v>
          </cell>
          <cell r="I89" t="str">
            <v>нет</v>
          </cell>
          <cell r="J89" t="str">
            <v>не определена</v>
          </cell>
          <cell r="K89">
            <v>335</v>
          </cell>
          <cell r="L89" t="str">
            <v>Восток</v>
          </cell>
          <cell r="M89" t="str">
            <v>РК (сухопутный)</v>
          </cell>
          <cell r="N89" t="str">
            <v>не определена</v>
          </cell>
          <cell r="O89" t="str">
            <v>нет</v>
          </cell>
          <cell r="P89" t="str">
            <v>Китайская Народная Республика</v>
          </cell>
          <cell r="Q89" t="str">
            <v>Мохэ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</row>
        <row r="90">
          <cell r="A90" t="str">
            <v>МАППДжанкойЮФО</v>
          </cell>
          <cell r="B90" t="str">
            <v>Крымский</v>
          </cell>
          <cell r="C90" t="str">
            <v>Джанкой</v>
          </cell>
          <cell r="D90" t="str">
            <v>АПП</v>
          </cell>
          <cell r="E90" t="str">
            <v>МАПП</v>
          </cell>
          <cell r="F90" t="str">
            <v>да</v>
          </cell>
          <cell r="G90" t="str">
            <v>ЮФО</v>
          </cell>
          <cell r="H90" t="str">
            <v>Республика Крым</v>
          </cell>
          <cell r="I90" t="str">
            <v>нет</v>
          </cell>
          <cell r="J90" t="str">
            <v>Группа С</v>
          </cell>
          <cell r="K90">
            <v>196</v>
          </cell>
          <cell r="L90" t="str">
            <v>Западный</v>
          </cell>
          <cell r="M90" t="str">
            <v>Сухопутный</v>
          </cell>
          <cell r="N90" t="str">
            <v>не определена</v>
          </cell>
          <cell r="O90" t="str">
            <v>нет</v>
          </cell>
          <cell r="P90" t="str">
            <v>не применимо (Херсонская обл.)</v>
          </cell>
          <cell r="Q90" t="str">
            <v>«Контрольный пункт въезда-выезда» Чонгар (Сальково)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680.93700000000001</v>
          </cell>
          <cell r="CH90">
            <v>680.93700000000001</v>
          </cell>
          <cell r="CI90">
            <v>1255.9680000000001</v>
          </cell>
          <cell r="CJ90">
            <v>1311.2850000000001</v>
          </cell>
          <cell r="CK90">
            <v>2567.2530000000002</v>
          </cell>
          <cell r="CL90">
            <v>758859</v>
          </cell>
          <cell r="CM90">
            <v>213334.5</v>
          </cell>
          <cell r="CN90">
            <v>972193.5</v>
          </cell>
          <cell r="CO90">
            <v>253.48</v>
          </cell>
          <cell r="CP90">
            <v>595.69000000000005</v>
          </cell>
          <cell r="CQ90">
            <v>849.17000000000007</v>
          </cell>
          <cell r="CR90">
            <v>976290.86</v>
          </cell>
        </row>
        <row r="91">
          <cell r="A91" t="str">
            <v>ЖДППДжанкойЮФО</v>
          </cell>
          <cell r="B91" t="str">
            <v>Крымский</v>
          </cell>
          <cell r="C91" t="str">
            <v>Джанкой</v>
          </cell>
          <cell r="D91" t="str">
            <v>ЖДПП</v>
          </cell>
          <cell r="E91" t="str">
            <v>ЖДПП</v>
          </cell>
          <cell r="F91" t="str">
            <v>да</v>
          </cell>
          <cell r="G91" t="str">
            <v>ЮФО</v>
          </cell>
          <cell r="H91" t="str">
            <v>Республика Крым</v>
          </cell>
          <cell r="I91" t="str">
            <v>нет</v>
          </cell>
          <cell r="J91" t="str">
            <v>Группа В</v>
          </cell>
          <cell r="K91">
            <v>293</v>
          </cell>
          <cell r="L91" t="str">
            <v>Западный</v>
          </cell>
          <cell r="M91" t="str">
            <v>Сухопутный</v>
          </cell>
          <cell r="N91" t="str">
            <v>не определена</v>
          </cell>
          <cell r="O91" t="str">
            <v>нет</v>
          </cell>
          <cell r="P91" t="str">
            <v>не применимо (Херсонская обл.)</v>
          </cell>
          <cell r="Q91" t="str">
            <v>Новоалексеевка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8982.15</v>
          </cell>
          <cell r="CJ91">
            <v>0</v>
          </cell>
          <cell r="CK91">
            <v>8982.15</v>
          </cell>
          <cell r="CL91">
            <v>0</v>
          </cell>
          <cell r="CM91">
            <v>0</v>
          </cell>
          <cell r="CN91">
            <v>0</v>
          </cell>
          <cell r="CO91">
            <v>86167.72</v>
          </cell>
          <cell r="CP91">
            <v>0</v>
          </cell>
          <cell r="CQ91">
            <v>86167.72</v>
          </cell>
          <cell r="CR91">
            <v>95149.87</v>
          </cell>
        </row>
        <row r="92">
          <cell r="A92" t="str">
            <v>МППДиксонСФО</v>
          </cell>
          <cell r="B92" t="str">
            <v>Мурманский</v>
          </cell>
          <cell r="C92" t="str">
            <v>Диксон</v>
          </cell>
          <cell r="D92" t="str">
            <v>МПП</v>
          </cell>
          <cell r="E92" t="str">
            <v>МПП</v>
          </cell>
          <cell r="F92" t="str">
            <v>нет</v>
          </cell>
          <cell r="G92" t="str">
            <v>СФО</v>
          </cell>
          <cell r="H92" t="str">
            <v>Красноярский край</v>
          </cell>
          <cell r="I92" t="str">
            <v>да</v>
          </cell>
          <cell r="J92" t="str">
            <v>не определена</v>
          </cell>
          <cell r="K92">
            <v>0</v>
          </cell>
          <cell r="L92" t="str">
            <v>Арктика</v>
          </cell>
          <cell r="M92" t="str">
            <v>Морской</v>
          </cell>
          <cell r="N92" t="str">
            <v>не определена</v>
          </cell>
          <cell r="O92" t="str">
            <v>да</v>
          </cell>
          <cell r="P92" t="str">
            <v>не применимо</v>
          </cell>
          <cell r="Q92" t="str">
            <v>не применимо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</row>
        <row r="93">
          <cell r="A93" t="str">
            <v>ЖДППДолбиноЦФО</v>
          </cell>
          <cell r="B93" t="str">
            <v>Белгородский</v>
          </cell>
          <cell r="C93" t="str">
            <v>Долбино</v>
          </cell>
          <cell r="D93" t="str">
            <v>ЖДПП</v>
          </cell>
          <cell r="E93" t="str">
            <v>ЖДПП</v>
          </cell>
          <cell r="F93" t="str">
            <v>нет</v>
          </cell>
          <cell r="G93" t="str">
            <v>ЦФО</v>
          </cell>
          <cell r="H93" t="str">
            <v>Белгородская область</v>
          </cell>
          <cell r="I93" t="str">
            <v>нет</v>
          </cell>
          <cell r="J93" t="str">
            <v>не определена</v>
          </cell>
          <cell r="K93">
            <v>342</v>
          </cell>
          <cell r="L93" t="str">
            <v>Западный</v>
          </cell>
          <cell r="M93" t="str">
            <v>Сухопутный</v>
          </cell>
          <cell r="N93" t="str">
            <v>не определена</v>
          </cell>
          <cell r="O93" t="str">
            <v>нет</v>
          </cell>
          <cell r="P93" t="str">
            <v>Украина</v>
          </cell>
          <cell r="Q93" t="str">
            <v>Казачья Лопань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</row>
        <row r="94">
          <cell r="A94" t="str">
            <v>МАППДонецк (Изварино)ЮФО</v>
          </cell>
          <cell r="B94" t="str">
            <v>Ростовский</v>
          </cell>
          <cell r="C94" t="str">
            <v>Донецк (Изварино)</v>
          </cell>
          <cell r="D94" t="str">
            <v>АПП</v>
          </cell>
          <cell r="E94" t="str">
            <v>МАПП</v>
          </cell>
          <cell r="F94" t="str">
            <v>да</v>
          </cell>
          <cell r="G94" t="str">
            <v>ЮФО</v>
          </cell>
          <cell r="H94" t="str">
            <v>Ростовская область</v>
          </cell>
          <cell r="I94" t="str">
            <v>нет</v>
          </cell>
          <cell r="J94" t="str">
            <v>Группа А</v>
          </cell>
          <cell r="K94">
            <v>4</v>
          </cell>
          <cell r="L94" t="str">
            <v>Западный</v>
          </cell>
          <cell r="M94" t="str">
            <v>Сухопутный</v>
          </cell>
          <cell r="N94" t="str">
            <v>не определена</v>
          </cell>
          <cell r="O94" t="str">
            <v>нет</v>
          </cell>
          <cell r="P94" t="str">
            <v>не применимо (ЛНР)</v>
          </cell>
          <cell r="Q94" t="str">
            <v>Изварино</v>
          </cell>
          <cell r="R94">
            <v>0</v>
          </cell>
          <cell r="S94">
            <v>16458.11</v>
          </cell>
          <cell r="T94">
            <v>49523.1</v>
          </cell>
          <cell r="U94">
            <v>65981.209999999992</v>
          </cell>
          <cell r="V94">
            <v>23952.1</v>
          </cell>
          <cell r="W94">
            <v>57930.59</v>
          </cell>
          <cell r="X94">
            <v>81882.69</v>
          </cell>
          <cell r="Y94">
            <v>23825.41</v>
          </cell>
          <cell r="Z94">
            <v>58829.24</v>
          </cell>
          <cell r="AA94">
            <v>82654.649999999994</v>
          </cell>
          <cell r="AB94">
            <v>16754.41</v>
          </cell>
          <cell r="AC94">
            <v>57036.99</v>
          </cell>
          <cell r="AD94">
            <v>73791.399999999994</v>
          </cell>
          <cell r="AE94">
            <v>304309.94999999995</v>
          </cell>
          <cell r="AF94">
            <v>16565.53</v>
          </cell>
          <cell r="AG94">
            <v>50004.87</v>
          </cell>
          <cell r="AH94">
            <v>66570.399999999994</v>
          </cell>
          <cell r="AI94">
            <v>18364.669999999998</v>
          </cell>
          <cell r="AJ94">
            <v>67309.149999999994</v>
          </cell>
          <cell r="AK94">
            <v>85673.819999999992</v>
          </cell>
          <cell r="AL94">
            <v>20750.36</v>
          </cell>
          <cell r="AM94">
            <v>11193.65</v>
          </cell>
          <cell r="AN94">
            <v>31944.010000000002</v>
          </cell>
          <cell r="AO94">
            <v>16610.98</v>
          </cell>
          <cell r="AP94">
            <v>68374.490000000005</v>
          </cell>
          <cell r="AQ94">
            <v>84985.47</v>
          </cell>
          <cell r="AR94">
            <v>269173.69999999995</v>
          </cell>
          <cell r="AS94">
            <v>16885.64</v>
          </cell>
          <cell r="AT94">
            <v>61160.37</v>
          </cell>
          <cell r="AU94">
            <v>78046.010000000009</v>
          </cell>
          <cell r="AV94">
            <v>23280.05</v>
          </cell>
          <cell r="AW94">
            <v>82994.5</v>
          </cell>
          <cell r="AX94">
            <v>106274.55</v>
          </cell>
          <cell r="AY94">
            <v>23652.79</v>
          </cell>
          <cell r="AZ94">
            <v>76002.649999999994</v>
          </cell>
          <cell r="BA94">
            <v>99655.44</v>
          </cell>
          <cell r="BB94">
            <v>21223.67</v>
          </cell>
          <cell r="BC94">
            <v>75700.78</v>
          </cell>
          <cell r="BD94">
            <v>96924.45</v>
          </cell>
          <cell r="BE94">
            <v>380900.45</v>
          </cell>
          <cell r="BF94">
            <v>19334.38</v>
          </cell>
          <cell r="BG94">
            <v>62916.47</v>
          </cell>
          <cell r="BH94">
            <v>82250.850000000006</v>
          </cell>
          <cell r="BI94">
            <v>18611.78</v>
          </cell>
          <cell r="BJ94">
            <v>82322.17</v>
          </cell>
          <cell r="BK94">
            <v>100933.95</v>
          </cell>
          <cell r="BL94">
            <v>22509.87</v>
          </cell>
          <cell r="BM94">
            <v>77508.479999999996</v>
          </cell>
          <cell r="BN94">
            <v>100018.34999999999</v>
          </cell>
          <cell r="BO94">
            <v>3.6</v>
          </cell>
          <cell r="BP94">
            <v>70940.399999999994</v>
          </cell>
          <cell r="BQ94">
            <v>70944</v>
          </cell>
          <cell r="BR94">
            <v>354147.15</v>
          </cell>
          <cell r="BS94">
            <v>4.21</v>
          </cell>
          <cell r="BT94">
            <v>59402.3</v>
          </cell>
          <cell r="BU94">
            <v>59406.51</v>
          </cell>
          <cell r="BV94">
            <v>1.46</v>
          </cell>
          <cell r="BW94">
            <v>14434.74</v>
          </cell>
          <cell r="BX94">
            <v>14436.199999999999</v>
          </cell>
          <cell r="BY94">
            <v>5.18</v>
          </cell>
          <cell r="BZ94">
            <v>73098.81</v>
          </cell>
          <cell r="CA94">
            <v>73103.989999999991</v>
          </cell>
          <cell r="CB94">
            <v>3.81</v>
          </cell>
          <cell r="CC94">
            <v>73744.05</v>
          </cell>
          <cell r="CD94">
            <v>73747.86</v>
          </cell>
          <cell r="CE94">
            <v>220694.56</v>
          </cell>
          <cell r="CF94">
            <v>89.3</v>
          </cell>
          <cell r="CG94">
            <v>54905.38</v>
          </cell>
          <cell r="CH94">
            <v>54994.68</v>
          </cell>
          <cell r="CI94">
            <v>2.6</v>
          </cell>
          <cell r="CJ94">
            <v>83325.820000000007</v>
          </cell>
          <cell r="CK94">
            <v>83328.420000000013</v>
          </cell>
          <cell r="CL94">
            <v>65.5</v>
          </cell>
          <cell r="CM94">
            <v>92556.65</v>
          </cell>
          <cell r="CN94">
            <v>92622.15</v>
          </cell>
          <cell r="CO94">
            <v>0.5</v>
          </cell>
          <cell r="CP94">
            <v>3950</v>
          </cell>
          <cell r="CQ94">
            <v>3950.5</v>
          </cell>
          <cell r="CR94">
            <v>234895.75</v>
          </cell>
        </row>
        <row r="95">
          <cell r="A95" t="str">
            <v>ДАППДонецк (Северный)ЮФО</v>
          </cell>
          <cell r="B95" t="str">
            <v>Ростовский</v>
          </cell>
          <cell r="C95" t="str">
            <v>Донецк (Северный)</v>
          </cell>
          <cell r="D95" t="str">
            <v>АПП</v>
          </cell>
          <cell r="E95" t="str">
            <v>ДАПП</v>
          </cell>
          <cell r="F95" t="str">
            <v>нет</v>
          </cell>
          <cell r="G95" t="str">
            <v>ЮФО</v>
          </cell>
          <cell r="H95" t="str">
            <v>Ростовская область</v>
          </cell>
          <cell r="I95" t="str">
            <v>нет</v>
          </cell>
          <cell r="J95" t="str">
            <v>не определена</v>
          </cell>
          <cell r="K95">
            <v>271</v>
          </cell>
          <cell r="L95" t="str">
            <v>Западный</v>
          </cell>
          <cell r="M95" t="str">
            <v>Сухопутный</v>
          </cell>
          <cell r="N95" t="str">
            <v>не определена</v>
          </cell>
          <cell r="O95" t="str">
            <v>нет</v>
          </cell>
          <cell r="P95" t="str">
            <v>не применимо (ЛНР)</v>
          </cell>
          <cell r="Q95" t="str">
            <v>Северный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</row>
        <row r="96">
          <cell r="A96" t="str">
            <v>МАППДубкиСЗФО</v>
          </cell>
          <cell r="B96" t="str">
            <v>Калининградский</v>
          </cell>
          <cell r="C96" t="str">
            <v>Дубки</v>
          </cell>
          <cell r="D96" t="str">
            <v>АПП</v>
          </cell>
          <cell r="E96" t="str">
            <v>МАПП</v>
          </cell>
          <cell r="F96" t="str">
            <v>да</v>
          </cell>
          <cell r="G96" t="str">
            <v>СЗФО</v>
          </cell>
          <cell r="H96" t="str">
            <v>Калининградская область</v>
          </cell>
          <cell r="I96" t="str">
            <v>нет</v>
          </cell>
          <cell r="J96" t="str">
            <v>не определена</v>
          </cell>
          <cell r="K96">
            <v>233</v>
          </cell>
          <cell r="L96" t="str">
            <v>Западный</v>
          </cell>
          <cell r="M96" t="str">
            <v>Сухопутный</v>
          </cell>
          <cell r="N96" t="str">
            <v>не определена</v>
          </cell>
          <cell r="O96" t="str">
            <v>нет</v>
          </cell>
          <cell r="P96" t="str">
            <v>Литовская Республика</v>
          </cell>
          <cell r="Q96" t="str">
            <v>Рамбинас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</row>
        <row r="97">
          <cell r="A97" t="str">
            <v>МППДудинкаСФО</v>
          </cell>
          <cell r="B97" t="str">
            <v>Мурманский</v>
          </cell>
          <cell r="C97" t="str">
            <v>Дудинка</v>
          </cell>
          <cell r="D97" t="str">
            <v>МПП</v>
          </cell>
          <cell r="E97" t="str">
            <v>МПП</v>
          </cell>
          <cell r="F97" t="str">
            <v>да</v>
          </cell>
          <cell r="G97" t="str">
            <v>СФО</v>
          </cell>
          <cell r="H97" t="str">
            <v>Красноярский край</v>
          </cell>
          <cell r="I97" t="str">
            <v>да</v>
          </cell>
          <cell r="J97" t="str">
            <v>Группа С</v>
          </cell>
          <cell r="K97">
            <v>250</v>
          </cell>
          <cell r="L97" t="str">
            <v>Арктика</v>
          </cell>
          <cell r="M97" t="str">
            <v>Морской</v>
          </cell>
          <cell r="N97" t="str">
            <v>Северный морской путь</v>
          </cell>
          <cell r="O97" t="str">
            <v>да</v>
          </cell>
          <cell r="P97" t="str">
            <v>не применимо</v>
          </cell>
          <cell r="Q97" t="str">
            <v>не применимо</v>
          </cell>
          <cell r="R97">
            <v>365000</v>
          </cell>
          <cell r="S97">
            <v>0</v>
          </cell>
          <cell r="T97">
            <v>25173.562999999998</v>
          </cell>
          <cell r="U97">
            <v>25173.562999999998</v>
          </cell>
          <cell r="V97">
            <v>0</v>
          </cell>
          <cell r="W97">
            <v>13164.05</v>
          </cell>
          <cell r="X97">
            <v>13164.05</v>
          </cell>
          <cell r="Y97">
            <v>129.49100000000001</v>
          </cell>
          <cell r="Z97">
            <v>34928.017</v>
          </cell>
          <cell r="AA97">
            <v>35057.508000000002</v>
          </cell>
          <cell r="AB97">
            <v>0</v>
          </cell>
          <cell r="AC97">
            <v>45218.904999999999</v>
          </cell>
          <cell r="AD97">
            <v>45218.904999999999</v>
          </cell>
          <cell r="AE97">
            <v>118614.026</v>
          </cell>
          <cell r="AF97">
            <v>0</v>
          </cell>
          <cell r="AG97">
            <v>12723.308000000001</v>
          </cell>
          <cell r="AH97">
            <v>12723.308000000001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51074.726999999999</v>
          </cell>
          <cell r="AN97">
            <v>51074.726999999999</v>
          </cell>
          <cell r="AO97">
            <v>0</v>
          </cell>
          <cell r="AP97">
            <v>37795.214</v>
          </cell>
          <cell r="AQ97">
            <v>37795.214</v>
          </cell>
          <cell r="AR97">
            <v>101593.24900000001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12787.786</v>
          </cell>
          <cell r="AX97">
            <v>12787.786</v>
          </cell>
          <cell r="AY97">
            <v>0</v>
          </cell>
          <cell r="AZ97">
            <v>25884.544000000002</v>
          </cell>
          <cell r="BA97">
            <v>25884.544000000002</v>
          </cell>
          <cell r="BB97">
            <v>0</v>
          </cell>
          <cell r="BC97">
            <v>21023.924999999999</v>
          </cell>
          <cell r="BD97">
            <v>21023.924999999999</v>
          </cell>
          <cell r="BE97">
            <v>59696.254999999997</v>
          </cell>
          <cell r="BF97">
            <v>0</v>
          </cell>
          <cell r="BG97">
            <v>12658.182000000001</v>
          </cell>
          <cell r="BH97">
            <v>12658.182000000001</v>
          </cell>
          <cell r="BI97">
            <v>0</v>
          </cell>
          <cell r="BJ97">
            <v>0</v>
          </cell>
          <cell r="BK97">
            <v>0</v>
          </cell>
          <cell r="BL97">
            <v>825.61199999999997</v>
          </cell>
          <cell r="BM97">
            <v>84198.351999999999</v>
          </cell>
          <cell r="BN97">
            <v>85023.963999999993</v>
          </cell>
          <cell r="BO97">
            <v>0</v>
          </cell>
          <cell r="BP97">
            <v>46221.667000000001</v>
          </cell>
          <cell r="BQ97">
            <v>46221.667000000001</v>
          </cell>
          <cell r="BR97">
            <v>143903.81299999999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12397.591</v>
          </cell>
          <cell r="BX97">
            <v>12397.591</v>
          </cell>
          <cell r="BY97">
            <v>801.49</v>
          </cell>
          <cell r="BZ97">
            <v>92757.304999999993</v>
          </cell>
          <cell r="CA97">
            <v>93558.794999999998</v>
          </cell>
          <cell r="CB97">
            <v>0</v>
          </cell>
          <cell r="CC97">
            <v>43035.925000000003</v>
          </cell>
          <cell r="CD97">
            <v>43035.925000000003</v>
          </cell>
          <cell r="CE97">
            <v>148992.31099999999</v>
          </cell>
          <cell r="CF97">
            <v>0</v>
          </cell>
          <cell r="CG97">
            <v>10250.912</v>
          </cell>
          <cell r="CH97">
            <v>10250.912</v>
          </cell>
          <cell r="CI97">
            <v>849.80600000000004</v>
          </cell>
          <cell r="CJ97">
            <v>0</v>
          </cell>
          <cell r="CK97">
            <v>849.80600000000004</v>
          </cell>
          <cell r="CL97">
            <v>0</v>
          </cell>
          <cell r="CM97">
            <v>12955.109</v>
          </cell>
          <cell r="CN97">
            <v>12955.109</v>
          </cell>
          <cell r="CO97">
            <v>0</v>
          </cell>
          <cell r="CP97">
            <v>0</v>
          </cell>
          <cell r="CQ97">
            <v>0</v>
          </cell>
          <cell r="CR97">
            <v>24055.827000000001</v>
          </cell>
        </row>
        <row r="98">
          <cell r="A98" t="str">
            <v>МППЕвпаторияЮФО</v>
          </cell>
          <cell r="B98" t="str">
            <v>Крымский</v>
          </cell>
          <cell r="C98" t="str">
            <v>Евпатория</v>
          </cell>
          <cell r="D98" t="str">
            <v>МПП</v>
          </cell>
          <cell r="E98" t="str">
            <v>МПП</v>
          </cell>
          <cell r="F98" t="str">
            <v>да</v>
          </cell>
          <cell r="G98" t="str">
            <v>ЮФО</v>
          </cell>
          <cell r="H98" t="str">
            <v>Республика Крым</v>
          </cell>
          <cell r="I98" t="str">
            <v>нет</v>
          </cell>
          <cell r="J98" t="str">
            <v>Группа С</v>
          </cell>
          <cell r="K98">
            <v>359</v>
          </cell>
          <cell r="L98" t="str">
            <v>АЧБ</v>
          </cell>
          <cell r="M98" t="str">
            <v>Морской</v>
          </cell>
          <cell r="N98" t="str">
            <v>не определена</v>
          </cell>
          <cell r="O98" t="str">
            <v>нет</v>
          </cell>
          <cell r="P98" t="str">
            <v>не применимо</v>
          </cell>
          <cell r="Q98" t="str">
            <v>не применимо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</row>
        <row r="99">
          <cell r="A99" t="str">
            <v>МППЕйскЮФО</v>
          </cell>
          <cell r="B99" t="str">
            <v>Ростовский</v>
          </cell>
          <cell r="C99" t="str">
            <v>Ейск</v>
          </cell>
          <cell r="D99" t="str">
            <v>МПП</v>
          </cell>
          <cell r="E99" t="str">
            <v>МПП</v>
          </cell>
          <cell r="F99" t="str">
            <v>да</v>
          </cell>
          <cell r="G99" t="str">
            <v>ЮФО</v>
          </cell>
          <cell r="H99" t="str">
            <v>Краснодарский край</v>
          </cell>
          <cell r="I99" t="str">
            <v>нет</v>
          </cell>
          <cell r="J99" t="str">
            <v>Группа В</v>
          </cell>
          <cell r="K99">
            <v>70</v>
          </cell>
          <cell r="L99" t="str">
            <v>АЧБ</v>
          </cell>
          <cell r="M99" t="str">
            <v>Морской</v>
          </cell>
          <cell r="N99" t="str">
            <v>Север-Юг
Транссиб</v>
          </cell>
          <cell r="O99" t="str">
            <v>нет</v>
          </cell>
          <cell r="P99" t="str">
            <v>не применимо</v>
          </cell>
          <cell r="Q99" t="str">
            <v>не применимо</v>
          </cell>
          <cell r="R99">
            <v>8424200</v>
          </cell>
          <cell r="S99">
            <v>18552</v>
          </cell>
          <cell r="T99">
            <v>765252.46400000004</v>
          </cell>
          <cell r="U99">
            <v>783804.46400000004</v>
          </cell>
          <cell r="V99">
            <v>34259.9</v>
          </cell>
          <cell r="W99">
            <v>822151</v>
          </cell>
          <cell r="X99">
            <v>856410.9</v>
          </cell>
          <cell r="Y99">
            <v>49799.8</v>
          </cell>
          <cell r="Z99">
            <v>1142124.227</v>
          </cell>
          <cell r="AA99">
            <v>1191924.027</v>
          </cell>
          <cell r="AB99">
            <v>20546.383999999998</v>
          </cell>
          <cell r="AC99">
            <v>1170740.8959999999</v>
          </cell>
          <cell r="AD99">
            <v>1191287.28</v>
          </cell>
          <cell r="AE99">
            <v>4023426.6710000001</v>
          </cell>
          <cell r="AF99">
            <v>10766</v>
          </cell>
          <cell r="AG99">
            <v>969677</v>
          </cell>
          <cell r="AH99">
            <v>980443</v>
          </cell>
          <cell r="AI99">
            <v>9317</v>
          </cell>
          <cell r="AJ99">
            <v>957614</v>
          </cell>
          <cell r="AK99">
            <v>966931</v>
          </cell>
          <cell r="AL99">
            <v>6011.4168</v>
          </cell>
          <cell r="AM99">
            <v>1152871</v>
          </cell>
          <cell r="AN99">
            <v>1158882.4168</v>
          </cell>
          <cell r="AO99">
            <v>15515.416800000001</v>
          </cell>
          <cell r="AP99">
            <v>954861</v>
          </cell>
          <cell r="AQ99">
            <v>970376.41680000001</v>
          </cell>
          <cell r="AR99">
            <v>4076632.8335999995</v>
          </cell>
          <cell r="AS99">
            <v>9264</v>
          </cell>
          <cell r="AT99">
            <v>655230</v>
          </cell>
          <cell r="AU99">
            <v>664494</v>
          </cell>
          <cell r="AV99">
            <v>9517</v>
          </cell>
          <cell r="AW99">
            <v>779885</v>
          </cell>
          <cell r="AX99">
            <v>789402</v>
          </cell>
          <cell r="AY99">
            <v>8715</v>
          </cell>
          <cell r="AZ99">
            <v>1095631</v>
          </cell>
          <cell r="BA99">
            <v>1104346</v>
          </cell>
          <cell r="BB99">
            <v>21182</v>
          </cell>
          <cell r="BC99">
            <v>1208085</v>
          </cell>
          <cell r="BD99">
            <v>1229267</v>
          </cell>
          <cell r="BE99">
            <v>3787509</v>
          </cell>
          <cell r="BF99">
            <v>3305</v>
          </cell>
          <cell r="BG99">
            <v>713166</v>
          </cell>
          <cell r="BH99">
            <v>716471</v>
          </cell>
          <cell r="BI99">
            <v>40044</v>
          </cell>
          <cell r="BJ99">
            <v>845599</v>
          </cell>
          <cell r="BK99">
            <v>885643</v>
          </cell>
          <cell r="BL99">
            <v>27129</v>
          </cell>
          <cell r="BM99">
            <v>977375</v>
          </cell>
          <cell r="BN99">
            <v>1004504</v>
          </cell>
          <cell r="BO99">
            <v>26722</v>
          </cell>
          <cell r="BP99">
            <v>906410</v>
          </cell>
          <cell r="BQ99">
            <v>933132</v>
          </cell>
          <cell r="BR99">
            <v>3539750</v>
          </cell>
          <cell r="BS99">
            <v>6390.88</v>
          </cell>
          <cell r="BT99">
            <v>831318.80599999998</v>
          </cell>
          <cell r="BU99">
            <v>837709.68599999999</v>
          </cell>
          <cell r="BV99">
            <v>11316.74</v>
          </cell>
          <cell r="BW99">
            <v>745880.43200000003</v>
          </cell>
          <cell r="BX99">
            <v>757197.17200000002</v>
          </cell>
          <cell r="BY99">
            <v>44250</v>
          </cell>
          <cell r="BZ99">
            <v>878261.62399999995</v>
          </cell>
          <cell r="CA99">
            <v>922511.62399999995</v>
          </cell>
          <cell r="CB99">
            <v>8477.0920000000006</v>
          </cell>
          <cell r="CC99">
            <v>1035693.097</v>
          </cell>
          <cell r="CD99">
            <v>1044170.1889999999</v>
          </cell>
          <cell r="CE99">
            <v>3561588.6710000001</v>
          </cell>
          <cell r="CF99">
            <v>0</v>
          </cell>
          <cell r="CG99">
            <v>670430.00899999996</v>
          </cell>
          <cell r="CH99">
            <v>670430.00899999996</v>
          </cell>
          <cell r="CI99">
            <v>43787.77</v>
          </cell>
          <cell r="CJ99">
            <v>830427.54299999995</v>
          </cell>
          <cell r="CK99">
            <v>874215.31299999997</v>
          </cell>
          <cell r="CL99">
            <v>19689.689999999999</v>
          </cell>
          <cell r="CM99">
            <v>888891.96900000004</v>
          </cell>
          <cell r="CN99">
            <v>908581.65899999999</v>
          </cell>
          <cell r="CO99">
            <v>36906.71</v>
          </cell>
          <cell r="CP99">
            <v>1175377.21</v>
          </cell>
          <cell r="CQ99">
            <v>1212283.92</v>
          </cell>
          <cell r="CR99">
            <v>3665510.9009999996</v>
          </cell>
        </row>
        <row r="100">
          <cell r="A100" t="str">
            <v>ВППЕкатеринбург (Кольцово)УФО</v>
          </cell>
          <cell r="B100" t="str">
            <v>Уральский</v>
          </cell>
          <cell r="C100" t="str">
            <v>Екатеринбург (Кольцово)</v>
          </cell>
          <cell r="D100" t="str">
            <v>ВПП</v>
          </cell>
          <cell r="E100" t="str">
            <v>ВПП</v>
          </cell>
          <cell r="F100" t="str">
            <v>да</v>
          </cell>
          <cell r="G100" t="str">
            <v>УФО</v>
          </cell>
          <cell r="H100" t="str">
            <v>Свердловская область</v>
          </cell>
          <cell r="I100" t="str">
            <v>нет</v>
          </cell>
          <cell r="J100" t="str">
            <v>Группа А</v>
          </cell>
          <cell r="K100">
            <v>68</v>
          </cell>
          <cell r="L100" t="str">
            <v>Не является признаком отнесения к МТК</v>
          </cell>
          <cell r="M100" t="str">
            <v>Не является признаком отнесения к МТК</v>
          </cell>
          <cell r="N100" t="str">
            <v>не определена</v>
          </cell>
          <cell r="O100" t="str">
            <v>нет</v>
          </cell>
          <cell r="P100" t="str">
            <v>не применимо</v>
          </cell>
          <cell r="Q100" t="str">
            <v>не применимо</v>
          </cell>
          <cell r="R100">
            <v>80300</v>
          </cell>
          <cell r="S100">
            <v>5831.2119999999995</v>
          </cell>
          <cell r="T100">
            <v>1432.942</v>
          </cell>
          <cell r="U100">
            <v>7264.1539999999995</v>
          </cell>
          <cell r="V100">
            <v>8437.3919999999998</v>
          </cell>
          <cell r="W100">
            <v>3640.3820000000001</v>
          </cell>
          <cell r="X100">
            <v>12077.773999999999</v>
          </cell>
          <cell r="Y100">
            <v>7535.7659999999996</v>
          </cell>
          <cell r="Z100">
            <v>6143.143</v>
          </cell>
          <cell r="AA100">
            <v>13678.909</v>
          </cell>
          <cell r="AB100">
            <v>5935.384</v>
          </cell>
          <cell r="AC100">
            <v>3719.0650000000001</v>
          </cell>
          <cell r="AD100">
            <v>9654.4490000000005</v>
          </cell>
          <cell r="AE100">
            <v>42675.286</v>
          </cell>
          <cell r="AF100">
            <v>2598.337</v>
          </cell>
          <cell r="AG100">
            <v>1847.3150000000001</v>
          </cell>
          <cell r="AH100">
            <v>4445.652</v>
          </cell>
          <cell r="AI100">
            <v>8533.7209999999995</v>
          </cell>
          <cell r="AJ100">
            <v>5566.38</v>
          </cell>
          <cell r="AK100">
            <v>14100.100999999999</v>
          </cell>
          <cell r="AL100">
            <v>6903.3289999999997</v>
          </cell>
          <cell r="AM100">
            <v>3834.1330000000003</v>
          </cell>
          <cell r="AN100">
            <v>10737.462</v>
          </cell>
          <cell r="AO100">
            <v>4893.5589999999993</v>
          </cell>
          <cell r="AP100">
            <v>3163.9790000000003</v>
          </cell>
          <cell r="AQ100">
            <v>8057.5379999999996</v>
          </cell>
          <cell r="AR100">
            <v>37340.752999999997</v>
          </cell>
          <cell r="AS100">
            <v>3929.8900000000003</v>
          </cell>
          <cell r="AT100">
            <v>1541.73</v>
          </cell>
          <cell r="AU100">
            <v>5471.6200000000008</v>
          </cell>
          <cell r="AV100">
            <v>5203.9539999999997</v>
          </cell>
          <cell r="AW100">
            <v>2876.7400000000002</v>
          </cell>
          <cell r="AX100">
            <v>8080.6939999999995</v>
          </cell>
          <cell r="AY100">
            <v>6459.15</v>
          </cell>
          <cell r="AZ100">
            <v>3602.73</v>
          </cell>
          <cell r="BA100">
            <v>10061.879999999999</v>
          </cell>
          <cell r="BB100">
            <v>6072.5020000000004</v>
          </cell>
          <cell r="BC100">
            <v>2842.6439999999998</v>
          </cell>
          <cell r="BD100">
            <v>8915.1460000000006</v>
          </cell>
          <cell r="BE100">
            <v>32529.339999999997</v>
          </cell>
          <cell r="BF100">
            <v>4048.67</v>
          </cell>
          <cell r="BG100">
            <v>1774.8300000000002</v>
          </cell>
          <cell r="BH100">
            <v>5823.5</v>
          </cell>
          <cell r="BI100">
            <v>1205.06</v>
          </cell>
          <cell r="BJ100">
            <v>52.45</v>
          </cell>
          <cell r="BK100">
            <v>1257.51</v>
          </cell>
          <cell r="BL100">
            <v>1136.585</v>
          </cell>
          <cell r="BM100">
            <v>470.07499999999999</v>
          </cell>
          <cell r="BN100">
            <v>1606.66</v>
          </cell>
          <cell r="BO100">
            <v>1462.03</v>
          </cell>
          <cell r="BP100">
            <v>683.27</v>
          </cell>
          <cell r="BQ100">
            <v>2145.3000000000002</v>
          </cell>
          <cell r="BR100">
            <v>10832.970000000001</v>
          </cell>
          <cell r="BS100">
            <v>997.32</v>
          </cell>
          <cell r="BT100">
            <v>309.92</v>
          </cell>
          <cell r="BU100">
            <v>1307.24</v>
          </cell>
          <cell r="BV100">
            <v>1543.53</v>
          </cell>
          <cell r="BW100">
            <v>359.68</v>
          </cell>
          <cell r="BX100">
            <v>1903.21</v>
          </cell>
          <cell r="BY100">
            <v>3280.9</v>
          </cell>
          <cell r="BZ100">
            <v>3309.0600000000004</v>
          </cell>
          <cell r="CA100">
            <v>6589.9600000000009</v>
          </cell>
          <cell r="CB100">
            <v>3384.9009999999998</v>
          </cell>
          <cell r="CC100">
            <v>2612.2809999999999</v>
          </cell>
          <cell r="CD100">
            <v>5997.1819999999998</v>
          </cell>
          <cell r="CE100">
            <v>15797.591999999999</v>
          </cell>
          <cell r="CF100">
            <v>1926.98</v>
          </cell>
          <cell r="CG100">
            <v>1156.8599999999999</v>
          </cell>
          <cell r="CH100">
            <v>3083.84</v>
          </cell>
          <cell r="CI100">
            <v>1064.6289999999999</v>
          </cell>
          <cell r="CJ100">
            <v>1422.454</v>
          </cell>
          <cell r="CK100">
            <v>2487.0829999999996</v>
          </cell>
          <cell r="CL100">
            <v>2023.51</v>
          </cell>
          <cell r="CM100">
            <v>1800.9469999999999</v>
          </cell>
          <cell r="CN100">
            <v>3824.4569999999999</v>
          </cell>
          <cell r="CO100">
            <v>2080.59</v>
          </cell>
          <cell r="CP100">
            <v>1659.8579999999999</v>
          </cell>
          <cell r="CQ100">
            <v>3740.4480000000003</v>
          </cell>
          <cell r="CR100">
            <v>13135.828</v>
          </cell>
        </row>
        <row r="101">
          <cell r="A101" t="str">
            <v>МАППЖелезнодорожныйСЗФО</v>
          </cell>
          <cell r="B101" t="str">
            <v>Калининградский</v>
          </cell>
          <cell r="C101" t="str">
            <v>Железнодорожный</v>
          </cell>
          <cell r="D101" t="str">
            <v>АПП</v>
          </cell>
          <cell r="E101" t="str">
            <v>МАПП</v>
          </cell>
          <cell r="F101" t="str">
            <v>нет</v>
          </cell>
          <cell r="G101" t="str">
            <v>СЗФО</v>
          </cell>
          <cell r="H101" t="str">
            <v>Калининградская область</v>
          </cell>
          <cell r="I101" t="str">
            <v>нет</v>
          </cell>
          <cell r="J101" t="str">
            <v>не определена</v>
          </cell>
          <cell r="K101">
            <v>224</v>
          </cell>
          <cell r="L101" t="str">
            <v>Западный</v>
          </cell>
          <cell r="M101" t="str">
            <v>Сухопутный</v>
          </cell>
          <cell r="N101" t="str">
            <v>не определена</v>
          </cell>
          <cell r="O101" t="str">
            <v>нет</v>
          </cell>
          <cell r="P101" t="str">
            <v>Республика Польша</v>
          </cell>
          <cell r="Q101" t="str">
            <v>Михалково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</row>
        <row r="102">
          <cell r="A102" t="str">
            <v>ЖДППЖелезнодорожныйСЗФО</v>
          </cell>
          <cell r="B102" t="str">
            <v>Калининградский</v>
          </cell>
          <cell r="C102" t="str">
            <v>Железнодорожный</v>
          </cell>
          <cell r="D102" t="str">
            <v>ЖДПП</v>
          </cell>
          <cell r="E102" t="str">
            <v>ЖДПП</v>
          </cell>
          <cell r="F102" t="str">
            <v>да</v>
          </cell>
          <cell r="G102" t="str">
            <v>СЗФО</v>
          </cell>
          <cell r="H102" t="str">
            <v>Калининградская область</v>
          </cell>
          <cell r="I102" t="str">
            <v>нет</v>
          </cell>
          <cell r="J102" t="str">
            <v>Группа В</v>
          </cell>
          <cell r="K102">
            <v>40</v>
          </cell>
          <cell r="L102" t="str">
            <v>Западный</v>
          </cell>
          <cell r="M102" t="str">
            <v>Сухопутный</v>
          </cell>
          <cell r="N102" t="str">
            <v>не определена</v>
          </cell>
          <cell r="O102" t="str">
            <v>нет</v>
          </cell>
          <cell r="P102" t="str">
            <v>Республика Польша</v>
          </cell>
          <cell r="Q102" t="str">
            <v>Скандава</v>
          </cell>
          <cell r="R102">
            <v>0</v>
          </cell>
          <cell r="S102">
            <v>24331.599999999999</v>
          </cell>
          <cell r="T102">
            <v>30923.03</v>
          </cell>
          <cell r="U102">
            <v>55254.63</v>
          </cell>
          <cell r="V102">
            <v>21743.61</v>
          </cell>
          <cell r="W102">
            <v>20895.87</v>
          </cell>
          <cell r="X102">
            <v>42639.479999999996</v>
          </cell>
          <cell r="Y102">
            <v>21425.58</v>
          </cell>
          <cell r="Z102">
            <v>8366.0400000000009</v>
          </cell>
          <cell r="AA102">
            <v>29791.620000000003</v>
          </cell>
          <cell r="AB102">
            <v>24730.62</v>
          </cell>
          <cell r="AC102">
            <v>22572.82</v>
          </cell>
          <cell r="AD102">
            <v>47303.44</v>
          </cell>
          <cell r="AE102">
            <v>174989.16999999998</v>
          </cell>
          <cell r="AF102">
            <v>29153.38</v>
          </cell>
          <cell r="AG102">
            <v>31167.02</v>
          </cell>
          <cell r="AH102">
            <v>60320.4</v>
          </cell>
          <cell r="AI102">
            <v>33074.74</v>
          </cell>
          <cell r="AJ102">
            <v>21645.61</v>
          </cell>
          <cell r="AK102">
            <v>54720.35</v>
          </cell>
          <cell r="AL102">
            <v>25836.13</v>
          </cell>
          <cell r="AM102">
            <v>32049.64</v>
          </cell>
          <cell r="AN102">
            <v>57885.770000000004</v>
          </cell>
          <cell r="AO102">
            <v>31113.200000000001</v>
          </cell>
          <cell r="AP102">
            <v>35197.79</v>
          </cell>
          <cell r="AQ102">
            <v>66310.990000000005</v>
          </cell>
          <cell r="AR102">
            <v>239237.51</v>
          </cell>
          <cell r="AS102">
            <v>32487.69</v>
          </cell>
          <cell r="AT102">
            <v>31651.97</v>
          </cell>
          <cell r="AU102">
            <v>64139.66</v>
          </cell>
          <cell r="AV102">
            <v>25204.11</v>
          </cell>
          <cell r="AW102">
            <v>29358.74</v>
          </cell>
          <cell r="AX102">
            <v>54562.850000000006</v>
          </cell>
          <cell r="AY102">
            <v>17345.63</v>
          </cell>
          <cell r="AZ102">
            <v>34199.89</v>
          </cell>
          <cell r="BA102">
            <v>51545.520000000004</v>
          </cell>
          <cell r="BB102">
            <v>25863.4</v>
          </cell>
          <cell r="BC102">
            <v>32453.35</v>
          </cell>
          <cell r="BD102">
            <v>58316.75</v>
          </cell>
          <cell r="BE102">
            <v>228564.78</v>
          </cell>
          <cell r="BF102">
            <v>19384.310000000001</v>
          </cell>
          <cell r="BG102">
            <v>37090.75</v>
          </cell>
          <cell r="BH102">
            <v>56475.06</v>
          </cell>
          <cell r="BI102">
            <v>12261.5</v>
          </cell>
          <cell r="BJ102">
            <v>21308.63</v>
          </cell>
          <cell r="BK102">
            <v>33570.130000000005</v>
          </cell>
          <cell r="BL102">
            <v>24313.23</v>
          </cell>
          <cell r="BM102">
            <v>31459.15</v>
          </cell>
          <cell r="BN102">
            <v>55772.380000000005</v>
          </cell>
          <cell r="BO102">
            <v>21002.39</v>
          </cell>
          <cell r="BP102">
            <v>35097.07</v>
          </cell>
          <cell r="BQ102">
            <v>56099.46</v>
          </cell>
          <cell r="BR102">
            <v>201917.03</v>
          </cell>
          <cell r="BS102">
            <v>16793.63</v>
          </cell>
          <cell r="BT102">
            <v>29087.3</v>
          </cell>
          <cell r="BU102">
            <v>45880.93</v>
          </cell>
          <cell r="BV102">
            <v>10543.57</v>
          </cell>
          <cell r="BW102">
            <v>27334.19</v>
          </cell>
          <cell r="BX102">
            <v>37877.759999999995</v>
          </cell>
          <cell r="BY102">
            <v>13033.61</v>
          </cell>
          <cell r="BZ102">
            <v>40010.269999999997</v>
          </cell>
          <cell r="CA102">
            <v>53043.88</v>
          </cell>
          <cell r="CB102">
            <v>22281.38</v>
          </cell>
          <cell r="CC102">
            <v>48199.839999999997</v>
          </cell>
          <cell r="CD102">
            <v>70481.22</v>
          </cell>
          <cell r="CE102">
            <v>207283.78999999998</v>
          </cell>
          <cell r="CF102">
            <v>10511.8</v>
          </cell>
          <cell r="CG102">
            <v>48372.44</v>
          </cell>
          <cell r="CH102">
            <v>58884.240000000005</v>
          </cell>
          <cell r="CI102">
            <v>13020.56</v>
          </cell>
          <cell r="CJ102">
            <v>9360.57</v>
          </cell>
          <cell r="CK102">
            <v>22381.129999999997</v>
          </cell>
          <cell r="CL102">
            <v>4766.95</v>
          </cell>
          <cell r="CM102">
            <v>7301.6350000000002</v>
          </cell>
          <cell r="CN102">
            <v>12068.584999999999</v>
          </cell>
          <cell r="CO102">
            <v>477.48</v>
          </cell>
          <cell r="CP102">
            <v>23857.547999999999</v>
          </cell>
          <cell r="CQ102">
            <v>24335.027999999998</v>
          </cell>
          <cell r="CR102">
            <v>117668.98299999998</v>
          </cell>
        </row>
        <row r="103">
          <cell r="A103" t="str">
            <v>ДАППЖелтураДФО</v>
          </cell>
          <cell r="B103" t="str">
            <v>Читинский</v>
          </cell>
          <cell r="C103" t="str">
            <v>Желтура</v>
          </cell>
          <cell r="D103" t="str">
            <v>АПП</v>
          </cell>
          <cell r="E103" t="str">
            <v>ДАПП</v>
          </cell>
          <cell r="F103" t="str">
            <v>нет</v>
          </cell>
          <cell r="G103" t="str">
            <v>ДФО</v>
          </cell>
          <cell r="H103" t="str">
            <v>Республика Бурятия</v>
          </cell>
          <cell r="I103" t="str">
            <v>нет</v>
          </cell>
          <cell r="J103" t="str">
            <v>не определена</v>
          </cell>
          <cell r="K103">
            <v>272</v>
          </cell>
          <cell r="L103" t="str">
            <v>Восток</v>
          </cell>
          <cell r="M103" t="str">
            <v>РМК</v>
          </cell>
          <cell r="N103" t="str">
            <v>не определена</v>
          </cell>
          <cell r="O103" t="str">
            <v>нет</v>
          </cell>
          <cell r="P103" t="str">
            <v>Монголия</v>
          </cell>
          <cell r="Q103" t="str">
            <v>Зэлтэр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</row>
        <row r="104">
          <cell r="A104" t="str">
            <v>ВППЖуковскийЦФО</v>
          </cell>
          <cell r="B104" t="str">
            <v>Центральный аппарат</v>
          </cell>
          <cell r="C104" t="str">
            <v>Жуковский</v>
          </cell>
          <cell r="D104" t="str">
            <v>ВПП</v>
          </cell>
          <cell r="E104" t="str">
            <v>ВПП</v>
          </cell>
          <cell r="F104" t="str">
            <v>да</v>
          </cell>
          <cell r="G104" t="str">
            <v>ЦФО</v>
          </cell>
          <cell r="H104" t="str">
            <v>Московская область</v>
          </cell>
          <cell r="I104" t="str">
            <v>нет</v>
          </cell>
          <cell r="J104" t="str">
            <v>Группа С</v>
          </cell>
          <cell r="K104">
            <v>191</v>
          </cell>
          <cell r="L104" t="str">
            <v>Не является признаком отнесения к МТК</v>
          </cell>
          <cell r="M104" t="str">
            <v>Не является признаком отнесения к МТК</v>
          </cell>
          <cell r="N104" t="str">
            <v>не определена</v>
          </cell>
          <cell r="O104" t="str">
            <v>нет</v>
          </cell>
          <cell r="P104" t="str">
            <v>не применимо</v>
          </cell>
          <cell r="Q104" t="str">
            <v>не применимо</v>
          </cell>
          <cell r="R104">
            <v>0</v>
          </cell>
          <cell r="S104">
            <v>30.55</v>
          </cell>
          <cell r="T104">
            <v>275.35000000000002</v>
          </cell>
          <cell r="U104">
            <v>305.90000000000003</v>
          </cell>
          <cell r="V104">
            <v>150.52000000000001</v>
          </cell>
          <cell r="W104">
            <v>207.94</v>
          </cell>
          <cell r="X104">
            <v>358.46000000000004</v>
          </cell>
          <cell r="Y104">
            <v>442.6</v>
          </cell>
          <cell r="Z104">
            <v>661</v>
          </cell>
          <cell r="AA104">
            <v>1103.5999999999999</v>
          </cell>
          <cell r="AB104">
            <v>86.64</v>
          </cell>
          <cell r="AC104">
            <v>181.34</v>
          </cell>
          <cell r="AD104">
            <v>267.98</v>
          </cell>
          <cell r="AE104">
            <v>2035.94</v>
          </cell>
          <cell r="AF104">
            <v>133.22</v>
          </cell>
          <cell r="AG104">
            <v>282.37</v>
          </cell>
          <cell r="AH104">
            <v>415.59000000000003</v>
          </cell>
          <cell r="AI104">
            <v>68.319999999999993</v>
          </cell>
          <cell r="AJ104">
            <v>273.69</v>
          </cell>
          <cell r="AK104">
            <v>342.01</v>
          </cell>
          <cell r="AL104">
            <v>32.090000000000003</v>
          </cell>
          <cell r="AM104">
            <v>346.31</v>
          </cell>
          <cell r="AN104">
            <v>378.4</v>
          </cell>
          <cell r="AO104">
            <v>45.18</v>
          </cell>
          <cell r="AP104">
            <v>650.9</v>
          </cell>
          <cell r="AQ104">
            <v>696.07999999999993</v>
          </cell>
          <cell r="AR104">
            <v>1832.08</v>
          </cell>
          <cell r="AS104">
            <v>47.77</v>
          </cell>
          <cell r="AT104">
            <v>156.09</v>
          </cell>
          <cell r="AU104">
            <v>203.86</v>
          </cell>
          <cell r="AV104">
            <v>198.66</v>
          </cell>
          <cell r="AW104">
            <v>333.13</v>
          </cell>
          <cell r="AX104">
            <v>531.79</v>
          </cell>
          <cell r="AY104">
            <v>467.3</v>
          </cell>
          <cell r="AZ104">
            <v>173</v>
          </cell>
          <cell r="BA104">
            <v>640.29999999999995</v>
          </cell>
          <cell r="BB104">
            <v>310.89</v>
          </cell>
          <cell r="BC104">
            <v>175.03</v>
          </cell>
          <cell r="BD104">
            <v>485.91999999999996</v>
          </cell>
          <cell r="BE104">
            <v>1861.87</v>
          </cell>
          <cell r="BF104">
            <v>17.3</v>
          </cell>
          <cell r="BG104">
            <v>92.32</v>
          </cell>
          <cell r="BH104">
            <v>109.61999999999999</v>
          </cell>
          <cell r="BI104">
            <v>696.76</v>
          </cell>
          <cell r="BJ104">
            <v>37.92</v>
          </cell>
          <cell r="BK104">
            <v>734.68</v>
          </cell>
          <cell r="BL104">
            <v>310.61</v>
          </cell>
          <cell r="BM104">
            <v>198.67</v>
          </cell>
          <cell r="BN104">
            <v>509.28</v>
          </cell>
          <cell r="BO104">
            <v>422.91</v>
          </cell>
          <cell r="BP104">
            <v>598.41</v>
          </cell>
          <cell r="BQ104">
            <v>1021.3199999999999</v>
          </cell>
          <cell r="BR104">
            <v>2374.8999999999996</v>
          </cell>
          <cell r="BS104">
            <v>875.57</v>
          </cell>
          <cell r="BT104">
            <v>681.24</v>
          </cell>
          <cell r="BU104">
            <v>1556.81</v>
          </cell>
          <cell r="BV104">
            <v>1378.01</v>
          </cell>
          <cell r="BW104">
            <v>353.27</v>
          </cell>
          <cell r="BX104">
            <v>1731.28</v>
          </cell>
          <cell r="BY104">
            <v>759.3</v>
          </cell>
          <cell r="BZ104">
            <v>314.2</v>
          </cell>
          <cell r="CA104">
            <v>1073.5</v>
          </cell>
          <cell r="CB104">
            <v>1753.1</v>
          </cell>
          <cell r="CC104">
            <v>594.1</v>
          </cell>
          <cell r="CD104">
            <v>2347.1999999999998</v>
          </cell>
          <cell r="CE104">
            <v>6708.7899999999991</v>
          </cell>
          <cell r="CF104">
            <v>858.5</v>
          </cell>
          <cell r="CG104">
            <v>477.8</v>
          </cell>
          <cell r="CH104">
            <v>1336.3</v>
          </cell>
          <cell r="CI104">
            <v>363.87</v>
          </cell>
          <cell r="CJ104">
            <v>347.92</v>
          </cell>
          <cell r="CK104">
            <v>711.79</v>
          </cell>
          <cell r="CL104">
            <v>289.67</v>
          </cell>
          <cell r="CM104">
            <v>539.67999999999995</v>
          </cell>
          <cell r="CN104">
            <v>829.34999999999991</v>
          </cell>
          <cell r="CO104">
            <v>742.33</v>
          </cell>
          <cell r="CP104">
            <v>1048.22</v>
          </cell>
          <cell r="CQ104">
            <v>1790.5500000000002</v>
          </cell>
          <cell r="CR104">
            <v>4667.99</v>
          </cell>
        </row>
        <row r="105">
          <cell r="A105" t="str">
            <v>МАППЗабайкальскДФО</v>
          </cell>
          <cell r="B105" t="str">
            <v>Читинский</v>
          </cell>
          <cell r="C105" t="str">
            <v>Забайкальск</v>
          </cell>
          <cell r="D105" t="str">
            <v>АПП</v>
          </cell>
          <cell r="E105" t="str">
            <v>МАПП</v>
          </cell>
          <cell r="F105" t="str">
            <v>да</v>
          </cell>
          <cell r="G105" t="str">
            <v>ДФО</v>
          </cell>
          <cell r="H105" t="str">
            <v>Забайкальский край</v>
          </cell>
          <cell r="I105" t="str">
            <v>нет</v>
          </cell>
          <cell r="J105" t="str">
            <v>Группа А</v>
          </cell>
          <cell r="K105">
            <v>16</v>
          </cell>
          <cell r="L105" t="str">
            <v>Восток</v>
          </cell>
          <cell r="M105" t="str">
            <v>РК (сухопутный)</v>
          </cell>
          <cell r="N105" t="str">
            <v>Транссиб</v>
          </cell>
          <cell r="O105" t="str">
            <v>нет</v>
          </cell>
          <cell r="P105" t="str">
            <v>Китайская Народная Республика</v>
          </cell>
          <cell r="Q105" t="str">
            <v>Маньчжурия</v>
          </cell>
          <cell r="R105">
            <v>0</v>
          </cell>
          <cell r="S105">
            <v>99806.959860000003</v>
          </cell>
          <cell r="T105">
            <v>59393.248</v>
          </cell>
          <cell r="U105">
            <v>159200.20785999999</v>
          </cell>
          <cell r="V105">
            <v>162098.35800000001</v>
          </cell>
          <cell r="W105">
            <v>88830.77</v>
          </cell>
          <cell r="X105">
            <v>250929.12800000003</v>
          </cell>
          <cell r="Y105">
            <v>107867.45099999999</v>
          </cell>
          <cell r="Z105">
            <v>64761.464599999999</v>
          </cell>
          <cell r="AA105">
            <v>172628.91559999998</v>
          </cell>
          <cell r="AB105">
            <v>92725.554570000008</v>
          </cell>
          <cell r="AC105">
            <v>153325.42850000001</v>
          </cell>
          <cell r="AD105">
            <v>246050.98307000002</v>
          </cell>
          <cell r="AE105">
            <v>828809.23453000002</v>
          </cell>
          <cell r="AF105">
            <v>135607.30109999998</v>
          </cell>
          <cell r="AG105">
            <v>94439.785359999994</v>
          </cell>
          <cell r="AH105">
            <v>230047.08645999996</v>
          </cell>
          <cell r="AI105">
            <v>181040.38799999998</v>
          </cell>
          <cell r="AJ105">
            <v>117693.788</v>
          </cell>
          <cell r="AK105">
            <v>298734.17599999998</v>
          </cell>
          <cell r="AL105">
            <v>102059.82399999999</v>
          </cell>
          <cell r="AM105">
            <v>73185.865999999995</v>
          </cell>
          <cell r="AN105">
            <v>175245.69</v>
          </cell>
          <cell r="AO105">
            <v>162564.58199999999</v>
          </cell>
          <cell r="AP105">
            <v>111454.845</v>
          </cell>
          <cell r="AQ105">
            <v>274019.42700000003</v>
          </cell>
          <cell r="AR105">
            <v>978046.37945999985</v>
          </cell>
          <cell r="AS105">
            <v>1691927.7</v>
          </cell>
          <cell r="AT105">
            <v>131784.63500000001</v>
          </cell>
          <cell r="AU105">
            <v>1823712.335</v>
          </cell>
          <cell r="AV105">
            <v>155341.014</v>
          </cell>
          <cell r="AW105">
            <v>127121.393</v>
          </cell>
          <cell r="AX105">
            <v>282462.40700000001</v>
          </cell>
          <cell r="AY105">
            <v>109705</v>
          </cell>
          <cell r="AZ105">
            <v>88853</v>
          </cell>
          <cell r="BA105">
            <v>198558</v>
          </cell>
          <cell r="BB105">
            <v>171074</v>
          </cell>
          <cell r="BC105">
            <v>96935</v>
          </cell>
          <cell r="BD105">
            <v>268009</v>
          </cell>
          <cell r="BE105">
            <v>2572741.7420000001</v>
          </cell>
          <cell r="BF105">
            <v>88545</v>
          </cell>
          <cell r="BG105">
            <v>60571</v>
          </cell>
          <cell r="BH105">
            <v>149116</v>
          </cell>
          <cell r="BI105">
            <v>46136</v>
          </cell>
          <cell r="BJ105">
            <v>26537</v>
          </cell>
          <cell r="BK105">
            <v>72673</v>
          </cell>
          <cell r="BL105">
            <v>42122.063999999998</v>
          </cell>
          <cell r="BM105">
            <v>16226.933999999999</v>
          </cell>
          <cell r="BN105">
            <v>58348.998</v>
          </cell>
          <cell r="BO105">
            <v>43175.69</v>
          </cell>
          <cell r="BP105">
            <v>12034.58</v>
          </cell>
          <cell r="BQ105">
            <v>55210.270000000004</v>
          </cell>
          <cell r="BR105">
            <v>335348.26800000004</v>
          </cell>
          <cell r="BS105">
            <v>70455.98</v>
          </cell>
          <cell r="BT105">
            <v>62.96</v>
          </cell>
          <cell r="BU105">
            <v>70518.94</v>
          </cell>
          <cell r="BV105">
            <v>116831.75</v>
          </cell>
          <cell r="BW105">
            <v>109.3</v>
          </cell>
          <cell r="BX105">
            <v>116941.05</v>
          </cell>
          <cell r="BY105">
            <v>135454.43</v>
          </cell>
          <cell r="BZ105">
            <v>0</v>
          </cell>
          <cell r="CA105">
            <v>135454.43</v>
          </cell>
          <cell r="CB105">
            <v>84422.14</v>
          </cell>
          <cell r="CC105">
            <v>0</v>
          </cell>
          <cell r="CD105">
            <v>84422.14</v>
          </cell>
          <cell r="CE105">
            <v>407336.56</v>
          </cell>
          <cell r="CF105">
            <v>81458.600000000006</v>
          </cell>
          <cell r="CG105">
            <v>0</v>
          </cell>
          <cell r="CH105">
            <v>81458.600000000006</v>
          </cell>
          <cell r="CI105">
            <v>122998.74</v>
          </cell>
          <cell r="CJ105">
            <v>0</v>
          </cell>
          <cell r="CK105">
            <v>122998.74</v>
          </cell>
          <cell r="CL105">
            <v>162398.03</v>
          </cell>
          <cell r="CM105">
            <v>0</v>
          </cell>
          <cell r="CN105">
            <v>162398.03</v>
          </cell>
          <cell r="CO105">
            <v>272345.65000000002</v>
          </cell>
          <cell r="CP105">
            <v>0</v>
          </cell>
          <cell r="CQ105">
            <v>272345.65000000002</v>
          </cell>
          <cell r="CR105">
            <v>639201.02</v>
          </cell>
        </row>
        <row r="106">
          <cell r="A106" t="str">
            <v>ЖДППЗабайкальскДФО</v>
          </cell>
          <cell r="B106" t="str">
            <v>Читинский</v>
          </cell>
          <cell r="C106" t="str">
            <v>Забайкальск</v>
          </cell>
          <cell r="D106" t="str">
            <v>ЖДПП</v>
          </cell>
          <cell r="E106" t="str">
            <v>ЖДПП</v>
          </cell>
          <cell r="F106" t="str">
            <v>да</v>
          </cell>
          <cell r="G106" t="str">
            <v>ДФО</v>
          </cell>
          <cell r="H106" t="str">
            <v>Забайкальский край</v>
          </cell>
          <cell r="I106" t="str">
            <v>нет</v>
          </cell>
          <cell r="J106" t="str">
            <v>Группа А</v>
          </cell>
          <cell r="K106">
            <v>27</v>
          </cell>
          <cell r="L106" t="str">
            <v>Восток</v>
          </cell>
          <cell r="M106" t="str">
            <v>РК (сухопутный)</v>
          </cell>
          <cell r="N106" t="str">
            <v>Транссиб</v>
          </cell>
          <cell r="O106" t="str">
            <v>нет</v>
          </cell>
          <cell r="P106" t="str">
            <v>Китайская Народная Республика</v>
          </cell>
          <cell r="Q106" t="str">
            <v>Маньчжурия</v>
          </cell>
          <cell r="R106">
            <v>0</v>
          </cell>
          <cell r="S106">
            <v>288340.03000000003</v>
          </cell>
          <cell r="T106">
            <v>3978701.98</v>
          </cell>
          <cell r="U106">
            <v>4267042.01</v>
          </cell>
          <cell r="V106">
            <v>398272.64</v>
          </cell>
          <cell r="W106">
            <v>3732671.34</v>
          </cell>
          <cell r="X106">
            <v>4130943.98</v>
          </cell>
          <cell r="Y106">
            <v>376490.6</v>
          </cell>
          <cell r="Z106">
            <v>3809143.94</v>
          </cell>
          <cell r="AA106">
            <v>4185634.54</v>
          </cell>
          <cell r="AB106">
            <v>308333.65000000002</v>
          </cell>
          <cell r="AC106">
            <v>4316819.5</v>
          </cell>
          <cell r="AD106">
            <v>4625153.1500000004</v>
          </cell>
          <cell r="AE106">
            <v>17208773.68</v>
          </cell>
          <cell r="AF106">
            <v>265606.88</v>
          </cell>
          <cell r="AG106">
            <v>4213633.1399999997</v>
          </cell>
          <cell r="AH106">
            <v>4479240.0199999996</v>
          </cell>
          <cell r="AI106">
            <v>328213.53000000003</v>
          </cell>
          <cell r="AJ106">
            <v>3617094.38</v>
          </cell>
          <cell r="AK106">
            <v>3945307.91</v>
          </cell>
          <cell r="AL106">
            <v>372995.78</v>
          </cell>
          <cell r="AM106">
            <v>4078129.95</v>
          </cell>
          <cell r="AN106">
            <v>4451125.7300000004</v>
          </cell>
          <cell r="AO106">
            <v>361277.81</v>
          </cell>
          <cell r="AP106">
            <v>4248462.91</v>
          </cell>
          <cell r="AQ106">
            <v>4609740.72</v>
          </cell>
          <cell r="AR106">
            <v>17485414.379999999</v>
          </cell>
          <cell r="AS106">
            <v>411196</v>
          </cell>
          <cell r="AT106">
            <v>3519772</v>
          </cell>
          <cell r="AU106">
            <v>3930968</v>
          </cell>
          <cell r="AV106">
            <v>448429</v>
          </cell>
          <cell r="AW106">
            <v>5046589</v>
          </cell>
          <cell r="AX106">
            <v>5495018</v>
          </cell>
          <cell r="AY106">
            <v>454412</v>
          </cell>
          <cell r="AZ106">
            <v>3944976</v>
          </cell>
          <cell r="BA106">
            <v>4399388</v>
          </cell>
          <cell r="BB106">
            <v>154277</v>
          </cell>
          <cell r="BC106">
            <v>1319763</v>
          </cell>
          <cell r="BD106">
            <v>1474040</v>
          </cell>
          <cell r="BE106">
            <v>15299414</v>
          </cell>
          <cell r="BF106">
            <v>414231</v>
          </cell>
          <cell r="BG106">
            <v>3717535</v>
          </cell>
          <cell r="BH106">
            <v>4131766</v>
          </cell>
          <cell r="BI106">
            <v>553451</v>
          </cell>
          <cell r="BJ106">
            <v>4508814</v>
          </cell>
          <cell r="BK106">
            <v>5062265</v>
          </cell>
          <cell r="BL106">
            <v>497402.47</v>
          </cell>
          <cell r="BM106">
            <v>3968636.14</v>
          </cell>
          <cell r="BN106">
            <v>4466038.6100000003</v>
          </cell>
          <cell r="BO106">
            <v>474773.84</v>
          </cell>
          <cell r="BP106">
            <v>3506185.5</v>
          </cell>
          <cell r="BQ106">
            <v>3980959.34</v>
          </cell>
          <cell r="BR106">
            <v>17641028.949999999</v>
          </cell>
          <cell r="BS106">
            <v>490271.65</v>
          </cell>
          <cell r="BT106">
            <v>3870251</v>
          </cell>
          <cell r="BU106">
            <v>4360522.6500000004</v>
          </cell>
          <cell r="BV106">
            <v>487050.94</v>
          </cell>
          <cell r="BW106">
            <v>4051932.14</v>
          </cell>
          <cell r="BX106">
            <v>4538983.08</v>
          </cell>
          <cell r="BY106">
            <v>465876.57</v>
          </cell>
          <cell r="BZ106">
            <v>3700994.89</v>
          </cell>
          <cell r="CA106">
            <v>4166871.46</v>
          </cell>
          <cell r="CB106">
            <v>467220</v>
          </cell>
          <cell r="CC106">
            <v>2933938</v>
          </cell>
          <cell r="CD106">
            <v>3401158</v>
          </cell>
          <cell r="CE106">
            <v>16467535.189999999</v>
          </cell>
          <cell r="CF106">
            <v>442306.09</v>
          </cell>
          <cell r="CG106">
            <v>2620475.9500000002</v>
          </cell>
          <cell r="CH106">
            <v>3062782.04</v>
          </cell>
          <cell r="CI106">
            <v>530016.76</v>
          </cell>
          <cell r="CJ106">
            <v>3636608.45</v>
          </cell>
          <cell r="CK106">
            <v>4166625.21</v>
          </cell>
          <cell r="CL106">
            <v>503808.89799999999</v>
          </cell>
          <cell r="CM106">
            <v>3977464.088</v>
          </cell>
          <cell r="CN106">
            <v>4481272.9859999996</v>
          </cell>
          <cell r="CO106">
            <v>523071.96</v>
          </cell>
          <cell r="CP106">
            <v>3584891.33</v>
          </cell>
          <cell r="CQ106">
            <v>4107963.29</v>
          </cell>
          <cell r="CR106">
            <v>15818643.526000001</v>
          </cell>
        </row>
        <row r="107">
          <cell r="A107" t="str">
            <v>МППЗарубиноДФО</v>
          </cell>
          <cell r="B107" t="str">
            <v>Владивостокский</v>
          </cell>
          <cell r="C107" t="str">
            <v>Зарубино</v>
          </cell>
          <cell r="D107" t="str">
            <v>МПП</v>
          </cell>
          <cell r="E107" t="str">
            <v>МПП</v>
          </cell>
          <cell r="F107" t="str">
            <v>да</v>
          </cell>
          <cell r="G107" t="str">
            <v>ДФО</v>
          </cell>
          <cell r="H107" t="str">
            <v>Приморский край</v>
          </cell>
          <cell r="I107" t="str">
            <v>нет</v>
          </cell>
          <cell r="J107" t="str">
            <v>Группа В</v>
          </cell>
          <cell r="K107">
            <v>192</v>
          </cell>
          <cell r="L107" t="str">
            <v>Восток</v>
          </cell>
          <cell r="M107" t="str">
            <v>Порты ДВ</v>
          </cell>
          <cell r="N107" t="str">
            <v>Приморье-2
Транссиб</v>
          </cell>
          <cell r="O107" t="str">
            <v>нет</v>
          </cell>
          <cell r="P107" t="str">
            <v>не применимо</v>
          </cell>
          <cell r="Q107" t="str">
            <v>не применимо</v>
          </cell>
          <cell r="R107">
            <v>0</v>
          </cell>
          <cell r="S107">
            <v>21040</v>
          </cell>
          <cell r="T107">
            <v>52785</v>
          </cell>
          <cell r="U107">
            <v>73825</v>
          </cell>
          <cell r="V107">
            <v>8882</v>
          </cell>
          <cell r="W107">
            <v>46675</v>
          </cell>
          <cell r="X107">
            <v>55557</v>
          </cell>
          <cell r="Y107">
            <v>21677</v>
          </cell>
          <cell r="Z107">
            <v>74317</v>
          </cell>
          <cell r="AA107">
            <v>95994</v>
          </cell>
          <cell r="AB107">
            <v>2296</v>
          </cell>
          <cell r="AC107">
            <v>47399</v>
          </cell>
          <cell r="AD107">
            <v>49695</v>
          </cell>
          <cell r="AE107">
            <v>275071</v>
          </cell>
          <cell r="AF107">
            <v>1029</v>
          </cell>
          <cell r="AG107">
            <v>21974</v>
          </cell>
          <cell r="AH107">
            <v>23003</v>
          </cell>
          <cell r="AI107">
            <v>83</v>
          </cell>
          <cell r="AJ107">
            <v>1532216</v>
          </cell>
          <cell r="AK107">
            <v>1532299</v>
          </cell>
          <cell r="AL107">
            <v>21728</v>
          </cell>
          <cell r="AM107">
            <v>100027</v>
          </cell>
          <cell r="AN107">
            <v>121755</v>
          </cell>
          <cell r="AO107">
            <v>10516</v>
          </cell>
          <cell r="AP107">
            <v>95630</v>
          </cell>
          <cell r="AQ107">
            <v>106146</v>
          </cell>
          <cell r="AR107">
            <v>1783203</v>
          </cell>
          <cell r="AS107">
            <v>15107</v>
          </cell>
          <cell r="AT107">
            <v>92430</v>
          </cell>
          <cell r="AU107">
            <v>107537</v>
          </cell>
          <cell r="AV107">
            <v>16285</v>
          </cell>
          <cell r="AW107">
            <v>106181</v>
          </cell>
          <cell r="AX107">
            <v>122466</v>
          </cell>
          <cell r="AY107">
            <v>26575</v>
          </cell>
          <cell r="AZ107">
            <v>83958</v>
          </cell>
          <cell r="BA107">
            <v>110533</v>
          </cell>
          <cell r="BB107">
            <v>23357</v>
          </cell>
          <cell r="BC107">
            <v>92843</v>
          </cell>
          <cell r="BD107">
            <v>116200</v>
          </cell>
          <cell r="BE107">
            <v>456736</v>
          </cell>
          <cell r="BF107">
            <v>18912</v>
          </cell>
          <cell r="BG107">
            <v>85087</v>
          </cell>
          <cell r="BH107">
            <v>103999</v>
          </cell>
          <cell r="BI107">
            <v>3325</v>
          </cell>
          <cell r="BJ107">
            <v>159419</v>
          </cell>
          <cell r="BK107">
            <v>162744</v>
          </cell>
          <cell r="BL107">
            <v>2305</v>
          </cell>
          <cell r="BM107">
            <v>238082</v>
          </cell>
          <cell r="BN107">
            <v>240387</v>
          </cell>
          <cell r="BO107">
            <v>6479</v>
          </cell>
          <cell r="BP107">
            <v>69903</v>
          </cell>
          <cell r="BQ107">
            <v>76382</v>
          </cell>
          <cell r="BR107">
            <v>583512</v>
          </cell>
          <cell r="BS107">
            <v>22732.9</v>
          </cell>
          <cell r="BT107">
            <v>106096.6</v>
          </cell>
          <cell r="BU107">
            <v>128829.5</v>
          </cell>
          <cell r="BV107">
            <v>87495</v>
          </cell>
          <cell r="BW107">
            <v>81428</v>
          </cell>
          <cell r="BX107">
            <v>168923</v>
          </cell>
          <cell r="BY107">
            <v>42896</v>
          </cell>
          <cell r="BZ107">
            <v>44576</v>
          </cell>
          <cell r="CA107">
            <v>87472</v>
          </cell>
          <cell r="CB107">
            <v>36406</v>
          </cell>
          <cell r="CC107">
            <v>78514</v>
          </cell>
          <cell r="CD107">
            <v>114920</v>
          </cell>
          <cell r="CE107">
            <v>500144.5</v>
          </cell>
          <cell r="CF107">
            <v>25882.9</v>
          </cell>
          <cell r="CG107">
            <v>130222</v>
          </cell>
          <cell r="CH107">
            <v>156104.9</v>
          </cell>
          <cell r="CI107">
            <v>11393.8</v>
          </cell>
          <cell r="CJ107">
            <v>130787</v>
          </cell>
          <cell r="CK107">
            <v>142180.79999999999</v>
          </cell>
          <cell r="CL107">
            <v>12205.1</v>
          </cell>
          <cell r="CM107">
            <v>149725.9</v>
          </cell>
          <cell r="CN107">
            <v>161931</v>
          </cell>
          <cell r="CO107">
            <v>12916</v>
          </cell>
          <cell r="CP107">
            <v>149176</v>
          </cell>
          <cell r="CQ107">
            <v>162092</v>
          </cell>
          <cell r="CR107">
            <v>622308.69999999995</v>
          </cell>
        </row>
        <row r="108">
          <cell r="A108" t="str">
            <v>ЖДППЗауральеУФО</v>
          </cell>
          <cell r="B108" t="str">
            <v>Уральский</v>
          </cell>
          <cell r="C108" t="str">
            <v>Зауралье</v>
          </cell>
          <cell r="D108" t="str">
            <v>ЖДПП</v>
          </cell>
          <cell r="E108" t="str">
            <v>ЖДПП</v>
          </cell>
          <cell r="F108" t="str">
            <v>да</v>
          </cell>
          <cell r="G108" t="str">
            <v>УФО</v>
          </cell>
          <cell r="H108" t="str">
            <v>Курганская область</v>
          </cell>
          <cell r="I108" t="str">
            <v>нет</v>
          </cell>
          <cell r="J108" t="str">
            <v>Группа С</v>
          </cell>
          <cell r="K108">
            <v>269</v>
          </cell>
          <cell r="L108" t="str">
            <v>Не является признаком отнесения к МТК</v>
          </cell>
          <cell r="M108" t="str">
            <v>Не является признаком отнесения к МТК</v>
          </cell>
          <cell r="N108" t="str">
            <v>не определена</v>
          </cell>
          <cell r="O108" t="str">
            <v>нет</v>
          </cell>
          <cell r="P108" t="str">
            <v>Республика Казахстан</v>
          </cell>
          <cell r="Q108" t="str">
            <v>Пресногорьковская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</row>
        <row r="109">
          <cell r="A109" t="str">
            <v>ДАППЗвериноголовскоеУФО</v>
          </cell>
          <cell r="B109" t="str">
            <v>Уральский</v>
          </cell>
          <cell r="C109" t="str">
            <v>Звериноголовское</v>
          </cell>
          <cell r="D109" t="str">
            <v>АПП</v>
          </cell>
          <cell r="E109" t="str">
            <v>ДАПП</v>
          </cell>
          <cell r="F109" t="str">
            <v>да</v>
          </cell>
          <cell r="G109" t="str">
            <v>УФО</v>
          </cell>
          <cell r="H109" t="str">
            <v>Курганская область</v>
          </cell>
          <cell r="I109" t="str">
            <v>нет</v>
          </cell>
          <cell r="J109" t="str">
            <v>Группа В</v>
          </cell>
          <cell r="K109">
            <v>143</v>
          </cell>
          <cell r="L109" t="str">
            <v>Не является признаком отнесения к МТК</v>
          </cell>
          <cell r="M109" t="str">
            <v>Не является признаком отнесения к МТК</v>
          </cell>
          <cell r="N109" t="str">
            <v>не определена</v>
          </cell>
          <cell r="O109" t="str">
            <v>нет</v>
          </cell>
          <cell r="P109" t="str">
            <v>Республика Казахстан</v>
          </cell>
          <cell r="Q109" t="str">
            <v>Убаган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</row>
        <row r="110">
          <cell r="A110" t="str">
            <v>ДАППЗерновоЦФО</v>
          </cell>
          <cell r="B110" t="str">
            <v>Брянский</v>
          </cell>
          <cell r="C110" t="str">
            <v>Зерново</v>
          </cell>
          <cell r="D110" t="str">
            <v>АПП</v>
          </cell>
          <cell r="E110" t="str">
            <v>ДАПП</v>
          </cell>
          <cell r="F110" t="str">
            <v>нет</v>
          </cell>
          <cell r="G110" t="str">
            <v>ЦФО</v>
          </cell>
          <cell r="H110" t="str">
            <v>Брянская область</v>
          </cell>
          <cell r="I110" t="str">
            <v>нет</v>
          </cell>
          <cell r="J110" t="str">
            <v>не определена</v>
          </cell>
          <cell r="K110">
            <v>283</v>
          </cell>
          <cell r="L110" t="str">
            <v>Западный</v>
          </cell>
          <cell r="M110" t="str">
            <v>Сухопутный</v>
          </cell>
          <cell r="N110" t="str">
            <v>не определена</v>
          </cell>
          <cell r="O110" t="str">
            <v>нет</v>
          </cell>
          <cell r="P110" t="str">
            <v>Украина</v>
          </cell>
          <cell r="Q110" t="str">
            <v>Середина Буда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</row>
        <row r="111">
          <cell r="A111" t="str">
            <v>МАППИвангородСЗФО</v>
          </cell>
          <cell r="B111" t="str">
            <v>Санкт-Петербургский</v>
          </cell>
          <cell r="C111" t="str">
            <v>Ивангород</v>
          </cell>
          <cell r="D111" t="str">
            <v>АПП</v>
          </cell>
          <cell r="E111" t="str">
            <v>МАПП</v>
          </cell>
          <cell r="F111" t="str">
            <v>да</v>
          </cell>
          <cell r="G111" t="str">
            <v>СЗФО</v>
          </cell>
          <cell r="H111" t="str">
            <v>Ленинградская область</v>
          </cell>
          <cell r="I111" t="str">
            <v>нет</v>
          </cell>
          <cell r="J111" t="str">
            <v>Группа А</v>
          </cell>
          <cell r="K111">
            <v>30</v>
          </cell>
          <cell r="L111" t="str">
            <v>Западный</v>
          </cell>
          <cell r="M111" t="str">
            <v>Сухопутный</v>
          </cell>
          <cell r="N111" t="str">
            <v>Север-Юг</v>
          </cell>
          <cell r="O111" t="str">
            <v>нет</v>
          </cell>
          <cell r="P111" t="str">
            <v>Эстонская Республика</v>
          </cell>
          <cell r="Q111" t="str">
            <v>Нарва</v>
          </cell>
          <cell r="R111">
            <v>0</v>
          </cell>
          <cell r="S111">
            <v>68999</v>
          </cell>
          <cell r="T111">
            <v>118024</v>
          </cell>
          <cell r="U111">
            <v>187023</v>
          </cell>
          <cell r="V111">
            <v>80351</v>
          </cell>
          <cell r="W111">
            <v>131012</v>
          </cell>
          <cell r="X111">
            <v>211363</v>
          </cell>
          <cell r="Y111">
            <v>74213</v>
          </cell>
          <cell r="Z111">
            <v>122470</v>
          </cell>
          <cell r="AA111">
            <v>196683</v>
          </cell>
          <cell r="AB111">
            <v>68011</v>
          </cell>
          <cell r="AC111">
            <v>115758</v>
          </cell>
          <cell r="AD111">
            <v>183769</v>
          </cell>
          <cell r="AE111">
            <v>778838</v>
          </cell>
          <cell r="AF111">
            <v>62726</v>
          </cell>
          <cell r="AG111">
            <v>108436</v>
          </cell>
          <cell r="AH111">
            <v>171162</v>
          </cell>
          <cell r="AI111">
            <v>72197</v>
          </cell>
          <cell r="AJ111">
            <v>136505</v>
          </cell>
          <cell r="AK111">
            <v>208702</v>
          </cell>
          <cell r="AL111">
            <v>66835</v>
          </cell>
          <cell r="AM111">
            <v>125233</v>
          </cell>
          <cell r="AN111">
            <v>192068</v>
          </cell>
          <cell r="AO111">
            <v>68305</v>
          </cell>
          <cell r="AP111">
            <v>124231</v>
          </cell>
          <cell r="AQ111">
            <v>192536</v>
          </cell>
          <cell r="AR111">
            <v>764468</v>
          </cell>
          <cell r="AS111">
            <v>61413</v>
          </cell>
          <cell r="AT111">
            <v>112839</v>
          </cell>
          <cell r="AU111">
            <v>174252</v>
          </cell>
          <cell r="AV111">
            <v>66325</v>
          </cell>
          <cell r="AW111">
            <v>131059</v>
          </cell>
          <cell r="AX111">
            <v>197384</v>
          </cell>
          <cell r="AY111">
            <v>75305</v>
          </cell>
          <cell r="AZ111">
            <v>138095</v>
          </cell>
          <cell r="BA111">
            <v>213400</v>
          </cell>
          <cell r="BB111">
            <v>82351</v>
          </cell>
          <cell r="BC111">
            <v>134827</v>
          </cell>
          <cell r="BD111">
            <v>217178</v>
          </cell>
          <cell r="BE111">
            <v>802214</v>
          </cell>
          <cell r="BF111">
            <v>67937</v>
          </cell>
          <cell r="BG111">
            <v>134986</v>
          </cell>
          <cell r="BH111">
            <v>202923</v>
          </cell>
          <cell r="BI111">
            <v>56383</v>
          </cell>
          <cell r="BJ111">
            <v>133340</v>
          </cell>
          <cell r="BK111">
            <v>189723</v>
          </cell>
          <cell r="BL111">
            <v>70184</v>
          </cell>
          <cell r="BM111">
            <v>133443</v>
          </cell>
          <cell r="BN111">
            <v>203627</v>
          </cell>
          <cell r="BO111">
            <v>73071</v>
          </cell>
          <cell r="BP111">
            <v>140530</v>
          </cell>
          <cell r="BQ111">
            <v>213601</v>
          </cell>
          <cell r="BR111">
            <v>809874</v>
          </cell>
          <cell r="BS111">
            <v>68616</v>
          </cell>
          <cell r="BT111">
            <v>132795</v>
          </cell>
          <cell r="BU111">
            <v>201411</v>
          </cell>
          <cell r="BV111">
            <v>62644</v>
          </cell>
          <cell r="BW111">
            <v>150844</v>
          </cell>
          <cell r="BX111">
            <v>213488</v>
          </cell>
          <cell r="BY111">
            <v>77091</v>
          </cell>
          <cell r="BZ111">
            <v>154503</v>
          </cell>
          <cell r="CA111">
            <v>231594</v>
          </cell>
          <cell r="CB111">
            <v>120520</v>
          </cell>
          <cell r="CC111">
            <v>147775</v>
          </cell>
          <cell r="CD111">
            <v>268295</v>
          </cell>
          <cell r="CE111">
            <v>914788</v>
          </cell>
          <cell r="CF111">
            <v>61364</v>
          </cell>
          <cell r="CG111">
            <v>176803</v>
          </cell>
          <cell r="CH111">
            <v>238167</v>
          </cell>
          <cell r="CI111">
            <v>80673</v>
          </cell>
          <cell r="CJ111">
            <v>179046</v>
          </cell>
          <cell r="CK111">
            <v>259719</v>
          </cell>
          <cell r="CL111">
            <v>66323.899999999994</v>
          </cell>
          <cell r="CM111">
            <v>47947</v>
          </cell>
          <cell r="CN111">
            <v>114270.9</v>
          </cell>
          <cell r="CO111">
            <v>68043.5</v>
          </cell>
          <cell r="CP111">
            <v>34440.300000000003</v>
          </cell>
          <cell r="CQ111">
            <v>102483.8</v>
          </cell>
          <cell r="CR111">
            <v>714640.70000000007</v>
          </cell>
        </row>
        <row r="112">
          <cell r="A112" t="str">
            <v>ЖДППИвангородСЗФО</v>
          </cell>
          <cell r="B112" t="str">
            <v>Санкт-Петербургский</v>
          </cell>
          <cell r="C112" t="str">
            <v>Ивангород</v>
          </cell>
          <cell r="D112" t="str">
            <v>ЖДПП</v>
          </cell>
          <cell r="E112" t="str">
            <v>ЖДПП</v>
          </cell>
          <cell r="F112" t="str">
            <v>да</v>
          </cell>
          <cell r="G112" t="str">
            <v>СЗФО</v>
          </cell>
          <cell r="H112" t="str">
            <v>Ленинградская область</v>
          </cell>
          <cell r="I112" t="str">
            <v>нет</v>
          </cell>
          <cell r="J112" t="str">
            <v>Группа В</v>
          </cell>
          <cell r="K112">
            <v>93</v>
          </cell>
          <cell r="L112" t="str">
            <v>Западный</v>
          </cell>
          <cell r="M112" t="str">
            <v>Сухопутный</v>
          </cell>
          <cell r="N112" t="str">
            <v>Север-Юг</v>
          </cell>
          <cell r="O112" t="str">
            <v>нет</v>
          </cell>
          <cell r="P112" t="str">
            <v>Эстонская Республика</v>
          </cell>
          <cell r="Q112" t="str">
            <v>Нарва</v>
          </cell>
          <cell r="R112">
            <v>4088000</v>
          </cell>
          <cell r="S112">
            <v>28078</v>
          </cell>
          <cell r="T112">
            <v>1276978</v>
          </cell>
          <cell r="U112">
            <v>1305056</v>
          </cell>
          <cell r="V112">
            <v>27332</v>
          </cell>
          <cell r="W112">
            <v>1093606</v>
          </cell>
          <cell r="X112">
            <v>1120938</v>
          </cell>
          <cell r="Y112">
            <v>32143</v>
          </cell>
          <cell r="Z112">
            <v>989180</v>
          </cell>
          <cell r="AA112">
            <v>1021323</v>
          </cell>
          <cell r="AB112">
            <v>30278</v>
          </cell>
          <cell r="AC112">
            <v>1500287</v>
          </cell>
          <cell r="AD112">
            <v>1530565</v>
          </cell>
          <cell r="AE112">
            <v>4977882</v>
          </cell>
          <cell r="AF112">
            <v>26320</v>
          </cell>
          <cell r="AG112">
            <v>1236698</v>
          </cell>
          <cell r="AH112">
            <v>1263018</v>
          </cell>
          <cell r="AI112">
            <v>36611</v>
          </cell>
          <cell r="AJ112">
            <v>1137133</v>
          </cell>
          <cell r="AK112">
            <v>1173744</v>
          </cell>
          <cell r="AL112">
            <v>41696</v>
          </cell>
          <cell r="AM112">
            <v>1071385</v>
          </cell>
          <cell r="AN112">
            <v>1113081</v>
          </cell>
          <cell r="AO112">
            <v>52581</v>
          </cell>
          <cell r="AP112">
            <v>1472663</v>
          </cell>
          <cell r="AQ112">
            <v>1525244</v>
          </cell>
          <cell r="AR112">
            <v>5075087</v>
          </cell>
          <cell r="AS112">
            <v>74985</v>
          </cell>
          <cell r="AT112">
            <v>1393095</v>
          </cell>
          <cell r="AU112">
            <v>1468080</v>
          </cell>
          <cell r="AV112">
            <v>43740</v>
          </cell>
          <cell r="AW112">
            <v>1484563</v>
          </cell>
          <cell r="AX112">
            <v>1528303</v>
          </cell>
          <cell r="AY112">
            <v>67711</v>
          </cell>
          <cell r="AZ112">
            <v>1455756</v>
          </cell>
          <cell r="BA112">
            <v>1523467</v>
          </cell>
          <cell r="BB112">
            <v>51667</v>
          </cell>
          <cell r="BC112">
            <v>1626399</v>
          </cell>
          <cell r="BD112">
            <v>1678066</v>
          </cell>
          <cell r="BE112">
            <v>6197916</v>
          </cell>
          <cell r="BF112">
            <v>31134</v>
          </cell>
          <cell r="BG112">
            <v>1528302</v>
          </cell>
          <cell r="BH112">
            <v>1559436</v>
          </cell>
          <cell r="BI112">
            <v>44006</v>
          </cell>
          <cell r="BJ112">
            <v>1697002</v>
          </cell>
          <cell r="BK112">
            <v>1741008</v>
          </cell>
          <cell r="BL112">
            <v>42556</v>
          </cell>
          <cell r="BM112">
            <v>1560852</v>
          </cell>
          <cell r="BN112">
            <v>1603408</v>
          </cell>
          <cell r="BO112">
            <v>51293</v>
          </cell>
          <cell r="BP112">
            <v>1410047</v>
          </cell>
          <cell r="BQ112">
            <v>1461340</v>
          </cell>
          <cell r="BR112">
            <v>6365192</v>
          </cell>
          <cell r="BS112">
            <v>40002</v>
          </cell>
          <cell r="BT112">
            <v>1541981</v>
          </cell>
          <cell r="BU112">
            <v>1581983</v>
          </cell>
          <cell r="BV112">
            <v>43967</v>
          </cell>
          <cell r="BW112">
            <v>1626064</v>
          </cell>
          <cell r="BX112">
            <v>1670031</v>
          </cell>
          <cell r="BY112">
            <v>27079</v>
          </cell>
          <cell r="BZ112">
            <v>1238265</v>
          </cell>
          <cell r="CA112">
            <v>1265344</v>
          </cell>
          <cell r="CB112">
            <v>56989</v>
          </cell>
          <cell r="CC112">
            <v>1130816</v>
          </cell>
          <cell r="CD112">
            <v>1187805</v>
          </cell>
          <cell r="CE112">
            <v>5705163</v>
          </cell>
          <cell r="CF112">
            <v>21576</v>
          </cell>
          <cell r="CG112">
            <v>1162818</v>
          </cell>
          <cell r="CH112">
            <v>1184394</v>
          </cell>
          <cell r="CI112">
            <v>15707</v>
          </cell>
          <cell r="CJ112">
            <v>731101</v>
          </cell>
          <cell r="CK112">
            <v>746808</v>
          </cell>
          <cell r="CL112">
            <v>20259</v>
          </cell>
          <cell r="CM112">
            <v>501071</v>
          </cell>
          <cell r="CN112">
            <v>521330</v>
          </cell>
          <cell r="CO112">
            <v>71131</v>
          </cell>
          <cell r="CP112">
            <v>538676</v>
          </cell>
          <cell r="CQ112">
            <v>609807</v>
          </cell>
          <cell r="CR112">
            <v>3062339</v>
          </cell>
        </row>
        <row r="113">
          <cell r="A113" t="str">
            <v>ПППИвангородСЗФО</v>
          </cell>
          <cell r="B113" t="str">
            <v>Санкт-Петербургский</v>
          </cell>
          <cell r="C113" t="str">
            <v>Ивангород</v>
          </cell>
          <cell r="D113" t="str">
            <v>ППП</v>
          </cell>
          <cell r="E113" t="str">
            <v>ППП</v>
          </cell>
          <cell r="F113" t="str">
            <v>да</v>
          </cell>
          <cell r="G113" t="str">
            <v>СЗФО</v>
          </cell>
          <cell r="H113" t="str">
            <v>Ленинградская область</v>
          </cell>
          <cell r="I113" t="str">
            <v>нет</v>
          </cell>
          <cell r="J113" t="str">
            <v>Группа В</v>
          </cell>
          <cell r="K113">
            <v>190</v>
          </cell>
          <cell r="L113" t="str">
            <v>Не является признаком отнесения к МТК</v>
          </cell>
          <cell r="M113" t="str">
            <v>Не является признаком отнесения к МТК</v>
          </cell>
          <cell r="N113" t="str">
            <v>не определена</v>
          </cell>
          <cell r="O113" t="str">
            <v>нет</v>
          </cell>
          <cell r="P113" t="str">
            <v>Эстонская Республика</v>
          </cell>
          <cell r="Q113" t="str">
            <v>Нарва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</row>
        <row r="114">
          <cell r="A114" t="str">
            <v>ВППИваново (Южный)ЦФО</v>
          </cell>
          <cell r="B114" t="str">
            <v>Центральный аппарат</v>
          </cell>
          <cell r="C114" t="str">
            <v>Иваново (Южный)</v>
          </cell>
          <cell r="D114" t="str">
            <v>ВПП</v>
          </cell>
          <cell r="E114" t="str">
            <v>ВПП</v>
          </cell>
          <cell r="F114" t="str">
            <v>нет</v>
          </cell>
          <cell r="G114" t="str">
            <v>ЦФО</v>
          </cell>
          <cell r="H114" t="str">
            <v>Ивановская область</v>
          </cell>
          <cell r="I114" t="str">
            <v>нет</v>
          </cell>
          <cell r="J114" t="str">
            <v>не определена</v>
          </cell>
          <cell r="K114">
            <v>360</v>
          </cell>
          <cell r="L114" t="str">
            <v>Не является признаком отнесения к МТК</v>
          </cell>
          <cell r="M114" t="str">
            <v>Не является признаком отнесения к МТК</v>
          </cell>
          <cell r="N114" t="str">
            <v>не определена</v>
          </cell>
          <cell r="O114" t="str">
            <v>нет</v>
          </cell>
          <cell r="P114" t="str">
            <v>не применимо</v>
          </cell>
          <cell r="Q114" t="str">
            <v>не применимо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</row>
        <row r="115">
          <cell r="A115" t="str">
            <v>МАППИлекПФО</v>
          </cell>
          <cell r="B115" t="str">
            <v>Уральский</v>
          </cell>
          <cell r="C115" t="str">
            <v>Илек</v>
          </cell>
          <cell r="D115" t="str">
            <v>АПП</v>
          </cell>
          <cell r="E115" t="str">
            <v>МАПП</v>
          </cell>
          <cell r="F115" t="str">
            <v>да</v>
          </cell>
          <cell r="G115" t="str">
            <v>ПФО</v>
          </cell>
          <cell r="H115" t="str">
            <v>Оренбургская область</v>
          </cell>
          <cell r="I115" t="str">
            <v>нет</v>
          </cell>
          <cell r="J115" t="str">
            <v>Группа А</v>
          </cell>
          <cell r="K115">
            <v>85</v>
          </cell>
          <cell r="L115" t="str">
            <v>Не является признаком отнесения к МТК</v>
          </cell>
          <cell r="M115" t="str">
            <v>Не является признаком отнесения к МТК</v>
          </cell>
          <cell r="N115" t="str">
            <v>не определена</v>
          </cell>
          <cell r="O115" t="str">
            <v>нет</v>
          </cell>
          <cell r="P115" t="str">
            <v>Республика Казахстан</v>
          </cell>
          <cell r="Q115" t="str">
            <v>Аксай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</row>
        <row r="116">
          <cell r="A116" t="str">
            <v>ЖДППИлек-ПеньковкаЦФО</v>
          </cell>
          <cell r="B116" t="str">
            <v>Белгородский</v>
          </cell>
          <cell r="C116" t="str">
            <v>Илек-Пеньковка</v>
          </cell>
          <cell r="D116" t="str">
            <v>ЖДПП</v>
          </cell>
          <cell r="E116" t="str">
            <v>ЖДПП</v>
          </cell>
          <cell r="F116" t="str">
            <v>да</v>
          </cell>
          <cell r="G116" t="str">
            <v>ЦФО</v>
          </cell>
          <cell r="H116" t="str">
            <v>Белгородская область</v>
          </cell>
          <cell r="I116" t="str">
            <v>нет</v>
          </cell>
          <cell r="J116" t="str">
            <v>Группа С</v>
          </cell>
          <cell r="K116">
            <v>363</v>
          </cell>
          <cell r="L116" t="str">
            <v>Западный</v>
          </cell>
          <cell r="M116" t="str">
            <v>Сухопутный</v>
          </cell>
          <cell r="N116" t="str">
            <v>не определена</v>
          </cell>
          <cell r="O116" t="str">
            <v>нет</v>
          </cell>
          <cell r="P116" t="str">
            <v>Украина</v>
          </cell>
          <cell r="Q116" t="str">
            <v>Пушкарное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</row>
        <row r="117">
          <cell r="A117" t="str">
            <v>ЖДППИлецк-1 (Жайсан, Шынгырлау)ПФО</v>
          </cell>
          <cell r="B117" t="str">
            <v>Уральский</v>
          </cell>
          <cell r="C117" t="str">
            <v>Илецк-1 (Жайсан, Шынгырлау)</v>
          </cell>
          <cell r="D117" t="str">
            <v>ЖДПП</v>
          </cell>
          <cell r="E117" t="str">
            <v>ЖДПП</v>
          </cell>
          <cell r="F117" t="str">
            <v>да</v>
          </cell>
          <cell r="G117" t="str">
            <v>ПФО</v>
          </cell>
          <cell r="H117" t="str">
            <v>Оренбургская область</v>
          </cell>
          <cell r="I117" t="str">
            <v>нет</v>
          </cell>
          <cell r="J117" t="str">
            <v>Группа С</v>
          </cell>
          <cell r="K117">
            <v>270</v>
          </cell>
          <cell r="L117" t="str">
            <v>Не является признаком отнесения к МТК</v>
          </cell>
          <cell r="M117" t="str">
            <v>Не является признаком отнесения к МТК</v>
          </cell>
          <cell r="N117" t="str">
            <v>не определена</v>
          </cell>
          <cell r="O117" t="str">
            <v>нет</v>
          </cell>
          <cell r="P117" t="str">
            <v>Республика Казахстан</v>
          </cell>
          <cell r="Q117" t="str">
            <v>Жайсан, Шынгырлау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</row>
        <row r="118">
          <cell r="A118" t="str">
            <v>ДАПП ПУПИнариСЗФО</v>
          </cell>
          <cell r="B118" t="str">
            <v>Санкт-Петербургский</v>
          </cell>
          <cell r="C118" t="str">
            <v>Инари</v>
          </cell>
          <cell r="D118" t="str">
            <v>АПП</v>
          </cell>
          <cell r="E118" t="str">
            <v>ДАПП ПУП</v>
          </cell>
          <cell r="F118" t="str">
            <v>да</v>
          </cell>
          <cell r="G118" t="str">
            <v>СЗФО</v>
          </cell>
          <cell r="H118" t="str">
            <v>Республика Карелия</v>
          </cell>
          <cell r="I118" t="str">
            <v>нет</v>
          </cell>
          <cell r="J118" t="str">
            <v>Группа С</v>
          </cell>
          <cell r="K118">
            <v>262</v>
          </cell>
          <cell r="L118" t="str">
            <v>Западный</v>
          </cell>
          <cell r="M118" t="str">
            <v>Сухопутный</v>
          </cell>
          <cell r="N118" t="str">
            <v>не определена</v>
          </cell>
          <cell r="O118" t="str">
            <v>нет</v>
          </cell>
          <cell r="P118" t="str">
            <v>Финляндская Республика</v>
          </cell>
          <cell r="Q118" t="str">
            <v>Инари</v>
          </cell>
          <cell r="R118">
            <v>0</v>
          </cell>
          <cell r="S118">
            <v>0</v>
          </cell>
          <cell r="T118">
            <v>12222.69</v>
          </cell>
          <cell r="U118">
            <v>12222.69</v>
          </cell>
          <cell r="V118">
            <v>0</v>
          </cell>
          <cell r="W118">
            <v>19546.310000000001</v>
          </cell>
          <cell r="X118">
            <v>19546.310000000001</v>
          </cell>
          <cell r="Y118">
            <v>0</v>
          </cell>
          <cell r="Z118">
            <v>17198.89</v>
          </cell>
          <cell r="AA118">
            <v>17198.89</v>
          </cell>
          <cell r="AB118">
            <v>0</v>
          </cell>
          <cell r="AC118">
            <v>12538.34</v>
          </cell>
          <cell r="AD118">
            <v>12538.34</v>
          </cell>
          <cell r="AE118">
            <v>61506.23</v>
          </cell>
          <cell r="AF118">
            <v>0</v>
          </cell>
          <cell r="AG118">
            <v>14436.56</v>
          </cell>
          <cell r="AH118">
            <v>14436.56</v>
          </cell>
          <cell r="AI118">
            <v>0</v>
          </cell>
          <cell r="AJ118">
            <v>10711.07</v>
          </cell>
          <cell r="AK118">
            <v>10711.07</v>
          </cell>
          <cell r="AL118">
            <v>0</v>
          </cell>
          <cell r="AM118">
            <v>15474.74</v>
          </cell>
          <cell r="AN118">
            <v>15474.74</v>
          </cell>
          <cell r="AO118">
            <v>0</v>
          </cell>
          <cell r="AP118">
            <v>21917.67</v>
          </cell>
          <cell r="AQ118">
            <v>21917.67</v>
          </cell>
          <cell r="AR118">
            <v>62540.039999999994</v>
          </cell>
          <cell r="AS118">
            <v>0</v>
          </cell>
          <cell r="AT118">
            <v>18573.439999999999</v>
          </cell>
          <cell r="AU118">
            <v>18573.439999999999</v>
          </cell>
          <cell r="AV118">
            <v>0</v>
          </cell>
          <cell r="AW118">
            <v>15455.91</v>
          </cell>
          <cell r="AX118">
            <v>15455.91</v>
          </cell>
          <cell r="AY118">
            <v>0</v>
          </cell>
          <cell r="AZ118">
            <v>17676.099999999999</v>
          </cell>
          <cell r="BA118">
            <v>17676.099999999999</v>
          </cell>
          <cell r="BB118">
            <v>0</v>
          </cell>
          <cell r="BC118">
            <v>19282.560000000001</v>
          </cell>
          <cell r="BD118">
            <v>19282.560000000001</v>
          </cell>
          <cell r="BE118">
            <v>70988.010000000009</v>
          </cell>
          <cell r="BF118">
            <v>0</v>
          </cell>
          <cell r="BG118">
            <v>17870.86</v>
          </cell>
          <cell r="BH118">
            <v>17870.86</v>
          </cell>
          <cell r="BI118">
            <v>0</v>
          </cell>
          <cell r="BJ118">
            <v>22076.2</v>
          </cell>
          <cell r="BK118">
            <v>22076.2</v>
          </cell>
          <cell r="BL118">
            <v>0</v>
          </cell>
          <cell r="BM118">
            <v>12493.33</v>
          </cell>
          <cell r="BN118">
            <v>12493.33</v>
          </cell>
          <cell r="BO118">
            <v>0</v>
          </cell>
          <cell r="BP118">
            <v>15306.98</v>
          </cell>
          <cell r="BQ118">
            <v>15306.98</v>
          </cell>
          <cell r="BR118">
            <v>67747.37</v>
          </cell>
          <cell r="BS118">
            <v>0</v>
          </cell>
          <cell r="BT118">
            <v>22432.275000000001</v>
          </cell>
          <cell r="BU118">
            <v>22432.275000000001</v>
          </cell>
          <cell r="BV118">
            <v>0</v>
          </cell>
          <cell r="BW118">
            <v>16517.722000000002</v>
          </cell>
          <cell r="BX118">
            <v>16517.722000000002</v>
          </cell>
          <cell r="BY118">
            <v>0</v>
          </cell>
          <cell r="BZ118">
            <v>16797.72</v>
          </cell>
          <cell r="CA118">
            <v>16797.72</v>
          </cell>
          <cell r="CB118">
            <v>0</v>
          </cell>
          <cell r="CC118">
            <v>6556.09</v>
          </cell>
          <cell r="CD118">
            <v>6556.09</v>
          </cell>
          <cell r="CE118">
            <v>62303.807000000008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</row>
        <row r="119">
          <cell r="A119" t="str">
            <v>ВППИркутскСФО</v>
          </cell>
          <cell r="B119" t="str">
            <v>Читинский</v>
          </cell>
          <cell r="C119" t="str">
            <v>Иркутск</v>
          </cell>
          <cell r="D119" t="str">
            <v>ВПП</v>
          </cell>
          <cell r="E119" t="str">
            <v>ВПП</v>
          </cell>
          <cell r="F119" t="str">
            <v>да</v>
          </cell>
          <cell r="G119" t="str">
            <v>СФО</v>
          </cell>
          <cell r="H119" t="str">
            <v>Иркутская область</v>
          </cell>
          <cell r="I119" t="str">
            <v>нет</v>
          </cell>
          <cell r="J119" t="str">
            <v>Группа С</v>
          </cell>
          <cell r="K119">
            <v>257</v>
          </cell>
          <cell r="L119" t="str">
            <v>Не является признаком отнесения к МТК</v>
          </cell>
          <cell r="M119" t="str">
            <v>Не является признаком отнесения к МТК</v>
          </cell>
          <cell r="N119" t="str">
            <v>не определена</v>
          </cell>
          <cell r="O119" t="str">
            <v>нет</v>
          </cell>
          <cell r="P119" t="str">
            <v>не применимо</v>
          </cell>
          <cell r="Q119" t="str">
            <v>не применимо</v>
          </cell>
          <cell r="R119">
            <v>0</v>
          </cell>
          <cell r="S119">
            <v>102.6</v>
          </cell>
          <cell r="T119">
            <v>109.3</v>
          </cell>
          <cell r="U119">
            <v>211.89999999999998</v>
          </cell>
          <cell r="V119">
            <v>100.63</v>
          </cell>
          <cell r="W119">
            <v>39.299999999999997</v>
          </cell>
          <cell r="X119">
            <v>139.93</v>
          </cell>
          <cell r="Y119">
            <v>75.72</v>
          </cell>
          <cell r="Z119">
            <v>96.28</v>
          </cell>
          <cell r="AA119">
            <v>172</v>
          </cell>
          <cell r="AB119">
            <v>153</v>
          </cell>
          <cell r="AC119">
            <v>116</v>
          </cell>
          <cell r="AD119">
            <v>269</v>
          </cell>
          <cell r="AE119">
            <v>792.83</v>
          </cell>
          <cell r="AF119">
            <v>135</v>
          </cell>
          <cell r="AG119">
            <v>5.9</v>
          </cell>
          <cell r="AH119">
            <v>140.9</v>
          </cell>
          <cell r="AI119">
            <v>89.66</v>
          </cell>
          <cell r="AJ119">
            <v>9.1</v>
          </cell>
          <cell r="AK119">
            <v>98.759999999999991</v>
          </cell>
          <cell r="AL119">
            <v>85.86</v>
          </cell>
          <cell r="AM119">
            <v>26.5</v>
          </cell>
          <cell r="AN119">
            <v>112.36</v>
          </cell>
          <cell r="AO119">
            <v>81.11</v>
          </cell>
          <cell r="AP119">
            <v>249.33</v>
          </cell>
          <cell r="AQ119">
            <v>330.44</v>
          </cell>
          <cell r="AR119">
            <v>682.46</v>
          </cell>
          <cell r="AS119">
            <v>59.78</v>
          </cell>
          <cell r="AT119">
            <v>103.93</v>
          </cell>
          <cell r="AU119">
            <v>163.71</v>
          </cell>
          <cell r="AV119">
            <v>91.42</v>
          </cell>
          <cell r="AW119">
            <v>2.98</v>
          </cell>
          <cell r="AX119">
            <v>94.4</v>
          </cell>
          <cell r="AY119">
            <v>75.17</v>
          </cell>
          <cell r="AZ119">
            <v>13.97</v>
          </cell>
          <cell r="BA119">
            <v>89.14</v>
          </cell>
          <cell r="BB119">
            <v>64.61</v>
          </cell>
          <cell r="BC119">
            <v>12.65</v>
          </cell>
          <cell r="BD119">
            <v>77.260000000000005</v>
          </cell>
          <cell r="BE119">
            <v>424.51</v>
          </cell>
          <cell r="BF119">
            <v>75.22</v>
          </cell>
          <cell r="BG119">
            <v>14.36</v>
          </cell>
          <cell r="BH119">
            <v>89.58</v>
          </cell>
          <cell r="BI119">
            <v>41.85</v>
          </cell>
          <cell r="BJ119">
            <v>106.12</v>
          </cell>
          <cell r="BK119">
            <v>147.97</v>
          </cell>
          <cell r="BL119">
            <v>0</v>
          </cell>
          <cell r="BM119">
            <v>0.14000000000000001</v>
          </cell>
          <cell r="BN119">
            <v>0.14000000000000001</v>
          </cell>
          <cell r="BO119">
            <v>142.83000000000001</v>
          </cell>
          <cell r="BP119">
            <v>46.29</v>
          </cell>
          <cell r="BQ119">
            <v>189.12</v>
          </cell>
          <cell r="BR119">
            <v>426.81</v>
          </cell>
          <cell r="BS119">
            <v>0</v>
          </cell>
          <cell r="BT119">
            <v>0</v>
          </cell>
          <cell r="BU119">
            <v>0</v>
          </cell>
          <cell r="BV119">
            <v>0.95799999999999996</v>
          </cell>
          <cell r="BW119">
            <v>170.89500000000001</v>
          </cell>
          <cell r="BX119">
            <v>171.85300000000001</v>
          </cell>
          <cell r="BY119">
            <v>41.762999999999998</v>
          </cell>
          <cell r="BZ119">
            <v>118.66500000000001</v>
          </cell>
          <cell r="CA119">
            <v>160.428</v>
          </cell>
          <cell r="CB119">
            <v>149.315</v>
          </cell>
          <cell r="CC119">
            <v>634.46400000000006</v>
          </cell>
          <cell r="CD119">
            <v>783.779</v>
          </cell>
          <cell r="CE119">
            <v>1116.06</v>
          </cell>
          <cell r="CF119">
            <v>54.962000000000003</v>
          </cell>
          <cell r="CG119">
            <v>161.01400000000001</v>
          </cell>
          <cell r="CH119">
            <v>215.976</v>
          </cell>
          <cell r="CI119">
            <v>0</v>
          </cell>
          <cell r="CJ119">
            <v>47.158000000000001</v>
          </cell>
          <cell r="CK119">
            <v>47.158000000000001</v>
          </cell>
          <cell r="CL119">
            <v>311.803</v>
          </cell>
          <cell r="CM119">
            <v>62.255000000000003</v>
          </cell>
          <cell r="CN119">
            <v>374.05799999999999</v>
          </cell>
          <cell r="CO119">
            <v>33.340000000000003</v>
          </cell>
          <cell r="CP119">
            <v>13.32</v>
          </cell>
          <cell r="CQ119">
            <v>46.660000000000004</v>
          </cell>
          <cell r="CR119">
            <v>683.85199999999998</v>
          </cell>
        </row>
        <row r="120">
          <cell r="A120" t="str">
            <v>ЖДППИртышское (Валиханово)СФО</v>
          </cell>
          <cell r="B120" t="str">
            <v>Новосибирский</v>
          </cell>
          <cell r="C120" t="str">
            <v>Иртышское (Валиханово)</v>
          </cell>
          <cell r="D120" t="str">
            <v>ЖДПП</v>
          </cell>
          <cell r="E120" t="str">
            <v>ЖДПП</v>
          </cell>
          <cell r="F120" t="str">
            <v>да</v>
          </cell>
          <cell r="G120" t="str">
            <v>СФО</v>
          </cell>
          <cell r="H120" t="str">
            <v>Омская область</v>
          </cell>
          <cell r="I120" t="str">
            <v>нет</v>
          </cell>
          <cell r="J120" t="str">
            <v>Группа С</v>
          </cell>
          <cell r="K120">
            <v>292</v>
          </cell>
          <cell r="L120" t="str">
            <v>Не является признаком отнесения к МТК</v>
          </cell>
          <cell r="M120" t="str">
            <v>Не является признаком отнесения к МТК</v>
          </cell>
          <cell r="N120" t="str">
            <v>не определена</v>
          </cell>
          <cell r="O120" t="str">
            <v>нет</v>
          </cell>
          <cell r="P120" t="str">
            <v>Республика Казахстан</v>
          </cell>
          <cell r="Q120" t="str">
            <v>Валиханово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</row>
        <row r="121">
          <cell r="A121" t="str">
            <v>МАППИсилькульСФО</v>
          </cell>
          <cell r="B121" t="str">
            <v>Новосибирский</v>
          </cell>
          <cell r="C121" t="str">
            <v>Исилькуль</v>
          </cell>
          <cell r="D121" t="str">
            <v>АПП</v>
          </cell>
          <cell r="E121" t="str">
            <v>МАПП</v>
          </cell>
          <cell r="F121" t="str">
            <v>да</v>
          </cell>
          <cell r="G121" t="str">
            <v>СФО</v>
          </cell>
          <cell r="H121" t="str">
            <v>Омская область</v>
          </cell>
          <cell r="I121" t="str">
            <v>нет</v>
          </cell>
          <cell r="J121" t="str">
            <v>Группа В</v>
          </cell>
          <cell r="K121">
            <v>173</v>
          </cell>
          <cell r="L121" t="str">
            <v>Не является признаком отнесения к МТК</v>
          </cell>
          <cell r="M121" t="str">
            <v>Не является признаком отнесения к МТК</v>
          </cell>
          <cell r="N121" t="str">
            <v>не определена</v>
          </cell>
          <cell r="O121" t="str">
            <v>нет</v>
          </cell>
          <cell r="P121" t="str">
            <v>Республика Казахстан</v>
          </cell>
          <cell r="Q121" t="str">
            <v>Каракога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</row>
        <row r="122">
          <cell r="A122" t="str">
            <v>ЖДППИсилькульСФО</v>
          </cell>
          <cell r="B122" t="str">
            <v>Новосибирский</v>
          </cell>
          <cell r="C122" t="str">
            <v>Исилькуль</v>
          </cell>
          <cell r="D122" t="str">
            <v>ЖДПП</v>
          </cell>
          <cell r="E122" t="str">
            <v>ЖДПП</v>
          </cell>
          <cell r="F122" t="str">
            <v>да</v>
          </cell>
          <cell r="G122" t="str">
            <v>СФО</v>
          </cell>
          <cell r="H122" t="str">
            <v>Омская область</v>
          </cell>
          <cell r="I122" t="str">
            <v>нет</v>
          </cell>
          <cell r="J122" t="str">
            <v>Группа А</v>
          </cell>
          <cell r="K122">
            <v>155</v>
          </cell>
          <cell r="L122" t="str">
            <v>Не является признаком отнесения к МТК</v>
          </cell>
          <cell r="M122" t="str">
            <v>Не является признаком отнесения к МТК</v>
          </cell>
          <cell r="N122" t="str">
            <v>Транссиб</v>
          </cell>
          <cell r="O122" t="str">
            <v>нет</v>
          </cell>
          <cell r="P122" t="str">
            <v>Республика Казахстан</v>
          </cell>
          <cell r="Q122" t="str">
            <v>Булаево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</row>
        <row r="123">
          <cell r="A123" t="str">
            <v>МППКавказЮФО</v>
          </cell>
          <cell r="B123" t="str">
            <v>Сочинский</v>
          </cell>
          <cell r="C123" t="str">
            <v>Кавказ</v>
          </cell>
          <cell r="D123" t="str">
            <v>МПП</v>
          </cell>
          <cell r="E123" t="str">
            <v>МПП</v>
          </cell>
          <cell r="F123" t="str">
            <v>да</v>
          </cell>
          <cell r="G123" t="str">
            <v>ЮФО</v>
          </cell>
          <cell r="H123" t="str">
            <v>Краснодарский край</v>
          </cell>
          <cell r="I123" t="str">
            <v>нет</v>
          </cell>
          <cell r="J123" t="str">
            <v>Группа А</v>
          </cell>
          <cell r="K123">
            <v>91</v>
          </cell>
          <cell r="L123" t="str">
            <v>АЧБ</v>
          </cell>
          <cell r="M123" t="str">
            <v>Морской</v>
          </cell>
          <cell r="N123" t="str">
            <v>Север-Юг
Транссиб</v>
          </cell>
          <cell r="O123" t="str">
            <v>нет</v>
          </cell>
          <cell r="P123" t="str">
            <v>утратило значение (Украина)</v>
          </cell>
          <cell r="Q123" t="str">
            <v>утратило значение (Крым)</v>
          </cell>
          <cell r="R123">
            <v>109500000</v>
          </cell>
          <cell r="S123">
            <v>64280.226999999999</v>
          </cell>
          <cell r="T123">
            <v>1311093.098</v>
          </cell>
          <cell r="U123">
            <v>1375373.325</v>
          </cell>
          <cell r="V123">
            <v>444262.00099999999</v>
          </cell>
          <cell r="W123">
            <v>3824116.139</v>
          </cell>
          <cell r="X123">
            <v>4268378.1399999997</v>
          </cell>
          <cell r="Y123">
            <v>15638.321</v>
          </cell>
          <cell r="Z123">
            <v>7309219.9578</v>
          </cell>
          <cell r="AA123">
            <v>7324858.2788000004</v>
          </cell>
          <cell r="AB123">
            <v>777048.652</v>
          </cell>
          <cell r="AC123">
            <v>6660568.9979999997</v>
          </cell>
          <cell r="AD123">
            <v>7437617.6499999994</v>
          </cell>
          <cell r="AE123">
            <v>20406227.393799998</v>
          </cell>
          <cell r="AF123">
            <v>169845.31200000001</v>
          </cell>
          <cell r="AG123">
            <v>4765176.4339999994</v>
          </cell>
          <cell r="AH123">
            <v>4935021.7459999993</v>
          </cell>
          <cell r="AI123">
            <v>692962.19900000002</v>
          </cell>
          <cell r="AJ123">
            <v>10309838.718999999</v>
          </cell>
          <cell r="AK123">
            <v>11002800.917999998</v>
          </cell>
          <cell r="AL123">
            <v>5964.3209999999999</v>
          </cell>
          <cell r="AM123">
            <v>7423512.676</v>
          </cell>
          <cell r="AN123">
            <v>7429476.9970000004</v>
          </cell>
          <cell r="AO123">
            <v>11008.242999999999</v>
          </cell>
          <cell r="AP123">
            <v>5005139.716</v>
          </cell>
          <cell r="AQ123">
            <v>5016147.9589999998</v>
          </cell>
          <cell r="AR123">
            <v>28383447.619999997</v>
          </cell>
          <cell r="AS123">
            <v>16338.168000000001</v>
          </cell>
          <cell r="AT123">
            <v>2364143.8149999999</v>
          </cell>
          <cell r="AU123">
            <v>2380481.983</v>
          </cell>
          <cell r="AV123">
            <v>5117.7620000000006</v>
          </cell>
          <cell r="AW123">
            <v>3535762.818</v>
          </cell>
          <cell r="AX123">
            <v>3540880.58</v>
          </cell>
          <cell r="AY123">
            <v>9210.2439999999988</v>
          </cell>
          <cell r="AZ123">
            <v>7196028.2300000004</v>
          </cell>
          <cell r="BA123">
            <v>7205238.4740000004</v>
          </cell>
          <cell r="BB123">
            <v>14866.569</v>
          </cell>
          <cell r="BC123">
            <v>5173927.2829999998</v>
          </cell>
          <cell r="BD123">
            <v>5188793.852</v>
          </cell>
          <cell r="BE123">
            <v>18315394.889000002</v>
          </cell>
          <cell r="BF123">
            <v>403572.13300000003</v>
          </cell>
          <cell r="BG123">
            <v>4168845.1130000004</v>
          </cell>
          <cell r="BH123">
            <v>4572417.2460000003</v>
          </cell>
          <cell r="BI123">
            <v>4032.7090000000003</v>
          </cell>
          <cell r="BJ123">
            <v>8910262.6909999996</v>
          </cell>
          <cell r="BK123">
            <v>8914295.4000000004</v>
          </cell>
          <cell r="BL123">
            <v>4245.6940000000004</v>
          </cell>
          <cell r="BM123">
            <v>7782625.6310000001</v>
          </cell>
          <cell r="BN123">
            <v>7786871.3250000002</v>
          </cell>
          <cell r="BO123">
            <v>118803.73800000001</v>
          </cell>
          <cell r="BP123">
            <v>6757265.7969999993</v>
          </cell>
          <cell r="BQ123">
            <v>6876069.5349999992</v>
          </cell>
          <cell r="BR123">
            <v>28149653.505999997</v>
          </cell>
          <cell r="BS123">
            <v>2804.0830000000001</v>
          </cell>
          <cell r="BT123">
            <v>3225525.6539999996</v>
          </cell>
          <cell r="BU123">
            <v>3228329.7369999997</v>
          </cell>
          <cell r="BV123">
            <v>503.06299999999999</v>
          </cell>
          <cell r="BW123">
            <v>3785776.5950000002</v>
          </cell>
          <cell r="BX123">
            <v>3786279.6580000003</v>
          </cell>
          <cell r="BY123">
            <v>0</v>
          </cell>
          <cell r="BZ123">
            <v>6314382.0899999999</v>
          </cell>
          <cell r="CA123">
            <v>6314382.0899999999</v>
          </cell>
          <cell r="CB123">
            <v>15522.256000000001</v>
          </cell>
          <cell r="CC123">
            <v>5870019.6660000002</v>
          </cell>
          <cell r="CD123">
            <v>5885541.9220000003</v>
          </cell>
          <cell r="CE123">
            <v>19214533.406999998</v>
          </cell>
          <cell r="CF123">
            <v>215794.06</v>
          </cell>
          <cell r="CG123">
            <v>2625967.4800000004</v>
          </cell>
          <cell r="CH123">
            <v>2841761.5400000005</v>
          </cell>
          <cell r="CI123">
            <v>46143.65</v>
          </cell>
          <cell r="CJ123">
            <v>2963468.79</v>
          </cell>
          <cell r="CK123">
            <v>3009612.44</v>
          </cell>
          <cell r="CL123">
            <v>102780.1</v>
          </cell>
          <cell r="CM123">
            <v>12590131.279999999</v>
          </cell>
          <cell r="CN123">
            <v>12692911.379999999</v>
          </cell>
          <cell r="CO123">
            <v>358736.09</v>
          </cell>
          <cell r="CP123">
            <v>6353731.9800000004</v>
          </cell>
          <cell r="CQ123">
            <v>6712468.0700000003</v>
          </cell>
          <cell r="CR123">
            <v>25256753.43</v>
          </cell>
        </row>
        <row r="124">
          <cell r="A124" t="str">
            <v>МАППКазанскоеУФО</v>
          </cell>
          <cell r="B124" t="str">
            <v>Уральский</v>
          </cell>
          <cell r="C124" t="str">
            <v>Казанское</v>
          </cell>
          <cell r="D124" t="str">
            <v>АПП</v>
          </cell>
          <cell r="E124" t="str">
            <v>МАПП</v>
          </cell>
          <cell r="F124" t="str">
            <v>да</v>
          </cell>
          <cell r="G124" t="str">
            <v>УФО</v>
          </cell>
          <cell r="H124" t="str">
            <v>Тюменская область</v>
          </cell>
          <cell r="I124" t="str">
            <v>нет</v>
          </cell>
          <cell r="J124" t="str">
            <v>Группа В</v>
          </cell>
          <cell r="K124">
            <v>67</v>
          </cell>
          <cell r="L124" t="str">
            <v>Не является признаком отнесения к МТК</v>
          </cell>
          <cell r="M124" t="str">
            <v>Не является признаком отнесения к МТК</v>
          </cell>
          <cell r="N124" t="str">
            <v>не определена</v>
          </cell>
          <cell r="O124" t="str">
            <v>нет</v>
          </cell>
          <cell r="P124" t="str">
            <v>Республика Казахстан</v>
          </cell>
          <cell r="Q124" t="str">
            <v>Кызыл Жар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</row>
        <row r="125">
          <cell r="A125" t="str">
            <v>ВППКазаньПФО</v>
          </cell>
          <cell r="B125" t="str">
            <v>Волгоградский</v>
          </cell>
          <cell r="C125" t="str">
            <v>Казань</v>
          </cell>
          <cell r="D125" t="str">
            <v>ВПП</v>
          </cell>
          <cell r="E125" t="str">
            <v>ВПП</v>
          </cell>
          <cell r="F125" t="str">
            <v>да</v>
          </cell>
          <cell r="G125" t="str">
            <v>ПФО</v>
          </cell>
          <cell r="H125" t="str">
            <v>Республика Татарстан</v>
          </cell>
          <cell r="I125" t="str">
            <v>нет</v>
          </cell>
          <cell r="J125" t="str">
            <v>Группа С</v>
          </cell>
          <cell r="K125">
            <v>215</v>
          </cell>
          <cell r="L125" t="str">
            <v>Не является признаком отнесения к МТК</v>
          </cell>
          <cell r="M125" t="str">
            <v>Не является признаком отнесения к МТК</v>
          </cell>
          <cell r="N125" t="str">
            <v>не определена</v>
          </cell>
          <cell r="O125" t="str">
            <v>нет</v>
          </cell>
          <cell r="P125" t="str">
            <v>не применимо</v>
          </cell>
          <cell r="Q125" t="str">
            <v>не применимо</v>
          </cell>
          <cell r="R125">
            <v>0</v>
          </cell>
          <cell r="S125">
            <v>64.53</v>
          </cell>
          <cell r="T125">
            <v>1131.44</v>
          </cell>
          <cell r="U125">
            <v>1195.97</v>
          </cell>
          <cell r="V125">
            <v>160.5</v>
          </cell>
          <cell r="W125">
            <v>2175.9</v>
          </cell>
          <cell r="X125">
            <v>2336.4</v>
          </cell>
          <cell r="Y125">
            <v>180.922</v>
          </cell>
          <cell r="Z125">
            <v>18862.849999999999</v>
          </cell>
          <cell r="AA125">
            <v>19043.771999999997</v>
          </cell>
          <cell r="AB125">
            <v>69.995999999999995</v>
          </cell>
          <cell r="AC125">
            <v>19486.46</v>
          </cell>
          <cell r="AD125">
            <v>19556.455999999998</v>
          </cell>
          <cell r="AE125">
            <v>42132.597999999998</v>
          </cell>
          <cell r="AF125">
            <v>99.126000000000005</v>
          </cell>
          <cell r="AG125">
            <v>15481.049000000001</v>
          </cell>
          <cell r="AH125">
            <v>15580.175000000001</v>
          </cell>
          <cell r="AI125">
            <v>1010.022</v>
          </cell>
          <cell r="AJ125">
            <v>27312.09</v>
          </cell>
          <cell r="AK125">
            <v>28322.112000000001</v>
          </cell>
          <cell r="AL125">
            <v>2538.0279999999998</v>
          </cell>
          <cell r="AM125">
            <v>27868.678</v>
          </cell>
          <cell r="AN125">
            <v>30406.705999999998</v>
          </cell>
          <cell r="AO125">
            <v>1444.106</v>
          </cell>
          <cell r="AP125">
            <v>1279.4960000000001</v>
          </cell>
          <cell r="AQ125">
            <v>2723.6019999999999</v>
          </cell>
          <cell r="AR125">
            <v>77032.595000000001</v>
          </cell>
          <cell r="AS125">
            <v>1083.5999999999999</v>
          </cell>
          <cell r="AT125">
            <v>768.55799999999999</v>
          </cell>
          <cell r="AU125">
            <v>1852.1579999999999</v>
          </cell>
          <cell r="AV125">
            <v>2289.4360000000001</v>
          </cell>
          <cell r="AW125">
            <v>1866.6509999999998</v>
          </cell>
          <cell r="AX125">
            <v>4156.0869999999995</v>
          </cell>
          <cell r="AY125">
            <v>3038.2669999999998</v>
          </cell>
          <cell r="AZ125">
            <v>1544.1979999999999</v>
          </cell>
          <cell r="BA125">
            <v>4582.4650000000001</v>
          </cell>
          <cell r="BB125">
            <v>1938.222</v>
          </cell>
          <cell r="BC125">
            <v>1499.19</v>
          </cell>
          <cell r="BD125">
            <v>3437.4120000000003</v>
          </cell>
          <cell r="BE125">
            <v>14028.121999999999</v>
          </cell>
          <cell r="BF125">
            <v>1141.816</v>
          </cell>
          <cell r="BG125">
            <v>811.71900000000005</v>
          </cell>
          <cell r="BH125">
            <v>1953.5350000000001</v>
          </cell>
          <cell r="BI125">
            <v>158.24299999999999</v>
          </cell>
          <cell r="BJ125">
            <v>248.46199999999999</v>
          </cell>
          <cell r="BK125">
            <v>406.70499999999998</v>
          </cell>
          <cell r="BL125">
            <v>286.38300000000004</v>
          </cell>
          <cell r="BM125">
            <v>126.845</v>
          </cell>
          <cell r="BN125">
            <v>413.22800000000007</v>
          </cell>
          <cell r="BO125">
            <v>683.42600000000004</v>
          </cell>
          <cell r="BP125">
            <v>56.617999999999995</v>
          </cell>
          <cell r="BQ125">
            <v>740.0440000000001</v>
          </cell>
          <cell r="BR125">
            <v>3513.5120000000002</v>
          </cell>
          <cell r="BS125">
            <v>758.45399999999995</v>
          </cell>
          <cell r="BT125">
            <v>113.979</v>
          </cell>
          <cell r="BU125">
            <v>872.43299999999999</v>
          </cell>
          <cell r="BV125">
            <v>970.65700000000004</v>
          </cell>
          <cell r="BW125">
            <v>70.090999999999994</v>
          </cell>
          <cell r="BX125">
            <v>1040.748</v>
          </cell>
          <cell r="BY125">
            <v>890.02</v>
          </cell>
          <cell r="BZ125">
            <v>83.251999999999995</v>
          </cell>
          <cell r="CA125">
            <v>973.27199999999993</v>
          </cell>
          <cell r="CB125">
            <v>852.32500000000005</v>
          </cell>
          <cell r="CC125">
            <v>53.521000000000001</v>
          </cell>
          <cell r="CD125">
            <v>905.846</v>
          </cell>
          <cell r="CE125">
            <v>3792.299</v>
          </cell>
          <cell r="CF125">
            <v>286.721</v>
          </cell>
          <cell r="CG125">
            <v>83.031999999999996</v>
          </cell>
          <cell r="CH125">
            <v>369.75299999999999</v>
          </cell>
          <cell r="CI125">
            <v>7.9160000000000004</v>
          </cell>
          <cell r="CJ125">
            <v>82.918000000000006</v>
          </cell>
          <cell r="CK125">
            <v>90.834000000000003</v>
          </cell>
          <cell r="CL125">
            <v>15.106999999999999</v>
          </cell>
          <cell r="CM125">
            <v>76.248999999999995</v>
          </cell>
          <cell r="CN125">
            <v>91.355999999999995</v>
          </cell>
          <cell r="CO125">
            <v>69.72</v>
          </cell>
          <cell r="CP125">
            <v>44.222999999999999</v>
          </cell>
          <cell r="CQ125">
            <v>113.943</v>
          </cell>
          <cell r="CR125">
            <v>665.88599999999997</v>
          </cell>
        </row>
        <row r="126">
          <cell r="A126" t="str">
            <v>ЖДППКайсацкоеЮФО</v>
          </cell>
          <cell r="B126" t="str">
            <v>Волгоградский</v>
          </cell>
          <cell r="C126" t="str">
            <v>Кайсацкое</v>
          </cell>
          <cell r="D126" t="str">
            <v>ЖДПП</v>
          </cell>
          <cell r="E126" t="str">
            <v>ЖДПП</v>
          </cell>
          <cell r="F126" t="str">
            <v>да</v>
          </cell>
          <cell r="G126" t="str">
            <v>ЮФО</v>
          </cell>
          <cell r="H126" t="str">
            <v>Волгоградская область</v>
          </cell>
          <cell r="I126" t="str">
            <v>нет</v>
          </cell>
          <cell r="J126" t="str">
            <v>Группа С</v>
          </cell>
          <cell r="K126">
            <v>308</v>
          </cell>
          <cell r="L126" t="str">
            <v>Не является признаком отнесения к МТК</v>
          </cell>
          <cell r="M126" t="str">
            <v>Не является признаком отнесения к МТК</v>
          </cell>
          <cell r="N126" t="str">
            <v>не определена</v>
          </cell>
          <cell r="O126" t="str">
            <v>нет</v>
          </cell>
          <cell r="P126" t="str">
            <v>Республика Казахстан</v>
          </cell>
          <cell r="Q126" t="str">
            <v>Жаныбек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</row>
        <row r="127">
          <cell r="A127" t="str">
            <v>МППКалининградСЗФО</v>
          </cell>
          <cell r="B127" t="str">
            <v>Калининградский</v>
          </cell>
          <cell r="C127" t="str">
            <v>Калининград</v>
          </cell>
          <cell r="D127" t="str">
            <v>МПП</v>
          </cell>
          <cell r="E127" t="str">
            <v>МПП</v>
          </cell>
          <cell r="F127" t="str">
            <v>да</v>
          </cell>
          <cell r="G127" t="str">
            <v>СЗФО</v>
          </cell>
          <cell r="H127" t="str">
            <v>Калининградская область</v>
          </cell>
          <cell r="I127" t="str">
            <v>нет</v>
          </cell>
          <cell r="J127" t="str">
            <v>Группа В</v>
          </cell>
          <cell r="K127">
            <v>103</v>
          </cell>
          <cell r="L127" t="str">
            <v>Западный</v>
          </cell>
          <cell r="M127" t="str">
            <v>Морской</v>
          </cell>
          <cell r="N127" t="str">
            <v>Панъевропейский МТК-1
Панъевропейский МТК-9</v>
          </cell>
          <cell r="O127" t="str">
            <v>нет</v>
          </cell>
          <cell r="P127" t="str">
            <v>не применимо</v>
          </cell>
          <cell r="Q127" t="str">
            <v>не применимо</v>
          </cell>
          <cell r="R127">
            <v>76347780</v>
          </cell>
          <cell r="S127">
            <v>1771052.044</v>
          </cell>
          <cell r="T127">
            <v>1366016.98</v>
          </cell>
          <cell r="U127">
            <v>3137069.0240000002</v>
          </cell>
          <cell r="V127">
            <v>1912778.747</v>
          </cell>
          <cell r="W127">
            <v>1697055.0950000002</v>
          </cell>
          <cell r="X127">
            <v>3609833.8420000002</v>
          </cell>
          <cell r="Y127">
            <v>2143725.784</v>
          </cell>
          <cell r="Z127">
            <v>1923039.3199999998</v>
          </cell>
          <cell r="AA127">
            <v>4066765.1039999998</v>
          </cell>
          <cell r="AB127">
            <v>2250827.96</v>
          </cell>
          <cell r="AC127">
            <v>2510361.3600000003</v>
          </cell>
          <cell r="AD127">
            <v>4761189.32</v>
          </cell>
          <cell r="AE127">
            <v>15574857.290000001</v>
          </cell>
          <cell r="AF127">
            <v>1542903.1</v>
          </cell>
          <cell r="AG127">
            <v>1880406.5970000001</v>
          </cell>
          <cell r="AH127">
            <v>3423309.6970000002</v>
          </cell>
          <cell r="AI127">
            <v>1584604.1599999999</v>
          </cell>
          <cell r="AJ127">
            <v>1841714.7</v>
          </cell>
          <cell r="AK127">
            <v>3426318.86</v>
          </cell>
          <cell r="AL127">
            <v>1786405.78</v>
          </cell>
          <cell r="AM127">
            <v>2555596.9210000001</v>
          </cell>
          <cell r="AN127">
            <v>4342002.7010000004</v>
          </cell>
          <cell r="AO127">
            <v>1463035.1290000002</v>
          </cell>
          <cell r="AP127">
            <v>1770481.1779999998</v>
          </cell>
          <cell r="AQ127">
            <v>3233516.307</v>
          </cell>
          <cell r="AR127">
            <v>14425147.565000001</v>
          </cell>
          <cell r="AS127">
            <v>898907.65</v>
          </cell>
          <cell r="AT127">
            <v>2066804.551</v>
          </cell>
          <cell r="AU127">
            <v>2965712.2009999999</v>
          </cell>
          <cell r="AV127">
            <v>1081736.47</v>
          </cell>
          <cell r="AW127">
            <v>2683355.8870000001</v>
          </cell>
          <cell r="AX127">
            <v>3765092.3569999998</v>
          </cell>
          <cell r="AY127">
            <v>1126295.8500000001</v>
          </cell>
          <cell r="AZ127">
            <v>1579963.929</v>
          </cell>
          <cell r="BA127">
            <v>2706259.7790000001</v>
          </cell>
          <cell r="BB127">
            <v>940085.10030000005</v>
          </cell>
          <cell r="BC127">
            <v>1455977.0490000001</v>
          </cell>
          <cell r="BD127">
            <v>2396062.1493000002</v>
          </cell>
          <cell r="BE127">
            <v>11833126.486300001</v>
          </cell>
          <cell r="BF127">
            <v>1047659.76</v>
          </cell>
          <cell r="BG127">
            <v>1108224.0719999999</v>
          </cell>
          <cell r="BH127">
            <v>2155883.8319999999</v>
          </cell>
          <cell r="BI127">
            <v>1165911.82</v>
          </cell>
          <cell r="BJ127">
            <v>2279339.9309999999</v>
          </cell>
          <cell r="BK127">
            <v>3445251.7510000002</v>
          </cell>
          <cell r="BL127">
            <v>1192761.74</v>
          </cell>
          <cell r="BM127">
            <v>1281200.4839999999</v>
          </cell>
          <cell r="BN127">
            <v>2473962.2239999999</v>
          </cell>
          <cell r="BO127">
            <v>979452.88</v>
          </cell>
          <cell r="BP127">
            <v>1740701.4319999998</v>
          </cell>
          <cell r="BQ127">
            <v>2720154.3119999999</v>
          </cell>
          <cell r="BR127">
            <v>10795252.119000001</v>
          </cell>
          <cell r="BS127">
            <v>937470.61</v>
          </cell>
          <cell r="BT127">
            <v>2264126.236</v>
          </cell>
          <cell r="BU127">
            <v>3201596.8459999999</v>
          </cell>
          <cell r="BV127">
            <v>1462258.8</v>
          </cell>
          <cell r="BW127">
            <v>6161642.7280000001</v>
          </cell>
          <cell r="BX127">
            <v>7623901.5279999999</v>
          </cell>
          <cell r="BY127">
            <v>1490461.645</v>
          </cell>
          <cell r="BZ127">
            <v>1506790.6839999999</v>
          </cell>
          <cell r="CA127">
            <v>2997252.3289999999</v>
          </cell>
          <cell r="CB127">
            <v>1330001</v>
          </cell>
          <cell r="CC127">
            <v>1227449.3999999999</v>
          </cell>
          <cell r="CD127">
            <v>2557450.4</v>
          </cell>
          <cell r="CE127">
            <v>16380201.103</v>
          </cell>
          <cell r="CF127">
            <v>1269000.1499999999</v>
          </cell>
          <cell r="CG127">
            <v>1627126.6</v>
          </cell>
          <cell r="CH127">
            <v>2896126.75</v>
          </cell>
          <cell r="CI127">
            <v>914830.88699999999</v>
          </cell>
          <cell r="CJ127">
            <v>1116102.388</v>
          </cell>
          <cell r="CK127">
            <v>2030933.2749999999</v>
          </cell>
          <cell r="CL127">
            <v>897670.06</v>
          </cell>
          <cell r="CM127">
            <v>812606.28</v>
          </cell>
          <cell r="CN127">
            <v>1710276.34</v>
          </cell>
          <cell r="CO127">
            <v>818882.81299999997</v>
          </cell>
          <cell r="CP127">
            <v>874743.21900000004</v>
          </cell>
          <cell r="CQ127">
            <v>1693626.0320000001</v>
          </cell>
          <cell r="CR127">
            <v>8330962.3969999999</v>
          </cell>
        </row>
        <row r="128">
          <cell r="A128" t="str">
            <v>ВППКалининград (Храброво)СЗФО</v>
          </cell>
          <cell r="B128" t="str">
            <v>Калининградский</v>
          </cell>
          <cell r="C128" t="str">
            <v>Калининград (Храброво)</v>
          </cell>
          <cell r="D128" t="str">
            <v>ВПП</v>
          </cell>
          <cell r="E128" t="str">
            <v>ВПП</v>
          </cell>
          <cell r="F128" t="str">
            <v>да</v>
          </cell>
          <cell r="G128" t="str">
            <v>СЗФО</v>
          </cell>
          <cell r="H128" t="str">
            <v>Калининградская область</v>
          </cell>
          <cell r="I128" t="str">
            <v>нет</v>
          </cell>
          <cell r="J128" t="str">
            <v>Группа А</v>
          </cell>
          <cell r="K128">
            <v>52</v>
          </cell>
          <cell r="L128" t="str">
            <v>Не является признаком отнесения к МТК</v>
          </cell>
          <cell r="M128" t="str">
            <v>Не является признаком отнесения к МТК</v>
          </cell>
          <cell r="N128" t="str">
            <v>не определена</v>
          </cell>
          <cell r="O128" t="str">
            <v>нет</v>
          </cell>
          <cell r="P128" t="str">
            <v>не применимо</v>
          </cell>
          <cell r="Q128" t="str">
            <v>не применимо</v>
          </cell>
          <cell r="R128">
            <v>3650</v>
          </cell>
          <cell r="S128">
            <v>14.13</v>
          </cell>
          <cell r="T128">
            <v>6.62</v>
          </cell>
          <cell r="U128">
            <v>20.75</v>
          </cell>
          <cell r="V128">
            <v>4.3</v>
          </cell>
          <cell r="W128">
            <v>36.700000000000003</v>
          </cell>
          <cell r="X128">
            <v>41</v>
          </cell>
          <cell r="Y128">
            <v>2.5859999999999999</v>
          </cell>
          <cell r="Z128">
            <v>35.770000000000003</v>
          </cell>
          <cell r="AA128">
            <v>38.356000000000002</v>
          </cell>
          <cell r="AB128">
            <v>5.0259999999999998</v>
          </cell>
          <cell r="AC128">
            <v>37.429000000000002</v>
          </cell>
          <cell r="AD128">
            <v>42.454999999999998</v>
          </cell>
          <cell r="AE128">
            <v>142.56100000000001</v>
          </cell>
          <cell r="AF128">
            <v>9.8309999999999995</v>
          </cell>
          <cell r="AG128">
            <v>0.314</v>
          </cell>
          <cell r="AH128">
            <v>10.145</v>
          </cell>
          <cell r="AI128">
            <v>2.988</v>
          </cell>
          <cell r="AJ128">
            <v>5.7050000000000001</v>
          </cell>
          <cell r="AK128">
            <v>8.6929999999999996</v>
          </cell>
          <cell r="AL128">
            <v>3.6360000000000001</v>
          </cell>
          <cell r="AM128">
            <v>12.132</v>
          </cell>
          <cell r="AN128">
            <v>15.768000000000001</v>
          </cell>
          <cell r="AO128">
            <v>3.395</v>
          </cell>
          <cell r="AP128">
            <v>0.50800000000000001</v>
          </cell>
          <cell r="AQ128">
            <v>3.903</v>
          </cell>
          <cell r="AR128">
            <v>38.509</v>
          </cell>
          <cell r="AS128">
            <v>19.393999999999998</v>
          </cell>
          <cell r="AT128">
            <v>13.798</v>
          </cell>
          <cell r="AU128">
            <v>33.192</v>
          </cell>
          <cell r="AV128">
            <v>2.839</v>
          </cell>
          <cell r="AW128">
            <v>0.36</v>
          </cell>
          <cell r="AX128">
            <v>3.1989999999999998</v>
          </cell>
          <cell r="AY128">
            <v>3.63</v>
          </cell>
          <cell r="AZ128">
            <v>1.61</v>
          </cell>
          <cell r="BA128">
            <v>5.24</v>
          </cell>
          <cell r="BB128">
            <v>2.6814</v>
          </cell>
          <cell r="BC128">
            <v>0.82274000000000003</v>
          </cell>
          <cell r="BD128">
            <v>3.50414</v>
          </cell>
          <cell r="BE128">
            <v>45.13514</v>
          </cell>
          <cell r="BF128">
            <v>1.6879999999999999</v>
          </cell>
          <cell r="BG128">
            <v>5.1139999999999999</v>
          </cell>
          <cell r="BH128">
            <v>6.8019999999999996</v>
          </cell>
          <cell r="BI128">
            <v>0</v>
          </cell>
          <cell r="BJ128">
            <v>2.5819999999999999</v>
          </cell>
          <cell r="BK128">
            <v>2.5819999999999999</v>
          </cell>
          <cell r="BL128">
            <v>15.792999999999999</v>
          </cell>
          <cell r="BM128">
            <v>0</v>
          </cell>
          <cell r="BN128">
            <v>15.792999999999999</v>
          </cell>
          <cell r="BO128">
            <v>0</v>
          </cell>
          <cell r="BP128">
            <v>0</v>
          </cell>
          <cell r="BQ128">
            <v>0</v>
          </cell>
          <cell r="BR128">
            <v>25.177</v>
          </cell>
          <cell r="BS128">
            <v>68.117999999999995</v>
          </cell>
          <cell r="BT128">
            <v>0</v>
          </cell>
          <cell r="BU128">
            <v>68.117999999999995</v>
          </cell>
          <cell r="BV128">
            <v>13.933</v>
          </cell>
          <cell r="BW128">
            <v>0.14599999999999999</v>
          </cell>
          <cell r="BX128">
            <v>14.079000000000001</v>
          </cell>
          <cell r="BY128">
            <v>25.989000000000001</v>
          </cell>
          <cell r="BZ128">
            <v>0</v>
          </cell>
          <cell r="CA128">
            <v>25.989000000000001</v>
          </cell>
          <cell r="CB128">
            <v>33.131999999999998</v>
          </cell>
          <cell r="CC128">
            <v>0</v>
          </cell>
          <cell r="CD128">
            <v>33.131999999999998</v>
          </cell>
          <cell r="CE128">
            <v>141.31799999999998</v>
          </cell>
          <cell r="CF128">
            <v>67.209999999999994</v>
          </cell>
          <cell r="CG128">
            <v>0</v>
          </cell>
          <cell r="CH128">
            <v>67.209999999999994</v>
          </cell>
          <cell r="CI128">
            <v>18.395</v>
          </cell>
          <cell r="CJ128">
            <v>0</v>
          </cell>
          <cell r="CK128">
            <v>18.395</v>
          </cell>
          <cell r="CL128">
            <v>0</v>
          </cell>
          <cell r="CM128">
            <v>0</v>
          </cell>
          <cell r="CN128">
            <v>0</v>
          </cell>
          <cell r="CO128">
            <v>45.14</v>
          </cell>
          <cell r="CP128">
            <v>0</v>
          </cell>
          <cell r="CQ128">
            <v>45.14</v>
          </cell>
          <cell r="CR128">
            <v>130.745</v>
          </cell>
        </row>
        <row r="129">
          <cell r="A129" t="str">
            <v>ВППКалуга (Грабцево)ЦФО</v>
          </cell>
          <cell r="B129" t="str">
            <v>Брянский</v>
          </cell>
          <cell r="C129" t="str">
            <v>Калуга (Грабцево)</v>
          </cell>
          <cell r="D129" t="str">
            <v>ВПП</v>
          </cell>
          <cell r="E129" t="str">
            <v>ВПП</v>
          </cell>
          <cell r="F129" t="str">
            <v>да</v>
          </cell>
          <cell r="G129" t="str">
            <v>ЦФО</v>
          </cell>
          <cell r="H129" t="str">
            <v>Калужская область</v>
          </cell>
          <cell r="I129" t="str">
            <v>нет</v>
          </cell>
          <cell r="J129" t="str">
            <v>Группа С</v>
          </cell>
          <cell r="K129">
            <v>265</v>
          </cell>
          <cell r="L129" t="str">
            <v>Не является признаком отнесения к МТК</v>
          </cell>
          <cell r="M129" t="str">
            <v>Не является признаком отнесения к МТК</v>
          </cell>
          <cell r="N129" t="str">
            <v>не определена</v>
          </cell>
          <cell r="O129" t="str">
            <v>нет</v>
          </cell>
          <cell r="P129" t="str">
            <v>не применимо</v>
          </cell>
          <cell r="Q129" t="str">
            <v>не применимо</v>
          </cell>
          <cell r="R129">
            <v>73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3.2320000000000002</v>
          </cell>
          <cell r="AJ129">
            <v>0</v>
          </cell>
          <cell r="AK129">
            <v>3.2320000000000002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3.2320000000000002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</row>
        <row r="130">
          <cell r="A130" t="str">
            <v>МППКандалакшаСЗФО</v>
          </cell>
          <cell r="B130" t="str">
            <v>Мурманский</v>
          </cell>
          <cell r="C130" t="str">
            <v>Кандалакша</v>
          </cell>
          <cell r="D130" t="str">
            <v>МПП</v>
          </cell>
          <cell r="E130" t="str">
            <v>МПП</v>
          </cell>
          <cell r="F130" t="str">
            <v>да</v>
          </cell>
          <cell r="G130" t="str">
            <v>СЗФО</v>
          </cell>
          <cell r="H130" t="str">
            <v>Мурманская область</v>
          </cell>
          <cell r="I130" t="str">
            <v>да</v>
          </cell>
          <cell r="J130" t="str">
            <v>Группа С</v>
          </cell>
          <cell r="K130">
            <v>324</v>
          </cell>
          <cell r="L130" t="str">
            <v>Западный</v>
          </cell>
          <cell r="M130" t="str">
            <v>Морской</v>
          </cell>
          <cell r="N130" t="str">
            <v>не определена</v>
          </cell>
          <cell r="O130" t="str">
            <v>да</v>
          </cell>
          <cell r="P130" t="str">
            <v>не применимо</v>
          </cell>
          <cell r="Q130" t="str">
            <v>не применимо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291603.76400000002</v>
          </cell>
          <cell r="X130">
            <v>291603.76400000002</v>
          </cell>
          <cell r="Y130">
            <v>0</v>
          </cell>
          <cell r="Z130">
            <v>507283.07299999997</v>
          </cell>
          <cell r="AA130">
            <v>507283.07299999997</v>
          </cell>
          <cell r="AB130">
            <v>0</v>
          </cell>
          <cell r="AC130">
            <v>529567.63100000005</v>
          </cell>
          <cell r="AD130">
            <v>529567.63100000005</v>
          </cell>
          <cell r="AE130">
            <v>1328454.4680000001</v>
          </cell>
          <cell r="AF130">
            <v>0</v>
          </cell>
          <cell r="AG130">
            <v>356386.53700000001</v>
          </cell>
          <cell r="AH130">
            <v>356386.53700000001</v>
          </cell>
          <cell r="AI130">
            <v>0</v>
          </cell>
          <cell r="AJ130">
            <v>550279.48199999996</v>
          </cell>
          <cell r="AK130">
            <v>550279.48199999996</v>
          </cell>
          <cell r="AL130">
            <v>0</v>
          </cell>
          <cell r="AM130">
            <v>605175.152</v>
          </cell>
          <cell r="AN130">
            <v>605175.152</v>
          </cell>
          <cell r="AO130">
            <v>0</v>
          </cell>
          <cell r="AP130">
            <v>654228.12800000003</v>
          </cell>
          <cell r="AQ130">
            <v>654228.12800000003</v>
          </cell>
          <cell r="AR130">
            <v>2166069.2990000001</v>
          </cell>
          <cell r="AS130">
            <v>0</v>
          </cell>
          <cell r="AT130">
            <v>571655.63699999999</v>
          </cell>
          <cell r="AU130">
            <v>571655.63699999999</v>
          </cell>
          <cell r="AV130">
            <v>0</v>
          </cell>
          <cell r="AW130">
            <v>602718.20799999998</v>
          </cell>
          <cell r="AX130">
            <v>602718.20799999998</v>
          </cell>
          <cell r="AY130">
            <v>0</v>
          </cell>
          <cell r="AZ130">
            <v>625383.21799999999</v>
          </cell>
          <cell r="BA130">
            <v>625383.21799999999</v>
          </cell>
          <cell r="BB130">
            <v>0</v>
          </cell>
          <cell r="BC130">
            <v>661644.88899999997</v>
          </cell>
          <cell r="BD130">
            <v>661644.88899999997</v>
          </cell>
          <cell r="BE130">
            <v>2461401.952</v>
          </cell>
          <cell r="BF130">
            <v>0</v>
          </cell>
          <cell r="BG130">
            <v>102532.85</v>
          </cell>
          <cell r="BH130">
            <v>102532.85</v>
          </cell>
          <cell r="BI130">
            <v>0</v>
          </cell>
          <cell r="BJ130">
            <v>294545.109</v>
          </cell>
          <cell r="BK130">
            <v>294545.109</v>
          </cell>
          <cell r="BL130">
            <v>0</v>
          </cell>
          <cell r="BM130">
            <v>232183.58100000001</v>
          </cell>
          <cell r="BN130">
            <v>232183.58100000001</v>
          </cell>
          <cell r="BO130">
            <v>0</v>
          </cell>
          <cell r="BP130">
            <v>192843.20199999999</v>
          </cell>
          <cell r="BQ130">
            <v>192843.20199999999</v>
          </cell>
          <cell r="BR130">
            <v>822104.74199999997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204340.24299999999</v>
          </cell>
          <cell r="BX130">
            <v>204340.24299999999</v>
          </cell>
          <cell r="BY130">
            <v>0</v>
          </cell>
          <cell r="BZ130">
            <v>325703.87199999997</v>
          </cell>
          <cell r="CA130">
            <v>325703.87199999997</v>
          </cell>
          <cell r="CB130">
            <v>0</v>
          </cell>
          <cell r="CC130">
            <v>212989.995</v>
          </cell>
          <cell r="CD130">
            <v>212989.995</v>
          </cell>
          <cell r="CE130">
            <v>743034.11</v>
          </cell>
          <cell r="CF130">
            <v>0</v>
          </cell>
          <cell r="CG130">
            <v>262882.71000000002</v>
          </cell>
          <cell r="CH130">
            <v>262882.71000000002</v>
          </cell>
          <cell r="CI130">
            <v>0</v>
          </cell>
          <cell r="CJ130">
            <v>510571.04</v>
          </cell>
          <cell r="CK130">
            <v>510571.04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547667.64099999995</v>
          </cell>
          <cell r="CQ130">
            <v>547667.64099999995</v>
          </cell>
          <cell r="CR130">
            <v>1321121.3909999998</v>
          </cell>
        </row>
        <row r="131">
          <cell r="A131" t="str">
            <v>МАППКани-КурганДФО</v>
          </cell>
          <cell r="B131" t="str">
            <v>Хабаровский</v>
          </cell>
          <cell r="C131" t="str">
            <v>Кани-Курган</v>
          </cell>
          <cell r="D131" t="str">
            <v>АПП</v>
          </cell>
          <cell r="E131" t="str">
            <v>МАПП</v>
          </cell>
          <cell r="F131" t="str">
            <v>да</v>
          </cell>
          <cell r="G131" t="str">
            <v>ДФО</v>
          </cell>
          <cell r="H131" t="str">
            <v>Амурская область</v>
          </cell>
          <cell r="I131" t="str">
            <v>нет</v>
          </cell>
          <cell r="J131" t="str">
            <v>Группа А</v>
          </cell>
          <cell r="K131">
            <v>0</v>
          </cell>
          <cell r="L131" t="str">
            <v>Восток</v>
          </cell>
          <cell r="M131" t="str">
            <v>РК (сухопутный)</v>
          </cell>
          <cell r="N131" t="str">
            <v>не определена</v>
          </cell>
          <cell r="O131" t="str">
            <v>нет</v>
          </cell>
          <cell r="P131" t="str">
            <v>Китайская Народная Республика</v>
          </cell>
          <cell r="Q131" t="str">
            <v>Хэйхэ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1073.614</v>
          </cell>
          <cell r="CJ131">
            <v>400.41500000000002</v>
          </cell>
          <cell r="CK131">
            <v>1474.029</v>
          </cell>
          <cell r="CL131">
            <v>23089.87</v>
          </cell>
          <cell r="CM131">
            <v>1708.99</v>
          </cell>
          <cell r="CN131">
            <v>24798.86</v>
          </cell>
          <cell r="CO131">
            <v>87261.41</v>
          </cell>
          <cell r="CP131">
            <v>1614.59</v>
          </cell>
          <cell r="CQ131">
            <v>88876</v>
          </cell>
          <cell r="CR131">
            <v>115148.889</v>
          </cell>
        </row>
        <row r="132">
          <cell r="A132" t="str">
            <v>ЖДППКарасукСФО</v>
          </cell>
          <cell r="B132" t="str">
            <v>Новосибирский</v>
          </cell>
          <cell r="C132" t="str">
            <v>Карасук</v>
          </cell>
          <cell r="D132" t="str">
            <v>ЖДПП</v>
          </cell>
          <cell r="E132" t="str">
            <v>ЖДПП</v>
          </cell>
          <cell r="F132" t="str">
            <v>да</v>
          </cell>
          <cell r="G132" t="str">
            <v>СФО</v>
          </cell>
          <cell r="H132" t="str">
            <v>Новосибирская область</v>
          </cell>
          <cell r="I132" t="str">
            <v>нет</v>
          </cell>
          <cell r="J132" t="str">
            <v>Группа С</v>
          </cell>
          <cell r="K132">
            <v>211</v>
          </cell>
          <cell r="L132" t="str">
            <v>Не является признаком отнесения к МТК</v>
          </cell>
          <cell r="M132" t="str">
            <v>Не является признаком отнесения к МТК</v>
          </cell>
          <cell r="N132" t="str">
            <v>не определена</v>
          </cell>
          <cell r="O132" t="str">
            <v>нет</v>
          </cell>
          <cell r="P132" t="str">
            <v>Республика Казахстан</v>
          </cell>
          <cell r="Q132" t="str">
            <v>Мынкуль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</row>
        <row r="133">
          <cell r="A133" t="str">
            <v>МАППКараузекЮФО</v>
          </cell>
          <cell r="B133" t="str">
            <v>Волгоградский</v>
          </cell>
          <cell r="C133" t="str">
            <v>Караузек</v>
          </cell>
          <cell r="D133" t="str">
            <v>АПП</v>
          </cell>
          <cell r="E133" t="str">
            <v>МАПП</v>
          </cell>
          <cell r="F133" t="str">
            <v>да</v>
          </cell>
          <cell r="G133" t="str">
            <v>ЮФО</v>
          </cell>
          <cell r="H133" t="str">
            <v>Астраханская область</v>
          </cell>
          <cell r="I133" t="str">
            <v>нет</v>
          </cell>
          <cell r="J133" t="str">
            <v>Группа А</v>
          </cell>
          <cell r="K133">
            <v>89</v>
          </cell>
          <cell r="L133" t="str">
            <v>Не является признаком отнесения к МТК</v>
          </cell>
          <cell r="M133" t="str">
            <v>Не является признаком отнесения к МТК</v>
          </cell>
          <cell r="N133" t="str">
            <v>Север-Юг</v>
          </cell>
          <cell r="O133" t="str">
            <v>нет</v>
          </cell>
          <cell r="P133" t="str">
            <v>Республика Казахстан</v>
          </cell>
          <cell r="Q133" t="str">
            <v>Курмангазы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</row>
        <row r="134">
          <cell r="A134" t="str">
            <v>ЖДППКарталы (Аксу, Бускуль)УФО</v>
          </cell>
          <cell r="B134" t="str">
            <v>Уральский</v>
          </cell>
          <cell r="C134" t="str">
            <v>Карталы (Аксу, Бускуль)</v>
          </cell>
          <cell r="D134" t="str">
            <v>ЖДПП</v>
          </cell>
          <cell r="E134" t="str">
            <v>ЖДПП</v>
          </cell>
          <cell r="F134" t="str">
            <v>да</v>
          </cell>
          <cell r="G134" t="str">
            <v>УФО</v>
          </cell>
          <cell r="H134" t="str">
            <v>Челябинская область</v>
          </cell>
          <cell r="I134" t="str">
            <v>нет</v>
          </cell>
          <cell r="J134" t="str">
            <v>Группа В</v>
          </cell>
          <cell r="K134">
            <v>232</v>
          </cell>
          <cell r="L134" t="str">
            <v>Не является признаком отнесения к МТК</v>
          </cell>
          <cell r="M134" t="str">
            <v>Не является признаком отнесения к МТК</v>
          </cell>
          <cell r="N134" t="str">
            <v>не определена</v>
          </cell>
          <cell r="O134" t="str">
            <v>нет</v>
          </cell>
          <cell r="P134" t="str">
            <v>Республика Казахстан</v>
          </cell>
          <cell r="Q134" t="str">
            <v>Аксу, Бускуль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</row>
        <row r="135">
          <cell r="A135" t="str">
            <v>ЖДППКварцитныйУФО</v>
          </cell>
          <cell r="B135" t="str">
            <v>Уральский</v>
          </cell>
          <cell r="C135" t="str">
            <v>Кварцитный</v>
          </cell>
          <cell r="D135" t="str">
            <v>ЖДПП</v>
          </cell>
          <cell r="E135" t="str">
            <v>ЖДПП</v>
          </cell>
          <cell r="F135" t="str">
            <v>нет</v>
          </cell>
          <cell r="G135" t="str">
            <v>УФО</v>
          </cell>
          <cell r="H135" t="str">
            <v>Челябинская область</v>
          </cell>
          <cell r="I135" t="str">
            <v>нет</v>
          </cell>
          <cell r="J135" t="str">
            <v>не определена</v>
          </cell>
          <cell r="K135">
            <v>0</v>
          </cell>
          <cell r="L135" t="str">
            <v>Не является признаком отнесения к МТК</v>
          </cell>
          <cell r="M135" t="str">
            <v>Не является признаком отнесения к МТК</v>
          </cell>
          <cell r="N135" t="str">
            <v>не определена</v>
          </cell>
          <cell r="O135" t="str">
            <v>нет</v>
          </cell>
          <cell r="P135" t="str">
            <v>Республика Казахстан</v>
          </cell>
          <cell r="Q135" t="str">
            <v>Кайрак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</row>
        <row r="136">
          <cell r="A136" t="str">
            <v>ВППКемеровоСФО</v>
          </cell>
          <cell r="B136" t="str">
            <v>Новосибирский</v>
          </cell>
          <cell r="C136" t="str">
            <v>Кемерово</v>
          </cell>
          <cell r="D136" t="str">
            <v>ВПП</v>
          </cell>
          <cell r="E136" t="str">
            <v>ВПП</v>
          </cell>
          <cell r="F136" t="str">
            <v>да</v>
          </cell>
          <cell r="G136" t="str">
            <v>СФО</v>
          </cell>
          <cell r="H136" t="str">
            <v>Кемеровская область</v>
          </cell>
          <cell r="I136" t="str">
            <v>нет</v>
          </cell>
          <cell r="J136" t="str">
            <v>Группа С</v>
          </cell>
          <cell r="K136">
            <v>261</v>
          </cell>
          <cell r="L136" t="str">
            <v>Не является признаком отнесения к МТК</v>
          </cell>
          <cell r="M136" t="str">
            <v>Не является признаком отнесения к МТК</v>
          </cell>
          <cell r="N136" t="str">
            <v>не определена</v>
          </cell>
          <cell r="O136" t="str">
            <v>нет</v>
          </cell>
          <cell r="P136" t="str">
            <v>не применимо</v>
          </cell>
          <cell r="Q136" t="str">
            <v>не применимо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1.7729999999999999</v>
          </cell>
          <cell r="BT136">
            <v>0</v>
          </cell>
          <cell r="BU136">
            <v>1.7729999999999999</v>
          </cell>
          <cell r="BV136">
            <v>0</v>
          </cell>
          <cell r="BW136">
            <v>2.1999999999999999E-2</v>
          </cell>
          <cell r="BX136">
            <v>2.1999999999999999E-2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1.7949999999999999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</row>
        <row r="137">
          <cell r="A137" t="str">
            <v>МППКерчьЮФО</v>
          </cell>
          <cell r="B137" t="str">
            <v>Крымский</v>
          </cell>
          <cell r="C137" t="str">
            <v>Керчь</v>
          </cell>
          <cell r="D137" t="str">
            <v>МПП</v>
          </cell>
          <cell r="E137" t="str">
            <v>МПП</v>
          </cell>
          <cell r="F137" t="str">
            <v>да</v>
          </cell>
          <cell r="G137" t="str">
            <v>ЮФО</v>
          </cell>
          <cell r="H137" t="str">
            <v>Республика Крым</v>
          </cell>
          <cell r="I137" t="str">
            <v>нет</v>
          </cell>
          <cell r="J137" t="str">
            <v>Группа В</v>
          </cell>
          <cell r="K137">
            <v>152</v>
          </cell>
          <cell r="L137" t="str">
            <v>АЧБ</v>
          </cell>
          <cell r="M137" t="str">
            <v>Морской</v>
          </cell>
          <cell r="N137" t="str">
            <v>не определена</v>
          </cell>
          <cell r="O137" t="str">
            <v>нет</v>
          </cell>
          <cell r="P137" t="str">
            <v>не применимо</v>
          </cell>
          <cell r="Q137" t="str">
            <v>не применимо</v>
          </cell>
          <cell r="R137">
            <v>0</v>
          </cell>
          <cell r="S137">
            <v>39495.368999999999</v>
          </cell>
          <cell r="T137">
            <v>33545.517</v>
          </cell>
          <cell r="U137">
            <v>73040.885999999999</v>
          </cell>
          <cell r="V137">
            <v>20162.844000000001</v>
          </cell>
          <cell r="W137">
            <v>20780.716</v>
          </cell>
          <cell r="X137">
            <v>40943.56</v>
          </cell>
          <cell r="Y137">
            <v>25010.334999999999</v>
          </cell>
          <cell r="Z137">
            <v>89272.023000000001</v>
          </cell>
          <cell r="AA137">
            <v>114282.35800000001</v>
          </cell>
          <cell r="AB137">
            <v>7132.5320000000002</v>
          </cell>
          <cell r="AC137">
            <v>52424.853000000003</v>
          </cell>
          <cell r="AD137">
            <v>59557.385000000002</v>
          </cell>
          <cell r="AE137">
            <v>287824.18900000001</v>
          </cell>
          <cell r="AF137">
            <v>25253.083999999999</v>
          </cell>
          <cell r="AG137">
            <v>50543.076000000001</v>
          </cell>
          <cell r="AH137">
            <v>75796.160000000003</v>
          </cell>
          <cell r="AI137">
            <v>64337.069000000003</v>
          </cell>
          <cell r="AJ137">
            <v>19504.935000000001</v>
          </cell>
          <cell r="AK137">
            <v>83842.004000000001</v>
          </cell>
          <cell r="AL137">
            <v>62425.142999999996</v>
          </cell>
          <cell r="AM137">
            <v>34463.874000000003</v>
          </cell>
          <cell r="AN137">
            <v>96889.016999999993</v>
          </cell>
          <cell r="AO137">
            <v>50149.415999999997</v>
          </cell>
          <cell r="AP137">
            <v>8802.8410000000003</v>
          </cell>
          <cell r="AQ137">
            <v>58952.256999999998</v>
          </cell>
          <cell r="AR137">
            <v>315479.43799999997</v>
          </cell>
          <cell r="AS137">
            <v>62632.116999999998</v>
          </cell>
          <cell r="AT137">
            <v>7077.1080000000002</v>
          </cell>
          <cell r="AU137">
            <v>69709.225000000006</v>
          </cell>
          <cell r="AV137">
            <v>59925.24</v>
          </cell>
          <cell r="AW137">
            <v>5068.6989999999996</v>
          </cell>
          <cell r="AX137">
            <v>64993.938999999998</v>
          </cell>
          <cell r="AY137">
            <v>82739.038</v>
          </cell>
          <cell r="AZ137">
            <v>4429.6779999999999</v>
          </cell>
          <cell r="BA137">
            <v>87168.716</v>
          </cell>
          <cell r="BB137">
            <v>83865.895999999993</v>
          </cell>
          <cell r="BC137">
            <v>1370.5730000000001</v>
          </cell>
          <cell r="BD137">
            <v>85236.468999999997</v>
          </cell>
          <cell r="BE137">
            <v>307108.34900000005</v>
          </cell>
          <cell r="BF137">
            <v>70066.331999999995</v>
          </cell>
          <cell r="BG137">
            <v>1104.0809999999999</v>
          </cell>
          <cell r="BH137">
            <v>71170.413</v>
          </cell>
          <cell r="BI137">
            <v>17590.736000000001</v>
          </cell>
          <cell r="BJ137">
            <v>1897.6510000000001</v>
          </cell>
          <cell r="BK137">
            <v>19488.387000000002</v>
          </cell>
          <cell r="BL137">
            <v>15196.709000000001</v>
          </cell>
          <cell r="BM137">
            <v>440.77699999999999</v>
          </cell>
          <cell r="BN137">
            <v>15637.486000000001</v>
          </cell>
          <cell r="BO137">
            <v>285.95499999999998</v>
          </cell>
          <cell r="BP137">
            <v>3478.6329999999998</v>
          </cell>
          <cell r="BQ137">
            <v>3764.5879999999997</v>
          </cell>
          <cell r="BR137">
            <v>110060.87400000001</v>
          </cell>
          <cell r="BS137">
            <v>3068.6660000000002</v>
          </cell>
          <cell r="BT137">
            <v>5530.607</v>
          </cell>
          <cell r="BU137">
            <v>8599.273000000001</v>
          </cell>
          <cell r="BV137">
            <v>5013.2460000000001</v>
          </cell>
          <cell r="BW137">
            <v>1516.3140000000001</v>
          </cell>
          <cell r="BX137">
            <v>6529.56</v>
          </cell>
          <cell r="BY137">
            <v>97.983000000000004</v>
          </cell>
          <cell r="BZ137">
            <v>3770.0819999999999</v>
          </cell>
          <cell r="CA137">
            <v>3868.0650000000001</v>
          </cell>
          <cell r="CB137">
            <v>365.90600000000001</v>
          </cell>
          <cell r="CC137">
            <v>17661.507000000001</v>
          </cell>
          <cell r="CD137">
            <v>18027.413</v>
          </cell>
          <cell r="CE137">
            <v>37024.311000000002</v>
          </cell>
          <cell r="CF137">
            <v>208</v>
          </cell>
          <cell r="CG137">
            <v>49745.273000000001</v>
          </cell>
          <cell r="CH137">
            <v>49953.273000000001</v>
          </cell>
          <cell r="CI137">
            <v>103.485</v>
          </cell>
          <cell r="CJ137">
            <v>47106.750999999997</v>
          </cell>
          <cell r="CK137">
            <v>47210.235999999997</v>
          </cell>
          <cell r="CL137">
            <v>97.528999999999996</v>
          </cell>
          <cell r="CM137">
            <v>5961.5379999999996</v>
          </cell>
          <cell r="CN137">
            <v>6059.0669999999991</v>
          </cell>
          <cell r="CO137">
            <v>107.72</v>
          </cell>
          <cell r="CP137">
            <v>5276.3410000000003</v>
          </cell>
          <cell r="CQ137">
            <v>5384.0610000000006</v>
          </cell>
          <cell r="CR137">
            <v>108606.63699999999</v>
          </cell>
        </row>
        <row r="138">
          <cell r="A138" t="str">
            <v>ДАППКлименкиЦФО</v>
          </cell>
          <cell r="B138" t="str">
            <v>Белгородский</v>
          </cell>
          <cell r="C138" t="str">
            <v>Клименки</v>
          </cell>
          <cell r="D138" t="str">
            <v>АПП</v>
          </cell>
          <cell r="E138" t="str">
            <v>ДАПП</v>
          </cell>
          <cell r="F138" t="str">
            <v>нет</v>
          </cell>
          <cell r="G138" t="str">
            <v>ЦФО</v>
          </cell>
          <cell r="H138" t="str">
            <v>Белгородская область</v>
          </cell>
          <cell r="I138" t="str">
            <v>нет</v>
          </cell>
          <cell r="J138" t="str">
            <v>не определена</v>
          </cell>
          <cell r="K138">
            <v>349</v>
          </cell>
          <cell r="L138" t="str">
            <v>Западный</v>
          </cell>
          <cell r="M138" t="str">
            <v>Сухопутный</v>
          </cell>
          <cell r="N138" t="str">
            <v>не определена</v>
          </cell>
          <cell r="O138" t="str">
            <v>нет</v>
          </cell>
          <cell r="P138" t="str">
            <v>не применимо (ЛНР)</v>
          </cell>
          <cell r="Q138" t="str">
            <v>Сиротино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</row>
        <row r="139">
          <cell r="A139" t="str">
            <v>ДАППКолотиловкаЦФО</v>
          </cell>
          <cell r="B139" t="str">
            <v>Белгородский</v>
          </cell>
          <cell r="C139" t="str">
            <v>Колотиловка</v>
          </cell>
          <cell r="D139" t="str">
            <v>АПП</v>
          </cell>
          <cell r="E139" t="str">
            <v>ДАПП</v>
          </cell>
          <cell r="F139" t="str">
            <v>да</v>
          </cell>
          <cell r="G139" t="str">
            <v>ЦФО</v>
          </cell>
          <cell r="H139" t="str">
            <v>Белгородская область</v>
          </cell>
          <cell r="I139" t="str">
            <v>нет</v>
          </cell>
          <cell r="J139" t="str">
            <v>Группа С</v>
          </cell>
          <cell r="K139">
            <v>284</v>
          </cell>
          <cell r="L139" t="str">
            <v>Западный</v>
          </cell>
          <cell r="M139" t="str">
            <v>Сухопутный</v>
          </cell>
          <cell r="N139" t="str">
            <v>не определена</v>
          </cell>
          <cell r="O139" t="str">
            <v>нет</v>
          </cell>
          <cell r="P139" t="str">
            <v>Украина</v>
          </cell>
          <cell r="Q139" t="str">
            <v>Покровка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</row>
        <row r="140">
          <cell r="A140" t="str">
            <v>ДАППКомсомольскийПФО</v>
          </cell>
          <cell r="B140" t="str">
            <v>Уральский</v>
          </cell>
          <cell r="C140" t="str">
            <v>Комсомольский</v>
          </cell>
          <cell r="D140" t="str">
            <v>АПП</v>
          </cell>
          <cell r="E140" t="str">
            <v>ДАПП</v>
          </cell>
          <cell r="F140" t="str">
            <v>да</v>
          </cell>
          <cell r="G140" t="str">
            <v>ПФО</v>
          </cell>
          <cell r="H140" t="str">
            <v>Оренбургская область</v>
          </cell>
          <cell r="I140" t="str">
            <v>нет</v>
          </cell>
          <cell r="J140" t="str">
            <v>Группа В</v>
          </cell>
          <cell r="K140">
            <v>116</v>
          </cell>
          <cell r="L140" t="str">
            <v>Не является признаком отнесения к МТК</v>
          </cell>
          <cell r="M140" t="str">
            <v>Не является признаком отнесения к МТК</v>
          </cell>
          <cell r="N140" t="str">
            <v>не определена</v>
          </cell>
          <cell r="O140" t="str">
            <v>нет</v>
          </cell>
          <cell r="P140" t="str">
            <v>Республика Казахстан</v>
          </cell>
          <cell r="Q140" t="str">
            <v>Кондыбай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</row>
        <row r="141">
          <cell r="A141" t="str">
            <v>СППКонстантиновкаДФО</v>
          </cell>
          <cell r="B141" t="str">
            <v>Хабаровский</v>
          </cell>
          <cell r="C141" t="str">
            <v>Константиновка</v>
          </cell>
          <cell r="D141" t="str">
            <v>СПП</v>
          </cell>
          <cell r="E141" t="str">
            <v>СПП</v>
          </cell>
          <cell r="F141" t="str">
            <v>нет</v>
          </cell>
          <cell r="G141" t="str">
            <v>ДФО</v>
          </cell>
          <cell r="H141" t="str">
            <v>Амурская область</v>
          </cell>
          <cell r="I141" t="str">
            <v>нет</v>
          </cell>
          <cell r="J141" t="str">
            <v>не определена</v>
          </cell>
          <cell r="K141">
            <v>340</v>
          </cell>
          <cell r="L141" t="str">
            <v>Восток</v>
          </cell>
          <cell r="M141" t="str">
            <v>РК (сухопутный)</v>
          </cell>
          <cell r="N141" t="str">
            <v>не определена</v>
          </cell>
          <cell r="O141" t="str">
            <v>нет</v>
          </cell>
          <cell r="P141" t="str">
            <v>Китайская Народная Республика</v>
          </cell>
          <cell r="Q141" t="str">
            <v>Суньу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</row>
        <row r="142">
          <cell r="A142" t="str">
            <v>МППКорсаковДФО</v>
          </cell>
          <cell r="B142" t="str">
            <v>Владивостокский</v>
          </cell>
          <cell r="C142" t="str">
            <v>Корсаков</v>
          </cell>
          <cell r="D142" t="str">
            <v>МПП</v>
          </cell>
          <cell r="E142" t="str">
            <v>МПП</v>
          </cell>
          <cell r="F142" t="str">
            <v>да</v>
          </cell>
          <cell r="G142" t="str">
            <v>ДФО</v>
          </cell>
          <cell r="H142" t="str">
            <v>Сахалинская область</v>
          </cell>
          <cell r="I142" t="str">
            <v>нет</v>
          </cell>
          <cell r="J142" t="str">
            <v>Группа А</v>
          </cell>
          <cell r="K142">
            <v>236</v>
          </cell>
          <cell r="L142" t="str">
            <v>Арктика</v>
          </cell>
          <cell r="M142" t="str">
            <v>Морской</v>
          </cell>
          <cell r="N142" t="str">
            <v>Северный морской путь</v>
          </cell>
          <cell r="O142" t="str">
            <v>нет</v>
          </cell>
          <cell r="P142" t="str">
            <v>не применимо</v>
          </cell>
          <cell r="Q142" t="str">
            <v>не применимо</v>
          </cell>
          <cell r="R142">
            <v>0</v>
          </cell>
          <cell r="S142">
            <v>6121</v>
          </cell>
          <cell r="T142">
            <v>36420</v>
          </cell>
          <cell r="U142">
            <v>42541</v>
          </cell>
          <cell r="V142">
            <v>40933</v>
          </cell>
          <cell r="W142">
            <v>37910</v>
          </cell>
          <cell r="X142">
            <v>78843</v>
          </cell>
          <cell r="Y142">
            <v>12369</v>
          </cell>
          <cell r="Z142">
            <v>43303</v>
          </cell>
          <cell r="AA142">
            <v>55672</v>
          </cell>
          <cell r="AB142">
            <v>13523</v>
          </cell>
          <cell r="AC142">
            <v>238344</v>
          </cell>
          <cell r="AD142">
            <v>251867</v>
          </cell>
          <cell r="AE142">
            <v>428923</v>
          </cell>
          <cell r="AF142">
            <v>5495</v>
          </cell>
          <cell r="AG142">
            <v>35287</v>
          </cell>
          <cell r="AH142">
            <v>40782</v>
          </cell>
          <cell r="AI142">
            <v>18366</v>
          </cell>
          <cell r="AJ142">
            <v>23577</v>
          </cell>
          <cell r="AK142">
            <v>41943</v>
          </cell>
          <cell r="AL142">
            <v>6478</v>
          </cell>
          <cell r="AM142">
            <v>29020</v>
          </cell>
          <cell r="AN142">
            <v>35498</v>
          </cell>
          <cell r="AO142">
            <v>11762</v>
          </cell>
          <cell r="AP142">
            <v>143386</v>
          </cell>
          <cell r="AQ142">
            <v>155148</v>
          </cell>
          <cell r="AR142">
            <v>273371</v>
          </cell>
          <cell r="AS142">
            <v>22827</v>
          </cell>
          <cell r="AT142">
            <v>77698</v>
          </cell>
          <cell r="AU142">
            <v>100525</v>
          </cell>
          <cell r="AV142">
            <v>26621</v>
          </cell>
          <cell r="AW142">
            <v>28697</v>
          </cell>
          <cell r="AX142">
            <v>55318</v>
          </cell>
          <cell r="AY142">
            <v>16471</v>
          </cell>
          <cell r="AZ142">
            <v>39431</v>
          </cell>
          <cell r="BA142">
            <v>55902</v>
          </cell>
          <cell r="BB142">
            <v>14004</v>
          </cell>
          <cell r="BC142">
            <v>121500</v>
          </cell>
          <cell r="BD142">
            <v>135504</v>
          </cell>
          <cell r="BE142">
            <v>347249</v>
          </cell>
          <cell r="BF142">
            <v>17223</v>
          </cell>
          <cell r="BG142">
            <v>26402</v>
          </cell>
          <cell r="BH142">
            <v>43625</v>
          </cell>
          <cell r="BI142">
            <v>17422</v>
          </cell>
          <cell r="BJ142">
            <v>22829</v>
          </cell>
          <cell r="BK142">
            <v>40251</v>
          </cell>
          <cell r="BL142">
            <v>50960.135263000004</v>
          </cell>
          <cell r="BM142">
            <v>33415.629162999998</v>
          </cell>
          <cell r="BN142">
            <v>84375.764426000009</v>
          </cell>
          <cell r="BO142">
            <v>23091.87</v>
          </cell>
          <cell r="BP142">
            <v>193169.28</v>
          </cell>
          <cell r="BQ142">
            <v>216261.15</v>
          </cell>
          <cell r="BR142">
            <v>384512.91442599997</v>
          </cell>
          <cell r="BS142">
            <v>9340.48</v>
          </cell>
          <cell r="BT142">
            <v>76734.67</v>
          </cell>
          <cell r="BU142">
            <v>86075.15</v>
          </cell>
          <cell r="BV142">
            <v>13183.06</v>
          </cell>
          <cell r="BW142">
            <v>80727.53</v>
          </cell>
          <cell r="BX142">
            <v>93910.59</v>
          </cell>
          <cell r="BY142">
            <v>25778.81</v>
          </cell>
          <cell r="BZ142">
            <v>49908.87</v>
          </cell>
          <cell r="CA142">
            <v>75687.680000000008</v>
          </cell>
          <cell r="CB142">
            <v>24837.26</v>
          </cell>
          <cell r="CC142">
            <v>39015.18</v>
          </cell>
          <cell r="CD142">
            <v>63852.44</v>
          </cell>
          <cell r="CE142">
            <v>319525.86</v>
          </cell>
          <cell r="CF142">
            <v>9571.0049999999992</v>
          </cell>
          <cell r="CG142">
            <v>128555.08100000001</v>
          </cell>
          <cell r="CH142">
            <v>138126.08600000001</v>
          </cell>
          <cell r="CI142">
            <v>11206.906999999999</v>
          </cell>
          <cell r="CJ142">
            <v>18336.034</v>
          </cell>
          <cell r="CK142">
            <v>29542.940999999999</v>
          </cell>
          <cell r="CL142">
            <v>11593.19</v>
          </cell>
          <cell r="CM142">
            <v>17091.07</v>
          </cell>
          <cell r="CN142">
            <v>28684.260000000002</v>
          </cell>
          <cell r="CO142">
            <v>9110.1857269999982</v>
          </cell>
          <cell r="CP142">
            <v>71454.49106</v>
          </cell>
          <cell r="CQ142">
            <v>80564.676787000004</v>
          </cell>
          <cell r="CR142">
            <v>276917.96378700004</v>
          </cell>
        </row>
        <row r="143">
          <cell r="A143" t="str">
            <v>МППКрабозаводскийДФО</v>
          </cell>
          <cell r="B143" t="str">
            <v>Владивостокский</v>
          </cell>
          <cell r="C143" t="str">
            <v>Крабозаводский</v>
          </cell>
          <cell r="D143" t="str">
            <v>МПП</v>
          </cell>
          <cell r="E143" t="str">
            <v>МПП</v>
          </cell>
          <cell r="F143" t="str">
            <v>нет</v>
          </cell>
          <cell r="G143" t="str">
            <v>ДФО</v>
          </cell>
          <cell r="H143" t="str">
            <v>Сахалинская область</v>
          </cell>
          <cell r="I143" t="str">
            <v>нет</v>
          </cell>
          <cell r="J143" t="str">
            <v>не определена</v>
          </cell>
          <cell r="K143">
            <v>376</v>
          </cell>
          <cell r="L143" t="str">
            <v>Арктика</v>
          </cell>
          <cell r="M143" t="str">
            <v>Морской</v>
          </cell>
          <cell r="N143" t="str">
            <v>не определена</v>
          </cell>
          <cell r="O143" t="str">
            <v>нет</v>
          </cell>
          <cell r="P143" t="str">
            <v>не применимо</v>
          </cell>
          <cell r="Q143" t="str">
            <v>не применимо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</row>
        <row r="144">
          <cell r="A144" t="str">
            <v>МАППКраскиноДФО</v>
          </cell>
          <cell r="B144" t="str">
            <v>Владивостокский</v>
          </cell>
          <cell r="C144" t="str">
            <v>Краскино</v>
          </cell>
          <cell r="D144" t="str">
            <v>АПП</v>
          </cell>
          <cell r="E144" t="str">
            <v>МАПП</v>
          </cell>
          <cell r="F144" t="str">
            <v>да</v>
          </cell>
          <cell r="G144" t="str">
            <v>ДФО</v>
          </cell>
          <cell r="H144" t="str">
            <v>Приморский край</v>
          </cell>
          <cell r="I144" t="str">
            <v>нет</v>
          </cell>
          <cell r="J144" t="str">
            <v>Группа А</v>
          </cell>
          <cell r="K144">
            <v>54</v>
          </cell>
          <cell r="L144" t="str">
            <v>Восток</v>
          </cell>
          <cell r="M144" t="str">
            <v>РК (сухопутный)</v>
          </cell>
          <cell r="N144" t="str">
            <v>Приморье-2</v>
          </cell>
          <cell r="O144" t="str">
            <v>нет</v>
          </cell>
          <cell r="P144" t="str">
            <v>Китайская Народная Республика</v>
          </cell>
          <cell r="Q144" t="str">
            <v>Хуньчунь</v>
          </cell>
          <cell r="R144">
            <v>0</v>
          </cell>
          <cell r="S144">
            <v>2413</v>
          </cell>
          <cell r="T144">
            <v>10826</v>
          </cell>
          <cell r="U144">
            <v>13239</v>
          </cell>
          <cell r="V144">
            <v>2387</v>
          </cell>
          <cell r="W144">
            <v>20951</v>
          </cell>
          <cell r="X144">
            <v>23338</v>
          </cell>
          <cell r="Y144">
            <v>1919</v>
          </cell>
          <cell r="Z144">
            <v>26921</v>
          </cell>
          <cell r="AA144">
            <v>28840</v>
          </cell>
          <cell r="AB144">
            <v>1939</v>
          </cell>
          <cell r="AC144">
            <v>26869</v>
          </cell>
          <cell r="AD144">
            <v>28808</v>
          </cell>
          <cell r="AE144">
            <v>94225</v>
          </cell>
          <cell r="AF144">
            <v>631</v>
          </cell>
          <cell r="AG144">
            <v>20567</v>
          </cell>
          <cell r="AH144">
            <v>21198</v>
          </cell>
          <cell r="AI144">
            <v>1352</v>
          </cell>
          <cell r="AJ144">
            <v>27728</v>
          </cell>
          <cell r="AK144">
            <v>29080</v>
          </cell>
          <cell r="AL144">
            <v>1456</v>
          </cell>
          <cell r="AM144">
            <v>32530</v>
          </cell>
          <cell r="AN144">
            <v>33986</v>
          </cell>
          <cell r="AO144">
            <v>1438</v>
          </cell>
          <cell r="AP144">
            <v>44345</v>
          </cell>
          <cell r="AQ144">
            <v>45783</v>
          </cell>
          <cell r="AR144">
            <v>130047</v>
          </cell>
          <cell r="AS144">
            <v>767</v>
          </cell>
          <cell r="AT144">
            <v>32378</v>
          </cell>
          <cell r="AU144">
            <v>33145</v>
          </cell>
          <cell r="AV144">
            <v>828</v>
          </cell>
          <cell r="AW144">
            <v>33812</v>
          </cell>
          <cell r="AX144">
            <v>34640</v>
          </cell>
          <cell r="AY144">
            <v>2381</v>
          </cell>
          <cell r="AZ144">
            <v>35263</v>
          </cell>
          <cell r="BA144">
            <v>37644</v>
          </cell>
          <cell r="BB144">
            <v>8836</v>
          </cell>
          <cell r="BC144">
            <v>39581</v>
          </cell>
          <cell r="BD144">
            <v>48417</v>
          </cell>
          <cell r="BE144">
            <v>153846</v>
          </cell>
          <cell r="BF144">
            <v>253</v>
          </cell>
          <cell r="BG144">
            <v>19576</v>
          </cell>
          <cell r="BH144">
            <v>19829</v>
          </cell>
          <cell r="BI144">
            <v>3284</v>
          </cell>
          <cell r="BJ144">
            <v>28529</v>
          </cell>
          <cell r="BK144">
            <v>31813</v>
          </cell>
          <cell r="BL144">
            <v>3400</v>
          </cell>
          <cell r="BM144">
            <v>27690</v>
          </cell>
          <cell r="BN144">
            <v>31090</v>
          </cell>
          <cell r="BO144">
            <v>11239</v>
          </cell>
          <cell r="BP144">
            <v>21012</v>
          </cell>
          <cell r="BQ144">
            <v>32251</v>
          </cell>
          <cell r="BR144">
            <v>114983</v>
          </cell>
          <cell r="BS144">
            <v>15232</v>
          </cell>
          <cell r="BT144">
            <v>11944</v>
          </cell>
          <cell r="BU144">
            <v>27176</v>
          </cell>
          <cell r="BV144">
            <v>11146</v>
          </cell>
          <cell r="BW144">
            <v>26127</v>
          </cell>
          <cell r="BX144">
            <v>37273</v>
          </cell>
          <cell r="BY144">
            <v>19767</v>
          </cell>
          <cell r="BZ144">
            <v>23206</v>
          </cell>
          <cell r="CA144">
            <v>42973</v>
          </cell>
          <cell r="CB144">
            <v>18909</v>
          </cell>
          <cell r="CC144">
            <v>19095</v>
          </cell>
          <cell r="CD144">
            <v>38004</v>
          </cell>
          <cell r="CE144">
            <v>145426</v>
          </cell>
          <cell r="CF144">
            <v>16069</v>
          </cell>
          <cell r="CG144">
            <v>11188</v>
          </cell>
          <cell r="CH144">
            <v>27257</v>
          </cell>
          <cell r="CI144">
            <v>17592</v>
          </cell>
          <cell r="CJ144">
            <v>21797</v>
          </cell>
          <cell r="CK144">
            <v>39389</v>
          </cell>
          <cell r="CL144">
            <v>38698</v>
          </cell>
          <cell r="CM144">
            <v>12398</v>
          </cell>
          <cell r="CN144">
            <v>51096</v>
          </cell>
          <cell r="CO144">
            <v>54442</v>
          </cell>
          <cell r="CP144">
            <v>22038</v>
          </cell>
          <cell r="CQ144">
            <v>76480</v>
          </cell>
          <cell r="CR144">
            <v>194222</v>
          </cell>
        </row>
        <row r="145">
          <cell r="A145" t="str">
            <v>ВППКраснодар (Пашковский)ЮФО</v>
          </cell>
          <cell r="B145" t="str">
            <v>Сочинский</v>
          </cell>
          <cell r="C145" t="str">
            <v>Краснодар (Пашковский)</v>
          </cell>
          <cell r="D145" t="str">
            <v>ВПП</v>
          </cell>
          <cell r="E145" t="str">
            <v>ВПП</v>
          </cell>
          <cell r="F145" t="str">
            <v>да</v>
          </cell>
          <cell r="G145" t="str">
            <v>ЮФО</v>
          </cell>
          <cell r="H145" t="str">
            <v>Краснодарский край</v>
          </cell>
          <cell r="I145" t="str">
            <v>нет</v>
          </cell>
          <cell r="J145" t="str">
            <v>Группа В</v>
          </cell>
          <cell r="K145">
            <v>166</v>
          </cell>
          <cell r="L145" t="str">
            <v>Не является признаком отнесения к МТК</v>
          </cell>
          <cell r="M145" t="str">
            <v>Не является признаком отнесения к МТК</v>
          </cell>
          <cell r="N145" t="str">
            <v>не определена</v>
          </cell>
          <cell r="O145" t="str">
            <v>нет</v>
          </cell>
          <cell r="P145" t="str">
            <v>не применимо</v>
          </cell>
          <cell r="Q145" t="str">
            <v>не применимо</v>
          </cell>
          <cell r="R145">
            <v>11680</v>
          </cell>
          <cell r="S145">
            <v>59.505000000000003</v>
          </cell>
          <cell r="T145">
            <v>15.614000000000001</v>
          </cell>
          <cell r="U145">
            <v>75.119</v>
          </cell>
          <cell r="V145">
            <v>37.426000000000002</v>
          </cell>
          <cell r="W145">
            <v>30.015000000000001</v>
          </cell>
          <cell r="X145">
            <v>67.441000000000003</v>
          </cell>
          <cell r="Y145">
            <v>49.357999999999997</v>
          </cell>
          <cell r="Z145">
            <v>14.795</v>
          </cell>
          <cell r="AA145">
            <v>64.152999999999992</v>
          </cell>
          <cell r="AB145">
            <v>64.221999999999994</v>
          </cell>
          <cell r="AC145">
            <v>18.937000000000001</v>
          </cell>
          <cell r="AD145">
            <v>83.158999999999992</v>
          </cell>
          <cell r="AE145">
            <v>289.87199999999996</v>
          </cell>
          <cell r="AF145">
            <v>88.83</v>
          </cell>
          <cell r="AG145">
            <v>16.399999999999999</v>
          </cell>
          <cell r="AH145">
            <v>105.22999999999999</v>
          </cell>
          <cell r="AI145">
            <v>85.462000000000003</v>
          </cell>
          <cell r="AJ145">
            <v>35.094999999999999</v>
          </cell>
          <cell r="AK145">
            <v>120.557</v>
          </cell>
          <cell r="AL145">
            <v>81.805999999999997</v>
          </cell>
          <cell r="AM145">
            <v>70.691000000000003</v>
          </cell>
          <cell r="AN145">
            <v>152.49700000000001</v>
          </cell>
          <cell r="AO145">
            <v>84.674999999999997</v>
          </cell>
          <cell r="AP145">
            <v>29.375</v>
          </cell>
          <cell r="AQ145">
            <v>114.05</v>
          </cell>
          <cell r="AR145">
            <v>492.334</v>
          </cell>
          <cell r="AS145">
            <v>139.452</v>
          </cell>
          <cell r="AT145">
            <v>59.203000000000003</v>
          </cell>
          <cell r="AU145">
            <v>198.655</v>
          </cell>
          <cell r="AV145">
            <v>115.878</v>
          </cell>
          <cell r="AW145">
            <v>67.528000000000006</v>
          </cell>
          <cell r="AX145">
            <v>183.40600000000001</v>
          </cell>
          <cell r="AY145">
            <v>141.42400000000001</v>
          </cell>
          <cell r="AZ145">
            <v>35.32</v>
          </cell>
          <cell r="BA145">
            <v>176.744</v>
          </cell>
          <cell r="BB145">
            <v>120.569</v>
          </cell>
          <cell r="BC145">
            <v>18.611000000000001</v>
          </cell>
          <cell r="BD145">
            <v>139.18</v>
          </cell>
          <cell r="BE145">
            <v>697.98500000000001</v>
          </cell>
          <cell r="BF145">
            <v>110.19</v>
          </cell>
          <cell r="BG145">
            <v>47.320999999999998</v>
          </cell>
          <cell r="BH145">
            <v>157.511</v>
          </cell>
          <cell r="BI145">
            <v>15.157</v>
          </cell>
          <cell r="BJ145">
            <v>58</v>
          </cell>
          <cell r="BK145">
            <v>73.156999999999996</v>
          </cell>
          <cell r="BL145">
            <v>48.063000000000002</v>
          </cell>
          <cell r="BM145">
            <v>105.548</v>
          </cell>
          <cell r="BN145">
            <v>153.61099999999999</v>
          </cell>
          <cell r="BO145">
            <v>38.33</v>
          </cell>
          <cell r="BP145">
            <v>44.576000000000001</v>
          </cell>
          <cell r="BQ145">
            <v>82.906000000000006</v>
          </cell>
          <cell r="BR145">
            <v>467.18499999999995</v>
          </cell>
          <cell r="BS145">
            <v>14.701000000000001</v>
          </cell>
          <cell r="BT145">
            <v>0</v>
          </cell>
          <cell r="BU145">
            <v>14.701000000000001</v>
          </cell>
          <cell r="BV145">
            <v>18.18</v>
          </cell>
          <cell r="BW145">
            <v>17.23</v>
          </cell>
          <cell r="BX145">
            <v>35.409999999999997</v>
          </cell>
          <cell r="BY145">
            <v>56.12</v>
          </cell>
          <cell r="BZ145">
            <v>15.47</v>
          </cell>
          <cell r="CA145">
            <v>71.59</v>
          </cell>
          <cell r="CB145">
            <v>105.25</v>
          </cell>
          <cell r="CC145">
            <v>25.03</v>
          </cell>
          <cell r="CD145">
            <v>130.28</v>
          </cell>
          <cell r="CE145">
            <v>251.98099999999999</v>
          </cell>
          <cell r="CF145">
            <v>44.15</v>
          </cell>
          <cell r="CG145">
            <v>11.04</v>
          </cell>
          <cell r="CH145">
            <v>55.19</v>
          </cell>
          <cell r="CI145">
            <v>0.33</v>
          </cell>
          <cell r="CJ145">
            <v>1.35</v>
          </cell>
          <cell r="CK145">
            <v>1.6800000000000002</v>
          </cell>
          <cell r="CL145">
            <v>1.48</v>
          </cell>
          <cell r="CM145">
            <v>1.85</v>
          </cell>
          <cell r="CN145">
            <v>3.33</v>
          </cell>
          <cell r="CO145">
            <v>3</v>
          </cell>
          <cell r="CP145">
            <v>2</v>
          </cell>
          <cell r="CQ145">
            <v>5</v>
          </cell>
          <cell r="CR145">
            <v>65.199999999999989</v>
          </cell>
        </row>
        <row r="146">
          <cell r="A146" t="str">
            <v>ВППКрасноярск (Емельяново)СФО</v>
          </cell>
          <cell r="B146" t="str">
            <v>Новосибирский</v>
          </cell>
          <cell r="C146" t="str">
            <v>Красноярск (Емельяново)</v>
          </cell>
          <cell r="D146" t="str">
            <v>ВПП</v>
          </cell>
          <cell r="E146" t="str">
            <v>ВПП</v>
          </cell>
          <cell r="F146" t="str">
            <v>да</v>
          </cell>
          <cell r="G146" t="str">
            <v>СФО</v>
          </cell>
          <cell r="H146" t="str">
            <v>Красноярский край</v>
          </cell>
          <cell r="I146" t="str">
            <v>нет</v>
          </cell>
          <cell r="J146" t="str">
            <v>Группа С</v>
          </cell>
          <cell r="K146">
            <v>235</v>
          </cell>
          <cell r="L146" t="str">
            <v>Не является признаком отнесения к МТК</v>
          </cell>
          <cell r="M146" t="str">
            <v>Не является признаком отнесения к МТК</v>
          </cell>
          <cell r="N146" t="str">
            <v>не определена</v>
          </cell>
          <cell r="O146" t="str">
            <v>нет</v>
          </cell>
          <cell r="P146" t="str">
            <v>не применимо</v>
          </cell>
          <cell r="Q146" t="str">
            <v>не применимо</v>
          </cell>
          <cell r="R146">
            <v>14600</v>
          </cell>
          <cell r="S146">
            <v>115.0491</v>
          </cell>
          <cell r="T146">
            <v>5.9690000000000003</v>
          </cell>
          <cell r="U146">
            <v>121.01809999999999</v>
          </cell>
          <cell r="V146">
            <v>58.072499999999998</v>
          </cell>
          <cell r="W146">
            <v>11.948499999999999</v>
          </cell>
          <cell r="X146">
            <v>70.021000000000001</v>
          </cell>
          <cell r="Y146">
            <v>80.995999999999995</v>
          </cell>
          <cell r="Z146">
            <v>3.1139999999999999</v>
          </cell>
          <cell r="AA146">
            <v>84.11</v>
          </cell>
          <cell r="AB146">
            <v>116.8</v>
          </cell>
          <cell r="AC146">
            <v>5.5</v>
          </cell>
          <cell r="AD146">
            <v>122.3</v>
          </cell>
          <cell r="AE146">
            <v>397.44909999999999</v>
          </cell>
          <cell r="AF146">
            <v>73.118399999999994</v>
          </cell>
          <cell r="AG146">
            <v>16.8428</v>
          </cell>
          <cell r="AH146">
            <v>89.961199999999991</v>
          </cell>
          <cell r="AI146">
            <v>234.84</v>
          </cell>
          <cell r="AJ146">
            <v>39.15</v>
          </cell>
          <cell r="AK146">
            <v>273.99</v>
          </cell>
          <cell r="AL146">
            <v>615</v>
          </cell>
          <cell r="AM146">
            <v>39.1</v>
          </cell>
          <cell r="AN146">
            <v>654.1</v>
          </cell>
          <cell r="AO146">
            <v>487.952</v>
          </cell>
          <cell r="AP146">
            <v>26.853999999999999</v>
          </cell>
          <cell r="AQ146">
            <v>514.80600000000004</v>
          </cell>
          <cell r="AR146">
            <v>1532.8571999999999</v>
          </cell>
          <cell r="AS146">
            <v>470.87</v>
          </cell>
          <cell r="AT146">
            <v>42.09</v>
          </cell>
          <cell r="AU146">
            <v>512.96</v>
          </cell>
          <cell r="AV146">
            <v>438.5</v>
          </cell>
          <cell r="AW146">
            <v>136.69999999999999</v>
          </cell>
          <cell r="AX146">
            <v>575.20000000000005</v>
          </cell>
          <cell r="AY146">
            <v>416.36500000000001</v>
          </cell>
          <cell r="AZ146">
            <v>24.773</v>
          </cell>
          <cell r="BA146">
            <v>441.13800000000003</v>
          </cell>
          <cell r="BB146">
            <v>285.92700000000002</v>
          </cell>
          <cell r="BC146">
            <v>2.6080000000000001</v>
          </cell>
          <cell r="BD146">
            <v>288.53500000000003</v>
          </cell>
          <cell r="BE146">
            <v>1817.8330000000001</v>
          </cell>
          <cell r="BF146">
            <v>213.72</v>
          </cell>
          <cell r="BG146">
            <v>19.23</v>
          </cell>
          <cell r="BH146">
            <v>232.95</v>
          </cell>
          <cell r="BI146">
            <v>394.77800000000002</v>
          </cell>
          <cell r="BJ146">
            <v>4.492</v>
          </cell>
          <cell r="BK146">
            <v>399.27000000000004</v>
          </cell>
          <cell r="BL146">
            <v>303.524</v>
          </cell>
          <cell r="BM146">
            <v>7.0860000000000003</v>
          </cell>
          <cell r="BN146">
            <v>310.61</v>
          </cell>
          <cell r="BO146">
            <v>268.5</v>
          </cell>
          <cell r="BP146">
            <v>15.7</v>
          </cell>
          <cell r="BQ146">
            <v>284.2</v>
          </cell>
          <cell r="BR146">
            <v>1227.03</v>
          </cell>
          <cell r="BS146">
            <v>455.27</v>
          </cell>
          <cell r="BT146">
            <v>17.48</v>
          </cell>
          <cell r="BU146">
            <v>472.75</v>
          </cell>
          <cell r="BV146">
            <v>359.5</v>
          </cell>
          <cell r="BW146">
            <v>30.64</v>
          </cell>
          <cell r="BX146">
            <v>390.14</v>
          </cell>
          <cell r="BY146">
            <v>437.3</v>
          </cell>
          <cell r="BZ146">
            <v>243.5</v>
          </cell>
          <cell r="CA146">
            <v>680.8</v>
          </cell>
          <cell r="CB146">
            <v>414.7</v>
          </cell>
          <cell r="CC146">
            <v>263</v>
          </cell>
          <cell r="CD146">
            <v>677.7</v>
          </cell>
          <cell r="CE146">
            <v>2221.39</v>
          </cell>
          <cell r="CF146">
            <v>7310.9</v>
          </cell>
          <cell r="CG146">
            <v>2636.5</v>
          </cell>
          <cell r="CH146">
            <v>9947.4</v>
          </cell>
          <cell r="CI146">
            <v>574.9</v>
          </cell>
          <cell r="CJ146">
            <v>183</v>
          </cell>
          <cell r="CK146">
            <v>757.9</v>
          </cell>
          <cell r="CL146">
            <v>2660.6</v>
          </cell>
          <cell r="CM146">
            <v>168.9</v>
          </cell>
          <cell r="CN146">
            <v>2829.5</v>
          </cell>
          <cell r="CO146">
            <v>1182</v>
          </cell>
          <cell r="CP146">
            <v>41.7</v>
          </cell>
          <cell r="CQ146">
            <v>1223.7</v>
          </cell>
          <cell r="CR146">
            <v>14758.5</v>
          </cell>
        </row>
        <row r="147">
          <cell r="A147" t="str">
            <v>МАППКрупецЦФО</v>
          </cell>
          <cell r="B147" t="str">
            <v>Брянский</v>
          </cell>
          <cell r="C147" t="str">
            <v>Крупец</v>
          </cell>
          <cell r="D147" t="str">
            <v>АПП</v>
          </cell>
          <cell r="E147" t="str">
            <v>МАПП</v>
          </cell>
          <cell r="F147" t="str">
            <v>да</v>
          </cell>
          <cell r="G147" t="str">
            <v>ЦФО</v>
          </cell>
          <cell r="H147" t="str">
            <v>Курская область</v>
          </cell>
          <cell r="I147" t="str">
            <v>нет</v>
          </cell>
          <cell r="J147" t="str">
            <v>Группа В</v>
          </cell>
          <cell r="K147">
            <v>58</v>
          </cell>
          <cell r="L147" t="str">
            <v>Западный</v>
          </cell>
          <cell r="M147" t="str">
            <v>Сухопутный</v>
          </cell>
          <cell r="N147" t="str">
            <v>Транссиб</v>
          </cell>
          <cell r="O147" t="str">
            <v>нет</v>
          </cell>
          <cell r="P147" t="str">
            <v>Украина</v>
          </cell>
          <cell r="Q147" t="str">
            <v>Катериновка</v>
          </cell>
          <cell r="R147">
            <v>365000</v>
          </cell>
          <cell r="S147">
            <v>75952</v>
          </cell>
          <cell r="T147">
            <v>38471</v>
          </cell>
          <cell r="U147">
            <v>114423</v>
          </cell>
          <cell r="V147">
            <v>85234</v>
          </cell>
          <cell r="W147">
            <v>51780</v>
          </cell>
          <cell r="X147">
            <v>137014</v>
          </cell>
          <cell r="Y147">
            <v>115729</v>
          </cell>
          <cell r="Z147">
            <v>64326</v>
          </cell>
          <cell r="AA147">
            <v>180055</v>
          </cell>
          <cell r="AB147">
            <v>116655</v>
          </cell>
          <cell r="AC147">
            <v>59210</v>
          </cell>
          <cell r="AD147">
            <v>175865</v>
          </cell>
          <cell r="AE147">
            <v>607357</v>
          </cell>
          <cell r="AF147">
            <v>94126</v>
          </cell>
          <cell r="AG147">
            <v>40862</v>
          </cell>
          <cell r="AH147">
            <v>134988</v>
          </cell>
          <cell r="AI147">
            <v>62554</v>
          </cell>
          <cell r="AJ147">
            <v>41182</v>
          </cell>
          <cell r="AK147">
            <v>103736</v>
          </cell>
          <cell r="AL147">
            <v>70678</v>
          </cell>
          <cell r="AM147">
            <v>42935</v>
          </cell>
          <cell r="AN147">
            <v>113613</v>
          </cell>
          <cell r="AO147">
            <v>57549</v>
          </cell>
          <cell r="AP147">
            <v>40330</v>
          </cell>
          <cell r="AQ147">
            <v>97879</v>
          </cell>
          <cell r="AR147">
            <v>450216</v>
          </cell>
          <cell r="AS147">
            <v>45771</v>
          </cell>
          <cell r="AT147">
            <v>27642</v>
          </cell>
          <cell r="AU147">
            <v>73413</v>
          </cell>
          <cell r="AV147">
            <v>36027</v>
          </cell>
          <cell r="AW147">
            <v>31943</v>
          </cell>
          <cell r="AX147">
            <v>67970</v>
          </cell>
          <cell r="AY147">
            <v>31246</v>
          </cell>
          <cell r="AZ147">
            <v>33373</v>
          </cell>
          <cell r="BA147">
            <v>64619</v>
          </cell>
          <cell r="BB147">
            <v>36882</v>
          </cell>
          <cell r="BC147">
            <v>39560</v>
          </cell>
          <cell r="BD147">
            <v>76442</v>
          </cell>
          <cell r="BE147">
            <v>282444</v>
          </cell>
          <cell r="BF147">
            <v>45771</v>
          </cell>
          <cell r="BG147">
            <v>27642</v>
          </cell>
          <cell r="BH147">
            <v>73413</v>
          </cell>
          <cell r="BI147">
            <v>1662</v>
          </cell>
          <cell r="BJ147">
            <v>1118</v>
          </cell>
          <cell r="BK147">
            <v>2780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76193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</row>
        <row r="148">
          <cell r="A148" t="str">
            <v>ДАППКруппСЗФО</v>
          </cell>
          <cell r="B148" t="str">
            <v>Псковский</v>
          </cell>
          <cell r="C148" t="str">
            <v>Крупп</v>
          </cell>
          <cell r="D148" t="str">
            <v>АПП</v>
          </cell>
          <cell r="E148" t="str">
            <v>ДАПП</v>
          </cell>
          <cell r="F148" t="str">
            <v>да</v>
          </cell>
          <cell r="G148" t="str">
            <v>СЗФО</v>
          </cell>
          <cell r="H148" t="str">
            <v>Псковская область</v>
          </cell>
          <cell r="I148" t="str">
            <v>нет</v>
          </cell>
          <cell r="J148" t="str">
            <v>Группа С</v>
          </cell>
          <cell r="K148">
            <v>240</v>
          </cell>
          <cell r="L148" t="str">
            <v>Не является признаком отнесения к МТК</v>
          </cell>
          <cell r="M148" t="str">
            <v>Не является признаком отнесения к МТК</v>
          </cell>
          <cell r="N148" t="str">
            <v>не определена</v>
          </cell>
          <cell r="O148" t="str">
            <v>нет</v>
          </cell>
          <cell r="P148" t="str">
            <v>Эстонская Республика</v>
          </cell>
          <cell r="Q148" t="str">
            <v>Саатсе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</row>
        <row r="149">
          <cell r="A149" t="str">
            <v>МАППКрыловоСЗФО</v>
          </cell>
          <cell r="B149" t="str">
            <v>Калининградский</v>
          </cell>
          <cell r="C149" t="str">
            <v>Крылово</v>
          </cell>
          <cell r="D149" t="str">
            <v>АПП</v>
          </cell>
          <cell r="E149" t="str">
            <v>МАПП</v>
          </cell>
          <cell r="F149" t="str">
            <v>нет</v>
          </cell>
          <cell r="G149" t="str">
            <v>СЗФО</v>
          </cell>
          <cell r="H149" t="str">
            <v>Калининградская область</v>
          </cell>
          <cell r="I149" t="str">
            <v>нет</v>
          </cell>
          <cell r="J149" t="str">
            <v>не определена</v>
          </cell>
          <cell r="K149">
            <v>339</v>
          </cell>
          <cell r="L149" t="str">
            <v>Западный</v>
          </cell>
          <cell r="M149" t="str">
            <v>Сухопутный</v>
          </cell>
          <cell r="N149" t="str">
            <v>не определена</v>
          </cell>
          <cell r="O149" t="str">
            <v>нет</v>
          </cell>
          <cell r="P149" t="str">
            <v>Республика Польша</v>
          </cell>
          <cell r="Q149" t="str">
            <v>Перлы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</row>
        <row r="150">
          <cell r="A150" t="str">
            <v>ВППКубинкаЦФО</v>
          </cell>
          <cell r="B150" t="str">
            <v>Центральный аппарат</v>
          </cell>
          <cell r="C150" t="str">
            <v>Кубинка</v>
          </cell>
          <cell r="D150" t="str">
            <v>ВПП</v>
          </cell>
          <cell r="E150" t="str">
            <v>ВПП</v>
          </cell>
          <cell r="F150" t="str">
            <v>да</v>
          </cell>
          <cell r="G150" t="str">
            <v>ЦФО</v>
          </cell>
          <cell r="H150" t="str">
            <v>Московская область</v>
          </cell>
          <cell r="I150" t="str">
            <v>нет</v>
          </cell>
          <cell r="J150" t="str">
            <v>Группа С</v>
          </cell>
          <cell r="K150">
            <v>302</v>
          </cell>
          <cell r="L150" t="str">
            <v>Не является признаком отнесения к МТК</v>
          </cell>
          <cell r="M150" t="str">
            <v>Не является признаком отнесения к МТК</v>
          </cell>
          <cell r="N150" t="str">
            <v>не определена</v>
          </cell>
          <cell r="O150" t="str">
            <v>нет</v>
          </cell>
          <cell r="P150" t="str">
            <v>не применимо</v>
          </cell>
          <cell r="Q150" t="str">
            <v>не применимо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</row>
        <row r="151">
          <cell r="A151" t="str">
            <v>МАППКуйбышево (Дьяково)ЮФО</v>
          </cell>
          <cell r="B151" t="str">
            <v>Ростовский</v>
          </cell>
          <cell r="C151" t="str">
            <v>Куйбышево (Дьяково)</v>
          </cell>
          <cell r="D151" t="str">
            <v>АПП</v>
          </cell>
          <cell r="E151" t="str">
            <v>МАПП</v>
          </cell>
          <cell r="F151" t="str">
            <v>нет</v>
          </cell>
          <cell r="G151" t="str">
            <v>ЮФО</v>
          </cell>
          <cell r="H151" t="str">
            <v>Ростовская область</v>
          </cell>
          <cell r="I151" t="str">
            <v>нет</v>
          </cell>
          <cell r="J151" t="str">
            <v>не определена</v>
          </cell>
          <cell r="K151">
            <v>276</v>
          </cell>
          <cell r="L151" t="str">
            <v>Западный</v>
          </cell>
          <cell r="M151" t="str">
            <v>Сухопутный</v>
          </cell>
          <cell r="N151" t="str">
            <v>не определена</v>
          </cell>
          <cell r="O151" t="str">
            <v>нет</v>
          </cell>
          <cell r="P151" t="str">
            <v>не применимо (ДНР)</v>
          </cell>
          <cell r="Q151" t="str">
            <v>Дьяково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</row>
        <row r="152">
          <cell r="A152" t="str">
            <v>МАППКуйбышево (Мариновка)ЮФО</v>
          </cell>
          <cell r="B152" t="str">
            <v>Ростовский</v>
          </cell>
          <cell r="C152" t="str">
            <v>Куйбышево (Мариновка)</v>
          </cell>
          <cell r="D152" t="str">
            <v>АПП</v>
          </cell>
          <cell r="E152" t="str">
            <v>МАПП</v>
          </cell>
          <cell r="F152" t="str">
            <v>да</v>
          </cell>
          <cell r="G152" t="str">
            <v>ЮФО</v>
          </cell>
          <cell r="H152" t="str">
            <v>Ростовская область</v>
          </cell>
          <cell r="I152" t="str">
            <v>нет</v>
          </cell>
          <cell r="J152" t="str">
            <v>Группа А</v>
          </cell>
          <cell r="K152">
            <v>42</v>
          </cell>
          <cell r="L152" t="str">
            <v>Западный</v>
          </cell>
          <cell r="M152" t="str">
            <v>Сухопутный</v>
          </cell>
          <cell r="N152" t="str">
            <v>не определена</v>
          </cell>
          <cell r="O152" t="str">
            <v>нет</v>
          </cell>
          <cell r="P152" t="str">
            <v>не применимо (ДНР)</v>
          </cell>
          <cell r="Q152" t="str">
            <v>Мариновка</v>
          </cell>
          <cell r="R152">
            <v>0</v>
          </cell>
          <cell r="S152">
            <v>720</v>
          </cell>
          <cell r="T152">
            <v>11901</v>
          </cell>
          <cell r="U152">
            <v>12621</v>
          </cell>
          <cell r="V152">
            <v>1728</v>
          </cell>
          <cell r="W152">
            <v>20445</v>
          </cell>
          <cell r="X152">
            <v>22173</v>
          </cell>
          <cell r="Y152">
            <v>3814</v>
          </cell>
          <cell r="Z152">
            <v>27058</v>
          </cell>
          <cell r="AA152">
            <v>30872</v>
          </cell>
          <cell r="AB152">
            <v>2551</v>
          </cell>
          <cell r="AC152">
            <v>11140</v>
          </cell>
          <cell r="AD152">
            <v>13691</v>
          </cell>
          <cell r="AE152">
            <v>79357</v>
          </cell>
          <cell r="AF152">
            <v>1808</v>
          </cell>
          <cell r="AG152">
            <v>8915</v>
          </cell>
          <cell r="AH152">
            <v>10723</v>
          </cell>
          <cell r="AI152">
            <v>5846</v>
          </cell>
          <cell r="AJ152">
            <v>14108</v>
          </cell>
          <cell r="AK152">
            <v>19954</v>
          </cell>
          <cell r="AL152">
            <v>3625</v>
          </cell>
          <cell r="AM152">
            <v>15556</v>
          </cell>
          <cell r="AN152">
            <v>19181</v>
          </cell>
          <cell r="AO152">
            <v>5388</v>
          </cell>
          <cell r="AP152">
            <v>17553</v>
          </cell>
          <cell r="AQ152">
            <v>22941</v>
          </cell>
          <cell r="AR152">
            <v>72799</v>
          </cell>
          <cell r="AS152">
            <v>761</v>
          </cell>
          <cell r="AT152">
            <v>9119</v>
          </cell>
          <cell r="AU152">
            <v>9880</v>
          </cell>
          <cell r="AV152">
            <v>3097</v>
          </cell>
          <cell r="AW152">
            <v>18302</v>
          </cell>
          <cell r="AX152">
            <v>21399</v>
          </cell>
          <cell r="AY152">
            <v>1958</v>
          </cell>
          <cell r="AZ152">
            <v>14562</v>
          </cell>
          <cell r="BA152">
            <v>16520</v>
          </cell>
          <cell r="BB152">
            <v>1384</v>
          </cell>
          <cell r="BC152">
            <v>15588</v>
          </cell>
          <cell r="BD152">
            <v>16972</v>
          </cell>
          <cell r="BE152">
            <v>64771</v>
          </cell>
          <cell r="BF152">
            <v>1594</v>
          </cell>
          <cell r="BG152">
            <v>17296</v>
          </cell>
          <cell r="BH152">
            <v>18890</v>
          </cell>
          <cell r="BI152">
            <v>1677</v>
          </cell>
          <cell r="BJ152">
            <v>14501</v>
          </cell>
          <cell r="BK152">
            <v>16178</v>
          </cell>
          <cell r="BL152">
            <v>3532</v>
          </cell>
          <cell r="BM152">
            <v>37728</v>
          </cell>
          <cell r="BN152">
            <v>41260</v>
          </cell>
          <cell r="BO152">
            <v>23761</v>
          </cell>
          <cell r="BP152">
            <v>80173</v>
          </cell>
          <cell r="BQ152">
            <v>103934</v>
          </cell>
          <cell r="BR152">
            <v>180262</v>
          </cell>
          <cell r="BS152">
            <v>1525</v>
          </cell>
          <cell r="BT152">
            <v>66423</v>
          </cell>
          <cell r="BU152">
            <v>67948</v>
          </cell>
          <cell r="BV152">
            <v>1806</v>
          </cell>
          <cell r="BW152">
            <v>139033</v>
          </cell>
          <cell r="BX152">
            <v>140839</v>
          </cell>
          <cell r="BY152">
            <v>2460</v>
          </cell>
          <cell r="BZ152">
            <v>78087</v>
          </cell>
          <cell r="CA152">
            <v>80547</v>
          </cell>
          <cell r="CB152">
            <v>1921</v>
          </cell>
          <cell r="CC152">
            <v>47546</v>
          </cell>
          <cell r="CD152">
            <v>49467</v>
          </cell>
          <cell r="CE152">
            <v>338801</v>
          </cell>
          <cell r="CF152">
            <v>209</v>
          </cell>
          <cell r="CG152">
            <v>27850</v>
          </cell>
          <cell r="CH152">
            <v>28059</v>
          </cell>
          <cell r="CI152">
            <v>4444</v>
          </cell>
          <cell r="CJ152">
            <v>26675</v>
          </cell>
          <cell r="CK152">
            <v>31119</v>
          </cell>
          <cell r="CL152">
            <v>1606</v>
          </cell>
          <cell r="CM152">
            <v>41137</v>
          </cell>
          <cell r="CN152">
            <v>42743</v>
          </cell>
          <cell r="CO152">
            <v>258</v>
          </cell>
          <cell r="CP152">
            <v>2779</v>
          </cell>
          <cell r="CQ152">
            <v>3037</v>
          </cell>
          <cell r="CR152">
            <v>104958</v>
          </cell>
        </row>
        <row r="153">
          <cell r="A153" t="str">
            <v>ЖДППКулундаСФО</v>
          </cell>
          <cell r="B153" t="str">
            <v>Новосибирский</v>
          </cell>
          <cell r="C153" t="str">
            <v>Кулунда</v>
          </cell>
          <cell r="D153" t="str">
            <v>ЖДПП</v>
          </cell>
          <cell r="E153" t="str">
            <v>ЖДПП</v>
          </cell>
          <cell r="F153" t="str">
            <v>да</v>
          </cell>
          <cell r="G153" t="str">
            <v>СФО</v>
          </cell>
          <cell r="H153" t="str">
            <v>Алтайский край</v>
          </cell>
          <cell r="I153" t="str">
            <v>нет</v>
          </cell>
          <cell r="J153" t="str">
            <v>Группа С</v>
          </cell>
          <cell r="K153">
            <v>228</v>
          </cell>
          <cell r="L153" t="str">
            <v>Не является признаком отнесения к МТК</v>
          </cell>
          <cell r="M153" t="str">
            <v>Не является признаком отнесения к МТК</v>
          </cell>
          <cell r="N153" t="str">
            <v>не определена</v>
          </cell>
          <cell r="O153" t="str">
            <v>нет</v>
          </cell>
          <cell r="P153" t="str">
            <v>Республика Казахстан</v>
          </cell>
          <cell r="Q153" t="str">
            <v>Шарбакты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</row>
        <row r="154">
          <cell r="A154" t="str">
            <v>МАППКулунда (Шарбакты)СФО</v>
          </cell>
          <cell r="B154" t="str">
            <v>Новосибирский</v>
          </cell>
          <cell r="C154" t="str">
            <v>Кулунда (Шарбакты)</v>
          </cell>
          <cell r="D154" t="str">
            <v>АПП</v>
          </cell>
          <cell r="E154" t="str">
            <v>МАПП</v>
          </cell>
          <cell r="F154" t="str">
            <v>да</v>
          </cell>
          <cell r="G154" t="str">
            <v>СФО</v>
          </cell>
          <cell r="H154" t="str">
            <v>Алтайский край</v>
          </cell>
          <cell r="I154" t="str">
            <v>нет</v>
          </cell>
          <cell r="J154" t="str">
            <v>Группа В</v>
          </cell>
          <cell r="K154">
            <v>115</v>
          </cell>
          <cell r="L154" t="str">
            <v>Не является признаком отнесения к МТК</v>
          </cell>
          <cell r="M154" t="str">
            <v>Не является признаком отнесения к МТК</v>
          </cell>
          <cell r="N154" t="str">
            <v>не определена</v>
          </cell>
          <cell r="O154" t="str">
            <v>нет</v>
          </cell>
          <cell r="P154" t="str">
            <v>Республика Казахстан</v>
          </cell>
          <cell r="Q154" t="str">
            <v>Шарбакты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</row>
        <row r="155">
          <cell r="A155" t="str">
            <v>МАППКуничина ГораСЗФО</v>
          </cell>
          <cell r="B155" t="str">
            <v>Псковский</v>
          </cell>
          <cell r="C155" t="str">
            <v>Куничина Гора</v>
          </cell>
          <cell r="D155" t="str">
            <v>АПП</v>
          </cell>
          <cell r="E155" t="str">
            <v>МАПП</v>
          </cell>
          <cell r="F155" t="str">
            <v>да</v>
          </cell>
          <cell r="G155" t="str">
            <v>СЗФО</v>
          </cell>
          <cell r="H155" t="str">
            <v>Псковская область</v>
          </cell>
          <cell r="I155" t="str">
            <v>нет</v>
          </cell>
          <cell r="J155" t="str">
            <v>Группа В</v>
          </cell>
          <cell r="K155">
            <v>62</v>
          </cell>
          <cell r="L155" t="str">
            <v>Западный</v>
          </cell>
          <cell r="M155" t="str">
            <v>Сухопутный</v>
          </cell>
          <cell r="N155" t="str">
            <v>не определена</v>
          </cell>
          <cell r="O155" t="str">
            <v>нет</v>
          </cell>
          <cell r="P155" t="str">
            <v>Эстонская Республика</v>
          </cell>
          <cell r="Q155" t="str">
            <v>Койдула</v>
          </cell>
          <cell r="R155">
            <v>0</v>
          </cell>
          <cell r="S155">
            <v>63280</v>
          </cell>
          <cell r="T155">
            <v>16803</v>
          </cell>
          <cell r="U155">
            <v>80083</v>
          </cell>
          <cell r="V155">
            <v>66863</v>
          </cell>
          <cell r="W155">
            <v>27566</v>
          </cell>
          <cell r="X155">
            <v>94429</v>
          </cell>
          <cell r="Y155">
            <v>68056.240000000005</v>
          </cell>
          <cell r="Z155">
            <v>33319.199999999997</v>
          </cell>
          <cell r="AA155">
            <v>101375.44</v>
          </cell>
          <cell r="AB155">
            <v>73980</v>
          </cell>
          <cell r="AC155">
            <v>32300</v>
          </cell>
          <cell r="AD155">
            <v>106280</v>
          </cell>
          <cell r="AE155">
            <v>382167.44</v>
          </cell>
          <cell r="AF155">
            <v>64400</v>
          </cell>
          <cell r="AG155">
            <v>23430</v>
          </cell>
          <cell r="AH155">
            <v>87830</v>
          </cell>
          <cell r="AI155">
            <v>69840</v>
          </cell>
          <cell r="AJ155">
            <v>32810</v>
          </cell>
          <cell r="AK155">
            <v>102650</v>
          </cell>
          <cell r="AL155">
            <v>73100</v>
          </cell>
          <cell r="AM155">
            <v>38160</v>
          </cell>
          <cell r="AN155">
            <v>111260</v>
          </cell>
          <cell r="AO155">
            <v>70802</v>
          </cell>
          <cell r="AP155">
            <v>40173</v>
          </cell>
          <cell r="AQ155">
            <v>110975</v>
          </cell>
          <cell r="AR155">
            <v>412715</v>
          </cell>
          <cell r="AS155">
            <v>64768</v>
          </cell>
          <cell r="AT155">
            <v>32911</v>
          </cell>
          <cell r="AU155">
            <v>97679</v>
          </cell>
          <cell r="AV155">
            <v>66588</v>
          </cell>
          <cell r="AW155">
            <v>39351</v>
          </cell>
          <cell r="AX155">
            <v>105939</v>
          </cell>
          <cell r="AY155">
            <v>72704</v>
          </cell>
          <cell r="AZ155">
            <v>38770</v>
          </cell>
          <cell r="BA155">
            <v>111474</v>
          </cell>
          <cell r="BB155">
            <v>73898</v>
          </cell>
          <cell r="BC155">
            <v>32774</v>
          </cell>
          <cell r="BD155">
            <v>106672</v>
          </cell>
          <cell r="BE155">
            <v>421764</v>
          </cell>
          <cell r="BF155">
            <v>51960</v>
          </cell>
          <cell r="BG155">
            <v>34700</v>
          </cell>
          <cell r="BH155">
            <v>86660</v>
          </cell>
          <cell r="BI155">
            <v>39964</v>
          </cell>
          <cell r="BJ155">
            <v>34275</v>
          </cell>
          <cell r="BK155">
            <v>74239</v>
          </cell>
          <cell r="BL155">
            <v>56315</v>
          </cell>
          <cell r="BM155">
            <v>39234</v>
          </cell>
          <cell r="BN155">
            <v>95549</v>
          </cell>
          <cell r="BO155">
            <v>64028</v>
          </cell>
          <cell r="BP155">
            <v>41516</v>
          </cell>
          <cell r="BQ155">
            <v>105544</v>
          </cell>
          <cell r="BR155">
            <v>361992</v>
          </cell>
          <cell r="BS155">
            <v>55150</v>
          </cell>
          <cell r="BT155">
            <v>46402</v>
          </cell>
          <cell r="BU155">
            <v>101552</v>
          </cell>
          <cell r="BV155">
            <v>73738</v>
          </cell>
          <cell r="BW155">
            <v>74956</v>
          </cell>
          <cell r="BX155">
            <v>148694</v>
          </cell>
          <cell r="BY155">
            <v>59503</v>
          </cell>
          <cell r="BZ155">
            <v>83008</v>
          </cell>
          <cell r="CA155">
            <v>142511</v>
          </cell>
          <cell r="CB155">
            <v>68.078000000000003</v>
          </cell>
          <cell r="CC155">
            <v>91.82</v>
          </cell>
          <cell r="CD155">
            <v>159.898</v>
          </cell>
          <cell r="CE155">
            <v>392916.89799999999</v>
          </cell>
          <cell r="CF155">
            <v>57126</v>
          </cell>
          <cell r="CG155">
            <v>67602</v>
          </cell>
          <cell r="CH155">
            <v>124728</v>
          </cell>
          <cell r="CI155">
            <v>74240</v>
          </cell>
          <cell r="CJ155">
            <v>93640</v>
          </cell>
          <cell r="CK155">
            <v>167880</v>
          </cell>
          <cell r="CL155">
            <v>109900</v>
          </cell>
          <cell r="CM155">
            <v>76350</v>
          </cell>
          <cell r="CN155">
            <v>186250</v>
          </cell>
          <cell r="CO155">
            <v>81290</v>
          </cell>
          <cell r="CP155">
            <v>29490</v>
          </cell>
          <cell r="CQ155">
            <v>110780</v>
          </cell>
          <cell r="CR155">
            <v>589638</v>
          </cell>
        </row>
        <row r="156">
          <cell r="A156" t="str">
            <v>ВППКурганУФО</v>
          </cell>
          <cell r="B156" t="str">
            <v>Уральский</v>
          </cell>
          <cell r="C156" t="str">
            <v>Курган</v>
          </cell>
          <cell r="D156" t="str">
            <v>ВПП</v>
          </cell>
          <cell r="E156" t="str">
            <v>ВПП</v>
          </cell>
          <cell r="F156" t="str">
            <v>нет</v>
          </cell>
          <cell r="G156" t="str">
            <v>УФО</v>
          </cell>
          <cell r="H156" t="str">
            <v>Курганская область</v>
          </cell>
          <cell r="I156" t="str">
            <v>нет</v>
          </cell>
          <cell r="J156" t="str">
            <v>не определена</v>
          </cell>
          <cell r="K156">
            <v>361</v>
          </cell>
          <cell r="L156" t="str">
            <v>Не является признаком отнесения к МТК</v>
          </cell>
          <cell r="M156" t="str">
            <v>Не является признаком отнесения к МТК</v>
          </cell>
          <cell r="N156" t="str">
            <v>не определена</v>
          </cell>
          <cell r="O156" t="str">
            <v>нет</v>
          </cell>
          <cell r="P156" t="str">
            <v>не применимо</v>
          </cell>
          <cell r="Q156" t="str">
            <v>не применимо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</row>
        <row r="157">
          <cell r="A157" t="str">
            <v>ВППКурскЦФО</v>
          </cell>
          <cell r="B157" t="str">
            <v>Брянский</v>
          </cell>
          <cell r="C157" t="str">
            <v>Курск</v>
          </cell>
          <cell r="D157" t="str">
            <v>ВПП</v>
          </cell>
          <cell r="E157" t="str">
            <v>ВПП</v>
          </cell>
          <cell r="F157" t="str">
            <v>да</v>
          </cell>
          <cell r="G157" t="str">
            <v>ЦФО</v>
          </cell>
          <cell r="H157" t="str">
            <v>Курская область</v>
          </cell>
          <cell r="I157" t="str">
            <v>нет</v>
          </cell>
          <cell r="J157" t="str">
            <v>Группа С</v>
          </cell>
          <cell r="K157">
            <v>237</v>
          </cell>
          <cell r="L157" t="str">
            <v>Не является признаком отнесения к МТК</v>
          </cell>
          <cell r="M157" t="str">
            <v>Не является признаком отнесения к МТК</v>
          </cell>
          <cell r="N157" t="str">
            <v>не определена</v>
          </cell>
          <cell r="O157" t="str">
            <v>нет</v>
          </cell>
          <cell r="P157" t="str">
            <v>не применимо</v>
          </cell>
          <cell r="Q157" t="str">
            <v>не применимо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</row>
        <row r="158">
          <cell r="A158" t="str">
            <v>ВППКызылСФО</v>
          </cell>
          <cell r="B158" t="str">
            <v>Новосибирский</v>
          </cell>
          <cell r="C158" t="str">
            <v>Кызыл</v>
          </cell>
          <cell r="D158" t="str">
            <v>ВПП</v>
          </cell>
          <cell r="E158" t="str">
            <v>ВПП</v>
          </cell>
          <cell r="F158" t="str">
            <v>нет</v>
          </cell>
          <cell r="G158" t="str">
            <v>СФО</v>
          </cell>
          <cell r="H158" t="str">
            <v>Республика Тыва</v>
          </cell>
          <cell r="I158" t="str">
            <v>нет</v>
          </cell>
          <cell r="J158" t="str">
            <v>Группа А</v>
          </cell>
          <cell r="K158">
            <v>0</v>
          </cell>
          <cell r="L158" t="str">
            <v>Не является признаком отнесения к МТК</v>
          </cell>
          <cell r="M158" t="str">
            <v>Не является признаком отнесения к МТК</v>
          </cell>
          <cell r="N158" t="str">
            <v>не определена</v>
          </cell>
          <cell r="O158" t="str">
            <v>нет</v>
          </cell>
          <cell r="P158" t="str">
            <v>не применимо</v>
          </cell>
          <cell r="Q158" t="str">
            <v>не применимо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</row>
        <row r="159">
          <cell r="A159" t="str">
            <v>МАППКяхтаДФО</v>
          </cell>
          <cell r="B159" t="str">
            <v>Читинский</v>
          </cell>
          <cell r="C159" t="str">
            <v>Кяхта</v>
          </cell>
          <cell r="D159" t="str">
            <v>АПП</v>
          </cell>
          <cell r="E159" t="str">
            <v>МАПП</v>
          </cell>
          <cell r="F159" t="str">
            <v>да</v>
          </cell>
          <cell r="G159" t="str">
            <v>ДФО</v>
          </cell>
          <cell r="H159" t="str">
            <v>Республика Бурятия</v>
          </cell>
          <cell r="I159" t="str">
            <v>нет</v>
          </cell>
          <cell r="J159" t="str">
            <v>Группа А</v>
          </cell>
          <cell r="K159">
            <v>3</v>
          </cell>
          <cell r="L159" t="str">
            <v>Восток</v>
          </cell>
          <cell r="M159" t="str">
            <v>РМК</v>
          </cell>
          <cell r="N159" t="str">
            <v>Транссиб
Европпа-Западный Китай ("Шелковый путь")</v>
          </cell>
          <cell r="O159" t="str">
            <v>нет</v>
          </cell>
          <cell r="P159" t="str">
            <v>Монголия</v>
          </cell>
          <cell r="Q159" t="str">
            <v>Алтан-Булак</v>
          </cell>
          <cell r="R159">
            <v>0</v>
          </cell>
          <cell r="S159">
            <v>2064.64</v>
          </cell>
          <cell r="T159">
            <v>25795.9</v>
          </cell>
          <cell r="U159">
            <v>27860.54</v>
          </cell>
          <cell r="V159">
            <v>4256.84</v>
          </cell>
          <cell r="W159">
            <v>39784.97</v>
          </cell>
          <cell r="X159">
            <v>44041.81</v>
          </cell>
          <cell r="Y159">
            <v>3632.78</v>
          </cell>
          <cell r="Z159">
            <v>33333.46</v>
          </cell>
          <cell r="AA159">
            <v>36966.239999999998</v>
          </cell>
          <cell r="AB159">
            <v>4587.3100000000004</v>
          </cell>
          <cell r="AC159">
            <v>35339.83</v>
          </cell>
          <cell r="AD159">
            <v>39927.14</v>
          </cell>
          <cell r="AE159">
            <v>148795.73000000001</v>
          </cell>
          <cell r="AF159">
            <v>2718.8</v>
          </cell>
          <cell r="AG159">
            <v>31286.3</v>
          </cell>
          <cell r="AH159">
            <v>34005.1</v>
          </cell>
          <cell r="AI159">
            <v>3603.09</v>
          </cell>
          <cell r="AJ159">
            <v>44502.27</v>
          </cell>
          <cell r="AK159">
            <v>48105.36</v>
          </cell>
          <cell r="AL159">
            <v>2999.38</v>
          </cell>
          <cell r="AM159">
            <v>40306.57</v>
          </cell>
          <cell r="AN159">
            <v>43305.95</v>
          </cell>
          <cell r="AO159">
            <v>6355.9870000000001</v>
          </cell>
          <cell r="AP159">
            <v>37361.96</v>
          </cell>
          <cell r="AQ159">
            <v>43717.947</v>
          </cell>
          <cell r="AR159">
            <v>169134.35699999999</v>
          </cell>
          <cell r="AS159">
            <v>2342.86</v>
          </cell>
          <cell r="AT159">
            <v>53070.745999999999</v>
          </cell>
          <cell r="AU159">
            <v>55413.606</v>
          </cell>
          <cell r="AV159">
            <v>1435.87</v>
          </cell>
          <cell r="AW159">
            <v>42820.519</v>
          </cell>
          <cell r="AX159">
            <v>44256.389000000003</v>
          </cell>
          <cell r="AY159">
            <v>3230</v>
          </cell>
          <cell r="AZ159">
            <v>41805</v>
          </cell>
          <cell r="BA159">
            <v>45035</v>
          </cell>
          <cell r="BB159">
            <v>6579</v>
          </cell>
          <cell r="BC159">
            <v>38916</v>
          </cell>
          <cell r="BD159">
            <v>45495</v>
          </cell>
          <cell r="BE159">
            <v>190199.995</v>
          </cell>
          <cell r="BF159">
            <v>2723</v>
          </cell>
          <cell r="BG159">
            <v>29876</v>
          </cell>
          <cell r="BH159">
            <v>32599</v>
          </cell>
          <cell r="BI159">
            <v>1899</v>
          </cell>
          <cell r="BJ159">
            <v>42520</v>
          </cell>
          <cell r="BK159">
            <v>44419</v>
          </cell>
          <cell r="BL159">
            <v>2409.75</v>
          </cell>
          <cell r="BM159">
            <v>39811.411999999997</v>
          </cell>
          <cell r="BN159">
            <v>42221.161999999997</v>
          </cell>
          <cell r="BO159">
            <v>2160.3000000000002</v>
          </cell>
          <cell r="BP159">
            <v>23623.56</v>
          </cell>
          <cell r="BQ159">
            <v>25783.86</v>
          </cell>
          <cell r="BR159">
            <v>145023.022</v>
          </cell>
          <cell r="BS159">
            <v>799.21</v>
          </cell>
          <cell r="BT159">
            <v>15566.23</v>
          </cell>
          <cell r="BU159">
            <v>16365.439999999999</v>
          </cell>
          <cell r="BV159">
            <v>1350.16</v>
          </cell>
          <cell r="BW159">
            <v>39249.57</v>
          </cell>
          <cell r="BX159">
            <v>40599.730000000003</v>
          </cell>
          <cell r="BY159">
            <v>1653.55</v>
          </cell>
          <cell r="BZ159">
            <v>44277.508999999998</v>
          </cell>
          <cell r="CA159">
            <v>45931.059000000001</v>
          </cell>
          <cell r="CB159">
            <v>2690.86</v>
          </cell>
          <cell r="CC159">
            <v>55377.453000000001</v>
          </cell>
          <cell r="CD159">
            <v>58068.313000000002</v>
          </cell>
          <cell r="CE159">
            <v>160964.54200000002</v>
          </cell>
          <cell r="CF159">
            <v>799.21</v>
          </cell>
          <cell r="CG159">
            <v>15566.23</v>
          </cell>
          <cell r="CH159">
            <v>16365.439999999999</v>
          </cell>
          <cell r="CI159">
            <v>2693.7170000000001</v>
          </cell>
          <cell r="CJ159">
            <v>57971.322</v>
          </cell>
          <cell r="CK159">
            <v>60665.038999999997</v>
          </cell>
          <cell r="CL159">
            <v>6754.25</v>
          </cell>
          <cell r="CM159">
            <v>44480.51</v>
          </cell>
          <cell r="CN159">
            <v>51234.76</v>
          </cell>
          <cell r="CO159">
            <v>9504.6299999999992</v>
          </cell>
          <cell r="CP159">
            <v>43448.85</v>
          </cell>
          <cell r="CQ159">
            <v>52953.479999999996</v>
          </cell>
          <cell r="CR159">
            <v>181218.71899999998</v>
          </cell>
        </row>
        <row r="160">
          <cell r="A160" t="str">
            <v>МППЛаврентияДФО</v>
          </cell>
          <cell r="B160" t="str">
            <v>Владивостокский</v>
          </cell>
          <cell r="C160" t="str">
            <v>Лаврентия</v>
          </cell>
          <cell r="D160" t="str">
            <v>МПП</v>
          </cell>
          <cell r="E160" t="str">
            <v>МПП</v>
          </cell>
          <cell r="F160" t="str">
            <v>нет</v>
          </cell>
          <cell r="G160" t="str">
            <v>ДФО</v>
          </cell>
          <cell r="H160" t="str">
            <v>Чукотский автономный округ</v>
          </cell>
          <cell r="I160" t="str">
            <v>да</v>
          </cell>
          <cell r="J160" t="str">
            <v>не определена</v>
          </cell>
          <cell r="K160">
            <v>377</v>
          </cell>
          <cell r="L160" t="str">
            <v>Не является признаком отнесения к МТК</v>
          </cell>
          <cell r="M160" t="str">
            <v>Не является признаком отнесения к МТК</v>
          </cell>
          <cell r="N160" t="str">
            <v>не определена</v>
          </cell>
          <cell r="O160" t="str">
            <v>да</v>
          </cell>
          <cell r="P160" t="str">
            <v>не применимо</v>
          </cell>
          <cell r="Q160" t="str">
            <v>не применимо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</row>
        <row r="161">
          <cell r="A161" t="str">
            <v>ВППЛевашовоСЗФО</v>
          </cell>
          <cell r="B161" t="str">
            <v>Санкт-Петербургский</v>
          </cell>
          <cell r="C161" t="str">
            <v>Левашово</v>
          </cell>
          <cell r="D161" t="str">
            <v>ВПП</v>
          </cell>
          <cell r="E161" t="str">
            <v>ВПП</v>
          </cell>
          <cell r="F161" t="str">
            <v>нет</v>
          </cell>
          <cell r="G161" t="str">
            <v>СЗФО</v>
          </cell>
          <cell r="H161" t="str">
            <v>г. Санкт-Петербург</v>
          </cell>
          <cell r="I161">
            <v>0</v>
          </cell>
          <cell r="J161">
            <v>0</v>
          </cell>
          <cell r="K161">
            <v>0</v>
          </cell>
          <cell r="L161" t="str">
            <v>Не является признаком отнесения к МТК</v>
          </cell>
          <cell r="M161" t="str">
            <v>Не является признаком отнесения к МТК</v>
          </cell>
          <cell r="N161">
            <v>0</v>
          </cell>
          <cell r="O161">
            <v>0</v>
          </cell>
          <cell r="P161" t="str">
            <v>не применимо</v>
          </cell>
          <cell r="Q161" t="str">
            <v>не применимо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</row>
        <row r="162">
          <cell r="A162" t="str">
            <v>ВППЛипецкЦФО</v>
          </cell>
          <cell r="B162" t="str">
            <v>Белгородский</v>
          </cell>
          <cell r="C162" t="str">
            <v>Липецк</v>
          </cell>
          <cell r="D162" t="str">
            <v>ВПП</v>
          </cell>
          <cell r="E162" t="str">
            <v>ВПП</v>
          </cell>
          <cell r="F162" t="str">
            <v>да</v>
          </cell>
          <cell r="G162" t="str">
            <v>ЦФО</v>
          </cell>
          <cell r="H162" t="str">
            <v>Липецкая область</v>
          </cell>
          <cell r="I162" t="str">
            <v>нет</v>
          </cell>
          <cell r="J162" t="str">
            <v>Группа С</v>
          </cell>
          <cell r="K162">
            <v>266</v>
          </cell>
          <cell r="L162" t="str">
            <v>Не является признаком отнесения к МТК</v>
          </cell>
          <cell r="M162" t="str">
            <v>Не является признаком отнесения к МТК</v>
          </cell>
          <cell r="N162" t="str">
            <v>не определена</v>
          </cell>
          <cell r="O162" t="str">
            <v>нет</v>
          </cell>
          <cell r="P162" t="str">
            <v>не применимо</v>
          </cell>
          <cell r="Q162" t="str">
            <v>не применимо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</row>
        <row r="163">
          <cell r="A163" t="str">
            <v>ДАППЛогачевкаЦФО</v>
          </cell>
          <cell r="B163" t="str">
            <v>Белгородский</v>
          </cell>
          <cell r="C163" t="str">
            <v>Логачевка</v>
          </cell>
          <cell r="D163" t="str">
            <v>АПП</v>
          </cell>
          <cell r="E163" t="str">
            <v>ДАПП</v>
          </cell>
          <cell r="F163" t="str">
            <v>да</v>
          </cell>
          <cell r="G163" t="str">
            <v>ЦФО</v>
          </cell>
          <cell r="H163" t="str">
            <v>Белгородская область</v>
          </cell>
          <cell r="I163" t="str">
            <v>нет</v>
          </cell>
          <cell r="J163" t="str">
            <v>Группа С</v>
          </cell>
          <cell r="K163">
            <v>285</v>
          </cell>
          <cell r="L163" t="str">
            <v>Западный</v>
          </cell>
          <cell r="M163" t="str">
            <v>Сухопутный</v>
          </cell>
          <cell r="N163" t="str">
            <v>не определена</v>
          </cell>
          <cell r="O163" t="str">
            <v>нет</v>
          </cell>
          <cell r="P163" t="str">
            <v>Украина</v>
          </cell>
          <cell r="Q163" t="str">
            <v>Пески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0.5</v>
          </cell>
          <cell r="W163">
            <v>0</v>
          </cell>
          <cell r="X163">
            <v>0.5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0.5</v>
          </cell>
          <cell r="AF163">
            <v>0</v>
          </cell>
          <cell r="AG163">
            <v>9.4</v>
          </cell>
          <cell r="AH163">
            <v>9.4</v>
          </cell>
          <cell r="AI163">
            <v>0</v>
          </cell>
          <cell r="AJ163">
            <v>25.1</v>
          </cell>
          <cell r="AK163">
            <v>25.1</v>
          </cell>
          <cell r="AL163">
            <v>40.200000000000003</v>
          </cell>
          <cell r="AM163">
            <v>102.7</v>
          </cell>
          <cell r="AN163">
            <v>142.9</v>
          </cell>
          <cell r="AO163">
            <v>8.8000000000000007</v>
          </cell>
          <cell r="AP163">
            <v>62.7</v>
          </cell>
          <cell r="AQ163">
            <v>71.5</v>
          </cell>
          <cell r="AR163">
            <v>248.9</v>
          </cell>
          <cell r="AS163">
            <v>0</v>
          </cell>
          <cell r="AT163">
            <v>14</v>
          </cell>
          <cell r="AU163">
            <v>14</v>
          </cell>
          <cell r="AV163">
            <v>0</v>
          </cell>
          <cell r="AW163">
            <v>19.8</v>
          </cell>
          <cell r="AX163">
            <v>19.8</v>
          </cell>
          <cell r="AY163">
            <v>0</v>
          </cell>
          <cell r="AZ163">
            <v>0.85</v>
          </cell>
          <cell r="BA163">
            <v>0.85</v>
          </cell>
          <cell r="BB163">
            <v>0</v>
          </cell>
          <cell r="BC163">
            <v>0</v>
          </cell>
          <cell r="BD163">
            <v>0</v>
          </cell>
          <cell r="BE163">
            <v>34.650000000000006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1209.8</v>
          </cell>
          <cell r="CK163">
            <v>1209.8</v>
          </cell>
          <cell r="CL163">
            <v>0</v>
          </cell>
          <cell r="CM163">
            <v>2219.4</v>
          </cell>
          <cell r="CN163">
            <v>2219.4</v>
          </cell>
          <cell r="CO163">
            <v>0</v>
          </cell>
          <cell r="CP163">
            <v>0</v>
          </cell>
          <cell r="CQ163">
            <v>0</v>
          </cell>
          <cell r="CR163">
            <v>3429.2</v>
          </cell>
        </row>
        <row r="164">
          <cell r="A164" t="str">
            <v>ЖДППЛокотьЦФО</v>
          </cell>
          <cell r="B164" t="str">
            <v>Брянский</v>
          </cell>
          <cell r="C164" t="str">
            <v>Локоть</v>
          </cell>
          <cell r="D164" t="str">
            <v>ЖДПП</v>
          </cell>
          <cell r="E164" t="str">
            <v>ЖДПП</v>
          </cell>
          <cell r="F164" t="str">
            <v>нет</v>
          </cell>
          <cell r="G164" t="str">
            <v>ЦФО</v>
          </cell>
          <cell r="H164" t="str">
            <v>Курская область</v>
          </cell>
          <cell r="I164" t="str">
            <v>нет</v>
          </cell>
          <cell r="J164" t="str">
            <v>не определена</v>
          </cell>
          <cell r="K164">
            <v>358</v>
          </cell>
          <cell r="L164" t="str">
            <v>Западный</v>
          </cell>
          <cell r="M164" t="str">
            <v>Сухопутный</v>
          </cell>
          <cell r="N164" t="str">
            <v>не определена</v>
          </cell>
          <cell r="O164" t="str">
            <v>нет</v>
          </cell>
          <cell r="P164" t="str">
            <v>Украина</v>
          </cell>
          <cell r="Q164" t="str">
            <v>Эсмань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</row>
        <row r="165">
          <cell r="A165" t="str">
            <v>ЖДППЛокотьСФО</v>
          </cell>
          <cell r="B165" t="str">
            <v>Новосибирский</v>
          </cell>
          <cell r="C165" t="str">
            <v>Локоть</v>
          </cell>
          <cell r="D165" t="str">
            <v>ЖДПП</v>
          </cell>
          <cell r="E165" t="str">
            <v>ЖДПП</v>
          </cell>
          <cell r="F165" t="str">
            <v>да</v>
          </cell>
          <cell r="G165" t="str">
            <v>СФО</v>
          </cell>
          <cell r="H165" t="str">
            <v>Алтайский край</v>
          </cell>
          <cell r="I165" t="str">
            <v>нет</v>
          </cell>
          <cell r="J165" t="str">
            <v>Группа В</v>
          </cell>
          <cell r="K165">
            <v>189</v>
          </cell>
          <cell r="L165" t="str">
            <v>Не является признаком отнесения к МТК</v>
          </cell>
          <cell r="M165" t="str">
            <v>Не является признаком отнесения к МТК</v>
          </cell>
          <cell r="N165" t="str">
            <v>не определена</v>
          </cell>
          <cell r="O165" t="str">
            <v>нет</v>
          </cell>
          <cell r="P165" t="str">
            <v>Республика Казахстан</v>
          </cell>
          <cell r="Q165" t="str">
            <v>Ауыл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</row>
        <row r="166">
          <cell r="A166" t="str">
            <v>ДАППЛомаковкаЦФО</v>
          </cell>
          <cell r="B166" t="str">
            <v>Брянский</v>
          </cell>
          <cell r="C166" t="str">
            <v>Ломаковка</v>
          </cell>
          <cell r="D166" t="str">
            <v>АПП</v>
          </cell>
          <cell r="E166" t="str">
            <v>ДАПП</v>
          </cell>
          <cell r="F166" t="str">
            <v>да</v>
          </cell>
          <cell r="G166" t="str">
            <v>ЦФО</v>
          </cell>
          <cell r="H166" t="str">
            <v>Брянская область</v>
          </cell>
          <cell r="I166" t="str">
            <v>нет</v>
          </cell>
          <cell r="J166" t="str">
            <v>Группа С</v>
          </cell>
          <cell r="K166">
            <v>136</v>
          </cell>
          <cell r="L166" t="str">
            <v>Западный</v>
          </cell>
          <cell r="M166" t="str">
            <v>Сухопутный</v>
          </cell>
          <cell r="N166" t="str">
            <v>не определена</v>
          </cell>
          <cell r="O166" t="str">
            <v>нет</v>
          </cell>
          <cell r="P166" t="str">
            <v>Украина</v>
          </cell>
          <cell r="Q166" t="str">
            <v>Николаевка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</row>
        <row r="167">
          <cell r="A167" t="str">
            <v>МАППЛоттаСЗФО</v>
          </cell>
          <cell r="B167" t="str">
            <v>Мурманский</v>
          </cell>
          <cell r="C167" t="str">
            <v>Лотта</v>
          </cell>
          <cell r="D167" t="str">
            <v>АПП</v>
          </cell>
          <cell r="E167" t="str">
            <v>МАПП</v>
          </cell>
          <cell r="F167" t="str">
            <v>да</v>
          </cell>
          <cell r="G167" t="str">
            <v>СЗФО</v>
          </cell>
          <cell r="H167" t="str">
            <v>Мурманская область</v>
          </cell>
          <cell r="I167" t="str">
            <v>да</v>
          </cell>
          <cell r="J167" t="str">
            <v>Группа В</v>
          </cell>
          <cell r="K167">
            <v>101</v>
          </cell>
          <cell r="L167" t="str">
            <v>Западный</v>
          </cell>
          <cell r="M167" t="str">
            <v>Сухопутный</v>
          </cell>
          <cell r="N167" t="str">
            <v>не определена</v>
          </cell>
          <cell r="O167" t="str">
            <v>да</v>
          </cell>
          <cell r="P167" t="str">
            <v>Финляндская Республика</v>
          </cell>
          <cell r="Q167" t="str">
            <v>Райя-Йоосеппи</v>
          </cell>
          <cell r="R167">
            <v>0</v>
          </cell>
          <cell r="S167">
            <v>417.6</v>
          </cell>
          <cell r="T167">
            <v>3332.2</v>
          </cell>
          <cell r="U167">
            <v>3749.7999999999997</v>
          </cell>
          <cell r="V167">
            <v>98</v>
          </cell>
          <cell r="W167">
            <v>1810.8</v>
          </cell>
          <cell r="X167">
            <v>1908.8</v>
          </cell>
          <cell r="Y167">
            <v>126.4</v>
          </cell>
          <cell r="Z167">
            <v>2376.5</v>
          </cell>
          <cell r="AA167">
            <v>2502.9</v>
          </cell>
          <cell r="AB167">
            <v>287.39999999999998</v>
          </cell>
          <cell r="AC167">
            <v>3498.8</v>
          </cell>
          <cell r="AD167">
            <v>3786.2000000000003</v>
          </cell>
          <cell r="AE167">
            <v>11947.699999999999</v>
          </cell>
          <cell r="AF167">
            <v>434</v>
          </cell>
          <cell r="AG167">
            <v>3309</v>
          </cell>
          <cell r="AH167">
            <v>3743</v>
          </cell>
          <cell r="AI167">
            <v>304.8</v>
          </cell>
          <cell r="AJ167">
            <v>1869.4</v>
          </cell>
          <cell r="AK167">
            <v>2174.2000000000003</v>
          </cell>
          <cell r="AL167">
            <v>308.39999999999998</v>
          </cell>
          <cell r="AM167">
            <v>1492.7</v>
          </cell>
          <cell r="AN167">
            <v>1801.1</v>
          </cell>
          <cell r="AO167">
            <v>416.6</v>
          </cell>
          <cell r="AP167">
            <v>3021.3</v>
          </cell>
          <cell r="AQ167">
            <v>3437.9</v>
          </cell>
          <cell r="AR167">
            <v>11156.2</v>
          </cell>
          <cell r="AS167">
            <v>322.3</v>
          </cell>
          <cell r="AT167">
            <v>3018.6</v>
          </cell>
          <cell r="AU167">
            <v>3340.9</v>
          </cell>
          <cell r="AV167">
            <v>265.39999999999998</v>
          </cell>
          <cell r="AW167">
            <v>2574.1999999999998</v>
          </cell>
          <cell r="AX167">
            <v>2839.6</v>
          </cell>
          <cell r="AY167">
            <v>46.9</v>
          </cell>
          <cell r="AZ167">
            <v>1743.5</v>
          </cell>
          <cell r="BA167">
            <v>1790.4</v>
          </cell>
          <cell r="BB167">
            <v>386</v>
          </cell>
          <cell r="BC167">
            <v>3563.4</v>
          </cell>
          <cell r="BD167">
            <v>3949.4</v>
          </cell>
          <cell r="BE167">
            <v>11920.3</v>
          </cell>
          <cell r="BF167">
            <v>49.4</v>
          </cell>
          <cell r="BG167">
            <v>3947.9</v>
          </cell>
          <cell r="BH167">
            <v>3997.3</v>
          </cell>
          <cell r="BI167">
            <v>5.0999999999999996</v>
          </cell>
          <cell r="BJ167">
            <v>3640.4</v>
          </cell>
          <cell r="BK167">
            <v>3645.5</v>
          </cell>
          <cell r="BL167">
            <v>121.5</v>
          </cell>
          <cell r="BM167">
            <v>1392.44523</v>
          </cell>
          <cell r="BN167">
            <v>1513.94523</v>
          </cell>
          <cell r="BO167">
            <v>233.2</v>
          </cell>
          <cell r="BP167">
            <v>2410.3000000000002</v>
          </cell>
          <cell r="BQ167">
            <v>2643.5</v>
          </cell>
          <cell r="BR167">
            <v>11800.24523</v>
          </cell>
          <cell r="BS167">
            <v>9.2627699999999997</v>
          </cell>
          <cell r="BT167">
            <v>3604.03361</v>
          </cell>
          <cell r="BU167">
            <v>3613.2963799999998</v>
          </cell>
          <cell r="BV167">
            <v>264.10000000000002</v>
          </cell>
          <cell r="BW167">
            <v>767.53599999999994</v>
          </cell>
          <cell r="BX167">
            <v>1031.636</v>
          </cell>
          <cell r="BY167">
            <v>303.5</v>
          </cell>
          <cell r="BZ167">
            <v>3086.5</v>
          </cell>
          <cell r="CA167">
            <v>3390</v>
          </cell>
          <cell r="CB167">
            <v>150</v>
          </cell>
          <cell r="CC167">
            <v>1159.7619999999999</v>
          </cell>
          <cell r="CD167">
            <v>1309.7619999999999</v>
          </cell>
          <cell r="CE167">
            <v>9344.694379999999</v>
          </cell>
          <cell r="CF167">
            <v>291.48799000000002</v>
          </cell>
          <cell r="CG167">
            <v>124.47828</v>
          </cell>
          <cell r="CH167">
            <v>415.96627000000001</v>
          </cell>
          <cell r="CI167">
            <v>0</v>
          </cell>
          <cell r="CJ167">
            <v>7</v>
          </cell>
          <cell r="CK167">
            <v>7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422.96627000000001</v>
          </cell>
        </row>
        <row r="168">
          <cell r="A168" t="str">
            <v>МАППЛудонкаСЗФО</v>
          </cell>
          <cell r="B168" t="str">
            <v>Псковский</v>
          </cell>
          <cell r="C168" t="str">
            <v>Лудонка</v>
          </cell>
          <cell r="D168" t="str">
            <v>АПП</v>
          </cell>
          <cell r="E168" t="str">
            <v>МАПП</v>
          </cell>
          <cell r="F168" t="str">
            <v>да</v>
          </cell>
          <cell r="G168" t="str">
            <v>СЗФО</v>
          </cell>
          <cell r="H168" t="str">
            <v>Псковская область</v>
          </cell>
          <cell r="I168" t="str">
            <v>нет</v>
          </cell>
          <cell r="J168" t="str">
            <v>Группа С</v>
          </cell>
          <cell r="K168">
            <v>291</v>
          </cell>
          <cell r="L168" t="str">
            <v>Западный</v>
          </cell>
          <cell r="M168" t="str">
            <v>Сухопутный</v>
          </cell>
          <cell r="N168" t="str">
            <v>не определена</v>
          </cell>
          <cell r="O168" t="str">
            <v>нет</v>
          </cell>
          <cell r="P168" t="str">
            <v>Латвийская Республика</v>
          </cell>
          <cell r="Q168" t="str">
            <v>Виентули</v>
          </cell>
          <cell r="R168">
            <v>0</v>
          </cell>
          <cell r="S168">
            <v>15.079000000000001</v>
          </cell>
          <cell r="T168">
            <v>0</v>
          </cell>
          <cell r="U168">
            <v>15.079000000000001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15.079000000000001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</row>
        <row r="169">
          <cell r="A169" t="str">
            <v>МАППЛюттяСЗФО</v>
          </cell>
          <cell r="B169" t="str">
            <v>Санкт-Петербургский</v>
          </cell>
          <cell r="C169" t="str">
            <v>Люття</v>
          </cell>
          <cell r="D169" t="str">
            <v>АПП</v>
          </cell>
          <cell r="E169" t="str">
            <v>МАПП</v>
          </cell>
          <cell r="F169" t="str">
            <v>да</v>
          </cell>
          <cell r="G169" t="str">
            <v>СЗФО</v>
          </cell>
          <cell r="H169" t="str">
            <v>Республика Карелия</v>
          </cell>
          <cell r="I169" t="str">
            <v>да</v>
          </cell>
          <cell r="J169" t="str">
            <v>Группа А</v>
          </cell>
          <cell r="K169">
            <v>13</v>
          </cell>
          <cell r="L169" t="str">
            <v>Западный</v>
          </cell>
          <cell r="M169" t="str">
            <v>Сухопутный</v>
          </cell>
          <cell r="N169" t="str">
            <v>не определена</v>
          </cell>
          <cell r="O169" t="str">
            <v>да</v>
          </cell>
          <cell r="P169" t="str">
            <v>Финляндская Республика</v>
          </cell>
          <cell r="Q169" t="str">
            <v>Вартиус</v>
          </cell>
          <cell r="R169">
            <v>0</v>
          </cell>
          <cell r="S169">
            <v>3008.06</v>
          </cell>
          <cell r="T169">
            <v>86097.24</v>
          </cell>
          <cell r="U169">
            <v>89105.3</v>
          </cell>
          <cell r="V169">
            <v>9113.32</v>
          </cell>
          <cell r="W169">
            <v>86105.67</v>
          </cell>
          <cell r="X169">
            <v>95218.989999999991</v>
          </cell>
          <cell r="Y169">
            <v>8433.17</v>
          </cell>
          <cell r="Z169">
            <v>81359.73</v>
          </cell>
          <cell r="AA169">
            <v>89792.9</v>
          </cell>
          <cell r="AB169">
            <v>3902.17</v>
          </cell>
          <cell r="AC169">
            <v>84657.97</v>
          </cell>
          <cell r="AD169">
            <v>88560.14</v>
          </cell>
          <cell r="AE169">
            <v>362677.32999999996</v>
          </cell>
          <cell r="AF169">
            <v>4294.4399999999996</v>
          </cell>
          <cell r="AG169">
            <v>79772.52</v>
          </cell>
          <cell r="AH169">
            <v>84066.96</v>
          </cell>
          <cell r="AI169">
            <v>5813.55</v>
          </cell>
          <cell r="AJ169">
            <v>64721.55</v>
          </cell>
          <cell r="AK169">
            <v>70535.100000000006</v>
          </cell>
          <cell r="AL169">
            <v>4190.9399999999996</v>
          </cell>
          <cell r="AM169">
            <v>62586.47</v>
          </cell>
          <cell r="AN169">
            <v>66777.41</v>
          </cell>
          <cell r="AO169">
            <v>2435.92</v>
          </cell>
          <cell r="AP169">
            <v>96165.8</v>
          </cell>
          <cell r="AQ169">
            <v>98601.72</v>
          </cell>
          <cell r="AR169">
            <v>319981.19</v>
          </cell>
          <cell r="AS169">
            <v>2774.1</v>
          </cell>
          <cell r="AT169">
            <v>91644.12</v>
          </cell>
          <cell r="AU169">
            <v>94418.22</v>
          </cell>
          <cell r="AV169">
            <v>4700.6000000000004</v>
          </cell>
          <cell r="AW169">
            <v>80331.199999999997</v>
          </cell>
          <cell r="AX169">
            <v>85031.8</v>
          </cell>
          <cell r="AY169">
            <v>5099.3999999999996</v>
          </cell>
          <cell r="AZ169">
            <v>110718.83</v>
          </cell>
          <cell r="BA169">
            <v>115818.23</v>
          </cell>
          <cell r="BB169">
            <v>2114.4</v>
          </cell>
          <cell r="BC169">
            <v>112355.32</v>
          </cell>
          <cell r="BD169">
            <v>114469.72</v>
          </cell>
          <cell r="BE169">
            <v>409737.97</v>
          </cell>
          <cell r="BF169">
            <v>2914.9</v>
          </cell>
          <cell r="BG169">
            <v>72376.69</v>
          </cell>
          <cell r="BH169">
            <v>75291.59</v>
          </cell>
          <cell r="BI169">
            <v>3447.35</v>
          </cell>
          <cell r="BJ169">
            <v>78682.09</v>
          </cell>
          <cell r="BK169">
            <v>82129.440000000002</v>
          </cell>
          <cell r="BL169">
            <v>3918.18</v>
          </cell>
          <cell r="BM169">
            <v>91096.53</v>
          </cell>
          <cell r="BN169">
            <v>95014.709999999992</v>
          </cell>
          <cell r="BO169">
            <v>2873.02</v>
          </cell>
          <cell r="BP169">
            <v>94468.27</v>
          </cell>
          <cell r="BQ169">
            <v>97341.290000000008</v>
          </cell>
          <cell r="BR169">
            <v>349777.03</v>
          </cell>
          <cell r="BS169">
            <v>2574.5300000000002</v>
          </cell>
          <cell r="BT169">
            <v>88528.73</v>
          </cell>
          <cell r="BU169">
            <v>91103.26</v>
          </cell>
          <cell r="BV169">
            <v>5231.0600000000004</v>
          </cell>
          <cell r="BW169">
            <v>63516.7</v>
          </cell>
          <cell r="BX169">
            <v>68747.759999999995</v>
          </cell>
          <cell r="BY169">
            <v>5628.03</v>
          </cell>
          <cell r="BZ169">
            <v>73470.460000000006</v>
          </cell>
          <cell r="CA169">
            <v>79098.490000000005</v>
          </cell>
          <cell r="CB169">
            <v>6315.0889999999999</v>
          </cell>
          <cell r="CC169">
            <v>87545.99</v>
          </cell>
          <cell r="CD169">
            <v>93861.078999999998</v>
          </cell>
          <cell r="CE169">
            <v>332810.58900000004</v>
          </cell>
          <cell r="CF169">
            <v>1975</v>
          </cell>
          <cell r="CG169">
            <v>58407.8</v>
          </cell>
          <cell r="CH169">
            <v>60382.8</v>
          </cell>
          <cell r="CI169">
            <v>456.55</v>
          </cell>
          <cell r="CJ169">
            <v>27038.79</v>
          </cell>
          <cell r="CK169">
            <v>27495.34</v>
          </cell>
          <cell r="CL169">
            <v>145.32</v>
          </cell>
          <cell r="CM169">
            <v>3498.84</v>
          </cell>
          <cell r="CN169">
            <v>3644.1600000000003</v>
          </cell>
          <cell r="CO169">
            <v>10.471</v>
          </cell>
          <cell r="CP169">
            <v>518.34100000000001</v>
          </cell>
          <cell r="CQ169">
            <v>528.81200000000001</v>
          </cell>
          <cell r="CR169">
            <v>92051.112000000008</v>
          </cell>
        </row>
        <row r="170">
          <cell r="A170" t="str">
            <v>ЖДППЛюттяСЗФО</v>
          </cell>
          <cell r="B170" t="str">
            <v>Санкт-Петербургский</v>
          </cell>
          <cell r="C170" t="str">
            <v>Люття</v>
          </cell>
          <cell r="D170" t="str">
            <v>ЖДПП</v>
          </cell>
          <cell r="E170" t="str">
            <v>ЖДПП</v>
          </cell>
          <cell r="F170" t="str">
            <v>да</v>
          </cell>
          <cell r="G170" t="str">
            <v>СЗФО</v>
          </cell>
          <cell r="H170" t="str">
            <v>Республика Карелия</v>
          </cell>
          <cell r="I170" t="str">
            <v>да</v>
          </cell>
          <cell r="J170" t="str">
            <v>Группа В</v>
          </cell>
          <cell r="K170">
            <v>20</v>
          </cell>
          <cell r="L170" t="str">
            <v>Западный</v>
          </cell>
          <cell r="M170" t="str">
            <v>Сухопутный</v>
          </cell>
          <cell r="N170" t="str">
            <v>не определена</v>
          </cell>
          <cell r="O170" t="str">
            <v>да</v>
          </cell>
          <cell r="P170" t="str">
            <v>Финляндская Республика</v>
          </cell>
          <cell r="Q170" t="str">
            <v>Вартиус</v>
          </cell>
          <cell r="R170">
            <v>0</v>
          </cell>
          <cell r="S170">
            <v>14131.95</v>
          </cell>
          <cell r="T170">
            <v>1458955.09</v>
          </cell>
          <cell r="U170">
            <v>1473087.04</v>
          </cell>
          <cell r="V170">
            <v>17063.75</v>
          </cell>
          <cell r="W170">
            <v>1002042.57</v>
          </cell>
          <cell r="X170">
            <v>1019106.32</v>
          </cell>
          <cell r="Y170">
            <v>15799</v>
          </cell>
          <cell r="Z170">
            <v>1462283.47</v>
          </cell>
          <cell r="AA170">
            <v>1478082.47</v>
          </cell>
          <cell r="AB170">
            <v>24719</v>
          </cell>
          <cell r="AC170">
            <v>1665193</v>
          </cell>
          <cell r="AD170">
            <v>1689912</v>
          </cell>
          <cell r="AE170">
            <v>5660187.8300000001</v>
          </cell>
          <cell r="AF170">
            <v>31217.33</v>
          </cell>
          <cell r="AG170">
            <v>1248659.92</v>
          </cell>
          <cell r="AH170">
            <v>1279877.25</v>
          </cell>
          <cell r="AI170">
            <v>10809.3</v>
          </cell>
          <cell r="AJ170">
            <v>1433822</v>
          </cell>
          <cell r="AK170">
            <v>1444631.3</v>
          </cell>
          <cell r="AL170">
            <v>4143.87</v>
          </cell>
          <cell r="AM170">
            <v>1351859.84</v>
          </cell>
          <cell r="AN170">
            <v>1356003.7100000002</v>
          </cell>
          <cell r="AO170">
            <v>0</v>
          </cell>
          <cell r="AP170">
            <v>1286270.8700000001</v>
          </cell>
          <cell r="AQ170">
            <v>1286270.8700000001</v>
          </cell>
          <cell r="AR170">
            <v>5366783.13</v>
          </cell>
          <cell r="AS170">
            <v>13236.01</v>
          </cell>
          <cell r="AT170">
            <v>826507.5</v>
          </cell>
          <cell r="AU170">
            <v>839743.51</v>
          </cell>
          <cell r="AV170">
            <v>7014.2</v>
          </cell>
          <cell r="AW170">
            <v>1180524.4099999999</v>
          </cell>
          <cell r="AX170">
            <v>1187538.6099999999</v>
          </cell>
          <cell r="AY170">
            <v>8509.25</v>
          </cell>
          <cell r="AZ170">
            <v>843095.74</v>
          </cell>
          <cell r="BA170">
            <v>851604.99</v>
          </cell>
          <cell r="BB170">
            <v>15495.8</v>
          </cell>
          <cell r="BC170">
            <v>901844.89</v>
          </cell>
          <cell r="BD170">
            <v>917340.69000000006</v>
          </cell>
          <cell r="BE170">
            <v>3796227.8</v>
          </cell>
          <cell r="BF170">
            <v>5255.73</v>
          </cell>
          <cell r="BG170">
            <v>1097013.31</v>
          </cell>
          <cell r="BH170">
            <v>1102269.04</v>
          </cell>
          <cell r="BI170">
            <v>85042.46</v>
          </cell>
          <cell r="BJ170">
            <v>932515.71</v>
          </cell>
          <cell r="BK170">
            <v>1017558.1699999999</v>
          </cell>
          <cell r="BL170">
            <v>45187.35</v>
          </cell>
          <cell r="BM170">
            <v>835100.23</v>
          </cell>
          <cell r="BN170">
            <v>880287.58</v>
          </cell>
          <cell r="BO170">
            <v>71100</v>
          </cell>
          <cell r="BP170">
            <v>996369.9</v>
          </cell>
          <cell r="BQ170">
            <v>1067469.8999999999</v>
          </cell>
          <cell r="BR170">
            <v>4067584.69</v>
          </cell>
          <cell r="BS170">
            <v>8128.55</v>
          </cell>
          <cell r="BT170">
            <v>697700.86</v>
          </cell>
          <cell r="BU170">
            <v>705829.41</v>
          </cell>
          <cell r="BV170">
            <v>11843.6</v>
          </cell>
          <cell r="BW170">
            <v>1104892.53</v>
          </cell>
          <cell r="BX170">
            <v>1116736.1300000001</v>
          </cell>
          <cell r="BY170">
            <v>16025.338</v>
          </cell>
          <cell r="BZ170">
            <v>1040682.081</v>
          </cell>
          <cell r="CA170">
            <v>1056707.419</v>
          </cell>
          <cell r="CB170">
            <v>61161.5</v>
          </cell>
          <cell r="CC170">
            <v>1018047.7</v>
          </cell>
          <cell r="CD170">
            <v>1079209.2</v>
          </cell>
          <cell r="CE170">
            <v>3958482.159</v>
          </cell>
          <cell r="CF170">
            <v>6286.2</v>
          </cell>
          <cell r="CG170">
            <v>630393.44999999995</v>
          </cell>
          <cell r="CH170">
            <v>636679.64999999991</v>
          </cell>
          <cell r="CI170">
            <v>586.75</v>
          </cell>
          <cell r="CJ170">
            <v>14251.63</v>
          </cell>
          <cell r="CK170">
            <v>14838.38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651518.02999999991</v>
          </cell>
        </row>
        <row r="171">
          <cell r="A171" t="str">
            <v>МППМагаданДФО</v>
          </cell>
          <cell r="B171" t="str">
            <v>Владивостокский</v>
          </cell>
          <cell r="C171" t="str">
            <v>Магадан</v>
          </cell>
          <cell r="D171" t="str">
            <v>МПП</v>
          </cell>
          <cell r="E171" t="str">
            <v>МПП</v>
          </cell>
          <cell r="F171" t="str">
            <v>да</v>
          </cell>
          <cell r="G171" t="str">
            <v>ДФО</v>
          </cell>
          <cell r="H171" t="str">
            <v>Магаданская область</v>
          </cell>
          <cell r="I171" t="str">
            <v>нет</v>
          </cell>
          <cell r="J171" t="str">
            <v>Группа С</v>
          </cell>
          <cell r="K171">
            <v>288</v>
          </cell>
          <cell r="L171" t="str">
            <v>Арктика</v>
          </cell>
          <cell r="M171" t="str">
            <v>Морской</v>
          </cell>
          <cell r="N171" t="str">
            <v>не определена</v>
          </cell>
          <cell r="O171" t="str">
            <v>нет</v>
          </cell>
          <cell r="P171" t="str">
            <v>не применимо</v>
          </cell>
          <cell r="Q171" t="str">
            <v>не применимо</v>
          </cell>
          <cell r="R171">
            <v>0</v>
          </cell>
          <cell r="S171">
            <v>4946</v>
          </cell>
          <cell r="T171">
            <v>0</v>
          </cell>
          <cell r="U171">
            <v>4946</v>
          </cell>
          <cell r="V171">
            <v>6284</v>
          </cell>
          <cell r="W171">
            <v>29</v>
          </cell>
          <cell r="X171">
            <v>6313</v>
          </cell>
          <cell r="Y171">
            <v>105</v>
          </cell>
          <cell r="Z171">
            <v>4658</v>
          </cell>
          <cell r="AA171">
            <v>4763</v>
          </cell>
          <cell r="AB171">
            <v>222</v>
          </cell>
          <cell r="AC171">
            <v>2890</v>
          </cell>
          <cell r="AD171">
            <v>3112</v>
          </cell>
          <cell r="AE171">
            <v>19134</v>
          </cell>
          <cell r="AF171">
            <v>1160</v>
          </cell>
          <cell r="AG171">
            <v>0</v>
          </cell>
          <cell r="AH171">
            <v>1160</v>
          </cell>
          <cell r="AI171">
            <v>1429</v>
          </cell>
          <cell r="AJ171">
            <v>23</v>
          </cell>
          <cell r="AK171">
            <v>1452</v>
          </cell>
          <cell r="AL171">
            <v>752</v>
          </cell>
          <cell r="AM171">
            <v>5072</v>
          </cell>
          <cell r="AN171">
            <v>5824</v>
          </cell>
          <cell r="AO171">
            <v>222</v>
          </cell>
          <cell r="AP171">
            <v>331</v>
          </cell>
          <cell r="AQ171">
            <v>553</v>
          </cell>
          <cell r="AR171">
            <v>8989</v>
          </cell>
          <cell r="AS171">
            <v>0</v>
          </cell>
          <cell r="AT171">
            <v>0</v>
          </cell>
          <cell r="AU171">
            <v>0</v>
          </cell>
          <cell r="AV171">
            <v>864</v>
          </cell>
          <cell r="AW171">
            <v>5200</v>
          </cell>
          <cell r="AX171">
            <v>6064</v>
          </cell>
          <cell r="AY171">
            <v>17</v>
          </cell>
          <cell r="AZ171">
            <v>17</v>
          </cell>
          <cell r="BA171">
            <v>34</v>
          </cell>
          <cell r="BB171">
            <v>438</v>
          </cell>
          <cell r="BC171">
            <v>1603</v>
          </cell>
          <cell r="BD171">
            <v>2041</v>
          </cell>
          <cell r="BE171">
            <v>8139</v>
          </cell>
          <cell r="BF171">
            <v>945</v>
          </cell>
          <cell r="BG171">
            <v>0</v>
          </cell>
          <cell r="BH171">
            <v>945</v>
          </cell>
          <cell r="BI171">
            <v>3267</v>
          </cell>
          <cell r="BJ171">
            <v>0</v>
          </cell>
          <cell r="BK171">
            <v>3267</v>
          </cell>
          <cell r="BL171">
            <v>94.98</v>
          </cell>
          <cell r="BM171">
            <v>128.29</v>
          </cell>
          <cell r="BN171">
            <v>223.26999999999998</v>
          </cell>
          <cell r="BO171">
            <v>2536.15</v>
          </cell>
          <cell r="BP171">
            <v>0</v>
          </cell>
          <cell r="BQ171">
            <v>2536.15</v>
          </cell>
          <cell r="BR171">
            <v>6971.42</v>
          </cell>
          <cell r="BS171">
            <v>4686.12</v>
          </cell>
          <cell r="BT171">
            <v>0</v>
          </cell>
          <cell r="BU171">
            <v>4686.12</v>
          </cell>
          <cell r="BV171">
            <v>11749</v>
          </cell>
          <cell r="BW171">
            <v>0</v>
          </cell>
          <cell r="BX171">
            <v>11749</v>
          </cell>
          <cell r="BY171">
            <v>10292</v>
          </cell>
          <cell r="BZ171">
            <v>160</v>
          </cell>
          <cell r="CA171">
            <v>10452</v>
          </cell>
          <cell r="CB171">
            <v>3035.52</v>
          </cell>
          <cell r="CC171">
            <v>45.98</v>
          </cell>
          <cell r="CD171">
            <v>3081.5</v>
          </cell>
          <cell r="CE171">
            <v>29968.62</v>
          </cell>
          <cell r="CF171">
            <v>24594.95998</v>
          </cell>
          <cell r="CG171">
            <v>0</v>
          </cell>
          <cell r="CH171">
            <v>24594.95998</v>
          </cell>
          <cell r="CI171">
            <v>13015.453</v>
          </cell>
          <cell r="CJ171">
            <v>9.6940000000000008</v>
          </cell>
          <cell r="CK171">
            <v>13025.146999999999</v>
          </cell>
          <cell r="CL171">
            <v>33.92</v>
          </cell>
          <cell r="CM171">
            <v>76.06</v>
          </cell>
          <cell r="CN171">
            <v>109.98</v>
          </cell>
          <cell r="CO171">
            <v>1.0409999999999999</v>
          </cell>
          <cell r="CP171">
            <v>0</v>
          </cell>
          <cell r="CQ171">
            <v>1.0409999999999999</v>
          </cell>
          <cell r="CR171">
            <v>37731.127979999997</v>
          </cell>
        </row>
        <row r="172">
          <cell r="A172" t="str">
            <v>ВППМагадан (Сокол)ДФО</v>
          </cell>
          <cell r="B172" t="str">
            <v>Владивостокский</v>
          </cell>
          <cell r="C172" t="str">
            <v>Магадан (Сокол)</v>
          </cell>
          <cell r="D172" t="str">
            <v>ВПП</v>
          </cell>
          <cell r="E172" t="str">
            <v>ВПП</v>
          </cell>
          <cell r="F172" t="str">
            <v>да</v>
          </cell>
          <cell r="G172" t="str">
            <v>ДФО</v>
          </cell>
          <cell r="H172" t="str">
            <v>Магаданская область</v>
          </cell>
          <cell r="I172" t="str">
            <v>нет</v>
          </cell>
          <cell r="J172" t="str">
            <v>Группа С</v>
          </cell>
          <cell r="K172">
            <v>216</v>
          </cell>
          <cell r="L172" t="str">
            <v>Не является признаком отнесения к МТК</v>
          </cell>
          <cell r="M172" t="str">
            <v>Не является признаком отнесения к МТК</v>
          </cell>
          <cell r="N172" t="str">
            <v>не определена</v>
          </cell>
          <cell r="O172" t="str">
            <v>нет</v>
          </cell>
          <cell r="P172" t="str">
            <v>не применимо</v>
          </cell>
          <cell r="Q172" t="str">
            <v>не применимо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2</v>
          </cell>
          <cell r="W172">
            <v>0</v>
          </cell>
          <cell r="X172">
            <v>2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2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42</v>
          </cell>
          <cell r="BC172">
            <v>42</v>
          </cell>
          <cell r="BD172">
            <v>84</v>
          </cell>
          <cell r="BE172">
            <v>84</v>
          </cell>
          <cell r="BF172">
            <v>0</v>
          </cell>
          <cell r="BG172">
            <v>0</v>
          </cell>
          <cell r="BH172">
            <v>0</v>
          </cell>
          <cell r="BI172">
            <v>17</v>
          </cell>
          <cell r="BJ172">
            <v>0</v>
          </cell>
          <cell r="BK172">
            <v>17</v>
          </cell>
          <cell r="BL172">
            <v>0</v>
          </cell>
          <cell r="BM172">
            <v>3.47</v>
          </cell>
          <cell r="BN172">
            <v>3.47</v>
          </cell>
          <cell r="BO172">
            <v>1.26</v>
          </cell>
          <cell r="BP172">
            <v>40.75</v>
          </cell>
          <cell r="BQ172">
            <v>42.01</v>
          </cell>
          <cell r="BR172">
            <v>62.48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147.571</v>
          </cell>
          <cell r="CG172">
            <v>0</v>
          </cell>
          <cell r="CH172">
            <v>147.571</v>
          </cell>
          <cell r="CI172">
            <v>0</v>
          </cell>
          <cell r="CJ172">
            <v>11.414999999999999</v>
          </cell>
          <cell r="CK172">
            <v>11.414999999999999</v>
          </cell>
          <cell r="CL172">
            <v>10.89</v>
          </cell>
          <cell r="CM172">
            <v>0</v>
          </cell>
          <cell r="CN172">
            <v>10.89</v>
          </cell>
          <cell r="CO172">
            <v>0</v>
          </cell>
          <cell r="CP172">
            <v>7.8</v>
          </cell>
          <cell r="CQ172">
            <v>7.8</v>
          </cell>
          <cell r="CR172">
            <v>177.67599999999999</v>
          </cell>
        </row>
        <row r="173">
          <cell r="A173" t="str">
            <v>ВППМагасСКФО</v>
          </cell>
          <cell r="B173" t="str">
            <v>Северо-Кавказский</v>
          </cell>
          <cell r="C173" t="str">
            <v>Магас</v>
          </cell>
          <cell r="D173" t="str">
            <v>ВПП</v>
          </cell>
          <cell r="E173" t="str">
            <v>ВПП</v>
          </cell>
          <cell r="F173" t="str">
            <v>нет</v>
          </cell>
          <cell r="G173" t="str">
            <v>СКФО</v>
          </cell>
          <cell r="H173" t="str">
            <v>Республика Ингушетия</v>
          </cell>
          <cell r="I173">
            <v>0</v>
          </cell>
          <cell r="J173" t="str">
            <v>не определена</v>
          </cell>
          <cell r="K173">
            <v>0</v>
          </cell>
          <cell r="L173" t="str">
            <v>Не является признаком отнесения к МТК</v>
          </cell>
          <cell r="M173" t="str">
            <v>Не является признаком отнесения к МТК</v>
          </cell>
          <cell r="N173" t="str">
            <v>не определена</v>
          </cell>
          <cell r="O173" t="str">
            <v>нет</v>
          </cell>
          <cell r="P173" t="str">
            <v>не применимо</v>
          </cell>
          <cell r="Q173" t="str">
            <v>не применимо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</row>
        <row r="174">
          <cell r="A174" t="str">
            <v>ВППМагнитогорскУФО</v>
          </cell>
          <cell r="B174" t="str">
            <v>Уральский</v>
          </cell>
          <cell r="C174" t="str">
            <v>Магнитогорск</v>
          </cell>
          <cell r="D174" t="str">
            <v>ВПП</v>
          </cell>
          <cell r="E174" t="str">
            <v>ВПП</v>
          </cell>
          <cell r="F174" t="str">
            <v>да</v>
          </cell>
          <cell r="G174" t="str">
            <v>УФО</v>
          </cell>
          <cell r="H174" t="str">
            <v>Челябинская область</v>
          </cell>
          <cell r="I174" t="str">
            <v>нет</v>
          </cell>
          <cell r="J174" t="str">
            <v>Группа В</v>
          </cell>
          <cell r="K174">
            <v>168</v>
          </cell>
          <cell r="L174" t="str">
            <v>Не является признаком отнесения к МТК</v>
          </cell>
          <cell r="M174" t="str">
            <v>Не является признаком отнесения к МТК</v>
          </cell>
          <cell r="N174" t="str">
            <v>не определена</v>
          </cell>
          <cell r="O174" t="str">
            <v>нет</v>
          </cell>
          <cell r="P174" t="str">
            <v>не применимо</v>
          </cell>
          <cell r="Q174" t="str">
            <v>не применимо</v>
          </cell>
          <cell r="R174">
            <v>0</v>
          </cell>
          <cell r="S174">
            <v>2.7559999999999998</v>
          </cell>
          <cell r="T174">
            <v>4.7720000000000002</v>
          </cell>
          <cell r="U174">
            <v>7.5280000000000005</v>
          </cell>
          <cell r="V174">
            <v>37.121000000000002</v>
          </cell>
          <cell r="W174">
            <v>34.450000000000003</v>
          </cell>
          <cell r="X174">
            <v>71.570999999999998</v>
          </cell>
          <cell r="Y174">
            <v>64.902000000000001</v>
          </cell>
          <cell r="Z174">
            <v>48.204999999999998</v>
          </cell>
          <cell r="AA174">
            <v>113.107</v>
          </cell>
          <cell r="AB174">
            <v>28.75</v>
          </cell>
          <cell r="AC174">
            <v>11.669</v>
          </cell>
          <cell r="AD174">
            <v>40.418999999999997</v>
          </cell>
          <cell r="AE174">
            <v>232.625</v>
          </cell>
          <cell r="AF174">
            <v>4.3719999999999999</v>
          </cell>
          <cell r="AG174">
            <v>6.1790000000000003</v>
          </cell>
          <cell r="AH174">
            <v>10.551</v>
          </cell>
          <cell r="AI174">
            <v>48.134999999999998</v>
          </cell>
          <cell r="AJ174">
            <v>40.118000000000002</v>
          </cell>
          <cell r="AK174">
            <v>88.253</v>
          </cell>
          <cell r="AL174">
            <v>67.349999999999994</v>
          </cell>
          <cell r="AM174">
            <v>56.67</v>
          </cell>
          <cell r="AN174">
            <v>124.02</v>
          </cell>
          <cell r="AO174">
            <v>27.631</v>
          </cell>
          <cell r="AP174">
            <v>15.929</v>
          </cell>
          <cell r="AQ174">
            <v>43.56</v>
          </cell>
          <cell r="AR174">
            <v>266.38400000000001</v>
          </cell>
          <cell r="AS174">
            <v>6.49</v>
          </cell>
          <cell r="AT174">
            <v>1.4999999999999999E-2</v>
          </cell>
          <cell r="AU174">
            <v>6.5049999999999999</v>
          </cell>
          <cell r="AV174">
            <v>67.769000000000005</v>
          </cell>
          <cell r="AW174">
            <v>56.686999999999998</v>
          </cell>
          <cell r="AX174">
            <v>124.456</v>
          </cell>
          <cell r="AY174">
            <v>86.972999999999999</v>
          </cell>
          <cell r="AZ174">
            <v>62.822000000000003</v>
          </cell>
          <cell r="BA174">
            <v>149.79500000000002</v>
          </cell>
          <cell r="BB174">
            <v>32.270000000000003</v>
          </cell>
          <cell r="BC174">
            <v>18.471</v>
          </cell>
          <cell r="BD174">
            <v>50.741</v>
          </cell>
          <cell r="BE174">
            <v>331.49700000000001</v>
          </cell>
          <cell r="BF174">
            <v>4.55</v>
          </cell>
          <cell r="BG174">
            <v>0</v>
          </cell>
          <cell r="BH174">
            <v>4.55</v>
          </cell>
          <cell r="BI174">
            <v>0.47499999999999998</v>
          </cell>
          <cell r="BJ174">
            <v>0</v>
          </cell>
          <cell r="BK174">
            <v>0.47499999999999998</v>
          </cell>
          <cell r="BL174">
            <v>3.0270000000000001</v>
          </cell>
          <cell r="BM174">
            <v>9.2999999999999999E-2</v>
          </cell>
          <cell r="BN174">
            <v>3.12</v>
          </cell>
          <cell r="BO174">
            <v>5.3999999999999999E-2</v>
          </cell>
          <cell r="BP174">
            <v>1.7749999999999999</v>
          </cell>
          <cell r="BQ174">
            <v>1.829</v>
          </cell>
          <cell r="BR174">
            <v>9.9740000000000002</v>
          </cell>
          <cell r="BS174">
            <v>3.4140000000000001</v>
          </cell>
          <cell r="BT174">
            <v>1.6910000000000001</v>
          </cell>
          <cell r="BU174">
            <v>5.1050000000000004</v>
          </cell>
          <cell r="BV174">
            <v>4.2190000000000003</v>
          </cell>
          <cell r="BW174">
            <v>0</v>
          </cell>
          <cell r="BX174">
            <v>4.2190000000000003</v>
          </cell>
          <cell r="BY174">
            <v>10.752000000000001</v>
          </cell>
          <cell r="BZ174">
            <v>5.2770000000000001</v>
          </cell>
          <cell r="CA174">
            <v>16.029</v>
          </cell>
          <cell r="CB174">
            <v>17.594999999999999</v>
          </cell>
          <cell r="CC174">
            <v>13.614000000000001</v>
          </cell>
          <cell r="CD174">
            <v>31.209</v>
          </cell>
          <cell r="CE174">
            <v>56.561999999999998</v>
          </cell>
          <cell r="CF174">
            <v>0</v>
          </cell>
          <cell r="CG174">
            <v>9.6000000000000002E-2</v>
          </cell>
          <cell r="CH174">
            <v>9.6000000000000002E-2</v>
          </cell>
          <cell r="CI174">
            <v>6.9930000000000003</v>
          </cell>
          <cell r="CJ174">
            <v>0.03</v>
          </cell>
          <cell r="CK174">
            <v>7.0230000000000006</v>
          </cell>
          <cell r="CL174">
            <v>9.0999999999999998E-2</v>
          </cell>
          <cell r="CM174">
            <v>4.3999999999999997E-2</v>
          </cell>
          <cell r="CN174">
            <v>0.13500000000000001</v>
          </cell>
          <cell r="CO174">
            <v>7.1999999999999995E-2</v>
          </cell>
          <cell r="CP174">
            <v>0</v>
          </cell>
          <cell r="CQ174">
            <v>7.1999999999999995E-2</v>
          </cell>
          <cell r="CR174">
            <v>7.3260000000000005</v>
          </cell>
        </row>
        <row r="175">
          <cell r="A175" t="str">
            <v>ЖДППМакушиноУФО</v>
          </cell>
          <cell r="B175" t="str">
            <v>Уральский</v>
          </cell>
          <cell r="C175" t="str">
            <v>Макушино</v>
          </cell>
          <cell r="D175" t="str">
            <v>ЖДПП</v>
          </cell>
          <cell r="E175" t="str">
            <v>ЖДПП</v>
          </cell>
          <cell r="F175" t="str">
            <v>да</v>
          </cell>
          <cell r="G175" t="str">
            <v>УФО</v>
          </cell>
          <cell r="H175" t="str">
            <v>Курганская область</v>
          </cell>
          <cell r="I175" t="str">
            <v>нет</v>
          </cell>
          <cell r="J175" t="str">
            <v>не определена</v>
          </cell>
          <cell r="K175">
            <v>337</v>
          </cell>
          <cell r="L175" t="str">
            <v>Не является признаком отнесения к МТК</v>
          </cell>
          <cell r="M175" t="str">
            <v>Не является признаком отнесения к МТК</v>
          </cell>
          <cell r="N175" t="str">
            <v>не определена</v>
          </cell>
          <cell r="O175" t="str">
            <v>нет</v>
          </cell>
          <cell r="P175" t="str">
            <v>Республика Казахстан</v>
          </cell>
          <cell r="Q175" t="str">
            <v>Мамлютка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</row>
        <row r="176">
          <cell r="A176" t="str">
            <v>ДАППМалиновое ОзероСФО</v>
          </cell>
          <cell r="B176" t="str">
            <v>Новосибирский</v>
          </cell>
          <cell r="C176" t="str">
            <v>Малиновое Озеро</v>
          </cell>
          <cell r="D176" t="str">
            <v>АПП</v>
          </cell>
          <cell r="E176" t="str">
            <v>ДАПП</v>
          </cell>
          <cell r="F176" t="str">
            <v>да</v>
          </cell>
          <cell r="G176" t="str">
            <v>СФО</v>
          </cell>
          <cell r="H176" t="str">
            <v>Алтайский край</v>
          </cell>
          <cell r="I176" t="str">
            <v>нет</v>
          </cell>
          <cell r="J176" t="str">
            <v>Группа С</v>
          </cell>
          <cell r="K176">
            <v>100</v>
          </cell>
          <cell r="L176" t="str">
            <v>Не является признаком отнесения к МТК</v>
          </cell>
          <cell r="M176" t="str">
            <v>Не является признаком отнесения к МТК</v>
          </cell>
          <cell r="N176" t="str">
            <v>не определена</v>
          </cell>
          <cell r="O176" t="str">
            <v>нет</v>
          </cell>
          <cell r="P176" t="str">
            <v>Республика Казахстан</v>
          </cell>
          <cell r="Q176" t="str">
            <v>Коянбай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</row>
        <row r="177">
          <cell r="A177" t="str">
            <v>ЖДППМамоновоСЗФО</v>
          </cell>
          <cell r="B177" t="str">
            <v>Калининградский</v>
          </cell>
          <cell r="C177" t="str">
            <v>Мамоново</v>
          </cell>
          <cell r="D177" t="str">
            <v>ЖДПП</v>
          </cell>
          <cell r="E177" t="str">
            <v>ЖДПП</v>
          </cell>
          <cell r="F177" t="str">
            <v>да</v>
          </cell>
          <cell r="G177" t="str">
            <v>СЗФО</v>
          </cell>
          <cell r="H177" t="str">
            <v>Калининградская область</v>
          </cell>
          <cell r="I177" t="str">
            <v>нет</v>
          </cell>
          <cell r="J177" t="str">
            <v>Группа В</v>
          </cell>
          <cell r="K177">
            <v>64</v>
          </cell>
          <cell r="L177" t="str">
            <v>Западный</v>
          </cell>
          <cell r="M177" t="str">
            <v>Сухопутный</v>
          </cell>
          <cell r="N177" t="str">
            <v>Панъевропейский МТК-1</v>
          </cell>
          <cell r="O177" t="str">
            <v>нет</v>
          </cell>
          <cell r="P177" t="str">
            <v>Республика Польша</v>
          </cell>
          <cell r="Q177" t="str">
            <v>Бранёво</v>
          </cell>
          <cell r="R177">
            <v>0</v>
          </cell>
          <cell r="S177">
            <v>5246</v>
          </cell>
          <cell r="T177">
            <v>708701</v>
          </cell>
          <cell r="U177">
            <v>713947</v>
          </cell>
          <cell r="V177">
            <v>5684</v>
          </cell>
          <cell r="W177">
            <v>770975</v>
          </cell>
          <cell r="X177">
            <v>776659</v>
          </cell>
          <cell r="Y177">
            <v>6599</v>
          </cell>
          <cell r="Z177">
            <v>948427</v>
          </cell>
          <cell r="AA177">
            <v>955026</v>
          </cell>
          <cell r="AB177">
            <v>6765</v>
          </cell>
          <cell r="AC177">
            <v>846110</v>
          </cell>
          <cell r="AD177">
            <v>852875</v>
          </cell>
          <cell r="AE177">
            <v>3298507</v>
          </cell>
          <cell r="AF177">
            <v>4297</v>
          </cell>
          <cell r="AG177">
            <v>920638</v>
          </cell>
          <cell r="AH177">
            <v>924935</v>
          </cell>
          <cell r="AI177">
            <v>5930</v>
          </cell>
          <cell r="AJ177">
            <v>1016453</v>
          </cell>
          <cell r="AK177">
            <v>1022383</v>
          </cell>
          <cell r="AL177">
            <v>11973</v>
          </cell>
          <cell r="AM177">
            <v>1013247</v>
          </cell>
          <cell r="AN177">
            <v>1025220</v>
          </cell>
          <cell r="AO177">
            <v>5856</v>
          </cell>
          <cell r="AP177">
            <v>1009980</v>
          </cell>
          <cell r="AQ177">
            <v>1015836</v>
          </cell>
          <cell r="AR177">
            <v>3988374</v>
          </cell>
          <cell r="AS177">
            <v>4262</v>
          </cell>
          <cell r="AT177">
            <v>988952</v>
          </cell>
          <cell r="AU177">
            <v>993214</v>
          </cell>
          <cell r="AV177">
            <v>3462</v>
          </cell>
          <cell r="AW177">
            <v>658633</v>
          </cell>
          <cell r="AX177">
            <v>662095</v>
          </cell>
          <cell r="AY177">
            <v>9798</v>
          </cell>
          <cell r="AZ177">
            <v>947438</v>
          </cell>
          <cell r="BA177">
            <v>957236</v>
          </cell>
          <cell r="BB177">
            <v>12627</v>
          </cell>
          <cell r="BC177">
            <v>1072388</v>
          </cell>
          <cell r="BD177">
            <v>1085015</v>
          </cell>
          <cell r="BE177">
            <v>3697560</v>
          </cell>
          <cell r="BF177">
            <v>5391</v>
          </cell>
          <cell r="BG177">
            <v>750058</v>
          </cell>
          <cell r="BH177">
            <v>755449</v>
          </cell>
          <cell r="BI177">
            <v>7901</v>
          </cell>
          <cell r="BJ177">
            <v>726919</v>
          </cell>
          <cell r="BK177">
            <v>734820</v>
          </cell>
          <cell r="BL177">
            <v>24557</v>
          </cell>
          <cell r="BM177">
            <v>1084055</v>
          </cell>
          <cell r="BN177">
            <v>1108612</v>
          </cell>
          <cell r="BO177">
            <v>18979</v>
          </cell>
          <cell r="BP177">
            <v>1144643</v>
          </cell>
          <cell r="BQ177">
            <v>1163622</v>
          </cell>
          <cell r="BR177">
            <v>3762503</v>
          </cell>
          <cell r="BS177">
            <v>8284</v>
          </cell>
          <cell r="BT177">
            <v>1003131</v>
          </cell>
          <cell r="BU177">
            <v>1011415</v>
          </cell>
          <cell r="BV177">
            <v>9050</v>
          </cell>
          <cell r="BW177">
            <v>1003131</v>
          </cell>
          <cell r="BX177">
            <v>1012181</v>
          </cell>
          <cell r="BY177">
            <v>16014</v>
          </cell>
          <cell r="BZ177">
            <v>1100557</v>
          </cell>
          <cell r="CA177">
            <v>1116571</v>
          </cell>
          <cell r="CB177">
            <v>14884</v>
          </cell>
          <cell r="CC177">
            <v>1005189</v>
          </cell>
          <cell r="CD177">
            <v>1020073</v>
          </cell>
          <cell r="CE177">
            <v>4160240</v>
          </cell>
          <cell r="CF177">
            <v>6161</v>
          </cell>
          <cell r="CG177">
            <v>875573</v>
          </cell>
          <cell r="CH177">
            <v>881734</v>
          </cell>
          <cell r="CI177">
            <v>1212</v>
          </cell>
          <cell r="CJ177">
            <v>187116</v>
          </cell>
          <cell r="CK177">
            <v>188328</v>
          </cell>
          <cell r="CL177">
            <v>3679.2573790000001</v>
          </cell>
          <cell r="CM177">
            <v>122078.409</v>
          </cell>
          <cell r="CN177">
            <v>125757.666379</v>
          </cell>
          <cell r="CO177">
            <v>3389.5749999999998</v>
          </cell>
          <cell r="CP177">
            <v>113592.96878</v>
          </cell>
          <cell r="CQ177">
            <v>116982.54377999999</v>
          </cell>
          <cell r="CR177">
            <v>1312802.210159</v>
          </cell>
        </row>
        <row r="178">
          <cell r="A178" t="str">
            <v>МАППМамоново (Гжехотки)СЗФО</v>
          </cell>
          <cell r="B178" t="str">
            <v>Калининградский</v>
          </cell>
          <cell r="C178" t="str">
            <v>Мамоново (Гжехотки)</v>
          </cell>
          <cell r="D178" t="str">
            <v>АПП</v>
          </cell>
          <cell r="E178" t="str">
            <v>МАПП</v>
          </cell>
          <cell r="F178" t="str">
            <v>да</v>
          </cell>
          <cell r="G178" t="str">
            <v>СЗФО</v>
          </cell>
          <cell r="H178" t="str">
            <v>Калининградская область</v>
          </cell>
          <cell r="I178" t="str">
            <v>нет</v>
          </cell>
          <cell r="J178" t="str">
            <v>Группа С</v>
          </cell>
          <cell r="K178">
            <v>238</v>
          </cell>
          <cell r="L178" t="str">
            <v>Западный</v>
          </cell>
          <cell r="M178" t="str">
            <v>Сухопутный</v>
          </cell>
          <cell r="N178" t="str">
            <v>Панъевропейский МТК-1</v>
          </cell>
          <cell r="O178" t="str">
            <v>нет</v>
          </cell>
          <cell r="P178" t="str">
            <v>Республика Польша</v>
          </cell>
          <cell r="Q178" t="str">
            <v>Гжехотки</v>
          </cell>
          <cell r="R178">
            <v>0</v>
          </cell>
          <cell r="S178">
            <v>60503.03</v>
          </cell>
          <cell r="T178">
            <v>12120.87</v>
          </cell>
          <cell r="U178">
            <v>72623.899999999994</v>
          </cell>
          <cell r="V178">
            <v>108987.68</v>
          </cell>
          <cell r="W178">
            <v>6751.98</v>
          </cell>
          <cell r="X178">
            <v>115739.65999999999</v>
          </cell>
          <cell r="Y178">
            <v>123669</v>
          </cell>
          <cell r="Z178">
            <v>8375</v>
          </cell>
          <cell r="AA178">
            <v>132044</v>
          </cell>
          <cell r="AB178">
            <v>92093</v>
          </cell>
          <cell r="AC178">
            <v>9467</v>
          </cell>
          <cell r="AD178">
            <v>101560</v>
          </cell>
          <cell r="AE178">
            <v>421967.55999999994</v>
          </cell>
          <cell r="AF178">
            <v>62174</v>
          </cell>
          <cell r="AG178">
            <v>12748</v>
          </cell>
          <cell r="AH178">
            <v>74922</v>
          </cell>
          <cell r="AI178">
            <v>64334</v>
          </cell>
          <cell r="AJ178">
            <v>21732</v>
          </cell>
          <cell r="AK178">
            <v>86066</v>
          </cell>
          <cell r="AL178">
            <v>69060</v>
          </cell>
          <cell r="AM178">
            <v>10402</v>
          </cell>
          <cell r="AN178">
            <v>79462</v>
          </cell>
          <cell r="AO178">
            <v>70722</v>
          </cell>
          <cell r="AP178">
            <v>16064</v>
          </cell>
          <cell r="AQ178">
            <v>86786</v>
          </cell>
          <cell r="AR178">
            <v>327236</v>
          </cell>
          <cell r="AS178">
            <v>59292</v>
          </cell>
          <cell r="AT178">
            <v>18252</v>
          </cell>
          <cell r="AU178">
            <v>77544</v>
          </cell>
          <cell r="AV178">
            <v>54164.24</v>
          </cell>
          <cell r="AW178">
            <v>23777</v>
          </cell>
          <cell r="AX178">
            <v>77941.239999999991</v>
          </cell>
          <cell r="AY178">
            <v>45776</v>
          </cell>
          <cell r="AZ178">
            <v>13647</v>
          </cell>
          <cell r="BA178">
            <v>59423</v>
          </cell>
          <cell r="BB178">
            <v>72249</v>
          </cell>
          <cell r="BC178">
            <v>15992</v>
          </cell>
          <cell r="BD178">
            <v>88241</v>
          </cell>
          <cell r="BE178">
            <v>303149.24</v>
          </cell>
          <cell r="BF178">
            <v>55327.61</v>
          </cell>
          <cell r="BG178">
            <v>20713.560000000001</v>
          </cell>
          <cell r="BH178">
            <v>76041.17</v>
          </cell>
          <cell r="BI178">
            <v>53420.9</v>
          </cell>
          <cell r="BJ178">
            <v>12648</v>
          </cell>
          <cell r="BK178">
            <v>66068.899999999994</v>
          </cell>
          <cell r="BL178">
            <v>61615.65</v>
          </cell>
          <cell r="BM178">
            <v>11531</v>
          </cell>
          <cell r="BN178">
            <v>73146.649999999994</v>
          </cell>
          <cell r="BO178">
            <v>56122</v>
          </cell>
          <cell r="BP178">
            <v>17350</v>
          </cell>
          <cell r="BQ178">
            <v>73472</v>
          </cell>
          <cell r="BR178">
            <v>288728.71999999997</v>
          </cell>
          <cell r="BS178">
            <v>48642.36</v>
          </cell>
          <cell r="BT178">
            <v>20179.52</v>
          </cell>
          <cell r="BU178">
            <v>68821.88</v>
          </cell>
          <cell r="BV178">
            <v>71132</v>
          </cell>
          <cell r="BW178">
            <v>24447</v>
          </cell>
          <cell r="BX178">
            <v>95579</v>
          </cell>
          <cell r="BY178">
            <v>66793</v>
          </cell>
          <cell r="BZ178">
            <v>23419</v>
          </cell>
          <cell r="CA178">
            <v>90212</v>
          </cell>
          <cell r="CB178">
            <v>72565</v>
          </cell>
          <cell r="CC178">
            <v>25211</v>
          </cell>
          <cell r="CD178">
            <v>97776</v>
          </cell>
          <cell r="CE178">
            <v>352388.88</v>
          </cell>
          <cell r="CF178">
            <v>47849</v>
          </cell>
          <cell r="CG178">
            <v>33794</v>
          </cell>
          <cell r="CH178">
            <v>81643</v>
          </cell>
          <cell r="CI178">
            <v>32149</v>
          </cell>
          <cell r="CJ178">
            <v>10317</v>
          </cell>
          <cell r="CK178">
            <v>42466</v>
          </cell>
          <cell r="CL178">
            <v>36234.896141999998</v>
          </cell>
          <cell r="CM178">
            <v>8804.3040669999991</v>
          </cell>
          <cell r="CN178">
            <v>45039.200208999995</v>
          </cell>
          <cell r="CO178">
            <v>42216.620958</v>
          </cell>
          <cell r="CP178">
            <v>6741.591547</v>
          </cell>
          <cell r="CQ178">
            <v>48958.212505000003</v>
          </cell>
          <cell r="CR178">
            <v>218106.41271400001</v>
          </cell>
        </row>
        <row r="179">
          <cell r="A179" t="str">
            <v>МАППМамоново (Гроново)СЗФО</v>
          </cell>
          <cell r="B179" t="str">
            <v>Калининградский</v>
          </cell>
          <cell r="C179" t="str">
            <v>Мамоново (Гроново)</v>
          </cell>
          <cell r="D179" t="str">
            <v>АПП</v>
          </cell>
          <cell r="E179" t="str">
            <v>МАПП</v>
          </cell>
          <cell r="F179" t="str">
            <v>да</v>
          </cell>
          <cell r="G179" t="str">
            <v>СЗФО</v>
          </cell>
          <cell r="H179" t="str">
            <v>Калининградская область</v>
          </cell>
          <cell r="I179" t="str">
            <v>нет</v>
          </cell>
          <cell r="J179" t="str">
            <v>Группа А</v>
          </cell>
          <cell r="K179">
            <v>2</v>
          </cell>
          <cell r="L179" t="str">
            <v>Западный</v>
          </cell>
          <cell r="M179" t="str">
            <v>Сухопутный</v>
          </cell>
          <cell r="N179" t="str">
            <v>не определена</v>
          </cell>
          <cell r="O179" t="str">
            <v>нет</v>
          </cell>
          <cell r="P179" t="str">
            <v>Республика Польша</v>
          </cell>
          <cell r="Q179" t="str">
            <v>Гроново</v>
          </cell>
          <cell r="R179">
            <v>0</v>
          </cell>
          <cell r="S179">
            <v>1083.894</v>
          </cell>
          <cell r="T179">
            <v>0.76800000000000002</v>
          </cell>
          <cell r="U179">
            <v>1084.662</v>
          </cell>
          <cell r="V179">
            <v>1723.26</v>
          </cell>
          <cell r="W179">
            <v>0.65</v>
          </cell>
          <cell r="X179">
            <v>1723.91</v>
          </cell>
          <cell r="Y179">
            <v>1505.296</v>
          </cell>
          <cell r="Z179">
            <v>1.3438000000000001</v>
          </cell>
          <cell r="AA179">
            <v>1506.6398000000002</v>
          </cell>
          <cell r="AB179">
            <v>1729.99</v>
          </cell>
          <cell r="AC179">
            <v>2.77</v>
          </cell>
          <cell r="AD179">
            <v>1732.76</v>
          </cell>
          <cell r="AE179">
            <v>6047.9718000000003</v>
          </cell>
          <cell r="AF179">
            <v>1057.076</v>
          </cell>
          <cell r="AG179">
            <v>9.7070000000000007</v>
          </cell>
          <cell r="AH179">
            <v>1066.7830000000001</v>
          </cell>
          <cell r="AI179">
            <v>1284.78</v>
          </cell>
          <cell r="AJ179">
            <v>12.01</v>
          </cell>
          <cell r="AK179">
            <v>1296.79</v>
          </cell>
          <cell r="AL179">
            <v>1287.08</v>
          </cell>
          <cell r="AM179">
            <v>1.63</v>
          </cell>
          <cell r="AN179">
            <v>1288.71</v>
          </cell>
          <cell r="AO179">
            <v>1428.748</v>
          </cell>
          <cell r="AP179">
            <v>6.0925000000000002</v>
          </cell>
          <cell r="AQ179">
            <v>1434.8405</v>
          </cell>
          <cell r="AR179">
            <v>5087.1235000000006</v>
          </cell>
          <cell r="AS179">
            <v>1120.05</v>
          </cell>
          <cell r="AT179">
            <v>6.91</v>
          </cell>
          <cell r="AU179">
            <v>1126.96</v>
          </cell>
          <cell r="AV179">
            <v>1270.2950000000001</v>
          </cell>
          <cell r="AW179">
            <v>5.9194000000000004</v>
          </cell>
          <cell r="AX179">
            <v>1276.2144000000001</v>
          </cell>
          <cell r="AY179">
            <v>1454.99</v>
          </cell>
          <cell r="AZ179">
            <v>5.65</v>
          </cell>
          <cell r="BA179">
            <v>1460.64</v>
          </cell>
          <cell r="BB179">
            <v>1437.8589999999999</v>
          </cell>
          <cell r="BC179">
            <v>10.086</v>
          </cell>
          <cell r="BD179">
            <v>1447.9449999999999</v>
          </cell>
          <cell r="BE179">
            <v>5311.7593999999999</v>
          </cell>
          <cell r="BF179">
            <v>900.39300000000003</v>
          </cell>
          <cell r="BG179">
            <v>5.2889999999999997</v>
          </cell>
          <cell r="BH179">
            <v>905.68200000000002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905.68200000000002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</row>
        <row r="180">
          <cell r="A180" t="str">
            <v>ДАППМариинскийУФО</v>
          </cell>
          <cell r="B180" t="str">
            <v>Уральский</v>
          </cell>
          <cell r="C180" t="str">
            <v>Мариинский</v>
          </cell>
          <cell r="D180" t="str">
            <v>АПП</v>
          </cell>
          <cell r="E180" t="str">
            <v>ДАПП</v>
          </cell>
          <cell r="F180" t="str">
            <v>да</v>
          </cell>
          <cell r="G180" t="str">
            <v>УФО</v>
          </cell>
          <cell r="H180" t="str">
            <v>Челябинская область</v>
          </cell>
          <cell r="I180" t="str">
            <v>нет</v>
          </cell>
          <cell r="J180" t="str">
            <v>Группа В</v>
          </cell>
          <cell r="K180">
            <v>198</v>
          </cell>
          <cell r="L180" t="str">
            <v>Не является признаком отнесения к МТК</v>
          </cell>
          <cell r="M180" t="str">
            <v>Не является признаком отнесения к МТК</v>
          </cell>
          <cell r="N180" t="str">
            <v>не определена</v>
          </cell>
          <cell r="O180" t="str">
            <v>нет</v>
          </cell>
          <cell r="P180" t="str">
            <v>Республика Казахстан</v>
          </cell>
          <cell r="Q180" t="str">
            <v>Желкуар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</row>
        <row r="181">
          <cell r="A181" t="str">
            <v>ДАППМарковоДФО</v>
          </cell>
          <cell r="B181" t="str">
            <v>Владивостокский</v>
          </cell>
          <cell r="C181" t="str">
            <v>Марково</v>
          </cell>
          <cell r="D181" t="str">
            <v>АПП</v>
          </cell>
          <cell r="E181" t="str">
            <v>ДАПП</v>
          </cell>
          <cell r="F181" t="str">
            <v>нет</v>
          </cell>
          <cell r="G181" t="str">
            <v>ДФО</v>
          </cell>
          <cell r="H181" t="str">
            <v>Приморский край</v>
          </cell>
          <cell r="I181" t="str">
            <v>нет</v>
          </cell>
          <cell r="J181" t="str">
            <v>Группа А</v>
          </cell>
          <cell r="K181">
            <v>21</v>
          </cell>
          <cell r="L181" t="str">
            <v>Восток</v>
          </cell>
          <cell r="M181" t="str">
            <v>РК (сухопутный)</v>
          </cell>
          <cell r="N181" t="str">
            <v>не определена</v>
          </cell>
          <cell r="O181" t="str">
            <v>нет</v>
          </cell>
          <cell r="P181" t="str">
            <v>Китайская Народная Республика</v>
          </cell>
          <cell r="Q181" t="str">
            <v>Хулинь</v>
          </cell>
          <cell r="R181">
            <v>0</v>
          </cell>
          <cell r="S181">
            <v>73</v>
          </cell>
          <cell r="T181">
            <v>11440</v>
          </cell>
          <cell r="U181">
            <v>11513</v>
          </cell>
          <cell r="V181">
            <v>164</v>
          </cell>
          <cell r="W181">
            <v>11885</v>
          </cell>
          <cell r="X181">
            <v>12049</v>
          </cell>
          <cell r="Y181">
            <v>51</v>
          </cell>
          <cell r="Z181">
            <v>5744</v>
          </cell>
          <cell r="AA181">
            <v>5795</v>
          </cell>
          <cell r="AB181">
            <v>129</v>
          </cell>
          <cell r="AC181">
            <v>11723</v>
          </cell>
          <cell r="AD181">
            <v>11852</v>
          </cell>
          <cell r="AE181">
            <v>41209</v>
          </cell>
          <cell r="AF181">
            <v>0</v>
          </cell>
          <cell r="AG181">
            <v>0</v>
          </cell>
          <cell r="AH181">
            <v>12259</v>
          </cell>
          <cell r="AI181">
            <v>0</v>
          </cell>
          <cell r="AJ181">
            <v>0</v>
          </cell>
          <cell r="AK181">
            <v>13860</v>
          </cell>
          <cell r="AL181">
            <v>0</v>
          </cell>
          <cell r="AM181">
            <v>0</v>
          </cell>
          <cell r="AN181">
            <v>5748</v>
          </cell>
          <cell r="AO181">
            <v>0</v>
          </cell>
          <cell r="AP181">
            <v>0</v>
          </cell>
          <cell r="AQ181">
            <v>16147</v>
          </cell>
          <cell r="AR181">
            <v>48014</v>
          </cell>
          <cell r="AS181">
            <v>0</v>
          </cell>
          <cell r="AT181">
            <v>0</v>
          </cell>
          <cell r="AU181">
            <v>13268</v>
          </cell>
          <cell r="AV181">
            <v>0</v>
          </cell>
          <cell r="AW181">
            <v>0</v>
          </cell>
          <cell r="AX181">
            <v>14039</v>
          </cell>
          <cell r="AY181">
            <v>0</v>
          </cell>
          <cell r="AZ181">
            <v>0</v>
          </cell>
          <cell r="BA181">
            <v>8356</v>
          </cell>
          <cell r="BB181">
            <v>0</v>
          </cell>
          <cell r="BC181">
            <v>0</v>
          </cell>
          <cell r="BD181">
            <v>13822</v>
          </cell>
          <cell r="BE181">
            <v>49485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</row>
        <row r="182">
          <cell r="A182" t="str">
            <v>ЖДППМарцевоЮФО</v>
          </cell>
          <cell r="B182" t="str">
            <v>Ростовский</v>
          </cell>
          <cell r="C182" t="str">
            <v>Марцево</v>
          </cell>
          <cell r="D182" t="str">
            <v>ЖДПП</v>
          </cell>
          <cell r="E182" t="str">
            <v>ЖДПП</v>
          </cell>
          <cell r="F182" t="str">
            <v>да</v>
          </cell>
          <cell r="G182" t="str">
            <v>ЮФО</v>
          </cell>
          <cell r="H182" t="str">
            <v>Ростовская область</v>
          </cell>
          <cell r="I182" t="str">
            <v>нет</v>
          </cell>
          <cell r="J182" t="str">
            <v>Группа С</v>
          </cell>
          <cell r="K182">
            <v>256</v>
          </cell>
          <cell r="L182" t="str">
            <v>Западный</v>
          </cell>
          <cell r="M182" t="str">
            <v>Сухопутный</v>
          </cell>
          <cell r="N182" t="str">
            <v>не определена</v>
          </cell>
          <cell r="O182" t="str">
            <v>нет</v>
          </cell>
          <cell r="P182" t="str">
            <v>не применимо (ДНР)</v>
          </cell>
          <cell r="Q182" t="str">
            <v>Квашино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</row>
        <row r="183">
          <cell r="A183" t="str">
            <v>МАППМатвеев КурганЮФО</v>
          </cell>
          <cell r="B183" t="str">
            <v>Ростовский</v>
          </cell>
          <cell r="C183" t="str">
            <v>Матвеев Курган</v>
          </cell>
          <cell r="D183" t="str">
            <v>АПП</v>
          </cell>
          <cell r="E183" t="str">
            <v>МАПП</v>
          </cell>
          <cell r="F183" t="str">
            <v>да</v>
          </cell>
          <cell r="G183" t="str">
            <v>ЮФО</v>
          </cell>
          <cell r="H183" t="str">
            <v>Ростовская область</v>
          </cell>
          <cell r="I183" t="str">
            <v>нет</v>
          </cell>
          <cell r="J183" t="str">
            <v>Группа А</v>
          </cell>
          <cell r="K183">
            <v>29</v>
          </cell>
          <cell r="L183" t="str">
            <v>Западный</v>
          </cell>
          <cell r="M183" t="str">
            <v>Сухопутный</v>
          </cell>
          <cell r="N183" t="str">
            <v>не определена</v>
          </cell>
          <cell r="O183" t="str">
            <v>нет</v>
          </cell>
          <cell r="P183" t="str">
            <v>не применимо (ДНР)</v>
          </cell>
          <cell r="Q183" t="str">
            <v>Успенка</v>
          </cell>
          <cell r="R183">
            <v>0</v>
          </cell>
          <cell r="S183">
            <v>16450</v>
          </cell>
          <cell r="T183">
            <v>107100</v>
          </cell>
          <cell r="U183">
            <v>123550</v>
          </cell>
          <cell r="V183">
            <v>44986</v>
          </cell>
          <cell r="W183">
            <v>265699</v>
          </cell>
          <cell r="X183">
            <v>310685</v>
          </cell>
          <cell r="Y183">
            <v>50759</v>
          </cell>
          <cell r="Z183">
            <v>314555</v>
          </cell>
          <cell r="AA183">
            <v>365314</v>
          </cell>
          <cell r="AB183">
            <v>39188</v>
          </cell>
          <cell r="AC183">
            <v>332864</v>
          </cell>
          <cell r="AD183">
            <v>372052</v>
          </cell>
          <cell r="AE183">
            <v>1171601</v>
          </cell>
          <cell r="AF183">
            <v>44912</v>
          </cell>
          <cell r="AG183">
            <v>273069</v>
          </cell>
          <cell r="AH183">
            <v>317981</v>
          </cell>
          <cell r="AI183">
            <v>44289</v>
          </cell>
          <cell r="AJ183">
            <v>345487</v>
          </cell>
          <cell r="AK183">
            <v>389776</v>
          </cell>
          <cell r="AL183">
            <v>29289</v>
          </cell>
          <cell r="AM183">
            <v>334922</v>
          </cell>
          <cell r="AN183">
            <v>364211</v>
          </cell>
          <cell r="AO183">
            <v>32335</v>
          </cell>
          <cell r="AP183">
            <v>398097</v>
          </cell>
          <cell r="AQ183">
            <v>430432</v>
          </cell>
          <cell r="AR183">
            <v>1502400</v>
          </cell>
          <cell r="AS183">
            <v>25419</v>
          </cell>
          <cell r="AT183">
            <v>322405</v>
          </cell>
          <cell r="AU183">
            <v>347824</v>
          </cell>
          <cell r="AV183">
            <v>31326</v>
          </cell>
          <cell r="AW183">
            <v>386645</v>
          </cell>
          <cell r="AX183">
            <v>417971</v>
          </cell>
          <cell r="AY183">
            <v>28072</v>
          </cell>
          <cell r="AZ183">
            <v>363368</v>
          </cell>
          <cell r="BA183">
            <v>391440</v>
          </cell>
          <cell r="BB183">
            <v>26368</v>
          </cell>
          <cell r="BC183">
            <v>466787</v>
          </cell>
          <cell r="BD183">
            <v>493155</v>
          </cell>
          <cell r="BE183">
            <v>1650390</v>
          </cell>
          <cell r="BF183">
            <v>31967</v>
          </cell>
          <cell r="BG183">
            <v>325993</v>
          </cell>
          <cell r="BH183">
            <v>357960</v>
          </cell>
          <cell r="BI183">
            <v>55219</v>
          </cell>
          <cell r="BJ183">
            <v>321166</v>
          </cell>
          <cell r="BK183">
            <v>376385</v>
          </cell>
          <cell r="BL183">
            <v>22689.02</v>
          </cell>
          <cell r="BM183">
            <v>151892.14000000001</v>
          </cell>
          <cell r="BN183">
            <v>174581.16</v>
          </cell>
          <cell r="BO183">
            <v>21642.6</v>
          </cell>
          <cell r="BP183">
            <v>241642.42</v>
          </cell>
          <cell r="BQ183">
            <v>263285.02</v>
          </cell>
          <cell r="BR183">
            <v>1172211.1800000002</v>
          </cell>
          <cell r="BS183">
            <v>22360.2</v>
          </cell>
          <cell r="BT183">
            <v>213206.39999999999</v>
          </cell>
          <cell r="BU183">
            <v>235566.6</v>
          </cell>
          <cell r="BV183">
            <v>23842.5</v>
          </cell>
          <cell r="BW183">
            <v>252979.20000000001</v>
          </cell>
          <cell r="BX183">
            <v>276821.7</v>
          </cell>
          <cell r="BY183">
            <v>15833</v>
          </cell>
          <cell r="BZ183">
            <v>221550</v>
          </cell>
          <cell r="CA183">
            <v>237383</v>
          </cell>
          <cell r="CB183">
            <v>36691</v>
          </cell>
          <cell r="CC183">
            <v>198560</v>
          </cell>
          <cell r="CD183">
            <v>235251</v>
          </cell>
          <cell r="CE183">
            <v>985022.29999999993</v>
          </cell>
          <cell r="CF183">
            <v>31084</v>
          </cell>
          <cell r="CG183">
            <v>164306</v>
          </cell>
          <cell r="CH183">
            <v>195390</v>
          </cell>
          <cell r="CI183">
            <v>34251</v>
          </cell>
          <cell r="CJ183">
            <v>192947</v>
          </cell>
          <cell r="CK183">
            <v>227198</v>
          </cell>
          <cell r="CL183">
            <v>24394</v>
          </cell>
          <cell r="CM183">
            <v>229763</v>
          </cell>
          <cell r="CN183">
            <v>254157</v>
          </cell>
          <cell r="CO183">
            <v>1087</v>
          </cell>
          <cell r="CP183">
            <v>10023</v>
          </cell>
          <cell r="CQ183">
            <v>11110</v>
          </cell>
          <cell r="CR183">
            <v>687855</v>
          </cell>
        </row>
        <row r="184">
          <cell r="A184" t="str">
            <v>ЖДППМахалиноДФО</v>
          </cell>
          <cell r="B184" t="str">
            <v>Владивостокский</v>
          </cell>
          <cell r="C184" t="str">
            <v>Махалино</v>
          </cell>
          <cell r="D184" t="str">
            <v>ЖДПП</v>
          </cell>
          <cell r="E184" t="str">
            <v>ЖДПП</v>
          </cell>
          <cell r="F184" t="str">
            <v>да</v>
          </cell>
          <cell r="G184" t="str">
            <v>ДФО</v>
          </cell>
          <cell r="H184" t="str">
            <v>Приморский край</v>
          </cell>
          <cell r="I184" t="str">
            <v>нет</v>
          </cell>
          <cell r="J184" t="str">
            <v>Группа А</v>
          </cell>
          <cell r="K184">
            <v>31</v>
          </cell>
          <cell r="L184" t="str">
            <v>Восток</v>
          </cell>
          <cell r="M184" t="str">
            <v>РК (сухопутный)</v>
          </cell>
          <cell r="N184" t="str">
            <v>Приморье-2</v>
          </cell>
          <cell r="O184" t="str">
            <v>нет</v>
          </cell>
          <cell r="P184" t="str">
            <v>Китайская Народная Республика</v>
          </cell>
          <cell r="Q184" t="str">
            <v>Хуньчунь</v>
          </cell>
          <cell r="R184">
            <v>0</v>
          </cell>
          <cell r="S184">
            <v>405</v>
          </cell>
          <cell r="T184">
            <v>796021</v>
          </cell>
          <cell r="U184">
            <v>796426</v>
          </cell>
          <cell r="V184">
            <v>38</v>
          </cell>
          <cell r="W184">
            <v>876690</v>
          </cell>
          <cell r="X184">
            <v>876728</v>
          </cell>
          <cell r="Y184">
            <v>0</v>
          </cell>
          <cell r="Z184">
            <v>458084</v>
          </cell>
          <cell r="AA184">
            <v>458084</v>
          </cell>
          <cell r="AB184">
            <v>0</v>
          </cell>
          <cell r="AC184">
            <v>136465</v>
          </cell>
          <cell r="AD184">
            <v>136465</v>
          </cell>
          <cell r="AE184">
            <v>2267703</v>
          </cell>
          <cell r="AF184">
            <v>0</v>
          </cell>
          <cell r="AG184">
            <v>791912</v>
          </cell>
          <cell r="AH184">
            <v>791912</v>
          </cell>
          <cell r="AI184">
            <v>0</v>
          </cell>
          <cell r="AJ184">
            <v>870583</v>
          </cell>
          <cell r="AK184">
            <v>870583</v>
          </cell>
          <cell r="AL184">
            <v>0</v>
          </cell>
          <cell r="AM184">
            <v>598434</v>
          </cell>
          <cell r="AN184">
            <v>598434</v>
          </cell>
          <cell r="AO184">
            <v>0</v>
          </cell>
          <cell r="AP184">
            <v>719119</v>
          </cell>
          <cell r="AQ184">
            <v>719119</v>
          </cell>
          <cell r="AR184">
            <v>2980048</v>
          </cell>
          <cell r="AS184">
            <v>2750</v>
          </cell>
          <cell r="AT184">
            <v>584048</v>
          </cell>
          <cell r="AU184">
            <v>586798</v>
          </cell>
          <cell r="AV184">
            <v>5418</v>
          </cell>
          <cell r="AW184">
            <v>347096</v>
          </cell>
          <cell r="AX184">
            <v>352514</v>
          </cell>
          <cell r="AY184">
            <v>4681</v>
          </cell>
          <cell r="AZ184">
            <v>448436</v>
          </cell>
          <cell r="BA184">
            <v>453117</v>
          </cell>
          <cell r="BB184">
            <v>22365</v>
          </cell>
          <cell r="BC184">
            <v>685484</v>
          </cell>
          <cell r="BD184">
            <v>707849</v>
          </cell>
          <cell r="BE184">
            <v>2100278</v>
          </cell>
          <cell r="BF184">
            <v>0</v>
          </cell>
          <cell r="BG184">
            <v>672052</v>
          </cell>
          <cell r="BH184">
            <v>672052</v>
          </cell>
          <cell r="BI184">
            <v>127</v>
          </cell>
          <cell r="BJ184">
            <v>732826</v>
          </cell>
          <cell r="BK184">
            <v>732953</v>
          </cell>
          <cell r="BL184">
            <v>2373</v>
          </cell>
          <cell r="BM184">
            <v>425846</v>
          </cell>
          <cell r="BN184">
            <v>428219</v>
          </cell>
          <cell r="BO184">
            <v>0</v>
          </cell>
          <cell r="BP184">
            <v>814604</v>
          </cell>
          <cell r="BQ184">
            <v>814604</v>
          </cell>
          <cell r="BR184">
            <v>2647828</v>
          </cell>
          <cell r="BS184">
            <v>0</v>
          </cell>
          <cell r="BT184">
            <v>968308</v>
          </cell>
          <cell r="BU184">
            <v>968308</v>
          </cell>
          <cell r="BV184">
            <v>969</v>
          </cell>
          <cell r="BW184">
            <v>713173</v>
          </cell>
          <cell r="BX184">
            <v>714142</v>
          </cell>
          <cell r="BY184">
            <v>6456</v>
          </cell>
          <cell r="BZ184">
            <v>615227</v>
          </cell>
          <cell r="CA184">
            <v>621683</v>
          </cell>
          <cell r="CB184">
            <v>6753</v>
          </cell>
          <cell r="CC184">
            <v>450781</v>
          </cell>
          <cell r="CD184">
            <v>457534</v>
          </cell>
          <cell r="CE184">
            <v>2761667</v>
          </cell>
          <cell r="CF184">
            <v>11048</v>
          </cell>
          <cell r="CG184">
            <v>751011</v>
          </cell>
          <cell r="CH184">
            <v>762059</v>
          </cell>
          <cell r="CI184">
            <v>2846</v>
          </cell>
          <cell r="CJ184">
            <v>1035441</v>
          </cell>
          <cell r="CK184">
            <v>1038287</v>
          </cell>
          <cell r="CL184">
            <v>13515</v>
          </cell>
          <cell r="CM184">
            <v>743061</v>
          </cell>
          <cell r="CN184">
            <v>756576</v>
          </cell>
          <cell r="CO184">
            <v>10862</v>
          </cell>
          <cell r="CP184">
            <v>815658</v>
          </cell>
          <cell r="CQ184">
            <v>826520</v>
          </cell>
          <cell r="CR184">
            <v>3383442</v>
          </cell>
        </row>
        <row r="185">
          <cell r="A185" t="str">
            <v>МППМахачкалаСКФО</v>
          </cell>
          <cell r="B185" t="str">
            <v>Северо-Кавказский</v>
          </cell>
          <cell r="C185" t="str">
            <v>Махачкала</v>
          </cell>
          <cell r="D185" t="str">
            <v>МПП</v>
          </cell>
          <cell r="E185" t="str">
            <v>МПП</v>
          </cell>
          <cell r="F185" t="str">
            <v>да</v>
          </cell>
          <cell r="G185" t="str">
            <v>СКФО</v>
          </cell>
          <cell r="H185" t="str">
            <v>Республика Дагестан</v>
          </cell>
          <cell r="I185" t="str">
            <v>нет</v>
          </cell>
          <cell r="J185" t="str">
            <v>Группа А</v>
          </cell>
          <cell r="K185">
            <v>37</v>
          </cell>
          <cell r="L185" t="str">
            <v>Север-Юг</v>
          </cell>
          <cell r="M185" t="str">
            <v>Транскаспийский</v>
          </cell>
          <cell r="N185" t="str">
            <v>Север-Юг</v>
          </cell>
          <cell r="O185" t="str">
            <v>нет</v>
          </cell>
          <cell r="P185" t="str">
            <v>не применимо</v>
          </cell>
          <cell r="Q185" t="str">
            <v>не применимо</v>
          </cell>
          <cell r="R185">
            <v>1204500</v>
          </cell>
          <cell r="S185">
            <v>663529.49</v>
          </cell>
          <cell r="T185">
            <v>488427.2</v>
          </cell>
          <cell r="U185">
            <v>1151956.69</v>
          </cell>
          <cell r="V185">
            <v>724351.03</v>
          </cell>
          <cell r="W185">
            <v>565410.48</v>
          </cell>
          <cell r="X185">
            <v>1289761.51</v>
          </cell>
          <cell r="Y185">
            <v>638575.80299999996</v>
          </cell>
          <cell r="Z185">
            <v>653955.81200000003</v>
          </cell>
          <cell r="AA185">
            <v>1292531.615</v>
          </cell>
          <cell r="AB185">
            <v>300717.32700000005</v>
          </cell>
          <cell r="AC185">
            <v>617255.38</v>
          </cell>
          <cell r="AD185">
            <v>917972.70700000005</v>
          </cell>
          <cell r="AE185">
            <v>4652222.5219999999</v>
          </cell>
          <cell r="AF185">
            <v>519461</v>
          </cell>
          <cell r="AG185">
            <v>645772</v>
          </cell>
          <cell r="AH185">
            <v>1165233</v>
          </cell>
          <cell r="AI185">
            <v>508544.81</v>
          </cell>
          <cell r="AJ185">
            <v>632857.85</v>
          </cell>
          <cell r="AK185">
            <v>1141402.6599999999</v>
          </cell>
          <cell r="AL185">
            <v>1290291.6599999999</v>
          </cell>
          <cell r="AM185">
            <v>1597128.0899999999</v>
          </cell>
          <cell r="AN185">
            <v>2887419.75</v>
          </cell>
          <cell r="AO185">
            <v>512978.15</v>
          </cell>
          <cell r="AP185">
            <v>658061.05599999998</v>
          </cell>
          <cell r="AQ185">
            <v>1171039.206</v>
          </cell>
          <cell r="AR185">
            <v>6365094.6160000004</v>
          </cell>
          <cell r="AS185">
            <v>466555.96399999998</v>
          </cell>
          <cell r="AT185">
            <v>537101.04500000004</v>
          </cell>
          <cell r="AU185">
            <v>1003657.0090000001</v>
          </cell>
          <cell r="AV185">
            <v>1169593.649</v>
          </cell>
          <cell r="AW185">
            <v>664729.125</v>
          </cell>
          <cell r="AX185">
            <v>1834322.774</v>
          </cell>
          <cell r="AY185">
            <v>1171753.79</v>
          </cell>
          <cell r="AZ185">
            <v>561765.28099999996</v>
          </cell>
          <cell r="BA185">
            <v>1733519.071</v>
          </cell>
          <cell r="BB185">
            <v>1147412.1880000001</v>
          </cell>
          <cell r="BC185">
            <v>595279.48699999996</v>
          </cell>
          <cell r="BD185">
            <v>1742691.675</v>
          </cell>
          <cell r="BE185">
            <v>6314190.529000001</v>
          </cell>
          <cell r="BF185">
            <v>1173124.3729999999</v>
          </cell>
          <cell r="BG185">
            <v>852380.96500000008</v>
          </cell>
          <cell r="BH185">
            <v>2025505.338</v>
          </cell>
          <cell r="BI185">
            <v>1042205.2509999999</v>
          </cell>
          <cell r="BJ185">
            <v>638176.08400000003</v>
          </cell>
          <cell r="BK185">
            <v>1680381.335</v>
          </cell>
          <cell r="BL185">
            <v>1136885.0199999998</v>
          </cell>
          <cell r="BM185">
            <v>557810.38500000001</v>
          </cell>
          <cell r="BN185">
            <v>1694695.4049999998</v>
          </cell>
          <cell r="BO185">
            <v>1072619.9370000002</v>
          </cell>
          <cell r="BP185">
            <v>452120.99599999998</v>
          </cell>
          <cell r="BQ185">
            <v>1524740.9330000002</v>
          </cell>
          <cell r="BR185">
            <v>6925323.0109999999</v>
          </cell>
          <cell r="BS185">
            <v>1026825.6</v>
          </cell>
          <cell r="BT185">
            <v>540640.31499999994</v>
          </cell>
          <cell r="BU185">
            <v>1567465.915</v>
          </cell>
          <cell r="BV185">
            <v>1043052.2120000001</v>
          </cell>
          <cell r="BW185">
            <v>405346.07699999999</v>
          </cell>
          <cell r="BX185">
            <v>1448398.2890000001</v>
          </cell>
          <cell r="BY185">
            <v>1011910.199</v>
          </cell>
          <cell r="BZ185">
            <v>464384.65500000003</v>
          </cell>
          <cell r="CA185">
            <v>1476294.8540000001</v>
          </cell>
          <cell r="CB185">
            <v>834898.22399999993</v>
          </cell>
          <cell r="CC185">
            <v>428839.18299999996</v>
          </cell>
          <cell r="CD185">
            <v>1263737.4069999999</v>
          </cell>
          <cell r="CE185">
            <v>5755896.4649999999</v>
          </cell>
          <cell r="CF185">
            <v>630526.4</v>
          </cell>
          <cell r="CG185">
            <v>544903.03</v>
          </cell>
          <cell r="CH185">
            <v>1175429.4300000002</v>
          </cell>
          <cell r="CI185">
            <v>572873.71100000001</v>
          </cell>
          <cell r="CJ185">
            <v>401498.96100000001</v>
          </cell>
          <cell r="CK185">
            <v>974372.67200000002</v>
          </cell>
          <cell r="CL185">
            <v>595025.87</v>
          </cell>
          <cell r="CM185">
            <v>323422.24</v>
          </cell>
          <cell r="CN185">
            <v>918448.11</v>
          </cell>
          <cell r="CO185">
            <v>610990.82700000005</v>
          </cell>
          <cell r="CP185">
            <v>504591.22499999998</v>
          </cell>
          <cell r="CQ185">
            <v>1115582.0520000001</v>
          </cell>
          <cell r="CR185">
            <v>4183832.264</v>
          </cell>
        </row>
        <row r="186">
          <cell r="A186" t="str">
            <v>ВППМахачкала (Уйташ)СКФО</v>
          </cell>
          <cell r="B186" t="str">
            <v>Северо-Кавказский</v>
          </cell>
          <cell r="C186" t="str">
            <v>Махачкала (Уйташ)</v>
          </cell>
          <cell r="D186" t="str">
            <v>ВПП</v>
          </cell>
          <cell r="E186" t="str">
            <v>ВПП</v>
          </cell>
          <cell r="F186" t="str">
            <v>да</v>
          </cell>
          <cell r="G186" t="str">
            <v>СКФО</v>
          </cell>
          <cell r="H186" t="str">
            <v>Республика Дагестан</v>
          </cell>
          <cell r="I186" t="str">
            <v>нет</v>
          </cell>
          <cell r="J186" t="str">
            <v>Группа А</v>
          </cell>
          <cell r="K186">
            <v>282</v>
          </cell>
          <cell r="L186" t="str">
            <v>Не является признаком отнесения к МТК</v>
          </cell>
          <cell r="M186" t="str">
            <v>Не является признаком отнесения к МТК</v>
          </cell>
          <cell r="N186" t="str">
            <v>не определена</v>
          </cell>
          <cell r="O186" t="str">
            <v>нет</v>
          </cell>
          <cell r="P186" t="str">
            <v>не применимо</v>
          </cell>
          <cell r="Q186" t="str">
            <v>не применимо</v>
          </cell>
          <cell r="R186">
            <v>1095</v>
          </cell>
          <cell r="S186">
            <v>0</v>
          </cell>
          <cell r="T186">
            <v>0</v>
          </cell>
          <cell r="U186">
            <v>0</v>
          </cell>
          <cell r="V186">
            <v>19.86</v>
          </cell>
          <cell r="W186">
            <v>0</v>
          </cell>
          <cell r="X186">
            <v>19.86</v>
          </cell>
          <cell r="Y186">
            <v>19.38</v>
          </cell>
          <cell r="Z186">
            <v>0</v>
          </cell>
          <cell r="AA186">
            <v>19.38</v>
          </cell>
          <cell r="AB186">
            <v>0</v>
          </cell>
          <cell r="AC186">
            <v>0</v>
          </cell>
          <cell r="AD186">
            <v>0</v>
          </cell>
          <cell r="AE186">
            <v>39.239999999999995</v>
          </cell>
          <cell r="AF186">
            <v>1.133</v>
          </cell>
          <cell r="AG186">
            <v>1.66</v>
          </cell>
          <cell r="AH186">
            <v>2.7930000000000001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2.7930000000000001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4279</v>
          </cell>
          <cell r="BJ186">
            <v>42</v>
          </cell>
          <cell r="BK186">
            <v>4321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4321</v>
          </cell>
          <cell r="BS186">
            <v>32.85</v>
          </cell>
          <cell r="BT186">
            <v>21.49</v>
          </cell>
          <cell r="BU186">
            <v>54.34</v>
          </cell>
          <cell r="BV186">
            <v>32280</v>
          </cell>
          <cell r="BW186">
            <v>14155</v>
          </cell>
          <cell r="BX186">
            <v>46435</v>
          </cell>
          <cell r="BY186">
            <v>86.43</v>
          </cell>
          <cell r="BZ186">
            <v>75.400000000000006</v>
          </cell>
          <cell r="CA186">
            <v>161.83000000000001</v>
          </cell>
          <cell r="CB186">
            <v>182.88</v>
          </cell>
          <cell r="CC186">
            <v>163.28</v>
          </cell>
          <cell r="CD186">
            <v>346.15999999999997</v>
          </cell>
          <cell r="CE186">
            <v>46997.329999999994</v>
          </cell>
          <cell r="CF186">
            <v>170.35400000000001</v>
          </cell>
          <cell r="CG186">
            <v>123.679</v>
          </cell>
          <cell r="CH186">
            <v>294.03300000000002</v>
          </cell>
          <cell r="CI186">
            <v>169.15199999999999</v>
          </cell>
          <cell r="CJ186">
            <v>217.482</v>
          </cell>
          <cell r="CK186">
            <v>386.63400000000001</v>
          </cell>
          <cell r="CL186">
            <v>0</v>
          </cell>
          <cell r="CM186">
            <v>35.363999999999997</v>
          </cell>
          <cell r="CN186">
            <v>35.363999999999997</v>
          </cell>
          <cell r="CO186">
            <v>3089</v>
          </cell>
          <cell r="CP186">
            <v>327.5</v>
          </cell>
          <cell r="CQ186">
            <v>3416.5</v>
          </cell>
          <cell r="CR186">
            <v>4132.5309999999999</v>
          </cell>
        </row>
        <row r="187">
          <cell r="A187" t="str">
            <v>МАППМаштаковоПФО</v>
          </cell>
          <cell r="B187" t="str">
            <v>Уральский</v>
          </cell>
          <cell r="C187" t="str">
            <v>Маштаково</v>
          </cell>
          <cell r="D187" t="str">
            <v>АПП</v>
          </cell>
          <cell r="E187" t="str">
            <v>МАПП</v>
          </cell>
          <cell r="F187" t="str">
            <v>да</v>
          </cell>
          <cell r="G187" t="str">
            <v>ПФО</v>
          </cell>
          <cell r="H187" t="str">
            <v>Оренбургская область</v>
          </cell>
          <cell r="I187" t="str">
            <v>нет</v>
          </cell>
          <cell r="J187" t="str">
            <v>Группа А</v>
          </cell>
          <cell r="K187">
            <v>56</v>
          </cell>
          <cell r="L187" t="str">
            <v>Не является признаком отнесения к МТК</v>
          </cell>
          <cell r="M187" t="str">
            <v>Не является признаком отнесения к МТК</v>
          </cell>
          <cell r="N187" t="str">
            <v>Транссиб</v>
          </cell>
          <cell r="O187" t="str">
            <v>нет</v>
          </cell>
          <cell r="P187" t="str">
            <v>Республика Казахстан</v>
          </cell>
          <cell r="Q187" t="str">
            <v>Сырым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</row>
        <row r="188">
          <cell r="A188" t="str">
            <v>ВППМинеральные ВодыСКФО</v>
          </cell>
          <cell r="B188" t="str">
            <v>Ростовский</v>
          </cell>
          <cell r="C188" t="str">
            <v>Минеральные Воды</v>
          </cell>
          <cell r="D188" t="str">
            <v>ВПП</v>
          </cell>
          <cell r="E188" t="str">
            <v>ВПП</v>
          </cell>
          <cell r="F188" t="str">
            <v>да</v>
          </cell>
          <cell r="G188" t="str">
            <v>СКФО</v>
          </cell>
          <cell r="H188" t="str">
            <v>Ставропольский край</v>
          </cell>
          <cell r="I188" t="str">
            <v>нет</v>
          </cell>
          <cell r="J188" t="str">
            <v>Группа В</v>
          </cell>
          <cell r="K188">
            <v>142</v>
          </cell>
          <cell r="L188" t="str">
            <v>Не является признаком отнесения к МТК</v>
          </cell>
          <cell r="M188" t="str">
            <v>Не является признаком отнесения к МТК</v>
          </cell>
          <cell r="N188" t="str">
            <v>не определена</v>
          </cell>
          <cell r="O188" t="str">
            <v>нет</v>
          </cell>
          <cell r="P188" t="str">
            <v>не применимо</v>
          </cell>
          <cell r="Q188" t="str">
            <v>не применимо</v>
          </cell>
          <cell r="R188">
            <v>0</v>
          </cell>
          <cell r="S188">
            <v>0.5</v>
          </cell>
          <cell r="T188">
            <v>18.100000000000001</v>
          </cell>
          <cell r="U188">
            <v>18.600000000000001</v>
          </cell>
          <cell r="V188">
            <v>97.1</v>
          </cell>
          <cell r="W188">
            <v>193.9</v>
          </cell>
          <cell r="X188">
            <v>291</v>
          </cell>
          <cell r="Y188">
            <v>0.5</v>
          </cell>
          <cell r="Z188">
            <v>42890</v>
          </cell>
          <cell r="AA188">
            <v>42890.5</v>
          </cell>
          <cell r="AB188">
            <v>7.0490199999999996</v>
          </cell>
          <cell r="AC188">
            <v>78.810549999999992</v>
          </cell>
          <cell r="AD188">
            <v>85.859569999999991</v>
          </cell>
          <cell r="AE188">
            <v>43285.959569999999</v>
          </cell>
          <cell r="AF188">
            <v>48.989100000000001</v>
          </cell>
          <cell r="AG188">
            <v>20.276</v>
          </cell>
          <cell r="AH188">
            <v>69.265100000000004</v>
          </cell>
          <cell r="AI188">
            <v>48.13335</v>
          </cell>
          <cell r="AJ188">
            <v>330.67124000000001</v>
          </cell>
          <cell r="AK188">
            <v>378.80459000000002</v>
          </cell>
          <cell r="AL188">
            <v>110.2021</v>
          </cell>
          <cell r="AM188">
            <v>26.318650000000002</v>
          </cell>
          <cell r="AN188">
            <v>136.52074999999999</v>
          </cell>
          <cell r="AO188">
            <v>22.1</v>
          </cell>
          <cell r="AP188">
            <v>64.099999999999994</v>
          </cell>
          <cell r="AQ188">
            <v>86.199999999999989</v>
          </cell>
          <cell r="AR188">
            <v>670.79043999999999</v>
          </cell>
          <cell r="AS188">
            <v>0.2</v>
          </cell>
          <cell r="AT188">
            <v>3.7</v>
          </cell>
          <cell r="AU188">
            <v>3.9000000000000004</v>
          </cell>
          <cell r="AV188">
            <v>0.68400000000000005</v>
          </cell>
          <cell r="AW188">
            <v>1.01054</v>
          </cell>
          <cell r="AX188">
            <v>1.6945399999999999</v>
          </cell>
          <cell r="AY188">
            <v>0.318</v>
          </cell>
          <cell r="AZ188">
            <v>0.56837000000000004</v>
          </cell>
          <cell r="BA188">
            <v>0.8863700000000001</v>
          </cell>
          <cell r="BB188">
            <v>1.6544000000000001</v>
          </cell>
          <cell r="BC188">
            <v>62.365700000000004</v>
          </cell>
          <cell r="BD188">
            <v>64.020099999999999</v>
          </cell>
          <cell r="BE188">
            <v>70.501010000000008</v>
          </cell>
          <cell r="BF188">
            <v>18.5</v>
          </cell>
          <cell r="BG188">
            <v>130.4</v>
          </cell>
          <cell r="BH188">
            <v>148.9</v>
          </cell>
          <cell r="BI188">
            <v>143.102</v>
          </cell>
          <cell r="BJ188">
            <v>44.415999999999997</v>
          </cell>
          <cell r="BK188">
            <v>187.518</v>
          </cell>
          <cell r="BL188">
            <v>97.3</v>
          </cell>
          <cell r="BM188">
            <v>100.6</v>
          </cell>
          <cell r="BN188">
            <v>197.89999999999998</v>
          </cell>
          <cell r="BO188">
            <v>0</v>
          </cell>
          <cell r="BP188">
            <v>150.6</v>
          </cell>
          <cell r="BQ188">
            <v>150.6</v>
          </cell>
          <cell r="BR188">
            <v>684.91800000000001</v>
          </cell>
          <cell r="BS188">
            <v>0</v>
          </cell>
          <cell r="BT188">
            <v>229.82264000000001</v>
          </cell>
          <cell r="BU188">
            <v>229.82264000000001</v>
          </cell>
          <cell r="BV188">
            <v>5.7097199999999999</v>
          </cell>
          <cell r="BW188">
            <v>213.06440999999998</v>
          </cell>
          <cell r="BX188">
            <v>218.77412999999999</v>
          </cell>
          <cell r="BY188">
            <v>0</v>
          </cell>
          <cell r="BZ188">
            <v>0</v>
          </cell>
          <cell r="CA188">
            <v>0</v>
          </cell>
          <cell r="CB188">
            <v>95.3</v>
          </cell>
          <cell r="CC188">
            <v>145.9</v>
          </cell>
          <cell r="CD188">
            <v>241.2</v>
          </cell>
          <cell r="CE188">
            <v>689.79676999999992</v>
          </cell>
          <cell r="CF188">
            <v>17</v>
          </cell>
          <cell r="CG188">
            <v>18</v>
          </cell>
          <cell r="CH188">
            <v>35</v>
          </cell>
          <cell r="CI188">
            <v>149.94999999999999</v>
          </cell>
          <cell r="CJ188">
            <v>311.43</v>
          </cell>
          <cell r="CK188">
            <v>461.38</v>
          </cell>
          <cell r="CL188">
            <v>5.19</v>
          </cell>
          <cell r="CM188">
            <v>46</v>
          </cell>
          <cell r="CN188">
            <v>51.19</v>
          </cell>
          <cell r="CO188">
            <v>36</v>
          </cell>
          <cell r="CP188">
            <v>88</v>
          </cell>
          <cell r="CQ188">
            <v>124</v>
          </cell>
          <cell r="CR188">
            <v>671.56999999999994</v>
          </cell>
        </row>
        <row r="189">
          <cell r="A189" t="str">
            <v>МАППМихайловкаСФО</v>
          </cell>
          <cell r="B189" t="str">
            <v>Новосибирский</v>
          </cell>
          <cell r="C189" t="str">
            <v>Михайловка</v>
          </cell>
          <cell r="D189" t="str">
            <v>АПП</v>
          </cell>
          <cell r="E189" t="str">
            <v>МАПП</v>
          </cell>
          <cell r="F189" t="str">
            <v>да</v>
          </cell>
          <cell r="G189" t="str">
            <v>СФО</v>
          </cell>
          <cell r="H189" t="str">
            <v>Алтайский край</v>
          </cell>
          <cell r="I189" t="str">
            <v>нет</v>
          </cell>
          <cell r="J189" t="str">
            <v>Группа С</v>
          </cell>
          <cell r="K189">
            <v>120</v>
          </cell>
          <cell r="L189" t="str">
            <v>Не является признаком отнесения к МТК</v>
          </cell>
          <cell r="M189" t="str">
            <v>Не является признаком отнесения к МТК</v>
          </cell>
          <cell r="N189" t="str">
            <v>не определена</v>
          </cell>
          <cell r="O189" t="str">
            <v>нет</v>
          </cell>
          <cell r="P189" t="str">
            <v>Республика Казахстан</v>
          </cell>
          <cell r="Q189" t="str">
            <v>Убе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</row>
        <row r="190">
          <cell r="A190" t="str">
            <v>ДАППМожаевкаЮФО</v>
          </cell>
          <cell r="B190" t="str">
            <v>Ростовский</v>
          </cell>
          <cell r="C190" t="str">
            <v>Можаевка</v>
          </cell>
          <cell r="D190" t="str">
            <v>АПП</v>
          </cell>
          <cell r="E190" t="str">
            <v>ДАПП</v>
          </cell>
          <cell r="F190" t="str">
            <v>нет</v>
          </cell>
          <cell r="G190" t="str">
            <v>ЮФО</v>
          </cell>
          <cell r="H190" t="str">
            <v>Ростовская область</v>
          </cell>
          <cell r="I190" t="str">
            <v>нет</v>
          </cell>
          <cell r="J190" t="str">
            <v>не определена</v>
          </cell>
          <cell r="K190">
            <v>313</v>
          </cell>
          <cell r="L190" t="str">
            <v>Западный</v>
          </cell>
          <cell r="M190" t="str">
            <v>Сухопутный</v>
          </cell>
          <cell r="N190" t="str">
            <v>не определена</v>
          </cell>
          <cell r="O190" t="str">
            <v>нет</v>
          </cell>
          <cell r="P190" t="str">
            <v>не применимо (ЛНР)</v>
          </cell>
          <cell r="Q190" t="str">
            <v>Герасимовка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</row>
        <row r="191">
          <cell r="A191" t="str">
            <v>ДАППМондыДФО</v>
          </cell>
          <cell r="B191" t="str">
            <v>Читинский</v>
          </cell>
          <cell r="C191" t="str">
            <v>Монды</v>
          </cell>
          <cell r="D191" t="str">
            <v>АПП</v>
          </cell>
          <cell r="E191" t="str">
            <v>МАПП</v>
          </cell>
          <cell r="F191" t="str">
            <v>да</v>
          </cell>
          <cell r="G191" t="str">
            <v>ДФО</v>
          </cell>
          <cell r="H191" t="str">
            <v>Республика Бурятия</v>
          </cell>
          <cell r="I191" t="str">
            <v>нет</v>
          </cell>
          <cell r="J191" t="str">
            <v>Группа А</v>
          </cell>
          <cell r="K191">
            <v>66</v>
          </cell>
          <cell r="L191" t="str">
            <v>Восток</v>
          </cell>
          <cell r="M191" t="str">
            <v>РМК</v>
          </cell>
          <cell r="N191" t="str">
            <v>не определена</v>
          </cell>
          <cell r="O191" t="str">
            <v>нет</v>
          </cell>
          <cell r="P191" t="str">
            <v>Монголия</v>
          </cell>
          <cell r="Q191" t="str">
            <v>Ханх</v>
          </cell>
          <cell r="R191">
            <v>0</v>
          </cell>
          <cell r="S191">
            <v>0</v>
          </cell>
          <cell r="T191">
            <v>36.520000000000003</v>
          </cell>
          <cell r="U191">
            <v>36.520000000000003</v>
          </cell>
          <cell r="V191">
            <v>0</v>
          </cell>
          <cell r="W191">
            <v>53.959000000000003</v>
          </cell>
          <cell r="X191">
            <v>53.959000000000003</v>
          </cell>
          <cell r="Y191">
            <v>0</v>
          </cell>
          <cell r="Z191">
            <v>542</v>
          </cell>
          <cell r="AA191">
            <v>542</v>
          </cell>
          <cell r="AB191">
            <v>0</v>
          </cell>
          <cell r="AC191">
            <v>61.161000000000001</v>
          </cell>
          <cell r="AD191">
            <v>61.161000000000001</v>
          </cell>
          <cell r="AE191">
            <v>693.6400000000001</v>
          </cell>
          <cell r="AF191">
            <v>0</v>
          </cell>
          <cell r="AG191">
            <v>25.48</v>
          </cell>
          <cell r="AH191">
            <v>25.48</v>
          </cell>
          <cell r="AI191">
            <v>0</v>
          </cell>
          <cell r="AJ191">
            <v>763.77200000000005</v>
          </cell>
          <cell r="AK191">
            <v>763.77200000000005</v>
          </cell>
          <cell r="AL191">
            <v>0</v>
          </cell>
          <cell r="AM191">
            <v>238.607</v>
          </cell>
          <cell r="AN191">
            <v>238.607</v>
          </cell>
          <cell r="AO191">
            <v>0</v>
          </cell>
          <cell r="AP191">
            <v>123.916</v>
          </cell>
          <cell r="AQ191">
            <v>123.916</v>
          </cell>
          <cell r="AR191">
            <v>1151.7750000000001</v>
          </cell>
          <cell r="AS191">
            <v>0</v>
          </cell>
          <cell r="AT191">
            <v>102.297</v>
          </cell>
          <cell r="AU191">
            <v>102.297</v>
          </cell>
          <cell r="AV191">
            <v>0</v>
          </cell>
          <cell r="AW191">
            <v>69.272999999999996</v>
          </cell>
          <cell r="AX191">
            <v>69.272999999999996</v>
          </cell>
          <cell r="AY191">
            <v>0</v>
          </cell>
          <cell r="AZ191">
            <v>92</v>
          </cell>
          <cell r="BA191">
            <v>92</v>
          </cell>
          <cell r="BB191">
            <v>0</v>
          </cell>
          <cell r="BC191">
            <v>190</v>
          </cell>
          <cell r="BD191">
            <v>190</v>
          </cell>
          <cell r="BE191">
            <v>453.57000000000005</v>
          </cell>
          <cell r="BF191">
            <v>0</v>
          </cell>
          <cell r="BG191">
            <v>136</v>
          </cell>
          <cell r="BH191">
            <v>136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136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12.667999999999999</v>
          </cell>
          <cell r="CA191">
            <v>12.667999999999999</v>
          </cell>
          <cell r="CB191">
            <v>0</v>
          </cell>
          <cell r="CC191">
            <v>0</v>
          </cell>
          <cell r="CD191">
            <v>0</v>
          </cell>
          <cell r="CE191">
            <v>12.667999999999999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43.42</v>
          </cell>
          <cell r="CK191">
            <v>43.42</v>
          </cell>
          <cell r="CL191">
            <v>12.57</v>
          </cell>
          <cell r="CM191">
            <v>58.53</v>
          </cell>
          <cell r="CN191">
            <v>71.099999999999994</v>
          </cell>
          <cell r="CO191">
            <v>0</v>
          </cell>
          <cell r="CP191">
            <v>7</v>
          </cell>
          <cell r="CQ191">
            <v>7</v>
          </cell>
          <cell r="CR191">
            <v>121.52</v>
          </cell>
        </row>
        <row r="192">
          <cell r="A192" t="str">
            <v>МАППМорскоеСЗФО</v>
          </cell>
          <cell r="B192" t="str">
            <v>Калининградский</v>
          </cell>
          <cell r="C192" t="str">
            <v>Морское</v>
          </cell>
          <cell r="D192" t="str">
            <v>АПП</v>
          </cell>
          <cell r="E192" t="str">
            <v>МАПП</v>
          </cell>
          <cell r="F192" t="str">
            <v>да</v>
          </cell>
          <cell r="G192" t="str">
            <v>СЗФО</v>
          </cell>
          <cell r="H192" t="str">
            <v>Калининградская область</v>
          </cell>
          <cell r="I192" t="str">
            <v>нет</v>
          </cell>
          <cell r="J192" t="str">
            <v>Группа В</v>
          </cell>
          <cell r="K192">
            <v>167</v>
          </cell>
          <cell r="L192" t="str">
            <v>Западный</v>
          </cell>
          <cell r="M192" t="str">
            <v>Сухопутный</v>
          </cell>
          <cell r="N192" t="str">
            <v>не определена</v>
          </cell>
          <cell r="O192" t="str">
            <v>нет</v>
          </cell>
          <cell r="P192" t="str">
            <v>Литовская Республика</v>
          </cell>
          <cell r="Q192" t="str">
            <v>Нида</v>
          </cell>
          <cell r="R192">
            <v>0</v>
          </cell>
          <cell r="S192">
            <v>11.574999999999999</v>
          </cell>
          <cell r="T192">
            <v>1.25</v>
          </cell>
          <cell r="U192">
            <v>12.824999999999999</v>
          </cell>
          <cell r="V192">
            <v>0.86699999999999999</v>
          </cell>
          <cell r="W192">
            <v>9.89</v>
          </cell>
          <cell r="X192">
            <v>10.757000000000001</v>
          </cell>
          <cell r="Y192">
            <v>6.78</v>
          </cell>
          <cell r="Z192">
            <v>2.7</v>
          </cell>
          <cell r="AA192">
            <v>9.48</v>
          </cell>
          <cell r="AB192">
            <v>7.89</v>
          </cell>
          <cell r="AC192">
            <v>0.55000000000000004</v>
          </cell>
          <cell r="AD192">
            <v>8.44</v>
          </cell>
          <cell r="AE192">
            <v>41.502000000000002</v>
          </cell>
          <cell r="AF192">
            <v>1.93</v>
          </cell>
          <cell r="AG192">
            <v>0</v>
          </cell>
          <cell r="AH192">
            <v>1.93</v>
          </cell>
          <cell r="AI192">
            <v>76.36</v>
          </cell>
          <cell r="AJ192">
            <v>72.260000000000005</v>
          </cell>
          <cell r="AK192">
            <v>148.62</v>
          </cell>
          <cell r="AL192">
            <v>4.9572820000000002</v>
          </cell>
          <cell r="AM192">
            <v>0</v>
          </cell>
          <cell r="AN192">
            <v>4.9572820000000002</v>
          </cell>
          <cell r="AO192">
            <v>15.739000000000001</v>
          </cell>
          <cell r="AP192">
            <v>0.09</v>
          </cell>
          <cell r="AQ192">
            <v>15.829000000000001</v>
          </cell>
          <cell r="AR192">
            <v>171.33628200000001</v>
          </cell>
          <cell r="AS192">
            <v>10.76</v>
          </cell>
          <cell r="AT192">
            <v>0</v>
          </cell>
          <cell r="AU192">
            <v>10.76</v>
          </cell>
          <cell r="AV192">
            <v>15.51</v>
          </cell>
          <cell r="AW192">
            <v>0</v>
          </cell>
          <cell r="AX192">
            <v>15.51</v>
          </cell>
          <cell r="AY192">
            <v>10.274699999999999</v>
          </cell>
          <cell r="AZ192">
            <v>8.3005399999999998</v>
          </cell>
          <cell r="BA192">
            <v>18.575240000000001</v>
          </cell>
          <cell r="BB192">
            <v>8.5204880000000003</v>
          </cell>
          <cell r="BC192">
            <v>79.900000000000006</v>
          </cell>
          <cell r="BD192">
            <v>88.420488000000006</v>
          </cell>
          <cell r="BE192">
            <v>133.26572800000002</v>
          </cell>
          <cell r="BF192">
            <v>7.9371999999999998</v>
          </cell>
          <cell r="BG192">
            <v>0</v>
          </cell>
          <cell r="BH192">
            <v>7.9371999999999998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7.9371999999999998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</row>
        <row r="193">
          <cell r="A193" t="str">
            <v>МППМоскальвоДФО</v>
          </cell>
          <cell r="B193" t="str">
            <v>Владивостокский</v>
          </cell>
          <cell r="C193" t="str">
            <v>Москальво</v>
          </cell>
          <cell r="D193" t="str">
            <v>МПП</v>
          </cell>
          <cell r="E193" t="str">
            <v>МПП</v>
          </cell>
          <cell r="F193" t="str">
            <v>да</v>
          </cell>
          <cell r="G193" t="str">
            <v>ДФО</v>
          </cell>
          <cell r="H193" t="str">
            <v>Сахалинская область</v>
          </cell>
          <cell r="I193" t="str">
            <v>нет</v>
          </cell>
          <cell r="J193" t="str">
            <v>Группа В</v>
          </cell>
          <cell r="K193">
            <v>264</v>
          </cell>
          <cell r="L193" t="str">
            <v>Арктика</v>
          </cell>
          <cell r="M193" t="str">
            <v>Морской</v>
          </cell>
          <cell r="N193" t="str">
            <v>не определена</v>
          </cell>
          <cell r="O193" t="str">
            <v>нет</v>
          </cell>
          <cell r="P193" t="str">
            <v>не применимо</v>
          </cell>
          <cell r="Q193" t="str">
            <v>не применимо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100</v>
          </cell>
          <cell r="Z193">
            <v>3401</v>
          </cell>
          <cell r="AA193">
            <v>3501</v>
          </cell>
          <cell r="AB193">
            <v>0</v>
          </cell>
          <cell r="AC193">
            <v>3798</v>
          </cell>
          <cell r="AD193">
            <v>3798</v>
          </cell>
          <cell r="AE193">
            <v>7299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2804</v>
          </cell>
          <cell r="AN193">
            <v>2804</v>
          </cell>
          <cell r="AO193">
            <v>0</v>
          </cell>
          <cell r="AP193">
            <v>0</v>
          </cell>
          <cell r="AQ193">
            <v>0</v>
          </cell>
          <cell r="AR193">
            <v>2804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1840</v>
          </cell>
          <cell r="BA193">
            <v>1840</v>
          </cell>
          <cell r="BB193">
            <v>0</v>
          </cell>
          <cell r="BC193">
            <v>0</v>
          </cell>
          <cell r="BD193">
            <v>0</v>
          </cell>
          <cell r="BE193">
            <v>1840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5800</v>
          </cell>
          <cell r="CD193">
            <v>5800</v>
          </cell>
          <cell r="CE193">
            <v>5800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</row>
        <row r="194">
          <cell r="A194" t="str">
            <v>ВППМосква (Внуково)ЦФО</v>
          </cell>
          <cell r="B194" t="str">
            <v>Центральный аппарат</v>
          </cell>
          <cell r="C194" t="str">
            <v>Москва (Внуково)</v>
          </cell>
          <cell r="D194" t="str">
            <v>ВПП</v>
          </cell>
          <cell r="E194" t="str">
            <v>ВПП</v>
          </cell>
          <cell r="F194" t="str">
            <v>да</v>
          </cell>
          <cell r="G194" t="str">
            <v>ЦФО</v>
          </cell>
          <cell r="H194" t="str">
            <v>г. Москва</v>
          </cell>
          <cell r="I194" t="str">
            <v>нет</v>
          </cell>
          <cell r="J194" t="str">
            <v>Группа А</v>
          </cell>
          <cell r="K194">
            <v>53</v>
          </cell>
          <cell r="L194" t="str">
            <v>Не является признаком отнесения к МТК</v>
          </cell>
          <cell r="M194" t="str">
            <v>Не является признаком отнесения к МТК</v>
          </cell>
          <cell r="N194" t="str">
            <v>не определена</v>
          </cell>
          <cell r="O194" t="str">
            <v>нет</v>
          </cell>
          <cell r="P194" t="str">
            <v>не применимо</v>
          </cell>
          <cell r="Q194" t="str">
            <v>не применимо</v>
          </cell>
          <cell r="R194">
            <v>0</v>
          </cell>
          <cell r="S194">
            <v>7147</v>
          </cell>
          <cell r="T194">
            <v>84432</v>
          </cell>
          <cell r="U194">
            <v>91579</v>
          </cell>
          <cell r="V194">
            <v>6217</v>
          </cell>
          <cell r="W194">
            <v>1593</v>
          </cell>
          <cell r="X194">
            <v>7810</v>
          </cell>
          <cell r="Y194">
            <v>8963</v>
          </cell>
          <cell r="Z194">
            <v>122200</v>
          </cell>
          <cell r="AA194">
            <v>131163</v>
          </cell>
          <cell r="AB194">
            <v>6594</v>
          </cell>
          <cell r="AC194">
            <v>130320</v>
          </cell>
          <cell r="AD194">
            <v>136914</v>
          </cell>
          <cell r="AE194">
            <v>367466</v>
          </cell>
          <cell r="AF194">
            <v>7283</v>
          </cell>
          <cell r="AG194">
            <v>109331</v>
          </cell>
          <cell r="AH194">
            <v>116614</v>
          </cell>
          <cell r="AI194">
            <v>9343</v>
          </cell>
          <cell r="AJ194">
            <v>136510</v>
          </cell>
          <cell r="AK194">
            <v>145853</v>
          </cell>
          <cell r="AL194">
            <v>5541</v>
          </cell>
          <cell r="AM194">
            <v>2697</v>
          </cell>
          <cell r="AN194">
            <v>8238</v>
          </cell>
          <cell r="AO194">
            <v>9649</v>
          </cell>
          <cell r="AP194">
            <v>5646</v>
          </cell>
          <cell r="AQ194">
            <v>15295</v>
          </cell>
          <cell r="AR194">
            <v>286000</v>
          </cell>
          <cell r="AS194">
            <v>3710</v>
          </cell>
          <cell r="AT194">
            <v>2244</v>
          </cell>
          <cell r="AU194">
            <v>5954</v>
          </cell>
          <cell r="AV194">
            <v>3485</v>
          </cell>
          <cell r="AW194">
            <v>2608</v>
          </cell>
          <cell r="AX194">
            <v>6093</v>
          </cell>
          <cell r="AY194">
            <v>2229</v>
          </cell>
          <cell r="AZ194">
            <v>2343</v>
          </cell>
          <cell r="BA194">
            <v>4572</v>
          </cell>
          <cell r="BB194">
            <v>3509</v>
          </cell>
          <cell r="BC194">
            <v>4587</v>
          </cell>
          <cell r="BD194">
            <v>8096</v>
          </cell>
          <cell r="BE194">
            <v>24715</v>
          </cell>
          <cell r="BF194">
            <v>2455.29</v>
          </cell>
          <cell r="BG194">
            <v>2463.39</v>
          </cell>
          <cell r="BH194">
            <v>4918.68</v>
          </cell>
          <cell r="BI194">
            <v>3394</v>
          </cell>
          <cell r="BJ194">
            <v>4565</v>
          </cell>
          <cell r="BK194">
            <v>7959</v>
          </cell>
          <cell r="BL194">
            <v>2640</v>
          </cell>
          <cell r="BM194">
            <v>2443</v>
          </cell>
          <cell r="BN194">
            <v>5083</v>
          </cell>
          <cell r="BO194">
            <v>3495.81</v>
          </cell>
          <cell r="BP194">
            <v>6339.2</v>
          </cell>
          <cell r="BQ194">
            <v>9835.01</v>
          </cell>
          <cell r="BR194">
            <v>27795.690000000002</v>
          </cell>
          <cell r="BS194">
            <v>6544</v>
          </cell>
          <cell r="BT194">
            <v>2300</v>
          </cell>
          <cell r="BU194">
            <v>8844</v>
          </cell>
          <cell r="BV194">
            <v>9584</v>
          </cell>
          <cell r="BW194">
            <v>1895</v>
          </cell>
          <cell r="BX194">
            <v>11479</v>
          </cell>
          <cell r="BY194">
            <v>8648</v>
          </cell>
          <cell r="BZ194">
            <v>1986</v>
          </cell>
          <cell r="CA194">
            <v>10634</v>
          </cell>
          <cell r="CB194">
            <v>12012</v>
          </cell>
          <cell r="CC194">
            <v>2742</v>
          </cell>
          <cell r="CD194">
            <v>14754</v>
          </cell>
          <cell r="CE194">
            <v>45711</v>
          </cell>
          <cell r="CF194">
            <v>7941.4</v>
          </cell>
          <cell r="CG194">
            <v>1290.71</v>
          </cell>
          <cell r="CH194">
            <v>9232.11</v>
          </cell>
          <cell r="CI194">
            <v>8887</v>
          </cell>
          <cell r="CJ194">
            <v>2662</v>
          </cell>
          <cell r="CK194">
            <v>11549</v>
          </cell>
          <cell r="CL194">
            <v>7868</v>
          </cell>
          <cell r="CM194">
            <v>2009</v>
          </cell>
          <cell r="CN194">
            <v>9877</v>
          </cell>
          <cell r="CO194">
            <v>10782</v>
          </cell>
          <cell r="CP194">
            <v>2325</v>
          </cell>
          <cell r="CQ194">
            <v>13107</v>
          </cell>
          <cell r="CR194">
            <v>43765.11</v>
          </cell>
        </row>
        <row r="195">
          <cell r="A195" t="str">
            <v>ВППМосква (Домодедово)ЦФО</v>
          </cell>
          <cell r="B195" t="str">
            <v>Центральный аппарат</v>
          </cell>
          <cell r="C195" t="str">
            <v>Москва (Домодедово)</v>
          </cell>
          <cell r="D195" t="str">
            <v>ВПП</v>
          </cell>
          <cell r="E195" t="str">
            <v>ВПП</v>
          </cell>
          <cell r="F195" t="str">
            <v>да</v>
          </cell>
          <cell r="G195" t="str">
            <v>ЦФО</v>
          </cell>
          <cell r="H195" t="str">
            <v>Московская область</v>
          </cell>
          <cell r="I195" t="str">
            <v>нет</v>
          </cell>
          <cell r="J195" t="str">
            <v>Группа А</v>
          </cell>
          <cell r="K195">
            <v>204</v>
          </cell>
          <cell r="L195" t="str">
            <v>Не является признаком отнесения к МТК</v>
          </cell>
          <cell r="M195" t="str">
            <v>Не является признаком отнесения к МТК</v>
          </cell>
          <cell r="N195" t="str">
            <v>не определена</v>
          </cell>
          <cell r="O195" t="str">
            <v>нет</v>
          </cell>
          <cell r="P195" t="str">
            <v>не применимо</v>
          </cell>
          <cell r="Q195" t="str">
            <v>не применимо</v>
          </cell>
          <cell r="R195">
            <v>0</v>
          </cell>
          <cell r="S195">
            <v>9239.6</v>
          </cell>
          <cell r="T195">
            <v>4839.28</v>
          </cell>
          <cell r="U195">
            <v>14078.880000000001</v>
          </cell>
          <cell r="V195">
            <v>13065.24</v>
          </cell>
          <cell r="W195">
            <v>2930.66</v>
          </cell>
          <cell r="X195">
            <v>15995.9</v>
          </cell>
          <cell r="Y195">
            <v>10638.68</v>
          </cell>
          <cell r="Z195">
            <v>3922.95</v>
          </cell>
          <cell r="AA195">
            <v>14561.630000000001</v>
          </cell>
          <cell r="AB195">
            <v>11910.6</v>
          </cell>
          <cell r="AC195">
            <v>3924.1499999999996</v>
          </cell>
          <cell r="AD195">
            <v>15834.75</v>
          </cell>
          <cell r="AE195">
            <v>60471.16</v>
          </cell>
          <cell r="AF195">
            <v>10358.530000000001</v>
          </cell>
          <cell r="AG195">
            <v>3367.93</v>
          </cell>
          <cell r="AH195">
            <v>13726.460000000001</v>
          </cell>
          <cell r="AI195">
            <v>10171.82</v>
          </cell>
          <cell r="AJ195">
            <v>3624.86</v>
          </cell>
          <cell r="AK195">
            <v>13796.68</v>
          </cell>
          <cell r="AL195">
            <v>9701.9800000000014</v>
          </cell>
          <cell r="AM195">
            <v>3418.5</v>
          </cell>
          <cell r="AN195">
            <v>13120.480000000001</v>
          </cell>
          <cell r="AO195">
            <v>10543.94</v>
          </cell>
          <cell r="AP195">
            <v>3885.22</v>
          </cell>
          <cell r="AQ195">
            <v>14429.16</v>
          </cell>
          <cell r="AR195">
            <v>55072.78</v>
          </cell>
          <cell r="AS195">
            <v>8688.5</v>
          </cell>
          <cell r="AT195">
            <v>3221</v>
          </cell>
          <cell r="AU195">
            <v>11909.5</v>
          </cell>
          <cell r="AV195">
            <v>7754</v>
          </cell>
          <cell r="AW195">
            <v>3473</v>
          </cell>
          <cell r="AX195">
            <v>11227</v>
          </cell>
          <cell r="AY195">
            <v>7774</v>
          </cell>
          <cell r="AZ195">
            <v>3485</v>
          </cell>
          <cell r="BA195">
            <v>11259</v>
          </cell>
          <cell r="BB195">
            <v>8678</v>
          </cell>
          <cell r="BC195">
            <v>3914</v>
          </cell>
          <cell r="BD195">
            <v>12592</v>
          </cell>
          <cell r="BE195">
            <v>46987.5</v>
          </cell>
          <cell r="BF195">
            <v>7524.06</v>
          </cell>
          <cell r="BG195">
            <v>2278.41</v>
          </cell>
          <cell r="BH195">
            <v>9802.4700000000012</v>
          </cell>
          <cell r="BI195">
            <v>3522.01</v>
          </cell>
          <cell r="BJ195">
            <v>1500.69</v>
          </cell>
          <cell r="BK195">
            <v>5022.7000000000007</v>
          </cell>
          <cell r="BL195">
            <v>4656.29</v>
          </cell>
          <cell r="BM195">
            <v>1764.24</v>
          </cell>
          <cell r="BN195">
            <v>6420.53</v>
          </cell>
          <cell r="BO195">
            <v>6270.7</v>
          </cell>
          <cell r="BP195">
            <v>2220.48</v>
          </cell>
          <cell r="BQ195">
            <v>8491.18</v>
          </cell>
          <cell r="BR195">
            <v>29736.880000000001</v>
          </cell>
          <cell r="BS195">
            <v>6929.2</v>
          </cell>
          <cell r="BT195">
            <v>2657.98</v>
          </cell>
          <cell r="BU195">
            <v>9587.18</v>
          </cell>
          <cell r="BV195">
            <v>5006.07</v>
          </cell>
          <cell r="BW195">
            <v>2510.7199999999998</v>
          </cell>
          <cell r="BX195">
            <v>7516.7899999999991</v>
          </cell>
          <cell r="BY195">
            <v>5553.57</v>
          </cell>
          <cell r="BZ195">
            <v>2808.81</v>
          </cell>
          <cell r="CA195">
            <v>8362.3799999999992</v>
          </cell>
          <cell r="CB195">
            <v>7234.8</v>
          </cell>
          <cell r="CC195">
            <v>3157.5</v>
          </cell>
          <cell r="CD195">
            <v>10392.299999999999</v>
          </cell>
          <cell r="CE195">
            <v>35858.65</v>
          </cell>
          <cell r="CF195">
            <v>4356.8999999999996</v>
          </cell>
          <cell r="CG195">
            <v>2205.9</v>
          </cell>
          <cell r="CH195">
            <v>6562.7999999999993</v>
          </cell>
          <cell r="CI195">
            <v>2988.7</v>
          </cell>
          <cell r="CJ195">
            <v>990.3</v>
          </cell>
          <cell r="CK195">
            <v>3979</v>
          </cell>
          <cell r="CL195">
            <v>5406.7</v>
          </cell>
          <cell r="CM195">
            <v>1327.9</v>
          </cell>
          <cell r="CN195">
            <v>6734.6</v>
          </cell>
          <cell r="CO195">
            <v>7216.88</v>
          </cell>
          <cell r="CP195">
            <v>2065.5100000000002</v>
          </cell>
          <cell r="CQ195">
            <v>9282.39</v>
          </cell>
          <cell r="CR195">
            <v>26558.79</v>
          </cell>
        </row>
        <row r="196">
          <cell r="A196" t="str">
            <v>ВППМосква (Шереметьево)ЦФО</v>
          </cell>
          <cell r="B196" t="str">
            <v>Центральный аппарат</v>
          </cell>
          <cell r="C196" t="str">
            <v>Москва (Шереметьево)</v>
          </cell>
          <cell r="D196" t="str">
            <v>ВПП</v>
          </cell>
          <cell r="E196" t="str">
            <v>ВПП</v>
          </cell>
          <cell r="F196" t="str">
            <v>да</v>
          </cell>
          <cell r="G196" t="str">
            <v>ЦФО</v>
          </cell>
          <cell r="H196" t="str">
            <v>Московская область</v>
          </cell>
          <cell r="I196" t="str">
            <v>нет</v>
          </cell>
          <cell r="J196" t="str">
            <v>Группа В</v>
          </cell>
          <cell r="K196">
            <v>159</v>
          </cell>
          <cell r="L196" t="str">
            <v>Не является признаком отнесения к МТК</v>
          </cell>
          <cell r="M196" t="str">
            <v>Не является признаком отнесения к МТК</v>
          </cell>
          <cell r="N196" t="str">
            <v>не определена</v>
          </cell>
          <cell r="O196" t="str">
            <v>нет</v>
          </cell>
          <cell r="P196" t="str">
            <v>не применимо</v>
          </cell>
          <cell r="Q196" t="str">
            <v>не применимо</v>
          </cell>
          <cell r="R196">
            <v>0</v>
          </cell>
          <cell r="S196">
            <v>25553</v>
          </cell>
          <cell r="T196">
            <v>5974</v>
          </cell>
          <cell r="U196">
            <v>31527</v>
          </cell>
          <cell r="V196">
            <v>29112</v>
          </cell>
          <cell r="W196">
            <v>6007</v>
          </cell>
          <cell r="X196">
            <v>35119</v>
          </cell>
          <cell r="Y196">
            <v>33240</v>
          </cell>
          <cell r="Z196">
            <v>5645</v>
          </cell>
          <cell r="AA196">
            <v>38885</v>
          </cell>
          <cell r="AB196">
            <v>37328</v>
          </cell>
          <cell r="AC196">
            <v>6849</v>
          </cell>
          <cell r="AD196">
            <v>44177</v>
          </cell>
          <cell r="AE196">
            <v>149708</v>
          </cell>
          <cell r="AF196">
            <v>28988</v>
          </cell>
          <cell r="AG196">
            <v>6422</v>
          </cell>
          <cell r="AH196">
            <v>35410</v>
          </cell>
          <cell r="AI196">
            <v>37782.656000000003</v>
          </cell>
          <cell r="AJ196">
            <v>6166.6959999999999</v>
          </cell>
          <cell r="AK196">
            <v>43949.351999999999</v>
          </cell>
          <cell r="AL196">
            <v>40086</v>
          </cell>
          <cell r="AM196">
            <v>6311</v>
          </cell>
          <cell r="AN196">
            <v>46397</v>
          </cell>
          <cell r="AO196">
            <v>36943.47</v>
          </cell>
          <cell r="AP196">
            <v>7840.92</v>
          </cell>
          <cell r="AQ196">
            <v>44784.39</v>
          </cell>
          <cell r="AR196">
            <v>170540.742</v>
          </cell>
          <cell r="AS196">
            <v>25762.799999999999</v>
          </cell>
          <cell r="AT196">
            <v>7751.52</v>
          </cell>
          <cell r="AU196">
            <v>33514.32</v>
          </cell>
          <cell r="AV196">
            <v>35911.165000000001</v>
          </cell>
          <cell r="AW196">
            <v>8550.018</v>
          </cell>
          <cell r="AX196">
            <v>44461.183000000005</v>
          </cell>
          <cell r="AY196">
            <v>39529.440999999999</v>
          </cell>
          <cell r="AZ196">
            <v>7881.0479999999998</v>
          </cell>
          <cell r="BA196">
            <v>47410.489000000001</v>
          </cell>
          <cell r="BB196">
            <v>52933.595000000001</v>
          </cell>
          <cell r="BC196">
            <v>10168.105</v>
          </cell>
          <cell r="BD196">
            <v>63101.7</v>
          </cell>
          <cell r="BE196">
            <v>188487.69200000001</v>
          </cell>
          <cell r="BF196">
            <v>38577.627</v>
          </cell>
          <cell r="BG196">
            <v>7783.91</v>
          </cell>
          <cell r="BH196">
            <v>46361.536999999997</v>
          </cell>
          <cell r="BI196">
            <v>38980.576999999997</v>
          </cell>
          <cell r="BJ196">
            <v>5819.6270000000004</v>
          </cell>
          <cell r="BK196">
            <v>44800.203999999998</v>
          </cell>
          <cell r="BL196">
            <v>35630.519</v>
          </cell>
          <cell r="BM196">
            <v>6808.3860000000004</v>
          </cell>
          <cell r="BN196">
            <v>42438.904999999999</v>
          </cell>
          <cell r="BO196">
            <v>48580.53</v>
          </cell>
          <cell r="BP196">
            <v>8834.2639999999992</v>
          </cell>
          <cell r="BQ196">
            <v>57414.793999999994</v>
          </cell>
          <cell r="BR196">
            <v>191015.44</v>
          </cell>
          <cell r="BS196">
            <v>38130.61</v>
          </cell>
          <cell r="BT196">
            <v>6118.56</v>
          </cell>
          <cell r="BU196">
            <v>44249.17</v>
          </cell>
          <cell r="BV196">
            <v>42780</v>
          </cell>
          <cell r="BW196">
            <v>6187</v>
          </cell>
          <cell r="BX196">
            <v>48967</v>
          </cell>
          <cell r="BY196">
            <v>46348</v>
          </cell>
          <cell r="BZ196">
            <v>5316</v>
          </cell>
          <cell r="CA196">
            <v>51664</v>
          </cell>
          <cell r="CB196">
            <v>54013</v>
          </cell>
          <cell r="CC196">
            <v>6765</v>
          </cell>
          <cell r="CD196">
            <v>60778</v>
          </cell>
          <cell r="CE196">
            <v>205658.16999999998</v>
          </cell>
          <cell r="CF196">
            <v>37190</v>
          </cell>
          <cell r="CG196">
            <v>4105</v>
          </cell>
          <cell r="CH196">
            <v>41295</v>
          </cell>
          <cell r="CI196">
            <v>18240</v>
          </cell>
          <cell r="CJ196">
            <v>1150</v>
          </cell>
          <cell r="CK196">
            <v>19390</v>
          </cell>
          <cell r="CL196">
            <v>27748</v>
          </cell>
          <cell r="CM196">
            <v>1047</v>
          </cell>
          <cell r="CN196">
            <v>28795</v>
          </cell>
          <cell r="CO196">
            <v>36209</v>
          </cell>
          <cell r="CP196">
            <v>1185</v>
          </cell>
          <cell r="CQ196">
            <v>37394</v>
          </cell>
          <cell r="CR196">
            <v>126874</v>
          </cell>
        </row>
        <row r="197">
          <cell r="A197" t="str">
            <v>ДАПП ПУПМугур-АксыСФО</v>
          </cell>
          <cell r="B197" t="str">
            <v>Новосибирский</v>
          </cell>
          <cell r="C197" t="str">
            <v>Мугур-Аксы</v>
          </cell>
          <cell r="D197" t="str">
            <v>АПП</v>
          </cell>
          <cell r="E197" t="str">
            <v>ДАПП ПУП</v>
          </cell>
          <cell r="F197" t="str">
            <v>нет</v>
          </cell>
          <cell r="G197" t="str">
            <v>СФО</v>
          </cell>
          <cell r="H197" t="str">
            <v>Республика Тыва</v>
          </cell>
          <cell r="I197" t="str">
            <v>нет</v>
          </cell>
          <cell r="J197" t="str">
            <v>не определена</v>
          </cell>
          <cell r="K197">
            <v>350</v>
          </cell>
          <cell r="L197" t="str">
            <v>Восток</v>
          </cell>
          <cell r="M197" t="str">
            <v>РМК</v>
          </cell>
          <cell r="N197" t="str">
            <v>не определена</v>
          </cell>
          <cell r="O197" t="str">
            <v>нет</v>
          </cell>
          <cell r="P197" t="str">
            <v>Монголия</v>
          </cell>
          <cell r="Q197" t="str">
            <v>Харигийн-Гол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</row>
        <row r="198">
          <cell r="A198" t="str">
            <v>ВППМурманскСЗФО</v>
          </cell>
          <cell r="B198" t="str">
            <v>Мурманский</v>
          </cell>
          <cell r="C198" t="str">
            <v>Мурманск</v>
          </cell>
          <cell r="D198" t="str">
            <v>ВПП</v>
          </cell>
          <cell r="E198" t="str">
            <v>ВПП</v>
          </cell>
          <cell r="F198" t="str">
            <v>да</v>
          </cell>
          <cell r="G198" t="str">
            <v>СЗФО</v>
          </cell>
          <cell r="H198" t="str">
            <v>Мурманская область</v>
          </cell>
          <cell r="I198" t="str">
            <v>да</v>
          </cell>
          <cell r="J198" t="str">
            <v>Группа С</v>
          </cell>
          <cell r="K198">
            <v>186</v>
          </cell>
          <cell r="L198" t="str">
            <v>Не является признаком отнесения к МТК</v>
          </cell>
          <cell r="M198" t="str">
            <v>Не является признаком отнесения к МТК</v>
          </cell>
          <cell r="N198" t="str">
            <v>не определена</v>
          </cell>
          <cell r="O198" t="str">
            <v>да</v>
          </cell>
          <cell r="P198" t="str">
            <v>не применимо</v>
          </cell>
          <cell r="Q198" t="str">
            <v>не применимо</v>
          </cell>
          <cell r="R198">
            <v>0</v>
          </cell>
          <cell r="S198">
            <v>0.09</v>
          </cell>
          <cell r="T198">
            <v>9.1310000000000002</v>
          </cell>
          <cell r="U198">
            <v>9.2210000000000001</v>
          </cell>
          <cell r="V198">
            <v>6.4</v>
          </cell>
          <cell r="W198">
            <v>5.15</v>
          </cell>
          <cell r="X198">
            <v>11.55</v>
          </cell>
          <cell r="Y198">
            <v>2.9999999999999997E-4</v>
          </cell>
          <cell r="Z198">
            <v>1.0699999999999999E-2</v>
          </cell>
          <cell r="AA198">
            <v>1.0999999999999999E-2</v>
          </cell>
          <cell r="AB198">
            <v>2.4500000000000001E-2</v>
          </cell>
          <cell r="AC198">
            <v>14.3</v>
          </cell>
          <cell r="AD198">
            <v>14.3245</v>
          </cell>
          <cell r="AE198">
            <v>35.106499999999997</v>
          </cell>
          <cell r="AF198">
            <v>5</v>
          </cell>
          <cell r="AG198">
            <v>8</v>
          </cell>
          <cell r="AH198">
            <v>13</v>
          </cell>
          <cell r="AI198">
            <v>2.5</v>
          </cell>
          <cell r="AJ198">
            <v>19.5</v>
          </cell>
          <cell r="AK198">
            <v>22</v>
          </cell>
          <cell r="AL198">
            <v>0</v>
          </cell>
          <cell r="AM198">
            <v>7.0000000000000007E-2</v>
          </cell>
          <cell r="AN198">
            <v>7.0000000000000007E-2</v>
          </cell>
          <cell r="AO198">
            <v>7.6999999999999999E-2</v>
          </cell>
          <cell r="AP198">
            <v>36.015999999999998</v>
          </cell>
          <cell r="AQ198">
            <v>36.092999999999996</v>
          </cell>
          <cell r="AR198">
            <v>71.162999999999997</v>
          </cell>
          <cell r="AS198">
            <v>5.383</v>
          </cell>
          <cell r="AT198">
            <v>3.8250000000000002</v>
          </cell>
          <cell r="AU198">
            <v>9.2080000000000002</v>
          </cell>
          <cell r="AV198">
            <v>0.23599999999999999</v>
          </cell>
          <cell r="AW198">
            <v>2.1379999999999999</v>
          </cell>
          <cell r="AX198">
            <v>2.3739999999999997</v>
          </cell>
          <cell r="AY198">
            <v>6.55</v>
          </cell>
          <cell r="AZ198">
            <v>14.78</v>
          </cell>
          <cell r="BA198">
            <v>21.33</v>
          </cell>
          <cell r="BB198">
            <v>0</v>
          </cell>
          <cell r="BC198">
            <v>35.700000000000003</v>
          </cell>
          <cell r="BD198">
            <v>35.700000000000003</v>
          </cell>
          <cell r="BE198">
            <v>68.612000000000009</v>
          </cell>
          <cell r="BF198">
            <v>2.9710000000000001</v>
          </cell>
          <cell r="BG198">
            <v>6.8</v>
          </cell>
          <cell r="BH198">
            <v>9.7710000000000008</v>
          </cell>
          <cell r="BI198">
            <v>18</v>
          </cell>
          <cell r="BJ198">
            <v>10.41</v>
          </cell>
          <cell r="BK198">
            <v>28.41</v>
          </cell>
          <cell r="BL198">
            <v>0</v>
          </cell>
          <cell r="BM198">
            <v>3.8</v>
          </cell>
          <cell r="BN198">
            <v>3.8</v>
          </cell>
          <cell r="BO198">
            <v>22</v>
          </cell>
          <cell r="BP198">
            <v>7</v>
          </cell>
          <cell r="BQ198">
            <v>29</v>
          </cell>
          <cell r="BR198">
            <v>70.980999999999995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4.7</v>
          </cell>
          <cell r="BZ198">
            <v>3.6</v>
          </cell>
          <cell r="CA198">
            <v>8.3000000000000007</v>
          </cell>
          <cell r="CB198">
            <v>12.5</v>
          </cell>
          <cell r="CC198">
            <v>9.4</v>
          </cell>
          <cell r="CD198">
            <v>21.9</v>
          </cell>
          <cell r="CE198">
            <v>30.2</v>
          </cell>
          <cell r="CF198">
            <v>1.02</v>
          </cell>
          <cell r="CG198">
            <v>1.53</v>
          </cell>
          <cell r="CH198">
            <v>2.5499999999999998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2.5499999999999998</v>
          </cell>
        </row>
        <row r="199">
          <cell r="A199" t="str">
            <v>МППМурманскСЗФО</v>
          </cell>
          <cell r="B199" t="str">
            <v>Мурманский</v>
          </cell>
          <cell r="C199" t="str">
            <v>Мурманск</v>
          </cell>
          <cell r="D199" t="str">
            <v>МПП</v>
          </cell>
          <cell r="E199" t="str">
            <v>МПП</v>
          </cell>
          <cell r="F199" t="str">
            <v>да</v>
          </cell>
          <cell r="G199" t="str">
            <v>СЗФО</v>
          </cell>
          <cell r="H199" t="str">
            <v>Мурманская область</v>
          </cell>
          <cell r="I199" t="str">
            <v>да</v>
          </cell>
          <cell r="J199" t="str">
            <v>Группа А</v>
          </cell>
          <cell r="K199">
            <v>48</v>
          </cell>
          <cell r="L199" t="str">
            <v>Западный</v>
          </cell>
          <cell r="M199" t="str">
            <v>Морской</v>
          </cell>
          <cell r="N199" t="str">
            <v>Север-Юг
Транссиб
Северный морской путь</v>
          </cell>
          <cell r="O199" t="str">
            <v>да</v>
          </cell>
          <cell r="P199" t="str">
            <v>не применимо</v>
          </cell>
          <cell r="Q199" t="str">
            <v>не применимо</v>
          </cell>
          <cell r="R199">
            <v>25516785</v>
          </cell>
          <cell r="S199">
            <v>958166.27</v>
          </cell>
          <cell r="T199">
            <v>9612500.3770000003</v>
          </cell>
          <cell r="U199">
            <v>10570666.647</v>
          </cell>
          <cell r="V199">
            <v>966766.08100000001</v>
          </cell>
          <cell r="W199">
            <v>11193251.48</v>
          </cell>
          <cell r="X199">
            <v>12160017.561000001</v>
          </cell>
          <cell r="Y199">
            <v>594880.06000000006</v>
          </cell>
          <cell r="Z199">
            <v>10496985.374</v>
          </cell>
          <cell r="AA199">
            <v>11091865.434</v>
          </cell>
          <cell r="AB199">
            <v>996487</v>
          </cell>
          <cell r="AC199">
            <v>10917257.831</v>
          </cell>
          <cell r="AD199">
            <v>11913744.831</v>
          </cell>
          <cell r="AE199">
            <v>45736294.473000005</v>
          </cell>
          <cell r="AF199">
            <v>1069113.2779999999</v>
          </cell>
          <cell r="AG199">
            <v>9554411.4409999996</v>
          </cell>
          <cell r="AH199">
            <v>10623524.719000001</v>
          </cell>
          <cell r="AI199">
            <v>1209504.67</v>
          </cell>
          <cell r="AJ199">
            <v>10311140.195</v>
          </cell>
          <cell r="AK199">
            <v>11520644.865</v>
          </cell>
          <cell r="AL199">
            <v>889528.92</v>
          </cell>
          <cell r="AM199">
            <v>11097097.019000001</v>
          </cell>
          <cell r="AN199">
            <v>11986625.939000001</v>
          </cell>
          <cell r="AO199">
            <v>1103236.2350000001</v>
          </cell>
          <cell r="AP199">
            <v>10037354.302999999</v>
          </cell>
          <cell r="AQ199">
            <v>11140590.537999999</v>
          </cell>
          <cell r="AR199">
            <v>45271386.061000004</v>
          </cell>
          <cell r="AS199">
            <v>1164246.1030000001</v>
          </cell>
          <cell r="AT199">
            <v>11797571.679</v>
          </cell>
          <cell r="AU199">
            <v>12961817.782</v>
          </cell>
          <cell r="AV199">
            <v>207709.299</v>
          </cell>
          <cell r="AW199">
            <v>9475221.0769999996</v>
          </cell>
          <cell r="AX199">
            <v>9682930.3760000002</v>
          </cell>
          <cell r="AY199">
            <v>2334.393</v>
          </cell>
          <cell r="AZ199">
            <v>9989723.9890000001</v>
          </cell>
          <cell r="BA199">
            <v>9992058.3819999993</v>
          </cell>
          <cell r="BB199">
            <v>1004998.072</v>
          </cell>
          <cell r="BC199">
            <v>10453732.346000001</v>
          </cell>
          <cell r="BD199">
            <v>11458730.418000001</v>
          </cell>
          <cell r="BE199">
            <v>44095536.957999997</v>
          </cell>
          <cell r="BF199">
            <v>382667.88400000002</v>
          </cell>
          <cell r="BG199">
            <v>9846149.7400000002</v>
          </cell>
          <cell r="BH199">
            <v>10228817.624</v>
          </cell>
          <cell r="BI199">
            <v>283863</v>
          </cell>
          <cell r="BJ199">
            <v>13844145.085999999</v>
          </cell>
          <cell r="BK199">
            <v>14128008.085999999</v>
          </cell>
          <cell r="BL199">
            <v>548540.91</v>
          </cell>
          <cell r="BM199">
            <v>9658924.8660000004</v>
          </cell>
          <cell r="BN199">
            <v>10207465.776000001</v>
          </cell>
          <cell r="BO199">
            <v>347035</v>
          </cell>
          <cell r="BP199">
            <v>10480405.469000001</v>
          </cell>
          <cell r="BQ199">
            <v>10827440.469000001</v>
          </cell>
          <cell r="BR199">
            <v>45391731.954999998</v>
          </cell>
          <cell r="BS199">
            <v>190035</v>
          </cell>
          <cell r="BT199">
            <v>9584218.0549999997</v>
          </cell>
          <cell r="BU199">
            <v>9774253.0549999997</v>
          </cell>
          <cell r="BV199">
            <v>293067.05</v>
          </cell>
          <cell r="BW199">
            <v>9276117.1899999995</v>
          </cell>
          <cell r="BX199">
            <v>9569184.2400000002</v>
          </cell>
          <cell r="BY199">
            <v>608710</v>
          </cell>
          <cell r="BZ199">
            <v>9627616.8099999987</v>
          </cell>
          <cell r="CA199">
            <v>10236326.809999999</v>
          </cell>
          <cell r="CB199">
            <v>487758</v>
          </cell>
          <cell r="CC199">
            <v>8583681.1909999996</v>
          </cell>
          <cell r="CD199">
            <v>9071439.1909999996</v>
          </cell>
          <cell r="CE199">
            <v>38651203.295999996</v>
          </cell>
          <cell r="CF199">
            <v>446273</v>
          </cell>
          <cell r="CG199">
            <v>8920109.1199999992</v>
          </cell>
          <cell r="CH199">
            <v>9366382.1199999992</v>
          </cell>
          <cell r="CI199">
            <v>191986</v>
          </cell>
          <cell r="CJ199">
            <v>9745216.0800000001</v>
          </cell>
          <cell r="CK199">
            <v>9937202.0800000001</v>
          </cell>
          <cell r="CL199">
            <v>218076</v>
          </cell>
          <cell r="CM199">
            <v>9026291.6699999999</v>
          </cell>
          <cell r="CN199">
            <v>9244367.6699999999</v>
          </cell>
          <cell r="CO199">
            <v>219634</v>
          </cell>
          <cell r="CP199">
            <v>9191940.1669999994</v>
          </cell>
          <cell r="CQ199">
            <v>9411574.1669999994</v>
          </cell>
          <cell r="CR199">
            <v>37959526.037</v>
          </cell>
        </row>
        <row r="200">
          <cell r="A200" t="str">
            <v>ВППНальчикСКФО</v>
          </cell>
          <cell r="B200" t="str">
            <v>Северо-Кавказский</v>
          </cell>
          <cell r="C200" t="str">
            <v>Нальчик</v>
          </cell>
          <cell r="D200" t="str">
            <v>ВПП</v>
          </cell>
          <cell r="E200" t="str">
            <v>ВПП</v>
          </cell>
          <cell r="F200" t="str">
            <v>да</v>
          </cell>
          <cell r="G200" t="str">
            <v>СКФО</v>
          </cell>
          <cell r="H200" t="str">
            <v>Кабардино-Балкарская Республика</v>
          </cell>
          <cell r="I200" t="str">
            <v>нет</v>
          </cell>
          <cell r="J200" t="str">
            <v>Группа С</v>
          </cell>
          <cell r="K200">
            <v>303</v>
          </cell>
          <cell r="L200" t="str">
            <v>Не является признаком отнесения к МТК</v>
          </cell>
          <cell r="M200" t="str">
            <v>Не является признаком отнесения к МТК</v>
          </cell>
          <cell r="N200" t="str">
            <v>не определена</v>
          </cell>
          <cell r="O200" t="str">
            <v>нет</v>
          </cell>
          <cell r="P200" t="str">
            <v>не применимо</v>
          </cell>
          <cell r="Q200" t="str">
            <v>не применимо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17</v>
          </cell>
          <cell r="BZ200">
            <v>60.9</v>
          </cell>
          <cell r="CA200">
            <v>77.900000000000006</v>
          </cell>
          <cell r="CB200">
            <v>0</v>
          </cell>
          <cell r="CC200">
            <v>0</v>
          </cell>
          <cell r="CD200">
            <v>0</v>
          </cell>
          <cell r="CE200">
            <v>77.900000000000006</v>
          </cell>
          <cell r="CF200">
            <v>0</v>
          </cell>
          <cell r="CG200">
            <v>6</v>
          </cell>
          <cell r="CH200">
            <v>6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6</v>
          </cell>
        </row>
        <row r="201">
          <cell r="A201" t="str">
            <v>МППНарьян-МарСЗФО</v>
          </cell>
          <cell r="B201" t="str">
            <v>Мурманский</v>
          </cell>
          <cell r="C201" t="str">
            <v>Нарьян-Мар</v>
          </cell>
          <cell r="D201" t="str">
            <v>МПП</v>
          </cell>
          <cell r="E201" t="str">
            <v>МПП</v>
          </cell>
          <cell r="F201" t="str">
            <v>нет</v>
          </cell>
          <cell r="G201" t="str">
            <v>СЗФО</v>
          </cell>
          <cell r="H201" t="str">
            <v>Ненецкий автономный округ</v>
          </cell>
          <cell r="I201" t="str">
            <v>да</v>
          </cell>
          <cell r="J201" t="str">
            <v>не определена</v>
          </cell>
          <cell r="K201">
            <v>378</v>
          </cell>
          <cell r="L201" t="str">
            <v>Арктика</v>
          </cell>
          <cell r="M201" t="str">
            <v>Морской</v>
          </cell>
          <cell r="N201" t="str">
            <v>не определена</v>
          </cell>
          <cell r="O201" t="str">
            <v>да</v>
          </cell>
          <cell r="P201" t="str">
            <v>не применимо</v>
          </cell>
          <cell r="Q201" t="str">
            <v>не применимо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</row>
        <row r="202">
          <cell r="A202" t="str">
            <v>МАППСоловьевскДФО</v>
          </cell>
          <cell r="B202" t="str">
            <v>Читинский</v>
          </cell>
          <cell r="C202" t="str">
            <v>Соловьевск</v>
          </cell>
          <cell r="D202" t="str">
            <v>АПП</v>
          </cell>
          <cell r="E202" t="str">
            <v>МАПП</v>
          </cell>
          <cell r="F202" t="str">
            <v>да</v>
          </cell>
          <cell r="G202" t="str">
            <v>ДФО</v>
          </cell>
          <cell r="H202" t="str">
            <v>Забайкальский край</v>
          </cell>
          <cell r="I202" t="str">
            <v>нет</v>
          </cell>
          <cell r="J202" t="str">
            <v>Группа С</v>
          </cell>
          <cell r="K202">
            <v>147</v>
          </cell>
          <cell r="L202" t="str">
            <v>Восток</v>
          </cell>
          <cell r="M202" t="str">
            <v>РМК</v>
          </cell>
          <cell r="N202" t="str">
            <v>не определена</v>
          </cell>
          <cell r="O202" t="str">
            <v>нет</v>
          </cell>
          <cell r="P202" t="str">
            <v>Монголия</v>
          </cell>
          <cell r="Q202" t="str">
            <v>Эрэнцав</v>
          </cell>
          <cell r="R202">
            <v>0</v>
          </cell>
          <cell r="S202">
            <v>0</v>
          </cell>
          <cell r="T202">
            <v>4.9930000000000003</v>
          </cell>
          <cell r="U202">
            <v>4.9930000000000003</v>
          </cell>
          <cell r="V202">
            <v>0</v>
          </cell>
          <cell r="W202">
            <v>0</v>
          </cell>
          <cell r="X202">
            <v>0</v>
          </cell>
          <cell r="Y202">
            <v>7.2999999999999995E-2</v>
          </cell>
          <cell r="Z202">
            <v>7.6050000000000004</v>
          </cell>
          <cell r="AA202">
            <v>7.6780000000000008</v>
          </cell>
          <cell r="AB202">
            <v>0</v>
          </cell>
          <cell r="AC202">
            <v>1.5029999999999999</v>
          </cell>
          <cell r="AD202">
            <v>1.5029999999999999</v>
          </cell>
          <cell r="AE202">
            <v>14.174000000000001</v>
          </cell>
          <cell r="AF202">
            <v>0</v>
          </cell>
          <cell r="AG202">
            <v>6.1219999999999999</v>
          </cell>
          <cell r="AH202">
            <v>6.1219999999999999</v>
          </cell>
          <cell r="AI202">
            <v>0</v>
          </cell>
          <cell r="AJ202">
            <v>7520</v>
          </cell>
          <cell r="AK202">
            <v>7520</v>
          </cell>
          <cell r="AL202">
            <v>0</v>
          </cell>
          <cell r="AM202">
            <v>13.375</v>
          </cell>
          <cell r="AN202">
            <v>13.375</v>
          </cell>
          <cell r="AO202">
            <v>0</v>
          </cell>
          <cell r="AP202">
            <v>0</v>
          </cell>
          <cell r="AQ202">
            <v>0</v>
          </cell>
          <cell r="AR202">
            <v>7539.4970000000003</v>
          </cell>
          <cell r="AS202">
            <v>0</v>
          </cell>
          <cell r="AT202">
            <v>3.44</v>
          </cell>
          <cell r="AU202">
            <v>3.44</v>
          </cell>
          <cell r="AV202">
            <v>0</v>
          </cell>
          <cell r="AW202">
            <v>3.44</v>
          </cell>
          <cell r="AX202">
            <v>3.44</v>
          </cell>
          <cell r="AY202">
            <v>0</v>
          </cell>
          <cell r="AZ202">
            <v>3</v>
          </cell>
          <cell r="BA202">
            <v>3</v>
          </cell>
          <cell r="BB202">
            <v>0</v>
          </cell>
          <cell r="BC202">
            <v>0</v>
          </cell>
          <cell r="BD202">
            <v>0</v>
          </cell>
          <cell r="BE202">
            <v>9.879999999999999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15</v>
          </cell>
          <cell r="CK202">
            <v>15</v>
          </cell>
          <cell r="CL202">
            <v>0</v>
          </cell>
          <cell r="CM202">
            <v>36.003999999999998</v>
          </cell>
          <cell r="CN202">
            <v>36.003999999999998</v>
          </cell>
          <cell r="CO202">
            <v>0</v>
          </cell>
          <cell r="CP202">
            <v>103.25</v>
          </cell>
          <cell r="CQ202">
            <v>103.25</v>
          </cell>
          <cell r="CR202">
            <v>154.25399999999999</v>
          </cell>
        </row>
        <row r="203">
          <cell r="A203" t="str">
            <v>МППНаходкаДФО</v>
          </cell>
          <cell r="B203" t="str">
            <v>Владивостокский</v>
          </cell>
          <cell r="C203" t="str">
            <v>Находка</v>
          </cell>
          <cell r="D203" t="str">
            <v>МПП</v>
          </cell>
          <cell r="E203" t="str">
            <v>МПП</v>
          </cell>
          <cell r="F203" t="str">
            <v>да</v>
          </cell>
          <cell r="G203" t="str">
            <v>ДФО</v>
          </cell>
          <cell r="H203" t="str">
            <v>Приморский край</v>
          </cell>
          <cell r="I203" t="str">
            <v>нет</v>
          </cell>
          <cell r="J203" t="str">
            <v>Группа А</v>
          </cell>
          <cell r="K203">
            <v>8</v>
          </cell>
          <cell r="L203" t="str">
            <v>Восток</v>
          </cell>
          <cell r="M203" t="str">
            <v>Порты ДВ</v>
          </cell>
          <cell r="N203" t="str">
            <v>Приморье-1
Транссиб
Северный морской путь</v>
          </cell>
          <cell r="O203" t="str">
            <v>нет</v>
          </cell>
          <cell r="P203" t="str">
            <v>не применимо</v>
          </cell>
          <cell r="Q203" t="str">
            <v>не применимо</v>
          </cell>
          <cell r="R203">
            <v>0</v>
          </cell>
          <cell r="S203">
            <v>81249</v>
          </cell>
          <cell r="T203">
            <v>1426220.77</v>
          </cell>
          <cell r="U203">
            <v>1507469.77</v>
          </cell>
          <cell r="V203">
            <v>110097</v>
          </cell>
          <cell r="W203">
            <v>952225.85</v>
          </cell>
          <cell r="X203">
            <v>1062322.8500000001</v>
          </cell>
          <cell r="Y203">
            <v>66274</v>
          </cell>
          <cell r="Z203">
            <v>1279454</v>
          </cell>
          <cell r="AA203">
            <v>1345728</v>
          </cell>
          <cell r="AB203">
            <v>124404</v>
          </cell>
          <cell r="AC203">
            <v>1199493.78</v>
          </cell>
          <cell r="AD203">
            <v>1323897.78</v>
          </cell>
          <cell r="AE203">
            <v>5239418.4000000004</v>
          </cell>
          <cell r="AF203">
            <v>109159</v>
          </cell>
          <cell r="AG203">
            <v>1099834.8999999999</v>
          </cell>
          <cell r="AH203">
            <v>1208993.8999999999</v>
          </cell>
          <cell r="AI203">
            <v>121229</v>
          </cell>
          <cell r="AJ203">
            <v>1240856.2</v>
          </cell>
          <cell r="AK203">
            <v>1362085.2</v>
          </cell>
          <cell r="AL203">
            <v>262371</v>
          </cell>
          <cell r="AM203">
            <v>5377989.54</v>
          </cell>
          <cell r="AN203">
            <v>5640360.54</v>
          </cell>
          <cell r="AO203">
            <v>160457</v>
          </cell>
          <cell r="AP203">
            <v>5168875</v>
          </cell>
          <cell r="AQ203">
            <v>5329332</v>
          </cell>
          <cell r="AR203">
            <v>13540771.640000001</v>
          </cell>
          <cell r="AS203">
            <v>158041.5</v>
          </cell>
          <cell r="AT203">
            <v>5346303.6100000003</v>
          </cell>
          <cell r="AU203">
            <v>5504345.1100000003</v>
          </cell>
          <cell r="AV203">
            <v>118922</v>
          </cell>
          <cell r="AW203">
            <v>5915726.8200000003</v>
          </cell>
          <cell r="AX203">
            <v>6034648.8200000003</v>
          </cell>
          <cell r="AY203">
            <v>178217</v>
          </cell>
          <cell r="AZ203">
            <v>5648759.0700000003</v>
          </cell>
          <cell r="BA203">
            <v>5826976.0700000003</v>
          </cell>
          <cell r="BB203">
            <v>528</v>
          </cell>
          <cell r="BC203">
            <v>1883279.1</v>
          </cell>
          <cell r="BD203">
            <v>1883807.1</v>
          </cell>
          <cell r="BE203">
            <v>19249777.100000001</v>
          </cell>
          <cell r="BF203">
            <v>196820</v>
          </cell>
          <cell r="BG203">
            <v>3243469.09</v>
          </cell>
          <cell r="BH203">
            <v>3440289.09</v>
          </cell>
          <cell r="BI203">
            <v>179075.10699999999</v>
          </cell>
          <cell r="BJ203">
            <v>6532673.4649999999</v>
          </cell>
          <cell r="BK203">
            <v>6711748.5719999997</v>
          </cell>
          <cell r="BL203">
            <v>106406.33900000001</v>
          </cell>
          <cell r="BM203">
            <v>6452148.25</v>
          </cell>
          <cell r="BN203">
            <v>6558554.5889999997</v>
          </cell>
          <cell r="BO203">
            <v>271926.31099999999</v>
          </cell>
          <cell r="BP203">
            <v>6045842.6900000004</v>
          </cell>
          <cell r="BQ203">
            <v>6317769.0010000002</v>
          </cell>
          <cell r="BR203">
            <v>23028361.252</v>
          </cell>
          <cell r="BS203">
            <v>321571.304</v>
          </cell>
          <cell r="BT203">
            <v>6209570.2319999998</v>
          </cell>
          <cell r="BU203">
            <v>6531141.5360000003</v>
          </cell>
          <cell r="BV203">
            <v>474042.48199999996</v>
          </cell>
          <cell r="BW203">
            <v>6951593.0019999994</v>
          </cell>
          <cell r="BX203">
            <v>7425635.4839999992</v>
          </cell>
          <cell r="BY203">
            <v>530691.402</v>
          </cell>
          <cell r="BZ203">
            <v>5289831.8559999997</v>
          </cell>
          <cell r="CA203">
            <v>5820523.2579999994</v>
          </cell>
          <cell r="CB203">
            <v>558238.39</v>
          </cell>
          <cell r="CC203">
            <v>5231415.966</v>
          </cell>
          <cell r="CD203">
            <v>5789654.3559999997</v>
          </cell>
          <cell r="CE203">
            <v>25566954.633999996</v>
          </cell>
          <cell r="CF203">
            <v>418046.18</v>
          </cell>
          <cell r="CG203">
            <v>5328294.32</v>
          </cell>
          <cell r="CH203">
            <v>5746340.5</v>
          </cell>
          <cell r="CI203">
            <v>517131.76900000003</v>
          </cell>
          <cell r="CJ203">
            <v>5362876.9220000003</v>
          </cell>
          <cell r="CK203">
            <v>5880008.6910000006</v>
          </cell>
          <cell r="CL203">
            <v>543735.89</v>
          </cell>
          <cell r="CM203">
            <v>5932094.6600000001</v>
          </cell>
          <cell r="CN203">
            <v>6475830.5499999998</v>
          </cell>
          <cell r="CO203">
            <v>658215.65</v>
          </cell>
          <cell r="CP203">
            <v>5355953.68</v>
          </cell>
          <cell r="CQ203">
            <v>6014169.3300000001</v>
          </cell>
          <cell r="CR203">
            <v>24116349.071000002</v>
          </cell>
        </row>
        <row r="204">
          <cell r="A204" t="str">
            <v>МППНевельскДФО</v>
          </cell>
          <cell r="B204" t="str">
            <v>Владивостокский</v>
          </cell>
          <cell r="C204" t="str">
            <v>Невельск</v>
          </cell>
          <cell r="D204" t="str">
            <v>МПП</v>
          </cell>
          <cell r="E204" t="str">
            <v>МПП</v>
          </cell>
          <cell r="F204" t="str">
            <v>да</v>
          </cell>
          <cell r="G204" t="str">
            <v>ДФО</v>
          </cell>
          <cell r="H204" t="str">
            <v>Сахалинская область</v>
          </cell>
          <cell r="I204" t="str">
            <v>нет</v>
          </cell>
          <cell r="J204" t="str">
            <v>Группа А</v>
          </cell>
          <cell r="K204">
            <v>131</v>
          </cell>
          <cell r="L204" t="str">
            <v>Арктика</v>
          </cell>
          <cell r="M204" t="str">
            <v>Морской</v>
          </cell>
          <cell r="N204" t="str">
            <v>не определена</v>
          </cell>
          <cell r="O204" t="str">
            <v>нет</v>
          </cell>
          <cell r="P204" t="str">
            <v>не применимо</v>
          </cell>
          <cell r="Q204" t="str">
            <v>не применимо</v>
          </cell>
          <cell r="R204">
            <v>0</v>
          </cell>
          <cell r="S204">
            <v>23745</v>
          </cell>
          <cell r="T204">
            <v>350581</v>
          </cell>
          <cell r="U204">
            <v>374326</v>
          </cell>
          <cell r="V204">
            <v>22142</v>
          </cell>
          <cell r="W204">
            <v>408202</v>
          </cell>
          <cell r="X204">
            <v>430344</v>
          </cell>
          <cell r="Y204">
            <v>20454</v>
          </cell>
          <cell r="Z204">
            <v>687511</v>
          </cell>
          <cell r="AA204">
            <v>707965</v>
          </cell>
          <cell r="AB204">
            <v>17914</v>
          </cell>
          <cell r="AC204">
            <v>167648</v>
          </cell>
          <cell r="AD204">
            <v>185562</v>
          </cell>
          <cell r="AE204">
            <v>1698197</v>
          </cell>
          <cell r="AF204">
            <v>15040</v>
          </cell>
          <cell r="AG204">
            <v>333566</v>
          </cell>
          <cell r="AH204">
            <v>348606</v>
          </cell>
          <cell r="AI204">
            <v>29567</v>
          </cell>
          <cell r="AJ204">
            <v>571754</v>
          </cell>
          <cell r="AK204">
            <v>601321</v>
          </cell>
          <cell r="AL204">
            <v>25484</v>
          </cell>
          <cell r="AM204">
            <v>939997</v>
          </cell>
          <cell r="AN204">
            <v>965481</v>
          </cell>
          <cell r="AO204">
            <v>16275</v>
          </cell>
          <cell r="AP204">
            <v>459803</v>
          </cell>
          <cell r="AQ204">
            <v>476078</v>
          </cell>
          <cell r="AR204">
            <v>2391486</v>
          </cell>
          <cell r="AS204">
            <v>9664.09</v>
          </cell>
          <cell r="AT204">
            <v>291679</v>
          </cell>
          <cell r="AU204">
            <v>301343.09000000003</v>
          </cell>
          <cell r="AV204">
            <v>24388</v>
          </cell>
          <cell r="AW204">
            <v>509586</v>
          </cell>
          <cell r="AX204">
            <v>533974</v>
          </cell>
          <cell r="AY204">
            <v>34037</v>
          </cell>
          <cell r="AZ204">
            <v>548675</v>
          </cell>
          <cell r="BA204">
            <v>582712</v>
          </cell>
          <cell r="BB204">
            <v>15971</v>
          </cell>
          <cell r="BC204">
            <v>212324</v>
          </cell>
          <cell r="BD204">
            <v>228295</v>
          </cell>
          <cell r="BE204">
            <v>1646324.09</v>
          </cell>
          <cell r="BF204">
            <v>12664</v>
          </cell>
          <cell r="BG204">
            <v>420448</v>
          </cell>
          <cell r="BH204">
            <v>433112</v>
          </cell>
          <cell r="BI204">
            <v>18799</v>
          </cell>
          <cell r="BJ204">
            <v>275311</v>
          </cell>
          <cell r="BK204">
            <v>294110</v>
          </cell>
          <cell r="BL204">
            <v>26558.63</v>
          </cell>
          <cell r="BM204">
            <v>333604.87</v>
          </cell>
          <cell r="BN204">
            <v>360163.5</v>
          </cell>
          <cell r="BO204">
            <v>24037.57</v>
          </cell>
          <cell r="BP204">
            <v>195868.00999999998</v>
          </cell>
          <cell r="BQ204">
            <v>219905.58</v>
          </cell>
          <cell r="BR204">
            <v>1307291.08</v>
          </cell>
          <cell r="BS204">
            <v>7176.25</v>
          </cell>
          <cell r="BT204">
            <v>462861.3</v>
          </cell>
          <cell r="BU204">
            <v>470037.55</v>
          </cell>
          <cell r="BV204">
            <v>24921.03</v>
          </cell>
          <cell r="BW204">
            <v>374260.05</v>
          </cell>
          <cell r="BX204">
            <v>399181.07999999996</v>
          </cell>
          <cell r="BY204">
            <v>9077.5599000000002</v>
          </cell>
          <cell r="BZ204">
            <v>569358.07739999995</v>
          </cell>
          <cell r="CA204">
            <v>578435.63729999994</v>
          </cell>
          <cell r="CB204">
            <v>14204.66</v>
          </cell>
          <cell r="CC204">
            <v>231862.43999999997</v>
          </cell>
          <cell r="CD204">
            <v>246067.09999999998</v>
          </cell>
          <cell r="CE204">
            <v>1693721.3672999998</v>
          </cell>
          <cell r="CF204">
            <v>18756.483830000001</v>
          </cell>
          <cell r="CG204">
            <v>173095.60329999999</v>
          </cell>
          <cell r="CH204">
            <v>191852.08713</v>
          </cell>
          <cell r="CI204">
            <v>19806.89</v>
          </cell>
          <cell r="CJ204">
            <v>247453.55</v>
          </cell>
          <cell r="CK204">
            <v>267260.44</v>
          </cell>
          <cell r="CL204">
            <v>17612.28</v>
          </cell>
          <cell r="CM204">
            <v>324786.40000000002</v>
          </cell>
          <cell r="CN204">
            <v>342398.68000000005</v>
          </cell>
          <cell r="CO204">
            <v>12322.3148</v>
          </cell>
          <cell r="CP204">
            <v>298804.07199999999</v>
          </cell>
          <cell r="CQ204">
            <v>311126.38679999998</v>
          </cell>
          <cell r="CR204">
            <v>1112637.59393</v>
          </cell>
        </row>
        <row r="205">
          <cell r="A205" t="str">
            <v>ЖДППНеверовскаяСФО</v>
          </cell>
          <cell r="B205" t="str">
            <v>Новосибирский</v>
          </cell>
          <cell r="C205" t="str">
            <v>Неверовская</v>
          </cell>
          <cell r="D205" t="str">
            <v>ЖДПП</v>
          </cell>
          <cell r="E205" t="str">
            <v>ЖДПП</v>
          </cell>
          <cell r="F205" t="str">
            <v>да</v>
          </cell>
          <cell r="G205" t="str">
            <v>СФО</v>
          </cell>
          <cell r="H205" t="str">
            <v>Алтайский край</v>
          </cell>
          <cell r="I205" t="str">
            <v>нет</v>
          </cell>
          <cell r="J205" t="str">
            <v>Группа С</v>
          </cell>
          <cell r="K205">
            <v>274</v>
          </cell>
          <cell r="L205" t="str">
            <v>Не является признаком отнесения к МТК</v>
          </cell>
          <cell r="M205" t="str">
            <v>Не является признаком отнесения к МТК</v>
          </cell>
          <cell r="N205" t="str">
            <v>не определена</v>
          </cell>
          <cell r="O205" t="str">
            <v>нет</v>
          </cell>
          <cell r="P205" t="str">
            <v>Республика Казахстан</v>
          </cell>
          <cell r="Q205" t="str">
            <v>Жезкент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</row>
        <row r="206">
          <cell r="A206" t="str">
            <v>ДАППНевольноеСФО</v>
          </cell>
          <cell r="B206" t="str">
            <v>Новосибирский</v>
          </cell>
          <cell r="C206" t="str">
            <v>Невольное</v>
          </cell>
          <cell r="D206" t="str">
            <v>АПП</v>
          </cell>
          <cell r="E206" t="str">
            <v>ДАПП</v>
          </cell>
          <cell r="F206" t="str">
            <v>да</v>
          </cell>
          <cell r="G206" t="str">
            <v>СФО</v>
          </cell>
          <cell r="H206" t="str">
            <v>Омская область</v>
          </cell>
          <cell r="I206" t="str">
            <v>нет</v>
          </cell>
          <cell r="J206" t="str">
            <v>Группа В</v>
          </cell>
          <cell r="K206">
            <v>112</v>
          </cell>
          <cell r="L206" t="str">
            <v>Не является признаком отнесения к МТК</v>
          </cell>
          <cell r="M206" t="str">
            <v>Не является признаком отнесения к МТК</v>
          </cell>
          <cell r="N206" t="str">
            <v>не определена</v>
          </cell>
          <cell r="O206" t="str">
            <v>нет</v>
          </cell>
          <cell r="P206" t="str">
            <v>Республика Казахстан</v>
          </cell>
          <cell r="Q206" t="str">
            <v>Амангельды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</row>
        <row r="207">
          <cell r="A207" t="str">
            <v>ЖДППНежегольЦФО</v>
          </cell>
          <cell r="B207" t="str">
            <v>Белгородский</v>
          </cell>
          <cell r="C207" t="str">
            <v>Нежеголь</v>
          </cell>
          <cell r="D207" t="str">
            <v>ЖДПП</v>
          </cell>
          <cell r="E207" t="str">
            <v>ЖДПП</v>
          </cell>
          <cell r="F207" t="str">
            <v>да</v>
          </cell>
          <cell r="G207" t="str">
            <v>ЦФО</v>
          </cell>
          <cell r="H207" t="str">
            <v>Белгородская область</v>
          </cell>
          <cell r="I207" t="str">
            <v>нет</v>
          </cell>
          <cell r="J207" t="str">
            <v>Группа С</v>
          </cell>
          <cell r="K207">
            <v>364</v>
          </cell>
          <cell r="L207" t="str">
            <v>Западный</v>
          </cell>
          <cell r="M207" t="str">
            <v>Сухопутный</v>
          </cell>
          <cell r="N207" t="str">
            <v>не определена</v>
          </cell>
          <cell r="O207" t="str">
            <v>нет</v>
          </cell>
          <cell r="P207" t="str">
            <v>Украина</v>
          </cell>
          <cell r="Q207" t="str">
            <v>Волчанск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</row>
        <row r="208">
          <cell r="A208" t="str">
            <v>ЖДППНестеровСЗФО</v>
          </cell>
          <cell r="B208" t="str">
            <v>Калининградский</v>
          </cell>
          <cell r="C208" t="str">
            <v>Нестеров</v>
          </cell>
          <cell r="D208" t="str">
            <v>ЖДПП</v>
          </cell>
          <cell r="E208" t="str">
            <v>ЖДПП</v>
          </cell>
          <cell r="F208" t="str">
            <v>да</v>
          </cell>
          <cell r="G208" t="str">
            <v>СЗФО</v>
          </cell>
          <cell r="H208" t="str">
            <v>Калининградская область</v>
          </cell>
          <cell r="I208" t="str">
            <v>нет</v>
          </cell>
          <cell r="J208" t="str">
            <v>Группа В</v>
          </cell>
          <cell r="K208">
            <v>24</v>
          </cell>
          <cell r="L208" t="str">
            <v>Западный</v>
          </cell>
          <cell r="M208" t="str">
            <v>Сухопутный</v>
          </cell>
          <cell r="N208" t="str">
            <v>Панъевропейский МТК-9</v>
          </cell>
          <cell r="O208" t="str">
            <v>нет</v>
          </cell>
          <cell r="P208" t="str">
            <v>Литовская Республика</v>
          </cell>
          <cell r="Q208" t="str">
            <v>Кибартай</v>
          </cell>
          <cell r="R208">
            <v>0</v>
          </cell>
          <cell r="S208">
            <v>580</v>
          </cell>
          <cell r="T208">
            <v>448</v>
          </cell>
          <cell r="U208">
            <v>1028</v>
          </cell>
          <cell r="V208">
            <v>574</v>
          </cell>
          <cell r="W208">
            <v>523</v>
          </cell>
          <cell r="X208">
            <v>1097</v>
          </cell>
          <cell r="Y208">
            <v>659</v>
          </cell>
          <cell r="Z208">
            <v>651</v>
          </cell>
          <cell r="AA208">
            <v>1310</v>
          </cell>
          <cell r="AB208">
            <v>972</v>
          </cell>
          <cell r="AC208">
            <v>635</v>
          </cell>
          <cell r="AD208">
            <v>1607</v>
          </cell>
          <cell r="AE208">
            <v>5042</v>
          </cell>
          <cell r="AF208">
            <v>2556468</v>
          </cell>
          <cell r="AG208">
            <v>354062</v>
          </cell>
          <cell r="AH208">
            <v>2910530</v>
          </cell>
          <cell r="AI208">
            <v>2714076</v>
          </cell>
          <cell r="AJ208">
            <v>473326</v>
          </cell>
          <cell r="AK208">
            <v>3187402</v>
          </cell>
          <cell r="AL208">
            <v>2334586</v>
          </cell>
          <cell r="AM208">
            <v>442956</v>
          </cell>
          <cell r="AN208">
            <v>2777542</v>
          </cell>
          <cell r="AO208">
            <v>2469972</v>
          </cell>
          <cell r="AP208">
            <v>487094</v>
          </cell>
          <cell r="AQ208">
            <v>2957066</v>
          </cell>
          <cell r="AR208">
            <v>11832540</v>
          </cell>
          <cell r="AS208">
            <v>2036869</v>
          </cell>
          <cell r="AT208">
            <v>456874</v>
          </cell>
          <cell r="AU208">
            <v>2493743</v>
          </cell>
          <cell r="AV208">
            <v>1629652</v>
          </cell>
          <cell r="AW208">
            <v>538582</v>
          </cell>
          <cell r="AX208">
            <v>2168234</v>
          </cell>
          <cell r="AY208">
            <v>1936992</v>
          </cell>
          <cell r="AZ208">
            <v>559172</v>
          </cell>
          <cell r="BA208">
            <v>2496164</v>
          </cell>
          <cell r="BB208">
            <v>2345878</v>
          </cell>
          <cell r="BC208">
            <v>415498</v>
          </cell>
          <cell r="BD208">
            <v>2761376</v>
          </cell>
          <cell r="BE208">
            <v>9919517</v>
          </cell>
          <cell r="BF208">
            <v>2040654</v>
          </cell>
          <cell r="BG208">
            <v>390051</v>
          </cell>
          <cell r="BH208">
            <v>2430705</v>
          </cell>
          <cell r="BI208">
            <v>1561467</v>
          </cell>
          <cell r="BJ208">
            <v>255253</v>
          </cell>
          <cell r="BK208">
            <v>1816720</v>
          </cell>
          <cell r="BL208">
            <v>1776106</v>
          </cell>
          <cell r="BM208">
            <v>532468</v>
          </cell>
          <cell r="BN208">
            <v>2308574</v>
          </cell>
          <cell r="BO208">
            <v>1935739</v>
          </cell>
          <cell r="BP208">
            <v>486819</v>
          </cell>
          <cell r="BQ208">
            <v>2422558</v>
          </cell>
          <cell r="BR208">
            <v>8978557</v>
          </cell>
          <cell r="BS208">
            <v>1880188</v>
          </cell>
          <cell r="BT208">
            <v>477494</v>
          </cell>
          <cell r="BU208">
            <v>2357682</v>
          </cell>
          <cell r="BV208">
            <v>2036916</v>
          </cell>
          <cell r="BW208">
            <v>530625</v>
          </cell>
          <cell r="BX208">
            <v>2567541</v>
          </cell>
          <cell r="BY208">
            <v>2031113</v>
          </cell>
          <cell r="BZ208">
            <v>563508</v>
          </cell>
          <cell r="CA208">
            <v>2594621</v>
          </cell>
          <cell r="CB208">
            <v>2557393</v>
          </cell>
          <cell r="CC208">
            <v>631359</v>
          </cell>
          <cell r="CD208">
            <v>3188752</v>
          </cell>
          <cell r="CE208">
            <v>10708596</v>
          </cell>
          <cell r="CF208">
            <v>2080663</v>
          </cell>
          <cell r="CG208">
            <v>525277</v>
          </cell>
          <cell r="CH208">
            <v>2605940</v>
          </cell>
          <cell r="CI208">
            <v>1532583</v>
          </cell>
          <cell r="CJ208">
            <v>471461</v>
          </cell>
          <cell r="CK208">
            <v>2004044</v>
          </cell>
          <cell r="CL208">
            <v>1085683.32</v>
          </cell>
          <cell r="CM208">
            <v>432620.96</v>
          </cell>
          <cell r="CN208">
            <v>1518304.28</v>
          </cell>
          <cell r="CO208">
            <v>1443620.26</v>
          </cell>
          <cell r="CP208">
            <v>514571.93</v>
          </cell>
          <cell r="CQ208">
            <v>1958192.19</v>
          </cell>
          <cell r="CR208">
            <v>8086480.4700000007</v>
          </cell>
        </row>
        <row r="209">
          <cell r="A209" t="str">
            <v>МАППНехотеевкаЦФО</v>
          </cell>
          <cell r="B209" t="str">
            <v>Белгородский</v>
          </cell>
          <cell r="C209" t="str">
            <v>Нехотеевка</v>
          </cell>
          <cell r="D209" t="str">
            <v>АПП</v>
          </cell>
          <cell r="E209" t="str">
            <v>МАПП</v>
          </cell>
          <cell r="F209" t="str">
            <v>да</v>
          </cell>
          <cell r="G209" t="str">
            <v>ЦФО</v>
          </cell>
          <cell r="H209" t="str">
            <v>Белгородская область</v>
          </cell>
          <cell r="I209" t="str">
            <v>нет</v>
          </cell>
          <cell r="J209" t="str">
            <v>Группа А</v>
          </cell>
          <cell r="K209">
            <v>11</v>
          </cell>
          <cell r="L209" t="str">
            <v>Западный</v>
          </cell>
          <cell r="M209" t="str">
            <v>Сухопутный</v>
          </cell>
          <cell r="N209" t="str">
            <v>Панъевропейский МТК-9</v>
          </cell>
          <cell r="O209" t="str">
            <v>нет</v>
          </cell>
          <cell r="P209" t="str">
            <v>Украина</v>
          </cell>
          <cell r="Q209" t="str">
            <v>Гоптовка</v>
          </cell>
          <cell r="R209">
            <v>0</v>
          </cell>
          <cell r="S209">
            <v>98856</v>
          </cell>
          <cell r="T209">
            <v>75956</v>
          </cell>
          <cell r="U209">
            <v>174812</v>
          </cell>
          <cell r="V209">
            <v>124373</v>
          </cell>
          <cell r="W209">
            <v>90953</v>
          </cell>
          <cell r="X209">
            <v>215326</v>
          </cell>
          <cell r="Y209">
            <v>113104</v>
          </cell>
          <cell r="Z209">
            <v>104261</v>
          </cell>
          <cell r="AA209">
            <v>217365</v>
          </cell>
          <cell r="AB209">
            <v>112379</v>
          </cell>
          <cell r="AC209">
            <v>131231</v>
          </cell>
          <cell r="AD209">
            <v>243610</v>
          </cell>
          <cell r="AE209">
            <v>851113</v>
          </cell>
          <cell r="AF209">
            <v>92193.3</v>
          </cell>
          <cell r="AG209">
            <v>93222</v>
          </cell>
          <cell r="AH209">
            <v>185415.3</v>
          </cell>
          <cell r="AI209">
            <v>113319</v>
          </cell>
          <cell r="AJ209">
            <v>119651</v>
          </cell>
          <cell r="AK209">
            <v>232970</v>
          </cell>
          <cell r="AL209">
            <v>112087</v>
          </cell>
          <cell r="AM209">
            <v>129020</v>
          </cell>
          <cell r="AN209">
            <v>241107</v>
          </cell>
          <cell r="AO209">
            <v>109920</v>
          </cell>
          <cell r="AP209">
            <v>144881</v>
          </cell>
          <cell r="AQ209">
            <v>254801</v>
          </cell>
          <cell r="AR209">
            <v>914293.3</v>
          </cell>
          <cell r="AS209">
            <v>79766</v>
          </cell>
          <cell r="AT209">
            <v>105041</v>
          </cell>
          <cell r="AU209">
            <v>184807</v>
          </cell>
          <cell r="AV209">
            <v>89647</v>
          </cell>
          <cell r="AW209">
            <v>108686</v>
          </cell>
          <cell r="AX209">
            <v>198333</v>
          </cell>
          <cell r="AY209">
            <v>92271</v>
          </cell>
          <cell r="AZ209">
            <v>107803</v>
          </cell>
          <cell r="BA209">
            <v>200074</v>
          </cell>
          <cell r="BB209">
            <v>92039</v>
          </cell>
          <cell r="BC209">
            <v>131272</v>
          </cell>
          <cell r="BD209">
            <v>223311</v>
          </cell>
          <cell r="BE209">
            <v>806525</v>
          </cell>
          <cell r="BF209">
            <v>81372</v>
          </cell>
          <cell r="BG209">
            <v>101714</v>
          </cell>
          <cell r="BH209">
            <v>183086</v>
          </cell>
          <cell r="BI209">
            <v>106734</v>
          </cell>
          <cell r="BJ209">
            <v>113785</v>
          </cell>
          <cell r="BK209">
            <v>220519</v>
          </cell>
          <cell r="BL209">
            <v>122573</v>
          </cell>
          <cell r="BM209">
            <v>132028</v>
          </cell>
          <cell r="BN209">
            <v>254601</v>
          </cell>
          <cell r="BO209">
            <v>120737</v>
          </cell>
          <cell r="BP209">
            <v>153116</v>
          </cell>
          <cell r="BQ209">
            <v>273853</v>
          </cell>
          <cell r="BR209">
            <v>932059</v>
          </cell>
          <cell r="BS209">
            <v>108104</v>
          </cell>
          <cell r="BT209">
            <v>120416</v>
          </cell>
          <cell r="BU209">
            <v>228520</v>
          </cell>
          <cell r="BV209">
            <v>234565</v>
          </cell>
          <cell r="BW209">
            <v>254277</v>
          </cell>
          <cell r="BX209">
            <v>488842</v>
          </cell>
          <cell r="BY209">
            <v>357717</v>
          </cell>
          <cell r="BZ209">
            <v>377429</v>
          </cell>
          <cell r="CA209">
            <v>735146</v>
          </cell>
          <cell r="CB209">
            <v>118510</v>
          </cell>
          <cell r="CC209">
            <v>170610</v>
          </cell>
          <cell r="CD209">
            <v>289120</v>
          </cell>
          <cell r="CE209">
            <v>1741628</v>
          </cell>
          <cell r="CF209">
            <v>60054</v>
          </cell>
          <cell r="CG209">
            <v>67042</v>
          </cell>
          <cell r="CH209">
            <v>127096</v>
          </cell>
          <cell r="CI209">
            <v>0</v>
          </cell>
          <cell r="CJ209">
            <v>844</v>
          </cell>
          <cell r="CK209">
            <v>844</v>
          </cell>
          <cell r="CL209">
            <v>0</v>
          </cell>
          <cell r="CM209">
            <v>701</v>
          </cell>
          <cell r="CN209">
            <v>701</v>
          </cell>
          <cell r="CO209">
            <v>0</v>
          </cell>
          <cell r="CP209">
            <v>0</v>
          </cell>
          <cell r="CQ209">
            <v>0</v>
          </cell>
          <cell r="CR209">
            <v>128641</v>
          </cell>
        </row>
        <row r="210">
          <cell r="A210" t="str">
            <v>ВППНижневартовскУФО</v>
          </cell>
          <cell r="B210" t="str">
            <v>Уральский</v>
          </cell>
          <cell r="C210" t="str">
            <v>Нижневартовск</v>
          </cell>
          <cell r="D210" t="str">
            <v>ВПП</v>
          </cell>
          <cell r="E210" t="str">
            <v>ВПП</v>
          </cell>
          <cell r="F210" t="str">
            <v>да</v>
          </cell>
          <cell r="G210" t="str">
            <v>УФО</v>
          </cell>
          <cell r="H210" t="str">
            <v>Ханты-Мансийский автономный округ - Югра</v>
          </cell>
          <cell r="I210" t="str">
            <v>нет</v>
          </cell>
          <cell r="J210" t="str">
            <v>Группа В</v>
          </cell>
          <cell r="K210">
            <v>181</v>
          </cell>
          <cell r="L210" t="str">
            <v>Не является признаком отнесения к МТК</v>
          </cell>
          <cell r="M210" t="str">
            <v>Не является признаком отнесения к МТК</v>
          </cell>
          <cell r="N210" t="str">
            <v>не определена</v>
          </cell>
          <cell r="O210" t="str">
            <v>нет</v>
          </cell>
          <cell r="P210" t="str">
            <v>не применимо</v>
          </cell>
          <cell r="Q210" t="str">
            <v>не применимо</v>
          </cell>
          <cell r="R210">
            <v>14600</v>
          </cell>
          <cell r="S210">
            <v>70.23</v>
          </cell>
          <cell r="T210">
            <v>73.87</v>
          </cell>
          <cell r="U210">
            <v>144.10000000000002</v>
          </cell>
          <cell r="V210">
            <v>75.62</v>
          </cell>
          <cell r="W210">
            <v>91.52</v>
          </cell>
          <cell r="X210">
            <v>167.14</v>
          </cell>
          <cell r="Y210">
            <v>155</v>
          </cell>
          <cell r="Z210">
            <v>136</v>
          </cell>
          <cell r="AA210">
            <v>291</v>
          </cell>
          <cell r="AB210">
            <v>62.31</v>
          </cell>
          <cell r="AC210">
            <v>68.66</v>
          </cell>
          <cell r="AD210">
            <v>130.97</v>
          </cell>
          <cell r="AE210">
            <v>733.21</v>
          </cell>
          <cell r="AF210">
            <v>78.64</v>
          </cell>
          <cell r="AG210">
            <v>72.2</v>
          </cell>
          <cell r="AH210">
            <v>150.84</v>
          </cell>
          <cell r="AI210">
            <v>76.53</v>
          </cell>
          <cell r="AJ210">
            <v>83.82</v>
          </cell>
          <cell r="AK210">
            <v>160.35</v>
          </cell>
          <cell r="AL210">
            <v>138.31</v>
          </cell>
          <cell r="AM210">
            <v>120.67</v>
          </cell>
          <cell r="AN210">
            <v>258.98</v>
          </cell>
          <cell r="AO210">
            <v>62.85</v>
          </cell>
          <cell r="AP210">
            <v>73.56</v>
          </cell>
          <cell r="AQ210">
            <v>136.41</v>
          </cell>
          <cell r="AR210">
            <v>706.58</v>
          </cell>
          <cell r="AS210">
            <v>60.12</v>
          </cell>
          <cell r="AT210">
            <v>59.96</v>
          </cell>
          <cell r="AU210">
            <v>120.08</v>
          </cell>
          <cell r="AV210">
            <v>88.05</v>
          </cell>
          <cell r="AW210">
            <v>109.32</v>
          </cell>
          <cell r="AX210">
            <v>197.37</v>
          </cell>
          <cell r="AY210">
            <v>175.64</v>
          </cell>
          <cell r="AZ210">
            <v>153.16</v>
          </cell>
          <cell r="BA210">
            <v>328.79999999999995</v>
          </cell>
          <cell r="BB210">
            <v>79.91</v>
          </cell>
          <cell r="BC210">
            <v>78.3</v>
          </cell>
          <cell r="BD210">
            <v>158.20999999999998</v>
          </cell>
          <cell r="BE210">
            <v>804.45999999999992</v>
          </cell>
          <cell r="BF210">
            <v>0.06</v>
          </cell>
          <cell r="BG210">
            <v>36.549999999999997</v>
          </cell>
          <cell r="BH210">
            <v>36.61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9</v>
          </cell>
          <cell r="BP210">
            <v>18.5</v>
          </cell>
          <cell r="BQ210">
            <v>27.5</v>
          </cell>
          <cell r="BR210">
            <v>64.11</v>
          </cell>
          <cell r="BS210">
            <v>20</v>
          </cell>
          <cell r="BT210">
            <v>0</v>
          </cell>
          <cell r="BU210">
            <v>20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20</v>
          </cell>
          <cell r="CF210">
            <v>0</v>
          </cell>
          <cell r="CG210">
            <v>0</v>
          </cell>
          <cell r="CH210">
            <v>0</v>
          </cell>
          <cell r="CI210">
            <v>17.440000000000001</v>
          </cell>
          <cell r="CJ210">
            <v>16.57</v>
          </cell>
          <cell r="CK210">
            <v>34.010000000000005</v>
          </cell>
          <cell r="CL210">
            <v>35.9</v>
          </cell>
          <cell r="CM210">
            <v>32.799999999999997</v>
          </cell>
          <cell r="CN210">
            <v>68.699999999999989</v>
          </cell>
          <cell r="CO210">
            <v>7.77</v>
          </cell>
          <cell r="CP210">
            <v>8.7799999999999994</v>
          </cell>
          <cell r="CQ210">
            <v>16.549999999999997</v>
          </cell>
          <cell r="CR210">
            <v>119.25999999999999</v>
          </cell>
        </row>
        <row r="211">
          <cell r="A211" t="str">
            <v>ВППНижнекамск (Бегишево)ПФО</v>
          </cell>
          <cell r="B211" t="str">
            <v>Волгоградский</v>
          </cell>
          <cell r="C211" t="str">
            <v>Нижнекамск (Бегишево)</v>
          </cell>
          <cell r="D211" t="str">
            <v>ВПП</v>
          </cell>
          <cell r="E211" t="str">
            <v>ВПП</v>
          </cell>
          <cell r="F211" t="str">
            <v>да</v>
          </cell>
          <cell r="G211" t="str">
            <v>ПФО</v>
          </cell>
          <cell r="H211" t="str">
            <v>Республика Татарстан</v>
          </cell>
          <cell r="I211" t="str">
            <v>нет</v>
          </cell>
          <cell r="J211" t="str">
            <v>Группа В</v>
          </cell>
          <cell r="K211">
            <v>176</v>
          </cell>
          <cell r="L211" t="str">
            <v>Не является признаком отнесения к МТК</v>
          </cell>
          <cell r="M211" t="str">
            <v>Не является признаком отнесения к МТК</v>
          </cell>
          <cell r="N211" t="str">
            <v>не определена</v>
          </cell>
          <cell r="O211" t="str">
            <v>нет</v>
          </cell>
          <cell r="P211" t="str">
            <v>не применимо</v>
          </cell>
          <cell r="Q211" t="str">
            <v>не применимо</v>
          </cell>
          <cell r="R211">
            <v>0</v>
          </cell>
          <cell r="S211">
            <v>5.32</v>
          </cell>
          <cell r="T211">
            <v>52.027000000000001</v>
          </cell>
          <cell r="U211">
            <v>57.347000000000001</v>
          </cell>
          <cell r="V211">
            <v>0.94400000000000006</v>
          </cell>
          <cell r="W211">
            <v>26.015000000000001</v>
          </cell>
          <cell r="X211">
            <v>26.959</v>
          </cell>
          <cell r="Y211">
            <v>9.1489999999999991</v>
          </cell>
          <cell r="Z211">
            <v>45.177999999999997</v>
          </cell>
          <cell r="AA211">
            <v>54.326999999999998</v>
          </cell>
          <cell r="AB211">
            <v>4.048</v>
          </cell>
          <cell r="AC211">
            <v>38.561999999999998</v>
          </cell>
          <cell r="AD211">
            <v>42.61</v>
          </cell>
          <cell r="AE211">
            <v>181.24299999999999</v>
          </cell>
          <cell r="AF211">
            <v>17</v>
          </cell>
          <cell r="AG211">
            <v>17</v>
          </cell>
          <cell r="AH211">
            <v>34</v>
          </cell>
          <cell r="AI211">
            <v>2.077</v>
          </cell>
          <cell r="AJ211">
            <v>0</v>
          </cell>
          <cell r="AK211">
            <v>2.077</v>
          </cell>
          <cell r="AL211">
            <v>0.02</v>
          </cell>
          <cell r="AM211">
            <v>0</v>
          </cell>
          <cell r="AN211">
            <v>0.02</v>
          </cell>
          <cell r="AO211">
            <v>133.108</v>
          </cell>
          <cell r="AP211">
            <v>0.40899999999999997</v>
          </cell>
          <cell r="AQ211">
            <v>133.517</v>
          </cell>
          <cell r="AR211">
            <v>169.614</v>
          </cell>
          <cell r="AS211">
            <v>0</v>
          </cell>
          <cell r="AT211">
            <v>0</v>
          </cell>
          <cell r="AU211">
            <v>0</v>
          </cell>
          <cell r="AV211">
            <v>0.33900000000000002</v>
          </cell>
          <cell r="AW211">
            <v>0.33900000000000002</v>
          </cell>
          <cell r="AX211">
            <v>0.67800000000000005</v>
          </cell>
          <cell r="AY211">
            <v>2.82</v>
          </cell>
          <cell r="AZ211">
            <v>0</v>
          </cell>
          <cell r="BA211">
            <v>2.82</v>
          </cell>
          <cell r="BB211">
            <v>0</v>
          </cell>
          <cell r="BC211">
            <v>0</v>
          </cell>
          <cell r="BD211">
            <v>0</v>
          </cell>
          <cell r="BE211">
            <v>3.4979999999999998</v>
          </cell>
          <cell r="BF211">
            <v>15.590999999999999</v>
          </cell>
          <cell r="BG211">
            <v>15.506</v>
          </cell>
          <cell r="BH211">
            <v>31.097000000000001</v>
          </cell>
          <cell r="BI211">
            <v>0</v>
          </cell>
          <cell r="BJ211">
            <v>9.9969999999999999</v>
          </cell>
          <cell r="BK211">
            <v>9.9969999999999999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41.094000000000001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12</v>
          </cell>
          <cell r="BZ211">
            <v>0</v>
          </cell>
          <cell r="CA211">
            <v>12</v>
          </cell>
          <cell r="CB211">
            <v>0</v>
          </cell>
          <cell r="CC211">
            <v>0</v>
          </cell>
          <cell r="CD211">
            <v>0</v>
          </cell>
          <cell r="CE211">
            <v>12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0.155</v>
          </cell>
          <cell r="CN211">
            <v>0.155</v>
          </cell>
          <cell r="CO211">
            <v>0</v>
          </cell>
          <cell r="CP211">
            <v>0.155</v>
          </cell>
          <cell r="CQ211">
            <v>0.155</v>
          </cell>
          <cell r="CR211">
            <v>0.31</v>
          </cell>
        </row>
        <row r="212">
          <cell r="A212" t="str">
            <v>ЖДППНижнеленинскоеДФО</v>
          </cell>
          <cell r="B212" t="str">
            <v>Хабаровский</v>
          </cell>
          <cell r="C212" t="str">
            <v>Нижнеленинское</v>
          </cell>
          <cell r="D212" t="str">
            <v>ЖДПП</v>
          </cell>
          <cell r="E212" t="str">
            <v>ЖДПП</v>
          </cell>
          <cell r="F212" t="str">
            <v>да</v>
          </cell>
          <cell r="G212" t="str">
            <v>ДФО</v>
          </cell>
          <cell r="H212" t="str">
            <v>Еврейская автономная область</v>
          </cell>
          <cell r="I212" t="str">
            <v>нет</v>
          </cell>
          <cell r="J212" t="str">
            <v>Группа А</v>
          </cell>
          <cell r="K212">
            <v>226</v>
          </cell>
          <cell r="L212" t="str">
            <v>Восток</v>
          </cell>
          <cell r="M212" t="str">
            <v>РК (сухопутный)</v>
          </cell>
          <cell r="N212" t="str">
            <v>Транссиб</v>
          </cell>
          <cell r="O212" t="str">
            <v>нет</v>
          </cell>
          <cell r="P212" t="str">
            <v>Китайская Народная Республика</v>
          </cell>
          <cell r="Q212" t="str">
            <v>Тунцзян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78059.990000000005</v>
          </cell>
          <cell r="CQ212">
            <v>78059.990000000005</v>
          </cell>
          <cell r="CR212">
            <v>78059.990000000005</v>
          </cell>
        </row>
        <row r="213">
          <cell r="A213" t="str">
            <v>СППНижнеленинскоеДФО</v>
          </cell>
          <cell r="B213" t="str">
            <v>Хабаровский</v>
          </cell>
          <cell r="C213" t="str">
            <v>Нижнеленинское</v>
          </cell>
          <cell r="D213" t="str">
            <v>СПП</v>
          </cell>
          <cell r="E213" t="str">
            <v>СПП</v>
          </cell>
          <cell r="F213" t="str">
            <v>да</v>
          </cell>
          <cell r="G213" t="str">
            <v>ДФО</v>
          </cell>
          <cell r="H213" t="str">
            <v>Еврейская автономная область</v>
          </cell>
          <cell r="I213" t="str">
            <v>нет</v>
          </cell>
          <cell r="J213" t="str">
            <v>Группа В</v>
          </cell>
          <cell r="K213">
            <v>223</v>
          </cell>
          <cell r="L213" t="str">
            <v>Восток</v>
          </cell>
          <cell r="M213" t="str">
            <v>РК (сухопутный)</v>
          </cell>
          <cell r="N213" t="str">
            <v>не определена</v>
          </cell>
          <cell r="O213" t="str">
            <v>нет</v>
          </cell>
          <cell r="P213" t="str">
            <v>Китайская Народная Республика</v>
          </cell>
          <cell r="Q213" t="str">
            <v>Тунцзян</v>
          </cell>
          <cell r="R213">
            <v>1004000</v>
          </cell>
          <cell r="S213">
            <v>1880</v>
          </cell>
          <cell r="T213">
            <v>38063</v>
          </cell>
          <cell r="U213">
            <v>39943</v>
          </cell>
          <cell r="V213">
            <v>4138</v>
          </cell>
          <cell r="W213">
            <v>5570</v>
          </cell>
          <cell r="X213">
            <v>9708</v>
          </cell>
          <cell r="Y213">
            <v>3936</v>
          </cell>
          <cell r="Z213">
            <v>6512</v>
          </cell>
          <cell r="AA213">
            <v>10448</v>
          </cell>
          <cell r="AB213">
            <v>1879</v>
          </cell>
          <cell r="AC213">
            <v>15987</v>
          </cell>
          <cell r="AD213">
            <v>17866</v>
          </cell>
          <cell r="AE213">
            <v>77965</v>
          </cell>
          <cell r="AF213">
            <v>4317</v>
          </cell>
          <cell r="AG213">
            <v>59054</v>
          </cell>
          <cell r="AH213">
            <v>63371</v>
          </cell>
          <cell r="AI213">
            <v>3093</v>
          </cell>
          <cell r="AJ213">
            <v>14884</v>
          </cell>
          <cell r="AK213">
            <v>17977</v>
          </cell>
          <cell r="AL213">
            <v>2644</v>
          </cell>
          <cell r="AM213">
            <v>7515</v>
          </cell>
          <cell r="AN213">
            <v>10159</v>
          </cell>
          <cell r="AO213">
            <v>2523</v>
          </cell>
          <cell r="AP213">
            <v>23312</v>
          </cell>
          <cell r="AQ213">
            <v>25835</v>
          </cell>
          <cell r="AR213">
            <v>117342</v>
          </cell>
          <cell r="AS213">
            <v>4398</v>
          </cell>
          <cell r="AT213">
            <v>48469</v>
          </cell>
          <cell r="AU213">
            <v>52867</v>
          </cell>
          <cell r="AV213">
            <v>3080</v>
          </cell>
          <cell r="AW213">
            <v>16183</v>
          </cell>
          <cell r="AX213">
            <v>19263</v>
          </cell>
          <cell r="AY213">
            <v>2370</v>
          </cell>
          <cell r="AZ213">
            <v>11177</v>
          </cell>
          <cell r="BA213">
            <v>13547</v>
          </cell>
          <cell r="BB213">
            <v>3192</v>
          </cell>
          <cell r="BC213">
            <v>23271</v>
          </cell>
          <cell r="BD213">
            <v>26463</v>
          </cell>
          <cell r="BE213">
            <v>112140</v>
          </cell>
          <cell r="BF213">
            <v>863</v>
          </cell>
          <cell r="BG213">
            <v>13454</v>
          </cell>
          <cell r="BH213">
            <v>14317</v>
          </cell>
          <cell r="BI213">
            <v>0</v>
          </cell>
          <cell r="BJ213">
            <v>174</v>
          </cell>
          <cell r="BK213">
            <v>174</v>
          </cell>
          <cell r="BL213">
            <v>54.03</v>
          </cell>
          <cell r="BM213">
            <v>1105.33</v>
          </cell>
          <cell r="BN213">
            <v>1159.3599999999999</v>
          </cell>
          <cell r="BO213">
            <v>36.055</v>
          </cell>
          <cell r="BP213">
            <v>217.69</v>
          </cell>
          <cell r="BQ213">
            <v>253.745</v>
          </cell>
          <cell r="BR213">
            <v>15904.105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2211.5360000000001</v>
          </cell>
          <cell r="CM213">
            <v>11263.257</v>
          </cell>
          <cell r="CN213">
            <v>13474.793</v>
          </cell>
          <cell r="CO213">
            <v>2807.0770000000002</v>
          </cell>
          <cell r="CP213">
            <v>3068.0549999999998</v>
          </cell>
          <cell r="CQ213">
            <v>5875.1319999999996</v>
          </cell>
          <cell r="CR213">
            <v>19349.924999999999</v>
          </cell>
        </row>
        <row r="214">
          <cell r="A214" t="str">
            <v>МАППНижний ЗарамагСКФО</v>
          </cell>
          <cell r="B214" t="str">
            <v>Северо-Кавказский</v>
          </cell>
          <cell r="C214" t="str">
            <v>Нижний Зарамаг</v>
          </cell>
          <cell r="D214" t="str">
            <v>АПП</v>
          </cell>
          <cell r="E214" t="str">
            <v>МАПП</v>
          </cell>
          <cell r="F214" t="str">
            <v>да</v>
          </cell>
          <cell r="G214" t="str">
            <v>СКФО</v>
          </cell>
          <cell r="H214" t="str">
            <v>Республика Северная Осетия - Алания</v>
          </cell>
          <cell r="I214" t="str">
            <v>нет</v>
          </cell>
          <cell r="J214" t="str">
            <v>Группа А</v>
          </cell>
          <cell r="K214">
            <v>44</v>
          </cell>
          <cell r="L214" t="str">
            <v>Север-Юг</v>
          </cell>
          <cell r="M214" t="str">
            <v>Западный</v>
          </cell>
          <cell r="N214" t="str">
            <v>не определена</v>
          </cell>
          <cell r="O214" t="str">
            <v>нет</v>
          </cell>
          <cell r="P214" t="str">
            <v>Республика Южная Осетия</v>
          </cell>
          <cell r="Q214" t="str">
            <v>Рук</v>
          </cell>
          <cell r="R214">
            <v>0</v>
          </cell>
          <cell r="S214">
            <v>429</v>
          </cell>
          <cell r="T214">
            <v>8770</v>
          </cell>
          <cell r="U214">
            <v>9199</v>
          </cell>
          <cell r="V214">
            <v>804.23</v>
          </cell>
          <cell r="W214">
            <v>18934.009999999998</v>
          </cell>
          <cell r="X214">
            <v>19738.239999999998</v>
          </cell>
          <cell r="Y214">
            <v>869</v>
          </cell>
          <cell r="Z214">
            <v>13009</v>
          </cell>
          <cell r="AA214">
            <v>13878</v>
          </cell>
          <cell r="AB214">
            <v>371.74</v>
          </cell>
          <cell r="AC214">
            <v>17938.8</v>
          </cell>
          <cell r="AD214">
            <v>18310.54</v>
          </cell>
          <cell r="AE214">
            <v>61125.78</v>
          </cell>
          <cell r="AF214">
            <v>478.44</v>
          </cell>
          <cell r="AG214">
            <v>20102.400000000001</v>
          </cell>
          <cell r="AH214">
            <v>20580.84</v>
          </cell>
          <cell r="AI214">
            <v>900</v>
          </cell>
          <cell r="AJ214">
            <v>8220</v>
          </cell>
          <cell r="AK214">
            <v>9120</v>
          </cell>
          <cell r="AL214">
            <v>781</v>
          </cell>
          <cell r="AM214">
            <v>11162</v>
          </cell>
          <cell r="AN214">
            <v>11943</v>
          </cell>
          <cell r="AO214">
            <v>584</v>
          </cell>
          <cell r="AP214">
            <v>5977</v>
          </cell>
          <cell r="AQ214">
            <v>6561</v>
          </cell>
          <cell r="AR214">
            <v>48204.84</v>
          </cell>
          <cell r="AS214">
            <v>1015.1</v>
          </cell>
          <cell r="AT214">
            <v>2983.7</v>
          </cell>
          <cell r="AU214">
            <v>3998.7999999999997</v>
          </cell>
          <cell r="AV214">
            <v>1374</v>
          </cell>
          <cell r="AW214">
            <v>15540</v>
          </cell>
          <cell r="AX214">
            <v>16914</v>
          </cell>
          <cell r="AY214">
            <v>885.6</v>
          </cell>
          <cell r="AZ214">
            <v>17219.099999999999</v>
          </cell>
          <cell r="BA214">
            <v>18104.699999999997</v>
          </cell>
          <cell r="BB214">
            <v>696.38</v>
          </cell>
          <cell r="BC214">
            <v>14002.85</v>
          </cell>
          <cell r="BD214">
            <v>14699.23</v>
          </cell>
          <cell r="BE214">
            <v>53716.729999999996</v>
          </cell>
          <cell r="BF214">
            <v>897.9</v>
          </cell>
          <cell r="BG214">
            <v>15118</v>
          </cell>
          <cell r="BH214">
            <v>16015.9</v>
          </cell>
          <cell r="BI214">
            <v>773</v>
          </cell>
          <cell r="BJ214">
            <v>23005</v>
          </cell>
          <cell r="BK214">
            <v>23778</v>
          </cell>
          <cell r="BL214">
            <v>1719</v>
          </cell>
          <cell r="BM214">
            <v>40343</v>
          </cell>
          <cell r="BN214">
            <v>42062</v>
          </cell>
          <cell r="BO214">
            <v>2795.49</v>
          </cell>
          <cell r="BP214">
            <v>59703.24</v>
          </cell>
          <cell r="BQ214">
            <v>62498.729999999996</v>
          </cell>
          <cell r="BR214">
            <v>144354.63</v>
          </cell>
          <cell r="BS214">
            <v>1538.43</v>
          </cell>
          <cell r="BT214">
            <v>24074.560000000001</v>
          </cell>
          <cell r="BU214">
            <v>25612.99</v>
          </cell>
          <cell r="BV214">
            <v>2714.47</v>
          </cell>
          <cell r="BW214">
            <v>35874.82</v>
          </cell>
          <cell r="BX214">
            <v>38589.29</v>
          </cell>
          <cell r="BY214">
            <v>4927.6000000000004</v>
          </cell>
          <cell r="BZ214">
            <v>40027.129999999997</v>
          </cell>
          <cell r="CA214">
            <v>44954.729999999996</v>
          </cell>
          <cell r="CB214">
            <v>1153.47</v>
          </cell>
          <cell r="CC214">
            <v>31697.34</v>
          </cell>
          <cell r="CD214">
            <v>32850.81</v>
          </cell>
          <cell r="CE214">
            <v>142007.81999999998</v>
          </cell>
          <cell r="CF214">
            <v>2379.86</v>
          </cell>
          <cell r="CG214">
            <v>16331.59</v>
          </cell>
          <cell r="CH214">
            <v>18711.45</v>
          </cell>
          <cell r="CI214">
            <v>3017.54</v>
          </cell>
          <cell r="CJ214">
            <v>22569.25</v>
          </cell>
          <cell r="CK214">
            <v>25586.79</v>
          </cell>
          <cell r="CL214">
            <v>3560.58</v>
          </cell>
          <cell r="CM214">
            <v>31744.5</v>
          </cell>
          <cell r="CN214">
            <v>35305.08</v>
          </cell>
          <cell r="CO214">
            <v>3194.2</v>
          </cell>
          <cell r="CP214">
            <v>60174.67</v>
          </cell>
          <cell r="CQ214">
            <v>63368.869999999995</v>
          </cell>
          <cell r="CR214">
            <v>142972.19</v>
          </cell>
        </row>
        <row r="215">
          <cell r="A215" t="str">
            <v>ВППНижний Новгород (Стригино)ПФО</v>
          </cell>
          <cell r="B215" t="str">
            <v>Волгоградский</v>
          </cell>
          <cell r="C215" t="str">
            <v>Нижний Новгород (Стригино)</v>
          </cell>
          <cell r="D215" t="str">
            <v>ВПП</v>
          </cell>
          <cell r="E215" t="str">
            <v>ВПП</v>
          </cell>
          <cell r="F215" t="str">
            <v>да</v>
          </cell>
          <cell r="G215" t="str">
            <v>ПФО</v>
          </cell>
          <cell r="H215" t="str">
            <v>Нижегородская область</v>
          </cell>
          <cell r="I215" t="str">
            <v>нет</v>
          </cell>
          <cell r="J215" t="str">
            <v>Группа В</v>
          </cell>
          <cell r="K215">
            <v>202</v>
          </cell>
          <cell r="L215" t="str">
            <v>Не является признаком отнесения к МТК</v>
          </cell>
          <cell r="M215" t="str">
            <v>Не является признаком отнесения к МТК</v>
          </cell>
          <cell r="N215" t="str">
            <v>не определена</v>
          </cell>
          <cell r="O215" t="str">
            <v>нет</v>
          </cell>
          <cell r="P215" t="str">
            <v>не применимо</v>
          </cell>
          <cell r="Q215" t="str">
            <v>не применимо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0.04</v>
          </cell>
          <cell r="W215">
            <v>0</v>
          </cell>
          <cell r="X215">
            <v>0.04</v>
          </cell>
          <cell r="Y215">
            <v>0.50139999999999996</v>
          </cell>
          <cell r="Z215">
            <v>22.036999999999999</v>
          </cell>
          <cell r="AA215">
            <v>22.538399999999999</v>
          </cell>
          <cell r="AB215">
            <v>11.332000000000001</v>
          </cell>
          <cell r="AC215">
            <v>50.23424</v>
          </cell>
          <cell r="AD215">
            <v>61.566240000000001</v>
          </cell>
          <cell r="AE215">
            <v>84.14464000000001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0.216</v>
          </cell>
          <cell r="AM215">
            <v>0</v>
          </cell>
          <cell r="AN215">
            <v>0.216</v>
          </cell>
          <cell r="AO215">
            <v>0.34599999999999997</v>
          </cell>
          <cell r="AP215">
            <v>11.284660000000001</v>
          </cell>
          <cell r="AQ215">
            <v>11.630660000000001</v>
          </cell>
          <cell r="AR215">
            <v>11.84666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13.123999999999999</v>
          </cell>
          <cell r="BP215">
            <v>37.170999999999999</v>
          </cell>
          <cell r="BQ215">
            <v>50.295000000000002</v>
          </cell>
          <cell r="BR215">
            <v>50.295000000000002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0.28749999999999998</v>
          </cell>
          <cell r="BX215">
            <v>0.28749999999999998</v>
          </cell>
          <cell r="BY215">
            <v>0</v>
          </cell>
          <cell r="BZ215">
            <v>20.678200000000004</v>
          </cell>
          <cell r="CA215">
            <v>20.678200000000004</v>
          </cell>
          <cell r="CB215">
            <v>0</v>
          </cell>
          <cell r="CC215">
            <v>19.502099999999999</v>
          </cell>
          <cell r="CD215">
            <v>19.502099999999999</v>
          </cell>
          <cell r="CE215">
            <v>40.467800000000004</v>
          </cell>
          <cell r="CF215">
            <v>0</v>
          </cell>
          <cell r="CG215">
            <v>2.0845799999999999</v>
          </cell>
          <cell r="CH215">
            <v>2.0845799999999999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50.185000000000002</v>
          </cell>
          <cell r="CQ215">
            <v>50.185000000000002</v>
          </cell>
          <cell r="CR215">
            <v>52.269580000000005</v>
          </cell>
        </row>
        <row r="216">
          <cell r="A216" t="str">
            <v>ДАППНиколаевкаУФО</v>
          </cell>
          <cell r="B216" t="str">
            <v>Уральский</v>
          </cell>
          <cell r="C216" t="str">
            <v>Николаевка</v>
          </cell>
          <cell r="D216" t="str">
            <v>АПП</v>
          </cell>
          <cell r="E216" t="str">
            <v>ДАПП</v>
          </cell>
          <cell r="F216" t="str">
            <v>да</v>
          </cell>
          <cell r="G216" t="str">
            <v>УФО</v>
          </cell>
          <cell r="H216" t="str">
            <v>Челябинская область</v>
          </cell>
          <cell r="I216" t="str">
            <v>нет</v>
          </cell>
          <cell r="J216" t="str">
            <v>Группа В</v>
          </cell>
          <cell r="K216">
            <v>184</v>
          </cell>
          <cell r="L216" t="str">
            <v>Не является признаком отнесения к МТК</v>
          </cell>
          <cell r="M216" t="str">
            <v>Не является признаком отнесения к МТК</v>
          </cell>
          <cell r="N216" t="str">
            <v>не определена</v>
          </cell>
          <cell r="O216" t="str">
            <v>нет</v>
          </cell>
          <cell r="P216" t="str">
            <v>Республика Казахстан</v>
          </cell>
          <cell r="Q216" t="str">
            <v>Аят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</row>
        <row r="217">
          <cell r="A217" t="str">
            <v>МППНиколаевск-на-АмуреДФО</v>
          </cell>
          <cell r="B217" t="str">
            <v>Хабаровский</v>
          </cell>
          <cell r="C217" t="str">
            <v>Николаевск-на-Амуре</v>
          </cell>
          <cell r="D217" t="str">
            <v>МПП</v>
          </cell>
          <cell r="E217" t="str">
            <v>МПП</v>
          </cell>
          <cell r="F217" t="str">
            <v>да</v>
          </cell>
          <cell r="G217" t="str">
            <v>ДФО</v>
          </cell>
          <cell r="H217" t="str">
            <v>Хабаровский край</v>
          </cell>
          <cell r="I217" t="str">
            <v>нет</v>
          </cell>
          <cell r="J217" t="str">
            <v>Группа С</v>
          </cell>
          <cell r="K217">
            <v>178</v>
          </cell>
          <cell r="L217" t="str">
            <v>Арктика</v>
          </cell>
          <cell r="M217" t="str">
            <v>Морской</v>
          </cell>
          <cell r="N217" t="str">
            <v>не определена</v>
          </cell>
          <cell r="O217" t="str">
            <v>нет</v>
          </cell>
          <cell r="P217" t="str">
            <v>не применимо</v>
          </cell>
          <cell r="Q217" t="str">
            <v>не применимо</v>
          </cell>
          <cell r="R217">
            <v>873600</v>
          </cell>
          <cell r="S217">
            <v>0</v>
          </cell>
          <cell r="T217">
            <v>0</v>
          </cell>
          <cell r="U217">
            <v>0</v>
          </cell>
          <cell r="V217">
            <v>2080</v>
          </cell>
          <cell r="W217">
            <v>7852</v>
          </cell>
          <cell r="X217">
            <v>9932</v>
          </cell>
          <cell r="Y217">
            <v>2219</v>
          </cell>
          <cell r="Z217">
            <v>10047</v>
          </cell>
          <cell r="AA217">
            <v>12266</v>
          </cell>
          <cell r="AB217">
            <v>0</v>
          </cell>
          <cell r="AC217">
            <v>5666</v>
          </cell>
          <cell r="AD217">
            <v>5666</v>
          </cell>
          <cell r="AE217">
            <v>27864</v>
          </cell>
          <cell r="AF217">
            <v>0</v>
          </cell>
          <cell r="AG217">
            <v>0</v>
          </cell>
          <cell r="AH217">
            <v>0</v>
          </cell>
          <cell r="AI217">
            <v>3304</v>
          </cell>
          <cell r="AJ217">
            <v>0</v>
          </cell>
          <cell r="AK217">
            <v>3304</v>
          </cell>
          <cell r="AL217">
            <v>0</v>
          </cell>
          <cell r="AM217">
            <v>6972</v>
          </cell>
          <cell r="AN217">
            <v>6972</v>
          </cell>
          <cell r="AO217">
            <v>2929</v>
          </cell>
          <cell r="AP217">
            <v>7347</v>
          </cell>
          <cell r="AQ217">
            <v>10276</v>
          </cell>
          <cell r="AR217">
            <v>20552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6682</v>
          </cell>
          <cell r="AX217">
            <v>6682</v>
          </cell>
          <cell r="AY217">
            <v>2155</v>
          </cell>
          <cell r="AZ217">
            <v>3097</v>
          </cell>
          <cell r="BA217">
            <v>5252</v>
          </cell>
          <cell r="BB217">
            <v>0</v>
          </cell>
          <cell r="BC217">
            <v>8317</v>
          </cell>
          <cell r="BD217">
            <v>8317</v>
          </cell>
          <cell r="BE217">
            <v>20251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3208.18</v>
          </cell>
          <cell r="BN217">
            <v>3208.18</v>
          </cell>
          <cell r="BO217">
            <v>0</v>
          </cell>
          <cell r="BP217">
            <v>0</v>
          </cell>
          <cell r="BQ217">
            <v>0</v>
          </cell>
          <cell r="BR217">
            <v>3208.18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</row>
        <row r="218">
          <cell r="A218" t="str">
            <v>ДАППНовобелаяЦФО</v>
          </cell>
          <cell r="B218" t="str">
            <v>Белгородский</v>
          </cell>
          <cell r="C218" t="str">
            <v>Новобелая</v>
          </cell>
          <cell r="D218" t="str">
            <v>АПП</v>
          </cell>
          <cell r="E218" t="str">
            <v>ДАПП</v>
          </cell>
          <cell r="F218" t="str">
            <v>да</v>
          </cell>
          <cell r="G218" t="str">
            <v>ЦФО</v>
          </cell>
          <cell r="H218" t="str">
            <v>Воронежская область</v>
          </cell>
          <cell r="I218" t="str">
            <v>нет</v>
          </cell>
          <cell r="J218" t="str">
            <v>Группа В</v>
          </cell>
          <cell r="K218">
            <v>259</v>
          </cell>
          <cell r="L218" t="str">
            <v>Западный</v>
          </cell>
          <cell r="M218" t="str">
            <v>Сухопутный</v>
          </cell>
          <cell r="N218" t="str">
            <v>не определена</v>
          </cell>
          <cell r="O218" t="str">
            <v>нет</v>
          </cell>
          <cell r="P218" t="str">
            <v>не применимо (ЛНР)</v>
          </cell>
          <cell r="Q218" t="str">
            <v>Новобелая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</row>
        <row r="219">
          <cell r="A219" t="str">
            <v>ВППНовокузнецк (Спиченково)СФО</v>
          </cell>
          <cell r="B219" t="str">
            <v>Новосибирский</v>
          </cell>
          <cell r="C219" t="str">
            <v>Новокузнецк (Спиченково)</v>
          </cell>
          <cell r="D219" t="str">
            <v>ВПП</v>
          </cell>
          <cell r="E219" t="str">
            <v>ВПП</v>
          </cell>
          <cell r="F219" t="str">
            <v>да</v>
          </cell>
          <cell r="G219" t="str">
            <v>СФО</v>
          </cell>
          <cell r="H219" t="str">
            <v>Кемеровская область</v>
          </cell>
          <cell r="I219" t="str">
            <v>нет</v>
          </cell>
          <cell r="J219" t="str">
            <v>Группа С</v>
          </cell>
          <cell r="K219">
            <v>229</v>
          </cell>
          <cell r="L219" t="str">
            <v>Не является признаком отнесения к МТК</v>
          </cell>
          <cell r="M219" t="str">
            <v>Не является признаком отнесения к МТК</v>
          </cell>
          <cell r="N219" t="str">
            <v>не определена</v>
          </cell>
          <cell r="O219" t="str">
            <v>нет</v>
          </cell>
          <cell r="P219" t="str">
            <v>не применимо</v>
          </cell>
          <cell r="Q219" t="str">
            <v>не применимо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</row>
        <row r="220">
          <cell r="A220" t="str">
            <v>МППНовороссийскЮФО</v>
          </cell>
          <cell r="B220" t="str">
            <v>Сочинский</v>
          </cell>
          <cell r="C220" t="str">
            <v>Новороссийск</v>
          </cell>
          <cell r="D220" t="str">
            <v>МПП</v>
          </cell>
          <cell r="E220" t="str">
            <v>МПП</v>
          </cell>
          <cell r="F220" t="str">
            <v>да</v>
          </cell>
          <cell r="G220" t="str">
            <v>ЮФО</v>
          </cell>
          <cell r="H220" t="str">
            <v>Краснодарский край</v>
          </cell>
          <cell r="I220" t="str">
            <v>нет</v>
          </cell>
          <cell r="J220" t="str">
            <v>Группа А</v>
          </cell>
          <cell r="K220">
            <v>134</v>
          </cell>
          <cell r="L220" t="str">
            <v>АЧБ</v>
          </cell>
          <cell r="M220" t="str">
            <v>Морской</v>
          </cell>
          <cell r="N220" t="str">
            <v>Север-Юг
Транссиб</v>
          </cell>
          <cell r="O220" t="str">
            <v>нет</v>
          </cell>
          <cell r="P220" t="str">
            <v>не применимо</v>
          </cell>
          <cell r="Q220" t="str">
            <v>не применимо</v>
          </cell>
          <cell r="R220">
            <v>169253.54</v>
          </cell>
          <cell r="S220">
            <v>2192253.0660000001</v>
          </cell>
          <cell r="T220">
            <v>38401515.539999999</v>
          </cell>
          <cell r="U220">
            <v>40593768.605999999</v>
          </cell>
          <cell r="V220">
            <v>1903645.247</v>
          </cell>
          <cell r="W220">
            <v>40803818.68</v>
          </cell>
          <cell r="X220">
            <v>42707463.927000001</v>
          </cell>
          <cell r="Y220">
            <v>1266407.3529999999</v>
          </cell>
          <cell r="Z220">
            <v>33853089.861000001</v>
          </cell>
          <cell r="AA220">
            <v>35119497.214000002</v>
          </cell>
          <cell r="AB220">
            <v>1538977.3219999999</v>
          </cell>
          <cell r="AC220">
            <v>37924673.221000001</v>
          </cell>
          <cell r="AD220">
            <v>39463650.542999998</v>
          </cell>
          <cell r="AE220">
            <v>157884380.28999999</v>
          </cell>
          <cell r="AF220">
            <v>1848013.598</v>
          </cell>
          <cell r="AG220">
            <v>37330137.188000001</v>
          </cell>
          <cell r="AH220">
            <v>39178150.785999998</v>
          </cell>
          <cell r="AI220">
            <v>1372062.206</v>
          </cell>
          <cell r="AJ220">
            <v>38083371.850000001</v>
          </cell>
          <cell r="AK220">
            <v>39455434.056000002</v>
          </cell>
          <cell r="AL220">
            <v>880734.55199999991</v>
          </cell>
          <cell r="AM220">
            <v>37010513.487000003</v>
          </cell>
          <cell r="AN220">
            <v>37891248.039000005</v>
          </cell>
          <cell r="AO220">
            <v>1356814.81</v>
          </cell>
          <cell r="AP220">
            <v>37747955.688999996</v>
          </cell>
          <cell r="AQ220">
            <v>39104770.498999998</v>
          </cell>
          <cell r="AR220">
            <v>155629603.38</v>
          </cell>
          <cell r="AS220">
            <v>1129259.77</v>
          </cell>
          <cell r="AT220">
            <v>36909264.112000003</v>
          </cell>
          <cell r="AU220">
            <v>38038523.882000007</v>
          </cell>
          <cell r="AV220">
            <v>1308741.017</v>
          </cell>
          <cell r="AW220">
            <v>34211622.027000003</v>
          </cell>
          <cell r="AX220">
            <v>35520363.044</v>
          </cell>
          <cell r="AY220">
            <v>1090719.1070000001</v>
          </cell>
          <cell r="AZ220">
            <v>40267716.421999998</v>
          </cell>
          <cell r="BA220">
            <v>41358435.528999999</v>
          </cell>
          <cell r="BB220">
            <v>1298886.7050000001</v>
          </cell>
          <cell r="BC220">
            <v>38483002.446999997</v>
          </cell>
          <cell r="BD220">
            <v>39781889.151999995</v>
          </cell>
          <cell r="BE220">
            <v>154699211.60699999</v>
          </cell>
          <cell r="BF220">
            <v>1332275.997</v>
          </cell>
          <cell r="BG220">
            <v>39019708.186999999</v>
          </cell>
          <cell r="BH220">
            <v>40351984.184</v>
          </cell>
          <cell r="BI220">
            <v>1142958.078</v>
          </cell>
          <cell r="BJ220">
            <v>67027968.291000001</v>
          </cell>
          <cell r="BK220">
            <v>68170926.369000003</v>
          </cell>
          <cell r="BL220">
            <v>779519.47400000005</v>
          </cell>
          <cell r="BM220">
            <v>29988300.131999999</v>
          </cell>
          <cell r="BN220">
            <v>30767819.605999999</v>
          </cell>
          <cell r="BO220">
            <v>1568517.1140000001</v>
          </cell>
          <cell r="BP220">
            <v>35188122.049999997</v>
          </cell>
          <cell r="BQ220">
            <v>36756639.163999997</v>
          </cell>
          <cell r="BR220">
            <v>176047369.32300001</v>
          </cell>
          <cell r="BS220">
            <v>1583691.3159</v>
          </cell>
          <cell r="BT220">
            <v>32973624.460999999</v>
          </cell>
          <cell r="BU220">
            <v>34557315.776900001</v>
          </cell>
          <cell r="BV220">
            <v>1565343.57</v>
          </cell>
          <cell r="BW220">
            <v>35278552.509999998</v>
          </cell>
          <cell r="BX220">
            <v>36843896.079999998</v>
          </cell>
          <cell r="BY220">
            <v>1570688.845</v>
          </cell>
          <cell r="BZ220">
            <v>33631645.239</v>
          </cell>
          <cell r="CA220">
            <v>35202334.083999999</v>
          </cell>
          <cell r="CB220">
            <v>1539078.1628</v>
          </cell>
          <cell r="CC220">
            <v>36307937.888999999</v>
          </cell>
          <cell r="CD220">
            <v>37847016.051799998</v>
          </cell>
          <cell r="CE220">
            <v>144450561.99270001</v>
          </cell>
          <cell r="CF220">
            <v>1820262.45</v>
          </cell>
          <cell r="CG220">
            <v>34167068.960000001</v>
          </cell>
          <cell r="CH220">
            <v>35987331.410000004</v>
          </cell>
          <cell r="CI220">
            <v>1501673.72</v>
          </cell>
          <cell r="CJ220">
            <v>37517957.880000003</v>
          </cell>
          <cell r="CK220">
            <v>39019631.600000001</v>
          </cell>
          <cell r="CL220">
            <v>1094488.6299000001</v>
          </cell>
          <cell r="CM220">
            <v>19757292.93</v>
          </cell>
          <cell r="CN220">
            <v>20851781.559900001</v>
          </cell>
          <cell r="CO220">
            <v>1925783.737</v>
          </cell>
          <cell r="CP220">
            <v>21655493.660999998</v>
          </cell>
          <cell r="CQ220">
            <v>23581277.397999998</v>
          </cell>
          <cell r="CR220">
            <v>119440021.96790001</v>
          </cell>
        </row>
        <row r="221">
          <cell r="A221" t="str">
            <v>ВППНовосибирск (Толмачево)СФО</v>
          </cell>
          <cell r="B221" t="str">
            <v>Новосибирский</v>
          </cell>
          <cell r="C221" t="str">
            <v>Новосибирск (Толмачево)</v>
          </cell>
          <cell r="D221" t="str">
            <v>ВПП</v>
          </cell>
          <cell r="E221" t="str">
            <v>ВПП</v>
          </cell>
          <cell r="F221" t="str">
            <v>да</v>
          </cell>
          <cell r="G221" t="str">
            <v>СФО</v>
          </cell>
          <cell r="H221" t="str">
            <v>Новосибирская область</v>
          </cell>
          <cell r="I221" t="str">
            <v>нет</v>
          </cell>
          <cell r="J221" t="str">
            <v>Группа В</v>
          </cell>
          <cell r="K221">
            <v>160</v>
          </cell>
          <cell r="L221" t="str">
            <v>Не является признаком отнесения к МТК</v>
          </cell>
          <cell r="M221" t="str">
            <v>Не является признаком отнесения к МТК</v>
          </cell>
          <cell r="N221" t="str">
            <v>не определена</v>
          </cell>
          <cell r="O221" t="str">
            <v>нет</v>
          </cell>
          <cell r="P221" t="str">
            <v>не применимо</v>
          </cell>
          <cell r="Q221" t="str">
            <v>не применимо</v>
          </cell>
          <cell r="R221">
            <v>0</v>
          </cell>
          <cell r="S221">
            <v>34307.802000000003</v>
          </cell>
          <cell r="T221">
            <v>32447.437999999998</v>
          </cell>
          <cell r="U221">
            <v>66755.240000000005</v>
          </cell>
          <cell r="V221">
            <v>37969.701000000001</v>
          </cell>
          <cell r="W221">
            <v>37300.982000000004</v>
          </cell>
          <cell r="X221">
            <v>75270.683000000005</v>
          </cell>
          <cell r="Y221">
            <v>42460.3</v>
          </cell>
          <cell r="Z221">
            <v>40639.5</v>
          </cell>
          <cell r="AA221">
            <v>83099.8</v>
          </cell>
          <cell r="AB221">
            <v>43894.8</v>
          </cell>
          <cell r="AC221">
            <v>41467.5</v>
          </cell>
          <cell r="AD221">
            <v>85362.3</v>
          </cell>
          <cell r="AE221">
            <v>310488.02299999999</v>
          </cell>
          <cell r="AF221">
            <v>29770.843000000001</v>
          </cell>
          <cell r="AG221">
            <v>28240.981</v>
          </cell>
          <cell r="AH221">
            <v>58011.824000000001</v>
          </cell>
          <cell r="AI221">
            <v>39241.006000000001</v>
          </cell>
          <cell r="AJ221">
            <v>37999.74</v>
          </cell>
          <cell r="AK221">
            <v>77240.745999999999</v>
          </cell>
          <cell r="AL221">
            <v>36833.966</v>
          </cell>
          <cell r="AM221">
            <v>35485.203999999998</v>
          </cell>
          <cell r="AN221">
            <v>72319.17</v>
          </cell>
          <cell r="AO221">
            <v>39680.228999999999</v>
          </cell>
          <cell r="AP221">
            <v>38277.686000000002</v>
          </cell>
          <cell r="AQ221">
            <v>77957.915000000008</v>
          </cell>
          <cell r="AR221">
            <v>285529.65500000003</v>
          </cell>
          <cell r="AS221">
            <v>29740.15</v>
          </cell>
          <cell r="AT221">
            <v>28780.616999999998</v>
          </cell>
          <cell r="AU221">
            <v>58520.767</v>
          </cell>
          <cell r="AV221">
            <v>37392.002999999997</v>
          </cell>
          <cell r="AW221">
            <v>35417.144</v>
          </cell>
          <cell r="AX221">
            <v>72809.146999999997</v>
          </cell>
          <cell r="AY221">
            <v>39082.101999999999</v>
          </cell>
          <cell r="AZ221">
            <v>37343.22</v>
          </cell>
          <cell r="BA221">
            <v>76425.322</v>
          </cell>
          <cell r="BB221">
            <v>47847.961000000003</v>
          </cell>
          <cell r="BC221">
            <v>45408.815000000002</v>
          </cell>
          <cell r="BD221">
            <v>93256.776000000013</v>
          </cell>
          <cell r="BE221">
            <v>301012.01199999999</v>
          </cell>
          <cell r="BF221">
            <v>43161.813000000002</v>
          </cell>
          <cell r="BG221">
            <v>40032.625999999997</v>
          </cell>
          <cell r="BH221">
            <v>83194.438999999998</v>
          </cell>
          <cell r="BI221">
            <v>82416.963000000003</v>
          </cell>
          <cell r="BJ221">
            <v>75243.967000000004</v>
          </cell>
          <cell r="BK221">
            <v>157660.93</v>
          </cell>
          <cell r="BL221">
            <v>72336.634999999995</v>
          </cell>
          <cell r="BM221">
            <v>68254.039999999994</v>
          </cell>
          <cell r="BN221">
            <v>140590.67499999999</v>
          </cell>
          <cell r="BO221">
            <v>113239.34600000001</v>
          </cell>
          <cell r="BP221">
            <v>102994.54</v>
          </cell>
          <cell r="BQ221">
            <v>216233.886</v>
          </cell>
          <cell r="BR221">
            <v>597679.92999999993</v>
          </cell>
          <cell r="BS221">
            <v>89524.625</v>
          </cell>
          <cell r="BT221">
            <v>82099.877999999997</v>
          </cell>
          <cell r="BU221">
            <v>171624.503</v>
          </cell>
          <cell r="BV221">
            <v>95116.751999999993</v>
          </cell>
          <cell r="BW221">
            <v>86600.297000000006</v>
          </cell>
          <cell r="BX221">
            <v>181717.049</v>
          </cell>
          <cell r="BY221">
            <v>1332.857</v>
          </cell>
          <cell r="BZ221">
            <v>465.35500000000002</v>
          </cell>
          <cell r="CA221">
            <v>1798.212</v>
          </cell>
          <cell r="CB221">
            <v>80177.377999999997</v>
          </cell>
          <cell r="CC221">
            <v>66410.798999999999</v>
          </cell>
          <cell r="CD221">
            <v>146588.177</v>
          </cell>
          <cell r="CE221">
            <v>501727.94099999999</v>
          </cell>
          <cell r="CF221">
            <v>41940.642</v>
          </cell>
          <cell r="CG221">
            <v>33553.281000000003</v>
          </cell>
          <cell r="CH221">
            <v>75493.92300000001</v>
          </cell>
          <cell r="CI221">
            <v>6536.2910000000002</v>
          </cell>
          <cell r="CJ221">
            <v>455.36099999999999</v>
          </cell>
          <cell r="CK221">
            <v>6991.652</v>
          </cell>
          <cell r="CL221">
            <v>8105.1989999999996</v>
          </cell>
          <cell r="CM221">
            <v>220.738</v>
          </cell>
          <cell r="CN221">
            <v>8325.9369999999999</v>
          </cell>
          <cell r="CO221">
            <v>12200</v>
          </cell>
          <cell r="CP221">
            <v>252.4</v>
          </cell>
          <cell r="CQ221">
            <v>12452.4</v>
          </cell>
          <cell r="CR221">
            <v>103263.91200000001</v>
          </cell>
        </row>
        <row r="222">
          <cell r="A222" t="str">
            <v>МАППНово-ФиляСКФО</v>
          </cell>
          <cell r="B222" t="str">
            <v>Северо-Кавказский</v>
          </cell>
          <cell r="C222" t="str">
            <v>Ново-Филя</v>
          </cell>
          <cell r="D222" t="str">
            <v>АПП</v>
          </cell>
          <cell r="E222" t="str">
            <v>МАПП</v>
          </cell>
          <cell r="F222" t="str">
            <v>да</v>
          </cell>
          <cell r="G222" t="str">
            <v>СКФО</v>
          </cell>
          <cell r="H222" t="str">
            <v>Республика Дагестан</v>
          </cell>
          <cell r="I222" t="str">
            <v>нет</v>
          </cell>
          <cell r="J222" t="str">
            <v>Группа С</v>
          </cell>
          <cell r="K222">
            <v>151</v>
          </cell>
          <cell r="L222" t="str">
            <v>Север-Юг</v>
          </cell>
          <cell r="M222" t="str">
            <v>Западный</v>
          </cell>
          <cell r="N222" t="str">
            <v>Север-Юг</v>
          </cell>
          <cell r="O222" t="str">
            <v>нет</v>
          </cell>
          <cell r="P222" t="str">
            <v>Азербайджанская Республика</v>
          </cell>
          <cell r="Q222" t="str">
            <v>Ширвановка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</row>
        <row r="223">
          <cell r="A223" t="str">
            <v>МАППНовошахтинскЮФО</v>
          </cell>
          <cell r="B223" t="str">
            <v>Ростовский</v>
          </cell>
          <cell r="C223" t="str">
            <v>Новошахтинск</v>
          </cell>
          <cell r="D223" t="str">
            <v>АПП</v>
          </cell>
          <cell r="E223" t="str">
            <v>МАПП</v>
          </cell>
          <cell r="F223" t="str">
            <v>да</v>
          </cell>
          <cell r="G223" t="str">
            <v>ЮФО</v>
          </cell>
          <cell r="H223" t="str">
            <v>Ростовская область</v>
          </cell>
          <cell r="I223" t="str">
            <v>нет</v>
          </cell>
          <cell r="J223" t="str">
            <v>Группа А</v>
          </cell>
          <cell r="K223">
            <v>15</v>
          </cell>
          <cell r="L223" t="str">
            <v>Западный</v>
          </cell>
          <cell r="M223" t="str">
            <v>Сухопутный</v>
          </cell>
          <cell r="N223" t="str">
            <v>не определена</v>
          </cell>
          <cell r="O223" t="str">
            <v>нет</v>
          </cell>
          <cell r="P223" t="str">
            <v>не применимо (ЛНР)</v>
          </cell>
          <cell r="Q223" t="str">
            <v>Должанский</v>
          </cell>
          <cell r="R223">
            <v>0</v>
          </cell>
          <cell r="S223">
            <v>9817.9699999999993</v>
          </cell>
          <cell r="T223">
            <v>7835.56</v>
          </cell>
          <cell r="U223">
            <v>17653.53</v>
          </cell>
          <cell r="V223">
            <v>21610.83</v>
          </cell>
          <cell r="W223">
            <v>4282.03</v>
          </cell>
          <cell r="X223">
            <v>25892.86</v>
          </cell>
          <cell r="Y223">
            <v>25735.41</v>
          </cell>
          <cell r="Z223">
            <v>5233.13</v>
          </cell>
          <cell r="AA223">
            <v>30968.54</v>
          </cell>
          <cell r="AB223">
            <v>29564.77</v>
          </cell>
          <cell r="AC223">
            <v>108252.7</v>
          </cell>
          <cell r="AD223">
            <v>137817.47</v>
          </cell>
          <cell r="AE223">
            <v>212332.4</v>
          </cell>
          <cell r="AF223">
            <v>27316.696</v>
          </cell>
          <cell r="AG223">
            <v>126166.76</v>
          </cell>
          <cell r="AH223">
            <v>153483.45600000001</v>
          </cell>
          <cell r="AI223">
            <v>33895.112000000001</v>
          </cell>
          <cell r="AJ223">
            <v>196527.62</v>
          </cell>
          <cell r="AK223">
            <v>230422.73199999999</v>
          </cell>
          <cell r="AL223">
            <v>21321.18</v>
          </cell>
          <cell r="AM223">
            <v>163861.60999999999</v>
          </cell>
          <cell r="AN223">
            <v>185182.78999999998</v>
          </cell>
          <cell r="AO223">
            <v>17580.560000000001</v>
          </cell>
          <cell r="AP223">
            <v>281458.13</v>
          </cell>
          <cell r="AQ223">
            <v>299038.69</v>
          </cell>
          <cell r="AR223">
            <v>868127.66799999983</v>
          </cell>
          <cell r="AS223">
            <v>11489.16</v>
          </cell>
          <cell r="AT223">
            <v>190513.2</v>
          </cell>
          <cell r="AU223">
            <v>202002.36000000002</v>
          </cell>
          <cell r="AV223">
            <v>14565.29</v>
          </cell>
          <cell r="AW223">
            <v>209752.42</v>
          </cell>
          <cell r="AX223">
            <v>224317.71000000002</v>
          </cell>
          <cell r="AY223">
            <v>17474.490000000002</v>
          </cell>
          <cell r="AZ223">
            <v>295002.58</v>
          </cell>
          <cell r="BA223">
            <v>312477.07</v>
          </cell>
          <cell r="BB223">
            <v>12101.02</v>
          </cell>
          <cell r="BC223">
            <v>443533.06</v>
          </cell>
          <cell r="BD223">
            <v>455634.08</v>
          </cell>
          <cell r="BE223">
            <v>1194431.2200000002</v>
          </cell>
          <cell r="BF223">
            <v>36396.9</v>
          </cell>
          <cell r="BG223">
            <v>143026.1</v>
          </cell>
          <cell r="BH223">
            <v>179423</v>
          </cell>
          <cell r="BI223">
            <v>24671.68</v>
          </cell>
          <cell r="BJ223">
            <v>97888.16</v>
          </cell>
          <cell r="BK223">
            <v>122559.84</v>
          </cell>
          <cell r="BL223">
            <v>23592.16</v>
          </cell>
          <cell r="BM223">
            <v>124226.96</v>
          </cell>
          <cell r="BN223">
            <v>147819.12</v>
          </cell>
          <cell r="BO223">
            <v>23636.86</v>
          </cell>
          <cell r="BP223">
            <v>112928.3</v>
          </cell>
          <cell r="BQ223">
            <v>136565.16</v>
          </cell>
          <cell r="BR223">
            <v>586367.12</v>
          </cell>
          <cell r="BS223">
            <v>31413.07</v>
          </cell>
          <cell r="BT223">
            <v>87423.73</v>
          </cell>
          <cell r="BU223">
            <v>118836.79999999999</v>
          </cell>
          <cell r="BV223">
            <v>37426.400000000001</v>
          </cell>
          <cell r="BW223">
            <v>97888.16</v>
          </cell>
          <cell r="BX223">
            <v>135314.56</v>
          </cell>
          <cell r="BY223">
            <v>39564.660000000003</v>
          </cell>
          <cell r="BZ223">
            <v>117234.74</v>
          </cell>
          <cell r="CA223">
            <v>156799.40000000002</v>
          </cell>
          <cell r="CB223">
            <v>50406.3</v>
          </cell>
          <cell r="CC223">
            <v>104794.5</v>
          </cell>
          <cell r="CD223">
            <v>155200.79999999999</v>
          </cell>
          <cell r="CE223">
            <v>566151.56000000006</v>
          </cell>
          <cell r="CF223">
            <v>37235.599999999999</v>
          </cell>
          <cell r="CG223">
            <v>80151.7</v>
          </cell>
          <cell r="CH223">
            <v>117387.29999999999</v>
          </cell>
          <cell r="CI223">
            <v>61631.5</v>
          </cell>
          <cell r="CJ223">
            <v>97888.16</v>
          </cell>
          <cell r="CK223">
            <v>159519.66</v>
          </cell>
          <cell r="CL223">
            <v>54607.65</v>
          </cell>
          <cell r="CM223">
            <v>132397.82999999999</v>
          </cell>
          <cell r="CN223">
            <v>187005.47999999998</v>
          </cell>
          <cell r="CO223">
            <v>2766.58</v>
          </cell>
          <cell r="CP223">
            <v>5569.7</v>
          </cell>
          <cell r="CQ223">
            <v>8336.2799999999988</v>
          </cell>
          <cell r="CR223">
            <v>472248.72</v>
          </cell>
        </row>
        <row r="224">
          <cell r="A224" t="str">
            <v>МАППНовые ЮрковичиЦФО</v>
          </cell>
          <cell r="B224" t="str">
            <v>Брянский</v>
          </cell>
          <cell r="C224" t="str">
            <v>Новые Юрковичи</v>
          </cell>
          <cell r="D224" t="str">
            <v>АПП</v>
          </cell>
          <cell r="E224" t="str">
            <v>МАПП</v>
          </cell>
          <cell r="F224" t="str">
            <v>да</v>
          </cell>
          <cell r="G224" t="str">
            <v>ЦФО</v>
          </cell>
          <cell r="H224" t="str">
            <v>Брянская область</v>
          </cell>
          <cell r="I224" t="str">
            <v>нет</v>
          </cell>
          <cell r="J224" t="str">
            <v>Группа В</v>
          </cell>
          <cell r="K224">
            <v>146</v>
          </cell>
          <cell r="L224" t="str">
            <v>Западный</v>
          </cell>
          <cell r="M224" t="str">
            <v>Сухопутный</v>
          </cell>
          <cell r="N224" t="str">
            <v>не определена</v>
          </cell>
          <cell r="O224" t="str">
            <v>нет</v>
          </cell>
          <cell r="P224" t="str">
            <v>Украина</v>
          </cell>
          <cell r="Q224" t="str">
            <v>Сеньковка</v>
          </cell>
          <cell r="R224">
            <v>1825000</v>
          </cell>
          <cell r="S224">
            <v>107567</v>
          </cell>
          <cell r="T224">
            <v>44398</v>
          </cell>
          <cell r="U224">
            <v>151965</v>
          </cell>
          <cell r="V224">
            <v>113962</v>
          </cell>
          <cell r="W224">
            <v>57604</v>
          </cell>
          <cell r="X224">
            <v>171566</v>
          </cell>
          <cell r="Y224">
            <v>153537</v>
          </cell>
          <cell r="Z224">
            <v>70868</v>
          </cell>
          <cell r="AA224">
            <v>224405</v>
          </cell>
          <cell r="AB224">
            <v>212480</v>
          </cell>
          <cell r="AC224">
            <v>71048</v>
          </cell>
          <cell r="AD224">
            <v>283528</v>
          </cell>
          <cell r="AE224">
            <v>831464</v>
          </cell>
          <cell r="AF224">
            <v>159444</v>
          </cell>
          <cell r="AG224">
            <v>65083</v>
          </cell>
          <cell r="AH224">
            <v>224527</v>
          </cell>
          <cell r="AI224">
            <v>157748</v>
          </cell>
          <cell r="AJ224">
            <v>73306</v>
          </cell>
          <cell r="AK224">
            <v>231054</v>
          </cell>
          <cell r="AL224">
            <v>63891</v>
          </cell>
          <cell r="AM224">
            <v>22227</v>
          </cell>
          <cell r="AN224">
            <v>86118</v>
          </cell>
          <cell r="AO224">
            <v>57677</v>
          </cell>
          <cell r="AP224">
            <v>35673</v>
          </cell>
          <cell r="AQ224">
            <v>93350</v>
          </cell>
          <cell r="AR224">
            <v>635049</v>
          </cell>
          <cell r="AS224">
            <v>194933</v>
          </cell>
          <cell r="AT224">
            <v>83131</v>
          </cell>
          <cell r="AU224">
            <v>278064</v>
          </cell>
          <cell r="AV224">
            <v>180536</v>
          </cell>
          <cell r="AW224">
            <v>78968</v>
          </cell>
          <cell r="AX224">
            <v>259504</v>
          </cell>
          <cell r="AY224">
            <v>172170</v>
          </cell>
          <cell r="AZ224">
            <v>85140</v>
          </cell>
          <cell r="BA224">
            <v>257310</v>
          </cell>
          <cell r="BB224">
            <v>230155</v>
          </cell>
          <cell r="BC224">
            <v>115479</v>
          </cell>
          <cell r="BD224">
            <v>345634</v>
          </cell>
          <cell r="BE224">
            <v>1140512</v>
          </cell>
          <cell r="BF224">
            <v>204415</v>
          </cell>
          <cell r="BG224">
            <v>106160</v>
          </cell>
          <cell r="BH224">
            <v>310575</v>
          </cell>
          <cell r="BI224">
            <v>223478</v>
          </cell>
          <cell r="BJ224">
            <v>103194</v>
          </cell>
          <cell r="BK224">
            <v>326672</v>
          </cell>
          <cell r="BL224">
            <v>243316</v>
          </cell>
          <cell r="BM224">
            <v>143725</v>
          </cell>
          <cell r="BN224">
            <v>387041</v>
          </cell>
          <cell r="BO224">
            <v>251542</v>
          </cell>
          <cell r="BP224">
            <v>151078</v>
          </cell>
          <cell r="BQ224">
            <v>402620</v>
          </cell>
          <cell r="BR224">
            <v>1426908</v>
          </cell>
          <cell r="BS224">
            <v>218309</v>
          </cell>
          <cell r="BT224">
            <v>103121</v>
          </cell>
          <cell r="BU224">
            <v>321430</v>
          </cell>
          <cell r="BV224">
            <v>263026</v>
          </cell>
          <cell r="BW224">
            <v>163345</v>
          </cell>
          <cell r="BX224">
            <v>426371</v>
          </cell>
          <cell r="BY224">
            <v>223551</v>
          </cell>
          <cell r="BZ224">
            <v>150168</v>
          </cell>
          <cell r="CA224">
            <v>373719</v>
          </cell>
          <cell r="CB224">
            <v>242078</v>
          </cell>
          <cell r="CC224">
            <v>181909</v>
          </cell>
          <cell r="CD224">
            <v>423987</v>
          </cell>
          <cell r="CE224">
            <v>1545507</v>
          </cell>
          <cell r="CF224">
            <v>128383</v>
          </cell>
          <cell r="CG224">
            <v>78915</v>
          </cell>
          <cell r="CH224">
            <v>207298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207298</v>
          </cell>
        </row>
        <row r="225">
          <cell r="A225" t="str">
            <v>ДАППОдесскоеСФО</v>
          </cell>
          <cell r="B225" t="str">
            <v>Новосибирский</v>
          </cell>
          <cell r="C225" t="str">
            <v>Одесское</v>
          </cell>
          <cell r="D225" t="str">
            <v>АПП</v>
          </cell>
          <cell r="E225" t="str">
            <v>ДАПП</v>
          </cell>
          <cell r="F225" t="str">
            <v>да</v>
          </cell>
          <cell r="G225" t="str">
            <v>СФО</v>
          </cell>
          <cell r="H225" t="str">
            <v>Омская область</v>
          </cell>
          <cell r="I225" t="str">
            <v>нет</v>
          </cell>
          <cell r="J225" t="str">
            <v>Группа В</v>
          </cell>
          <cell r="K225">
            <v>130</v>
          </cell>
          <cell r="L225" t="str">
            <v>Не является признаком отнесения к МТК</v>
          </cell>
          <cell r="M225" t="str">
            <v>Не является признаком отнесения к МТК</v>
          </cell>
          <cell r="N225" t="str">
            <v>не определена</v>
          </cell>
          <cell r="O225" t="str">
            <v>нет</v>
          </cell>
          <cell r="P225" t="str">
            <v>Республика Казахстан</v>
          </cell>
          <cell r="Q225" t="str">
            <v>Бидаик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</row>
        <row r="226">
          <cell r="A226" t="str">
            <v>МАППОзинкиПФО</v>
          </cell>
          <cell r="B226" t="str">
            <v>Волгоградский</v>
          </cell>
          <cell r="C226" t="str">
            <v>Озинки</v>
          </cell>
          <cell r="D226" t="str">
            <v>АПП</v>
          </cell>
          <cell r="E226" t="str">
            <v>МАПП</v>
          </cell>
          <cell r="F226" t="str">
            <v>да</v>
          </cell>
          <cell r="G226" t="str">
            <v>ПФО</v>
          </cell>
          <cell r="H226" t="str">
            <v>Саратовская область</v>
          </cell>
          <cell r="I226" t="str">
            <v>нет</v>
          </cell>
          <cell r="J226" t="str">
            <v>Группа А</v>
          </cell>
          <cell r="K226">
            <v>19</v>
          </cell>
          <cell r="L226" t="str">
            <v>Не является признаком отнесения к МТК</v>
          </cell>
          <cell r="M226" t="str">
            <v>Не является признаком отнесения к МТК</v>
          </cell>
          <cell r="N226" t="str">
            <v>Транссиб</v>
          </cell>
          <cell r="O226" t="str">
            <v>нет</v>
          </cell>
          <cell r="P226" t="str">
            <v>Республика Казахстан</v>
          </cell>
          <cell r="Q226" t="str">
            <v>Таскала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</row>
        <row r="227">
          <cell r="A227" t="str">
            <v>ЖДППОзинкиПФО</v>
          </cell>
          <cell r="B227" t="str">
            <v>Волгоградский</v>
          </cell>
          <cell r="C227" t="str">
            <v>Озинки</v>
          </cell>
          <cell r="D227" t="str">
            <v>ЖДПП</v>
          </cell>
          <cell r="E227" t="str">
            <v>ЖДПП</v>
          </cell>
          <cell r="F227" t="str">
            <v>да</v>
          </cell>
          <cell r="G227" t="str">
            <v>ПФО</v>
          </cell>
          <cell r="H227" t="str">
            <v>Саратовская область</v>
          </cell>
          <cell r="I227" t="str">
            <v>нет</v>
          </cell>
          <cell r="J227" t="str">
            <v>не определена</v>
          </cell>
          <cell r="K227">
            <v>225</v>
          </cell>
          <cell r="L227" t="str">
            <v>Не является признаком отнесения к МТК</v>
          </cell>
          <cell r="M227" t="str">
            <v>Не является признаком отнесения к МТК</v>
          </cell>
          <cell r="N227" t="str">
            <v>не определена</v>
          </cell>
          <cell r="O227" t="str">
            <v>нет</v>
          </cell>
          <cell r="P227" t="str">
            <v>Республика Казахстан</v>
          </cell>
          <cell r="Q227" t="str">
            <v>Жайык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</row>
        <row r="228">
          <cell r="A228" t="str">
            <v>ДАППОлочиДФО</v>
          </cell>
          <cell r="B228" t="str">
            <v>Читинский</v>
          </cell>
          <cell r="C228" t="str">
            <v>Олочи</v>
          </cell>
          <cell r="D228" t="str">
            <v>АПП</v>
          </cell>
          <cell r="E228" t="str">
            <v>ДАПП</v>
          </cell>
          <cell r="F228" t="str">
            <v>да</v>
          </cell>
          <cell r="G228" t="str">
            <v>ДФО</v>
          </cell>
          <cell r="H228" t="str">
            <v>Забайкальский край</v>
          </cell>
          <cell r="I228" t="str">
            <v>нет</v>
          </cell>
          <cell r="J228" t="str">
            <v>Группа С</v>
          </cell>
          <cell r="K228">
            <v>290</v>
          </cell>
          <cell r="L228" t="str">
            <v>Восток</v>
          </cell>
          <cell r="M228" t="str">
            <v>РК (сухопутный)</v>
          </cell>
          <cell r="N228" t="str">
            <v>не определена</v>
          </cell>
          <cell r="O228" t="str">
            <v>нет</v>
          </cell>
          <cell r="P228" t="str">
            <v>Китайская Народная Республика</v>
          </cell>
          <cell r="Q228" t="str">
            <v>Шивэй</v>
          </cell>
          <cell r="R228">
            <v>0</v>
          </cell>
          <cell r="S228">
            <v>0</v>
          </cell>
          <cell r="T228">
            <v>6083</v>
          </cell>
          <cell r="U228">
            <v>6083</v>
          </cell>
          <cell r="V228">
            <v>0</v>
          </cell>
          <cell r="W228">
            <v>11133.75</v>
          </cell>
          <cell r="X228">
            <v>11133.75</v>
          </cell>
          <cell r="Y228">
            <v>0</v>
          </cell>
          <cell r="Z228">
            <v>13646</v>
          </cell>
          <cell r="AA228">
            <v>13646</v>
          </cell>
          <cell r="AB228">
            <v>0</v>
          </cell>
          <cell r="AC228">
            <v>3554.9</v>
          </cell>
          <cell r="AD228">
            <v>3554.9</v>
          </cell>
          <cell r="AE228">
            <v>34417.65</v>
          </cell>
          <cell r="AF228">
            <v>0</v>
          </cell>
          <cell r="AG228">
            <v>1211.7</v>
          </cell>
          <cell r="AH228">
            <v>1211.7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1953.6</v>
          </cell>
          <cell r="AQ228">
            <v>1953.6</v>
          </cell>
          <cell r="AR228">
            <v>3165.3</v>
          </cell>
          <cell r="AS228">
            <v>0</v>
          </cell>
          <cell r="AT228">
            <v>3193.2</v>
          </cell>
          <cell r="AU228">
            <v>3193.2</v>
          </cell>
          <cell r="AV228">
            <v>0</v>
          </cell>
          <cell r="AW228">
            <v>3763.05</v>
          </cell>
          <cell r="AX228">
            <v>3763.05</v>
          </cell>
          <cell r="AY228">
            <v>0</v>
          </cell>
          <cell r="AZ228">
            <v>5742</v>
          </cell>
          <cell r="BA228">
            <v>5742</v>
          </cell>
          <cell r="BB228">
            <v>0</v>
          </cell>
          <cell r="BC228">
            <v>0</v>
          </cell>
          <cell r="BD228">
            <v>0</v>
          </cell>
          <cell r="BE228">
            <v>12698.25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</row>
        <row r="229">
          <cell r="A229" t="str">
            <v>МППОльгаДФО</v>
          </cell>
          <cell r="B229" t="str">
            <v>Владивостокский</v>
          </cell>
          <cell r="C229" t="str">
            <v>Ольга</v>
          </cell>
          <cell r="D229" t="str">
            <v>МПП</v>
          </cell>
          <cell r="E229" t="str">
            <v>МПП</v>
          </cell>
          <cell r="F229" t="str">
            <v>да</v>
          </cell>
          <cell r="G229" t="str">
            <v>ДФО</v>
          </cell>
          <cell r="H229" t="str">
            <v>Приморский край</v>
          </cell>
          <cell r="I229" t="str">
            <v>нет</v>
          </cell>
          <cell r="J229" t="str">
            <v>Группа В</v>
          </cell>
          <cell r="K229">
            <v>113</v>
          </cell>
          <cell r="L229" t="str">
            <v>Арктика</v>
          </cell>
          <cell r="M229" t="str">
            <v>Морской</v>
          </cell>
          <cell r="N229" t="str">
            <v>не определена</v>
          </cell>
          <cell r="O229" t="str">
            <v>нет</v>
          </cell>
          <cell r="P229" t="str">
            <v>не применимо</v>
          </cell>
          <cell r="Q229" t="str">
            <v>не применимо</v>
          </cell>
          <cell r="R229">
            <v>0</v>
          </cell>
          <cell r="S229">
            <v>813</v>
          </cell>
          <cell r="T229">
            <v>268358</v>
          </cell>
          <cell r="U229">
            <v>269171</v>
          </cell>
          <cell r="V229">
            <v>1099</v>
          </cell>
          <cell r="W229">
            <v>283941</v>
          </cell>
          <cell r="X229">
            <v>285040</v>
          </cell>
          <cell r="Y229">
            <v>470</v>
          </cell>
          <cell r="Z229">
            <v>296090</v>
          </cell>
          <cell r="AA229">
            <v>296560</v>
          </cell>
          <cell r="AB229">
            <v>615</v>
          </cell>
          <cell r="AC229">
            <v>264841</v>
          </cell>
          <cell r="AD229">
            <v>265456</v>
          </cell>
          <cell r="AE229">
            <v>1116227</v>
          </cell>
          <cell r="AF229">
            <v>1012</v>
          </cell>
          <cell r="AG229">
            <v>285352</v>
          </cell>
          <cell r="AH229">
            <v>286364</v>
          </cell>
          <cell r="AI229">
            <v>1353</v>
          </cell>
          <cell r="AJ229">
            <v>312085</v>
          </cell>
          <cell r="AK229">
            <v>313438</v>
          </cell>
          <cell r="AL229">
            <v>415</v>
          </cell>
          <cell r="AM229">
            <v>378440</v>
          </cell>
          <cell r="AN229">
            <v>378855</v>
          </cell>
          <cell r="AO229">
            <v>1368</v>
          </cell>
          <cell r="AP229">
            <v>320431</v>
          </cell>
          <cell r="AQ229">
            <v>321799</v>
          </cell>
          <cell r="AR229">
            <v>1300456</v>
          </cell>
          <cell r="AS229">
            <v>637</v>
          </cell>
          <cell r="AT229">
            <v>270133</v>
          </cell>
          <cell r="AU229">
            <v>270770</v>
          </cell>
          <cell r="AV229">
            <v>1011</v>
          </cell>
          <cell r="AW229">
            <v>249003</v>
          </cell>
          <cell r="AX229">
            <v>250014</v>
          </cell>
          <cell r="AY229">
            <v>757</v>
          </cell>
          <cell r="AZ229">
            <v>241312</v>
          </cell>
          <cell r="BA229">
            <v>242069</v>
          </cell>
          <cell r="BB229">
            <v>165994</v>
          </cell>
          <cell r="BC229">
            <v>4521730</v>
          </cell>
          <cell r="BD229">
            <v>4687724</v>
          </cell>
          <cell r="BE229">
            <v>5450577</v>
          </cell>
          <cell r="BF229">
            <v>123</v>
          </cell>
          <cell r="BG229">
            <v>236406</v>
          </cell>
          <cell r="BH229">
            <v>236529</v>
          </cell>
          <cell r="BI229">
            <v>636</v>
          </cell>
          <cell r="BJ229">
            <v>367696</v>
          </cell>
          <cell r="BK229">
            <v>368332</v>
          </cell>
          <cell r="BL229">
            <v>96.52</v>
          </cell>
          <cell r="BM229">
            <v>311725.90000000002</v>
          </cell>
          <cell r="BN229">
            <v>311822.42000000004</v>
          </cell>
          <cell r="BO229">
            <v>240</v>
          </cell>
          <cell r="BP229">
            <v>335817.58</v>
          </cell>
          <cell r="BQ229">
            <v>336057.58</v>
          </cell>
          <cell r="BR229">
            <v>1252741</v>
          </cell>
          <cell r="BS229">
            <v>6199.41</v>
          </cell>
          <cell r="BT229">
            <v>246705.79</v>
          </cell>
          <cell r="BU229">
            <v>252905.2</v>
          </cell>
          <cell r="BV229">
            <v>3363.33</v>
          </cell>
          <cell r="BW229">
            <v>239288.07</v>
          </cell>
          <cell r="BX229">
            <v>242651.4</v>
          </cell>
          <cell r="BY229">
            <v>3281.2</v>
          </cell>
          <cell r="BZ229">
            <v>194599.15</v>
          </cell>
          <cell r="CA229">
            <v>197880.35</v>
          </cell>
          <cell r="CB229">
            <v>5647.72</v>
          </cell>
          <cell r="CC229">
            <v>206648.01</v>
          </cell>
          <cell r="CD229">
            <v>212295.73</v>
          </cell>
          <cell r="CE229">
            <v>905732.67999999993</v>
          </cell>
          <cell r="CF229">
            <v>3370.38</v>
          </cell>
          <cell r="CG229">
            <v>206855</v>
          </cell>
          <cell r="CH229">
            <v>210225.38</v>
          </cell>
          <cell r="CI229">
            <v>1507.61</v>
          </cell>
          <cell r="CJ229">
            <v>218978.19</v>
          </cell>
          <cell r="CK229">
            <v>220485.8</v>
          </cell>
          <cell r="CL229">
            <v>1501.6</v>
          </cell>
          <cell r="CM229">
            <v>201754.71</v>
          </cell>
          <cell r="CN229">
            <v>203256.31</v>
          </cell>
          <cell r="CO229">
            <v>18467.060000000001</v>
          </cell>
          <cell r="CP229">
            <v>166175.37</v>
          </cell>
          <cell r="CQ229">
            <v>184642.43</v>
          </cell>
          <cell r="CR229">
            <v>818609.91999999993</v>
          </cell>
        </row>
        <row r="230">
          <cell r="A230" t="str">
            <v>МАППОльховкаСФО</v>
          </cell>
          <cell r="B230" t="str">
            <v>Новосибирский</v>
          </cell>
          <cell r="C230" t="str">
            <v>Ольховка</v>
          </cell>
          <cell r="D230" t="str">
            <v>АПП</v>
          </cell>
          <cell r="E230" t="str">
            <v>МАПП</v>
          </cell>
          <cell r="F230" t="str">
            <v>да</v>
          </cell>
          <cell r="G230" t="str">
            <v>СФО</v>
          </cell>
          <cell r="H230" t="str">
            <v>Омская область</v>
          </cell>
          <cell r="I230" t="str">
            <v>нет</v>
          </cell>
          <cell r="J230" t="str">
            <v>Группа В</v>
          </cell>
          <cell r="K230">
            <v>129</v>
          </cell>
          <cell r="L230" t="str">
            <v>Не является признаком отнесения к МТК</v>
          </cell>
          <cell r="M230" t="str">
            <v>Не является признаком отнесения к МТК</v>
          </cell>
          <cell r="N230" t="str">
            <v>не определена</v>
          </cell>
          <cell r="O230" t="str">
            <v>нет</v>
          </cell>
          <cell r="P230" t="str">
            <v>Республика Казахстан</v>
          </cell>
          <cell r="Q230" t="str">
            <v>Урлютобе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</row>
        <row r="231">
          <cell r="A231" t="str">
            <v>МППОляЮФО</v>
          </cell>
          <cell r="B231" t="str">
            <v>Волгоградский</v>
          </cell>
          <cell r="C231" t="str">
            <v>Оля</v>
          </cell>
          <cell r="D231" t="str">
            <v>МПП</v>
          </cell>
          <cell r="E231" t="str">
            <v>МПП</v>
          </cell>
          <cell r="F231" t="str">
            <v>да</v>
          </cell>
          <cell r="G231" t="str">
            <v>ЮФО</v>
          </cell>
          <cell r="H231" t="str">
            <v>Астраханская область</v>
          </cell>
          <cell r="I231" t="str">
            <v>нет</v>
          </cell>
          <cell r="J231" t="str">
            <v>Группа В</v>
          </cell>
          <cell r="K231">
            <v>69</v>
          </cell>
          <cell r="L231" t="str">
            <v>Север-Юг</v>
          </cell>
          <cell r="M231" t="str">
            <v>Транскаспийский</v>
          </cell>
          <cell r="N231" t="str">
            <v>Север-Юг</v>
          </cell>
          <cell r="O231" t="str">
            <v>нет</v>
          </cell>
          <cell r="P231" t="str">
            <v>не применимо</v>
          </cell>
          <cell r="Q231" t="str">
            <v>не применимо</v>
          </cell>
          <cell r="R231">
            <v>11000005</v>
          </cell>
          <cell r="S231">
            <v>17468</v>
          </cell>
          <cell r="T231">
            <v>47582.713000000003</v>
          </cell>
          <cell r="U231">
            <v>65050.713000000003</v>
          </cell>
          <cell r="V231">
            <v>9336</v>
          </cell>
          <cell r="W231">
            <v>34418</v>
          </cell>
          <cell r="X231">
            <v>43754</v>
          </cell>
          <cell r="Y231">
            <v>14651</v>
          </cell>
          <cell r="Z231">
            <v>70528</v>
          </cell>
          <cell r="AA231">
            <v>85179</v>
          </cell>
          <cell r="AB231">
            <v>5071</v>
          </cell>
          <cell r="AC231">
            <v>105690</v>
          </cell>
          <cell r="AD231">
            <v>110761</v>
          </cell>
          <cell r="AE231">
            <v>304744.71299999999</v>
          </cell>
          <cell r="AF231">
            <v>6508</v>
          </cell>
          <cell r="AG231">
            <v>82486</v>
          </cell>
          <cell r="AH231">
            <v>88994</v>
          </cell>
          <cell r="AI231">
            <v>2174</v>
          </cell>
          <cell r="AJ231">
            <v>51207</v>
          </cell>
          <cell r="AK231">
            <v>53381</v>
          </cell>
          <cell r="AL231">
            <v>7101</v>
          </cell>
          <cell r="AM231">
            <v>112747</v>
          </cell>
          <cell r="AN231">
            <v>119848</v>
          </cell>
          <cell r="AO231">
            <v>5290</v>
          </cell>
          <cell r="AP231">
            <v>104515</v>
          </cell>
          <cell r="AQ231">
            <v>109805</v>
          </cell>
          <cell r="AR231">
            <v>372028</v>
          </cell>
          <cell r="AS231">
            <v>3197</v>
          </cell>
          <cell r="AT231">
            <v>79445</v>
          </cell>
          <cell r="AU231">
            <v>82642</v>
          </cell>
          <cell r="AV231">
            <v>11313.2</v>
          </cell>
          <cell r="AW231">
            <v>178284.2</v>
          </cell>
          <cell r="AX231">
            <v>189597.40000000002</v>
          </cell>
          <cell r="AY231">
            <v>3729</v>
          </cell>
          <cell r="AZ231">
            <v>165135</v>
          </cell>
          <cell r="BA231">
            <v>168864</v>
          </cell>
          <cell r="BB231">
            <v>8292</v>
          </cell>
          <cell r="BC231">
            <v>93346</v>
          </cell>
          <cell r="BD231">
            <v>101638</v>
          </cell>
          <cell r="BE231">
            <v>542741.4</v>
          </cell>
          <cell r="BF231">
            <v>8125</v>
          </cell>
          <cell r="BG231">
            <v>94587</v>
          </cell>
          <cell r="BH231">
            <v>102712</v>
          </cell>
          <cell r="BI231">
            <v>11022</v>
          </cell>
          <cell r="BJ231">
            <v>157020</v>
          </cell>
          <cell r="BK231">
            <v>168042</v>
          </cell>
          <cell r="BL231">
            <v>3122</v>
          </cell>
          <cell r="BM231">
            <v>214964</v>
          </cell>
          <cell r="BN231">
            <v>218086</v>
          </cell>
          <cell r="BO231">
            <v>6088</v>
          </cell>
          <cell r="BP231">
            <v>93870</v>
          </cell>
          <cell r="BQ231">
            <v>99958</v>
          </cell>
          <cell r="BR231">
            <v>588798</v>
          </cell>
          <cell r="BS231">
            <v>5637.88</v>
          </cell>
          <cell r="BT231">
            <v>136891.74</v>
          </cell>
          <cell r="BU231">
            <v>142529.62</v>
          </cell>
          <cell r="BV231">
            <v>5876.14</v>
          </cell>
          <cell r="BW231">
            <v>76648.539999999994</v>
          </cell>
          <cell r="BX231">
            <v>82524.679999999993</v>
          </cell>
          <cell r="BY231">
            <v>8436</v>
          </cell>
          <cell r="BZ231">
            <v>43341</v>
          </cell>
          <cell r="CA231">
            <v>51777</v>
          </cell>
          <cell r="CB231">
            <v>19161.560000000001</v>
          </cell>
          <cell r="CC231">
            <v>76821.919999999998</v>
          </cell>
          <cell r="CD231">
            <v>95983.48</v>
          </cell>
          <cell r="CE231">
            <v>372814.77999999997</v>
          </cell>
          <cell r="CF231">
            <v>6442</v>
          </cell>
          <cell r="CG231">
            <v>37260</v>
          </cell>
          <cell r="CH231">
            <v>43702</v>
          </cell>
          <cell r="CI231">
            <v>6570</v>
          </cell>
          <cell r="CJ231">
            <v>78932</v>
          </cell>
          <cell r="CK231">
            <v>85502</v>
          </cell>
          <cell r="CL231">
            <v>35158</v>
          </cell>
          <cell r="CM231">
            <v>204900</v>
          </cell>
          <cell r="CN231">
            <v>240058</v>
          </cell>
          <cell r="CO231">
            <v>17658</v>
          </cell>
          <cell r="CP231">
            <v>54312</v>
          </cell>
          <cell r="CQ231">
            <v>71970</v>
          </cell>
          <cell r="CR231">
            <v>441232</v>
          </cell>
        </row>
        <row r="232">
          <cell r="A232" t="str">
            <v>ВППОмск (Центральный)СФО</v>
          </cell>
          <cell r="B232" t="str">
            <v>Новосибирский</v>
          </cell>
          <cell r="C232" t="str">
            <v>Омск (Центральный)</v>
          </cell>
          <cell r="D232" t="str">
            <v>ВПП</v>
          </cell>
          <cell r="E232" t="str">
            <v>ВПП</v>
          </cell>
          <cell r="F232" t="str">
            <v>да</v>
          </cell>
          <cell r="G232" t="str">
            <v>СФО</v>
          </cell>
          <cell r="H232" t="str">
            <v>Омская область</v>
          </cell>
          <cell r="I232" t="str">
            <v>нет</v>
          </cell>
          <cell r="J232" t="str">
            <v>Группа С</v>
          </cell>
          <cell r="K232">
            <v>281</v>
          </cell>
          <cell r="L232" t="str">
            <v>Не является признаком отнесения к МТК</v>
          </cell>
          <cell r="M232" t="str">
            <v>Не является признаком отнесения к МТК</v>
          </cell>
          <cell r="N232" t="str">
            <v>не определена</v>
          </cell>
          <cell r="O232" t="str">
            <v>нет</v>
          </cell>
          <cell r="P232" t="str">
            <v>не применимо</v>
          </cell>
          <cell r="Q232" t="str">
            <v>не применимо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0.23499999999999999</v>
          </cell>
          <cell r="AG232">
            <v>0</v>
          </cell>
          <cell r="AH232">
            <v>0.23499999999999999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0.23499999999999999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7.9740000000000002</v>
          </cell>
          <cell r="BC232">
            <v>0</v>
          </cell>
          <cell r="BD232">
            <v>7.9740000000000002</v>
          </cell>
          <cell r="BE232">
            <v>7.9740000000000002</v>
          </cell>
          <cell r="BF232">
            <v>15.507</v>
          </cell>
          <cell r="BG232">
            <v>0</v>
          </cell>
          <cell r="BH232">
            <v>15.507</v>
          </cell>
          <cell r="BI232">
            <v>8.4580000000000002</v>
          </cell>
          <cell r="BJ232">
            <v>0</v>
          </cell>
          <cell r="BK232">
            <v>8.4580000000000002</v>
          </cell>
          <cell r="BL232">
            <v>10.590999999999999</v>
          </cell>
          <cell r="BM232">
            <v>0</v>
          </cell>
          <cell r="BN232">
            <v>10.590999999999999</v>
          </cell>
          <cell r="BO232">
            <v>7.15815</v>
          </cell>
          <cell r="BP232">
            <v>0</v>
          </cell>
          <cell r="BQ232">
            <v>7.15815</v>
          </cell>
          <cell r="BR232">
            <v>41.714149999999997</v>
          </cell>
          <cell r="BS232">
            <v>0</v>
          </cell>
          <cell r="BT232">
            <v>9.3453999999999997</v>
          </cell>
          <cell r="BU232">
            <v>9.3453999999999997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9.3453999999999997</v>
          </cell>
          <cell r="CF232">
            <v>9.0757999999999992</v>
          </cell>
          <cell r="CG232">
            <v>0</v>
          </cell>
          <cell r="CH232">
            <v>9.0757999999999992</v>
          </cell>
          <cell r="CI232">
            <v>2.7E-2</v>
          </cell>
          <cell r="CJ232">
            <v>0</v>
          </cell>
          <cell r="CK232">
            <v>2.7E-2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9.1027999999999984</v>
          </cell>
        </row>
        <row r="233">
          <cell r="A233" t="str">
            <v>МППОнегаСЗФО</v>
          </cell>
          <cell r="B233" t="str">
            <v>Мурманский</v>
          </cell>
          <cell r="C233" t="str">
            <v>Онега</v>
          </cell>
          <cell r="D233" t="str">
            <v>МПП</v>
          </cell>
          <cell r="E233" t="str">
            <v>МПП</v>
          </cell>
          <cell r="F233" t="str">
            <v>да</v>
          </cell>
          <cell r="G233" t="str">
            <v>СЗФО</v>
          </cell>
          <cell r="H233" t="str">
            <v>Архангельская область</v>
          </cell>
          <cell r="I233" t="str">
            <v>да</v>
          </cell>
          <cell r="J233" t="str">
            <v>Группа В</v>
          </cell>
          <cell r="K233">
            <v>195</v>
          </cell>
          <cell r="L233" t="str">
            <v>Западный</v>
          </cell>
          <cell r="M233" t="str">
            <v>Морской</v>
          </cell>
          <cell r="N233" t="str">
            <v>не определена</v>
          </cell>
          <cell r="O233" t="str">
            <v>да</v>
          </cell>
          <cell r="P233" t="str">
            <v>не применимо</v>
          </cell>
          <cell r="Q233" t="str">
            <v>не применимо</v>
          </cell>
          <cell r="R233">
            <v>0</v>
          </cell>
          <cell r="S233">
            <v>0</v>
          </cell>
          <cell r="T233">
            <v>5434.02</v>
          </cell>
          <cell r="U233">
            <v>5434.02</v>
          </cell>
          <cell r="V233">
            <v>0</v>
          </cell>
          <cell r="W233">
            <v>23462.41</v>
          </cell>
          <cell r="X233">
            <v>23462.41</v>
          </cell>
          <cell r="Y233">
            <v>0</v>
          </cell>
          <cell r="Z233">
            <v>23253.15</v>
          </cell>
          <cell r="AA233">
            <v>23253.15</v>
          </cell>
          <cell r="AB233">
            <v>0</v>
          </cell>
          <cell r="AC233">
            <v>11824.38</v>
          </cell>
          <cell r="AD233">
            <v>11824.38</v>
          </cell>
          <cell r="AE233">
            <v>63973.960000000006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22519.74</v>
          </cell>
          <cell r="AK233">
            <v>22519.74</v>
          </cell>
          <cell r="AL233">
            <v>0</v>
          </cell>
          <cell r="AM233">
            <v>22477.86</v>
          </cell>
          <cell r="AN233">
            <v>22477.86</v>
          </cell>
          <cell r="AO233">
            <v>0</v>
          </cell>
          <cell r="AP233">
            <v>26067.49</v>
          </cell>
          <cell r="AQ233">
            <v>26067.49</v>
          </cell>
          <cell r="AR233">
            <v>71065.090000000011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42228.65</v>
          </cell>
          <cell r="AX233">
            <v>42228.65</v>
          </cell>
          <cell r="AY233">
            <v>0</v>
          </cell>
          <cell r="AZ233">
            <v>21281.52</v>
          </cell>
          <cell r="BA233">
            <v>21281.52</v>
          </cell>
          <cell r="BB233">
            <v>0</v>
          </cell>
          <cell r="BC233">
            <v>24306.91</v>
          </cell>
          <cell r="BD233">
            <v>24306.91</v>
          </cell>
          <cell r="BE233">
            <v>87817.08</v>
          </cell>
          <cell r="BF233">
            <v>2270</v>
          </cell>
          <cell r="BG233">
            <v>2781.25</v>
          </cell>
          <cell r="BH233">
            <v>5051.25</v>
          </cell>
          <cell r="BI233">
            <v>0</v>
          </cell>
          <cell r="BJ233">
            <v>15769.26</v>
          </cell>
          <cell r="BK233">
            <v>15769.26</v>
          </cell>
          <cell r="BL233">
            <v>0</v>
          </cell>
          <cell r="BM233">
            <v>23189.083999999999</v>
          </cell>
          <cell r="BN233">
            <v>23189.083999999999</v>
          </cell>
          <cell r="BO233">
            <v>0</v>
          </cell>
          <cell r="BP233">
            <v>24296.365000000002</v>
          </cell>
          <cell r="BQ233">
            <v>24296.365000000002</v>
          </cell>
          <cell r="BR233">
            <v>68305.959000000003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12653</v>
          </cell>
          <cell r="BX233">
            <v>12653</v>
          </cell>
          <cell r="BY233">
            <v>0</v>
          </cell>
          <cell r="BZ233">
            <v>24887.8</v>
          </cell>
          <cell r="CA233">
            <v>24887.8</v>
          </cell>
          <cell r="CB233">
            <v>0</v>
          </cell>
          <cell r="CC233">
            <v>13499.62</v>
          </cell>
          <cell r="CD233">
            <v>13499.62</v>
          </cell>
          <cell r="CE233">
            <v>51040.42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5462</v>
          </cell>
          <cell r="CK233">
            <v>5462</v>
          </cell>
          <cell r="CL233">
            <v>0</v>
          </cell>
          <cell r="CM233">
            <v>8560.8349999999991</v>
          </cell>
          <cell r="CN233">
            <v>8560.8349999999991</v>
          </cell>
          <cell r="CO233">
            <v>0</v>
          </cell>
          <cell r="CP233">
            <v>17772.312000000002</v>
          </cell>
          <cell r="CQ233">
            <v>17772.312000000002</v>
          </cell>
          <cell r="CR233">
            <v>31795.147000000001</v>
          </cell>
        </row>
        <row r="234">
          <cell r="A234" t="str">
            <v>ВППОренбург (Центральный)ПФО</v>
          </cell>
          <cell r="B234" t="str">
            <v>Уральский</v>
          </cell>
          <cell r="C234" t="str">
            <v>Оренбург (Центральный)</v>
          </cell>
          <cell r="D234" t="str">
            <v>ВПП</v>
          </cell>
          <cell r="E234" t="str">
            <v>ВПП</v>
          </cell>
          <cell r="F234" t="str">
            <v>да</v>
          </cell>
          <cell r="G234" t="str">
            <v>ПФО</v>
          </cell>
          <cell r="H234" t="str">
            <v>Оренбургская область</v>
          </cell>
          <cell r="I234" t="str">
            <v>нет</v>
          </cell>
          <cell r="J234" t="str">
            <v>Группа С</v>
          </cell>
          <cell r="K234">
            <v>254</v>
          </cell>
          <cell r="L234" t="str">
            <v>Не является признаком отнесения к МТК</v>
          </cell>
          <cell r="M234" t="str">
            <v>Не является признаком отнесения к МТК</v>
          </cell>
          <cell r="N234" t="str">
            <v>не определена</v>
          </cell>
          <cell r="O234" t="str">
            <v>нет</v>
          </cell>
          <cell r="P234" t="str">
            <v>не применимо</v>
          </cell>
          <cell r="Q234" t="str">
            <v>не применимо</v>
          </cell>
          <cell r="R234">
            <v>0</v>
          </cell>
          <cell r="S234">
            <v>0</v>
          </cell>
          <cell r="T234">
            <v>40.881999999999998</v>
          </cell>
          <cell r="U234">
            <v>40.881999999999998</v>
          </cell>
          <cell r="V234">
            <v>139.46799999999999</v>
          </cell>
          <cell r="W234">
            <v>114.563</v>
          </cell>
          <cell r="X234">
            <v>254.03100000000001</v>
          </cell>
          <cell r="Y234">
            <v>0</v>
          </cell>
          <cell r="Z234">
            <v>0</v>
          </cell>
          <cell r="AA234">
            <v>0</v>
          </cell>
          <cell r="AB234">
            <v>8.32</v>
          </cell>
          <cell r="AC234">
            <v>41.414879999999997</v>
          </cell>
          <cell r="AD234">
            <v>49.734879999999997</v>
          </cell>
          <cell r="AE234">
            <v>344.64787999999999</v>
          </cell>
          <cell r="AF234">
            <v>0</v>
          </cell>
          <cell r="AG234">
            <v>0</v>
          </cell>
          <cell r="AH234">
            <v>0</v>
          </cell>
          <cell r="AI234">
            <v>0.90600000000000003</v>
          </cell>
          <cell r="AJ234">
            <v>0</v>
          </cell>
          <cell r="AK234">
            <v>0.90600000000000003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0.90600000000000003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40.905000000000001</v>
          </cell>
          <cell r="BN234">
            <v>40.905000000000001</v>
          </cell>
          <cell r="BO234">
            <v>41.234999999999999</v>
          </cell>
          <cell r="BP234">
            <v>0</v>
          </cell>
          <cell r="BQ234">
            <v>41.234999999999999</v>
          </cell>
          <cell r="BR234">
            <v>82.14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</row>
        <row r="235">
          <cell r="A235" t="str">
            <v>ВППОренбург-2ПФО</v>
          </cell>
          <cell r="B235" t="str">
            <v>Уральский</v>
          </cell>
          <cell r="C235" t="str">
            <v>Оренбург-2</v>
          </cell>
          <cell r="D235" t="str">
            <v>ВПП</v>
          </cell>
          <cell r="E235" t="str">
            <v>ВПП</v>
          </cell>
          <cell r="F235" t="str">
            <v>да</v>
          </cell>
          <cell r="G235" t="str">
            <v>ПФО</v>
          </cell>
          <cell r="H235" t="str">
            <v>Оренбургская область</v>
          </cell>
          <cell r="I235" t="str">
            <v>нет</v>
          </cell>
          <cell r="J235" t="str">
            <v>Группа С</v>
          </cell>
          <cell r="K235">
            <v>258</v>
          </cell>
          <cell r="L235" t="str">
            <v>Не является признаком отнесения к МТК</v>
          </cell>
          <cell r="M235" t="str">
            <v>Не является признаком отнесения к МТК</v>
          </cell>
          <cell r="N235" t="str">
            <v>не определена</v>
          </cell>
          <cell r="O235" t="str">
            <v>нет</v>
          </cell>
          <cell r="P235" t="str">
            <v>не применимо</v>
          </cell>
          <cell r="Q235" t="str">
            <v>не применимо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</row>
        <row r="236">
          <cell r="A236" t="str">
            <v>МАППОрскПФО</v>
          </cell>
          <cell r="B236" t="str">
            <v>Уральский</v>
          </cell>
          <cell r="C236" t="str">
            <v>Орск</v>
          </cell>
          <cell r="D236" t="str">
            <v>АПП</v>
          </cell>
          <cell r="E236" t="str">
            <v>МАПП</v>
          </cell>
          <cell r="F236" t="str">
            <v>да</v>
          </cell>
          <cell r="G236" t="str">
            <v>ПФО</v>
          </cell>
          <cell r="H236" t="str">
            <v>Оренбургская область</v>
          </cell>
          <cell r="I236" t="str">
            <v>нет</v>
          </cell>
          <cell r="J236" t="str">
            <v>Группа С</v>
          </cell>
          <cell r="K236">
            <v>207</v>
          </cell>
          <cell r="L236" t="str">
            <v>Не является признаком отнесения к МТК</v>
          </cell>
          <cell r="M236" t="str">
            <v>Не является признаком отнесения к МТК</v>
          </cell>
          <cell r="N236" t="str">
            <v>не определена</v>
          </cell>
          <cell r="O236" t="str">
            <v>нет</v>
          </cell>
          <cell r="P236" t="str">
            <v>Республика Казахстан</v>
          </cell>
          <cell r="Q236" t="str">
            <v>Алимбет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</row>
        <row r="237">
          <cell r="A237" t="str">
            <v>ВППОрскПФО</v>
          </cell>
          <cell r="B237" t="str">
            <v>Уральский</v>
          </cell>
          <cell r="C237" t="str">
            <v>Орск</v>
          </cell>
          <cell r="D237" t="str">
            <v>ВПП</v>
          </cell>
          <cell r="E237" t="str">
            <v>ВПП</v>
          </cell>
          <cell r="F237" t="str">
            <v>да</v>
          </cell>
          <cell r="G237" t="str">
            <v>ПФО</v>
          </cell>
          <cell r="H237" t="str">
            <v>Оренбургская область</v>
          </cell>
          <cell r="I237" t="str">
            <v>нет</v>
          </cell>
          <cell r="J237" t="str">
            <v>Группа С</v>
          </cell>
          <cell r="K237">
            <v>316</v>
          </cell>
          <cell r="L237" t="str">
            <v>Не является признаком отнесения к МТК</v>
          </cell>
          <cell r="M237" t="str">
            <v>Не является признаком отнесения к МТК</v>
          </cell>
          <cell r="N237" t="str">
            <v>не определена</v>
          </cell>
          <cell r="O237" t="str">
            <v>нет</v>
          </cell>
          <cell r="P237" t="str">
            <v>не применимо</v>
          </cell>
          <cell r="Q237" t="str">
            <v>не применимо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</row>
        <row r="238">
          <cell r="A238" t="str">
            <v>ЖДППОрскПФО</v>
          </cell>
          <cell r="B238" t="str">
            <v>Уральский</v>
          </cell>
          <cell r="C238" t="str">
            <v>Орск</v>
          </cell>
          <cell r="D238" t="str">
            <v>ЖДПП</v>
          </cell>
          <cell r="E238" t="str">
            <v>ЖДПП</v>
          </cell>
          <cell r="F238" t="str">
            <v>да</v>
          </cell>
          <cell r="G238" t="str">
            <v>ПФО</v>
          </cell>
          <cell r="H238" t="str">
            <v>Оренбургская область</v>
          </cell>
          <cell r="I238" t="str">
            <v>нет</v>
          </cell>
          <cell r="J238" t="str">
            <v>Группа В</v>
          </cell>
          <cell r="K238">
            <v>174</v>
          </cell>
          <cell r="L238" t="str">
            <v>Не является признаком отнесения к МТК</v>
          </cell>
          <cell r="M238" t="str">
            <v>Не является признаком отнесения к МТК</v>
          </cell>
          <cell r="N238" t="str">
            <v>не определена</v>
          </cell>
          <cell r="O238" t="str">
            <v>нет</v>
          </cell>
          <cell r="P238" t="str">
            <v>Республика Казахстан</v>
          </cell>
          <cell r="Q238" t="str">
            <v>Киргильда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</row>
        <row r="239">
          <cell r="A239" t="str">
            <v>ВППОстафьевоЦФО</v>
          </cell>
          <cell r="B239" t="str">
            <v>Центральный аппарат</v>
          </cell>
          <cell r="C239" t="str">
            <v>Остафьево</v>
          </cell>
          <cell r="D239" t="str">
            <v>ВПП</v>
          </cell>
          <cell r="E239" t="str">
            <v>ВПП</v>
          </cell>
          <cell r="F239" t="str">
            <v>да</v>
          </cell>
          <cell r="G239" t="str">
            <v>ЦФО</v>
          </cell>
          <cell r="H239" t="str">
            <v>г. Москва</v>
          </cell>
          <cell r="I239" t="str">
            <v>нет</v>
          </cell>
          <cell r="J239" t="str">
            <v>Группа С</v>
          </cell>
          <cell r="K239">
            <v>294</v>
          </cell>
          <cell r="L239" t="str">
            <v>Не является признаком отнесения к МТК</v>
          </cell>
          <cell r="M239" t="str">
            <v>Не является признаком отнесения к МТК</v>
          </cell>
          <cell r="N239" t="str">
            <v>не определена</v>
          </cell>
          <cell r="O239" t="str">
            <v>нет</v>
          </cell>
          <cell r="P239" t="str">
            <v>не применимо</v>
          </cell>
          <cell r="Q239" t="str">
            <v>не применимо</v>
          </cell>
          <cell r="R239">
            <v>18250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</row>
        <row r="240">
          <cell r="A240" t="str">
            <v>МППОхотскДФО</v>
          </cell>
          <cell r="B240" t="str">
            <v>Хабаровский</v>
          </cell>
          <cell r="C240" t="str">
            <v>Охотск</v>
          </cell>
          <cell r="D240" t="str">
            <v>МПП</v>
          </cell>
          <cell r="E240" t="str">
            <v>МПП</v>
          </cell>
          <cell r="F240" t="str">
            <v>да</v>
          </cell>
          <cell r="G240" t="str">
            <v>ДФО</v>
          </cell>
          <cell r="H240" t="str">
            <v>Хабаровский край</v>
          </cell>
          <cell r="I240" t="str">
            <v>нет</v>
          </cell>
          <cell r="J240" t="str">
            <v>Группа В</v>
          </cell>
          <cell r="K240">
            <v>32</v>
          </cell>
          <cell r="L240" t="str">
            <v>Арктика</v>
          </cell>
          <cell r="M240" t="str">
            <v>Морской</v>
          </cell>
          <cell r="N240" t="str">
            <v>не определена</v>
          </cell>
          <cell r="O240" t="str">
            <v>нет</v>
          </cell>
          <cell r="P240" t="str">
            <v>не применимо</v>
          </cell>
          <cell r="Q240" t="str">
            <v>не применимо</v>
          </cell>
          <cell r="R240">
            <v>346750</v>
          </cell>
          <cell r="S240">
            <v>0</v>
          </cell>
          <cell r="T240">
            <v>0</v>
          </cell>
          <cell r="U240">
            <v>0</v>
          </cell>
          <cell r="V240">
            <v>14</v>
          </cell>
          <cell r="W240">
            <v>3665</v>
          </cell>
          <cell r="X240">
            <v>3679</v>
          </cell>
          <cell r="Y240">
            <v>127</v>
          </cell>
          <cell r="Z240">
            <v>913</v>
          </cell>
          <cell r="AA240">
            <v>1040</v>
          </cell>
          <cell r="AB240">
            <v>47</v>
          </cell>
          <cell r="AC240">
            <v>0</v>
          </cell>
          <cell r="AD240">
            <v>47</v>
          </cell>
          <cell r="AE240">
            <v>4766</v>
          </cell>
          <cell r="AF240">
            <v>0</v>
          </cell>
          <cell r="AG240">
            <v>0</v>
          </cell>
          <cell r="AH240">
            <v>0</v>
          </cell>
          <cell r="AI240">
            <v>22</v>
          </cell>
          <cell r="AJ240">
            <v>1992</v>
          </cell>
          <cell r="AK240">
            <v>2014</v>
          </cell>
          <cell r="AL240">
            <v>0</v>
          </cell>
          <cell r="AM240">
            <v>1244.55</v>
          </cell>
          <cell r="AN240">
            <v>1244.55</v>
          </cell>
          <cell r="AO240">
            <v>61</v>
          </cell>
          <cell r="AP240">
            <v>69849</v>
          </cell>
          <cell r="AQ240">
            <v>69910</v>
          </cell>
          <cell r="AR240">
            <v>73168.55</v>
          </cell>
          <cell r="AS240">
            <v>0</v>
          </cell>
          <cell r="AT240">
            <v>0</v>
          </cell>
          <cell r="AU240">
            <v>0</v>
          </cell>
          <cell r="AV240">
            <v>121</v>
          </cell>
          <cell r="AW240">
            <v>4187</v>
          </cell>
          <cell r="AX240">
            <v>4308</v>
          </cell>
          <cell r="AY240">
            <v>3</v>
          </cell>
          <cell r="AZ240">
            <v>2848</v>
          </cell>
          <cell r="BA240">
            <v>2851</v>
          </cell>
          <cell r="BB240">
            <v>0</v>
          </cell>
          <cell r="BC240">
            <v>517</v>
          </cell>
          <cell r="BD240">
            <v>517</v>
          </cell>
          <cell r="BE240">
            <v>7676</v>
          </cell>
          <cell r="BF240">
            <v>0</v>
          </cell>
          <cell r="BG240">
            <v>0</v>
          </cell>
          <cell r="BH240">
            <v>0</v>
          </cell>
          <cell r="BI240">
            <v>224</v>
          </cell>
          <cell r="BJ240">
            <v>2328</v>
          </cell>
          <cell r="BK240">
            <v>2552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68.37</v>
          </cell>
          <cell r="BQ240">
            <v>68.37</v>
          </cell>
          <cell r="BR240">
            <v>2620.37</v>
          </cell>
          <cell r="BS240">
            <v>0</v>
          </cell>
          <cell r="BT240">
            <v>0</v>
          </cell>
          <cell r="BU240">
            <v>0</v>
          </cell>
          <cell r="BV240">
            <v>0.9</v>
          </cell>
          <cell r="BW240">
            <v>0</v>
          </cell>
          <cell r="BX240">
            <v>0.9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71.14</v>
          </cell>
          <cell r="CD240">
            <v>71.14</v>
          </cell>
          <cell r="CE240">
            <v>72.040000000000006</v>
          </cell>
          <cell r="CF240">
            <v>0</v>
          </cell>
          <cell r="CG240">
            <v>0</v>
          </cell>
          <cell r="CH240">
            <v>0</v>
          </cell>
          <cell r="CI240">
            <v>55.540999999999997</v>
          </cell>
          <cell r="CJ240">
            <v>3918.3249999999998</v>
          </cell>
          <cell r="CK240">
            <v>3973.866</v>
          </cell>
          <cell r="CL240">
            <v>0</v>
          </cell>
          <cell r="CM240">
            <v>518.06399999999996</v>
          </cell>
          <cell r="CN240">
            <v>518.06399999999996</v>
          </cell>
          <cell r="CO240">
            <v>0</v>
          </cell>
          <cell r="CP240">
            <v>42.29</v>
          </cell>
          <cell r="CQ240">
            <v>42.29</v>
          </cell>
          <cell r="CR240">
            <v>4534.22</v>
          </cell>
        </row>
        <row r="241">
          <cell r="A241" t="str">
            <v>МАПППавловкаСФО</v>
          </cell>
          <cell r="B241" t="str">
            <v>Новосибирский</v>
          </cell>
          <cell r="C241" t="str">
            <v>Павловка</v>
          </cell>
          <cell r="D241" t="str">
            <v>АПП</v>
          </cell>
          <cell r="E241" t="str">
            <v>МАПП</v>
          </cell>
          <cell r="F241" t="str">
            <v>да</v>
          </cell>
          <cell r="G241" t="str">
            <v>СФО</v>
          </cell>
          <cell r="H241" t="str">
            <v>Новосибирская область</v>
          </cell>
          <cell r="I241" t="str">
            <v>нет</v>
          </cell>
          <cell r="J241" t="str">
            <v>Группа В</v>
          </cell>
          <cell r="K241">
            <v>172</v>
          </cell>
          <cell r="L241" t="str">
            <v>Не является признаком отнесения к МТК</v>
          </cell>
          <cell r="M241" t="str">
            <v>Не является признаком отнесения к МТК</v>
          </cell>
          <cell r="N241" t="str">
            <v>не определена</v>
          </cell>
          <cell r="O241" t="str">
            <v>нет</v>
          </cell>
          <cell r="P241" t="str">
            <v>Республика Казахстан</v>
          </cell>
          <cell r="Q241" t="str">
            <v>Косак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</row>
        <row r="242">
          <cell r="A242" t="str">
            <v>ДАПППавловка (Славгород)СФО</v>
          </cell>
          <cell r="B242" t="str">
            <v>Новосибирский</v>
          </cell>
          <cell r="C242" t="str">
            <v>Павловка (Славгород)</v>
          </cell>
          <cell r="D242" t="str">
            <v>АПП</v>
          </cell>
          <cell r="E242" t="str">
            <v>ДАПП</v>
          </cell>
          <cell r="F242" t="str">
            <v>да</v>
          </cell>
          <cell r="G242" t="str">
            <v>СФО</v>
          </cell>
          <cell r="H242" t="str">
            <v>Алтайский край</v>
          </cell>
          <cell r="I242" t="str">
            <v>нет</v>
          </cell>
          <cell r="J242" t="str">
            <v>Группа С</v>
          </cell>
          <cell r="K242">
            <v>220</v>
          </cell>
          <cell r="L242" t="str">
            <v>Не является признаком отнесения к МТК</v>
          </cell>
          <cell r="M242" t="str">
            <v>Не является признаком отнесения к МТК</v>
          </cell>
          <cell r="N242" t="str">
            <v>не определена</v>
          </cell>
          <cell r="O242" t="str">
            <v>нет</v>
          </cell>
          <cell r="P242" t="str">
            <v>Республика Казахстан</v>
          </cell>
          <cell r="Q242" t="str">
            <v>Найза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</row>
        <row r="243">
          <cell r="A243" t="str">
            <v>МПППассажирский порт Санкт-ПетербургСЗФО</v>
          </cell>
          <cell r="B243" t="str">
            <v>Санкт-Петербургский</v>
          </cell>
          <cell r="C243" t="str">
            <v>Пассажирский порт Санкт-Петербург</v>
          </cell>
          <cell r="D243" t="str">
            <v>МПП</v>
          </cell>
          <cell r="E243" t="str">
            <v>МПП</v>
          </cell>
          <cell r="F243" t="str">
            <v>да</v>
          </cell>
          <cell r="G243" t="str">
            <v>СЗФО</v>
          </cell>
          <cell r="H243" t="str">
            <v>г. Санкт-Петербург</v>
          </cell>
          <cell r="I243" t="str">
            <v>нет</v>
          </cell>
          <cell r="J243" t="str">
            <v>Группа С</v>
          </cell>
          <cell r="K243">
            <v>296</v>
          </cell>
          <cell r="L243" t="str">
            <v>Западный</v>
          </cell>
          <cell r="M243" t="str">
            <v>Морской</v>
          </cell>
          <cell r="N243" t="str">
            <v>не определена</v>
          </cell>
          <cell r="O243" t="str">
            <v>нет</v>
          </cell>
          <cell r="P243" t="str">
            <v>не применимо</v>
          </cell>
          <cell r="Q243" t="str">
            <v>не применимо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1012</v>
          </cell>
          <cell r="BW243">
            <v>1012</v>
          </cell>
          <cell r="BX243">
            <v>2024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2024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</row>
        <row r="244">
          <cell r="A244" t="str">
            <v>СПППашковоДФО</v>
          </cell>
          <cell r="B244" t="str">
            <v>Хабаровский</v>
          </cell>
          <cell r="C244" t="str">
            <v>Пашково</v>
          </cell>
          <cell r="D244" t="str">
            <v>СПП</v>
          </cell>
          <cell r="E244" t="str">
            <v>СПП</v>
          </cell>
          <cell r="F244" t="str">
            <v>нет</v>
          </cell>
          <cell r="G244" t="str">
            <v>ДФО</v>
          </cell>
          <cell r="H244" t="str">
            <v>Еврейская автономная область</v>
          </cell>
          <cell r="I244" t="str">
            <v>нет</v>
          </cell>
          <cell r="J244" t="str">
            <v>не определена</v>
          </cell>
          <cell r="K244">
            <v>299</v>
          </cell>
          <cell r="L244" t="str">
            <v>Восток</v>
          </cell>
          <cell r="M244" t="str">
            <v>РК (сухопутный)</v>
          </cell>
          <cell r="N244" t="str">
            <v>не определена</v>
          </cell>
          <cell r="O244" t="str">
            <v>нет</v>
          </cell>
          <cell r="P244" t="str">
            <v>Китайская Народная Республика</v>
          </cell>
          <cell r="Q244" t="str">
            <v>Цзяинь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</row>
        <row r="245">
          <cell r="A245" t="str">
            <v>МПППевекДФО</v>
          </cell>
          <cell r="B245" t="str">
            <v>Владивостокский</v>
          </cell>
          <cell r="C245" t="str">
            <v>Певек</v>
          </cell>
          <cell r="D245" t="str">
            <v>МПП</v>
          </cell>
          <cell r="E245" t="str">
            <v>МПП</v>
          </cell>
          <cell r="F245" t="str">
            <v>нет</v>
          </cell>
          <cell r="G245" t="str">
            <v>ДФО</v>
          </cell>
          <cell r="H245" t="str">
            <v>Чукотский автономный округ</v>
          </cell>
          <cell r="I245" t="str">
            <v>да</v>
          </cell>
          <cell r="J245" t="str">
            <v>Группа С</v>
          </cell>
          <cell r="K245">
            <v>370</v>
          </cell>
          <cell r="L245" t="str">
            <v>Арктика</v>
          </cell>
          <cell r="M245" t="str">
            <v>Морской</v>
          </cell>
          <cell r="N245" t="str">
            <v>не определена</v>
          </cell>
          <cell r="O245" t="str">
            <v>да</v>
          </cell>
          <cell r="P245" t="str">
            <v>не применимо</v>
          </cell>
          <cell r="Q245" t="str">
            <v>не применимо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</row>
        <row r="246">
          <cell r="A246" t="str">
            <v>ДАПППерекопЮФО</v>
          </cell>
          <cell r="B246" t="str">
            <v>Крымский</v>
          </cell>
          <cell r="C246" t="str">
            <v>Перекоп</v>
          </cell>
          <cell r="D246" t="str">
            <v>АПП</v>
          </cell>
          <cell r="E246" t="str">
            <v>ДАПП</v>
          </cell>
          <cell r="F246" t="str">
            <v>да</v>
          </cell>
          <cell r="G246" t="str">
            <v>ЮФО</v>
          </cell>
          <cell r="H246" t="str">
            <v>Республика Крым</v>
          </cell>
          <cell r="I246" t="str">
            <v>нет</v>
          </cell>
          <cell r="J246" t="str">
            <v>Группа С</v>
          </cell>
          <cell r="K246">
            <v>249</v>
          </cell>
          <cell r="L246" t="str">
            <v>Западный</v>
          </cell>
          <cell r="M246" t="str">
            <v>Сухопутный</v>
          </cell>
          <cell r="N246" t="str">
            <v>не определена</v>
          </cell>
          <cell r="O246" t="str">
            <v>нет</v>
          </cell>
          <cell r="P246" t="str">
            <v>не применимо (Херсонская обл.)</v>
          </cell>
          <cell r="Q246" t="str">
            <v>«Контрольный пункт въезда-выезда» Чаплинка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548.221</v>
          </cell>
          <cell r="CH246">
            <v>548.221</v>
          </cell>
          <cell r="CI246">
            <v>0</v>
          </cell>
          <cell r="CJ246">
            <v>1491.605</v>
          </cell>
          <cell r="CK246">
            <v>1491.605</v>
          </cell>
          <cell r="CL246">
            <v>0</v>
          </cell>
          <cell r="CM246">
            <v>820</v>
          </cell>
          <cell r="CN246">
            <v>820</v>
          </cell>
          <cell r="CO246">
            <v>0</v>
          </cell>
          <cell r="CP246">
            <v>9.1170000000000009</v>
          </cell>
          <cell r="CQ246">
            <v>9.1170000000000009</v>
          </cell>
          <cell r="CR246">
            <v>2868.9430000000002</v>
          </cell>
        </row>
        <row r="247">
          <cell r="A247" t="str">
            <v>ВПППермь (Большое Савино)ПФО</v>
          </cell>
          <cell r="B247" t="str">
            <v>Уральский</v>
          </cell>
          <cell r="C247" t="str">
            <v>Пермь (Большое Савино)</v>
          </cell>
          <cell r="D247" t="str">
            <v>ВПП</v>
          </cell>
          <cell r="E247" t="str">
            <v>ВПП</v>
          </cell>
          <cell r="F247" t="str">
            <v>да</v>
          </cell>
          <cell r="G247" t="str">
            <v>ПФО</v>
          </cell>
          <cell r="H247" t="str">
            <v>Пермский край</v>
          </cell>
          <cell r="I247" t="str">
            <v>нет</v>
          </cell>
          <cell r="J247" t="str">
            <v>Группа В</v>
          </cell>
          <cell r="K247">
            <v>163</v>
          </cell>
          <cell r="L247" t="str">
            <v>Не является признаком отнесения к МТК</v>
          </cell>
          <cell r="M247" t="str">
            <v>Не является признаком отнесения к МТК</v>
          </cell>
          <cell r="N247" t="str">
            <v>не определена</v>
          </cell>
          <cell r="O247" t="str">
            <v>нет</v>
          </cell>
          <cell r="P247" t="str">
            <v>не применимо</v>
          </cell>
          <cell r="Q247" t="str">
            <v>не применимо</v>
          </cell>
          <cell r="R247">
            <v>0</v>
          </cell>
          <cell r="S247">
            <v>19</v>
          </cell>
          <cell r="T247">
            <v>562</v>
          </cell>
          <cell r="U247">
            <v>581</v>
          </cell>
          <cell r="V247">
            <v>15.93</v>
          </cell>
          <cell r="W247">
            <v>188.35</v>
          </cell>
          <cell r="X247">
            <v>204.28</v>
          </cell>
          <cell r="Y247">
            <v>18</v>
          </cell>
          <cell r="Z247">
            <v>626</v>
          </cell>
          <cell r="AA247">
            <v>644</v>
          </cell>
          <cell r="AB247">
            <v>12</v>
          </cell>
          <cell r="AC247">
            <v>360</v>
          </cell>
          <cell r="AD247">
            <v>372</v>
          </cell>
          <cell r="AE247">
            <v>1801.28</v>
          </cell>
          <cell r="AF247">
            <v>13.68</v>
          </cell>
          <cell r="AG247">
            <v>331.26</v>
          </cell>
          <cell r="AH247">
            <v>344.94</v>
          </cell>
          <cell r="AI247">
            <v>34</v>
          </cell>
          <cell r="AJ247">
            <v>320</v>
          </cell>
          <cell r="AK247">
            <v>354</v>
          </cell>
          <cell r="AL247">
            <v>31</v>
          </cell>
          <cell r="AM247">
            <v>659</v>
          </cell>
          <cell r="AN247">
            <v>690</v>
          </cell>
          <cell r="AO247">
            <v>69.91</v>
          </cell>
          <cell r="AP247">
            <v>979.96</v>
          </cell>
          <cell r="AQ247">
            <v>1049.8700000000001</v>
          </cell>
          <cell r="AR247">
            <v>2438.8100000000004</v>
          </cell>
          <cell r="AS247">
            <v>876.95</v>
          </cell>
          <cell r="AT247">
            <v>2425.8000000000002</v>
          </cell>
          <cell r="AU247">
            <v>3302.75</v>
          </cell>
          <cell r="AV247">
            <v>1503.2260000000001</v>
          </cell>
          <cell r="AW247">
            <v>3499.8310000000001</v>
          </cell>
          <cell r="AX247">
            <v>5003.0570000000007</v>
          </cell>
          <cell r="AY247">
            <v>628.6</v>
          </cell>
          <cell r="AZ247">
            <v>497</v>
          </cell>
          <cell r="BA247">
            <v>1125.5999999999999</v>
          </cell>
          <cell r="BB247">
            <v>462.21</v>
          </cell>
          <cell r="BC247">
            <v>286.8</v>
          </cell>
          <cell r="BD247">
            <v>749.01</v>
          </cell>
          <cell r="BE247">
            <v>10180.417000000001</v>
          </cell>
          <cell r="BF247">
            <v>1.0213999999999999</v>
          </cell>
          <cell r="BG247">
            <v>0</v>
          </cell>
          <cell r="BH247">
            <v>1.0213999999999999</v>
          </cell>
          <cell r="BI247">
            <v>17.452999999999999</v>
          </cell>
          <cell r="BJ247">
            <v>9.2270000000000003</v>
          </cell>
          <cell r="BK247">
            <v>26.68</v>
          </cell>
          <cell r="BL247">
            <v>0</v>
          </cell>
          <cell r="BM247">
            <v>0</v>
          </cell>
          <cell r="BN247">
            <v>0</v>
          </cell>
          <cell r="BO247">
            <v>35.828000000000003</v>
          </cell>
          <cell r="BP247">
            <v>9</v>
          </cell>
          <cell r="BQ247">
            <v>44.828000000000003</v>
          </cell>
          <cell r="BR247">
            <v>72.52940000000001</v>
          </cell>
          <cell r="BS247">
            <v>0</v>
          </cell>
          <cell r="BT247">
            <v>10.311999999999999</v>
          </cell>
          <cell r="BU247">
            <v>10.311999999999999</v>
          </cell>
          <cell r="BV247">
            <v>0</v>
          </cell>
          <cell r="BW247">
            <v>0.16</v>
          </cell>
          <cell r="BX247">
            <v>0.16</v>
          </cell>
          <cell r="BY247">
            <v>0</v>
          </cell>
          <cell r="BZ247">
            <v>2.1890000000000001</v>
          </cell>
          <cell r="CA247">
            <v>2.1890000000000001</v>
          </cell>
          <cell r="CB247">
            <v>9.6029999999999998</v>
          </cell>
          <cell r="CC247">
            <v>9.1999999999999993</v>
          </cell>
          <cell r="CD247">
            <v>18.802999999999997</v>
          </cell>
          <cell r="CE247">
            <v>31.463999999999999</v>
          </cell>
          <cell r="CF247">
            <v>0</v>
          </cell>
          <cell r="CG247">
            <v>27</v>
          </cell>
          <cell r="CH247">
            <v>27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0.16</v>
          </cell>
          <cell r="CP247">
            <v>0</v>
          </cell>
          <cell r="CQ247">
            <v>0.16</v>
          </cell>
          <cell r="CR247">
            <v>27.16</v>
          </cell>
        </row>
        <row r="248">
          <cell r="A248" t="str">
            <v>ВПППетрозаводск (Бесовец)СЗФО</v>
          </cell>
          <cell r="B248" t="str">
            <v>Санкт-Петербургский</v>
          </cell>
          <cell r="C248" t="str">
            <v>Петрозаводск (Бесовец)</v>
          </cell>
          <cell r="D248" t="str">
            <v>ВПП</v>
          </cell>
          <cell r="E248" t="str">
            <v>ВПП</v>
          </cell>
          <cell r="F248" t="str">
            <v>да</v>
          </cell>
          <cell r="G248" t="str">
            <v>СЗФО</v>
          </cell>
          <cell r="H248" t="str">
            <v>Республика Карелия</v>
          </cell>
          <cell r="I248" t="str">
            <v>нет</v>
          </cell>
          <cell r="J248" t="str">
            <v>Группа С</v>
          </cell>
          <cell r="K248">
            <v>253</v>
          </cell>
          <cell r="L248" t="str">
            <v>Не является признаком отнесения к МТК</v>
          </cell>
          <cell r="M248" t="str">
            <v>Не является признаком отнесения к МТК</v>
          </cell>
          <cell r="N248" t="str">
            <v>не определена</v>
          </cell>
          <cell r="O248" t="str">
            <v>нет</v>
          </cell>
          <cell r="P248" t="str">
            <v>не применимо</v>
          </cell>
          <cell r="Q248" t="str">
            <v>не применимо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</row>
        <row r="249">
          <cell r="A249" t="str">
            <v>МПППетропавловск-КамчатскийДФО</v>
          </cell>
          <cell r="B249" t="str">
            <v>Владивостокский</v>
          </cell>
          <cell r="C249" t="str">
            <v>Петропавловск-Камчатский</v>
          </cell>
          <cell r="D249" t="str">
            <v>МПП</v>
          </cell>
          <cell r="E249" t="str">
            <v>МПП</v>
          </cell>
          <cell r="F249" t="str">
            <v>да</v>
          </cell>
          <cell r="G249" t="str">
            <v>ДФО</v>
          </cell>
          <cell r="H249" t="str">
            <v>Камчатский край</v>
          </cell>
          <cell r="I249" t="str">
            <v>нет</v>
          </cell>
          <cell r="J249" t="str">
            <v>Группа А</v>
          </cell>
          <cell r="K249">
            <v>79</v>
          </cell>
          <cell r="L249" t="str">
            <v>Арктика</v>
          </cell>
          <cell r="M249" t="str">
            <v>Морской</v>
          </cell>
          <cell r="N249" t="str">
            <v>Северный морской путь</v>
          </cell>
          <cell r="O249" t="str">
            <v>нет</v>
          </cell>
          <cell r="P249" t="str">
            <v>не применимо</v>
          </cell>
          <cell r="Q249" t="str">
            <v>не применимо</v>
          </cell>
          <cell r="R249">
            <v>0</v>
          </cell>
          <cell r="S249">
            <v>16494</v>
          </cell>
          <cell r="T249">
            <v>93289</v>
          </cell>
          <cell r="U249">
            <v>109783</v>
          </cell>
          <cell r="V249">
            <v>31434</v>
          </cell>
          <cell r="W249">
            <v>90127</v>
          </cell>
          <cell r="X249">
            <v>121561</v>
          </cell>
          <cell r="Y249">
            <v>30023</v>
          </cell>
          <cell r="Z249">
            <v>78982</v>
          </cell>
          <cell r="AA249">
            <v>109005</v>
          </cell>
          <cell r="AB249">
            <v>55963</v>
          </cell>
          <cell r="AC249">
            <v>128757</v>
          </cell>
          <cell r="AD249">
            <v>184720</v>
          </cell>
          <cell r="AE249">
            <v>525069</v>
          </cell>
          <cell r="AF249">
            <v>13846</v>
          </cell>
          <cell r="AG249">
            <v>81085</v>
          </cell>
          <cell r="AH249">
            <v>94931</v>
          </cell>
          <cell r="AI249">
            <v>19069</v>
          </cell>
          <cell r="AJ249">
            <v>88870</v>
          </cell>
          <cell r="AK249">
            <v>107939</v>
          </cell>
          <cell r="AL249">
            <v>39300</v>
          </cell>
          <cell r="AM249">
            <v>91420</v>
          </cell>
          <cell r="AN249">
            <v>130720</v>
          </cell>
          <cell r="AO249">
            <v>93094</v>
          </cell>
          <cell r="AP249">
            <v>142017</v>
          </cell>
          <cell r="AQ249">
            <v>235111</v>
          </cell>
          <cell r="AR249">
            <v>568701</v>
          </cell>
          <cell r="AS249">
            <v>31824</v>
          </cell>
          <cell r="AT249">
            <v>72422</v>
          </cell>
          <cell r="AU249">
            <v>104246</v>
          </cell>
          <cell r="AV249">
            <v>37814</v>
          </cell>
          <cell r="AW249">
            <v>101546</v>
          </cell>
          <cell r="AX249">
            <v>139360</v>
          </cell>
          <cell r="AY249">
            <v>75427</v>
          </cell>
          <cell r="AZ249">
            <v>114650</v>
          </cell>
          <cell r="BA249">
            <v>190077</v>
          </cell>
          <cell r="BB249">
            <v>63733</v>
          </cell>
          <cell r="BC249">
            <v>78006</v>
          </cell>
          <cell r="BD249">
            <v>141739</v>
          </cell>
          <cell r="BE249">
            <v>575422</v>
          </cell>
          <cell r="BF249">
            <v>80043</v>
          </cell>
          <cell r="BG249">
            <v>99899</v>
          </cell>
          <cell r="BH249">
            <v>179942</v>
          </cell>
          <cell r="BI249">
            <v>47881</v>
          </cell>
          <cell r="BJ249">
            <v>73760</v>
          </cell>
          <cell r="BK249">
            <v>121641</v>
          </cell>
          <cell r="BL249">
            <v>34894.97</v>
          </cell>
          <cell r="BM249">
            <v>72726.600000000006</v>
          </cell>
          <cell r="BN249">
            <v>107621.57</v>
          </cell>
          <cell r="BO249">
            <v>56490.06</v>
          </cell>
          <cell r="BP249">
            <v>70690.92</v>
          </cell>
          <cell r="BQ249">
            <v>127180.98</v>
          </cell>
          <cell r="BR249">
            <v>536385.55000000005</v>
          </cell>
          <cell r="BS249">
            <v>87596.92</v>
          </cell>
          <cell r="BT249">
            <v>95677.54</v>
          </cell>
          <cell r="BU249">
            <v>183274.46</v>
          </cell>
          <cell r="BV249">
            <v>85761.63</v>
          </cell>
          <cell r="BW249">
            <v>72611.960000000006</v>
          </cell>
          <cell r="BX249">
            <v>158373.59000000003</v>
          </cell>
          <cell r="BY249">
            <v>91773.724000000002</v>
          </cell>
          <cell r="BZ249">
            <v>88429.986999999994</v>
          </cell>
          <cell r="CA249">
            <v>180203.71100000001</v>
          </cell>
          <cell r="CB249">
            <v>96055.1</v>
          </cell>
          <cell r="CC249">
            <v>90849.47</v>
          </cell>
          <cell r="CD249">
            <v>186904.57</v>
          </cell>
          <cell r="CE249">
            <v>708756.33100000001</v>
          </cell>
          <cell r="CF249">
            <v>84775.01</v>
          </cell>
          <cell r="CG249">
            <v>73714.23</v>
          </cell>
          <cell r="CH249">
            <v>158489.24</v>
          </cell>
          <cell r="CI249">
            <v>103342.3</v>
          </cell>
          <cell r="CJ249">
            <v>106163.74</v>
          </cell>
          <cell r="CK249">
            <v>209506.04</v>
          </cell>
          <cell r="CL249">
            <v>74885.2</v>
          </cell>
          <cell r="CM249">
            <v>93718.68</v>
          </cell>
          <cell r="CN249">
            <v>168603.88</v>
          </cell>
          <cell r="CO249">
            <v>116862.85</v>
          </cell>
          <cell r="CP249">
            <v>157142.54</v>
          </cell>
          <cell r="CQ249">
            <v>274005.39</v>
          </cell>
          <cell r="CR249">
            <v>810604.55</v>
          </cell>
        </row>
        <row r="250">
          <cell r="A250" t="str">
            <v>ВПППетропавловск-Камчатский (Елизово)ДФО</v>
          </cell>
          <cell r="B250" t="str">
            <v>Владивостокский</v>
          </cell>
          <cell r="C250" t="str">
            <v>Петропавловск-Камчатский (Елизово)</v>
          </cell>
          <cell r="D250" t="str">
            <v>ВПП</v>
          </cell>
          <cell r="E250" t="str">
            <v>ВПП</v>
          </cell>
          <cell r="F250" t="str">
            <v>да</v>
          </cell>
          <cell r="G250" t="str">
            <v>ДФО</v>
          </cell>
          <cell r="H250" t="str">
            <v>Камчатский край</v>
          </cell>
          <cell r="I250" t="str">
            <v>нет</v>
          </cell>
          <cell r="J250" t="str">
            <v>Группа А</v>
          </cell>
          <cell r="K250">
            <v>187</v>
          </cell>
          <cell r="L250" t="str">
            <v>Не является признаком отнесения к МТК</v>
          </cell>
          <cell r="M250" t="str">
            <v>Не является признаком отнесения к МТК</v>
          </cell>
          <cell r="N250" t="str">
            <v>не определена</v>
          </cell>
          <cell r="O250" t="str">
            <v>нет</v>
          </cell>
          <cell r="P250" t="str">
            <v>не применимо</v>
          </cell>
          <cell r="Q250" t="str">
            <v>не применимо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5</v>
          </cell>
          <cell r="AC250">
            <v>0</v>
          </cell>
          <cell r="AD250">
            <v>5</v>
          </cell>
          <cell r="AE250">
            <v>5</v>
          </cell>
          <cell r="AF250">
            <v>6</v>
          </cell>
          <cell r="AG250">
            <v>0</v>
          </cell>
          <cell r="AH250">
            <v>6</v>
          </cell>
          <cell r="AI250">
            <v>6</v>
          </cell>
          <cell r="AJ250">
            <v>0</v>
          </cell>
          <cell r="AK250">
            <v>6</v>
          </cell>
          <cell r="AL250">
            <v>3</v>
          </cell>
          <cell r="AM250">
            <v>4</v>
          </cell>
          <cell r="AN250">
            <v>7</v>
          </cell>
          <cell r="AO250">
            <v>1</v>
          </cell>
          <cell r="AP250">
            <v>0</v>
          </cell>
          <cell r="AQ250">
            <v>1</v>
          </cell>
          <cell r="AR250">
            <v>20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0.04</v>
          </cell>
          <cell r="BQ250">
            <v>0.04</v>
          </cell>
          <cell r="BR250">
            <v>0.04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0.91500000000000004</v>
          </cell>
          <cell r="CG250">
            <v>8.5000000000000006E-2</v>
          </cell>
          <cell r="CH250">
            <v>1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1</v>
          </cell>
        </row>
        <row r="251">
          <cell r="A251" t="str">
            <v>МАПППетуховоУФО</v>
          </cell>
          <cell r="B251" t="str">
            <v>Уральский</v>
          </cell>
          <cell r="C251" t="str">
            <v>Петухово</v>
          </cell>
          <cell r="D251" t="str">
            <v>АПП</v>
          </cell>
          <cell r="E251" t="str">
            <v>МАПП</v>
          </cell>
          <cell r="F251" t="str">
            <v>да</v>
          </cell>
          <cell r="G251" t="str">
            <v>УФО</v>
          </cell>
          <cell r="H251" t="str">
            <v>Курганская область</v>
          </cell>
          <cell r="I251" t="str">
            <v>нет</v>
          </cell>
          <cell r="J251" t="str">
            <v>Группа В</v>
          </cell>
          <cell r="K251">
            <v>135</v>
          </cell>
          <cell r="L251" t="str">
            <v>Не является признаком отнесения к МТК</v>
          </cell>
          <cell r="M251" t="str">
            <v>Не является признаком отнесения к МТК</v>
          </cell>
          <cell r="N251" t="str">
            <v>Транссиб</v>
          </cell>
          <cell r="O251" t="str">
            <v>нет</v>
          </cell>
          <cell r="P251" t="str">
            <v>Республика Казахстан</v>
          </cell>
          <cell r="Q251" t="str">
            <v>Жана Жол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</row>
        <row r="252">
          <cell r="A252" t="str">
            <v>ЖДПППетуховоУФО</v>
          </cell>
          <cell r="B252" t="str">
            <v>Уральский</v>
          </cell>
          <cell r="C252" t="str">
            <v>Петухово</v>
          </cell>
          <cell r="D252" t="str">
            <v>ЖДПП</v>
          </cell>
          <cell r="E252" t="str">
            <v>ЖДПП</v>
          </cell>
          <cell r="F252" t="str">
            <v>да</v>
          </cell>
          <cell r="G252" t="str">
            <v>УФО</v>
          </cell>
          <cell r="H252" t="str">
            <v>Курганская область</v>
          </cell>
          <cell r="I252" t="str">
            <v>нет</v>
          </cell>
          <cell r="J252" t="str">
            <v>Группа А</v>
          </cell>
          <cell r="K252">
            <v>243</v>
          </cell>
          <cell r="L252" t="str">
            <v>Не является признаком отнесения к МТК</v>
          </cell>
          <cell r="M252" t="str">
            <v>Не является признаком отнесения к МТК</v>
          </cell>
          <cell r="N252" t="str">
            <v>Транссиб</v>
          </cell>
          <cell r="O252" t="str">
            <v>нет</v>
          </cell>
          <cell r="P252" t="str">
            <v>Республика Казахстан</v>
          </cell>
          <cell r="Q252" t="str">
            <v>Мамлютка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</row>
        <row r="253">
          <cell r="A253" t="str">
            <v>ЖДПППечоры-ПсковскиеСЗФО</v>
          </cell>
          <cell r="B253" t="str">
            <v>Псковский</v>
          </cell>
          <cell r="C253" t="str">
            <v>Печоры-Псковские</v>
          </cell>
          <cell r="D253" t="str">
            <v>ЖДПП</v>
          </cell>
          <cell r="E253" t="str">
            <v>ЖДПП</v>
          </cell>
          <cell r="F253" t="str">
            <v>да</v>
          </cell>
          <cell r="G253" t="str">
            <v>СЗФО</v>
          </cell>
          <cell r="H253" t="str">
            <v>Псковская область</v>
          </cell>
          <cell r="I253" t="str">
            <v>нет</v>
          </cell>
          <cell r="J253" t="str">
            <v>Группа В</v>
          </cell>
          <cell r="K253">
            <v>124</v>
          </cell>
          <cell r="L253" t="str">
            <v>Западный</v>
          </cell>
          <cell r="M253" t="str">
            <v>Сухопутный</v>
          </cell>
          <cell r="N253" t="str">
            <v>не определена</v>
          </cell>
          <cell r="O253" t="str">
            <v>нет</v>
          </cell>
          <cell r="P253" t="str">
            <v>Эстонская Республика</v>
          </cell>
          <cell r="Q253" t="str">
            <v>Койдула</v>
          </cell>
          <cell r="R253">
            <v>0</v>
          </cell>
          <cell r="S253">
            <v>172577</v>
          </cell>
          <cell r="T253">
            <v>395635</v>
          </cell>
          <cell r="U253">
            <v>568212</v>
          </cell>
          <cell r="V253">
            <v>139042</v>
          </cell>
          <cell r="W253">
            <v>213712</v>
          </cell>
          <cell r="X253">
            <v>352754</v>
          </cell>
          <cell r="Y253">
            <v>118911</v>
          </cell>
          <cell r="Z253">
            <v>402883</v>
          </cell>
          <cell r="AA253">
            <v>521794</v>
          </cell>
          <cell r="AB253">
            <v>127363</v>
          </cell>
          <cell r="AC253">
            <v>414792</v>
          </cell>
          <cell r="AD253">
            <v>542155</v>
          </cell>
          <cell r="AE253">
            <v>1984915</v>
          </cell>
          <cell r="AF253">
            <v>134253</v>
          </cell>
          <cell r="AG253">
            <v>422643</v>
          </cell>
          <cell r="AH253">
            <v>556896</v>
          </cell>
          <cell r="AI253">
            <v>148446</v>
          </cell>
          <cell r="AJ253">
            <v>443914</v>
          </cell>
          <cell r="AK253">
            <v>592360</v>
          </cell>
          <cell r="AL253">
            <v>125943</v>
          </cell>
          <cell r="AM253">
            <v>624794</v>
          </cell>
          <cell r="AN253">
            <v>750737</v>
          </cell>
          <cell r="AO253">
            <v>71138</v>
          </cell>
          <cell r="AP253">
            <v>471601</v>
          </cell>
          <cell r="AQ253">
            <v>542739</v>
          </cell>
          <cell r="AR253">
            <v>2442732</v>
          </cell>
          <cell r="AS253">
            <v>61900</v>
          </cell>
          <cell r="AT253">
            <v>419529</v>
          </cell>
          <cell r="AU253">
            <v>481429</v>
          </cell>
          <cell r="AV253">
            <v>89010</v>
          </cell>
          <cell r="AW253">
            <v>420260</v>
          </cell>
          <cell r="AX253">
            <v>509270</v>
          </cell>
          <cell r="AY253">
            <v>67051</v>
          </cell>
          <cell r="AZ253">
            <v>496178</v>
          </cell>
          <cell r="BA253">
            <v>563229</v>
          </cell>
          <cell r="BB253">
            <v>108030</v>
          </cell>
          <cell r="BC253">
            <v>337892</v>
          </cell>
          <cell r="BD253">
            <v>445922</v>
          </cell>
          <cell r="BE253">
            <v>1999850</v>
          </cell>
          <cell r="BF253">
            <v>113865</v>
          </cell>
          <cell r="BG253">
            <v>266238</v>
          </cell>
          <cell r="BH253">
            <v>380103</v>
          </cell>
          <cell r="BI253">
            <v>62481</v>
          </cell>
          <cell r="BJ253">
            <v>500687</v>
          </cell>
          <cell r="BK253">
            <v>563168</v>
          </cell>
          <cell r="BL253">
            <v>46093</v>
          </cell>
          <cell r="BM253">
            <v>557401</v>
          </cell>
          <cell r="BN253">
            <v>603494</v>
          </cell>
          <cell r="BO253">
            <v>68354</v>
          </cell>
          <cell r="BP253">
            <v>396521</v>
          </cell>
          <cell r="BQ253">
            <v>464875</v>
          </cell>
          <cell r="BR253">
            <v>2011640</v>
          </cell>
          <cell r="BS253">
            <v>110626</v>
          </cell>
          <cell r="BT253">
            <v>509582</v>
          </cell>
          <cell r="BU253">
            <v>620208</v>
          </cell>
          <cell r="BV253">
            <v>103348</v>
          </cell>
          <cell r="BW253">
            <v>663676</v>
          </cell>
          <cell r="BX253">
            <v>767024</v>
          </cell>
          <cell r="BY253">
            <v>56897</v>
          </cell>
          <cell r="BZ253">
            <v>467687</v>
          </cell>
          <cell r="CA253">
            <v>524584</v>
          </cell>
          <cell r="CB253">
            <v>113070</v>
          </cell>
          <cell r="CC253">
            <v>355735</v>
          </cell>
          <cell r="CD253">
            <v>468805</v>
          </cell>
          <cell r="CE253">
            <v>2380621</v>
          </cell>
          <cell r="CF253">
            <v>143512</v>
          </cell>
          <cell r="CG253">
            <v>159880</v>
          </cell>
          <cell r="CH253">
            <v>303392</v>
          </cell>
          <cell r="CI253">
            <v>90360</v>
          </cell>
          <cell r="CJ253">
            <v>68110</v>
          </cell>
          <cell r="CK253">
            <v>158470</v>
          </cell>
          <cell r="CL253">
            <v>53760</v>
          </cell>
          <cell r="CM253">
            <v>45361</v>
          </cell>
          <cell r="CN253">
            <v>99121</v>
          </cell>
          <cell r="CO253">
            <v>92350</v>
          </cell>
          <cell r="CP253">
            <v>72590</v>
          </cell>
          <cell r="CQ253">
            <v>164940</v>
          </cell>
          <cell r="CR253">
            <v>725923</v>
          </cell>
        </row>
        <row r="254">
          <cell r="A254" t="str">
            <v>МАПППогарЦФО</v>
          </cell>
          <cell r="B254" t="str">
            <v>Брянский</v>
          </cell>
          <cell r="C254" t="str">
            <v>Погар</v>
          </cell>
          <cell r="D254" t="str">
            <v>АПП</v>
          </cell>
          <cell r="E254" t="str">
            <v>МАПП</v>
          </cell>
          <cell r="F254" t="str">
            <v>да</v>
          </cell>
          <cell r="G254" t="str">
            <v>ЦФО</v>
          </cell>
          <cell r="H254" t="str">
            <v>Брянская область</v>
          </cell>
          <cell r="I254" t="str">
            <v>нет</v>
          </cell>
          <cell r="J254" t="str">
            <v>Группа В</v>
          </cell>
          <cell r="K254">
            <v>200</v>
          </cell>
          <cell r="L254" t="str">
            <v>Западный</v>
          </cell>
          <cell r="M254" t="str">
            <v>Сухопутный</v>
          </cell>
          <cell r="N254" t="str">
            <v>не определена</v>
          </cell>
          <cell r="O254" t="str">
            <v>нет</v>
          </cell>
          <cell r="P254" t="str">
            <v>Украина</v>
          </cell>
          <cell r="Q254" t="str">
            <v>Гремяч</v>
          </cell>
          <cell r="R254">
            <v>730000</v>
          </cell>
          <cell r="S254">
            <v>16785</v>
          </cell>
          <cell r="T254">
            <v>6252</v>
          </cell>
          <cell r="U254">
            <v>23037</v>
          </cell>
          <cell r="V254">
            <v>27319</v>
          </cell>
          <cell r="W254">
            <v>14161</v>
          </cell>
          <cell r="X254">
            <v>41480</v>
          </cell>
          <cell r="Y254">
            <v>40441</v>
          </cell>
          <cell r="Z254">
            <v>21985</v>
          </cell>
          <cell r="AA254">
            <v>62426</v>
          </cell>
          <cell r="AB254">
            <v>54772</v>
          </cell>
          <cell r="AC254">
            <v>24928</v>
          </cell>
          <cell r="AD254">
            <v>79700</v>
          </cell>
          <cell r="AE254">
            <v>206643</v>
          </cell>
          <cell r="AF254">
            <v>44506</v>
          </cell>
          <cell r="AG254">
            <v>22909</v>
          </cell>
          <cell r="AH254">
            <v>67415</v>
          </cell>
          <cell r="AI254">
            <v>43778</v>
          </cell>
          <cell r="AJ254">
            <v>25897</v>
          </cell>
          <cell r="AK254">
            <v>69675</v>
          </cell>
          <cell r="AL254">
            <v>57254</v>
          </cell>
          <cell r="AM254">
            <v>32299</v>
          </cell>
          <cell r="AN254">
            <v>89553</v>
          </cell>
          <cell r="AO254">
            <v>55698</v>
          </cell>
          <cell r="AP254">
            <v>27568</v>
          </cell>
          <cell r="AQ254">
            <v>83266</v>
          </cell>
          <cell r="AR254">
            <v>309909</v>
          </cell>
          <cell r="AS254">
            <v>37755</v>
          </cell>
          <cell r="AT254">
            <v>25539</v>
          </cell>
          <cell r="AU254">
            <v>63294</v>
          </cell>
          <cell r="AV254">
            <v>48610</v>
          </cell>
          <cell r="AW254">
            <v>30019</v>
          </cell>
          <cell r="AX254">
            <v>78629</v>
          </cell>
          <cell r="AY254">
            <v>48279</v>
          </cell>
          <cell r="AZ254">
            <v>29904</v>
          </cell>
          <cell r="BA254">
            <v>78183</v>
          </cell>
          <cell r="BB254">
            <v>48903</v>
          </cell>
          <cell r="BC254">
            <v>42630</v>
          </cell>
          <cell r="BD254">
            <v>91533</v>
          </cell>
          <cell r="BE254">
            <v>311639</v>
          </cell>
          <cell r="BF254">
            <v>47668</v>
          </cell>
          <cell r="BG254">
            <v>42266</v>
          </cell>
          <cell r="BH254">
            <v>89934</v>
          </cell>
          <cell r="BI254">
            <v>3100</v>
          </cell>
          <cell r="BJ254">
            <v>2796</v>
          </cell>
          <cell r="BK254">
            <v>5896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95830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</row>
        <row r="255">
          <cell r="A255" t="str">
            <v>ДАПППограничныйСЗФО</v>
          </cell>
          <cell r="B255" t="str">
            <v>Калининградский</v>
          </cell>
          <cell r="C255" t="str">
            <v>Пограничный</v>
          </cell>
          <cell r="D255" t="str">
            <v>АПП</v>
          </cell>
          <cell r="E255" t="str">
            <v>ДАПП</v>
          </cell>
          <cell r="F255" t="str">
            <v>да</v>
          </cell>
          <cell r="G255" t="str">
            <v>СЗФО</v>
          </cell>
          <cell r="H255" t="str">
            <v>Калининградская область</v>
          </cell>
          <cell r="I255" t="str">
            <v>нет</v>
          </cell>
          <cell r="J255" t="str">
            <v>Группа С</v>
          </cell>
          <cell r="K255">
            <v>201</v>
          </cell>
          <cell r="L255" t="str">
            <v>Западный</v>
          </cell>
          <cell r="M255" t="str">
            <v>Сухопутный</v>
          </cell>
          <cell r="N255" t="str">
            <v>не определена</v>
          </cell>
          <cell r="O255" t="str">
            <v>нет</v>
          </cell>
          <cell r="P255" t="str">
            <v>Литовская Республика</v>
          </cell>
          <cell r="Q255" t="str">
            <v>Рамонишкяй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</row>
        <row r="256">
          <cell r="A256" t="str">
            <v>МАПППограничныйДФО</v>
          </cell>
          <cell r="B256" t="str">
            <v>Владивостокский</v>
          </cell>
          <cell r="C256" t="str">
            <v>Пограничный</v>
          </cell>
          <cell r="D256" t="str">
            <v>АПП</v>
          </cell>
          <cell r="E256" t="str">
            <v>МАПП</v>
          </cell>
          <cell r="F256" t="str">
            <v>да</v>
          </cell>
          <cell r="G256" t="str">
            <v>ДФО</v>
          </cell>
          <cell r="H256" t="str">
            <v>Приморский край</v>
          </cell>
          <cell r="I256" t="str">
            <v>нет</v>
          </cell>
          <cell r="J256" t="str">
            <v>Группа А</v>
          </cell>
          <cell r="K256">
            <v>26</v>
          </cell>
          <cell r="L256" t="str">
            <v>Восток</v>
          </cell>
          <cell r="M256" t="str">
            <v>РК (сухопутный)</v>
          </cell>
          <cell r="N256" t="str">
            <v>Приморье-1
Транссиб</v>
          </cell>
          <cell r="O256" t="str">
            <v>нет</v>
          </cell>
          <cell r="P256" t="str">
            <v>Китайская Народная Республика</v>
          </cell>
          <cell r="Q256" t="str">
            <v>Суйфэньхэ</v>
          </cell>
          <cell r="R256">
            <v>0</v>
          </cell>
          <cell r="S256">
            <v>39726</v>
          </cell>
          <cell r="T256">
            <v>120688</v>
          </cell>
          <cell r="U256">
            <v>160414</v>
          </cell>
          <cell r="V256">
            <v>70764</v>
          </cell>
          <cell r="W256">
            <v>137076</v>
          </cell>
          <cell r="X256">
            <v>207840</v>
          </cell>
          <cell r="Y256">
            <v>62456</v>
          </cell>
          <cell r="Z256">
            <v>105043</v>
          </cell>
          <cell r="AA256">
            <v>167499</v>
          </cell>
          <cell r="AB256">
            <v>65649</v>
          </cell>
          <cell r="AC256">
            <v>110728</v>
          </cell>
          <cell r="AD256">
            <v>176377</v>
          </cell>
          <cell r="AE256">
            <v>712130</v>
          </cell>
          <cell r="AF256">
            <v>53595</v>
          </cell>
          <cell r="AG256">
            <v>100365</v>
          </cell>
          <cell r="AH256">
            <v>153960</v>
          </cell>
          <cell r="AI256">
            <v>69251</v>
          </cell>
          <cell r="AJ256">
            <v>137985</v>
          </cell>
          <cell r="AK256">
            <v>207236</v>
          </cell>
          <cell r="AL256">
            <v>58655</v>
          </cell>
          <cell r="AM256">
            <v>115527</v>
          </cell>
          <cell r="AN256">
            <v>174182</v>
          </cell>
          <cell r="AO256">
            <v>78706</v>
          </cell>
          <cell r="AP256">
            <v>115954</v>
          </cell>
          <cell r="AQ256">
            <v>194660</v>
          </cell>
          <cell r="AR256">
            <v>730038</v>
          </cell>
          <cell r="AS256">
            <v>52610</v>
          </cell>
          <cell r="AT256">
            <v>112316</v>
          </cell>
          <cell r="AU256">
            <v>164926</v>
          </cell>
          <cell r="AV256">
            <v>70524</v>
          </cell>
          <cell r="AW256">
            <v>129918</v>
          </cell>
          <cell r="AX256">
            <v>200442</v>
          </cell>
          <cell r="AY256">
            <v>63465</v>
          </cell>
          <cell r="AZ256">
            <v>121995</v>
          </cell>
          <cell r="BA256">
            <v>185460</v>
          </cell>
          <cell r="BB256">
            <v>67569</v>
          </cell>
          <cell r="BC256">
            <v>124011</v>
          </cell>
          <cell r="BD256">
            <v>191580</v>
          </cell>
          <cell r="BE256">
            <v>742408</v>
          </cell>
          <cell r="BF256">
            <v>47425.14</v>
          </cell>
          <cell r="BG256">
            <v>92800.74</v>
          </cell>
          <cell r="BH256">
            <v>140225.88</v>
          </cell>
          <cell r="BI256">
            <v>43178</v>
          </cell>
          <cell r="BJ256">
            <v>56610</v>
          </cell>
          <cell r="BK256">
            <v>99788</v>
          </cell>
          <cell r="BL256">
            <v>48336.99</v>
          </cell>
          <cell r="BM256">
            <v>66148.41</v>
          </cell>
          <cell r="BN256">
            <v>114485.4</v>
          </cell>
          <cell r="BO256">
            <v>27082</v>
          </cell>
          <cell r="BP256">
            <v>27650</v>
          </cell>
          <cell r="BQ256">
            <v>54732</v>
          </cell>
          <cell r="BR256">
            <v>409231.28</v>
          </cell>
          <cell r="BS256">
            <v>27588</v>
          </cell>
          <cell r="BT256">
            <v>7415</v>
          </cell>
          <cell r="BU256">
            <v>35003</v>
          </cell>
          <cell r="BV256">
            <v>59258</v>
          </cell>
          <cell r="BW256">
            <v>52255</v>
          </cell>
          <cell r="BX256">
            <v>111513</v>
          </cell>
          <cell r="BY256">
            <v>57013</v>
          </cell>
          <cell r="BZ256">
            <v>46525</v>
          </cell>
          <cell r="CA256">
            <v>103538</v>
          </cell>
          <cell r="CB256">
            <v>72995</v>
          </cell>
          <cell r="CC256">
            <v>26248</v>
          </cell>
          <cell r="CD256">
            <v>99243</v>
          </cell>
          <cell r="CE256">
            <v>349297</v>
          </cell>
          <cell r="CF256">
            <v>63295</v>
          </cell>
          <cell r="CG256">
            <v>5561</v>
          </cell>
          <cell r="CH256">
            <v>68856</v>
          </cell>
          <cell r="CI256">
            <v>104014</v>
          </cell>
          <cell r="CJ256">
            <v>12048</v>
          </cell>
          <cell r="CK256">
            <v>116062</v>
          </cell>
          <cell r="CL256">
            <v>113534</v>
          </cell>
          <cell r="CM256">
            <v>18204</v>
          </cell>
          <cell r="CN256">
            <v>131738</v>
          </cell>
          <cell r="CO256">
            <v>126596</v>
          </cell>
          <cell r="CP256">
            <v>16272</v>
          </cell>
          <cell r="CQ256">
            <v>142868</v>
          </cell>
          <cell r="CR256">
            <v>459524</v>
          </cell>
        </row>
        <row r="257">
          <cell r="A257" t="str">
            <v>ЖДПППограничныйДФО</v>
          </cell>
          <cell r="B257" t="str">
            <v>Владивостокский</v>
          </cell>
          <cell r="C257" t="str">
            <v>Пограничный</v>
          </cell>
          <cell r="D257" t="str">
            <v>ЖДПП</v>
          </cell>
          <cell r="E257" t="str">
            <v>ЖДПП</v>
          </cell>
          <cell r="F257" t="str">
            <v>да</v>
          </cell>
          <cell r="G257" t="str">
            <v>ДФО</v>
          </cell>
          <cell r="H257" t="str">
            <v>Приморский край</v>
          </cell>
          <cell r="I257" t="str">
            <v>нет</v>
          </cell>
          <cell r="J257" t="str">
            <v>Группа А</v>
          </cell>
          <cell r="K257">
            <v>50</v>
          </cell>
          <cell r="L257" t="str">
            <v>Восток</v>
          </cell>
          <cell r="M257" t="str">
            <v>РК (сухопутный)</v>
          </cell>
          <cell r="N257" t="str">
            <v>Приморье-1
Транссиб</v>
          </cell>
          <cell r="O257" t="str">
            <v>нет</v>
          </cell>
          <cell r="P257" t="str">
            <v>Китайская Народная Республика</v>
          </cell>
          <cell r="Q257" t="str">
            <v>Суйфэньхэ</v>
          </cell>
          <cell r="R257">
            <v>0</v>
          </cell>
          <cell r="S257">
            <v>51574</v>
          </cell>
          <cell r="T257">
            <v>2300820</v>
          </cell>
          <cell r="U257">
            <v>2352394</v>
          </cell>
          <cell r="V257">
            <v>68826</v>
          </cell>
          <cell r="W257">
            <v>2402029</v>
          </cell>
          <cell r="X257">
            <v>2470855</v>
          </cell>
          <cell r="Y257">
            <v>53546</v>
          </cell>
          <cell r="Z257">
            <v>2672496</v>
          </cell>
          <cell r="AA257">
            <v>2726042</v>
          </cell>
          <cell r="AB257">
            <v>46208</v>
          </cell>
          <cell r="AC257">
            <v>2581534</v>
          </cell>
          <cell r="AD257">
            <v>2627742</v>
          </cell>
          <cell r="AE257">
            <v>10177033</v>
          </cell>
          <cell r="AF257">
            <v>21381</v>
          </cell>
          <cell r="AG257">
            <v>2649445</v>
          </cell>
          <cell r="AH257">
            <v>2670826</v>
          </cell>
          <cell r="AI257">
            <v>31966</v>
          </cell>
          <cell r="AJ257">
            <v>2374522</v>
          </cell>
          <cell r="AK257">
            <v>2406488</v>
          </cell>
          <cell r="AL257">
            <v>26956</v>
          </cell>
          <cell r="AM257">
            <v>2187711</v>
          </cell>
          <cell r="AN257">
            <v>2214667</v>
          </cell>
          <cell r="AO257">
            <v>27517</v>
          </cell>
          <cell r="AP257">
            <v>2344689</v>
          </cell>
          <cell r="AQ257">
            <v>2372206</v>
          </cell>
          <cell r="AR257">
            <v>9664187</v>
          </cell>
          <cell r="AS257">
            <v>24213</v>
          </cell>
          <cell r="AT257">
            <v>2498041</v>
          </cell>
          <cell r="AU257">
            <v>2522254</v>
          </cell>
          <cell r="AV257">
            <v>43608</v>
          </cell>
          <cell r="AW257">
            <v>2779578</v>
          </cell>
          <cell r="AX257">
            <v>2823186</v>
          </cell>
          <cell r="AY257">
            <v>50678</v>
          </cell>
          <cell r="AZ257">
            <v>2525450</v>
          </cell>
          <cell r="BA257">
            <v>2576128</v>
          </cell>
          <cell r="BB257">
            <v>59957</v>
          </cell>
          <cell r="BC257">
            <v>2579310</v>
          </cell>
          <cell r="BD257">
            <v>2639267</v>
          </cell>
          <cell r="BE257">
            <v>10560835</v>
          </cell>
          <cell r="BF257">
            <v>24149.4</v>
          </cell>
          <cell r="BG257">
            <v>2334597.4</v>
          </cell>
          <cell r="BH257">
            <v>2358746.7999999998</v>
          </cell>
          <cell r="BI257">
            <v>34326</v>
          </cell>
          <cell r="BJ257">
            <v>2362926</v>
          </cell>
          <cell r="BK257">
            <v>2397252</v>
          </cell>
          <cell r="BL257">
            <v>41023</v>
          </cell>
          <cell r="BM257">
            <v>2366574</v>
          </cell>
          <cell r="BN257">
            <v>2407597</v>
          </cell>
          <cell r="BO257">
            <v>41313</v>
          </cell>
          <cell r="BP257">
            <v>2017561</v>
          </cell>
          <cell r="BQ257">
            <v>2058874</v>
          </cell>
          <cell r="BR257">
            <v>9222469.8000000007</v>
          </cell>
          <cell r="BS257">
            <v>41866</v>
          </cell>
          <cell r="BT257">
            <v>1901807</v>
          </cell>
          <cell r="BU257">
            <v>1943673</v>
          </cell>
          <cell r="BV257">
            <v>42649</v>
          </cell>
          <cell r="BW257">
            <v>2171969</v>
          </cell>
          <cell r="BX257">
            <v>2214618</v>
          </cell>
          <cell r="BY257">
            <v>46028</v>
          </cell>
          <cell r="BZ257">
            <v>2186165</v>
          </cell>
          <cell r="CA257">
            <v>2232193</v>
          </cell>
          <cell r="CB257">
            <v>34840</v>
          </cell>
          <cell r="CC257">
            <v>1740107</v>
          </cell>
          <cell r="CD257">
            <v>1774947</v>
          </cell>
          <cell r="CE257">
            <v>8165431</v>
          </cell>
          <cell r="CF257">
            <v>20294</v>
          </cell>
          <cell r="CG257">
            <v>1803720</v>
          </cell>
          <cell r="CH257">
            <v>1824014</v>
          </cell>
          <cell r="CI257">
            <v>40959.800000000003</v>
          </cell>
          <cell r="CJ257">
            <v>2139654</v>
          </cell>
          <cell r="CK257">
            <v>2180613.7999999998</v>
          </cell>
          <cell r="CL257">
            <v>44657</v>
          </cell>
          <cell r="CM257">
            <v>2026227</v>
          </cell>
          <cell r="CN257">
            <v>2070884</v>
          </cell>
          <cell r="CO257">
            <v>44047</v>
          </cell>
          <cell r="CP257">
            <v>2104993</v>
          </cell>
          <cell r="CQ257">
            <v>2149040</v>
          </cell>
          <cell r="CR257">
            <v>8224551.7999999998</v>
          </cell>
        </row>
        <row r="258">
          <cell r="A258" t="str">
            <v>ДАПППокровкаДФО</v>
          </cell>
          <cell r="B258" t="str">
            <v>Читинский</v>
          </cell>
          <cell r="C258" t="str">
            <v>Покровка</v>
          </cell>
          <cell r="D258" t="str">
            <v>АПП</v>
          </cell>
          <cell r="E258" t="str">
            <v>ДАПП</v>
          </cell>
          <cell r="F258" t="str">
            <v>нет</v>
          </cell>
          <cell r="G258" t="str">
            <v>ДФО</v>
          </cell>
          <cell r="H258" t="str">
            <v>Забайкальский край</v>
          </cell>
          <cell r="I258" t="str">
            <v>нет</v>
          </cell>
          <cell r="J258" t="str">
            <v>не определена</v>
          </cell>
          <cell r="K258">
            <v>331</v>
          </cell>
          <cell r="L258" t="str">
            <v>Восток</v>
          </cell>
          <cell r="M258" t="str">
            <v>РК (сухопутный)</v>
          </cell>
          <cell r="N258" t="str">
            <v>не определена</v>
          </cell>
          <cell r="O258" t="str">
            <v>нет</v>
          </cell>
          <cell r="P258" t="str">
            <v>Китайская Народная Республика</v>
          </cell>
          <cell r="Q258" t="str">
            <v>Логухэ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</row>
        <row r="259">
          <cell r="A259" t="str">
            <v>СПППокровкаДФО</v>
          </cell>
          <cell r="B259" t="str">
            <v>Хабаровский</v>
          </cell>
          <cell r="C259" t="str">
            <v>Покровка</v>
          </cell>
          <cell r="D259" t="str">
            <v>СПП</v>
          </cell>
          <cell r="E259" t="str">
            <v>СПП</v>
          </cell>
          <cell r="F259" t="str">
            <v>да</v>
          </cell>
          <cell r="G259" t="str">
            <v>ДФО</v>
          </cell>
          <cell r="H259" t="str">
            <v>Хабаровский край</v>
          </cell>
          <cell r="I259" t="str">
            <v>нет</v>
          </cell>
          <cell r="J259" t="str">
            <v>Группа В</v>
          </cell>
          <cell r="K259">
            <v>161</v>
          </cell>
          <cell r="L259" t="str">
            <v>Восток</v>
          </cell>
          <cell r="M259" t="str">
            <v>РК (сухопутный)</v>
          </cell>
          <cell r="N259" t="str">
            <v>не определена</v>
          </cell>
          <cell r="O259" t="str">
            <v>нет</v>
          </cell>
          <cell r="P259" t="str">
            <v>Китайская Народная Республика</v>
          </cell>
          <cell r="Q259" t="str">
            <v>Жаохэ</v>
          </cell>
          <cell r="R259">
            <v>251000</v>
          </cell>
          <cell r="S259">
            <v>173</v>
          </cell>
          <cell r="T259">
            <v>4033</v>
          </cell>
          <cell r="U259">
            <v>4206</v>
          </cell>
          <cell r="V259">
            <v>78</v>
          </cell>
          <cell r="W259">
            <v>489</v>
          </cell>
          <cell r="X259">
            <v>567</v>
          </cell>
          <cell r="Y259">
            <v>151</v>
          </cell>
          <cell r="Z259">
            <v>1858</v>
          </cell>
          <cell r="AA259">
            <v>2009</v>
          </cell>
          <cell r="AB259">
            <v>72</v>
          </cell>
          <cell r="AC259">
            <v>4500</v>
          </cell>
          <cell r="AD259">
            <v>4572</v>
          </cell>
          <cell r="AE259">
            <v>11354</v>
          </cell>
          <cell r="AF259">
            <v>227</v>
          </cell>
          <cell r="AG259">
            <v>4744</v>
          </cell>
          <cell r="AH259">
            <v>4971</v>
          </cell>
          <cell r="AI259">
            <v>49</v>
          </cell>
          <cell r="AJ259">
            <v>3386</v>
          </cell>
          <cell r="AK259">
            <v>3435</v>
          </cell>
          <cell r="AL259">
            <v>101</v>
          </cell>
          <cell r="AM259">
            <v>5402</v>
          </cell>
          <cell r="AN259">
            <v>5503</v>
          </cell>
          <cell r="AO259">
            <v>76</v>
          </cell>
          <cell r="AP259">
            <v>2912</v>
          </cell>
          <cell r="AQ259">
            <v>2988</v>
          </cell>
          <cell r="AR259">
            <v>16897</v>
          </cell>
          <cell r="AS259">
            <v>53</v>
          </cell>
          <cell r="AT259">
            <v>5548</v>
          </cell>
          <cell r="AU259">
            <v>5601</v>
          </cell>
          <cell r="AV259">
            <v>57</v>
          </cell>
          <cell r="AW259">
            <v>2820</v>
          </cell>
          <cell r="AX259">
            <v>2877</v>
          </cell>
          <cell r="AY259">
            <v>149</v>
          </cell>
          <cell r="AZ259">
            <v>6554</v>
          </cell>
          <cell r="BA259">
            <v>6703</v>
          </cell>
          <cell r="BB259">
            <v>69</v>
          </cell>
          <cell r="BC259">
            <v>7514</v>
          </cell>
          <cell r="BD259">
            <v>7583</v>
          </cell>
          <cell r="BE259">
            <v>22764</v>
          </cell>
          <cell r="BF259">
            <v>92</v>
          </cell>
          <cell r="BG259">
            <v>13094</v>
          </cell>
          <cell r="BH259">
            <v>13186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13186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1255.1300000000001</v>
          </cell>
          <cell r="CM259">
            <v>19.8</v>
          </cell>
          <cell r="CN259">
            <v>1274.93</v>
          </cell>
          <cell r="CO259">
            <v>308.62</v>
          </cell>
          <cell r="CP259">
            <v>38.32</v>
          </cell>
          <cell r="CQ259">
            <v>346.94</v>
          </cell>
          <cell r="CR259">
            <v>1621.8700000000001</v>
          </cell>
        </row>
        <row r="260">
          <cell r="A260" t="str">
            <v>ДАПППолтавкаДФО</v>
          </cell>
          <cell r="B260" t="str">
            <v>Владивостокский</v>
          </cell>
          <cell r="C260" t="str">
            <v>Полтавка</v>
          </cell>
          <cell r="D260" t="str">
            <v>АПП</v>
          </cell>
          <cell r="E260" t="str">
            <v>ДАПП</v>
          </cell>
          <cell r="F260" t="str">
            <v>да</v>
          </cell>
          <cell r="G260" t="str">
            <v>ДФО</v>
          </cell>
          <cell r="H260" t="str">
            <v>Приморский край</v>
          </cell>
          <cell r="I260" t="str">
            <v>нет</v>
          </cell>
          <cell r="J260" t="str">
            <v>Группа А</v>
          </cell>
          <cell r="K260">
            <v>23</v>
          </cell>
          <cell r="L260" t="str">
            <v>Восток</v>
          </cell>
          <cell r="M260" t="str">
            <v>РК (сухопутный)</v>
          </cell>
          <cell r="N260" t="str">
            <v>не определена</v>
          </cell>
          <cell r="O260" t="str">
            <v>нет</v>
          </cell>
          <cell r="P260" t="str">
            <v>Китайская Народная Республика</v>
          </cell>
          <cell r="Q260" t="str">
            <v>Дуннин</v>
          </cell>
          <cell r="R260">
            <v>0</v>
          </cell>
          <cell r="S260">
            <v>48216</v>
          </cell>
          <cell r="T260">
            <v>27414</v>
          </cell>
          <cell r="U260">
            <v>75630</v>
          </cell>
          <cell r="V260">
            <v>148355</v>
          </cell>
          <cell r="W260">
            <v>57745</v>
          </cell>
          <cell r="X260">
            <v>206100</v>
          </cell>
          <cell r="Y260">
            <v>43418</v>
          </cell>
          <cell r="Z260">
            <v>24550</v>
          </cell>
          <cell r="AA260">
            <v>67968</v>
          </cell>
          <cell r="AB260">
            <v>48052</v>
          </cell>
          <cell r="AC260">
            <v>85151</v>
          </cell>
          <cell r="AD260">
            <v>133203</v>
          </cell>
          <cell r="AE260">
            <v>482901</v>
          </cell>
          <cell r="AF260">
            <v>43199</v>
          </cell>
          <cell r="AG260">
            <v>97136</v>
          </cell>
          <cell r="AH260">
            <v>140335</v>
          </cell>
          <cell r="AI260">
            <v>67554</v>
          </cell>
          <cell r="AJ260">
            <v>64499</v>
          </cell>
          <cell r="AK260">
            <v>132053</v>
          </cell>
          <cell r="AL260">
            <v>44476</v>
          </cell>
          <cell r="AM260">
            <v>44630</v>
          </cell>
          <cell r="AN260">
            <v>89106</v>
          </cell>
          <cell r="AO260">
            <v>48100</v>
          </cell>
          <cell r="AP260">
            <v>136971</v>
          </cell>
          <cell r="AQ260">
            <v>185071</v>
          </cell>
          <cell r="AR260">
            <v>546565</v>
          </cell>
          <cell r="AS260">
            <v>45191</v>
          </cell>
          <cell r="AT260">
            <v>118967</v>
          </cell>
          <cell r="AU260">
            <v>164158</v>
          </cell>
          <cell r="AV260">
            <v>64279</v>
          </cell>
          <cell r="AW260">
            <v>103136</v>
          </cell>
          <cell r="AX260">
            <v>167415</v>
          </cell>
          <cell r="AY260">
            <v>31787</v>
          </cell>
          <cell r="AZ260">
            <v>97078</v>
          </cell>
          <cell r="BA260">
            <v>128865</v>
          </cell>
          <cell r="BB260">
            <v>41019</v>
          </cell>
          <cell r="BC260">
            <v>152773</v>
          </cell>
          <cell r="BD260">
            <v>193792</v>
          </cell>
          <cell r="BE260">
            <v>654230</v>
          </cell>
          <cell r="BF260">
            <v>25211</v>
          </cell>
          <cell r="BG260">
            <v>87274</v>
          </cell>
          <cell r="BH260">
            <v>112485</v>
          </cell>
          <cell r="BI260">
            <v>44424</v>
          </cell>
          <cell r="BJ260">
            <v>31614</v>
          </cell>
          <cell r="BK260">
            <v>76038</v>
          </cell>
          <cell r="BL260">
            <v>31959</v>
          </cell>
          <cell r="BM260">
            <v>46169</v>
          </cell>
          <cell r="BN260">
            <v>78128</v>
          </cell>
          <cell r="BO260">
            <v>23894</v>
          </cell>
          <cell r="BP260">
            <v>22869</v>
          </cell>
          <cell r="BQ260">
            <v>46763</v>
          </cell>
          <cell r="BR260">
            <v>313414</v>
          </cell>
          <cell r="BS260">
            <v>15319</v>
          </cell>
          <cell r="BT260">
            <v>4700</v>
          </cell>
          <cell r="BU260">
            <v>20019</v>
          </cell>
          <cell r="BV260">
            <v>49469</v>
          </cell>
          <cell r="BW260">
            <v>26413</v>
          </cell>
          <cell r="BX260">
            <v>75882</v>
          </cell>
          <cell r="BY260">
            <v>34823</v>
          </cell>
          <cell r="BZ260">
            <v>10493</v>
          </cell>
          <cell r="CA260">
            <v>45316</v>
          </cell>
          <cell r="CB260">
            <v>44382</v>
          </cell>
          <cell r="CC260">
            <v>7437</v>
          </cell>
          <cell r="CD260">
            <v>51819</v>
          </cell>
          <cell r="CE260">
            <v>193036</v>
          </cell>
          <cell r="CF260">
            <v>55239</v>
          </cell>
          <cell r="CG260">
            <v>8089</v>
          </cell>
          <cell r="CH260">
            <v>63328</v>
          </cell>
          <cell r="CI260">
            <v>92766</v>
          </cell>
          <cell r="CJ260">
            <v>9522</v>
          </cell>
          <cell r="CK260">
            <v>102288</v>
          </cell>
          <cell r="CL260">
            <v>88076</v>
          </cell>
          <cell r="CM260">
            <v>9655</v>
          </cell>
          <cell r="CN260">
            <v>97731</v>
          </cell>
          <cell r="CO260">
            <v>90271</v>
          </cell>
          <cell r="CP260">
            <v>8673</v>
          </cell>
          <cell r="CQ260">
            <v>98944</v>
          </cell>
          <cell r="CR260">
            <v>362291</v>
          </cell>
        </row>
        <row r="261">
          <cell r="A261" t="str">
            <v>ДАПППолынныйЮФО</v>
          </cell>
          <cell r="B261" t="str">
            <v>Волгоградский</v>
          </cell>
          <cell r="C261" t="str">
            <v>Полынный</v>
          </cell>
          <cell r="D261" t="str">
            <v>АПП</v>
          </cell>
          <cell r="E261" t="str">
            <v>ДАПП</v>
          </cell>
          <cell r="F261" t="str">
            <v>да</v>
          </cell>
          <cell r="G261" t="str">
            <v>ЮФО</v>
          </cell>
          <cell r="H261" t="str">
            <v>Волгоградская область</v>
          </cell>
          <cell r="I261" t="str">
            <v>нет</v>
          </cell>
          <cell r="J261" t="str">
            <v>Группа С</v>
          </cell>
          <cell r="K261">
            <v>298</v>
          </cell>
          <cell r="L261" t="str">
            <v>Не является признаком отнесения к МТК</v>
          </cell>
          <cell r="M261" t="str">
            <v>Не является признаком отнесения к МТК</v>
          </cell>
          <cell r="N261" t="str">
            <v>не определена</v>
          </cell>
          <cell r="O261" t="str">
            <v>нет</v>
          </cell>
          <cell r="P261" t="str">
            <v>Республика Казахстан</v>
          </cell>
          <cell r="Q261" t="str">
            <v>Орда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>
            <v>0</v>
          </cell>
          <cell r="CR261">
            <v>0</v>
          </cell>
        </row>
        <row r="262">
          <cell r="A262" t="str">
            <v>МПППоронайскДФО</v>
          </cell>
          <cell r="B262" t="str">
            <v>Владивостокский</v>
          </cell>
          <cell r="C262" t="str">
            <v>Поронайск</v>
          </cell>
          <cell r="D262" t="str">
            <v>МПП</v>
          </cell>
          <cell r="E262" t="str">
            <v>МПП</v>
          </cell>
          <cell r="F262" t="str">
            <v>нет</v>
          </cell>
          <cell r="G262" t="str">
            <v>ДФО</v>
          </cell>
          <cell r="H262" t="str">
            <v>Сахалинская область</v>
          </cell>
          <cell r="I262" t="str">
            <v>нет</v>
          </cell>
          <cell r="J262" t="str">
            <v>не определена</v>
          </cell>
          <cell r="K262">
            <v>380</v>
          </cell>
          <cell r="L262" t="str">
            <v>Арктика</v>
          </cell>
          <cell r="M262" t="str">
            <v>Морской</v>
          </cell>
          <cell r="N262" t="str">
            <v>не определена</v>
          </cell>
          <cell r="O262" t="str">
            <v>нет</v>
          </cell>
          <cell r="P262" t="str">
            <v>не применимо</v>
          </cell>
          <cell r="Q262" t="str">
            <v>не применимо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</row>
        <row r="263">
          <cell r="A263" t="str">
            <v>ЖДПППосиньСЗФО</v>
          </cell>
          <cell r="B263" t="str">
            <v>Псковский</v>
          </cell>
          <cell r="C263" t="str">
            <v>Посинь</v>
          </cell>
          <cell r="D263" t="str">
            <v>ЖДПП</v>
          </cell>
          <cell r="E263" t="str">
            <v>ЖДПП</v>
          </cell>
          <cell r="F263" t="str">
            <v>нет</v>
          </cell>
          <cell r="G263" t="str">
            <v>СЗФО</v>
          </cell>
          <cell r="H263" t="str">
            <v>Псковская область</v>
          </cell>
          <cell r="I263" t="str">
            <v>нет</v>
          </cell>
          <cell r="J263" t="str">
            <v>не определена</v>
          </cell>
          <cell r="K263">
            <v>343</v>
          </cell>
          <cell r="L263" t="str">
            <v>Западный</v>
          </cell>
          <cell r="M263" t="str">
            <v>Сухопутный</v>
          </cell>
          <cell r="N263" t="str">
            <v>не определена</v>
          </cell>
          <cell r="O263" t="str">
            <v>нет</v>
          </cell>
          <cell r="P263" t="str">
            <v>Латвийская Республика</v>
          </cell>
          <cell r="Q263" t="str">
            <v>Зилупе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</row>
        <row r="264">
          <cell r="A264" t="str">
            <v>МПППосьетДФО</v>
          </cell>
          <cell r="B264" t="str">
            <v>Владивостокский</v>
          </cell>
          <cell r="C264" t="str">
            <v>Посьет</v>
          </cell>
          <cell r="D264" t="str">
            <v>МПП</v>
          </cell>
          <cell r="E264" t="str">
            <v>МПП</v>
          </cell>
          <cell r="F264" t="str">
            <v>да</v>
          </cell>
          <cell r="G264" t="str">
            <v>ДФО</v>
          </cell>
          <cell r="H264" t="str">
            <v>Приморский край</v>
          </cell>
          <cell r="I264" t="str">
            <v>нет</v>
          </cell>
          <cell r="J264" t="str">
            <v>Группа С</v>
          </cell>
          <cell r="K264">
            <v>194</v>
          </cell>
          <cell r="L264" t="str">
            <v>Восток</v>
          </cell>
          <cell r="M264" t="str">
            <v>Порты ДВ</v>
          </cell>
          <cell r="N264" t="str">
            <v>Приморье-2
Транссиб</v>
          </cell>
          <cell r="O264" t="str">
            <v>нет</v>
          </cell>
          <cell r="P264" t="str">
            <v>не применимо</v>
          </cell>
          <cell r="Q264" t="str">
            <v>не применимо</v>
          </cell>
          <cell r="R264">
            <v>0</v>
          </cell>
          <cell r="S264">
            <v>231</v>
          </cell>
          <cell r="T264">
            <v>1878990</v>
          </cell>
          <cell r="U264">
            <v>1879221</v>
          </cell>
          <cell r="V264">
            <v>9627</v>
          </cell>
          <cell r="W264">
            <v>1866660</v>
          </cell>
          <cell r="X264">
            <v>1876287</v>
          </cell>
          <cell r="Y264">
            <v>1036</v>
          </cell>
          <cell r="Z264">
            <v>1502892</v>
          </cell>
          <cell r="AA264">
            <v>1503928</v>
          </cell>
          <cell r="AB264">
            <v>7097</v>
          </cell>
          <cell r="AC264">
            <v>1866493</v>
          </cell>
          <cell r="AD264">
            <v>1873590</v>
          </cell>
          <cell r="AE264">
            <v>7133026</v>
          </cell>
          <cell r="AF264">
            <v>1091</v>
          </cell>
          <cell r="AG264">
            <v>849902</v>
          </cell>
          <cell r="AH264">
            <v>850993</v>
          </cell>
          <cell r="AI264">
            <v>1572</v>
          </cell>
          <cell r="AJ264">
            <v>1818511</v>
          </cell>
          <cell r="AK264">
            <v>1820083</v>
          </cell>
          <cell r="AL264">
            <v>1080</v>
          </cell>
          <cell r="AM264">
            <v>1612726</v>
          </cell>
          <cell r="AN264">
            <v>1613806</v>
          </cell>
          <cell r="AO264">
            <v>2773</v>
          </cell>
          <cell r="AP264">
            <v>1491391</v>
          </cell>
          <cell r="AQ264">
            <v>1494164</v>
          </cell>
          <cell r="AR264">
            <v>5779046</v>
          </cell>
          <cell r="AS264">
            <v>1207</v>
          </cell>
          <cell r="AT264">
            <v>1777484</v>
          </cell>
          <cell r="AU264">
            <v>1778691</v>
          </cell>
          <cell r="AV264">
            <v>6316</v>
          </cell>
          <cell r="AW264">
            <v>1887455</v>
          </cell>
          <cell r="AX264">
            <v>1893771</v>
          </cell>
          <cell r="AY264">
            <v>3833</v>
          </cell>
          <cell r="AZ264">
            <v>1886822</v>
          </cell>
          <cell r="BA264">
            <v>1890655</v>
          </cell>
          <cell r="BB264">
            <v>3512</v>
          </cell>
          <cell r="BC264">
            <v>1821004</v>
          </cell>
          <cell r="BD264">
            <v>1824516</v>
          </cell>
          <cell r="BE264">
            <v>7387633</v>
          </cell>
          <cell r="BF264">
            <v>85415</v>
          </cell>
          <cell r="BG264">
            <v>1654365</v>
          </cell>
          <cell r="BH264">
            <v>1739780</v>
          </cell>
          <cell r="BI264">
            <v>1393</v>
          </cell>
          <cell r="BJ264">
            <v>2068259</v>
          </cell>
          <cell r="BK264">
            <v>2069652</v>
          </cell>
          <cell r="BL264">
            <v>1043</v>
          </cell>
          <cell r="BM264">
            <v>1847285</v>
          </cell>
          <cell r="BN264">
            <v>1848328</v>
          </cell>
          <cell r="BO264">
            <v>6160</v>
          </cell>
          <cell r="BP264">
            <v>1873593</v>
          </cell>
          <cell r="BQ264">
            <v>1879753</v>
          </cell>
          <cell r="BR264">
            <v>7537513</v>
          </cell>
          <cell r="BS264">
            <v>126869.6</v>
          </cell>
          <cell r="BT264">
            <v>150771.39000000001</v>
          </cell>
          <cell r="BU264">
            <v>277640.99</v>
          </cell>
          <cell r="BV264">
            <v>165127</v>
          </cell>
          <cell r="BW264">
            <v>2251461</v>
          </cell>
          <cell r="BX264">
            <v>2416588</v>
          </cell>
          <cell r="BY264">
            <v>46674.2</v>
          </cell>
          <cell r="BZ264">
            <v>1696648</v>
          </cell>
          <cell r="CA264">
            <v>1743322.2</v>
          </cell>
          <cell r="CB264">
            <v>45767</v>
          </cell>
          <cell r="CC264">
            <v>1425427</v>
          </cell>
          <cell r="CD264">
            <v>1471194</v>
          </cell>
          <cell r="CE264">
            <v>5908745.1900000004</v>
          </cell>
          <cell r="CF264">
            <v>61735.9</v>
          </cell>
          <cell r="CG264">
            <v>9278023.1999999993</v>
          </cell>
          <cell r="CH264">
            <v>9339759.0999999996</v>
          </cell>
          <cell r="CI264">
            <v>33192.417000000001</v>
          </cell>
          <cell r="CJ264">
            <v>1691313.176</v>
          </cell>
          <cell r="CK264">
            <v>1724505.5929999999</v>
          </cell>
          <cell r="CL264">
            <v>48387.6</v>
          </cell>
          <cell r="CM264">
            <v>1978798.9</v>
          </cell>
          <cell r="CN264">
            <v>2027186.5</v>
          </cell>
          <cell r="CO264">
            <v>50210</v>
          </cell>
          <cell r="CP264">
            <v>1917228</v>
          </cell>
          <cell r="CQ264">
            <v>1967438</v>
          </cell>
          <cell r="CR264">
            <v>15058889.193</v>
          </cell>
        </row>
        <row r="265">
          <cell r="A265" t="str">
            <v>СПППоярковоДФО</v>
          </cell>
          <cell r="B265" t="str">
            <v>Хабаровский</v>
          </cell>
          <cell r="C265" t="str">
            <v>Поярково</v>
          </cell>
          <cell r="D265" t="str">
            <v>СПП</v>
          </cell>
          <cell r="E265" t="str">
            <v>СПП</v>
          </cell>
          <cell r="F265" t="str">
            <v>да</v>
          </cell>
          <cell r="G265" t="str">
            <v>ДФО</v>
          </cell>
          <cell r="H265" t="str">
            <v>Амурская область</v>
          </cell>
          <cell r="I265" t="str">
            <v>нет</v>
          </cell>
          <cell r="J265" t="str">
            <v>Группа В</v>
          </cell>
          <cell r="K265">
            <v>248</v>
          </cell>
          <cell r="L265" t="str">
            <v>Восток</v>
          </cell>
          <cell r="M265" t="str">
            <v>РК (сухопутный)</v>
          </cell>
          <cell r="N265" t="str">
            <v>не определена</v>
          </cell>
          <cell r="O265" t="str">
            <v>нет</v>
          </cell>
          <cell r="P265" t="str">
            <v>Китайская Народная Республика</v>
          </cell>
          <cell r="Q265" t="str">
            <v>Сюнькэ</v>
          </cell>
          <cell r="R265">
            <v>426700</v>
          </cell>
          <cell r="S265">
            <v>0</v>
          </cell>
          <cell r="T265">
            <v>4199</v>
          </cell>
          <cell r="U265">
            <v>4199</v>
          </cell>
          <cell r="V265">
            <v>0</v>
          </cell>
          <cell r="W265">
            <v>3415</v>
          </cell>
          <cell r="X265">
            <v>3415</v>
          </cell>
          <cell r="Y265">
            <v>219</v>
          </cell>
          <cell r="Z265">
            <v>0</v>
          </cell>
          <cell r="AA265">
            <v>219</v>
          </cell>
          <cell r="AB265">
            <v>0</v>
          </cell>
          <cell r="AC265">
            <v>5541</v>
          </cell>
          <cell r="AD265">
            <v>5541</v>
          </cell>
          <cell r="AE265">
            <v>13374</v>
          </cell>
          <cell r="AF265">
            <v>0</v>
          </cell>
          <cell r="AG265">
            <v>26514</v>
          </cell>
          <cell r="AH265">
            <v>26514</v>
          </cell>
          <cell r="AI265">
            <v>0</v>
          </cell>
          <cell r="AJ265">
            <v>11486</v>
          </cell>
          <cell r="AK265">
            <v>11486</v>
          </cell>
          <cell r="AL265">
            <v>0</v>
          </cell>
          <cell r="AM265">
            <v>11255</v>
          </cell>
          <cell r="AN265">
            <v>11255</v>
          </cell>
          <cell r="AO265">
            <v>0</v>
          </cell>
          <cell r="AP265">
            <v>5358</v>
          </cell>
          <cell r="AQ265">
            <v>5358</v>
          </cell>
          <cell r="AR265">
            <v>54613</v>
          </cell>
          <cell r="AS265">
            <v>0</v>
          </cell>
          <cell r="AT265">
            <v>15435</v>
          </cell>
          <cell r="AU265">
            <v>15435</v>
          </cell>
          <cell r="AV265">
            <v>0</v>
          </cell>
          <cell r="AW265">
            <v>2882</v>
          </cell>
          <cell r="AX265">
            <v>2882</v>
          </cell>
          <cell r="AY265">
            <v>0</v>
          </cell>
          <cell r="AZ265">
            <v>17523</v>
          </cell>
          <cell r="BA265">
            <v>17523</v>
          </cell>
          <cell r="BB265">
            <v>0</v>
          </cell>
          <cell r="BC265">
            <v>910</v>
          </cell>
          <cell r="BD265">
            <v>910</v>
          </cell>
          <cell r="BE265">
            <v>36750</v>
          </cell>
          <cell r="BF265">
            <v>0</v>
          </cell>
          <cell r="BG265">
            <v>14094</v>
          </cell>
          <cell r="BH265">
            <v>14094</v>
          </cell>
          <cell r="BI265">
            <v>0</v>
          </cell>
          <cell r="BJ265">
            <v>207</v>
          </cell>
          <cell r="BK265">
            <v>207</v>
          </cell>
          <cell r="BL265">
            <v>1.69</v>
          </cell>
          <cell r="BM265">
            <v>11724.04</v>
          </cell>
          <cell r="BN265">
            <v>11725.730000000001</v>
          </cell>
          <cell r="BO265">
            <v>9.1020000000000003</v>
          </cell>
          <cell r="BP265">
            <v>13443.52</v>
          </cell>
          <cell r="BQ265">
            <v>13452.622000000001</v>
          </cell>
          <cell r="BR265">
            <v>39479.351999999999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4357.62</v>
          </cell>
          <cell r="CC265">
            <v>9399.848</v>
          </cell>
          <cell r="CD265">
            <v>13757.468000000001</v>
          </cell>
          <cell r="CE265">
            <v>13757.468000000001</v>
          </cell>
          <cell r="CF265">
            <v>0</v>
          </cell>
          <cell r="CG265">
            <v>0</v>
          </cell>
          <cell r="CH265">
            <v>0</v>
          </cell>
          <cell r="CI265">
            <v>2898</v>
          </cell>
          <cell r="CJ265">
            <v>2849</v>
          </cell>
          <cell r="CK265">
            <v>5747</v>
          </cell>
          <cell r="CL265">
            <v>21726.501</v>
          </cell>
          <cell r="CM265">
            <v>39290.26</v>
          </cell>
          <cell r="CN265">
            <v>61016.760999999999</v>
          </cell>
          <cell r="CO265">
            <v>10850.584999999999</v>
          </cell>
          <cell r="CP265">
            <v>29662.9</v>
          </cell>
          <cell r="CQ265">
            <v>40513.485000000001</v>
          </cell>
          <cell r="CR265">
            <v>107277.246</v>
          </cell>
        </row>
        <row r="266">
          <cell r="A266" t="str">
            <v>МПППригородноеДФО</v>
          </cell>
          <cell r="B266" t="str">
            <v>Владивостокский</v>
          </cell>
          <cell r="C266" t="str">
            <v>Пригородное</v>
          </cell>
          <cell r="D266" t="str">
            <v>МПП</v>
          </cell>
          <cell r="E266" t="str">
            <v>МПП</v>
          </cell>
          <cell r="F266" t="str">
            <v>да</v>
          </cell>
          <cell r="G266" t="str">
            <v>ДФО</v>
          </cell>
          <cell r="H266" t="str">
            <v>Сахалинская область</v>
          </cell>
          <cell r="I266" t="str">
            <v>нет</v>
          </cell>
          <cell r="J266" t="str">
            <v>Группа С</v>
          </cell>
          <cell r="K266">
            <v>239</v>
          </cell>
          <cell r="L266" t="str">
            <v>Арктика</v>
          </cell>
          <cell r="M266" t="str">
            <v>Морской</v>
          </cell>
          <cell r="N266" t="str">
            <v>не определена</v>
          </cell>
          <cell r="O266" t="str">
            <v>нет</v>
          </cell>
          <cell r="P266" t="str">
            <v>не применимо</v>
          </cell>
          <cell r="Q266" t="str">
            <v>не применимо</v>
          </cell>
          <cell r="R266">
            <v>19654155</v>
          </cell>
          <cell r="S266">
            <v>0</v>
          </cell>
          <cell r="T266">
            <v>4432429</v>
          </cell>
          <cell r="U266">
            <v>4432429</v>
          </cell>
          <cell r="V266">
            <v>0</v>
          </cell>
          <cell r="W266">
            <v>4072671</v>
          </cell>
          <cell r="X266">
            <v>4072671</v>
          </cell>
          <cell r="Y266">
            <v>0</v>
          </cell>
          <cell r="Z266">
            <v>3953848</v>
          </cell>
          <cell r="AA266">
            <v>3953848</v>
          </cell>
          <cell r="AB266">
            <v>0</v>
          </cell>
          <cell r="AC266">
            <v>4512820</v>
          </cell>
          <cell r="AD266">
            <v>4512820</v>
          </cell>
          <cell r="AE266">
            <v>16971768</v>
          </cell>
          <cell r="AF266">
            <v>0</v>
          </cell>
          <cell r="AG266">
            <v>4392164</v>
          </cell>
          <cell r="AH266">
            <v>4392164</v>
          </cell>
          <cell r="AI266">
            <v>0</v>
          </cell>
          <cell r="AJ266">
            <v>4243231</v>
          </cell>
          <cell r="AK266">
            <v>4243231</v>
          </cell>
          <cell r="AL266">
            <v>0</v>
          </cell>
          <cell r="AM266">
            <v>3344192</v>
          </cell>
          <cell r="AN266">
            <v>3344192</v>
          </cell>
          <cell r="AO266">
            <v>0</v>
          </cell>
          <cell r="AP266">
            <v>3204508</v>
          </cell>
          <cell r="AQ266">
            <v>3204508</v>
          </cell>
          <cell r="AR266">
            <v>15184095</v>
          </cell>
          <cell r="AS266">
            <v>0</v>
          </cell>
          <cell r="AT266">
            <v>4286333</v>
          </cell>
          <cell r="AU266">
            <v>4286333</v>
          </cell>
          <cell r="AV266">
            <v>0</v>
          </cell>
          <cell r="AW266">
            <v>3921432</v>
          </cell>
          <cell r="AX266">
            <v>3921432</v>
          </cell>
          <cell r="AY266">
            <v>0</v>
          </cell>
          <cell r="AZ266">
            <v>3841942</v>
          </cell>
          <cell r="BA266">
            <v>3841942</v>
          </cell>
          <cell r="BB266">
            <v>0</v>
          </cell>
          <cell r="BC266">
            <v>4294245</v>
          </cell>
          <cell r="BD266">
            <v>4294245</v>
          </cell>
          <cell r="BE266">
            <v>16343952</v>
          </cell>
          <cell r="BF266">
            <v>0</v>
          </cell>
          <cell r="BG266">
            <v>4600859</v>
          </cell>
          <cell r="BH266">
            <v>4600859</v>
          </cell>
          <cell r="BI266">
            <v>0</v>
          </cell>
          <cell r="BJ266">
            <v>3814671</v>
          </cell>
          <cell r="BK266">
            <v>3814671</v>
          </cell>
          <cell r="BL266">
            <v>0</v>
          </cell>
          <cell r="BM266">
            <v>3475886.1940000001</v>
          </cell>
          <cell r="BN266">
            <v>3475886.1940000001</v>
          </cell>
          <cell r="BO266">
            <v>0</v>
          </cell>
          <cell r="BP266">
            <v>4318668.4400000004</v>
          </cell>
          <cell r="BQ266">
            <v>4318668.4400000004</v>
          </cell>
          <cell r="BR266">
            <v>16210084.634</v>
          </cell>
          <cell r="BS266">
            <v>0</v>
          </cell>
          <cell r="BT266">
            <v>3864073.58</v>
          </cell>
          <cell r="BU266">
            <v>3864073.58</v>
          </cell>
          <cell r="BV266">
            <v>0</v>
          </cell>
          <cell r="BW266">
            <v>3970379.68</v>
          </cell>
          <cell r="BX266">
            <v>3970379.68</v>
          </cell>
          <cell r="BY266">
            <v>0</v>
          </cell>
          <cell r="BZ266">
            <v>2398759.12</v>
          </cell>
          <cell r="CA266">
            <v>2398759.12</v>
          </cell>
          <cell r="CB266">
            <v>0</v>
          </cell>
          <cell r="CC266">
            <v>4206766.04</v>
          </cell>
          <cell r="CD266">
            <v>4206766.04</v>
          </cell>
          <cell r="CE266">
            <v>14439978.42</v>
          </cell>
          <cell r="CF266">
            <v>0</v>
          </cell>
          <cell r="CG266">
            <v>4355658.63</v>
          </cell>
          <cell r="CH266">
            <v>4355658.63</v>
          </cell>
          <cell r="CI266">
            <v>0</v>
          </cell>
          <cell r="CJ266">
            <v>3711644.5589999999</v>
          </cell>
          <cell r="CK266">
            <v>3711644.5589999999</v>
          </cell>
          <cell r="CL266">
            <v>0</v>
          </cell>
          <cell r="CM266">
            <v>3364536.16</v>
          </cell>
          <cell r="CN266">
            <v>3364536.16</v>
          </cell>
          <cell r="CO266">
            <v>0</v>
          </cell>
          <cell r="CP266">
            <v>3921896.3540000003</v>
          </cell>
          <cell r="CQ266">
            <v>3921896.3540000003</v>
          </cell>
          <cell r="CR266">
            <v>15353735.703</v>
          </cell>
        </row>
        <row r="267">
          <cell r="A267" t="str">
            <v>МПППриморскСЗФО</v>
          </cell>
          <cell r="B267" t="str">
            <v>Санкт-Петербургский</v>
          </cell>
          <cell r="C267" t="str">
            <v>Приморск</v>
          </cell>
          <cell r="D267" t="str">
            <v>МПП</v>
          </cell>
          <cell r="E267" t="str">
            <v>МПП</v>
          </cell>
          <cell r="F267" t="str">
            <v>да</v>
          </cell>
          <cell r="G267" t="str">
            <v>СЗФО</v>
          </cell>
          <cell r="H267" t="str">
            <v>Ленинградская область</v>
          </cell>
          <cell r="I267" t="str">
            <v>нет</v>
          </cell>
          <cell r="J267" t="str">
            <v>Группа С</v>
          </cell>
          <cell r="K267">
            <v>222</v>
          </cell>
          <cell r="L267" t="str">
            <v>Западный</v>
          </cell>
          <cell r="M267" t="str">
            <v>Морской</v>
          </cell>
          <cell r="N267" t="str">
            <v>Север-Юг
Транссиб
Панъевропейский МТК-9</v>
          </cell>
          <cell r="O267" t="str">
            <v>нет</v>
          </cell>
          <cell r="P267" t="str">
            <v>не применимо</v>
          </cell>
          <cell r="Q267" t="str">
            <v>не применимо</v>
          </cell>
          <cell r="R267">
            <v>82500000</v>
          </cell>
          <cell r="S267">
            <v>0</v>
          </cell>
          <cell r="T267">
            <v>16456852.57</v>
          </cell>
          <cell r="U267">
            <v>16456852.57</v>
          </cell>
          <cell r="V267">
            <v>0</v>
          </cell>
          <cell r="W267">
            <v>14889640</v>
          </cell>
          <cell r="X267">
            <v>14889640</v>
          </cell>
          <cell r="Y267">
            <v>0</v>
          </cell>
          <cell r="Z267">
            <v>13339499.041999999</v>
          </cell>
          <cell r="AA267">
            <v>13339499.041999999</v>
          </cell>
          <cell r="AB267">
            <v>0</v>
          </cell>
          <cell r="AC267">
            <v>12920949.15</v>
          </cell>
          <cell r="AD267">
            <v>12920949.15</v>
          </cell>
          <cell r="AE267">
            <v>57606940.762000002</v>
          </cell>
          <cell r="AF267">
            <v>0</v>
          </cell>
          <cell r="AG267">
            <v>13435961.02</v>
          </cell>
          <cell r="AH267">
            <v>13435961.02</v>
          </cell>
          <cell r="AI267">
            <v>0</v>
          </cell>
          <cell r="AJ267">
            <v>13426701</v>
          </cell>
          <cell r="AK267">
            <v>13426701</v>
          </cell>
          <cell r="AL267">
            <v>0</v>
          </cell>
          <cell r="AM267">
            <v>13038053</v>
          </cell>
          <cell r="AN267">
            <v>13038053</v>
          </cell>
          <cell r="AO267">
            <v>0</v>
          </cell>
          <cell r="AP267">
            <v>13685813</v>
          </cell>
          <cell r="AQ267">
            <v>13685813</v>
          </cell>
          <cell r="AR267">
            <v>53586528.019999996</v>
          </cell>
          <cell r="AS267">
            <v>0</v>
          </cell>
          <cell r="AT267">
            <v>14031898.359999999</v>
          </cell>
          <cell r="AU267">
            <v>14031898.359999999</v>
          </cell>
          <cell r="AV267">
            <v>0</v>
          </cell>
          <cell r="AW267">
            <v>15775924.477</v>
          </cell>
          <cell r="AX267">
            <v>15775924.477</v>
          </cell>
          <cell r="AY267">
            <v>0</v>
          </cell>
          <cell r="AZ267">
            <v>17030497</v>
          </cell>
          <cell r="BA267">
            <v>17030497</v>
          </cell>
          <cell r="BB267">
            <v>0</v>
          </cell>
          <cell r="BC267">
            <v>13986481.283</v>
          </cell>
          <cell r="BD267">
            <v>13986481.283</v>
          </cell>
          <cell r="BE267">
            <v>60824801.119999997</v>
          </cell>
          <cell r="BF267">
            <v>0</v>
          </cell>
          <cell r="BG267">
            <v>16357238.379000001</v>
          </cell>
          <cell r="BH267">
            <v>16357238.379000001</v>
          </cell>
          <cell r="BI267">
            <v>0</v>
          </cell>
          <cell r="BJ267">
            <v>13148279</v>
          </cell>
          <cell r="BK267">
            <v>13148279</v>
          </cell>
          <cell r="BL267">
            <v>0</v>
          </cell>
          <cell r="BM267">
            <v>8864348.3929999992</v>
          </cell>
          <cell r="BN267">
            <v>8864348.3929999992</v>
          </cell>
          <cell r="BO267">
            <v>0</v>
          </cell>
          <cell r="BP267">
            <v>11029624.671</v>
          </cell>
          <cell r="BQ267">
            <v>11029624.671</v>
          </cell>
          <cell r="BR267">
            <v>49399490.443000004</v>
          </cell>
          <cell r="BS267">
            <v>0</v>
          </cell>
          <cell r="BT267">
            <v>12523206.744000001</v>
          </cell>
          <cell r="BU267">
            <v>12523206.744000001</v>
          </cell>
          <cell r="BV267">
            <v>0</v>
          </cell>
          <cell r="BW267">
            <v>13594670.169</v>
          </cell>
          <cell r="BX267">
            <v>13594670.169</v>
          </cell>
          <cell r="BY267">
            <v>0</v>
          </cell>
          <cell r="BZ267">
            <v>12139298</v>
          </cell>
          <cell r="CA267">
            <v>12139298</v>
          </cell>
          <cell r="CB267">
            <v>0</v>
          </cell>
          <cell r="CC267">
            <v>14660146.766000001</v>
          </cell>
          <cell r="CD267">
            <v>14660146.766000001</v>
          </cell>
          <cell r="CE267">
            <v>52917321.679000005</v>
          </cell>
          <cell r="CF267">
            <v>0</v>
          </cell>
          <cell r="CG267">
            <v>14773323</v>
          </cell>
          <cell r="CH267">
            <v>14773323</v>
          </cell>
          <cell r="CI267">
            <v>0</v>
          </cell>
          <cell r="CJ267">
            <v>14966317.537</v>
          </cell>
          <cell r="CK267">
            <v>14966317.537</v>
          </cell>
          <cell r="CL267">
            <v>0</v>
          </cell>
          <cell r="CM267">
            <v>12075538.867000001</v>
          </cell>
          <cell r="CN267">
            <v>12075538.867000001</v>
          </cell>
          <cell r="CO267">
            <v>0</v>
          </cell>
          <cell r="CP267">
            <v>10031489.116</v>
          </cell>
          <cell r="CQ267">
            <v>10031489.116</v>
          </cell>
          <cell r="CR267">
            <v>51846668.519999996</v>
          </cell>
        </row>
        <row r="268">
          <cell r="A268" t="str">
            <v>МПППровиденияДФО</v>
          </cell>
          <cell r="B268" t="str">
            <v>Владивостокский</v>
          </cell>
          <cell r="C268" t="str">
            <v>Провидения</v>
          </cell>
          <cell r="D268" t="str">
            <v>МПП</v>
          </cell>
          <cell r="E268" t="str">
            <v>МПП</v>
          </cell>
          <cell r="F268" t="str">
            <v>да</v>
          </cell>
          <cell r="G268" t="str">
            <v>ДФО</v>
          </cell>
          <cell r="H268" t="str">
            <v>Чукотский автономный округ</v>
          </cell>
          <cell r="I268" t="str">
            <v>да</v>
          </cell>
          <cell r="J268" t="str">
            <v>Группа В</v>
          </cell>
          <cell r="K268">
            <v>214</v>
          </cell>
          <cell r="L268" t="str">
            <v>Арктика</v>
          </cell>
          <cell r="M268" t="str">
            <v>Морской</v>
          </cell>
          <cell r="N268" t="str">
            <v>не определена</v>
          </cell>
          <cell r="O268" t="str">
            <v>да</v>
          </cell>
          <cell r="P268" t="str">
            <v>не применимо</v>
          </cell>
          <cell r="Q268" t="str">
            <v>не применимо</v>
          </cell>
          <cell r="R268">
            <v>409500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15351</v>
          </cell>
          <cell r="Z268">
            <v>42005</v>
          </cell>
          <cell r="AA268">
            <v>57356</v>
          </cell>
          <cell r="AB268">
            <v>16289</v>
          </cell>
          <cell r="AC268">
            <v>24845</v>
          </cell>
          <cell r="AD268">
            <v>41134</v>
          </cell>
          <cell r="AE268">
            <v>98490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6998</v>
          </cell>
          <cell r="AM268">
            <v>34705</v>
          </cell>
          <cell r="AN268">
            <v>41703</v>
          </cell>
          <cell r="AO268">
            <v>22008</v>
          </cell>
          <cell r="AP268">
            <v>23561</v>
          </cell>
          <cell r="AQ268">
            <v>45569</v>
          </cell>
          <cell r="AR268">
            <v>87272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15135</v>
          </cell>
          <cell r="AZ268">
            <v>47840</v>
          </cell>
          <cell r="BA268">
            <v>62975</v>
          </cell>
          <cell r="BB268">
            <v>13858</v>
          </cell>
          <cell r="BC268">
            <v>30984</v>
          </cell>
          <cell r="BD268">
            <v>44842</v>
          </cell>
          <cell r="BE268">
            <v>107817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36677.75</v>
          </cell>
          <cell r="BM268">
            <v>31220</v>
          </cell>
          <cell r="BN268">
            <v>67897.75</v>
          </cell>
          <cell r="BO268">
            <v>6621.5</v>
          </cell>
          <cell r="BP268">
            <v>34562.699999999997</v>
          </cell>
          <cell r="BQ268">
            <v>41184.199999999997</v>
          </cell>
          <cell r="BR268">
            <v>109081.95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3428</v>
          </cell>
          <cell r="BZ268">
            <v>37145</v>
          </cell>
          <cell r="CA268">
            <v>40573</v>
          </cell>
          <cell r="CB268">
            <v>24091.53</v>
          </cell>
          <cell r="CC268">
            <v>21674.51</v>
          </cell>
          <cell r="CD268">
            <v>45766.039999999994</v>
          </cell>
          <cell r="CE268">
            <v>86339.04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40067</v>
          </cell>
          <cell r="CM268">
            <v>22080</v>
          </cell>
          <cell r="CN268">
            <v>62147</v>
          </cell>
          <cell r="CO268">
            <v>8018.66</v>
          </cell>
          <cell r="CP268">
            <v>29785</v>
          </cell>
          <cell r="CQ268">
            <v>37803.660000000003</v>
          </cell>
          <cell r="CR268">
            <v>99950.66</v>
          </cell>
        </row>
        <row r="269">
          <cell r="A269" t="str">
            <v>ВПППровидения БухтаДФО</v>
          </cell>
          <cell r="B269" t="str">
            <v>Владивостокский</v>
          </cell>
          <cell r="C269" t="str">
            <v>Провидения Бухта</v>
          </cell>
          <cell r="D269" t="str">
            <v>ВПП</v>
          </cell>
          <cell r="E269" t="str">
            <v>ВПП</v>
          </cell>
          <cell r="F269" t="str">
            <v>да</v>
          </cell>
          <cell r="G269" t="str">
            <v>ДФО</v>
          </cell>
          <cell r="H269" t="str">
            <v>Чукотский автономный округ</v>
          </cell>
          <cell r="I269" t="str">
            <v>да</v>
          </cell>
          <cell r="J269" t="str">
            <v>Группа С</v>
          </cell>
          <cell r="K269">
            <v>273</v>
          </cell>
          <cell r="L269" t="str">
            <v>Не является признаком отнесения к МТК</v>
          </cell>
          <cell r="M269" t="str">
            <v>Не является признаком отнесения к МТК</v>
          </cell>
          <cell r="N269" t="str">
            <v>не определена</v>
          </cell>
          <cell r="O269" t="str">
            <v>да</v>
          </cell>
          <cell r="P269" t="str">
            <v>не применимо</v>
          </cell>
          <cell r="Q269" t="str">
            <v>не применимо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</row>
        <row r="270">
          <cell r="A270" t="str">
            <v>РПППсковСЗФО</v>
          </cell>
          <cell r="B270" t="str">
            <v>Псковский</v>
          </cell>
          <cell r="C270" t="str">
            <v>Псков</v>
          </cell>
          <cell r="D270" t="str">
            <v>РПП</v>
          </cell>
          <cell r="E270" t="str">
            <v>РПП</v>
          </cell>
          <cell r="F270" t="str">
            <v>нет</v>
          </cell>
          <cell r="G270" t="str">
            <v>СЗФО</v>
          </cell>
          <cell r="H270" t="str">
            <v>Псковская область</v>
          </cell>
          <cell r="I270" t="str">
            <v>нет</v>
          </cell>
          <cell r="J270" t="str">
            <v>не определена</v>
          </cell>
          <cell r="K270">
            <v>385</v>
          </cell>
          <cell r="L270" t="str">
            <v>Западный</v>
          </cell>
          <cell r="M270" t="str">
            <v>Сухопутный</v>
          </cell>
          <cell r="N270" t="str">
            <v>не определена</v>
          </cell>
          <cell r="O270" t="str">
            <v>нет</v>
          </cell>
          <cell r="P270" t="str">
            <v>Эстонская Республика</v>
          </cell>
          <cell r="Q270" t="str">
            <v>Праага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</row>
        <row r="271">
          <cell r="A271" t="str">
            <v>ВПППсков (Кресты)СЗФО</v>
          </cell>
          <cell r="B271" t="str">
            <v>Псковский</v>
          </cell>
          <cell r="C271" t="str">
            <v>Псков (Кресты)</v>
          </cell>
          <cell r="D271" t="str">
            <v>ВПП</v>
          </cell>
          <cell r="E271" t="str">
            <v>ВПП</v>
          </cell>
          <cell r="F271" t="str">
            <v>да</v>
          </cell>
          <cell r="G271" t="str">
            <v>СЗФО</v>
          </cell>
          <cell r="H271" t="str">
            <v>Псковская область</v>
          </cell>
          <cell r="I271" t="str">
            <v>нет</v>
          </cell>
          <cell r="J271" t="str">
            <v>Группа С</v>
          </cell>
          <cell r="K271">
            <v>287</v>
          </cell>
          <cell r="L271" t="str">
            <v>Не является признаком отнесения к МТК</v>
          </cell>
          <cell r="M271" t="str">
            <v>Не является признаком отнесения к МТК</v>
          </cell>
          <cell r="N271" t="str">
            <v>не определена</v>
          </cell>
          <cell r="O271" t="str">
            <v>нет</v>
          </cell>
          <cell r="P271" t="str">
            <v>не применимо</v>
          </cell>
          <cell r="Q271" t="str">
            <v>не применимо</v>
          </cell>
          <cell r="R271">
            <v>0</v>
          </cell>
          <cell r="S271">
            <v>3.9</v>
          </cell>
          <cell r="T271">
            <v>0</v>
          </cell>
          <cell r="U271">
            <v>3.9</v>
          </cell>
          <cell r="V271">
            <v>1.964</v>
          </cell>
          <cell r="W271">
            <v>0</v>
          </cell>
          <cell r="X271">
            <v>1.964</v>
          </cell>
          <cell r="Y271">
            <v>3.24</v>
          </cell>
          <cell r="Z271">
            <v>0</v>
          </cell>
          <cell r="AA271">
            <v>3.24</v>
          </cell>
          <cell r="AB271">
            <v>11.565</v>
          </cell>
          <cell r="AC271">
            <v>0</v>
          </cell>
          <cell r="AD271">
            <v>11.565</v>
          </cell>
          <cell r="AE271">
            <v>20.668999999999997</v>
          </cell>
          <cell r="AF271">
            <v>10.497999999999999</v>
          </cell>
          <cell r="AG271">
            <v>0</v>
          </cell>
          <cell r="AH271">
            <v>10.497999999999999</v>
          </cell>
          <cell r="AI271">
            <v>9.61</v>
          </cell>
          <cell r="AJ271">
            <v>0</v>
          </cell>
          <cell r="AK271">
            <v>9.61</v>
          </cell>
          <cell r="AL271">
            <v>4.9000000000000004</v>
          </cell>
          <cell r="AM271">
            <v>0</v>
          </cell>
          <cell r="AN271">
            <v>4.9000000000000004</v>
          </cell>
          <cell r="AO271">
            <v>6.14</v>
          </cell>
          <cell r="AP271">
            <v>0</v>
          </cell>
          <cell r="AQ271">
            <v>6.14</v>
          </cell>
          <cell r="AR271">
            <v>31.147999999999996</v>
          </cell>
          <cell r="AS271">
            <v>1.44</v>
          </cell>
          <cell r="AT271">
            <v>0</v>
          </cell>
          <cell r="AU271">
            <v>1.44</v>
          </cell>
          <cell r="AV271">
            <v>0.87</v>
          </cell>
          <cell r="AW271">
            <v>0</v>
          </cell>
          <cell r="AX271">
            <v>0.87</v>
          </cell>
          <cell r="AY271">
            <v>10.38</v>
          </cell>
          <cell r="AZ271">
            <v>0</v>
          </cell>
          <cell r="BA271">
            <v>10.38</v>
          </cell>
          <cell r="BB271">
            <v>0</v>
          </cell>
          <cell r="BC271">
            <v>0</v>
          </cell>
          <cell r="BD271">
            <v>0</v>
          </cell>
          <cell r="BE271">
            <v>12.69</v>
          </cell>
          <cell r="BF271">
            <v>8.0749999999999993</v>
          </cell>
          <cell r="BG271">
            <v>0</v>
          </cell>
          <cell r="BH271">
            <v>8.0749999999999993</v>
          </cell>
          <cell r="BI271">
            <v>6.0970000000000004</v>
          </cell>
          <cell r="BJ271">
            <v>0</v>
          </cell>
          <cell r="BK271">
            <v>6.0970000000000004</v>
          </cell>
          <cell r="BL271">
            <v>8.593</v>
          </cell>
          <cell r="BM271">
            <v>0</v>
          </cell>
          <cell r="BN271">
            <v>8.593</v>
          </cell>
          <cell r="BO271">
            <v>8.6020000000000003</v>
          </cell>
          <cell r="BP271">
            <v>0</v>
          </cell>
          <cell r="BQ271">
            <v>8.6020000000000003</v>
          </cell>
          <cell r="BR271">
            <v>31.367000000000001</v>
          </cell>
          <cell r="BS271">
            <v>7</v>
          </cell>
          <cell r="BT271">
            <v>0</v>
          </cell>
          <cell r="BU271">
            <v>7</v>
          </cell>
          <cell r="BV271">
            <v>27</v>
          </cell>
          <cell r="BW271">
            <v>0</v>
          </cell>
          <cell r="BX271">
            <v>27</v>
          </cell>
          <cell r="BY271">
            <v>4</v>
          </cell>
          <cell r="BZ271">
            <v>0</v>
          </cell>
          <cell r="CA271">
            <v>4</v>
          </cell>
          <cell r="CB271">
            <v>5</v>
          </cell>
          <cell r="CC271">
            <v>0</v>
          </cell>
          <cell r="CD271">
            <v>5</v>
          </cell>
          <cell r="CE271">
            <v>43</v>
          </cell>
          <cell r="CF271">
            <v>7</v>
          </cell>
          <cell r="CG271">
            <v>0</v>
          </cell>
          <cell r="CH271">
            <v>7</v>
          </cell>
          <cell r="CI271">
            <v>0.67700000000000005</v>
          </cell>
          <cell r="CJ271">
            <v>0</v>
          </cell>
          <cell r="CK271">
            <v>0.67700000000000005</v>
          </cell>
          <cell r="CL271">
            <v>2.2000000000000002</v>
          </cell>
          <cell r="CM271">
            <v>0</v>
          </cell>
          <cell r="CN271">
            <v>2.2000000000000002</v>
          </cell>
          <cell r="CO271">
            <v>3.0870000000000002</v>
          </cell>
          <cell r="CP271">
            <v>0</v>
          </cell>
          <cell r="CQ271">
            <v>3.0870000000000002</v>
          </cell>
          <cell r="CR271">
            <v>12.963999999999999</v>
          </cell>
        </row>
        <row r="272">
          <cell r="A272" t="str">
            <v>ЖДПППыталовоСЗФО</v>
          </cell>
          <cell r="B272" t="str">
            <v>Псковский</v>
          </cell>
          <cell r="C272" t="str">
            <v>Пыталово</v>
          </cell>
          <cell r="D272" t="str">
            <v>ЖДПП</v>
          </cell>
          <cell r="E272" t="str">
            <v>ЖДПП</v>
          </cell>
          <cell r="F272" t="str">
            <v>да</v>
          </cell>
          <cell r="G272" t="str">
            <v>СЗФО</v>
          </cell>
          <cell r="H272" t="str">
            <v>Псковская область</v>
          </cell>
          <cell r="I272" t="str">
            <v>нет</v>
          </cell>
          <cell r="J272" t="str">
            <v>Группа С</v>
          </cell>
          <cell r="K272">
            <v>141</v>
          </cell>
          <cell r="L272" t="str">
            <v>Западный</v>
          </cell>
          <cell r="M272" t="str">
            <v>Сухопутный</v>
          </cell>
          <cell r="N272" t="str">
            <v>не определена</v>
          </cell>
          <cell r="O272" t="str">
            <v>нет</v>
          </cell>
          <cell r="P272" t="str">
            <v>Латвийская Республика</v>
          </cell>
          <cell r="Q272" t="str">
            <v>Карсава</v>
          </cell>
          <cell r="R272">
            <v>0</v>
          </cell>
          <cell r="S272">
            <v>15016</v>
          </cell>
          <cell r="T272">
            <v>2064282</v>
          </cell>
          <cell r="U272">
            <v>2079298</v>
          </cell>
          <cell r="V272">
            <v>16333</v>
          </cell>
          <cell r="W272">
            <v>1701367</v>
          </cell>
          <cell r="X272">
            <v>1717700</v>
          </cell>
          <cell r="Y272">
            <v>12633</v>
          </cell>
          <cell r="Z272">
            <v>1386144</v>
          </cell>
          <cell r="AA272">
            <v>1398777</v>
          </cell>
          <cell r="AB272">
            <v>35011</v>
          </cell>
          <cell r="AC272">
            <v>1190941</v>
          </cell>
          <cell r="AD272">
            <v>1225952</v>
          </cell>
          <cell r="AE272">
            <v>6421727</v>
          </cell>
          <cell r="AF272">
            <v>60982</v>
          </cell>
          <cell r="AG272">
            <v>1245100</v>
          </cell>
          <cell r="AH272">
            <v>1306082</v>
          </cell>
          <cell r="AI272">
            <v>57463</v>
          </cell>
          <cell r="AJ272">
            <v>1253238</v>
          </cell>
          <cell r="AK272">
            <v>1310701</v>
          </cell>
          <cell r="AL272">
            <v>112990</v>
          </cell>
          <cell r="AM272">
            <v>1114930</v>
          </cell>
          <cell r="AN272">
            <v>1227920</v>
          </cell>
          <cell r="AO272">
            <v>103397</v>
          </cell>
          <cell r="AP272">
            <v>1165472</v>
          </cell>
          <cell r="AQ272">
            <v>1268869</v>
          </cell>
          <cell r="AR272">
            <v>5113572</v>
          </cell>
          <cell r="AS272">
            <v>55115</v>
          </cell>
          <cell r="AT272">
            <v>939988</v>
          </cell>
          <cell r="AU272">
            <v>995103</v>
          </cell>
          <cell r="AV272">
            <v>61629</v>
          </cell>
          <cell r="AW272">
            <v>797494</v>
          </cell>
          <cell r="AX272">
            <v>859123</v>
          </cell>
          <cell r="AY272">
            <v>419473</v>
          </cell>
          <cell r="AZ272">
            <v>990631</v>
          </cell>
          <cell r="BA272">
            <v>1410104</v>
          </cell>
          <cell r="BB272">
            <v>72255</v>
          </cell>
          <cell r="BC272">
            <v>1159283</v>
          </cell>
          <cell r="BD272">
            <v>1231538</v>
          </cell>
          <cell r="BE272">
            <v>4495868</v>
          </cell>
          <cell r="BF272">
            <v>70053</v>
          </cell>
          <cell r="BG272">
            <v>719059</v>
          </cell>
          <cell r="BH272">
            <v>789112</v>
          </cell>
          <cell r="BI272">
            <v>144492</v>
          </cell>
          <cell r="BJ272">
            <v>706149</v>
          </cell>
          <cell r="BK272">
            <v>850641</v>
          </cell>
          <cell r="BL272">
            <v>182614</v>
          </cell>
          <cell r="BM272">
            <v>830496</v>
          </cell>
          <cell r="BN272">
            <v>1013110</v>
          </cell>
          <cell r="BO272">
            <v>159151</v>
          </cell>
          <cell r="BP272">
            <v>834884</v>
          </cell>
          <cell r="BQ272">
            <v>994035</v>
          </cell>
          <cell r="BR272">
            <v>3646898</v>
          </cell>
          <cell r="BS272">
            <v>152165</v>
          </cell>
          <cell r="BT272">
            <v>575547</v>
          </cell>
          <cell r="BU272">
            <v>727712</v>
          </cell>
          <cell r="BV272">
            <v>131039</v>
          </cell>
          <cell r="BW272">
            <v>665778</v>
          </cell>
          <cell r="BX272">
            <v>796817</v>
          </cell>
          <cell r="BY272">
            <v>40021</v>
          </cell>
          <cell r="BZ272">
            <v>632157</v>
          </cell>
          <cell r="CA272">
            <v>672178</v>
          </cell>
          <cell r="CB272">
            <v>94329</v>
          </cell>
          <cell r="CC272">
            <v>792228</v>
          </cell>
          <cell r="CD272">
            <v>886557</v>
          </cell>
          <cell r="CE272">
            <v>3083264</v>
          </cell>
          <cell r="CF272">
            <v>180071</v>
          </cell>
          <cell r="CG272">
            <v>853307</v>
          </cell>
          <cell r="CH272">
            <v>1033378</v>
          </cell>
          <cell r="CI272">
            <v>124029</v>
          </cell>
          <cell r="CJ272">
            <v>304680</v>
          </cell>
          <cell r="CK272">
            <v>428709</v>
          </cell>
          <cell r="CL272">
            <v>209877</v>
          </cell>
          <cell r="CM272">
            <v>98158</v>
          </cell>
          <cell r="CN272">
            <v>308035</v>
          </cell>
          <cell r="CO272">
            <v>323556</v>
          </cell>
          <cell r="CP272">
            <v>85571</v>
          </cell>
          <cell r="CQ272">
            <v>409127</v>
          </cell>
          <cell r="CR272">
            <v>2179249</v>
          </cell>
        </row>
        <row r="273">
          <cell r="A273" t="str">
            <v>ЖДППРазъезд ВыстрелЦФО</v>
          </cell>
          <cell r="B273" t="str">
            <v>Белгородский</v>
          </cell>
          <cell r="C273" t="str">
            <v>Разъезд Выстрел</v>
          </cell>
          <cell r="D273" t="str">
            <v>ЖДПП</v>
          </cell>
          <cell r="E273" t="str">
            <v>ЖДПП</v>
          </cell>
          <cell r="F273" t="str">
            <v>нет</v>
          </cell>
          <cell r="G273" t="str">
            <v>ЦФО</v>
          </cell>
          <cell r="H273" t="str">
            <v>Белгородская область</v>
          </cell>
          <cell r="I273" t="str">
            <v>нет</v>
          </cell>
          <cell r="J273" t="str">
            <v>не определена</v>
          </cell>
          <cell r="K273">
            <v>365</v>
          </cell>
          <cell r="L273" t="str">
            <v>Западный</v>
          </cell>
          <cell r="M273" t="str">
            <v>Сухопутный</v>
          </cell>
          <cell r="N273" t="str">
            <v>не определена</v>
          </cell>
          <cell r="O273" t="str">
            <v>нет</v>
          </cell>
          <cell r="P273" t="str">
            <v>не применимо (ЛНР)</v>
          </cell>
          <cell r="Q273" t="str">
            <v>Лантратовка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</row>
        <row r="274">
          <cell r="A274" t="str">
            <v>ЖДППРазъезд Карьер 122 кмЮФО</v>
          </cell>
          <cell r="B274" t="str">
            <v>Ростовский</v>
          </cell>
          <cell r="C274" t="str">
            <v>Разъезд Карьер 122 км</v>
          </cell>
          <cell r="D274" t="str">
            <v>ЖДПП</v>
          </cell>
          <cell r="E274" t="str">
            <v>ЖДПП</v>
          </cell>
          <cell r="F274" t="str">
            <v>нет</v>
          </cell>
          <cell r="G274" t="str">
            <v>ЮФО</v>
          </cell>
          <cell r="H274" t="str">
            <v>Ростовская область</v>
          </cell>
          <cell r="I274" t="str">
            <v>нет</v>
          </cell>
          <cell r="J274" t="str">
            <v>не определена</v>
          </cell>
          <cell r="K274">
            <v>366</v>
          </cell>
          <cell r="L274" t="str">
            <v>Западный</v>
          </cell>
          <cell r="M274" t="str">
            <v>Сухопутный</v>
          </cell>
          <cell r="N274" t="str">
            <v>не определена</v>
          </cell>
          <cell r="O274" t="str">
            <v>нет</v>
          </cell>
          <cell r="P274" t="str">
            <v>не применимо (ЛНР)</v>
          </cell>
          <cell r="Q274" t="str">
            <v>Ольховое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</row>
        <row r="275">
          <cell r="A275" t="str">
            <v>МАППРовенькиЦФО</v>
          </cell>
          <cell r="B275" t="str">
            <v>Белгородский</v>
          </cell>
          <cell r="C275" t="str">
            <v>Ровеньки</v>
          </cell>
          <cell r="D275" t="str">
            <v>АПП</v>
          </cell>
          <cell r="E275" t="str">
            <v>МАПП</v>
          </cell>
          <cell r="F275" t="str">
            <v>да</v>
          </cell>
          <cell r="G275" t="str">
            <v>ЦФО</v>
          </cell>
          <cell r="H275" t="str">
            <v>Белгородская область</v>
          </cell>
          <cell r="I275" t="str">
            <v>нет</v>
          </cell>
          <cell r="J275" t="str">
            <v>Группа В</v>
          </cell>
          <cell r="K275">
            <v>183</v>
          </cell>
          <cell r="L275" t="str">
            <v>Западный</v>
          </cell>
          <cell r="M275" t="str">
            <v>Сухопутный</v>
          </cell>
          <cell r="N275" t="str">
            <v>не определена</v>
          </cell>
          <cell r="O275" t="str">
            <v>нет</v>
          </cell>
          <cell r="P275" t="str">
            <v>не применимо (ЛНР)</v>
          </cell>
          <cell r="Q275" t="str">
            <v>Танюшевка</v>
          </cell>
          <cell r="R275">
            <v>0</v>
          </cell>
          <cell r="S275">
            <v>34.4</v>
          </cell>
          <cell r="T275">
            <v>81.218999999999994</v>
          </cell>
          <cell r="U275">
            <v>115.619</v>
          </cell>
          <cell r="V275">
            <v>61.725999999999999</v>
          </cell>
          <cell r="W275">
            <v>770.48</v>
          </cell>
          <cell r="X275">
            <v>832.20600000000002</v>
          </cell>
          <cell r="Y275">
            <v>0</v>
          </cell>
          <cell r="Z275">
            <v>162.9</v>
          </cell>
          <cell r="AA275">
            <v>162.9</v>
          </cell>
          <cell r="AB275">
            <v>0.96679999999999999</v>
          </cell>
          <cell r="AC275">
            <v>23.306000000000001</v>
          </cell>
          <cell r="AD275">
            <v>24.2728</v>
          </cell>
          <cell r="AE275">
            <v>1134.9977999999999</v>
          </cell>
          <cell r="AF275">
            <v>0</v>
          </cell>
          <cell r="AG275">
            <v>36.198999999999998</v>
          </cell>
          <cell r="AH275">
            <v>36.198999999999998</v>
          </cell>
          <cell r="AI275">
            <v>0</v>
          </cell>
          <cell r="AJ275">
            <v>33.183999999999997</v>
          </cell>
          <cell r="AK275">
            <v>33.183999999999997</v>
          </cell>
          <cell r="AL275">
            <v>0</v>
          </cell>
          <cell r="AM275">
            <v>59.109000000000002</v>
          </cell>
          <cell r="AN275">
            <v>59.109000000000002</v>
          </cell>
          <cell r="AO275">
            <v>0</v>
          </cell>
          <cell r="AP275">
            <v>70.06</v>
          </cell>
          <cell r="AQ275">
            <v>70.06</v>
          </cell>
          <cell r="AR275">
            <v>198.55199999999999</v>
          </cell>
          <cell r="AS275">
            <v>0</v>
          </cell>
          <cell r="AT275">
            <v>0.73099999999999998</v>
          </cell>
          <cell r="AU275">
            <v>0.73099999999999998</v>
          </cell>
          <cell r="AV275">
            <v>0</v>
          </cell>
          <cell r="AW275">
            <v>0.39800000000000002</v>
          </cell>
          <cell r="AX275">
            <v>0.39800000000000002</v>
          </cell>
          <cell r="AY275">
            <v>63.26</v>
          </cell>
          <cell r="AZ275">
            <v>9.8759999999999994</v>
          </cell>
          <cell r="BA275">
            <v>73.135999999999996</v>
          </cell>
          <cell r="BB275">
            <v>0</v>
          </cell>
          <cell r="BC275">
            <v>160.898</v>
          </cell>
          <cell r="BD275">
            <v>160.898</v>
          </cell>
          <cell r="BE275">
            <v>235.16299999999998</v>
          </cell>
          <cell r="BF275">
            <v>0</v>
          </cell>
          <cell r="BG275">
            <v>93.141000000000005</v>
          </cell>
          <cell r="BH275">
            <v>93.141000000000005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93.141000000000005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</row>
        <row r="276">
          <cell r="A276" t="str">
            <v>ВППРостов (Центральный)ЮФО</v>
          </cell>
          <cell r="B276" t="str">
            <v>Ростовский</v>
          </cell>
          <cell r="C276" t="str">
            <v>Ростов (Центральный)</v>
          </cell>
          <cell r="D276" t="str">
            <v>ВПП</v>
          </cell>
          <cell r="E276" t="str">
            <v>ВПП</v>
          </cell>
          <cell r="F276" t="str">
            <v>да</v>
          </cell>
          <cell r="G276" t="str">
            <v>ЮФО</v>
          </cell>
          <cell r="H276" t="str">
            <v>Ростовская область</v>
          </cell>
          <cell r="I276" t="str">
            <v>нет</v>
          </cell>
          <cell r="J276" t="str">
            <v>Группа С</v>
          </cell>
          <cell r="K276">
            <v>245</v>
          </cell>
          <cell r="L276" t="str">
            <v>Не является признаком отнесения к МТК</v>
          </cell>
          <cell r="M276" t="str">
            <v>Не является признаком отнесения к МТК</v>
          </cell>
          <cell r="N276" t="str">
            <v>не определена</v>
          </cell>
          <cell r="O276" t="str">
            <v>нет</v>
          </cell>
          <cell r="P276" t="str">
            <v>не применимо</v>
          </cell>
          <cell r="Q276" t="str">
            <v>не применимо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</row>
        <row r="277">
          <cell r="A277" t="str">
            <v>МППРостов-на-ДонуЮФО</v>
          </cell>
          <cell r="B277" t="str">
            <v>Ростовский</v>
          </cell>
          <cell r="C277" t="str">
            <v>Ростов-на-Дону</v>
          </cell>
          <cell r="D277" t="str">
            <v>МПП</v>
          </cell>
          <cell r="E277" t="str">
            <v>МПП</v>
          </cell>
          <cell r="F277" t="str">
            <v>да</v>
          </cell>
          <cell r="G277" t="str">
            <v>ЮФО</v>
          </cell>
          <cell r="H277" t="str">
            <v>Ростовская область</v>
          </cell>
          <cell r="I277" t="str">
            <v>нет</v>
          </cell>
          <cell r="J277" t="str">
            <v>Группа А</v>
          </cell>
          <cell r="K277">
            <v>107</v>
          </cell>
          <cell r="L277" t="str">
            <v>АЧБ</v>
          </cell>
          <cell r="M277" t="str">
            <v>Морской</v>
          </cell>
          <cell r="N277" t="str">
            <v>Север-Юг
Транссиб</v>
          </cell>
          <cell r="O277" t="str">
            <v>нет</v>
          </cell>
          <cell r="P277" t="str">
            <v>не применимо</v>
          </cell>
          <cell r="Q277" t="str">
            <v>не применимо</v>
          </cell>
          <cell r="R277">
            <v>0</v>
          </cell>
          <cell r="S277">
            <v>125062.41</v>
          </cell>
          <cell r="T277">
            <v>2330286.9</v>
          </cell>
          <cell r="U277">
            <v>2455349.31</v>
          </cell>
          <cell r="V277">
            <v>472052.06</v>
          </cell>
          <cell r="W277">
            <v>3025979.36</v>
          </cell>
          <cell r="X277">
            <v>3498031.42</v>
          </cell>
          <cell r="Y277">
            <v>648535.46</v>
          </cell>
          <cell r="Z277">
            <v>3017945.37</v>
          </cell>
          <cell r="AA277">
            <v>3666480.83</v>
          </cell>
          <cell r="AB277">
            <v>146917.6</v>
          </cell>
          <cell r="AC277">
            <v>3691225</v>
          </cell>
          <cell r="AD277">
            <v>3838142.6</v>
          </cell>
          <cell r="AE277">
            <v>13458004.16</v>
          </cell>
          <cell r="AF277">
            <v>47938.220999999998</v>
          </cell>
          <cell r="AG277">
            <v>2865339.2489999998</v>
          </cell>
          <cell r="AH277">
            <v>2913277.4699999997</v>
          </cell>
          <cell r="AI277">
            <v>222517.67</v>
          </cell>
          <cell r="AJ277">
            <v>3737088.14</v>
          </cell>
          <cell r="AK277">
            <v>3959605.81</v>
          </cell>
          <cell r="AL277">
            <v>277935.29700000002</v>
          </cell>
          <cell r="AM277">
            <v>3747253.9210000001</v>
          </cell>
          <cell r="AN277">
            <v>4025189.2180000003</v>
          </cell>
          <cell r="AO277">
            <v>115946.9</v>
          </cell>
          <cell r="AP277">
            <v>4114543.74</v>
          </cell>
          <cell r="AQ277">
            <v>4230490.6400000006</v>
          </cell>
          <cell r="AR277">
            <v>15128563.138</v>
          </cell>
          <cell r="AS277">
            <v>68964.11</v>
          </cell>
          <cell r="AT277">
            <v>2998160.31</v>
          </cell>
          <cell r="AU277">
            <v>3067124.42</v>
          </cell>
          <cell r="AV277">
            <v>259762.15</v>
          </cell>
          <cell r="AW277">
            <v>3697854.15</v>
          </cell>
          <cell r="AX277">
            <v>3957616.3</v>
          </cell>
          <cell r="AY277">
            <v>343439.50020000001</v>
          </cell>
          <cell r="AZ277">
            <v>4088682.5290000001</v>
          </cell>
          <cell r="BA277">
            <v>4432122.0291999998</v>
          </cell>
          <cell r="BB277">
            <v>238970.72940000001</v>
          </cell>
          <cell r="BC277">
            <v>4024778.281</v>
          </cell>
          <cell r="BD277">
            <v>4263749.0104</v>
          </cell>
          <cell r="BE277">
            <v>15720611.7596</v>
          </cell>
          <cell r="BF277">
            <v>121264.39</v>
          </cell>
          <cell r="BG277">
            <v>3346069.25</v>
          </cell>
          <cell r="BH277">
            <v>3467333.64</v>
          </cell>
          <cell r="BI277">
            <v>743177.32</v>
          </cell>
          <cell r="BJ277">
            <v>3009139.65</v>
          </cell>
          <cell r="BK277">
            <v>3752316.9699999997</v>
          </cell>
          <cell r="BL277">
            <v>3714433.01</v>
          </cell>
          <cell r="BM277">
            <v>3458329.97</v>
          </cell>
          <cell r="BN277">
            <v>7172762.9800000004</v>
          </cell>
          <cell r="BO277">
            <v>298901.46919999999</v>
          </cell>
          <cell r="BP277">
            <v>3488873.2140000002</v>
          </cell>
          <cell r="BQ277">
            <v>3787774.6832000003</v>
          </cell>
          <cell r="BR277">
            <v>18180188.273200002</v>
          </cell>
          <cell r="BS277">
            <v>148815.31</v>
          </cell>
          <cell r="BT277">
            <v>3021003.08</v>
          </cell>
          <cell r="BU277">
            <v>3169818.39</v>
          </cell>
          <cell r="BV277">
            <v>1186065.5870000001</v>
          </cell>
          <cell r="BW277">
            <v>3375077.83</v>
          </cell>
          <cell r="BX277">
            <v>4561143.4170000004</v>
          </cell>
          <cell r="BY277">
            <v>335996.00699999998</v>
          </cell>
          <cell r="BZ277">
            <v>3538227.59</v>
          </cell>
          <cell r="CA277">
            <v>3874223.5970000001</v>
          </cell>
          <cell r="CB277">
            <v>253202.22320000001</v>
          </cell>
          <cell r="CC277">
            <v>7280739.6799999997</v>
          </cell>
          <cell r="CD277">
            <v>7533941.9031999996</v>
          </cell>
          <cell r="CE277">
            <v>19139127.3072</v>
          </cell>
          <cell r="CF277">
            <v>109390.7</v>
          </cell>
          <cell r="CG277">
            <v>2252373.7000000002</v>
          </cell>
          <cell r="CH277">
            <v>2361764.4000000004</v>
          </cell>
          <cell r="CI277">
            <v>212569.17</v>
          </cell>
          <cell r="CJ277">
            <v>2840438.47</v>
          </cell>
          <cell r="CK277">
            <v>3053007.64</v>
          </cell>
          <cell r="CL277">
            <v>278401.38900000002</v>
          </cell>
          <cell r="CM277">
            <v>2827418.7930000001</v>
          </cell>
          <cell r="CN277">
            <v>3105820.182</v>
          </cell>
          <cell r="CO277">
            <v>161295.82</v>
          </cell>
          <cell r="CP277">
            <v>2541333.8840000001</v>
          </cell>
          <cell r="CQ277">
            <v>2702629.7039999999</v>
          </cell>
          <cell r="CR277">
            <v>11223221.926000001</v>
          </cell>
        </row>
        <row r="278">
          <cell r="A278" t="str">
            <v>ВППРостов-на-Дону (Платов)ЮФО</v>
          </cell>
          <cell r="B278" t="str">
            <v>Ростовский</v>
          </cell>
          <cell r="C278" t="str">
            <v>Ростов-на-Дону (Платов)</v>
          </cell>
          <cell r="D278" t="str">
            <v>ВПП</v>
          </cell>
          <cell r="E278" t="str">
            <v>ВПП</v>
          </cell>
          <cell r="F278" t="str">
            <v>да</v>
          </cell>
          <cell r="G278" t="str">
            <v>ЮФО</v>
          </cell>
          <cell r="H278" t="str">
            <v>Ростовская область</v>
          </cell>
          <cell r="I278" t="str">
            <v>нет</v>
          </cell>
          <cell r="J278" t="str">
            <v>Группа С</v>
          </cell>
          <cell r="K278">
            <v>251</v>
          </cell>
          <cell r="L278" t="str">
            <v>Не является признаком отнесения к МТК</v>
          </cell>
          <cell r="M278" t="str">
            <v>Не является признаком отнесения к МТК</v>
          </cell>
          <cell r="N278" t="str">
            <v>не определена</v>
          </cell>
          <cell r="O278" t="str">
            <v>нет</v>
          </cell>
          <cell r="P278" t="str">
            <v>не применимо</v>
          </cell>
          <cell r="Q278" t="str">
            <v>не применимо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19.143999999999998</v>
          </cell>
          <cell r="AC278">
            <v>11.651999999999999</v>
          </cell>
          <cell r="AD278">
            <v>30.795999999999999</v>
          </cell>
          <cell r="AE278">
            <v>30.795999999999999</v>
          </cell>
          <cell r="AF278">
            <v>388.04</v>
          </cell>
          <cell r="AG278">
            <v>291.18</v>
          </cell>
          <cell r="AH278">
            <v>679.22</v>
          </cell>
          <cell r="AI278">
            <v>78.95</v>
          </cell>
          <cell r="AJ278">
            <v>242.95</v>
          </cell>
          <cell r="AK278">
            <v>321.89999999999998</v>
          </cell>
          <cell r="AL278">
            <v>60.91</v>
          </cell>
          <cell r="AM278">
            <v>96.68</v>
          </cell>
          <cell r="AN278">
            <v>157.59</v>
          </cell>
          <cell r="AO278">
            <v>111.96</v>
          </cell>
          <cell r="AP278">
            <v>118.6</v>
          </cell>
          <cell r="AQ278">
            <v>230.56</v>
          </cell>
          <cell r="AR278">
            <v>1389.27</v>
          </cell>
          <cell r="AS278">
            <v>0</v>
          </cell>
          <cell r="AT278">
            <v>0.1</v>
          </cell>
          <cell r="AU278">
            <v>0.1</v>
          </cell>
          <cell r="AV278">
            <v>8.7999999999999995E-2</v>
          </cell>
          <cell r="AW278">
            <v>0</v>
          </cell>
          <cell r="AX278">
            <v>8.7999999999999995E-2</v>
          </cell>
          <cell r="AY278">
            <v>1.7270000000000001</v>
          </cell>
          <cell r="AZ278">
            <v>0.02</v>
          </cell>
          <cell r="BA278">
            <v>1.7470000000000001</v>
          </cell>
          <cell r="BB278">
            <v>79.55</v>
          </cell>
          <cell r="BC278">
            <v>106.24</v>
          </cell>
          <cell r="BD278">
            <v>185.79</v>
          </cell>
          <cell r="BE278">
            <v>187.72499999999999</v>
          </cell>
          <cell r="BF278">
            <v>0.26</v>
          </cell>
          <cell r="BG278">
            <v>0.2</v>
          </cell>
          <cell r="BH278">
            <v>0.46</v>
          </cell>
          <cell r="BI278">
            <v>2.4E-2</v>
          </cell>
          <cell r="BJ278">
            <v>0.28000000000000003</v>
          </cell>
          <cell r="BK278">
            <v>0.30400000000000005</v>
          </cell>
          <cell r="BL278">
            <v>30.936</v>
          </cell>
          <cell r="BM278">
            <v>56.639000000000003</v>
          </cell>
          <cell r="BN278">
            <v>87.575000000000003</v>
          </cell>
          <cell r="BO278">
            <v>33.226999999999997</v>
          </cell>
          <cell r="BP278">
            <v>96.387</v>
          </cell>
          <cell r="BQ278">
            <v>129.614</v>
          </cell>
          <cell r="BR278">
            <v>217.95300000000003</v>
          </cell>
          <cell r="BS278">
            <v>36.811</v>
          </cell>
          <cell r="BT278">
            <v>14.833</v>
          </cell>
          <cell r="BU278">
            <v>51.643999999999998</v>
          </cell>
          <cell r="BV278">
            <v>20.827000000000002</v>
          </cell>
          <cell r="BW278">
            <v>15.364000000000001</v>
          </cell>
          <cell r="BX278">
            <v>36.191000000000003</v>
          </cell>
          <cell r="BY278">
            <v>25.651</v>
          </cell>
          <cell r="BZ278">
            <v>64.986999999999995</v>
          </cell>
          <cell r="CA278">
            <v>90.637999999999991</v>
          </cell>
          <cell r="CB278">
            <v>36.063000000000002</v>
          </cell>
          <cell r="CC278">
            <v>246.74100000000001</v>
          </cell>
          <cell r="CD278">
            <v>282.80400000000003</v>
          </cell>
          <cell r="CE278">
            <v>461.27700000000004</v>
          </cell>
          <cell r="CF278">
            <v>153.80000000000001</v>
          </cell>
          <cell r="CG278">
            <v>16.3</v>
          </cell>
          <cell r="CH278">
            <v>170.10000000000002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>
            <v>0</v>
          </cell>
          <cell r="CR278">
            <v>170.10000000000002</v>
          </cell>
        </row>
        <row r="279">
          <cell r="A279" t="str">
            <v>РППРыбачийСЗФО</v>
          </cell>
          <cell r="B279" t="str">
            <v>Калининградский</v>
          </cell>
          <cell r="C279" t="str">
            <v>Рыбачий</v>
          </cell>
          <cell r="D279" t="str">
            <v>РПП</v>
          </cell>
          <cell r="E279" t="str">
            <v>РПП</v>
          </cell>
          <cell r="F279" t="str">
            <v>да</v>
          </cell>
          <cell r="G279" t="str">
            <v>СЗФО</v>
          </cell>
          <cell r="H279" t="str">
            <v>Калининградская область</v>
          </cell>
          <cell r="I279" t="str">
            <v>нет</v>
          </cell>
          <cell r="J279" t="str">
            <v>Группа С</v>
          </cell>
          <cell r="K279">
            <v>346</v>
          </cell>
          <cell r="L279" t="str">
            <v>Западный</v>
          </cell>
          <cell r="M279" t="str">
            <v>Сухопутный</v>
          </cell>
          <cell r="N279" t="str">
            <v>не определена</v>
          </cell>
          <cell r="O279" t="str">
            <v>нет</v>
          </cell>
          <cell r="P279" t="str">
            <v>Литовская Республика</v>
          </cell>
          <cell r="Q279" t="str">
            <v>Нида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</row>
        <row r="280">
          <cell r="A280" t="str">
            <v>ВППСабеттаУФО</v>
          </cell>
          <cell r="B280" t="str">
            <v>Мурманский</v>
          </cell>
          <cell r="C280" t="str">
            <v>Сабетта</v>
          </cell>
          <cell r="D280" t="str">
            <v>ВПП</v>
          </cell>
          <cell r="E280" t="str">
            <v>ВПП</v>
          </cell>
          <cell r="F280" t="str">
            <v>да</v>
          </cell>
          <cell r="G280" t="str">
            <v>УФО</v>
          </cell>
          <cell r="H280" t="str">
            <v>Ямало-Ненецкий автономный округ</v>
          </cell>
          <cell r="I280" t="str">
            <v>да</v>
          </cell>
          <cell r="J280" t="str">
            <v>Группа В</v>
          </cell>
          <cell r="K280">
            <v>177</v>
          </cell>
          <cell r="L280" t="str">
            <v>Не является признаком отнесения к МТК</v>
          </cell>
          <cell r="M280" t="str">
            <v>Не является признаком отнесения к МТК</v>
          </cell>
          <cell r="N280" t="str">
            <v>не определена</v>
          </cell>
          <cell r="O280" t="str">
            <v>да</v>
          </cell>
          <cell r="P280" t="str">
            <v>не применимо</v>
          </cell>
          <cell r="Q280" t="str">
            <v>не применимо</v>
          </cell>
          <cell r="R280">
            <v>0</v>
          </cell>
          <cell r="S280">
            <v>308.79000000000002</v>
          </cell>
          <cell r="T280">
            <v>0</v>
          </cell>
          <cell r="U280">
            <v>308.79000000000002</v>
          </cell>
          <cell r="V280">
            <v>301.87860000000001</v>
          </cell>
          <cell r="W280">
            <v>0</v>
          </cell>
          <cell r="X280">
            <v>301.87860000000001</v>
          </cell>
          <cell r="Y280">
            <v>219.15790000000001</v>
          </cell>
          <cell r="Z280">
            <v>0</v>
          </cell>
          <cell r="AA280">
            <v>219.15790000000001</v>
          </cell>
          <cell r="AB280">
            <v>140.749</v>
          </cell>
          <cell r="AC280">
            <v>0</v>
          </cell>
          <cell r="AD280">
            <v>140.749</v>
          </cell>
          <cell r="AE280">
            <v>970.57549999999992</v>
          </cell>
          <cell r="AF280">
            <v>38.299399999999999</v>
          </cell>
          <cell r="AG280">
            <v>0</v>
          </cell>
          <cell r="AH280">
            <v>38.299399999999999</v>
          </cell>
          <cell r="AI280">
            <v>133.43</v>
          </cell>
          <cell r="AJ280">
            <v>0</v>
          </cell>
          <cell r="AK280">
            <v>133.43</v>
          </cell>
          <cell r="AL280">
            <v>105.383</v>
          </cell>
          <cell r="AM280">
            <v>0</v>
          </cell>
          <cell r="AN280">
            <v>105.383</v>
          </cell>
          <cell r="AO280">
            <v>88.037999999999997</v>
          </cell>
          <cell r="AP280">
            <v>0</v>
          </cell>
          <cell r="AQ280">
            <v>88.037999999999997</v>
          </cell>
          <cell r="AR280">
            <v>365.15039999999999</v>
          </cell>
          <cell r="AS280">
            <v>23.478999999999999</v>
          </cell>
          <cell r="AT280">
            <v>0</v>
          </cell>
          <cell r="AU280">
            <v>23.478999999999999</v>
          </cell>
          <cell r="AV280">
            <v>14.327500000000001</v>
          </cell>
          <cell r="AW280">
            <v>0</v>
          </cell>
          <cell r="AX280">
            <v>14.327500000000001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37.8065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</row>
        <row r="281">
          <cell r="A281" t="str">
            <v>МППСабеттаУФО</v>
          </cell>
          <cell r="B281" t="str">
            <v>Мурманский</v>
          </cell>
          <cell r="C281" t="str">
            <v>Сабетта</v>
          </cell>
          <cell r="D281" t="str">
            <v>МПП</v>
          </cell>
          <cell r="E281" t="str">
            <v>МПП</v>
          </cell>
          <cell r="F281" t="str">
            <v>да</v>
          </cell>
          <cell r="G281" t="str">
            <v>УФО</v>
          </cell>
          <cell r="H281" t="str">
            <v>Ямало-Ненецкий автономный округ</v>
          </cell>
          <cell r="I281" t="str">
            <v>да</v>
          </cell>
          <cell r="J281" t="str">
            <v>Группа В</v>
          </cell>
          <cell r="K281">
            <v>247</v>
          </cell>
          <cell r="L281" t="str">
            <v>Арктика</v>
          </cell>
          <cell r="M281" t="str">
            <v>Морской</v>
          </cell>
          <cell r="N281" t="str">
            <v>Северный морской путь</v>
          </cell>
          <cell r="O281" t="str">
            <v>да</v>
          </cell>
          <cell r="P281" t="str">
            <v>не применимо</v>
          </cell>
          <cell r="Q281" t="str">
            <v>не применимо</v>
          </cell>
          <cell r="R281">
            <v>17849960</v>
          </cell>
          <cell r="S281">
            <v>50921.108099999998</v>
          </cell>
          <cell r="T281">
            <v>144.154</v>
          </cell>
          <cell r="U281">
            <v>51065.2621</v>
          </cell>
          <cell r="V281">
            <v>2580.755643</v>
          </cell>
          <cell r="W281">
            <v>8.92</v>
          </cell>
          <cell r="X281">
            <v>2589.675643</v>
          </cell>
          <cell r="Y281">
            <v>141.53200000000001</v>
          </cell>
          <cell r="Z281">
            <v>3.7690000000000001</v>
          </cell>
          <cell r="AA281">
            <v>145.30100000000002</v>
          </cell>
          <cell r="AB281">
            <v>7893.0704299999998</v>
          </cell>
          <cell r="AC281">
            <v>227731.70955</v>
          </cell>
          <cell r="AD281">
            <v>235624.77997999999</v>
          </cell>
          <cell r="AE281">
            <v>289425.01872300002</v>
          </cell>
          <cell r="AF281">
            <v>902.57291999999995</v>
          </cell>
          <cell r="AG281">
            <v>1370544.89</v>
          </cell>
          <cell r="AH281">
            <v>1371447.4629199998</v>
          </cell>
          <cell r="AI281">
            <v>1082.13967</v>
          </cell>
          <cell r="AJ281">
            <v>1386114.6740000001</v>
          </cell>
          <cell r="AK281">
            <v>1387196.8136700001</v>
          </cell>
          <cell r="AL281">
            <v>7055</v>
          </cell>
          <cell r="AM281">
            <v>2620130.2259999998</v>
          </cell>
          <cell r="AN281">
            <v>2627185.2259999998</v>
          </cell>
          <cell r="AO281">
            <v>332.78295000000003</v>
          </cell>
          <cell r="AP281">
            <v>3628065.8689999999</v>
          </cell>
          <cell r="AQ281">
            <v>3628398.6519499999</v>
          </cell>
          <cell r="AR281">
            <v>9014228.1545399986</v>
          </cell>
          <cell r="AS281">
            <v>0</v>
          </cell>
          <cell r="AT281">
            <v>4737642.04</v>
          </cell>
          <cell r="AU281">
            <v>4737642.04</v>
          </cell>
          <cell r="AV281">
            <v>6758.47</v>
          </cell>
          <cell r="AW281">
            <v>4989734</v>
          </cell>
          <cell r="AX281">
            <v>4996492.47</v>
          </cell>
          <cell r="AY281">
            <v>32953.584000000003</v>
          </cell>
          <cell r="AZ281">
            <v>4789224.12</v>
          </cell>
          <cell r="BA281">
            <v>4822177.7039999999</v>
          </cell>
          <cell r="BB281">
            <v>0</v>
          </cell>
          <cell r="BC281">
            <v>5034778.29</v>
          </cell>
          <cell r="BD281">
            <v>5034778.29</v>
          </cell>
          <cell r="BE281">
            <v>19591090.503999997</v>
          </cell>
          <cell r="BF281">
            <v>0</v>
          </cell>
          <cell r="BG281">
            <v>5334814.54</v>
          </cell>
          <cell r="BH281">
            <v>5334814.54</v>
          </cell>
          <cell r="BI281">
            <v>0</v>
          </cell>
          <cell r="BJ281">
            <v>4752979</v>
          </cell>
          <cell r="BK281">
            <v>4752979</v>
          </cell>
          <cell r="BL281">
            <v>12886.73</v>
          </cell>
          <cell r="BM281">
            <v>4593529.28</v>
          </cell>
          <cell r="BN281">
            <v>4606416.0100000007</v>
          </cell>
          <cell r="BO281">
            <v>47044.607000000004</v>
          </cell>
          <cell r="BP281">
            <v>5045770.4210000001</v>
          </cell>
          <cell r="BQ281">
            <v>5092815.0279999999</v>
          </cell>
          <cell r="BR281">
            <v>19787024.578000002</v>
          </cell>
          <cell r="BS281">
            <v>282118.8</v>
          </cell>
          <cell r="BT281">
            <v>4915091.51</v>
          </cell>
          <cell r="BU281">
            <v>5197210.3099999996</v>
          </cell>
          <cell r="BV281">
            <v>94052.02</v>
          </cell>
          <cell r="BW281">
            <v>5094402.5999999996</v>
          </cell>
          <cell r="BX281">
            <v>5188454.6199999992</v>
          </cell>
          <cell r="BY281">
            <v>132128.61600000001</v>
          </cell>
          <cell r="BZ281">
            <v>4400599.51</v>
          </cell>
          <cell r="CA281">
            <v>4532728.1260000002</v>
          </cell>
          <cell r="CB281">
            <v>54420.627469999999</v>
          </cell>
          <cell r="CC281">
            <v>5642475.0199999996</v>
          </cell>
          <cell r="CD281">
            <v>5696895.6474699993</v>
          </cell>
          <cell r="CE281">
            <v>20615288.703469999</v>
          </cell>
          <cell r="CF281">
            <v>282227.90999999997</v>
          </cell>
          <cell r="CG281">
            <v>5094722.09</v>
          </cell>
          <cell r="CH281">
            <v>5376950</v>
          </cell>
          <cell r="CI281">
            <v>141201.9</v>
          </cell>
          <cell r="CJ281">
            <v>5283144.04</v>
          </cell>
          <cell r="CK281">
            <v>5424345.9400000004</v>
          </cell>
          <cell r="CL281">
            <v>0</v>
          </cell>
          <cell r="CM281">
            <v>4860395.5599999996</v>
          </cell>
          <cell r="CN281">
            <v>4860395.5599999996</v>
          </cell>
          <cell r="CO281">
            <v>188185</v>
          </cell>
          <cell r="CP281">
            <v>5331516.91</v>
          </cell>
          <cell r="CQ281">
            <v>5519701.9100000001</v>
          </cell>
          <cell r="CR281">
            <v>21181393.41</v>
          </cell>
        </row>
        <row r="282">
          <cell r="A282" t="str">
            <v>МАППСагарчинПФО</v>
          </cell>
          <cell r="B282" t="str">
            <v>Уральский</v>
          </cell>
          <cell r="C282" t="str">
            <v>Сагарчин</v>
          </cell>
          <cell r="D282" t="str">
            <v>АПП</v>
          </cell>
          <cell r="E282" t="str">
            <v>МАПП</v>
          </cell>
          <cell r="F282" t="str">
            <v>да</v>
          </cell>
          <cell r="G282" t="str">
            <v>ПФО</v>
          </cell>
          <cell r="H282" t="str">
            <v>Оренбургская область</v>
          </cell>
          <cell r="I282" t="str">
            <v>нет</v>
          </cell>
          <cell r="J282" t="str">
            <v>Группа А</v>
          </cell>
          <cell r="K282">
            <v>57</v>
          </cell>
          <cell r="L282" t="str">
            <v>Не является признаком отнесения к МТК</v>
          </cell>
          <cell r="M282" t="str">
            <v>Не является признаком отнесения к МТК</v>
          </cell>
          <cell r="N282" t="str">
            <v>Европа Западный Китай ("Шелковый путь")</v>
          </cell>
          <cell r="O282" t="str">
            <v>нет</v>
          </cell>
          <cell r="P282" t="str">
            <v>Республика Казахстан</v>
          </cell>
          <cell r="Q282" t="str">
            <v>Жайсан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</row>
        <row r="283">
          <cell r="A283" t="str">
            <v>МАППСаллаСЗФО</v>
          </cell>
          <cell r="B283" t="str">
            <v>Мурманский</v>
          </cell>
          <cell r="C283" t="str">
            <v>Салла</v>
          </cell>
          <cell r="D283" t="str">
            <v>АПП</v>
          </cell>
          <cell r="E283" t="str">
            <v>МАПП</v>
          </cell>
          <cell r="F283" t="str">
            <v>да</v>
          </cell>
          <cell r="G283" t="str">
            <v>СЗФО</v>
          </cell>
          <cell r="H283" t="str">
            <v>Мурманская область</v>
          </cell>
          <cell r="I283" t="str">
            <v>да</v>
          </cell>
          <cell r="J283" t="str">
            <v>Группа В</v>
          </cell>
          <cell r="K283">
            <v>128</v>
          </cell>
          <cell r="L283" t="str">
            <v>Западный</v>
          </cell>
          <cell r="M283" t="str">
            <v>Сухопутный</v>
          </cell>
          <cell r="N283" t="str">
            <v>не определена</v>
          </cell>
          <cell r="O283" t="str">
            <v>да</v>
          </cell>
          <cell r="P283" t="str">
            <v>Финляндская Республика</v>
          </cell>
          <cell r="Q283" t="str">
            <v>Келлоселькя</v>
          </cell>
          <cell r="R283">
            <v>0</v>
          </cell>
          <cell r="S283">
            <v>979.1</v>
          </cell>
          <cell r="T283">
            <v>4258</v>
          </cell>
          <cell r="U283">
            <v>5237.1000000000004</v>
          </cell>
          <cell r="V283">
            <v>1166.4000000000001</v>
          </cell>
          <cell r="W283">
            <v>3732</v>
          </cell>
          <cell r="X283">
            <v>4898.3999999999996</v>
          </cell>
          <cell r="Y283">
            <v>269</v>
          </cell>
          <cell r="Z283">
            <v>3617</v>
          </cell>
          <cell r="AA283">
            <v>3886</v>
          </cell>
          <cell r="AB283">
            <v>1226</v>
          </cell>
          <cell r="AC283">
            <v>5401.18</v>
          </cell>
          <cell r="AD283">
            <v>6627.18</v>
          </cell>
          <cell r="AE283">
            <v>20648.68</v>
          </cell>
          <cell r="AF283">
            <v>651</v>
          </cell>
          <cell r="AG283">
            <v>5840</v>
          </cell>
          <cell r="AH283">
            <v>6491</v>
          </cell>
          <cell r="AI283">
            <v>718</v>
          </cell>
          <cell r="AJ283">
            <v>3486.45</v>
          </cell>
          <cell r="AK283">
            <v>4204.45</v>
          </cell>
          <cell r="AL283">
            <v>1025.54</v>
          </cell>
          <cell r="AM283">
            <v>3558.5</v>
          </cell>
          <cell r="AN283">
            <v>4584.04</v>
          </cell>
          <cell r="AO283">
            <v>1198.29</v>
          </cell>
          <cell r="AP283">
            <v>3909.4</v>
          </cell>
          <cell r="AQ283">
            <v>5107.6900000000005</v>
          </cell>
          <cell r="AR283">
            <v>20387.18</v>
          </cell>
          <cell r="AS283">
            <v>1612.08</v>
          </cell>
          <cell r="AT283">
            <v>2413.3330000000001</v>
          </cell>
          <cell r="AU283">
            <v>4025.413</v>
          </cell>
          <cell r="AV283">
            <v>897.66</v>
          </cell>
          <cell r="AW283">
            <v>2346.0639999999999</v>
          </cell>
          <cell r="AX283">
            <v>3243.7239999999997</v>
          </cell>
          <cell r="AY283">
            <v>488.75</v>
          </cell>
          <cell r="AZ283">
            <v>2533</v>
          </cell>
          <cell r="BA283">
            <v>3021.75</v>
          </cell>
          <cell r="BB283">
            <v>570.14</v>
          </cell>
          <cell r="BC283">
            <v>3354</v>
          </cell>
          <cell r="BD283">
            <v>3924.14</v>
          </cell>
          <cell r="BE283">
            <v>14215.027</v>
          </cell>
          <cell r="BF283">
            <v>418.4</v>
          </cell>
          <cell r="BG283">
            <v>3995</v>
          </cell>
          <cell r="BH283">
            <v>4413.3999999999996</v>
          </cell>
          <cell r="BI283">
            <v>681</v>
          </cell>
          <cell r="BJ283">
            <v>2942</v>
          </cell>
          <cell r="BK283">
            <v>3623</v>
          </cell>
          <cell r="BL283">
            <v>1040.4000000000001</v>
          </cell>
          <cell r="BM283">
            <v>2569.38</v>
          </cell>
          <cell r="BN283">
            <v>3609.78</v>
          </cell>
          <cell r="BO283">
            <v>694.87</v>
          </cell>
          <cell r="BP283">
            <v>3192.78</v>
          </cell>
          <cell r="BQ283">
            <v>3887.65</v>
          </cell>
          <cell r="BR283">
            <v>15533.83</v>
          </cell>
          <cell r="BS283">
            <v>568.70000000000005</v>
          </cell>
          <cell r="BT283">
            <v>2635</v>
          </cell>
          <cell r="BU283">
            <v>3203.7</v>
          </cell>
          <cell r="BV283">
            <v>1736.5</v>
          </cell>
          <cell r="BW283">
            <v>2013.1</v>
          </cell>
          <cell r="BX283">
            <v>3749.6</v>
          </cell>
          <cell r="BY283">
            <v>1470</v>
          </cell>
          <cell r="BZ283">
            <v>986.6</v>
          </cell>
          <cell r="CA283">
            <v>2456.6</v>
          </cell>
          <cell r="CB283">
            <v>306.8</v>
          </cell>
          <cell r="CC283">
            <v>800.6</v>
          </cell>
          <cell r="CD283">
            <v>1107.4000000000001</v>
          </cell>
          <cell r="CE283">
            <v>10517.3</v>
          </cell>
          <cell r="CF283">
            <v>1102</v>
          </cell>
          <cell r="CG283">
            <v>140.4</v>
          </cell>
          <cell r="CH283">
            <v>1242.4000000000001</v>
          </cell>
          <cell r="CI283">
            <v>43</v>
          </cell>
          <cell r="CJ283">
            <v>0</v>
          </cell>
          <cell r="CK283">
            <v>43</v>
          </cell>
          <cell r="CL283">
            <v>124.92</v>
          </cell>
          <cell r="CM283">
            <v>0</v>
          </cell>
          <cell r="CN283">
            <v>124.92</v>
          </cell>
          <cell r="CO283">
            <v>55.7</v>
          </cell>
          <cell r="CP283">
            <v>0</v>
          </cell>
          <cell r="CQ283">
            <v>55.7</v>
          </cell>
          <cell r="CR283">
            <v>1466.0200000000002</v>
          </cell>
        </row>
        <row r="284">
          <cell r="A284" t="str">
            <v>ВППСамара (Курумоч)ПФО</v>
          </cell>
          <cell r="B284" t="str">
            <v>Волгоградский</v>
          </cell>
          <cell r="C284" t="str">
            <v>Самара (Курумоч)</v>
          </cell>
          <cell r="D284" t="str">
            <v>ВПП</v>
          </cell>
          <cell r="E284" t="str">
            <v>ВПП</v>
          </cell>
          <cell r="F284" t="str">
            <v>да</v>
          </cell>
          <cell r="G284" t="str">
            <v>ПФО</v>
          </cell>
          <cell r="H284" t="str">
            <v>Самарская область</v>
          </cell>
          <cell r="I284" t="str">
            <v>нет</v>
          </cell>
          <cell r="J284" t="str">
            <v>Группа С</v>
          </cell>
          <cell r="K284">
            <v>180</v>
          </cell>
          <cell r="L284" t="str">
            <v>Не является признаком отнесения к МТК</v>
          </cell>
          <cell r="M284" t="str">
            <v>Не является признаком отнесения к МТК</v>
          </cell>
          <cell r="N284" t="str">
            <v>не определена</v>
          </cell>
          <cell r="O284" t="str">
            <v>нет</v>
          </cell>
          <cell r="P284" t="str">
            <v>не применимо</v>
          </cell>
          <cell r="Q284" t="str">
            <v>не применимо</v>
          </cell>
          <cell r="R284">
            <v>27375</v>
          </cell>
          <cell r="S284">
            <v>443</v>
          </cell>
          <cell r="T284">
            <v>720</v>
          </cell>
          <cell r="U284">
            <v>1163</v>
          </cell>
          <cell r="V284">
            <v>27.7</v>
          </cell>
          <cell r="W284">
            <v>21.8</v>
          </cell>
          <cell r="X284">
            <v>49.5</v>
          </cell>
          <cell r="Y284">
            <v>27</v>
          </cell>
          <cell r="Z284">
            <v>26</v>
          </cell>
          <cell r="AA284">
            <v>53</v>
          </cell>
          <cell r="AB284">
            <v>28</v>
          </cell>
          <cell r="AC284">
            <v>26.6</v>
          </cell>
          <cell r="AD284">
            <v>54.6</v>
          </cell>
          <cell r="AE284">
            <v>1320.1</v>
          </cell>
          <cell r="AF284">
            <v>19</v>
          </cell>
          <cell r="AG284">
            <v>31</v>
          </cell>
          <cell r="AH284">
            <v>50</v>
          </cell>
          <cell r="AI284">
            <v>20</v>
          </cell>
          <cell r="AJ284">
            <v>12</v>
          </cell>
          <cell r="AK284">
            <v>32</v>
          </cell>
          <cell r="AL284">
            <v>26</v>
          </cell>
          <cell r="AM284">
            <v>15.1</v>
          </cell>
          <cell r="AN284">
            <v>41.1</v>
          </cell>
          <cell r="AO284">
            <v>31</v>
          </cell>
          <cell r="AP284">
            <v>16</v>
          </cell>
          <cell r="AQ284">
            <v>47</v>
          </cell>
          <cell r="AR284">
            <v>170.1</v>
          </cell>
          <cell r="AS284">
            <v>24</v>
          </cell>
          <cell r="AT284">
            <v>13</v>
          </cell>
          <cell r="AU284">
            <v>37</v>
          </cell>
          <cell r="AV284">
            <v>26</v>
          </cell>
          <cell r="AW284">
            <v>9</v>
          </cell>
          <cell r="AX284">
            <v>35</v>
          </cell>
          <cell r="AY284">
            <v>32.799999999999997</v>
          </cell>
          <cell r="AZ284">
            <v>14</v>
          </cell>
          <cell r="BA284">
            <v>46.8</v>
          </cell>
          <cell r="BB284">
            <v>28.2</v>
          </cell>
          <cell r="BC284">
            <v>14</v>
          </cell>
          <cell r="BD284">
            <v>42.2</v>
          </cell>
          <cell r="BE284">
            <v>161</v>
          </cell>
          <cell r="BF284">
            <v>18.399999999999999</v>
          </cell>
          <cell r="BG284">
            <v>8.3000000000000007</v>
          </cell>
          <cell r="BH284">
            <v>26.7</v>
          </cell>
          <cell r="BI284">
            <v>32.700000000000003</v>
          </cell>
          <cell r="BJ284">
            <v>0</v>
          </cell>
          <cell r="BK284">
            <v>32.700000000000003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59.400000000000006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2.7199999999999998</v>
          </cell>
          <cell r="CD284">
            <v>2.7199999999999998</v>
          </cell>
          <cell r="CE284">
            <v>2.7199999999999998</v>
          </cell>
          <cell r="CF284">
            <v>0.19</v>
          </cell>
          <cell r="CG284">
            <v>10.946</v>
          </cell>
          <cell r="CH284">
            <v>11.135999999999999</v>
          </cell>
          <cell r="CI284">
            <v>0.94699999999999995</v>
          </cell>
          <cell r="CJ284">
            <v>1.86</v>
          </cell>
          <cell r="CK284">
            <v>2.8069999999999999</v>
          </cell>
          <cell r="CL284">
            <v>4.1999999999999996E-2</v>
          </cell>
          <cell r="CM284">
            <v>2.7</v>
          </cell>
          <cell r="CN284">
            <v>2.742</v>
          </cell>
          <cell r="CO284">
            <v>0.22</v>
          </cell>
          <cell r="CP284">
            <v>3</v>
          </cell>
          <cell r="CQ284">
            <v>3.22</v>
          </cell>
          <cell r="CR284">
            <v>19.904999999999998</v>
          </cell>
        </row>
        <row r="285">
          <cell r="A285" t="str">
            <v>ВППСанкт-Петербург (Пулково)СЗФО</v>
          </cell>
          <cell r="B285" t="str">
            <v>Санкт-Петербургский</v>
          </cell>
          <cell r="C285" t="str">
            <v>Санкт-Петербург (Пулково)</v>
          </cell>
          <cell r="D285" t="str">
            <v>ВПП</v>
          </cell>
          <cell r="E285" t="str">
            <v>ВПП</v>
          </cell>
          <cell r="F285" t="str">
            <v>да</v>
          </cell>
          <cell r="G285" t="str">
            <v>СЗФО</v>
          </cell>
          <cell r="H285" t="str">
            <v>г. Санкт-Петербург</v>
          </cell>
          <cell r="I285" t="str">
            <v>нет</v>
          </cell>
          <cell r="J285" t="str">
            <v>Группа В</v>
          </cell>
          <cell r="K285">
            <v>165</v>
          </cell>
          <cell r="L285" t="str">
            <v>Не является признаком отнесения к МТК</v>
          </cell>
          <cell r="M285" t="str">
            <v>Не является признаком отнесения к МТК</v>
          </cell>
          <cell r="N285" t="str">
            <v>не определена</v>
          </cell>
          <cell r="O285" t="str">
            <v>нет</v>
          </cell>
          <cell r="P285" t="str">
            <v>не применимо</v>
          </cell>
          <cell r="Q285" t="str">
            <v>не применимо</v>
          </cell>
          <cell r="R285">
            <v>34999.85</v>
          </cell>
          <cell r="S285">
            <v>2983.03</v>
          </cell>
          <cell r="T285">
            <v>872.44</v>
          </cell>
          <cell r="U285">
            <v>3855.4700000000003</v>
          </cell>
          <cell r="V285">
            <v>3606.37</v>
          </cell>
          <cell r="W285">
            <v>759.87</v>
          </cell>
          <cell r="X285">
            <v>4366.24</v>
          </cell>
          <cell r="Y285">
            <v>3506.62</v>
          </cell>
          <cell r="Z285">
            <v>714.77</v>
          </cell>
          <cell r="AA285">
            <v>4221.3899999999994</v>
          </cell>
          <cell r="AB285">
            <v>2834.4</v>
          </cell>
          <cell r="AC285">
            <v>659.4</v>
          </cell>
          <cell r="AD285">
            <v>3493.8</v>
          </cell>
          <cell r="AE285">
            <v>15936.900000000001</v>
          </cell>
          <cell r="AF285">
            <v>2283.48</v>
          </cell>
          <cell r="AG285">
            <v>631.26</v>
          </cell>
          <cell r="AH285">
            <v>2914.74</v>
          </cell>
          <cell r="AI285">
            <v>2736.3</v>
          </cell>
          <cell r="AJ285">
            <v>735.6</v>
          </cell>
          <cell r="AK285">
            <v>3471.9</v>
          </cell>
          <cell r="AL285">
            <v>3168.5</v>
          </cell>
          <cell r="AM285">
            <v>881.4</v>
          </cell>
          <cell r="AN285">
            <v>4049.9</v>
          </cell>
          <cell r="AO285">
            <v>3006.5</v>
          </cell>
          <cell r="AP285">
            <v>855.7</v>
          </cell>
          <cell r="AQ285">
            <v>3862.2</v>
          </cell>
          <cell r="AR285">
            <v>14298.739999999998</v>
          </cell>
          <cell r="AS285">
            <v>2313.3000000000002</v>
          </cell>
          <cell r="AT285">
            <v>574.5</v>
          </cell>
          <cell r="AU285">
            <v>2887.8</v>
          </cell>
          <cell r="AV285">
            <v>2779.6</v>
          </cell>
          <cell r="AW285">
            <v>2733.2</v>
          </cell>
          <cell r="AX285">
            <v>5512.7999999999993</v>
          </cell>
          <cell r="AY285">
            <v>3499.12</v>
          </cell>
          <cell r="AZ285">
            <v>590.38</v>
          </cell>
          <cell r="BA285">
            <v>4089.5</v>
          </cell>
          <cell r="BB285">
            <v>3507.48</v>
          </cell>
          <cell r="BC285">
            <v>1661.87</v>
          </cell>
          <cell r="BD285">
            <v>5169.3500000000004</v>
          </cell>
          <cell r="BE285">
            <v>17659.45</v>
          </cell>
          <cell r="BF285">
            <v>2136.15</v>
          </cell>
          <cell r="BG285">
            <v>497.06</v>
          </cell>
          <cell r="BH285">
            <v>2633.21</v>
          </cell>
          <cell r="BI285">
            <v>505.63</v>
          </cell>
          <cell r="BJ285">
            <v>218.66</v>
          </cell>
          <cell r="BK285">
            <v>724.29</v>
          </cell>
          <cell r="BL285">
            <v>796.33</v>
          </cell>
          <cell r="BM285">
            <v>241.82</v>
          </cell>
          <cell r="BN285">
            <v>1038.1500000000001</v>
          </cell>
          <cell r="BO285">
            <v>898.96</v>
          </cell>
          <cell r="BP285">
            <v>340.98</v>
          </cell>
          <cell r="BQ285">
            <v>1239.94</v>
          </cell>
          <cell r="BR285">
            <v>5635.59</v>
          </cell>
          <cell r="BS285">
            <v>662.79</v>
          </cell>
          <cell r="BT285">
            <v>279.82</v>
          </cell>
          <cell r="BU285">
            <v>942.6099999999999</v>
          </cell>
          <cell r="BV285">
            <v>803.25</v>
          </cell>
          <cell r="BW285">
            <v>364.31</v>
          </cell>
          <cell r="BX285">
            <v>1167.56</v>
          </cell>
          <cell r="BY285">
            <v>1121.52</v>
          </cell>
          <cell r="BZ285">
            <v>362.18</v>
          </cell>
          <cell r="CA285">
            <v>1483.7</v>
          </cell>
          <cell r="CB285">
            <v>1125.3599999999999</v>
          </cell>
          <cell r="CC285">
            <v>721.36</v>
          </cell>
          <cell r="CD285">
            <v>1846.7199999999998</v>
          </cell>
          <cell r="CE285">
            <v>5440.5899999999992</v>
          </cell>
          <cell r="CF285">
            <v>762.08</v>
          </cell>
          <cell r="CG285">
            <v>621.30999999999995</v>
          </cell>
          <cell r="CH285">
            <v>1383.3899999999999</v>
          </cell>
          <cell r="CI285">
            <v>317.89999999999998</v>
          </cell>
          <cell r="CJ285">
            <v>371.76</v>
          </cell>
          <cell r="CK285">
            <v>689.66</v>
          </cell>
          <cell r="CL285">
            <v>1659.8</v>
          </cell>
          <cell r="CM285">
            <v>724.5</v>
          </cell>
          <cell r="CN285">
            <v>2384.3000000000002</v>
          </cell>
          <cell r="CO285">
            <v>649.1</v>
          </cell>
          <cell r="CP285">
            <v>640</v>
          </cell>
          <cell r="CQ285">
            <v>1289.0999999999999</v>
          </cell>
          <cell r="CR285">
            <v>5746.4500000000007</v>
          </cell>
        </row>
        <row r="286">
          <cell r="A286" t="str">
            <v>ЖДППСанкт-Петербург-ФинляндскийСЗФО</v>
          </cell>
          <cell r="B286" t="str">
            <v>Санкт-Петербургский</v>
          </cell>
          <cell r="C286" t="str">
            <v>Санкт-Петербург-Финляндский</v>
          </cell>
          <cell r="D286" t="str">
            <v>ЖДПП</v>
          </cell>
          <cell r="E286" t="str">
            <v>ЖДПП</v>
          </cell>
          <cell r="F286" t="str">
            <v>да</v>
          </cell>
          <cell r="G286" t="str">
            <v>СЗФО</v>
          </cell>
          <cell r="H286" t="str">
            <v>г. Санкт-Петербург</v>
          </cell>
          <cell r="I286" t="str">
            <v>нет</v>
          </cell>
          <cell r="J286" t="str">
            <v>Группа С</v>
          </cell>
          <cell r="K286">
            <v>127</v>
          </cell>
          <cell r="L286" t="str">
            <v>Не является признаком отнесения к МТК</v>
          </cell>
          <cell r="M286" t="str">
            <v>Не является признаком отнесения к МТК</v>
          </cell>
          <cell r="N286" t="str">
            <v>не определена</v>
          </cell>
          <cell r="O286" t="str">
            <v>нет</v>
          </cell>
          <cell r="P286" t="str">
            <v>Финляндская Республика</v>
          </cell>
          <cell r="Q286" t="str">
            <v>Вайниккала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0.25</v>
          </cell>
          <cell r="BW286">
            <v>0</v>
          </cell>
          <cell r="BX286">
            <v>0.25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0.25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</row>
        <row r="287">
          <cell r="A287" t="str">
            <v>ВППСаранскПФО</v>
          </cell>
          <cell r="B287" t="str">
            <v>Волгоградский</v>
          </cell>
          <cell r="C287" t="str">
            <v>Саранск</v>
          </cell>
          <cell r="D287" t="str">
            <v>ВПП</v>
          </cell>
          <cell r="E287" t="str">
            <v>ВПП</v>
          </cell>
          <cell r="F287" t="str">
            <v>нет</v>
          </cell>
          <cell r="G287" t="str">
            <v>ПФО</v>
          </cell>
          <cell r="H287" t="str">
            <v>Республика Мордовия</v>
          </cell>
          <cell r="I287" t="str">
            <v>нет</v>
          </cell>
          <cell r="J287" t="str">
            <v>Группа С</v>
          </cell>
          <cell r="K287">
            <v>310</v>
          </cell>
          <cell r="L287" t="str">
            <v>Не является признаком отнесения к МТК</v>
          </cell>
          <cell r="M287" t="str">
            <v>Не является признаком отнесения к МТК</v>
          </cell>
          <cell r="N287" t="str">
            <v>не определена</v>
          </cell>
          <cell r="O287" t="str">
            <v>нет</v>
          </cell>
          <cell r="P287" t="str">
            <v>не применимо</v>
          </cell>
          <cell r="Q287" t="str">
            <v>не применимо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</row>
        <row r="288">
          <cell r="A288" t="str">
            <v>ВППСаратов (Гагарин)ПФО</v>
          </cell>
          <cell r="B288" t="str">
            <v>Волгоградский</v>
          </cell>
          <cell r="C288" t="str">
            <v>Саратов (Гагарин)</v>
          </cell>
          <cell r="D288" t="str">
            <v>ВПП</v>
          </cell>
          <cell r="E288" t="str">
            <v>ВПП</v>
          </cell>
          <cell r="F288" t="str">
            <v>да</v>
          </cell>
          <cell r="G288" t="str">
            <v>ПФО</v>
          </cell>
          <cell r="H288" t="str">
            <v>Саратовская область</v>
          </cell>
          <cell r="I288" t="str">
            <v>нет</v>
          </cell>
          <cell r="J288" t="str">
            <v>Группа С</v>
          </cell>
          <cell r="K288">
            <v>260</v>
          </cell>
          <cell r="L288" t="str">
            <v>Не является признаком отнесения к МТК</v>
          </cell>
          <cell r="M288" t="str">
            <v>Не является признаком отнесения к МТК</v>
          </cell>
          <cell r="N288" t="str">
            <v>не определена</v>
          </cell>
          <cell r="O288" t="str">
            <v>нет</v>
          </cell>
          <cell r="P288" t="str">
            <v>не применимо</v>
          </cell>
          <cell r="Q288" t="str">
            <v>не применимо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7.0000000000000001E-3</v>
          </cell>
          <cell r="AH288">
            <v>7.0000000000000001E-3</v>
          </cell>
          <cell r="AI288">
            <v>45</v>
          </cell>
          <cell r="AJ288">
            <v>1.2270000000000001</v>
          </cell>
          <cell r="AK288">
            <v>46.226999999999997</v>
          </cell>
          <cell r="AL288">
            <v>8.3469999999999995</v>
          </cell>
          <cell r="AM288">
            <v>0</v>
          </cell>
          <cell r="AN288">
            <v>8.3469999999999995</v>
          </cell>
          <cell r="AO288">
            <v>0</v>
          </cell>
          <cell r="AP288">
            <v>0</v>
          </cell>
          <cell r="AQ288">
            <v>0</v>
          </cell>
          <cell r="AR288">
            <v>54.580999999999996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24.346</v>
          </cell>
          <cell r="BA288">
            <v>24.346</v>
          </cell>
          <cell r="BB288">
            <v>0</v>
          </cell>
          <cell r="BC288">
            <v>28.228000000000002</v>
          </cell>
          <cell r="BD288">
            <v>28.228000000000002</v>
          </cell>
          <cell r="BE288">
            <v>52.573999999999998</v>
          </cell>
          <cell r="BF288">
            <v>24.225000000000001</v>
          </cell>
          <cell r="BG288">
            <v>19.364000000000001</v>
          </cell>
          <cell r="BH288">
            <v>43.588999999999999</v>
          </cell>
          <cell r="BI288">
            <v>0</v>
          </cell>
          <cell r="BJ288">
            <v>0</v>
          </cell>
          <cell r="BK288">
            <v>0</v>
          </cell>
          <cell r="BL288">
            <v>28.346499999999999</v>
          </cell>
          <cell r="BM288">
            <v>49.929000000000002</v>
          </cell>
          <cell r="BN288">
            <v>78.275499999999994</v>
          </cell>
          <cell r="BO288">
            <v>24.085999999999999</v>
          </cell>
          <cell r="BP288">
            <v>61.015000000000001</v>
          </cell>
          <cell r="BQ288">
            <v>85.100999999999999</v>
          </cell>
          <cell r="BR288">
            <v>206.96549999999999</v>
          </cell>
          <cell r="BS288">
            <v>2.2000000000000002</v>
          </cell>
          <cell r="BT288">
            <v>32.027999999999999</v>
          </cell>
          <cell r="BU288">
            <v>34.228000000000002</v>
          </cell>
          <cell r="BV288">
            <v>1.6</v>
          </cell>
          <cell r="BW288">
            <v>24.477</v>
          </cell>
          <cell r="BX288">
            <v>26.077000000000002</v>
          </cell>
          <cell r="BY288">
            <v>0</v>
          </cell>
          <cell r="BZ288">
            <v>12.917999999999999</v>
          </cell>
          <cell r="CA288">
            <v>12.917999999999999</v>
          </cell>
          <cell r="CB288">
            <v>17.274000000000001</v>
          </cell>
          <cell r="CC288">
            <v>0</v>
          </cell>
          <cell r="CD288">
            <v>17.274000000000001</v>
          </cell>
          <cell r="CE288">
            <v>90.497000000000014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36.39</v>
          </cell>
          <cell r="CM288">
            <v>10.56</v>
          </cell>
          <cell r="CN288">
            <v>46.95</v>
          </cell>
          <cell r="CO288">
            <v>0</v>
          </cell>
          <cell r="CP288">
            <v>0</v>
          </cell>
          <cell r="CQ288">
            <v>0</v>
          </cell>
          <cell r="CR288">
            <v>46.95</v>
          </cell>
        </row>
        <row r="289">
          <cell r="A289" t="str">
            <v>ДАППСветлыйПФО</v>
          </cell>
          <cell r="B289" t="str">
            <v>Уральский</v>
          </cell>
          <cell r="C289" t="str">
            <v>Светлый</v>
          </cell>
          <cell r="D289" t="str">
            <v>АПП</v>
          </cell>
          <cell r="E289" t="str">
            <v>ДАПП</v>
          </cell>
          <cell r="F289" t="str">
            <v>да</v>
          </cell>
          <cell r="G289" t="str">
            <v>ПФО</v>
          </cell>
          <cell r="H289" t="str">
            <v>Оренбургская область</v>
          </cell>
          <cell r="I289" t="str">
            <v>нет</v>
          </cell>
          <cell r="J289" t="str">
            <v>Группа В</v>
          </cell>
          <cell r="K289">
            <v>170</v>
          </cell>
          <cell r="L289" t="str">
            <v>Не является признаком отнесения к МТК</v>
          </cell>
          <cell r="M289" t="str">
            <v>Не является признаком отнесения к МТК</v>
          </cell>
          <cell r="N289" t="str">
            <v>не определена</v>
          </cell>
          <cell r="O289" t="str">
            <v>нет</v>
          </cell>
          <cell r="P289" t="str">
            <v>Республика Казахстан</v>
          </cell>
          <cell r="Q289" t="str">
            <v>Карашатау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</row>
        <row r="290">
          <cell r="A290" t="str">
            <v>МАППСветогорскСЗФО</v>
          </cell>
          <cell r="B290" t="str">
            <v>Санкт-Петербургский</v>
          </cell>
          <cell r="C290" t="str">
            <v>Светогорск</v>
          </cell>
          <cell r="D290" t="str">
            <v>АПП</v>
          </cell>
          <cell r="E290" t="str">
            <v>МАПП</v>
          </cell>
          <cell r="F290" t="str">
            <v>да</v>
          </cell>
          <cell r="G290" t="str">
            <v>СЗФО</v>
          </cell>
          <cell r="H290" t="str">
            <v>Ленинградская область</v>
          </cell>
          <cell r="I290" t="str">
            <v>нет</v>
          </cell>
          <cell r="J290" t="str">
            <v>Группа А</v>
          </cell>
          <cell r="K290">
            <v>51</v>
          </cell>
          <cell r="L290" t="str">
            <v>Западный</v>
          </cell>
          <cell r="M290" t="str">
            <v>Сухопутный</v>
          </cell>
          <cell r="N290" t="str">
            <v>Север-Юг</v>
          </cell>
          <cell r="O290" t="str">
            <v>нет</v>
          </cell>
          <cell r="P290" t="str">
            <v>Финляндская Республика</v>
          </cell>
          <cell r="Q290" t="str">
            <v>Иматра</v>
          </cell>
          <cell r="R290">
            <v>0</v>
          </cell>
          <cell r="S290">
            <v>128736</v>
          </cell>
          <cell r="T290">
            <v>116513</v>
          </cell>
          <cell r="U290">
            <v>245249</v>
          </cell>
          <cell r="V290">
            <v>126919</v>
          </cell>
          <cell r="W290">
            <v>127237</v>
          </cell>
          <cell r="X290">
            <v>254156</v>
          </cell>
          <cell r="Y290">
            <v>131557</v>
          </cell>
          <cell r="Z290">
            <v>90538</v>
          </cell>
          <cell r="AA290">
            <v>222095</v>
          </cell>
          <cell r="AB290">
            <v>126295</v>
          </cell>
          <cell r="AC290">
            <v>95407</v>
          </cell>
          <cell r="AD290">
            <v>221702</v>
          </cell>
          <cell r="AE290">
            <v>943202</v>
          </cell>
          <cell r="AF290">
            <v>105668</v>
          </cell>
          <cell r="AG290">
            <v>110210</v>
          </cell>
          <cell r="AH290">
            <v>215878</v>
          </cell>
          <cell r="AI290">
            <v>107704</v>
          </cell>
          <cell r="AJ290">
            <v>129438</v>
          </cell>
          <cell r="AK290">
            <v>237142</v>
          </cell>
          <cell r="AL290">
            <v>110760</v>
          </cell>
          <cell r="AM290">
            <v>109045</v>
          </cell>
          <cell r="AN290">
            <v>219805</v>
          </cell>
          <cell r="AO290">
            <v>105043</v>
          </cell>
          <cell r="AP290">
            <v>108410</v>
          </cell>
          <cell r="AQ290">
            <v>213453</v>
          </cell>
          <cell r="AR290">
            <v>886278</v>
          </cell>
          <cell r="AS290">
            <v>92407</v>
          </cell>
          <cell r="AT290">
            <v>109998</v>
          </cell>
          <cell r="AU290">
            <v>202405</v>
          </cell>
          <cell r="AV290">
            <v>68515</v>
          </cell>
          <cell r="AW290">
            <v>97916</v>
          </cell>
          <cell r="AX290">
            <v>166431</v>
          </cell>
          <cell r="AY290">
            <v>60186</v>
          </cell>
          <cell r="AZ290">
            <v>66785</v>
          </cell>
          <cell r="BA290">
            <v>126971</v>
          </cell>
          <cell r="BB290">
            <v>69871</v>
          </cell>
          <cell r="BC290">
            <v>99167</v>
          </cell>
          <cell r="BD290">
            <v>169038</v>
          </cell>
          <cell r="BE290">
            <v>664845</v>
          </cell>
          <cell r="BF290">
            <v>66521</v>
          </cell>
          <cell r="BG290">
            <v>93512</v>
          </cell>
          <cell r="BH290">
            <v>160033</v>
          </cell>
          <cell r="BI290">
            <v>65058</v>
          </cell>
          <cell r="BJ290">
            <v>102686</v>
          </cell>
          <cell r="BK290">
            <v>167744</v>
          </cell>
          <cell r="BL290">
            <v>79400</v>
          </cell>
          <cell r="BM290">
            <v>110687</v>
          </cell>
          <cell r="BN290">
            <v>190087</v>
          </cell>
          <cell r="BO290">
            <v>82747</v>
          </cell>
          <cell r="BP290">
            <v>137973</v>
          </cell>
          <cell r="BQ290">
            <v>220720</v>
          </cell>
          <cell r="BR290">
            <v>738584</v>
          </cell>
          <cell r="BS290">
            <v>81376</v>
          </cell>
          <cell r="BT290">
            <v>155058</v>
          </cell>
          <cell r="BU290">
            <v>236434</v>
          </cell>
          <cell r="BV290">
            <v>88614</v>
          </cell>
          <cell r="BW290">
            <v>161558</v>
          </cell>
          <cell r="BX290">
            <v>250172</v>
          </cell>
          <cell r="BY290">
            <v>88798</v>
          </cell>
          <cell r="BZ290">
            <v>152214</v>
          </cell>
          <cell r="CA290">
            <v>241012</v>
          </cell>
          <cell r="CB290">
            <v>82134</v>
          </cell>
          <cell r="CC290">
            <v>126679</v>
          </cell>
          <cell r="CD290">
            <v>208813</v>
          </cell>
          <cell r="CE290">
            <v>936431</v>
          </cell>
          <cell r="CF290">
            <v>58734</v>
          </cell>
          <cell r="CG290">
            <v>125658</v>
          </cell>
          <cell r="CH290">
            <v>184392</v>
          </cell>
          <cell r="CI290">
            <v>9040</v>
          </cell>
          <cell r="CJ290">
            <v>26152</v>
          </cell>
          <cell r="CK290">
            <v>35192</v>
          </cell>
          <cell r="CL290">
            <v>8347</v>
          </cell>
          <cell r="CM290">
            <v>5224</v>
          </cell>
          <cell r="CN290">
            <v>13571</v>
          </cell>
          <cell r="CO290">
            <v>15433</v>
          </cell>
          <cell r="CP290">
            <v>3405</v>
          </cell>
          <cell r="CQ290">
            <v>18838</v>
          </cell>
          <cell r="CR290">
            <v>251993</v>
          </cell>
        </row>
        <row r="291">
          <cell r="A291" t="str">
            <v>ЖДПП ПУПСветогорскСЗФО</v>
          </cell>
          <cell r="B291" t="str">
            <v>Санкт-Петербургский</v>
          </cell>
          <cell r="C291" t="str">
            <v>Светогорск</v>
          </cell>
          <cell r="D291" t="str">
            <v>ЖДПП</v>
          </cell>
          <cell r="E291" t="str">
            <v>ЖДПП ПУП</v>
          </cell>
          <cell r="F291" t="str">
            <v>да</v>
          </cell>
          <cell r="G291" t="str">
            <v>СЗФО</v>
          </cell>
          <cell r="H291" t="str">
            <v>Ленинградская область</v>
          </cell>
          <cell r="I291" t="str">
            <v>нет</v>
          </cell>
          <cell r="J291" t="str">
            <v>Группа В</v>
          </cell>
          <cell r="K291">
            <v>88</v>
          </cell>
          <cell r="L291" t="str">
            <v>Западный</v>
          </cell>
          <cell r="M291" t="str">
            <v>Сухопутный</v>
          </cell>
          <cell r="N291" t="str">
            <v>не определена</v>
          </cell>
          <cell r="O291" t="str">
            <v>нет</v>
          </cell>
          <cell r="P291" t="str">
            <v>Финляндская Республика</v>
          </cell>
          <cell r="Q291" t="str">
            <v>Иматра</v>
          </cell>
          <cell r="R291">
            <v>0</v>
          </cell>
          <cell r="S291">
            <v>0</v>
          </cell>
          <cell r="T291">
            <v>601532</v>
          </cell>
          <cell r="U291">
            <v>601532</v>
          </cell>
          <cell r="V291">
            <v>0</v>
          </cell>
          <cell r="W291">
            <v>644562</v>
          </cell>
          <cell r="X291">
            <v>644562</v>
          </cell>
          <cell r="Y291">
            <v>0</v>
          </cell>
          <cell r="Z291">
            <v>606863</v>
          </cell>
          <cell r="AA291">
            <v>606863</v>
          </cell>
          <cell r="AB291">
            <v>0</v>
          </cell>
          <cell r="AC291">
            <v>498404</v>
          </cell>
          <cell r="AD291">
            <v>498404</v>
          </cell>
          <cell r="AE291">
            <v>2351361</v>
          </cell>
          <cell r="AF291">
            <v>0</v>
          </cell>
          <cell r="AG291">
            <v>559324</v>
          </cell>
          <cell r="AH291">
            <v>559324</v>
          </cell>
          <cell r="AI291">
            <v>91381</v>
          </cell>
          <cell r="AJ291">
            <v>1872065</v>
          </cell>
          <cell r="AK291">
            <v>1963446</v>
          </cell>
          <cell r="AL291">
            <v>0</v>
          </cell>
          <cell r="AM291">
            <v>598268</v>
          </cell>
          <cell r="AN291">
            <v>598268</v>
          </cell>
          <cell r="AO291">
            <v>0</v>
          </cell>
          <cell r="AP291">
            <v>730485</v>
          </cell>
          <cell r="AQ291">
            <v>730485</v>
          </cell>
          <cell r="AR291">
            <v>3851523</v>
          </cell>
          <cell r="AS291">
            <v>0</v>
          </cell>
          <cell r="AT291">
            <v>566243</v>
          </cell>
          <cell r="AU291">
            <v>566243</v>
          </cell>
          <cell r="AV291">
            <v>0</v>
          </cell>
          <cell r="AW291">
            <v>700543</v>
          </cell>
          <cell r="AX291">
            <v>700543</v>
          </cell>
          <cell r="AY291">
            <v>0</v>
          </cell>
          <cell r="AZ291">
            <v>742281</v>
          </cell>
          <cell r="BA291">
            <v>742281</v>
          </cell>
          <cell r="BB291">
            <v>0</v>
          </cell>
          <cell r="BC291">
            <v>642775</v>
          </cell>
          <cell r="BD291">
            <v>642775</v>
          </cell>
          <cell r="BE291">
            <v>2651842</v>
          </cell>
          <cell r="BF291">
            <v>0</v>
          </cell>
          <cell r="BG291">
            <v>649399</v>
          </cell>
          <cell r="BH291">
            <v>649399</v>
          </cell>
          <cell r="BI291">
            <v>0</v>
          </cell>
          <cell r="BJ291">
            <v>753369</v>
          </cell>
          <cell r="BK291">
            <v>753369</v>
          </cell>
          <cell r="BL291">
            <v>0</v>
          </cell>
          <cell r="BM291">
            <v>704999</v>
          </cell>
          <cell r="BN291">
            <v>704999</v>
          </cell>
          <cell r="BO291">
            <v>0</v>
          </cell>
          <cell r="BP291">
            <v>678365</v>
          </cell>
          <cell r="BQ291">
            <v>678365</v>
          </cell>
          <cell r="BR291">
            <v>2786132</v>
          </cell>
          <cell r="BS291">
            <v>0</v>
          </cell>
          <cell r="BT291">
            <v>678196</v>
          </cell>
          <cell r="BU291">
            <v>678196</v>
          </cell>
          <cell r="BV291">
            <v>0</v>
          </cell>
          <cell r="BW291">
            <v>769238</v>
          </cell>
          <cell r="BX291">
            <v>769238</v>
          </cell>
          <cell r="BY291">
            <v>0</v>
          </cell>
          <cell r="BZ291">
            <v>644805</v>
          </cell>
          <cell r="CA291">
            <v>644805</v>
          </cell>
          <cell r="CB291">
            <v>0</v>
          </cell>
          <cell r="CC291">
            <v>582855</v>
          </cell>
          <cell r="CD291">
            <v>582855</v>
          </cell>
          <cell r="CE291">
            <v>2675094</v>
          </cell>
          <cell r="CF291">
            <v>0</v>
          </cell>
          <cell r="CG291">
            <v>370326</v>
          </cell>
          <cell r="CH291">
            <v>370326</v>
          </cell>
          <cell r="CI291">
            <v>0</v>
          </cell>
          <cell r="CJ291">
            <v>0</v>
          </cell>
          <cell r="CK291">
            <v>0</v>
          </cell>
          <cell r="CL291">
            <v>1159</v>
          </cell>
          <cell r="CM291">
            <v>0</v>
          </cell>
          <cell r="CN291">
            <v>1159</v>
          </cell>
          <cell r="CO291">
            <v>488</v>
          </cell>
          <cell r="CP291">
            <v>0</v>
          </cell>
          <cell r="CQ291">
            <v>488</v>
          </cell>
          <cell r="CR291">
            <v>371973</v>
          </cell>
        </row>
        <row r="292">
          <cell r="A292" t="str">
            <v>ЖДППСебежСЗФО</v>
          </cell>
          <cell r="B292" t="str">
            <v>Псковский</v>
          </cell>
          <cell r="C292" t="str">
            <v>Себеж</v>
          </cell>
          <cell r="D292" t="str">
            <v>ЖДПП</v>
          </cell>
          <cell r="E292" t="str">
            <v>ЖДПП</v>
          </cell>
          <cell r="F292" t="str">
            <v>да</v>
          </cell>
          <cell r="G292" t="str">
            <v>СЗФО</v>
          </cell>
          <cell r="H292" t="str">
            <v>Псковская область</v>
          </cell>
          <cell r="I292" t="str">
            <v>нет</v>
          </cell>
          <cell r="J292" t="str">
            <v>Группа В</v>
          </cell>
          <cell r="K292">
            <v>45</v>
          </cell>
          <cell r="L292" t="str">
            <v>Западный</v>
          </cell>
          <cell r="M292" t="str">
            <v>Сухопутный</v>
          </cell>
          <cell r="N292" t="str">
            <v>Транссиб
Организация сотрудничества железных дорог (ОСЖД)</v>
          </cell>
          <cell r="O292" t="str">
            <v>нет</v>
          </cell>
          <cell r="P292" t="str">
            <v>Латвийская Республика</v>
          </cell>
          <cell r="Q292" t="str">
            <v>Зилупе</v>
          </cell>
          <cell r="R292">
            <v>0</v>
          </cell>
          <cell r="S292">
            <v>286102</v>
          </cell>
          <cell r="T292">
            <v>3448393</v>
          </cell>
          <cell r="U292">
            <v>3734495</v>
          </cell>
          <cell r="V292">
            <v>404071</v>
          </cell>
          <cell r="W292">
            <v>1946279</v>
          </cell>
          <cell r="X292">
            <v>2350350</v>
          </cell>
          <cell r="Y292">
            <v>377201</v>
          </cell>
          <cell r="Z292">
            <v>1369071</v>
          </cell>
          <cell r="AA292">
            <v>1746272</v>
          </cell>
          <cell r="AB292">
            <v>431334</v>
          </cell>
          <cell r="AC292">
            <v>1892968</v>
          </cell>
          <cell r="AD292">
            <v>2324302</v>
          </cell>
          <cell r="AE292">
            <v>10155419</v>
          </cell>
          <cell r="AF292">
            <v>361821</v>
          </cell>
          <cell r="AG292">
            <v>2114905</v>
          </cell>
          <cell r="AH292">
            <v>2476726</v>
          </cell>
          <cell r="AI292">
            <v>436459</v>
          </cell>
          <cell r="AJ292">
            <v>1945542</v>
          </cell>
          <cell r="AK292">
            <v>2382001</v>
          </cell>
          <cell r="AL292">
            <v>510403</v>
          </cell>
          <cell r="AM292">
            <v>2087803</v>
          </cell>
          <cell r="AN292">
            <v>2598206</v>
          </cell>
          <cell r="AO292">
            <v>500201</v>
          </cell>
          <cell r="AP292">
            <v>2667939</v>
          </cell>
          <cell r="AQ292">
            <v>3168140</v>
          </cell>
          <cell r="AR292">
            <v>10625073</v>
          </cell>
          <cell r="AS292">
            <v>392282</v>
          </cell>
          <cell r="AT292">
            <v>2306208</v>
          </cell>
          <cell r="AU292">
            <v>2698490</v>
          </cell>
          <cell r="AV292">
            <v>558932</v>
          </cell>
          <cell r="AW292">
            <v>1837542</v>
          </cell>
          <cell r="AX292">
            <v>2396474</v>
          </cell>
          <cell r="AY292">
            <v>553726</v>
          </cell>
          <cell r="AZ292">
            <v>1817066</v>
          </cell>
          <cell r="BA292">
            <v>2370792</v>
          </cell>
          <cell r="BB292">
            <v>757411</v>
          </cell>
          <cell r="BC292">
            <v>2463450</v>
          </cell>
          <cell r="BD292">
            <v>3220861</v>
          </cell>
          <cell r="BE292">
            <v>10686617</v>
          </cell>
          <cell r="BF292">
            <v>537117</v>
          </cell>
          <cell r="BG292">
            <v>1735104</v>
          </cell>
          <cell r="BH292">
            <v>2272221</v>
          </cell>
          <cell r="BI292">
            <v>412073</v>
          </cell>
          <cell r="BJ292">
            <v>1291315</v>
          </cell>
          <cell r="BK292">
            <v>1703388</v>
          </cell>
          <cell r="BL292">
            <v>275907</v>
          </cell>
          <cell r="BM292">
            <v>923313</v>
          </cell>
          <cell r="BN292">
            <v>1199220</v>
          </cell>
          <cell r="BO292">
            <v>287909</v>
          </cell>
          <cell r="BP292">
            <v>1859160</v>
          </cell>
          <cell r="BQ292">
            <v>2147069</v>
          </cell>
          <cell r="BR292">
            <v>7321898</v>
          </cell>
          <cell r="BS292">
            <v>300778</v>
          </cell>
          <cell r="BT292">
            <v>1932699</v>
          </cell>
          <cell r="BU292">
            <v>2233477</v>
          </cell>
          <cell r="BV292">
            <v>259047</v>
          </cell>
          <cell r="BW292">
            <v>1028132</v>
          </cell>
          <cell r="BX292">
            <v>1287179</v>
          </cell>
          <cell r="BY292">
            <v>351239</v>
          </cell>
          <cell r="BZ292">
            <v>1224371</v>
          </cell>
          <cell r="CA292">
            <v>1575610</v>
          </cell>
          <cell r="CB292">
            <v>481053</v>
          </cell>
          <cell r="CC292">
            <v>2471476</v>
          </cell>
          <cell r="CD292">
            <v>2952529</v>
          </cell>
          <cell r="CE292">
            <v>8048795</v>
          </cell>
          <cell r="CF292">
            <v>409841</v>
          </cell>
          <cell r="CG292">
            <v>2602334</v>
          </cell>
          <cell r="CH292">
            <v>3012175</v>
          </cell>
          <cell r="CI292">
            <v>473904</v>
          </cell>
          <cell r="CJ292">
            <v>1775108</v>
          </cell>
          <cell r="CK292">
            <v>2249012</v>
          </cell>
          <cell r="CL292">
            <v>654378</v>
          </cell>
          <cell r="CM292">
            <v>794281</v>
          </cell>
          <cell r="CN292">
            <v>1448659</v>
          </cell>
          <cell r="CO292">
            <v>424502</v>
          </cell>
          <cell r="CP292">
            <v>1154238</v>
          </cell>
          <cell r="CQ292">
            <v>1578740</v>
          </cell>
          <cell r="CR292">
            <v>8288586</v>
          </cell>
        </row>
        <row r="293">
          <cell r="A293" t="str">
            <v>МППСевастопольЮФО</v>
          </cell>
          <cell r="B293" t="str">
            <v>Крымский</v>
          </cell>
          <cell r="C293" t="str">
            <v>Севастополь</v>
          </cell>
          <cell r="D293" t="str">
            <v>МПП</v>
          </cell>
          <cell r="E293" t="str">
            <v>МПП</v>
          </cell>
          <cell r="F293" t="str">
            <v>да</v>
          </cell>
          <cell r="G293" t="str">
            <v>ЮФО</v>
          </cell>
          <cell r="H293" t="str">
            <v>г. Севастополь</v>
          </cell>
          <cell r="I293" t="str">
            <v>нет</v>
          </cell>
          <cell r="J293" t="str">
            <v>Группа В</v>
          </cell>
          <cell r="K293">
            <v>96</v>
          </cell>
          <cell r="L293" t="str">
            <v>АЧБ</v>
          </cell>
          <cell r="M293" t="str">
            <v>Морской</v>
          </cell>
          <cell r="N293" t="str">
            <v>не определена</v>
          </cell>
          <cell r="O293" t="str">
            <v>нет</v>
          </cell>
          <cell r="P293" t="str">
            <v>не применимо</v>
          </cell>
          <cell r="Q293" t="str">
            <v>не применимо</v>
          </cell>
          <cell r="R293">
            <v>0</v>
          </cell>
          <cell r="S293">
            <v>8796.5120000000006</v>
          </cell>
          <cell r="T293">
            <v>39239.031000000003</v>
          </cell>
          <cell r="U293">
            <v>48035.543000000005</v>
          </cell>
          <cell r="V293">
            <v>10351.5412</v>
          </cell>
          <cell r="W293">
            <v>49292.6852</v>
          </cell>
          <cell r="X293">
            <v>59644.2264</v>
          </cell>
          <cell r="Y293">
            <v>15207.22</v>
          </cell>
          <cell r="Z293">
            <v>209835.52299999999</v>
          </cell>
          <cell r="AA293">
            <v>225042.74299999999</v>
          </cell>
          <cell r="AB293">
            <v>28778.902000000002</v>
          </cell>
          <cell r="AC293">
            <v>238877.94899999999</v>
          </cell>
          <cell r="AD293">
            <v>267656.85100000002</v>
          </cell>
          <cell r="AE293">
            <v>600379.36340000015</v>
          </cell>
          <cell r="AF293">
            <v>27869.25</v>
          </cell>
          <cell r="AG293">
            <v>6962.46</v>
          </cell>
          <cell r="AH293">
            <v>34831.71</v>
          </cell>
          <cell r="AI293">
            <v>19885.114999999998</v>
          </cell>
          <cell r="AJ293">
            <v>42280.644999999997</v>
          </cell>
          <cell r="AK293">
            <v>62165.759999999995</v>
          </cell>
          <cell r="AL293">
            <v>20688.169999999998</v>
          </cell>
          <cell r="AM293">
            <v>90483.027999999991</v>
          </cell>
          <cell r="AN293">
            <v>111171.19799999999</v>
          </cell>
          <cell r="AO293">
            <v>68442.535000000003</v>
          </cell>
          <cell r="AP293">
            <v>139726.13299999997</v>
          </cell>
          <cell r="AQ293">
            <v>208168.66799999998</v>
          </cell>
          <cell r="AR293">
            <v>416337.33600000001</v>
          </cell>
          <cell r="AS293">
            <v>11419.701000000001</v>
          </cell>
          <cell r="AT293">
            <v>19903.45</v>
          </cell>
          <cell r="AU293">
            <v>31323.151000000002</v>
          </cell>
          <cell r="AV293">
            <v>14484.334000000001</v>
          </cell>
          <cell r="AW293">
            <v>818230.28500000003</v>
          </cell>
          <cell r="AX293">
            <v>832714.61900000006</v>
          </cell>
          <cell r="AY293">
            <v>20160</v>
          </cell>
          <cell r="AZ293">
            <v>67780</v>
          </cell>
          <cell r="BA293">
            <v>87940</v>
          </cell>
          <cell r="BB293">
            <v>12683.25</v>
          </cell>
          <cell r="BC293">
            <v>82691.839999999997</v>
          </cell>
          <cell r="BD293">
            <v>95375.09</v>
          </cell>
          <cell r="BE293">
            <v>1047352.86</v>
          </cell>
          <cell r="BF293">
            <v>45086.17</v>
          </cell>
          <cell r="BG293">
            <v>19016.47</v>
          </cell>
          <cell r="BH293">
            <v>64102.64</v>
          </cell>
          <cell r="BI293">
            <v>37825</v>
          </cell>
          <cell r="BJ293">
            <v>8349</v>
          </cell>
          <cell r="BK293">
            <v>46174</v>
          </cell>
          <cell r="BL293">
            <v>21212.67</v>
          </cell>
          <cell r="BM293">
            <v>38470.269999999997</v>
          </cell>
          <cell r="BN293">
            <v>59682.939999999995</v>
          </cell>
          <cell r="BO293">
            <v>20268.439999999999</v>
          </cell>
          <cell r="BP293">
            <v>13387.82</v>
          </cell>
          <cell r="BQ293">
            <v>33656.259999999995</v>
          </cell>
          <cell r="BR293">
            <v>203615.83999999997</v>
          </cell>
          <cell r="BS293">
            <v>35457.917000000001</v>
          </cell>
          <cell r="BT293">
            <v>25187.52</v>
          </cell>
          <cell r="BU293">
            <v>60645.437000000005</v>
          </cell>
          <cell r="BV293">
            <v>16565.68</v>
          </cell>
          <cell r="BW293">
            <v>4850.12</v>
          </cell>
          <cell r="BX293">
            <v>21415.8</v>
          </cell>
          <cell r="BY293">
            <v>16565.68</v>
          </cell>
          <cell r="BZ293">
            <v>4850.12</v>
          </cell>
          <cell r="CA293">
            <v>21415.8</v>
          </cell>
          <cell r="CB293">
            <v>16312.72</v>
          </cell>
          <cell r="CC293">
            <v>51084.296000000002</v>
          </cell>
          <cell r="CD293">
            <v>67397.016000000003</v>
          </cell>
          <cell r="CE293">
            <v>170874.05300000001</v>
          </cell>
          <cell r="CF293">
            <v>25129</v>
          </cell>
          <cell r="CG293">
            <v>114900.37</v>
          </cell>
          <cell r="CH293">
            <v>140029.37</v>
          </cell>
          <cell r="CI293">
            <v>5835.99</v>
          </cell>
          <cell r="CJ293">
            <v>245709.24600000001</v>
          </cell>
          <cell r="CK293">
            <v>251545.236</v>
          </cell>
          <cell r="CL293">
            <v>11960.02</v>
          </cell>
          <cell r="CM293">
            <v>209258.18</v>
          </cell>
          <cell r="CN293">
            <v>221218.19999999998</v>
          </cell>
          <cell r="CO293">
            <v>18004.080000000002</v>
          </cell>
          <cell r="CP293">
            <v>171979.13</v>
          </cell>
          <cell r="CQ293">
            <v>189983.21000000002</v>
          </cell>
          <cell r="CR293">
            <v>802776.01600000006</v>
          </cell>
        </row>
        <row r="294">
          <cell r="A294" t="str">
            <v>ВППСимферопольЮФО</v>
          </cell>
          <cell r="B294" t="str">
            <v>Крымский</v>
          </cell>
          <cell r="C294" t="str">
            <v>Симферополь</v>
          </cell>
          <cell r="D294" t="str">
            <v>ВПП</v>
          </cell>
          <cell r="E294" t="str">
            <v>ВПП</v>
          </cell>
          <cell r="F294" t="str">
            <v>да</v>
          </cell>
          <cell r="G294" t="str">
            <v>ЮФО</v>
          </cell>
          <cell r="H294" t="str">
            <v>Республика Крым</v>
          </cell>
          <cell r="I294" t="str">
            <v>нет</v>
          </cell>
          <cell r="J294" t="str">
            <v>Группа А</v>
          </cell>
          <cell r="K294">
            <v>279</v>
          </cell>
          <cell r="L294" t="str">
            <v>Не является признаком отнесения к МТК</v>
          </cell>
          <cell r="M294" t="str">
            <v>Не является признаком отнесения к МТК</v>
          </cell>
          <cell r="N294" t="str">
            <v>не определена</v>
          </cell>
          <cell r="O294" t="str">
            <v>нет</v>
          </cell>
          <cell r="P294" t="str">
            <v>не применимо</v>
          </cell>
          <cell r="Q294" t="str">
            <v>не применимо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82</v>
          </cell>
          <cell r="AW294">
            <v>0</v>
          </cell>
          <cell r="AX294">
            <v>82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82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</row>
        <row r="295">
          <cell r="A295" t="str">
            <v>ЖДППСимферопольЮФО</v>
          </cell>
          <cell r="B295" t="str">
            <v>Крымский</v>
          </cell>
          <cell r="C295" t="str">
            <v>Симферополь</v>
          </cell>
          <cell r="D295" t="str">
            <v>ЖДПП</v>
          </cell>
          <cell r="E295" t="str">
            <v>ЖДПП</v>
          </cell>
          <cell r="F295" t="str">
            <v>нет</v>
          </cell>
          <cell r="G295" t="str">
            <v>ЮФО</v>
          </cell>
          <cell r="H295" t="str">
            <v>Республика Крым</v>
          </cell>
          <cell r="I295" t="str">
            <v>нет</v>
          </cell>
          <cell r="J295" t="str">
            <v>не определена</v>
          </cell>
          <cell r="K295">
            <v>367</v>
          </cell>
          <cell r="L295" t="str">
            <v>Не является признаком отнесения к МТК</v>
          </cell>
          <cell r="M295" t="str">
            <v>Не является признаком отнесения к МТК</v>
          </cell>
          <cell r="N295" t="str">
            <v>не определена</v>
          </cell>
          <cell r="O295" t="str">
            <v>нет</v>
          </cell>
          <cell r="P295" t="str">
            <v>не применимо (Херсонская обл.)</v>
          </cell>
          <cell r="Q295" t="str">
            <v>не определен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</row>
        <row r="296">
          <cell r="A296" t="str">
            <v>ЖДППСкангалиСЗФО</v>
          </cell>
          <cell r="B296" t="str">
            <v>Псковский</v>
          </cell>
          <cell r="C296" t="str">
            <v>Скангали</v>
          </cell>
          <cell r="D296" t="str">
            <v>ЖДПП</v>
          </cell>
          <cell r="E296" t="str">
            <v>ЖДПП</v>
          </cell>
          <cell r="F296" t="str">
            <v>нет</v>
          </cell>
          <cell r="G296" t="str">
            <v>СЗФО</v>
          </cell>
          <cell r="H296" t="str">
            <v>Псковская область</v>
          </cell>
          <cell r="I296" t="str">
            <v>нет</v>
          </cell>
          <cell r="J296" t="str">
            <v>не определена</v>
          </cell>
          <cell r="K296">
            <v>344</v>
          </cell>
          <cell r="L296" t="str">
            <v>Западный</v>
          </cell>
          <cell r="M296" t="str">
            <v>Сухопутный</v>
          </cell>
          <cell r="N296" t="str">
            <v>не определена</v>
          </cell>
          <cell r="O296" t="str">
            <v>нет</v>
          </cell>
          <cell r="P296" t="str">
            <v>Латвийская Республика</v>
          </cell>
          <cell r="Q296" t="str">
            <v>Карсава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</row>
        <row r="297">
          <cell r="A297" t="str">
            <v>СППСковородиноДФО</v>
          </cell>
          <cell r="B297" t="str">
            <v>Хабаровский</v>
          </cell>
          <cell r="C297" t="str">
            <v>Сковородино</v>
          </cell>
          <cell r="D297" t="str">
            <v>СПП</v>
          </cell>
          <cell r="E297" t="str">
            <v>СПП</v>
          </cell>
          <cell r="F297" t="str">
            <v>да</v>
          </cell>
          <cell r="G297" t="str">
            <v>ДФО</v>
          </cell>
          <cell r="H297" t="str">
            <v>Амурская область</v>
          </cell>
          <cell r="I297" t="str">
            <v>нет</v>
          </cell>
          <cell r="J297" t="str">
            <v>Группа В</v>
          </cell>
          <cell r="K297">
            <v>123</v>
          </cell>
          <cell r="L297" t="str">
            <v>Восток</v>
          </cell>
          <cell r="M297" t="str">
            <v>РК (сухопутный)</v>
          </cell>
          <cell r="N297" t="str">
            <v>не определена</v>
          </cell>
          <cell r="O297" t="str">
            <v>нет</v>
          </cell>
          <cell r="P297" t="str">
            <v>Китайская Народная Республика</v>
          </cell>
          <cell r="Q297" t="str">
            <v>Мохэ</v>
          </cell>
          <cell r="R297">
            <v>21900</v>
          </cell>
          <cell r="S297">
            <v>0</v>
          </cell>
          <cell r="T297">
            <v>0</v>
          </cell>
          <cell r="U297">
            <v>0</v>
          </cell>
          <cell r="V297">
            <v>5</v>
          </cell>
          <cell r="W297">
            <v>0</v>
          </cell>
          <cell r="X297">
            <v>5</v>
          </cell>
          <cell r="Y297">
            <v>22</v>
          </cell>
          <cell r="Z297">
            <v>3</v>
          </cell>
          <cell r="AA297">
            <v>25</v>
          </cell>
          <cell r="AB297">
            <v>0</v>
          </cell>
          <cell r="AC297">
            <v>0</v>
          </cell>
          <cell r="AD297">
            <v>0</v>
          </cell>
          <cell r="AE297">
            <v>30</v>
          </cell>
          <cell r="AF297">
            <v>0</v>
          </cell>
          <cell r="AG297">
            <v>0</v>
          </cell>
          <cell r="AH297">
            <v>0</v>
          </cell>
          <cell r="AI297">
            <v>4</v>
          </cell>
          <cell r="AJ297">
            <v>0</v>
          </cell>
          <cell r="AK297">
            <v>4</v>
          </cell>
          <cell r="AL297">
            <v>2</v>
          </cell>
          <cell r="AM297">
            <v>0</v>
          </cell>
          <cell r="AN297">
            <v>2</v>
          </cell>
          <cell r="AO297">
            <v>0</v>
          </cell>
          <cell r="AP297">
            <v>0</v>
          </cell>
          <cell r="AQ297">
            <v>0</v>
          </cell>
          <cell r="AR297">
            <v>6</v>
          </cell>
          <cell r="AS297">
            <v>0</v>
          </cell>
          <cell r="AT297">
            <v>0</v>
          </cell>
          <cell r="AU297">
            <v>0</v>
          </cell>
          <cell r="AV297">
            <v>4</v>
          </cell>
          <cell r="AW297">
            <v>0</v>
          </cell>
          <cell r="AX297">
            <v>4</v>
          </cell>
          <cell r="AY297">
            <v>0</v>
          </cell>
          <cell r="AZ297">
            <v>0</v>
          </cell>
          <cell r="BA297">
            <v>0</v>
          </cell>
          <cell r="BB297">
            <v>1</v>
          </cell>
          <cell r="BC297">
            <v>0</v>
          </cell>
          <cell r="BD297">
            <v>1</v>
          </cell>
          <cell r="BE297">
            <v>5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</row>
        <row r="298">
          <cell r="A298" t="str">
            <v>МАППСоветскСЗФО</v>
          </cell>
          <cell r="B298" t="str">
            <v>Калининградский</v>
          </cell>
          <cell r="C298" t="str">
            <v>Советск</v>
          </cell>
          <cell r="D298" t="str">
            <v>АПП</v>
          </cell>
          <cell r="E298" t="str">
            <v>МАПП</v>
          </cell>
          <cell r="F298" t="str">
            <v>да</v>
          </cell>
          <cell r="G298" t="str">
            <v>СЗФО</v>
          </cell>
          <cell r="H298" t="str">
            <v>Калининградская область</v>
          </cell>
          <cell r="I298" t="str">
            <v>нет</v>
          </cell>
          <cell r="J298" t="str">
            <v>Группа А</v>
          </cell>
          <cell r="K298">
            <v>133</v>
          </cell>
          <cell r="L298" t="str">
            <v>Западный</v>
          </cell>
          <cell r="M298" t="str">
            <v>Сухопутный</v>
          </cell>
          <cell r="N298" t="str">
            <v>Панъевропейский МТК-1</v>
          </cell>
          <cell r="O298" t="str">
            <v>нет</v>
          </cell>
          <cell r="P298" t="str">
            <v>Литовская Республика</v>
          </cell>
          <cell r="Q298" t="str">
            <v>Панемуне</v>
          </cell>
          <cell r="R298">
            <v>0</v>
          </cell>
          <cell r="S298">
            <v>49474.400000000001</v>
          </cell>
          <cell r="T298">
            <v>3269.02</v>
          </cell>
          <cell r="U298">
            <v>52743.42</v>
          </cell>
          <cell r="V298">
            <v>71812.070000000007</v>
          </cell>
          <cell r="W298">
            <v>3979.93</v>
          </cell>
          <cell r="X298">
            <v>75792</v>
          </cell>
          <cell r="Y298">
            <v>63447.02</v>
          </cell>
          <cell r="Z298">
            <v>4631.67</v>
          </cell>
          <cell r="AA298">
            <v>68078.69</v>
          </cell>
          <cell r="AB298">
            <v>71723.11</v>
          </cell>
          <cell r="AC298">
            <v>1560.38</v>
          </cell>
          <cell r="AD298">
            <v>73283.490000000005</v>
          </cell>
          <cell r="AE298">
            <v>269897.59999999998</v>
          </cell>
          <cell r="AF298">
            <v>68578.240000000005</v>
          </cell>
          <cell r="AG298">
            <v>1291.5999999999999</v>
          </cell>
          <cell r="AH298">
            <v>69869.840000000011</v>
          </cell>
          <cell r="AI298">
            <v>72110.14</v>
          </cell>
          <cell r="AJ298">
            <v>1698.78</v>
          </cell>
          <cell r="AK298">
            <v>73808.92</v>
          </cell>
          <cell r="AL298">
            <v>63085.49</v>
          </cell>
          <cell r="AM298">
            <v>1087.5999999999999</v>
          </cell>
          <cell r="AN298">
            <v>64173.09</v>
          </cell>
          <cell r="AO298">
            <v>66437.509999999995</v>
          </cell>
          <cell r="AP298">
            <v>1385.41</v>
          </cell>
          <cell r="AQ298">
            <v>67822.92</v>
          </cell>
          <cell r="AR298">
            <v>275674.77</v>
          </cell>
          <cell r="AS298">
            <v>87144.35</v>
          </cell>
          <cell r="AT298">
            <v>1959.19</v>
          </cell>
          <cell r="AU298">
            <v>89103.540000000008</v>
          </cell>
          <cell r="AV298">
            <v>83095.070000000007</v>
          </cell>
          <cell r="AW298">
            <v>1798.49</v>
          </cell>
          <cell r="AX298">
            <v>84893.560000000012</v>
          </cell>
          <cell r="AY298">
            <v>65684.11</v>
          </cell>
          <cell r="AZ298">
            <v>2918.02</v>
          </cell>
          <cell r="BA298">
            <v>68602.13</v>
          </cell>
          <cell r="BB298">
            <v>98004.7</v>
          </cell>
          <cell r="BC298">
            <v>3309.82</v>
          </cell>
          <cell r="BD298">
            <v>101314.52</v>
          </cell>
          <cell r="BE298">
            <v>343913.75</v>
          </cell>
          <cell r="BF298">
            <v>57139</v>
          </cell>
          <cell r="BG298">
            <v>1076</v>
          </cell>
          <cell r="BH298">
            <v>58215</v>
          </cell>
          <cell r="BI298">
            <v>69146.45</v>
          </cell>
          <cell r="BJ298">
            <v>405.54</v>
          </cell>
          <cell r="BK298">
            <v>69551.989999999991</v>
          </cell>
          <cell r="BL298">
            <v>77833.460000000006</v>
          </cell>
          <cell r="BM298">
            <v>578.34</v>
          </cell>
          <cell r="BN298">
            <v>78411.8</v>
          </cell>
          <cell r="BO298">
            <v>83201.740000000005</v>
          </cell>
          <cell r="BP298">
            <v>684.45</v>
          </cell>
          <cell r="BQ298">
            <v>83886.19</v>
          </cell>
          <cell r="BR298">
            <v>290064.98</v>
          </cell>
          <cell r="BS298">
            <v>77549.69</v>
          </cell>
          <cell r="BT298">
            <v>647.65</v>
          </cell>
          <cell r="BU298">
            <v>78197.34</v>
          </cell>
          <cell r="BV298">
            <v>96332.62</v>
          </cell>
          <cell r="BW298">
            <v>789.32</v>
          </cell>
          <cell r="BX298">
            <v>97121.94</v>
          </cell>
          <cell r="BY298">
            <v>288318.2</v>
          </cell>
          <cell r="BZ298">
            <v>702.78</v>
          </cell>
          <cell r="CA298">
            <v>289020.98000000004</v>
          </cell>
          <cell r="CB298">
            <v>119857.94</v>
          </cell>
          <cell r="CC298">
            <v>897.52</v>
          </cell>
          <cell r="CD298">
            <v>120755.46</v>
          </cell>
          <cell r="CE298">
            <v>585095.72000000009</v>
          </cell>
          <cell r="CF298">
            <v>63132.74</v>
          </cell>
          <cell r="CG298">
            <v>542.36</v>
          </cell>
          <cell r="CH298">
            <v>63675.1</v>
          </cell>
          <cell r="CI298">
            <v>17469.52</v>
          </cell>
          <cell r="CJ298">
            <v>196.48</v>
          </cell>
          <cell r="CK298">
            <v>17666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81341.100000000006</v>
          </cell>
        </row>
        <row r="299">
          <cell r="A299" t="str">
            <v>ЖДППСоветскСЗФО</v>
          </cell>
          <cell r="B299" t="str">
            <v>Калининградский</v>
          </cell>
          <cell r="C299" t="str">
            <v>Советск</v>
          </cell>
          <cell r="D299" t="str">
            <v>ЖДПП</v>
          </cell>
          <cell r="E299" t="str">
            <v>ЖДПП</v>
          </cell>
          <cell r="F299" t="str">
            <v>да</v>
          </cell>
          <cell r="G299" t="str">
            <v>СЗФО</v>
          </cell>
          <cell r="H299" t="str">
            <v>Калининградская область</v>
          </cell>
          <cell r="I299" t="str">
            <v>нет</v>
          </cell>
          <cell r="J299" t="str">
            <v>Группа В</v>
          </cell>
          <cell r="K299">
            <v>150</v>
          </cell>
          <cell r="L299" t="str">
            <v>Западный</v>
          </cell>
          <cell r="M299" t="str">
            <v>Сухопутный</v>
          </cell>
          <cell r="N299" t="str">
            <v>Панъевропейский МТК-1</v>
          </cell>
          <cell r="O299" t="str">
            <v>нет</v>
          </cell>
          <cell r="P299" t="str">
            <v>Литовская Республика</v>
          </cell>
          <cell r="Q299" t="str">
            <v>Пагегяй</v>
          </cell>
          <cell r="R299">
            <v>0</v>
          </cell>
          <cell r="S299">
            <v>215488</v>
          </cell>
          <cell r="T299">
            <v>748</v>
          </cell>
          <cell r="U299">
            <v>216236</v>
          </cell>
          <cell r="V299">
            <v>200973</v>
          </cell>
          <cell r="W299">
            <v>1913</v>
          </cell>
          <cell r="X299">
            <v>202886</v>
          </cell>
          <cell r="Y299">
            <v>390489</v>
          </cell>
          <cell r="Z299">
            <v>1356</v>
          </cell>
          <cell r="AA299">
            <v>391845</v>
          </cell>
          <cell r="AB299">
            <v>339896</v>
          </cell>
          <cell r="AC299">
            <v>3062</v>
          </cell>
          <cell r="AD299">
            <v>342958</v>
          </cell>
          <cell r="AE299">
            <v>1153925</v>
          </cell>
          <cell r="AF299">
            <v>315890</v>
          </cell>
          <cell r="AG299">
            <v>1305</v>
          </cell>
          <cell r="AH299">
            <v>317195</v>
          </cell>
          <cell r="AI299">
            <v>469504</v>
          </cell>
          <cell r="AJ299">
            <v>18846</v>
          </cell>
          <cell r="AK299">
            <v>488350</v>
          </cell>
          <cell r="AL299">
            <v>453288</v>
          </cell>
          <cell r="AM299">
            <v>16416</v>
          </cell>
          <cell r="AN299">
            <v>469704</v>
          </cell>
          <cell r="AO299">
            <v>469003</v>
          </cell>
          <cell r="AP299">
            <v>17479</v>
          </cell>
          <cell r="AQ299">
            <v>486482</v>
          </cell>
          <cell r="AR299">
            <v>1761731</v>
          </cell>
          <cell r="AS299">
            <v>490017</v>
          </cell>
          <cell r="AT299">
            <v>8064</v>
          </cell>
          <cell r="AU299">
            <v>498081</v>
          </cell>
          <cell r="AV299">
            <v>228427</v>
          </cell>
          <cell r="AW299">
            <v>282337</v>
          </cell>
          <cell r="AX299">
            <v>510764</v>
          </cell>
          <cell r="AY299">
            <v>412692</v>
          </cell>
          <cell r="AZ299">
            <v>108044</v>
          </cell>
          <cell r="BA299">
            <v>520736</v>
          </cell>
          <cell r="BB299">
            <v>342813</v>
          </cell>
          <cell r="BC299">
            <v>153588</v>
          </cell>
          <cell r="BD299">
            <v>496401</v>
          </cell>
          <cell r="BE299">
            <v>2025982</v>
          </cell>
          <cell r="BF299">
            <v>239252</v>
          </cell>
          <cell r="BG299">
            <v>140810</v>
          </cell>
          <cell r="BH299">
            <v>380062</v>
          </cell>
          <cell r="BI299">
            <v>291969</v>
          </cell>
          <cell r="BJ299">
            <v>63182</v>
          </cell>
          <cell r="BK299">
            <v>355151</v>
          </cell>
          <cell r="BL299">
            <v>439037</v>
          </cell>
          <cell r="BM299">
            <v>71097</v>
          </cell>
          <cell r="BN299">
            <v>510134</v>
          </cell>
          <cell r="BO299">
            <v>497030</v>
          </cell>
          <cell r="BP299">
            <v>109072</v>
          </cell>
          <cell r="BQ299">
            <v>606102</v>
          </cell>
          <cell r="BR299">
            <v>1851449</v>
          </cell>
          <cell r="BS299">
            <v>257430</v>
          </cell>
          <cell r="BT299">
            <v>68174</v>
          </cell>
          <cell r="BU299">
            <v>325604</v>
          </cell>
          <cell r="BV299">
            <v>293397</v>
          </cell>
          <cell r="BW299">
            <v>23005.119999999999</v>
          </cell>
          <cell r="BX299">
            <v>316402.12</v>
          </cell>
          <cell r="BY299">
            <v>333054</v>
          </cell>
          <cell r="BZ299">
            <v>68634</v>
          </cell>
          <cell r="CA299">
            <v>401688</v>
          </cell>
          <cell r="CB299">
            <v>200047</v>
          </cell>
          <cell r="CC299">
            <v>103079</v>
          </cell>
          <cell r="CD299">
            <v>303126</v>
          </cell>
          <cell r="CE299">
            <v>1346820.12</v>
          </cell>
          <cell r="CF299">
            <v>200201</v>
          </cell>
          <cell r="CG299">
            <v>86578</v>
          </cell>
          <cell r="CH299">
            <v>286779</v>
          </cell>
          <cell r="CI299">
            <v>120487</v>
          </cell>
          <cell r="CJ299">
            <v>18421</v>
          </cell>
          <cell r="CK299">
            <v>138908</v>
          </cell>
          <cell r="CL299">
            <v>42525.393380000001</v>
          </cell>
          <cell r="CM299">
            <v>23757.9545</v>
          </cell>
          <cell r="CN299">
            <v>66283.347880000001</v>
          </cell>
          <cell r="CO299">
            <v>37373.702649999999</v>
          </cell>
          <cell r="CP299">
            <v>71819</v>
          </cell>
          <cell r="CQ299">
            <v>109192.70264999999</v>
          </cell>
          <cell r="CR299">
            <v>601163.05053000001</v>
          </cell>
        </row>
        <row r="300">
          <cell r="A300" t="str">
            <v>РППСоветск (Русне, Юрбаркас)СЗФО</v>
          </cell>
          <cell r="B300" t="str">
            <v>Калининградский</v>
          </cell>
          <cell r="C300" t="str">
            <v>Советск (Русне, Юрбаркас)</v>
          </cell>
          <cell r="D300" t="str">
            <v>РПП</v>
          </cell>
          <cell r="E300" t="str">
            <v>РПП</v>
          </cell>
          <cell r="F300" t="str">
            <v>нет</v>
          </cell>
          <cell r="G300" t="str">
            <v>СЗФО</v>
          </cell>
          <cell r="H300" t="str">
            <v>Калининградская область</v>
          </cell>
          <cell r="I300" t="str">
            <v>нет</v>
          </cell>
          <cell r="J300" t="str">
            <v>не определена</v>
          </cell>
          <cell r="K300">
            <v>372</v>
          </cell>
          <cell r="L300" t="str">
            <v>Западный</v>
          </cell>
          <cell r="M300" t="str">
            <v>Сухопутный</v>
          </cell>
          <cell r="N300" t="str">
            <v>не определена</v>
          </cell>
          <cell r="O300" t="str">
            <v>нет</v>
          </cell>
          <cell r="P300" t="str">
            <v>Литовская Республика</v>
          </cell>
          <cell r="Q300" t="str">
            <v>Русне, Юрбаркас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</row>
        <row r="301">
          <cell r="A301" t="str">
            <v>МППСоветская ГаваньДФО</v>
          </cell>
          <cell r="B301" t="str">
            <v>Хабаровский</v>
          </cell>
          <cell r="C301" t="str">
            <v>Советская Гавань</v>
          </cell>
          <cell r="D301" t="str">
            <v>МПП</v>
          </cell>
          <cell r="E301" t="str">
            <v>МПП</v>
          </cell>
          <cell r="F301" t="str">
            <v>да</v>
          </cell>
          <cell r="G301" t="str">
            <v>ДФО</v>
          </cell>
          <cell r="H301" t="str">
            <v>Хабаровский край</v>
          </cell>
          <cell r="I301" t="str">
            <v>нет</v>
          </cell>
          <cell r="J301" t="str">
            <v>Группа В</v>
          </cell>
          <cell r="K301">
            <v>148</v>
          </cell>
          <cell r="L301" t="str">
            <v>Восток</v>
          </cell>
          <cell r="M301" t="str">
            <v>Порты ДВ</v>
          </cell>
          <cell r="N301" t="str">
            <v>не определена</v>
          </cell>
          <cell r="O301" t="str">
            <v>нет</v>
          </cell>
          <cell r="P301" t="str">
            <v>не применимо</v>
          </cell>
          <cell r="Q301" t="str">
            <v>не применимо</v>
          </cell>
          <cell r="R301">
            <v>3690150</v>
          </cell>
          <cell r="S301">
            <v>0</v>
          </cell>
          <cell r="T301">
            <v>160851</v>
          </cell>
          <cell r="U301">
            <v>160851</v>
          </cell>
          <cell r="V301">
            <v>128</v>
          </cell>
          <cell r="W301">
            <v>107120</v>
          </cell>
          <cell r="X301">
            <v>107248</v>
          </cell>
          <cell r="Y301">
            <v>1</v>
          </cell>
          <cell r="Z301">
            <v>128276</v>
          </cell>
          <cell r="AA301">
            <v>128277</v>
          </cell>
          <cell r="AB301">
            <v>7</v>
          </cell>
          <cell r="AC301">
            <v>136889</v>
          </cell>
          <cell r="AD301">
            <v>136896</v>
          </cell>
          <cell r="AE301">
            <v>533272</v>
          </cell>
          <cell r="AF301">
            <v>0</v>
          </cell>
          <cell r="AG301">
            <v>93365</v>
          </cell>
          <cell r="AH301">
            <v>93365</v>
          </cell>
          <cell r="AI301">
            <v>6097</v>
          </cell>
          <cell r="AJ301">
            <v>104815</v>
          </cell>
          <cell r="AK301">
            <v>110912</v>
          </cell>
          <cell r="AL301">
            <v>168</v>
          </cell>
          <cell r="AM301">
            <v>115772</v>
          </cell>
          <cell r="AN301">
            <v>115940</v>
          </cell>
          <cell r="AO301">
            <v>1671</v>
          </cell>
          <cell r="AP301">
            <v>142896</v>
          </cell>
          <cell r="AQ301">
            <v>144567</v>
          </cell>
          <cell r="AR301">
            <v>464784</v>
          </cell>
          <cell r="AS301">
            <v>4053</v>
          </cell>
          <cell r="AT301">
            <v>31326</v>
          </cell>
          <cell r="AU301">
            <v>35379</v>
          </cell>
          <cell r="AV301">
            <v>4707</v>
          </cell>
          <cell r="AW301">
            <v>120099</v>
          </cell>
          <cell r="AX301">
            <v>124806</v>
          </cell>
          <cell r="AY301">
            <v>1108</v>
          </cell>
          <cell r="AZ301">
            <v>159064</v>
          </cell>
          <cell r="BA301">
            <v>160172</v>
          </cell>
          <cell r="BB301">
            <v>464</v>
          </cell>
          <cell r="BC301">
            <v>86847</v>
          </cell>
          <cell r="BD301">
            <v>87311</v>
          </cell>
          <cell r="BE301">
            <v>407668</v>
          </cell>
          <cell r="BF301">
            <v>0</v>
          </cell>
          <cell r="BG301">
            <v>44779</v>
          </cell>
          <cell r="BH301">
            <v>44779</v>
          </cell>
          <cell r="BI301">
            <v>0</v>
          </cell>
          <cell r="BJ301">
            <v>113837</v>
          </cell>
          <cell r="BK301">
            <v>113837</v>
          </cell>
          <cell r="BL301">
            <v>26.718</v>
          </cell>
          <cell r="BM301">
            <v>223546.88200000001</v>
          </cell>
          <cell r="BN301">
            <v>223573.6</v>
          </cell>
          <cell r="BO301">
            <v>0</v>
          </cell>
          <cell r="BP301">
            <v>146993.35999999999</v>
          </cell>
          <cell r="BQ301">
            <v>146993.35999999999</v>
          </cell>
          <cell r="BR301">
            <v>529182.96</v>
          </cell>
          <cell r="BS301">
            <v>0</v>
          </cell>
          <cell r="BT301">
            <v>28851.97</v>
          </cell>
          <cell r="BU301">
            <v>28851.97</v>
          </cell>
          <cell r="BV301">
            <v>65.91</v>
          </cell>
          <cell r="BW301">
            <v>106237.508</v>
          </cell>
          <cell r="BX301">
            <v>106303.41800000001</v>
          </cell>
          <cell r="BY301">
            <v>16063.09</v>
          </cell>
          <cell r="BZ301">
            <v>154404.685</v>
          </cell>
          <cell r="CA301">
            <v>170467.77499999999</v>
          </cell>
          <cell r="CB301">
            <v>3848.489</v>
          </cell>
          <cell r="CC301">
            <v>103416.747</v>
          </cell>
          <cell r="CD301">
            <v>107265.236</v>
          </cell>
          <cell r="CE301">
            <v>412888.39899999998</v>
          </cell>
          <cell r="CF301">
            <v>0</v>
          </cell>
          <cell r="CG301">
            <v>14731.82</v>
          </cell>
          <cell r="CH301">
            <v>14731.82</v>
          </cell>
          <cell r="CI301">
            <v>5500.32</v>
          </cell>
          <cell r="CJ301">
            <v>58393.521000000001</v>
          </cell>
          <cell r="CK301">
            <v>63893.841</v>
          </cell>
          <cell r="CL301">
            <v>9590.0560000000005</v>
          </cell>
          <cell r="CM301">
            <v>31957.218000000001</v>
          </cell>
          <cell r="CN301">
            <v>41547.274000000005</v>
          </cell>
          <cell r="CO301">
            <v>8638.49</v>
          </cell>
          <cell r="CP301">
            <v>52236.152000000002</v>
          </cell>
          <cell r="CQ301">
            <v>60874.642</v>
          </cell>
          <cell r="CR301">
            <v>181047.57699999999</v>
          </cell>
        </row>
        <row r="302">
          <cell r="A302" t="str">
            <v>МАППТашантаСФО</v>
          </cell>
          <cell r="B302" t="str">
            <v>Новосибирский</v>
          </cell>
          <cell r="C302" t="str">
            <v>Ташанта</v>
          </cell>
          <cell r="D302" t="str">
            <v>АПП</v>
          </cell>
          <cell r="E302" t="str">
            <v>МАПП</v>
          </cell>
          <cell r="F302" t="str">
            <v>да</v>
          </cell>
          <cell r="G302" t="str">
            <v>СФО</v>
          </cell>
          <cell r="H302" t="str">
            <v>Республика Алтай</v>
          </cell>
          <cell r="I302" t="str">
            <v>нет</v>
          </cell>
          <cell r="J302" t="str">
            <v>Группа В</v>
          </cell>
          <cell r="K302">
            <v>33</v>
          </cell>
          <cell r="L302" t="str">
            <v>Восток</v>
          </cell>
          <cell r="M302" t="str">
            <v>РМК</v>
          </cell>
          <cell r="N302" t="str">
            <v>не определена</v>
          </cell>
          <cell r="O302" t="str">
            <v>нет</v>
          </cell>
          <cell r="P302" t="str">
            <v>Монголия</v>
          </cell>
          <cell r="Q302" t="str">
            <v>Цаган-Нур</v>
          </cell>
          <cell r="R302">
            <v>0</v>
          </cell>
          <cell r="S302">
            <v>160.5</v>
          </cell>
          <cell r="T302">
            <v>8955.9</v>
          </cell>
          <cell r="U302">
            <v>9116.4</v>
          </cell>
          <cell r="V302">
            <v>86.746849999999995</v>
          </cell>
          <cell r="W302">
            <v>12943.66884</v>
          </cell>
          <cell r="X302">
            <v>13030.41569</v>
          </cell>
          <cell r="Y302">
            <v>414.49799999999999</v>
          </cell>
          <cell r="Z302">
            <v>17654.192999999999</v>
          </cell>
          <cell r="AA302">
            <v>18068.690999999999</v>
          </cell>
          <cell r="AB302">
            <v>247.46</v>
          </cell>
          <cell r="AC302">
            <v>18995.46</v>
          </cell>
          <cell r="AD302">
            <v>19242.919999999998</v>
          </cell>
          <cell r="AE302">
            <v>59458.42669</v>
          </cell>
          <cell r="AF302">
            <v>147.52000000000001</v>
          </cell>
          <cell r="AG302">
            <v>22017.74</v>
          </cell>
          <cell r="AH302">
            <v>22165.260000000002</v>
          </cell>
          <cell r="AI302">
            <v>100.12</v>
          </cell>
          <cell r="AJ302">
            <v>17831.95</v>
          </cell>
          <cell r="AK302">
            <v>17932.07</v>
          </cell>
          <cell r="AL302">
            <v>110.3</v>
          </cell>
          <cell r="AM302">
            <v>21091.53</v>
          </cell>
          <cell r="AN302">
            <v>21201.829999999998</v>
          </cell>
          <cell r="AO302">
            <v>490.09</v>
          </cell>
          <cell r="AP302">
            <v>20136.509999999998</v>
          </cell>
          <cell r="AQ302">
            <v>20626.599999999999</v>
          </cell>
          <cell r="AR302">
            <v>81925.760000000009</v>
          </cell>
          <cell r="AS302">
            <v>181.13</v>
          </cell>
          <cell r="AT302">
            <v>21529.919999999998</v>
          </cell>
          <cell r="AU302">
            <v>21711.05</v>
          </cell>
          <cell r="AV302">
            <v>91.57</v>
          </cell>
          <cell r="AW302">
            <v>19821.150000000001</v>
          </cell>
          <cell r="AX302">
            <v>19912.72</v>
          </cell>
          <cell r="AY302">
            <v>275.14</v>
          </cell>
          <cell r="AZ302">
            <v>23100.736000000001</v>
          </cell>
          <cell r="BA302">
            <v>23375.876</v>
          </cell>
          <cell r="BB302">
            <v>676.61099999999999</v>
          </cell>
          <cell r="BC302">
            <v>20501.142</v>
          </cell>
          <cell r="BD302">
            <v>21177.753000000001</v>
          </cell>
          <cell r="BE302">
            <v>86177.399000000005</v>
          </cell>
          <cell r="BF302">
            <v>99.82</v>
          </cell>
          <cell r="BG302">
            <v>21579.571</v>
          </cell>
          <cell r="BH302">
            <v>21679.391</v>
          </cell>
          <cell r="BI302">
            <v>146.11000000000001</v>
          </cell>
          <cell r="BJ302">
            <v>22818.94</v>
          </cell>
          <cell r="BK302">
            <v>22965.05</v>
          </cell>
          <cell r="BL302">
            <v>187.58</v>
          </cell>
          <cell r="BM302">
            <v>22240.080000000002</v>
          </cell>
          <cell r="BN302">
            <v>22427.660000000003</v>
          </cell>
          <cell r="BO302">
            <v>156.51</v>
          </cell>
          <cell r="BP302">
            <v>14909.68</v>
          </cell>
          <cell r="BQ302">
            <v>15066.19</v>
          </cell>
          <cell r="BR302">
            <v>82138.291000000012</v>
          </cell>
          <cell r="BS302">
            <v>0</v>
          </cell>
          <cell r="BT302">
            <v>15351</v>
          </cell>
          <cell r="BU302">
            <v>15351</v>
          </cell>
          <cell r="BV302">
            <v>21</v>
          </cell>
          <cell r="BW302">
            <v>22284</v>
          </cell>
          <cell r="BX302">
            <v>22305</v>
          </cell>
          <cell r="BY302">
            <v>39</v>
          </cell>
          <cell r="BZ302">
            <v>23381</v>
          </cell>
          <cell r="CA302">
            <v>23420</v>
          </cell>
          <cell r="CB302">
            <v>430</v>
          </cell>
          <cell r="CC302">
            <v>27979</v>
          </cell>
          <cell r="CD302">
            <v>28409</v>
          </cell>
          <cell r="CE302">
            <v>89485</v>
          </cell>
          <cell r="CF302">
            <v>174</v>
          </cell>
          <cell r="CG302">
            <v>23091</v>
          </cell>
          <cell r="CH302">
            <v>23265</v>
          </cell>
          <cell r="CI302">
            <v>174</v>
          </cell>
          <cell r="CJ302">
            <v>28729</v>
          </cell>
          <cell r="CK302">
            <v>28903</v>
          </cell>
          <cell r="CL302">
            <v>654</v>
          </cell>
          <cell r="CM302">
            <v>28279</v>
          </cell>
          <cell r="CN302">
            <v>28933</v>
          </cell>
          <cell r="CO302">
            <v>1784</v>
          </cell>
          <cell r="CP302">
            <v>40434</v>
          </cell>
          <cell r="CQ302">
            <v>42218</v>
          </cell>
          <cell r="CR302">
            <v>123319</v>
          </cell>
        </row>
        <row r="303">
          <cell r="A303" t="str">
            <v>ДАППХандагайты (Боршо)СФО</v>
          </cell>
          <cell r="B303" t="str">
            <v>Новосибирский</v>
          </cell>
          <cell r="C303" t="str">
            <v>Хандагайты (Боршо)</v>
          </cell>
          <cell r="D303" t="str">
            <v>АПП</v>
          </cell>
          <cell r="E303" t="str">
            <v>МАПП</v>
          </cell>
          <cell r="F303" t="str">
            <v>да</v>
          </cell>
          <cell r="G303" t="str">
            <v>СФО</v>
          </cell>
          <cell r="H303" t="str">
            <v>Республика Тыва</v>
          </cell>
          <cell r="I303" t="str">
            <v>нет</v>
          </cell>
          <cell r="J303" t="str">
            <v>Группа А</v>
          </cell>
          <cell r="K303">
            <v>78</v>
          </cell>
          <cell r="L303" t="str">
            <v>Восток</v>
          </cell>
          <cell r="M303" t="str">
            <v>РМК</v>
          </cell>
          <cell r="N303" t="str">
            <v>не определена</v>
          </cell>
          <cell r="O303" t="str">
            <v>нет</v>
          </cell>
          <cell r="P303" t="str">
            <v>Монголия</v>
          </cell>
          <cell r="Q303" t="str">
            <v>Боршо</v>
          </cell>
          <cell r="R303">
            <v>0</v>
          </cell>
          <cell r="S303">
            <v>1.43</v>
          </cell>
          <cell r="T303">
            <v>8159.37</v>
          </cell>
          <cell r="U303">
            <v>8160.8</v>
          </cell>
          <cell r="V303">
            <v>21.04</v>
          </cell>
          <cell r="W303">
            <v>5253.15</v>
          </cell>
          <cell r="X303">
            <v>5274.19</v>
          </cell>
          <cell r="Y303">
            <v>40.53</v>
          </cell>
          <cell r="Z303">
            <v>7172.63</v>
          </cell>
          <cell r="AA303">
            <v>7213.16</v>
          </cell>
          <cell r="AB303">
            <v>82.16</v>
          </cell>
          <cell r="AC303">
            <v>9498.75</v>
          </cell>
          <cell r="AD303">
            <v>9580.91</v>
          </cell>
          <cell r="AE303">
            <v>30229.059999999998</v>
          </cell>
          <cell r="AF303">
            <v>2.25</v>
          </cell>
          <cell r="AG303">
            <v>8339.23</v>
          </cell>
          <cell r="AH303">
            <v>8341.48</v>
          </cell>
          <cell r="AI303">
            <v>6.33</v>
          </cell>
          <cell r="AJ303">
            <v>8480.14</v>
          </cell>
          <cell r="AK303">
            <v>8486.4699999999993</v>
          </cell>
          <cell r="AL303">
            <v>62.24</v>
          </cell>
          <cell r="AM303">
            <v>10112.18</v>
          </cell>
          <cell r="AN303">
            <v>10174.42</v>
          </cell>
          <cell r="AO303">
            <v>108.33</v>
          </cell>
          <cell r="AP303">
            <v>8251.86</v>
          </cell>
          <cell r="AQ303">
            <v>8360.19</v>
          </cell>
          <cell r="AR303">
            <v>35362.559999999998</v>
          </cell>
          <cell r="AS303">
            <v>1.77</v>
          </cell>
          <cell r="AT303">
            <v>7790.29</v>
          </cell>
          <cell r="AU303">
            <v>7792.06</v>
          </cell>
          <cell r="AV303">
            <v>7.44</v>
          </cell>
          <cell r="AW303">
            <v>4738.37</v>
          </cell>
          <cell r="AX303">
            <v>4745.8099999999995</v>
          </cell>
          <cell r="AY303">
            <v>5.27</v>
          </cell>
          <cell r="AZ303">
            <v>7622.36</v>
          </cell>
          <cell r="BA303">
            <v>7627.63</v>
          </cell>
          <cell r="BB303">
            <v>594.28</v>
          </cell>
          <cell r="BC303">
            <v>8760.3700000000008</v>
          </cell>
          <cell r="BD303">
            <v>9354.6500000000015</v>
          </cell>
          <cell r="BE303">
            <v>29520.150000000005</v>
          </cell>
          <cell r="BF303">
            <v>2.04</v>
          </cell>
          <cell r="BG303">
            <v>8483.59</v>
          </cell>
          <cell r="BH303">
            <v>8485.630000000001</v>
          </cell>
          <cell r="BI303">
            <v>0</v>
          </cell>
          <cell r="BJ303">
            <v>7530.88</v>
          </cell>
          <cell r="BK303">
            <v>7530.88</v>
          </cell>
          <cell r="BL303">
            <v>120.7</v>
          </cell>
          <cell r="BM303">
            <v>11204.62</v>
          </cell>
          <cell r="BN303">
            <v>11325.320000000002</v>
          </cell>
          <cell r="BO303">
            <v>117.4</v>
          </cell>
          <cell r="BP303">
            <v>3170.48</v>
          </cell>
          <cell r="BQ303">
            <v>3287.88</v>
          </cell>
          <cell r="BR303">
            <v>30629.710000000003</v>
          </cell>
          <cell r="BS303">
            <v>0</v>
          </cell>
          <cell r="BT303">
            <v>2012.741</v>
          </cell>
          <cell r="BU303">
            <v>2012.741</v>
          </cell>
          <cell r="BV303">
            <v>0</v>
          </cell>
          <cell r="BW303">
            <v>11609.28</v>
          </cell>
          <cell r="BX303">
            <v>11609.28</v>
          </cell>
          <cell r="BY303">
            <v>57.3</v>
          </cell>
          <cell r="BZ303">
            <v>11585.6</v>
          </cell>
          <cell r="CA303">
            <v>11642.9</v>
          </cell>
          <cell r="CB303">
            <v>58.4</v>
          </cell>
          <cell r="CC303">
            <v>9611.2000000000007</v>
          </cell>
          <cell r="CD303">
            <v>9669.6</v>
          </cell>
          <cell r="CE303">
            <v>34934.521000000001</v>
          </cell>
          <cell r="CF303">
            <v>0</v>
          </cell>
          <cell r="CG303">
            <v>9722.4599999999991</v>
          </cell>
          <cell r="CH303">
            <v>9722.4599999999991</v>
          </cell>
          <cell r="CI303">
            <v>367.55</v>
          </cell>
          <cell r="CJ303">
            <v>8741.2900000000009</v>
          </cell>
          <cell r="CK303">
            <v>9108.84</v>
          </cell>
          <cell r="CL303">
            <v>821.11</v>
          </cell>
          <cell r="CM303">
            <v>9806.0400000000009</v>
          </cell>
          <cell r="CN303">
            <v>10627.150000000001</v>
          </cell>
          <cell r="CO303">
            <v>248.8</v>
          </cell>
          <cell r="CP303">
            <v>11309.25</v>
          </cell>
          <cell r="CQ303">
            <v>11558.05</v>
          </cell>
          <cell r="CR303">
            <v>41016.5</v>
          </cell>
        </row>
        <row r="304">
          <cell r="A304" t="str">
            <v>ВППСочиЮФО</v>
          </cell>
          <cell r="B304" t="str">
            <v>Сочинский</v>
          </cell>
          <cell r="C304" t="str">
            <v>Сочи</v>
          </cell>
          <cell r="D304" t="str">
            <v>ВПП</v>
          </cell>
          <cell r="E304" t="str">
            <v>ВПП</v>
          </cell>
          <cell r="F304" t="str">
            <v>да</v>
          </cell>
          <cell r="G304" t="str">
            <v>ЮФО</v>
          </cell>
          <cell r="H304" t="str">
            <v>Краснодарский край</v>
          </cell>
          <cell r="I304" t="str">
            <v>нет</v>
          </cell>
          <cell r="J304" t="str">
            <v>Группа С</v>
          </cell>
          <cell r="K304">
            <v>219</v>
          </cell>
          <cell r="L304" t="str">
            <v>Не является признаком отнесения к МТК</v>
          </cell>
          <cell r="M304" t="str">
            <v>Не является признаком отнесения к МТК</v>
          </cell>
          <cell r="N304" t="str">
            <v>не определена</v>
          </cell>
          <cell r="O304" t="str">
            <v>нет</v>
          </cell>
          <cell r="P304" t="str">
            <v>не применимо</v>
          </cell>
          <cell r="Q304" t="str">
            <v>не применимо</v>
          </cell>
          <cell r="R304">
            <v>0</v>
          </cell>
          <cell r="S304">
            <v>42.02</v>
          </cell>
          <cell r="T304">
            <v>23.13</v>
          </cell>
          <cell r="U304">
            <v>65.150000000000006</v>
          </cell>
          <cell r="V304">
            <v>16</v>
          </cell>
          <cell r="W304">
            <v>14289</v>
          </cell>
          <cell r="X304">
            <v>14305</v>
          </cell>
          <cell r="Y304">
            <v>8.73</v>
          </cell>
          <cell r="Z304">
            <v>35.119999999999997</v>
          </cell>
          <cell r="AA304">
            <v>43.849999999999994</v>
          </cell>
          <cell r="AB304">
            <v>51.4</v>
          </cell>
          <cell r="AC304">
            <v>32.79</v>
          </cell>
          <cell r="AD304">
            <v>84.19</v>
          </cell>
          <cell r="AE304">
            <v>14498.19</v>
          </cell>
          <cell r="AF304">
            <v>9.75</v>
          </cell>
          <cell r="AG304">
            <v>8811</v>
          </cell>
          <cell r="AH304">
            <v>8820.75</v>
          </cell>
          <cell r="AI304">
            <v>30</v>
          </cell>
          <cell r="AJ304">
            <v>24</v>
          </cell>
          <cell r="AK304">
            <v>54</v>
          </cell>
          <cell r="AL304">
            <v>686</v>
          </cell>
          <cell r="AM304">
            <v>12</v>
          </cell>
          <cell r="AN304">
            <v>698</v>
          </cell>
          <cell r="AO304">
            <v>7.08</v>
          </cell>
          <cell r="AP304">
            <v>699.95</v>
          </cell>
          <cell r="AQ304">
            <v>707.03000000000009</v>
          </cell>
          <cell r="AR304">
            <v>10279.780000000001</v>
          </cell>
          <cell r="AS304">
            <v>28.77</v>
          </cell>
          <cell r="AT304">
            <v>15.56</v>
          </cell>
          <cell r="AU304">
            <v>44.33</v>
          </cell>
          <cell r="AV304">
            <v>74.31</v>
          </cell>
          <cell r="AW304">
            <v>174.41</v>
          </cell>
          <cell r="AX304">
            <v>248.72</v>
          </cell>
          <cell r="AY304">
            <v>857.63</v>
          </cell>
          <cell r="AZ304">
            <v>67.78</v>
          </cell>
          <cell r="BA304">
            <v>925.41</v>
          </cell>
          <cell r="BB304">
            <v>48.24</v>
          </cell>
          <cell r="BC304">
            <v>764.33</v>
          </cell>
          <cell r="BD304">
            <v>812.57</v>
          </cell>
          <cell r="BE304">
            <v>2031.03</v>
          </cell>
          <cell r="BF304">
            <v>3.0009999999999999</v>
          </cell>
          <cell r="BG304">
            <v>150.81</v>
          </cell>
          <cell r="BH304">
            <v>153.81100000000001</v>
          </cell>
          <cell r="BI304">
            <v>14.718999999999999</v>
          </cell>
          <cell r="BJ304">
            <v>8.0389999999999997</v>
          </cell>
          <cell r="BK304">
            <v>22.757999999999999</v>
          </cell>
          <cell r="BL304">
            <v>662.10699999999997</v>
          </cell>
          <cell r="BM304">
            <v>555.1</v>
          </cell>
          <cell r="BN304">
            <v>1217.2069999999999</v>
          </cell>
          <cell r="BO304">
            <v>7.6269999999999998</v>
          </cell>
          <cell r="BP304">
            <v>360.512</v>
          </cell>
          <cell r="BQ304">
            <v>368.13900000000001</v>
          </cell>
          <cell r="BR304">
            <v>1761.915</v>
          </cell>
          <cell r="BS304">
            <v>36.32</v>
          </cell>
          <cell r="BT304">
            <v>0</v>
          </cell>
          <cell r="BU304">
            <v>36.32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20.3</v>
          </cell>
          <cell r="CC304">
            <v>7.5709999999999997</v>
          </cell>
          <cell r="CD304">
            <v>27.871000000000002</v>
          </cell>
          <cell r="CE304">
            <v>64.191000000000003</v>
          </cell>
          <cell r="CF304">
            <v>1.577</v>
          </cell>
          <cell r="CG304">
            <v>487.03</v>
          </cell>
          <cell r="CH304">
            <v>488.60699999999997</v>
          </cell>
          <cell r="CI304">
            <v>33.715000000000003</v>
          </cell>
          <cell r="CJ304">
            <v>55.454000000000001</v>
          </cell>
          <cell r="CK304">
            <v>89.169000000000011</v>
          </cell>
          <cell r="CL304">
            <v>27.213000000000001</v>
          </cell>
          <cell r="CM304">
            <v>110.747</v>
          </cell>
          <cell r="CN304">
            <v>137.96</v>
          </cell>
          <cell r="CO304">
            <v>67.28</v>
          </cell>
          <cell r="CP304">
            <v>10.19</v>
          </cell>
          <cell r="CQ304">
            <v>77.47</v>
          </cell>
          <cell r="CR304">
            <v>793.20600000000002</v>
          </cell>
        </row>
        <row r="305">
          <cell r="A305" t="str">
            <v>МППСочиЮФО</v>
          </cell>
          <cell r="B305" t="str">
            <v>Сочинский</v>
          </cell>
          <cell r="C305" t="str">
            <v>Сочи</v>
          </cell>
          <cell r="D305" t="str">
            <v>МПП</v>
          </cell>
          <cell r="E305" t="str">
            <v>МПП</v>
          </cell>
          <cell r="F305" t="str">
            <v>да</v>
          </cell>
          <cell r="G305" t="str">
            <v>ЮФО</v>
          </cell>
          <cell r="H305" t="str">
            <v>Краснодарский край</v>
          </cell>
          <cell r="I305" t="str">
            <v>нет</v>
          </cell>
          <cell r="J305" t="str">
            <v>Группа В</v>
          </cell>
          <cell r="K305">
            <v>162</v>
          </cell>
          <cell r="L305" t="str">
            <v>АЧБ</v>
          </cell>
          <cell r="M305" t="str">
            <v>Морской</v>
          </cell>
          <cell r="N305" t="str">
            <v>Север-Юг
Транссиб</v>
          </cell>
          <cell r="O305" t="str">
            <v>нет</v>
          </cell>
          <cell r="P305" t="str">
            <v>не применимо</v>
          </cell>
          <cell r="Q305" t="str">
            <v>не применимо</v>
          </cell>
          <cell r="R305">
            <v>5000000</v>
          </cell>
          <cell r="S305">
            <v>44.9</v>
          </cell>
          <cell r="T305">
            <v>0</v>
          </cell>
          <cell r="U305">
            <v>44.9</v>
          </cell>
          <cell r="V305">
            <v>8343</v>
          </cell>
          <cell r="W305">
            <v>0</v>
          </cell>
          <cell r="X305">
            <v>8343</v>
          </cell>
          <cell r="Y305">
            <v>0</v>
          </cell>
          <cell r="Z305">
            <v>0</v>
          </cell>
          <cell r="AA305">
            <v>0</v>
          </cell>
          <cell r="AB305">
            <v>8455.9500000000007</v>
          </cell>
          <cell r="AC305">
            <v>134.94999999999999</v>
          </cell>
          <cell r="AD305">
            <v>8590.9000000000015</v>
          </cell>
          <cell r="AE305">
            <v>16978.800000000003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0.33</v>
          </cell>
          <cell r="AM305">
            <v>0</v>
          </cell>
          <cell r="AN305">
            <v>0.33</v>
          </cell>
          <cell r="AO305">
            <v>0</v>
          </cell>
          <cell r="AP305">
            <v>0</v>
          </cell>
          <cell r="AQ305">
            <v>0</v>
          </cell>
          <cell r="AR305">
            <v>0.33</v>
          </cell>
          <cell r="AS305">
            <v>2224.65</v>
          </cell>
          <cell r="AT305">
            <v>0</v>
          </cell>
          <cell r="AU305">
            <v>2224.65</v>
          </cell>
          <cell r="AV305">
            <v>484</v>
          </cell>
          <cell r="AW305">
            <v>0</v>
          </cell>
          <cell r="AX305">
            <v>484</v>
          </cell>
          <cell r="AY305">
            <v>1461</v>
          </cell>
          <cell r="AZ305">
            <v>78</v>
          </cell>
          <cell r="BA305">
            <v>1539</v>
          </cell>
          <cell r="BB305">
            <v>77.2</v>
          </cell>
          <cell r="BC305">
            <v>0</v>
          </cell>
          <cell r="BD305">
            <v>77.2</v>
          </cell>
          <cell r="BE305">
            <v>4324.8500000000004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164</v>
          </cell>
          <cell r="BP305">
            <v>1804</v>
          </cell>
          <cell r="BQ305">
            <v>1968</v>
          </cell>
          <cell r="BR305">
            <v>1968</v>
          </cell>
          <cell r="BS305">
            <v>355</v>
          </cell>
          <cell r="BT305">
            <v>630</v>
          </cell>
          <cell r="BU305">
            <v>985</v>
          </cell>
          <cell r="BV305">
            <v>5794.62</v>
          </cell>
          <cell r="BW305">
            <v>3216.62</v>
          </cell>
          <cell r="BX305">
            <v>9011.24</v>
          </cell>
          <cell r="BY305">
            <v>2792.01</v>
          </cell>
          <cell r="BZ305">
            <v>233.9</v>
          </cell>
          <cell r="CA305">
            <v>3025.9100000000003</v>
          </cell>
          <cell r="CB305">
            <v>10153.08</v>
          </cell>
          <cell r="CC305">
            <v>9011.93</v>
          </cell>
          <cell r="CD305">
            <v>19165.010000000002</v>
          </cell>
          <cell r="CE305">
            <v>32187.160000000003</v>
          </cell>
          <cell r="CF305">
            <v>179.4</v>
          </cell>
          <cell r="CG305">
            <v>350.5</v>
          </cell>
          <cell r="CH305">
            <v>529.9</v>
          </cell>
          <cell r="CI305">
            <v>11659</v>
          </cell>
          <cell r="CJ305">
            <v>2625.5</v>
          </cell>
          <cell r="CK305">
            <v>14284.5</v>
          </cell>
          <cell r="CL305">
            <v>209.38</v>
          </cell>
          <cell r="CM305">
            <v>3516.97</v>
          </cell>
          <cell r="CN305">
            <v>3726.35</v>
          </cell>
          <cell r="CO305">
            <v>555</v>
          </cell>
          <cell r="CP305">
            <v>1474</v>
          </cell>
          <cell r="CQ305">
            <v>2029</v>
          </cell>
          <cell r="CR305">
            <v>20569.75</v>
          </cell>
        </row>
        <row r="306">
          <cell r="A306" t="str">
            <v>ВППСтаврополь (Шпаковское)СКФО</v>
          </cell>
          <cell r="B306" t="str">
            <v>Ростовский</v>
          </cell>
          <cell r="C306" t="str">
            <v>Ставрополь (Шпаковское)</v>
          </cell>
          <cell r="D306" t="str">
            <v>ВПП</v>
          </cell>
          <cell r="E306" t="str">
            <v>ВПП</v>
          </cell>
          <cell r="F306" t="str">
            <v>да</v>
          </cell>
          <cell r="G306" t="str">
            <v>СКФО</v>
          </cell>
          <cell r="H306" t="str">
            <v>Ставропольский край</v>
          </cell>
          <cell r="I306" t="str">
            <v>нет</v>
          </cell>
          <cell r="J306" t="str">
            <v>Группа С</v>
          </cell>
          <cell r="K306">
            <v>286</v>
          </cell>
          <cell r="L306" t="str">
            <v>Не является признаком отнесения к МТК</v>
          </cell>
          <cell r="M306" t="str">
            <v>Не является признаком отнесения к МТК</v>
          </cell>
          <cell r="N306" t="str">
            <v>не определена</v>
          </cell>
          <cell r="O306" t="str">
            <v>нет</v>
          </cell>
          <cell r="P306" t="str">
            <v>не применимо</v>
          </cell>
          <cell r="Q306" t="str">
            <v>не применимо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0.2</v>
          </cell>
          <cell r="W306">
            <v>0.2</v>
          </cell>
          <cell r="X306">
            <v>0.4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0.12</v>
          </cell>
          <cell r="AD306">
            <v>0.12</v>
          </cell>
          <cell r="AE306">
            <v>0.52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0.13</v>
          </cell>
          <cell r="BW306">
            <v>0</v>
          </cell>
          <cell r="BX306">
            <v>0.13</v>
          </cell>
          <cell r="BY306">
            <v>0.5</v>
          </cell>
          <cell r="BZ306">
            <v>0</v>
          </cell>
          <cell r="CA306">
            <v>0.5</v>
          </cell>
          <cell r="CB306">
            <v>0</v>
          </cell>
          <cell r="CC306">
            <v>0</v>
          </cell>
          <cell r="CD306">
            <v>0</v>
          </cell>
          <cell r="CE306">
            <v>0.63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3.7999999999999999E-2</v>
          </cell>
          <cell r="CQ306">
            <v>3.7999999999999999E-2</v>
          </cell>
          <cell r="CR306">
            <v>3.7999999999999999E-2</v>
          </cell>
        </row>
        <row r="307">
          <cell r="A307" t="str">
            <v>ДАППСтароцурухайтуйскийДФО</v>
          </cell>
          <cell r="B307" t="str">
            <v>Читинский</v>
          </cell>
          <cell r="C307" t="str">
            <v>Староцурухайтуйский</v>
          </cell>
          <cell r="D307" t="str">
            <v>АПП</v>
          </cell>
          <cell r="E307" t="str">
            <v>ДАПП</v>
          </cell>
          <cell r="F307" t="str">
            <v>да</v>
          </cell>
          <cell r="G307" t="str">
            <v>ДФО</v>
          </cell>
          <cell r="H307" t="str">
            <v>Забайкальский край</v>
          </cell>
          <cell r="I307" t="str">
            <v>нет</v>
          </cell>
          <cell r="J307" t="str">
            <v>Группа А</v>
          </cell>
          <cell r="K307">
            <v>34</v>
          </cell>
          <cell r="L307" t="str">
            <v>Восток</v>
          </cell>
          <cell r="M307" t="str">
            <v>РК (сухопутный)</v>
          </cell>
          <cell r="N307" t="str">
            <v>не определена</v>
          </cell>
          <cell r="O307" t="str">
            <v>нет</v>
          </cell>
          <cell r="P307" t="str">
            <v>Китайская Народная Республика</v>
          </cell>
          <cell r="Q307" t="str">
            <v>Хэйшаньтоу</v>
          </cell>
          <cell r="R307">
            <v>0</v>
          </cell>
          <cell r="S307">
            <v>0</v>
          </cell>
          <cell r="T307">
            <v>8281.5</v>
          </cell>
          <cell r="U307">
            <v>8281.5</v>
          </cell>
          <cell r="V307">
            <v>0</v>
          </cell>
          <cell r="W307">
            <v>17980.894</v>
          </cell>
          <cell r="X307">
            <v>17980.894</v>
          </cell>
          <cell r="Y307">
            <v>0</v>
          </cell>
          <cell r="Z307">
            <v>19432.558000000001</v>
          </cell>
          <cell r="AA307">
            <v>19432.558000000001</v>
          </cell>
          <cell r="AB307">
            <v>0</v>
          </cell>
          <cell r="AC307">
            <v>18647.598999999998</v>
          </cell>
          <cell r="AD307">
            <v>18647.598999999998</v>
          </cell>
          <cell r="AE307">
            <v>64342.550999999999</v>
          </cell>
          <cell r="AF307">
            <v>0</v>
          </cell>
          <cell r="AG307">
            <v>17783.900000000001</v>
          </cell>
          <cell r="AH307">
            <v>17783.900000000001</v>
          </cell>
          <cell r="AI307">
            <v>0</v>
          </cell>
          <cell r="AJ307">
            <v>19540.29</v>
          </cell>
          <cell r="AK307">
            <v>19540.29</v>
          </cell>
          <cell r="AL307">
            <v>0</v>
          </cell>
          <cell r="AM307">
            <v>16339.86</v>
          </cell>
          <cell r="AN307">
            <v>16339.86</v>
          </cell>
          <cell r="AO307">
            <v>0</v>
          </cell>
          <cell r="AP307">
            <v>21646.47</v>
          </cell>
          <cell r="AQ307">
            <v>21646.47</v>
          </cell>
          <cell r="AR307">
            <v>75310.52</v>
          </cell>
          <cell r="AS307">
            <v>0</v>
          </cell>
          <cell r="AT307">
            <v>13983.7</v>
          </cell>
          <cell r="AU307">
            <v>13983.7</v>
          </cell>
          <cell r="AV307">
            <v>0</v>
          </cell>
          <cell r="AW307">
            <v>15773.45</v>
          </cell>
          <cell r="AX307">
            <v>15773.45</v>
          </cell>
          <cell r="AY307">
            <v>0</v>
          </cell>
          <cell r="AZ307">
            <v>19472</v>
          </cell>
          <cell r="BA307">
            <v>19472</v>
          </cell>
          <cell r="BB307">
            <v>0</v>
          </cell>
          <cell r="BC307">
            <v>21427</v>
          </cell>
          <cell r="BD307">
            <v>21427</v>
          </cell>
          <cell r="BE307">
            <v>70656.149999999994</v>
          </cell>
          <cell r="BF307">
            <v>0</v>
          </cell>
          <cell r="BG307">
            <v>11918</v>
          </cell>
          <cell r="BH307">
            <v>11918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11918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</row>
        <row r="308">
          <cell r="A308" t="str">
            <v>ОППСторожинецСЗФО</v>
          </cell>
          <cell r="B308" t="str">
            <v>Псковский</v>
          </cell>
          <cell r="C308" t="str">
            <v>Сторожинец</v>
          </cell>
          <cell r="D308" t="str">
            <v>ОПП</v>
          </cell>
          <cell r="E308" t="str">
            <v>ОПП</v>
          </cell>
          <cell r="F308" t="str">
            <v>нет</v>
          </cell>
          <cell r="G308" t="str">
            <v>СЗФО</v>
          </cell>
          <cell r="H308" t="str">
            <v>Псковская область</v>
          </cell>
          <cell r="I308" t="str">
            <v>нет</v>
          </cell>
          <cell r="J308" t="str">
            <v>не определена</v>
          </cell>
          <cell r="K308">
            <v>384</v>
          </cell>
          <cell r="L308" t="str">
            <v>Западный</v>
          </cell>
          <cell r="M308" t="str">
            <v>Сухопутный</v>
          </cell>
          <cell r="N308" t="str">
            <v>не определена</v>
          </cell>
          <cell r="O308" t="str">
            <v>нет</v>
          </cell>
          <cell r="P308" t="str">
            <v>Эстонская Республика</v>
          </cell>
          <cell r="Q308" t="str">
            <v>Праага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</row>
        <row r="309">
          <cell r="A309" t="str">
            <v>МАППСуджаЦФО</v>
          </cell>
          <cell r="B309" t="str">
            <v>Брянский</v>
          </cell>
          <cell r="C309" t="str">
            <v>Суджа</v>
          </cell>
          <cell r="D309" t="str">
            <v>АПП</v>
          </cell>
          <cell r="E309" t="str">
            <v>МАПП</v>
          </cell>
          <cell r="F309" t="str">
            <v>да</v>
          </cell>
          <cell r="G309" t="str">
            <v>ЦФО</v>
          </cell>
          <cell r="H309" t="str">
            <v>Курская область</v>
          </cell>
          <cell r="I309" t="str">
            <v>нет</v>
          </cell>
          <cell r="J309" t="str">
            <v>Группа С</v>
          </cell>
          <cell r="K309">
            <v>154</v>
          </cell>
          <cell r="L309" t="str">
            <v>Западный</v>
          </cell>
          <cell r="M309" t="str">
            <v>Сухопутный</v>
          </cell>
          <cell r="N309" t="str">
            <v>не определена</v>
          </cell>
          <cell r="O309" t="str">
            <v>нет</v>
          </cell>
          <cell r="P309" t="str">
            <v>Украина</v>
          </cell>
          <cell r="Q309" t="str">
            <v>Юнаковка</v>
          </cell>
          <cell r="R309">
            <v>547500</v>
          </cell>
          <cell r="S309">
            <v>10891</v>
          </cell>
          <cell r="T309">
            <v>8320</v>
          </cell>
          <cell r="U309">
            <v>19211</v>
          </cell>
          <cell r="V309">
            <v>15441</v>
          </cell>
          <cell r="W309">
            <v>9642</v>
          </cell>
          <cell r="X309">
            <v>25083</v>
          </cell>
          <cell r="Y309">
            <v>16475.400000000001</v>
          </cell>
          <cell r="Z309">
            <v>9638.6</v>
          </cell>
          <cell r="AA309">
            <v>26114</v>
          </cell>
          <cell r="AB309">
            <v>14515.11</v>
          </cell>
          <cell r="AC309">
            <v>8166.6</v>
          </cell>
          <cell r="AD309">
            <v>22681.71</v>
          </cell>
          <cell r="AE309">
            <v>93089.709999999992</v>
          </cell>
          <cell r="AF309">
            <v>11855.05</v>
          </cell>
          <cell r="AG309">
            <v>7860.77</v>
          </cell>
          <cell r="AH309">
            <v>19715.82</v>
          </cell>
          <cell r="AI309">
            <v>13873.27</v>
          </cell>
          <cell r="AJ309">
            <v>20219.71</v>
          </cell>
          <cell r="AK309">
            <v>34092.979999999996</v>
          </cell>
          <cell r="AL309">
            <v>16374.48</v>
          </cell>
          <cell r="AM309">
            <v>17732.900000000001</v>
          </cell>
          <cell r="AN309">
            <v>34107.380000000005</v>
          </cell>
          <cell r="AO309">
            <v>16453.2</v>
          </cell>
          <cell r="AP309">
            <v>23254.27</v>
          </cell>
          <cell r="AQ309">
            <v>39707.47</v>
          </cell>
          <cell r="AR309">
            <v>127623.65</v>
          </cell>
          <cell r="AS309">
            <v>12134.4</v>
          </cell>
          <cell r="AT309">
            <v>8823.98</v>
          </cell>
          <cell r="AU309">
            <v>20958.379999999997</v>
          </cell>
          <cell r="AV309">
            <v>13277.18</v>
          </cell>
          <cell r="AW309">
            <v>9750.2099999999991</v>
          </cell>
          <cell r="AX309">
            <v>23027.39</v>
          </cell>
          <cell r="AY309">
            <v>12633.62</v>
          </cell>
          <cell r="AZ309">
            <v>7783.5</v>
          </cell>
          <cell r="BA309">
            <v>20417.120000000003</v>
          </cell>
          <cell r="BB309">
            <v>12220.01</v>
          </cell>
          <cell r="BC309">
            <v>12711.26</v>
          </cell>
          <cell r="BD309">
            <v>24931.27</v>
          </cell>
          <cell r="BE309">
            <v>89334.16</v>
          </cell>
          <cell r="BF309">
            <v>9847.7000000000007</v>
          </cell>
          <cell r="BG309">
            <v>7665.6</v>
          </cell>
          <cell r="BH309">
            <v>17513.300000000003</v>
          </cell>
          <cell r="BI309">
            <v>10486.12</v>
          </cell>
          <cell r="BJ309">
            <v>10754.39</v>
          </cell>
          <cell r="BK309">
            <v>21240.510000000002</v>
          </cell>
          <cell r="BL309">
            <v>19083.52</v>
          </cell>
          <cell r="BM309">
            <v>15061.27</v>
          </cell>
          <cell r="BN309">
            <v>34144.79</v>
          </cell>
          <cell r="BO309">
            <v>19149.07</v>
          </cell>
          <cell r="BP309">
            <v>23502.95</v>
          </cell>
          <cell r="BQ309">
            <v>42652.020000000004</v>
          </cell>
          <cell r="BR309">
            <v>115550.62000000001</v>
          </cell>
          <cell r="BS309">
            <v>17927.79</v>
          </cell>
          <cell r="BT309">
            <v>13770.14</v>
          </cell>
          <cell r="BU309">
            <v>31697.93</v>
          </cell>
          <cell r="BV309">
            <v>25351.29</v>
          </cell>
          <cell r="BW309">
            <v>17093.52</v>
          </cell>
          <cell r="BX309">
            <v>42444.81</v>
          </cell>
          <cell r="BY309">
            <v>18514.13</v>
          </cell>
          <cell r="BZ309">
            <v>27051.51</v>
          </cell>
          <cell r="CA309">
            <v>45565.64</v>
          </cell>
          <cell r="CB309">
            <v>21514.89</v>
          </cell>
          <cell r="CC309">
            <v>44720.160000000003</v>
          </cell>
          <cell r="CD309">
            <v>66235.05</v>
          </cell>
          <cell r="CE309">
            <v>185943.43</v>
          </cell>
          <cell r="CF309">
            <v>8838.64</v>
          </cell>
          <cell r="CG309">
            <v>14953.6</v>
          </cell>
          <cell r="CH309">
            <v>23792.239999999998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23792.239999999998</v>
          </cell>
        </row>
        <row r="310">
          <cell r="A310" t="str">
            <v>ЖДППСуземкаЦФО</v>
          </cell>
          <cell r="B310" t="str">
            <v>Брянский</v>
          </cell>
          <cell r="C310" t="str">
            <v>Суземка</v>
          </cell>
          <cell r="D310" t="str">
            <v>ЖДПП</v>
          </cell>
          <cell r="E310" t="str">
            <v>ЖДПП</v>
          </cell>
          <cell r="F310" t="str">
            <v>да</v>
          </cell>
          <cell r="G310" t="str">
            <v>ЦФО</v>
          </cell>
          <cell r="H310" t="str">
            <v>Брянская область</v>
          </cell>
          <cell r="I310" t="str">
            <v>нет</v>
          </cell>
          <cell r="J310" t="str">
            <v>Группа В</v>
          </cell>
          <cell r="K310">
            <v>38</v>
          </cell>
          <cell r="L310" t="str">
            <v>Западный</v>
          </cell>
          <cell r="M310" t="str">
            <v>Сухопутный</v>
          </cell>
          <cell r="N310" t="str">
            <v>Панъевропейский МТК-9</v>
          </cell>
          <cell r="O310" t="str">
            <v>нет</v>
          </cell>
          <cell r="P310" t="str">
            <v>Украина</v>
          </cell>
          <cell r="Q310" t="str">
            <v>Зерново</v>
          </cell>
          <cell r="R310">
            <v>0</v>
          </cell>
          <cell r="S310">
            <v>0</v>
          </cell>
          <cell r="T310">
            <v>62138</v>
          </cell>
          <cell r="U310">
            <v>62138</v>
          </cell>
          <cell r="V310">
            <v>0</v>
          </cell>
          <cell r="W310">
            <v>111121</v>
          </cell>
          <cell r="X310">
            <v>111121</v>
          </cell>
          <cell r="Y310">
            <v>0</v>
          </cell>
          <cell r="Z310">
            <v>66594</v>
          </cell>
          <cell r="AA310">
            <v>66594</v>
          </cell>
          <cell r="AB310">
            <v>0</v>
          </cell>
          <cell r="AC310">
            <v>93209</v>
          </cell>
          <cell r="AD310">
            <v>93209</v>
          </cell>
          <cell r="AE310">
            <v>333062</v>
          </cell>
          <cell r="AF310">
            <v>0</v>
          </cell>
          <cell r="AG310">
            <v>115471</v>
          </cell>
          <cell r="AH310">
            <v>115471</v>
          </cell>
          <cell r="AI310">
            <v>0</v>
          </cell>
          <cell r="AJ310">
            <v>84362</v>
          </cell>
          <cell r="AK310">
            <v>84362</v>
          </cell>
          <cell r="AL310">
            <v>0</v>
          </cell>
          <cell r="AM310">
            <v>136857</v>
          </cell>
          <cell r="AN310">
            <v>136857</v>
          </cell>
          <cell r="AO310">
            <v>0</v>
          </cell>
          <cell r="AP310">
            <v>257589</v>
          </cell>
          <cell r="AQ310">
            <v>257589</v>
          </cell>
          <cell r="AR310">
            <v>594279</v>
          </cell>
          <cell r="AS310">
            <v>0</v>
          </cell>
          <cell r="AT310">
            <v>22176</v>
          </cell>
          <cell r="AU310">
            <v>22176</v>
          </cell>
          <cell r="AV310">
            <v>0</v>
          </cell>
          <cell r="AW310">
            <v>217648</v>
          </cell>
          <cell r="AX310">
            <v>217648</v>
          </cell>
          <cell r="AY310">
            <v>0</v>
          </cell>
          <cell r="AZ310">
            <v>341635</v>
          </cell>
          <cell r="BA310">
            <v>341635</v>
          </cell>
          <cell r="BB310">
            <v>0</v>
          </cell>
          <cell r="BC310">
            <v>199707</v>
          </cell>
          <cell r="BD310">
            <v>199707</v>
          </cell>
          <cell r="BE310">
            <v>781166</v>
          </cell>
          <cell r="BF310">
            <v>0</v>
          </cell>
          <cell r="BG310">
            <v>48926</v>
          </cell>
          <cell r="BH310">
            <v>48926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26672</v>
          </cell>
          <cell r="BN310">
            <v>26672</v>
          </cell>
          <cell r="BO310">
            <v>0</v>
          </cell>
          <cell r="BP310">
            <v>13330</v>
          </cell>
          <cell r="BQ310">
            <v>13330</v>
          </cell>
          <cell r="BR310">
            <v>88928</v>
          </cell>
          <cell r="BS310">
            <v>0</v>
          </cell>
          <cell r="BT310">
            <v>4441</v>
          </cell>
          <cell r="BU310">
            <v>4441</v>
          </cell>
          <cell r="BV310">
            <v>0</v>
          </cell>
          <cell r="BW310">
            <v>4441</v>
          </cell>
          <cell r="BX310">
            <v>4441</v>
          </cell>
          <cell r="BY310">
            <v>0</v>
          </cell>
          <cell r="BZ310">
            <v>22195</v>
          </cell>
          <cell r="CA310">
            <v>22195</v>
          </cell>
          <cell r="CB310">
            <v>0</v>
          </cell>
          <cell r="CC310">
            <v>13317</v>
          </cell>
          <cell r="CD310">
            <v>13317</v>
          </cell>
          <cell r="CE310">
            <v>44394</v>
          </cell>
          <cell r="CF310">
            <v>0</v>
          </cell>
          <cell r="CG310">
            <v>128707</v>
          </cell>
          <cell r="CH310">
            <v>128707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128707</v>
          </cell>
        </row>
        <row r="311">
          <cell r="A311" t="str">
            <v>МАППСуоперяСЗФО</v>
          </cell>
          <cell r="B311" t="str">
            <v>Санкт-Петербургский</v>
          </cell>
          <cell r="C311" t="str">
            <v>Суоперя</v>
          </cell>
          <cell r="D311" t="str">
            <v>АПП</v>
          </cell>
          <cell r="E311" t="str">
            <v>МАПП</v>
          </cell>
          <cell r="F311" t="str">
            <v>да</v>
          </cell>
          <cell r="G311" t="str">
            <v>СЗФО</v>
          </cell>
          <cell r="H311" t="str">
            <v>Республика Карелия</v>
          </cell>
          <cell r="I311" t="str">
            <v>да</v>
          </cell>
          <cell r="J311" t="str">
            <v>Группа В</v>
          </cell>
          <cell r="K311">
            <v>98</v>
          </cell>
          <cell r="L311" t="str">
            <v>Западный</v>
          </cell>
          <cell r="M311" t="str">
            <v>Сухопутный</v>
          </cell>
          <cell r="N311" t="str">
            <v>не определена</v>
          </cell>
          <cell r="O311" t="str">
            <v>да</v>
          </cell>
          <cell r="P311" t="str">
            <v>Финляндская Республика</v>
          </cell>
          <cell r="Q311" t="str">
            <v>Куусамо</v>
          </cell>
          <cell r="R311">
            <v>0</v>
          </cell>
          <cell r="S311">
            <v>0</v>
          </cell>
          <cell r="T311">
            <v>6277.29</v>
          </cell>
          <cell r="U311">
            <v>6277.29</v>
          </cell>
          <cell r="V311">
            <v>0</v>
          </cell>
          <cell r="W311">
            <v>3487.28</v>
          </cell>
          <cell r="X311">
            <v>3487.28</v>
          </cell>
          <cell r="Y311">
            <v>0</v>
          </cell>
          <cell r="Z311">
            <v>6096.92</v>
          </cell>
          <cell r="AA311">
            <v>6096.92</v>
          </cell>
          <cell r="AB311">
            <v>1.6</v>
          </cell>
          <cell r="AC311">
            <v>7155.99</v>
          </cell>
          <cell r="AD311">
            <v>7157.59</v>
          </cell>
          <cell r="AE311">
            <v>23019.08</v>
          </cell>
          <cell r="AF311">
            <v>285.45999999999998</v>
          </cell>
          <cell r="AG311">
            <v>6898.38</v>
          </cell>
          <cell r="AH311">
            <v>7183.84</v>
          </cell>
          <cell r="AI311">
            <v>0</v>
          </cell>
          <cell r="AJ311">
            <v>2834.924</v>
          </cell>
          <cell r="AK311">
            <v>2834.924</v>
          </cell>
          <cell r="AL311">
            <v>2.19</v>
          </cell>
          <cell r="AM311">
            <v>3920.32</v>
          </cell>
          <cell r="AN311">
            <v>3922.51</v>
          </cell>
          <cell r="AO311">
            <v>18.600000000000001</v>
          </cell>
          <cell r="AP311">
            <v>5233.8500000000004</v>
          </cell>
          <cell r="AQ311">
            <v>5252.4500000000007</v>
          </cell>
          <cell r="AR311">
            <v>19193.724000000002</v>
          </cell>
          <cell r="AS311">
            <v>0</v>
          </cell>
          <cell r="AT311">
            <v>19577.830000000002</v>
          </cell>
          <cell r="AU311">
            <v>19577.830000000002</v>
          </cell>
          <cell r="AV311">
            <v>0</v>
          </cell>
          <cell r="AW311">
            <v>13175.96</v>
          </cell>
          <cell r="AX311">
            <v>13175.96</v>
          </cell>
          <cell r="AY311">
            <v>0</v>
          </cell>
          <cell r="AZ311">
            <v>17971.14</v>
          </cell>
          <cell r="BA311">
            <v>17971.14</v>
          </cell>
          <cell r="BB311">
            <v>0</v>
          </cell>
          <cell r="BC311">
            <v>19614.599999999999</v>
          </cell>
          <cell r="BD311">
            <v>19614.599999999999</v>
          </cell>
          <cell r="BE311">
            <v>70339.53</v>
          </cell>
          <cell r="BF311">
            <v>15</v>
          </cell>
          <cell r="BG311">
            <v>24527.93</v>
          </cell>
          <cell r="BH311">
            <v>24542.93</v>
          </cell>
          <cell r="BI311">
            <v>0</v>
          </cell>
          <cell r="BJ311">
            <v>7670.19</v>
          </cell>
          <cell r="BK311">
            <v>7670.19</v>
          </cell>
          <cell r="BL311">
            <v>0</v>
          </cell>
          <cell r="BM311">
            <v>10405.299999999999</v>
          </cell>
          <cell r="BN311">
            <v>10405.299999999999</v>
          </cell>
          <cell r="BO311">
            <v>2.92</v>
          </cell>
          <cell r="BP311">
            <v>7385.38</v>
          </cell>
          <cell r="BQ311">
            <v>7388.3</v>
          </cell>
          <cell r="BR311">
            <v>50006.720000000001</v>
          </cell>
          <cell r="BS311">
            <v>0</v>
          </cell>
          <cell r="BT311">
            <v>10807.48</v>
          </cell>
          <cell r="BU311">
            <v>10807.48</v>
          </cell>
          <cell r="BV311">
            <v>2.5750000000000002</v>
          </cell>
          <cell r="BW311">
            <v>4038.65</v>
          </cell>
          <cell r="BX311">
            <v>4041.2249999999999</v>
          </cell>
          <cell r="BY311">
            <v>0</v>
          </cell>
          <cell r="BZ311">
            <v>2059.0100000000002</v>
          </cell>
          <cell r="CA311">
            <v>2059.0100000000002</v>
          </cell>
          <cell r="CB311">
            <v>0</v>
          </cell>
          <cell r="CC311">
            <v>3892.09</v>
          </cell>
          <cell r="CD311">
            <v>3892.09</v>
          </cell>
          <cell r="CE311">
            <v>20799.805</v>
          </cell>
          <cell r="CF311">
            <v>0</v>
          </cell>
          <cell r="CG311">
            <v>6827.16</v>
          </cell>
          <cell r="CH311">
            <v>6827.16</v>
          </cell>
          <cell r="CI311">
            <v>0</v>
          </cell>
          <cell r="CJ311">
            <v>643.05999999999995</v>
          </cell>
          <cell r="CK311">
            <v>643.05999999999995</v>
          </cell>
          <cell r="CL311">
            <v>0</v>
          </cell>
          <cell r="CM311">
            <v>130.41</v>
          </cell>
          <cell r="CN311">
            <v>130.41</v>
          </cell>
          <cell r="CO311">
            <v>0</v>
          </cell>
          <cell r="CP311">
            <v>0</v>
          </cell>
          <cell r="CQ311">
            <v>0</v>
          </cell>
          <cell r="CR311">
            <v>7600.6299999999992</v>
          </cell>
        </row>
        <row r="312">
          <cell r="A312" t="str">
            <v>ВППСургутУФО</v>
          </cell>
          <cell r="B312" t="str">
            <v>Уральский</v>
          </cell>
          <cell r="C312" t="str">
            <v>Сургут</v>
          </cell>
          <cell r="D312" t="str">
            <v>ВПП</v>
          </cell>
          <cell r="E312" t="str">
            <v>ВПП</v>
          </cell>
          <cell r="F312" t="str">
            <v>да</v>
          </cell>
          <cell r="G312" t="str">
            <v>УФО</v>
          </cell>
          <cell r="H312" t="str">
            <v>Ханты-Мансийский автономный округ - Югра</v>
          </cell>
          <cell r="I312" t="str">
            <v>нет</v>
          </cell>
          <cell r="J312" t="str">
            <v>Группа С</v>
          </cell>
          <cell r="K312">
            <v>300</v>
          </cell>
          <cell r="L312" t="str">
            <v>Не является признаком отнесения к МТК</v>
          </cell>
          <cell r="M312" t="str">
            <v>Не является признаком отнесения к МТК</v>
          </cell>
          <cell r="N312" t="str">
            <v>не определена</v>
          </cell>
          <cell r="O312" t="str">
            <v>нет</v>
          </cell>
          <cell r="P312" t="str">
            <v>не применимо</v>
          </cell>
          <cell r="Q312" t="str">
            <v>не применимо</v>
          </cell>
          <cell r="R312">
            <v>0</v>
          </cell>
          <cell r="S312">
            <v>244.1</v>
          </cell>
          <cell r="T312">
            <v>180.5</v>
          </cell>
          <cell r="U312">
            <v>424.6</v>
          </cell>
          <cell r="V312">
            <v>212.5</v>
          </cell>
          <cell r="W312">
            <v>173.5</v>
          </cell>
          <cell r="X312">
            <v>386</v>
          </cell>
          <cell r="Y312">
            <v>214.7</v>
          </cell>
          <cell r="Z312">
            <v>190.9</v>
          </cell>
          <cell r="AA312">
            <v>405.6</v>
          </cell>
          <cell r="AB312">
            <v>214.97</v>
          </cell>
          <cell r="AC312">
            <v>189.78</v>
          </cell>
          <cell r="AD312">
            <v>404.75</v>
          </cell>
          <cell r="AE312">
            <v>1620.9499999999998</v>
          </cell>
          <cell r="AF312">
            <v>259.14</v>
          </cell>
          <cell r="AG312">
            <v>179.01</v>
          </cell>
          <cell r="AH312">
            <v>438.15</v>
          </cell>
          <cell r="AI312">
            <v>220.15</v>
          </cell>
          <cell r="AJ312">
            <v>197.89</v>
          </cell>
          <cell r="AK312">
            <v>418.03999999999996</v>
          </cell>
          <cell r="AL312">
            <v>304.97000000000003</v>
          </cell>
          <cell r="AM312">
            <v>231.09</v>
          </cell>
          <cell r="AN312">
            <v>536.06000000000006</v>
          </cell>
          <cell r="AO312">
            <v>226.66</v>
          </cell>
          <cell r="AP312">
            <v>158.56</v>
          </cell>
          <cell r="AQ312">
            <v>385.22</v>
          </cell>
          <cell r="AR312">
            <v>1777.47</v>
          </cell>
          <cell r="AS312">
            <v>227.14</v>
          </cell>
          <cell r="AT312">
            <v>155.62</v>
          </cell>
          <cell r="AU312">
            <v>382.76</v>
          </cell>
          <cell r="AV312">
            <v>246.1</v>
          </cell>
          <cell r="AW312">
            <v>191.8</v>
          </cell>
          <cell r="AX312">
            <v>437.9</v>
          </cell>
          <cell r="AY312">
            <v>278.92</v>
          </cell>
          <cell r="AZ312">
            <v>212.67</v>
          </cell>
          <cell r="BA312">
            <v>491.59000000000003</v>
          </cell>
          <cell r="BB312">
            <v>197.9</v>
          </cell>
          <cell r="BC312">
            <v>213.7</v>
          </cell>
          <cell r="BD312">
            <v>411.6</v>
          </cell>
          <cell r="BE312">
            <v>1723.8500000000001</v>
          </cell>
          <cell r="BF312">
            <v>0</v>
          </cell>
          <cell r="BG312">
            <v>1.7</v>
          </cell>
          <cell r="BH312">
            <v>1.7</v>
          </cell>
          <cell r="BI312">
            <v>120.511</v>
          </cell>
          <cell r="BJ312">
            <v>0</v>
          </cell>
          <cell r="BK312">
            <v>120.511</v>
          </cell>
          <cell r="BL312">
            <v>8.4860000000000007</v>
          </cell>
          <cell r="BM312">
            <v>36.46</v>
          </cell>
          <cell r="BN312">
            <v>44.945999999999998</v>
          </cell>
          <cell r="BO312">
            <v>28.318000000000001</v>
          </cell>
          <cell r="BP312">
            <v>29.079000000000001</v>
          </cell>
          <cell r="BQ312">
            <v>57.397000000000006</v>
          </cell>
          <cell r="BR312">
            <v>224.55399999999997</v>
          </cell>
          <cell r="BS312">
            <v>38.950000000000003</v>
          </cell>
          <cell r="BT312">
            <v>1.5449999999999999</v>
          </cell>
          <cell r="BU312">
            <v>40.495000000000005</v>
          </cell>
          <cell r="BV312">
            <v>28.768999999999998</v>
          </cell>
          <cell r="BW312">
            <v>21.591000000000001</v>
          </cell>
          <cell r="BX312">
            <v>50.36</v>
          </cell>
          <cell r="BY312">
            <v>38.491999999999997</v>
          </cell>
          <cell r="BZ312">
            <v>48.378999999999998</v>
          </cell>
          <cell r="CA312">
            <v>86.870999999999995</v>
          </cell>
          <cell r="CB312">
            <v>157.69999999999999</v>
          </cell>
          <cell r="CC312">
            <v>173.7</v>
          </cell>
          <cell r="CD312">
            <v>331.4</v>
          </cell>
          <cell r="CE312">
            <v>509.12599999999998</v>
          </cell>
          <cell r="CF312">
            <v>137.46700000000001</v>
          </cell>
          <cell r="CG312">
            <v>128.917</v>
          </cell>
          <cell r="CH312">
            <v>266.38400000000001</v>
          </cell>
          <cell r="CI312">
            <v>106.88800000000001</v>
          </cell>
          <cell r="CJ312">
            <v>111.426</v>
          </cell>
          <cell r="CK312">
            <v>218.31400000000002</v>
          </cell>
          <cell r="CL312">
            <v>164.614</v>
          </cell>
          <cell r="CM312">
            <v>148.642</v>
          </cell>
          <cell r="CN312">
            <v>313.25599999999997</v>
          </cell>
          <cell r="CO312">
            <v>125.352</v>
          </cell>
          <cell r="CP312">
            <v>146.85400000000001</v>
          </cell>
          <cell r="CQ312">
            <v>272.20600000000002</v>
          </cell>
          <cell r="CR312">
            <v>1070.1599999999999</v>
          </cell>
        </row>
        <row r="313">
          <cell r="A313" t="str">
            <v>ВППСыктывкарСЗФО</v>
          </cell>
          <cell r="B313" t="str">
            <v>Мурманский</v>
          </cell>
          <cell r="C313" t="str">
            <v>Сыктывкар</v>
          </cell>
          <cell r="D313" t="str">
            <v>ВПП</v>
          </cell>
          <cell r="E313" t="str">
            <v>ВПП</v>
          </cell>
          <cell r="F313" t="str">
            <v>да</v>
          </cell>
          <cell r="G313" t="str">
            <v>СЗФО</v>
          </cell>
          <cell r="H313" t="str">
            <v>Республика Коми</v>
          </cell>
          <cell r="I313" t="str">
            <v>нет</v>
          </cell>
          <cell r="J313" t="str">
            <v>Группа С</v>
          </cell>
          <cell r="K313">
            <v>241</v>
          </cell>
          <cell r="L313" t="str">
            <v>Не является признаком отнесения к МТК</v>
          </cell>
          <cell r="M313" t="str">
            <v>Не является признаком отнесения к МТК</v>
          </cell>
          <cell r="N313" t="str">
            <v>не определена</v>
          </cell>
          <cell r="O313" t="str">
            <v>нет</v>
          </cell>
          <cell r="P313" t="str">
            <v>не применимо</v>
          </cell>
          <cell r="Q313" t="str">
            <v>не применимо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</row>
        <row r="314">
          <cell r="A314" t="str">
            <v>ДАПП ПУПСювяороСЗФО</v>
          </cell>
          <cell r="B314" t="str">
            <v>Санкт-Петербургский</v>
          </cell>
          <cell r="C314" t="str">
            <v>Сювяоро</v>
          </cell>
          <cell r="D314" t="str">
            <v>АПП</v>
          </cell>
          <cell r="E314" t="str">
            <v>ДАПП ПУП</v>
          </cell>
          <cell r="F314" t="str">
            <v>да</v>
          </cell>
          <cell r="G314" t="str">
            <v>СЗФО</v>
          </cell>
          <cell r="H314" t="str">
            <v>Республика Карелия</v>
          </cell>
          <cell r="I314" t="str">
            <v>нет</v>
          </cell>
          <cell r="J314" t="str">
            <v>Группа В</v>
          </cell>
          <cell r="K314">
            <v>36</v>
          </cell>
          <cell r="L314" t="str">
            <v>Западный</v>
          </cell>
          <cell r="M314" t="str">
            <v>Сухопутный</v>
          </cell>
          <cell r="N314" t="str">
            <v>не определена</v>
          </cell>
          <cell r="O314" t="str">
            <v>нет</v>
          </cell>
          <cell r="P314" t="str">
            <v>Финляндская Республика</v>
          </cell>
          <cell r="Q314" t="str">
            <v>Париккала</v>
          </cell>
          <cell r="R314">
            <v>0</v>
          </cell>
          <cell r="S314">
            <v>0</v>
          </cell>
          <cell r="T314">
            <v>36750.49</v>
          </cell>
          <cell r="U314">
            <v>36750.49</v>
          </cell>
          <cell r="V314">
            <v>0</v>
          </cell>
          <cell r="W314">
            <v>43945.9</v>
          </cell>
          <cell r="X314">
            <v>43945.9</v>
          </cell>
          <cell r="Y314">
            <v>0</v>
          </cell>
          <cell r="Z314">
            <v>53117.59</v>
          </cell>
          <cell r="AA314">
            <v>53117.59</v>
          </cell>
          <cell r="AB314">
            <v>0</v>
          </cell>
          <cell r="AC314">
            <v>46603.8</v>
          </cell>
          <cell r="AD314">
            <v>46603.8</v>
          </cell>
          <cell r="AE314">
            <v>180417.78</v>
          </cell>
          <cell r="AF314">
            <v>0</v>
          </cell>
          <cell r="AG314">
            <v>40701.370000000003</v>
          </cell>
          <cell r="AH314">
            <v>40701.370000000003</v>
          </cell>
          <cell r="AI314">
            <v>0</v>
          </cell>
          <cell r="AJ314">
            <v>48432.322999999997</v>
          </cell>
          <cell r="AK314">
            <v>48432.322999999997</v>
          </cell>
          <cell r="AL314">
            <v>0</v>
          </cell>
          <cell r="AM314">
            <v>50226.97</v>
          </cell>
          <cell r="AN314">
            <v>50226.97</v>
          </cell>
          <cell r="AO314">
            <v>0</v>
          </cell>
          <cell r="AP314">
            <v>48101.46</v>
          </cell>
          <cell r="AQ314">
            <v>48101.46</v>
          </cell>
          <cell r="AR314">
            <v>187462.12299999999</v>
          </cell>
          <cell r="AS314">
            <v>0</v>
          </cell>
          <cell r="AT314">
            <v>48140.77</v>
          </cell>
          <cell r="AU314">
            <v>48140.77</v>
          </cell>
          <cell r="AV314">
            <v>0</v>
          </cell>
          <cell r="AW314">
            <v>44286.23</v>
          </cell>
          <cell r="AX314">
            <v>44286.23</v>
          </cell>
          <cell r="AY314">
            <v>0</v>
          </cell>
          <cell r="AZ314">
            <v>44419.94</v>
          </cell>
          <cell r="BA314">
            <v>44419.94</v>
          </cell>
          <cell r="BB314">
            <v>0</v>
          </cell>
          <cell r="BC314">
            <v>48470.48</v>
          </cell>
          <cell r="BD314">
            <v>48470.48</v>
          </cell>
          <cell r="BE314">
            <v>185317.42</v>
          </cell>
          <cell r="BF314">
            <v>0</v>
          </cell>
          <cell r="BG314">
            <v>45304.97</v>
          </cell>
          <cell r="BH314">
            <v>45304.97</v>
          </cell>
          <cell r="BI314">
            <v>0</v>
          </cell>
          <cell r="BJ314">
            <v>42883.3</v>
          </cell>
          <cell r="BK314">
            <v>42883.3</v>
          </cell>
          <cell r="BL314">
            <v>0</v>
          </cell>
          <cell r="BM314">
            <v>59176.24</v>
          </cell>
          <cell r="BN314">
            <v>59176.24</v>
          </cell>
          <cell r="BO314">
            <v>0</v>
          </cell>
          <cell r="BP314">
            <v>49856.38</v>
          </cell>
          <cell r="BQ314">
            <v>49856.38</v>
          </cell>
          <cell r="BR314">
            <v>197220.88999999998</v>
          </cell>
          <cell r="BS314">
            <v>0</v>
          </cell>
          <cell r="BT314">
            <v>50130.43</v>
          </cell>
          <cell r="BU314">
            <v>50130.43</v>
          </cell>
          <cell r="BV314">
            <v>0</v>
          </cell>
          <cell r="BW314">
            <v>50776.69</v>
          </cell>
          <cell r="BX314">
            <v>50776.69</v>
          </cell>
          <cell r="BY314">
            <v>0</v>
          </cell>
          <cell r="BZ314">
            <v>50593.17</v>
          </cell>
          <cell r="CA314">
            <v>50593.17</v>
          </cell>
          <cell r="CB314">
            <v>0</v>
          </cell>
          <cell r="CC314">
            <v>40097.339999999997</v>
          </cell>
          <cell r="CD314">
            <v>40097.339999999997</v>
          </cell>
          <cell r="CE314">
            <v>191597.63</v>
          </cell>
          <cell r="CF314">
            <v>0</v>
          </cell>
          <cell r="CG314">
            <v>33187.22</v>
          </cell>
          <cell r="CH314">
            <v>33187.22</v>
          </cell>
          <cell r="CI314">
            <v>0</v>
          </cell>
          <cell r="CJ314">
            <v>1758.857</v>
          </cell>
          <cell r="CK314">
            <v>1758.857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34946.077000000005</v>
          </cell>
        </row>
        <row r="315">
          <cell r="A315" t="str">
            <v>МППТаганрогЮФО</v>
          </cell>
          <cell r="B315" t="str">
            <v>Ростовский</v>
          </cell>
          <cell r="C315" t="str">
            <v>Таганрог</v>
          </cell>
          <cell r="D315" t="str">
            <v>МПП</v>
          </cell>
          <cell r="E315" t="str">
            <v>МПП</v>
          </cell>
          <cell r="F315" t="str">
            <v>да</v>
          </cell>
          <cell r="G315" t="str">
            <v>ЮФО</v>
          </cell>
          <cell r="H315" t="str">
            <v>Ростовская область</v>
          </cell>
          <cell r="I315" t="str">
            <v>нет</v>
          </cell>
          <cell r="J315" t="str">
            <v>Группа В</v>
          </cell>
          <cell r="K315">
            <v>164</v>
          </cell>
          <cell r="L315" t="str">
            <v>АЧБ</v>
          </cell>
          <cell r="M315" t="str">
            <v>Морской</v>
          </cell>
          <cell r="N315" t="str">
            <v>Север-Юг
Транссиб</v>
          </cell>
          <cell r="O315" t="str">
            <v>нет</v>
          </cell>
          <cell r="P315" t="str">
            <v>не применимо</v>
          </cell>
          <cell r="Q315" t="str">
            <v>не применимо</v>
          </cell>
          <cell r="R315">
            <v>0</v>
          </cell>
          <cell r="S315">
            <v>22797.96</v>
          </cell>
          <cell r="T315">
            <v>372538.94</v>
          </cell>
          <cell r="U315">
            <v>395336.9</v>
          </cell>
          <cell r="V315">
            <v>29294.11</v>
          </cell>
          <cell r="W315">
            <v>490112.18</v>
          </cell>
          <cell r="X315">
            <v>519406.29</v>
          </cell>
          <cell r="Y315">
            <v>23429.61</v>
          </cell>
          <cell r="Z315">
            <v>479840.43</v>
          </cell>
          <cell r="AA315">
            <v>503270.04</v>
          </cell>
          <cell r="AB315">
            <v>22797.96</v>
          </cell>
          <cell r="AC315">
            <v>372538.94</v>
          </cell>
          <cell r="AD315">
            <v>395336.9</v>
          </cell>
          <cell r="AE315">
            <v>1813350.13</v>
          </cell>
          <cell r="AF315">
            <v>21647.119999999999</v>
          </cell>
          <cell r="AG315">
            <v>490994.08</v>
          </cell>
          <cell r="AH315">
            <v>512641.2</v>
          </cell>
          <cell r="AI315">
            <v>30339.86</v>
          </cell>
          <cell r="AJ315">
            <v>395300.14</v>
          </cell>
          <cell r="AK315">
            <v>425640</v>
          </cell>
          <cell r="AL315">
            <v>29112.400000000001</v>
          </cell>
          <cell r="AM315">
            <v>446625.37</v>
          </cell>
          <cell r="AN315">
            <v>475737.77</v>
          </cell>
          <cell r="AO315">
            <v>20206.71</v>
          </cell>
          <cell r="AP315">
            <v>434074.61</v>
          </cell>
          <cell r="AQ315">
            <v>454281.32</v>
          </cell>
          <cell r="AR315">
            <v>1868300.29</v>
          </cell>
          <cell r="AS315">
            <v>21881.439999999999</v>
          </cell>
          <cell r="AT315">
            <v>137264.76999999999</v>
          </cell>
          <cell r="AU315">
            <v>159146.21</v>
          </cell>
          <cell r="AV315">
            <v>25971.03</v>
          </cell>
          <cell r="AW315">
            <v>361936.93</v>
          </cell>
          <cell r="AX315">
            <v>387907.95999999996</v>
          </cell>
          <cell r="AY315">
            <v>21388.47</v>
          </cell>
          <cell r="AZ315">
            <v>510260.83</v>
          </cell>
          <cell r="BA315">
            <v>531649.30000000005</v>
          </cell>
          <cell r="BB315">
            <v>199.64</v>
          </cell>
          <cell r="BC315">
            <v>564554.62</v>
          </cell>
          <cell r="BD315">
            <v>564754.26</v>
          </cell>
          <cell r="BE315">
            <v>1643457.73</v>
          </cell>
          <cell r="BF315">
            <v>3198.72</v>
          </cell>
          <cell r="BG315">
            <v>448923.23</v>
          </cell>
          <cell r="BH315">
            <v>452121.94999999995</v>
          </cell>
          <cell r="BI315">
            <v>6240.42</v>
          </cell>
          <cell r="BJ315">
            <v>326874.59999999998</v>
          </cell>
          <cell r="BK315">
            <v>333115.01999999996</v>
          </cell>
          <cell r="BL315">
            <v>9091.5519999999997</v>
          </cell>
          <cell r="BM315">
            <v>562888.48</v>
          </cell>
          <cell r="BN315">
            <v>571980.03200000001</v>
          </cell>
          <cell r="BO315">
            <v>3192.19</v>
          </cell>
          <cell r="BP315">
            <v>695842.89099999995</v>
          </cell>
          <cell r="BQ315">
            <v>699035.08099999989</v>
          </cell>
          <cell r="BR315">
            <v>2056252.0829999999</v>
          </cell>
          <cell r="BS315">
            <v>3509.0529999999999</v>
          </cell>
          <cell r="BT315">
            <v>553468.83900000004</v>
          </cell>
          <cell r="BU315">
            <v>556977.89199999999</v>
          </cell>
          <cell r="BV315">
            <v>11486.68</v>
          </cell>
          <cell r="BW315">
            <v>504526.70799999998</v>
          </cell>
          <cell r="BX315">
            <v>516013.38799999998</v>
          </cell>
          <cell r="BY315">
            <v>12295.464</v>
          </cell>
          <cell r="BZ315">
            <v>694968.20600000001</v>
          </cell>
          <cell r="CA315">
            <v>707263.67</v>
          </cell>
          <cell r="CB315">
            <v>12070.460999999999</v>
          </cell>
          <cell r="CC315">
            <v>575487.20799999998</v>
          </cell>
          <cell r="CD315">
            <v>587557.66899999999</v>
          </cell>
          <cell r="CE315">
            <v>2367812.6189999999</v>
          </cell>
          <cell r="CF315">
            <v>6423.46</v>
          </cell>
          <cell r="CG315">
            <v>309215.52</v>
          </cell>
          <cell r="CH315">
            <v>315638.98000000004</v>
          </cell>
          <cell r="CI315">
            <v>8454.7900000000009</v>
          </cell>
          <cell r="CJ315">
            <v>80979.48</v>
          </cell>
          <cell r="CK315">
            <v>89434.26999999999</v>
          </cell>
          <cell r="CL315">
            <v>6791.0959999999995</v>
          </cell>
          <cell r="CM315">
            <v>401042.772</v>
          </cell>
          <cell r="CN315">
            <v>407833.86800000002</v>
          </cell>
          <cell r="CO315">
            <v>4785.973</v>
          </cell>
          <cell r="CP315">
            <v>402801.84</v>
          </cell>
          <cell r="CQ315">
            <v>407587.81300000002</v>
          </cell>
          <cell r="CR315">
            <v>1220494.9310000001</v>
          </cell>
        </row>
        <row r="316">
          <cell r="A316" t="str">
            <v>ВППТаганрог (Южный)ЮФО</v>
          </cell>
          <cell r="B316" t="str">
            <v>Ростовский</v>
          </cell>
          <cell r="C316" t="str">
            <v>Таганрог (Южный)</v>
          </cell>
          <cell r="D316" t="str">
            <v>ВПП</v>
          </cell>
          <cell r="E316" t="str">
            <v>ВПП</v>
          </cell>
          <cell r="F316" t="str">
            <v>да</v>
          </cell>
          <cell r="G316" t="str">
            <v>ЮФО</v>
          </cell>
          <cell r="H316" t="str">
            <v>Ростовская область</v>
          </cell>
          <cell r="I316" t="str">
            <v>нет</v>
          </cell>
          <cell r="J316" t="str">
            <v>Группа С</v>
          </cell>
          <cell r="K316">
            <v>231</v>
          </cell>
          <cell r="L316" t="str">
            <v>Не является признаком отнесения к МТК</v>
          </cell>
          <cell r="M316" t="str">
            <v>Не является признаком отнесения к МТК</v>
          </cell>
          <cell r="N316" t="str">
            <v>не определена</v>
          </cell>
          <cell r="O316" t="str">
            <v>нет</v>
          </cell>
          <cell r="P316" t="str">
            <v>не применимо</v>
          </cell>
          <cell r="Q316" t="str">
            <v>не применимо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28.09</v>
          </cell>
          <cell r="AA316">
            <v>28.09</v>
          </cell>
          <cell r="AB316">
            <v>0</v>
          </cell>
          <cell r="AC316">
            <v>0</v>
          </cell>
          <cell r="AD316">
            <v>0</v>
          </cell>
          <cell r="AE316">
            <v>28.09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28.09</v>
          </cell>
          <cell r="AP316">
            <v>0</v>
          </cell>
          <cell r="AQ316">
            <v>28.09</v>
          </cell>
          <cell r="AR316">
            <v>28.09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28.161000000000001</v>
          </cell>
          <cell r="AX316">
            <v>28.161000000000001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28.161000000000001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</row>
        <row r="317">
          <cell r="A317" t="str">
            <v>МАППТагиркент-КазмалярСКФО</v>
          </cell>
          <cell r="B317" t="str">
            <v>Северо-Кавказский</v>
          </cell>
          <cell r="C317" t="str">
            <v>Тагиркент-Казмаляр</v>
          </cell>
          <cell r="D317" t="str">
            <v>АПП</v>
          </cell>
          <cell r="E317" t="str">
            <v>МАПП</v>
          </cell>
          <cell r="F317" t="str">
            <v>да</v>
          </cell>
          <cell r="G317" t="str">
            <v>СКФО</v>
          </cell>
          <cell r="H317" t="str">
            <v>Республика Дагестан</v>
          </cell>
          <cell r="I317" t="str">
            <v>нет</v>
          </cell>
          <cell r="J317" t="str">
            <v>Группа В</v>
          </cell>
          <cell r="K317">
            <v>22</v>
          </cell>
          <cell r="L317" t="str">
            <v>Север-Юг</v>
          </cell>
          <cell r="M317" t="str">
            <v>Западный</v>
          </cell>
          <cell r="N317" t="str">
            <v>Север-Юг</v>
          </cell>
          <cell r="O317" t="str">
            <v>нет</v>
          </cell>
          <cell r="P317" t="str">
            <v>Азербайджанская Республика</v>
          </cell>
          <cell r="Q317" t="str">
            <v>Ханоба</v>
          </cell>
          <cell r="R317">
            <v>182500</v>
          </cell>
          <cell r="S317">
            <v>38.58</v>
          </cell>
          <cell r="T317">
            <v>0</v>
          </cell>
          <cell r="U317">
            <v>38.58</v>
          </cell>
          <cell r="V317">
            <v>93.45</v>
          </cell>
          <cell r="W317">
            <v>0</v>
          </cell>
          <cell r="X317">
            <v>93.45</v>
          </cell>
          <cell r="Y317">
            <v>12.35</v>
          </cell>
          <cell r="Z317">
            <v>0</v>
          </cell>
          <cell r="AA317">
            <v>12.35</v>
          </cell>
          <cell r="AB317">
            <v>19.87</v>
          </cell>
          <cell r="AC317">
            <v>0</v>
          </cell>
          <cell r="AD317">
            <v>19.87</v>
          </cell>
          <cell r="AE317">
            <v>164.25</v>
          </cell>
          <cell r="AF317">
            <v>19.329000000000001</v>
          </cell>
          <cell r="AG317">
            <v>0</v>
          </cell>
          <cell r="AH317">
            <v>19.329000000000001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19.329000000000001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112447</v>
          </cell>
          <cell r="CJ317">
            <v>33529</v>
          </cell>
          <cell r="CK317">
            <v>145976</v>
          </cell>
          <cell r="CL317">
            <v>160563</v>
          </cell>
          <cell r="CM317">
            <v>38298</v>
          </cell>
          <cell r="CN317">
            <v>198861</v>
          </cell>
          <cell r="CO317">
            <v>247579</v>
          </cell>
          <cell r="CP317">
            <v>84949</v>
          </cell>
          <cell r="CQ317">
            <v>332528</v>
          </cell>
          <cell r="CR317">
            <v>677365</v>
          </cell>
        </row>
        <row r="318">
          <cell r="A318" t="str">
            <v>МППТаманьЮФО</v>
          </cell>
          <cell r="B318" t="str">
            <v>Сочинский</v>
          </cell>
          <cell r="C318" t="str">
            <v>Тамань</v>
          </cell>
          <cell r="D318" t="str">
            <v>МПП</v>
          </cell>
          <cell r="E318" t="str">
            <v>МПП</v>
          </cell>
          <cell r="F318" t="str">
            <v>да</v>
          </cell>
          <cell r="G318" t="str">
            <v>ЮФО</v>
          </cell>
          <cell r="H318" t="str">
            <v>Краснодарский край</v>
          </cell>
          <cell r="I318" t="str">
            <v>нет</v>
          </cell>
          <cell r="J318" t="str">
            <v>Группа С</v>
          </cell>
          <cell r="K318">
            <v>268</v>
          </cell>
          <cell r="L318" t="str">
            <v>АЧБ</v>
          </cell>
          <cell r="M318" t="str">
            <v>Морской</v>
          </cell>
          <cell r="N318" t="str">
            <v>не определена</v>
          </cell>
          <cell r="O318" t="str">
            <v>нет</v>
          </cell>
          <cell r="P318" t="str">
            <v>не применимо</v>
          </cell>
          <cell r="Q318" t="str">
            <v>не применимо</v>
          </cell>
          <cell r="R318">
            <v>91250000</v>
          </cell>
          <cell r="S318">
            <v>151682</v>
          </cell>
          <cell r="T318">
            <v>3820739.42</v>
          </cell>
          <cell r="U318">
            <v>3972421.42</v>
          </cell>
          <cell r="V318">
            <v>136805</v>
          </cell>
          <cell r="W318">
            <v>2550370</v>
          </cell>
          <cell r="X318">
            <v>2687175</v>
          </cell>
          <cell r="Y318">
            <v>180499</v>
          </cell>
          <cell r="Z318">
            <v>3229756</v>
          </cell>
          <cell r="AA318">
            <v>3410255</v>
          </cell>
          <cell r="AB318">
            <v>193750</v>
          </cell>
          <cell r="AC318">
            <v>3902439</v>
          </cell>
          <cell r="AD318">
            <v>4096189</v>
          </cell>
          <cell r="AE318">
            <v>14166040.42</v>
          </cell>
          <cell r="AF318">
            <v>187500</v>
          </cell>
          <cell r="AG318">
            <v>3076208</v>
          </cell>
          <cell r="AH318">
            <v>3263708</v>
          </cell>
          <cell r="AI318">
            <v>179633</v>
          </cell>
          <cell r="AJ318">
            <v>2691866.4309999999</v>
          </cell>
          <cell r="AK318">
            <v>2871499.4309999999</v>
          </cell>
          <cell r="AL318">
            <v>153318</v>
          </cell>
          <cell r="AM318">
            <v>3854635</v>
          </cell>
          <cell r="AN318">
            <v>4007953</v>
          </cell>
          <cell r="AO318">
            <v>215448</v>
          </cell>
          <cell r="AP318">
            <v>3751762</v>
          </cell>
          <cell r="AQ318">
            <v>3967210</v>
          </cell>
          <cell r="AR318">
            <v>14110370.431</v>
          </cell>
          <cell r="AS318">
            <v>150553</v>
          </cell>
          <cell r="AT318">
            <v>4237122.2439999999</v>
          </cell>
          <cell r="AU318">
            <v>4387675.2439999999</v>
          </cell>
          <cell r="AV318">
            <v>565978</v>
          </cell>
          <cell r="AW318">
            <v>2916714</v>
          </cell>
          <cell r="AX318">
            <v>3482692</v>
          </cell>
          <cell r="AY318">
            <v>182897</v>
          </cell>
          <cell r="AZ318">
            <v>3249706</v>
          </cell>
          <cell r="BA318">
            <v>3432603</v>
          </cell>
          <cell r="BB318">
            <v>209330</v>
          </cell>
          <cell r="BC318">
            <v>3753160</v>
          </cell>
          <cell r="BD318">
            <v>3962490</v>
          </cell>
          <cell r="BE318">
            <v>15265460.243999999</v>
          </cell>
          <cell r="BF318">
            <v>168506</v>
          </cell>
          <cell r="BG318">
            <v>5605744</v>
          </cell>
          <cell r="BH318">
            <v>5774250</v>
          </cell>
          <cell r="BI318">
            <v>144444</v>
          </cell>
          <cell r="BJ318">
            <v>4323771</v>
          </cell>
          <cell r="BK318">
            <v>4468215</v>
          </cell>
          <cell r="BL318">
            <v>188288</v>
          </cell>
          <cell r="BM318">
            <v>4769831</v>
          </cell>
          <cell r="BN318">
            <v>4958119</v>
          </cell>
          <cell r="BO318">
            <v>256382</v>
          </cell>
          <cell r="BP318">
            <v>8513445</v>
          </cell>
          <cell r="BQ318">
            <v>8769827</v>
          </cell>
          <cell r="BR318">
            <v>23970411</v>
          </cell>
          <cell r="BS318">
            <v>197925</v>
          </cell>
          <cell r="BT318">
            <v>7258256</v>
          </cell>
          <cell r="BU318">
            <v>7456181</v>
          </cell>
          <cell r="BV318">
            <v>213781</v>
          </cell>
          <cell r="BW318">
            <v>8839032</v>
          </cell>
          <cell r="BX318">
            <v>9052813</v>
          </cell>
          <cell r="BY318">
            <v>188507</v>
          </cell>
          <cell r="BZ318">
            <v>8741398</v>
          </cell>
          <cell r="CA318">
            <v>8929905</v>
          </cell>
          <cell r="CB318">
            <v>219089</v>
          </cell>
          <cell r="CC318">
            <v>8102059</v>
          </cell>
          <cell r="CD318">
            <v>8321148</v>
          </cell>
          <cell r="CE318">
            <v>33760047</v>
          </cell>
          <cell r="CF318">
            <v>175622</v>
          </cell>
          <cell r="CG318">
            <v>3241367</v>
          </cell>
          <cell r="CH318">
            <v>3416989</v>
          </cell>
          <cell r="CI318">
            <v>133103</v>
          </cell>
          <cell r="CJ318">
            <v>11024961</v>
          </cell>
          <cell r="CK318">
            <v>11158064</v>
          </cell>
          <cell r="CL318">
            <v>185973</v>
          </cell>
          <cell r="CM318">
            <v>9607821</v>
          </cell>
          <cell r="CN318">
            <v>9793794</v>
          </cell>
          <cell r="CO318">
            <v>634221.37</v>
          </cell>
          <cell r="CP318">
            <v>11114602.800000001</v>
          </cell>
          <cell r="CQ318">
            <v>11748824.17</v>
          </cell>
          <cell r="CR318">
            <v>36117671.170000002</v>
          </cell>
        </row>
        <row r="319">
          <cell r="A319" t="str">
            <v>ДАППЦаган-ТолгойСФО</v>
          </cell>
          <cell r="B319" t="str">
            <v>Новосибирский</v>
          </cell>
          <cell r="C319" t="str">
            <v>Цаган-Толгой</v>
          </cell>
          <cell r="D319" t="str">
            <v>АПП</v>
          </cell>
          <cell r="E319" t="str">
            <v>ДАПП</v>
          </cell>
          <cell r="F319" t="str">
            <v>да</v>
          </cell>
          <cell r="G319" t="str">
            <v>СФО</v>
          </cell>
          <cell r="H319" t="str">
            <v>Республика Тыва</v>
          </cell>
          <cell r="I319" t="str">
            <v>нет</v>
          </cell>
          <cell r="J319" t="str">
            <v>Группа С</v>
          </cell>
          <cell r="K319">
            <v>234</v>
          </cell>
          <cell r="L319" t="str">
            <v>Восток</v>
          </cell>
          <cell r="M319" t="str">
            <v>РМК</v>
          </cell>
          <cell r="N319" t="str">
            <v>не определена</v>
          </cell>
          <cell r="O319" t="str">
            <v>нет</v>
          </cell>
          <cell r="P319" t="str">
            <v>Монголия</v>
          </cell>
          <cell r="Q319" t="str">
            <v>Арц-Сурь</v>
          </cell>
          <cell r="R319">
            <v>0</v>
          </cell>
          <cell r="S319">
            <v>0</v>
          </cell>
          <cell r="T319">
            <v>111.8</v>
          </cell>
          <cell r="U319">
            <v>111.8</v>
          </cell>
          <cell r="V319">
            <v>0.4</v>
          </cell>
          <cell r="W319">
            <v>21.1</v>
          </cell>
          <cell r="X319">
            <v>21.5</v>
          </cell>
          <cell r="Y319">
            <v>0</v>
          </cell>
          <cell r="Z319">
            <v>37.9</v>
          </cell>
          <cell r="AA319">
            <v>37.9</v>
          </cell>
          <cell r="AB319">
            <v>0.2</v>
          </cell>
          <cell r="AC319">
            <v>455.7</v>
          </cell>
          <cell r="AD319">
            <v>455.9</v>
          </cell>
          <cell r="AE319">
            <v>627.09999999999991</v>
          </cell>
          <cell r="AF319">
            <v>0</v>
          </cell>
          <cell r="AG319">
            <v>505.9</v>
          </cell>
          <cell r="AH319">
            <v>505.9</v>
          </cell>
          <cell r="AI319">
            <v>0.7</v>
          </cell>
          <cell r="AJ319">
            <v>69.2</v>
          </cell>
          <cell r="AK319">
            <v>69.900000000000006</v>
          </cell>
          <cell r="AL319">
            <v>0</v>
          </cell>
          <cell r="AM319">
            <v>72.5</v>
          </cell>
          <cell r="AN319">
            <v>72.5</v>
          </cell>
          <cell r="AO319">
            <v>19.100000000000001</v>
          </cell>
          <cell r="AP319">
            <v>152.9</v>
          </cell>
          <cell r="AQ319">
            <v>172</v>
          </cell>
          <cell r="AR319">
            <v>820.3</v>
          </cell>
          <cell r="AS319">
            <v>19.5</v>
          </cell>
          <cell r="AT319">
            <v>73.400000000000006</v>
          </cell>
          <cell r="AU319">
            <v>92.9</v>
          </cell>
          <cell r="AV319">
            <v>43.1</v>
          </cell>
          <cell r="AW319">
            <v>34.4</v>
          </cell>
          <cell r="AX319">
            <v>77.5</v>
          </cell>
          <cell r="AY319">
            <v>38.6</v>
          </cell>
          <cell r="AZ319">
            <v>71.599999999999994</v>
          </cell>
          <cell r="BA319">
            <v>110.19999999999999</v>
          </cell>
          <cell r="BB319">
            <v>56.5</v>
          </cell>
          <cell r="BC319">
            <v>126.5</v>
          </cell>
          <cell r="BD319">
            <v>183</v>
          </cell>
          <cell r="BE319">
            <v>463.6</v>
          </cell>
          <cell r="BF319">
            <v>0.1</v>
          </cell>
          <cell r="BG319">
            <v>632.79999999999995</v>
          </cell>
          <cell r="BH319">
            <v>632.9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632.9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35.76</v>
          </cell>
          <cell r="CK319">
            <v>35.76</v>
          </cell>
          <cell r="CL319">
            <v>1.1200000000000001</v>
          </cell>
          <cell r="CM319">
            <v>7.548</v>
          </cell>
          <cell r="CN319">
            <v>8.6679999999999993</v>
          </cell>
          <cell r="CO319">
            <v>2.5</v>
          </cell>
          <cell r="CP319">
            <v>39.39</v>
          </cell>
          <cell r="CQ319">
            <v>41.89</v>
          </cell>
          <cell r="CR319">
            <v>86.317999999999998</v>
          </cell>
        </row>
        <row r="320">
          <cell r="A320" t="str">
            <v>ВППТверь (Мигалово)ЦФО</v>
          </cell>
          <cell r="B320" t="str">
            <v>Центральный аппарат</v>
          </cell>
          <cell r="C320" t="str">
            <v>Тверь (Мигалово)</v>
          </cell>
          <cell r="D320" t="str">
            <v>ВПП</v>
          </cell>
          <cell r="E320" t="str">
            <v>ВПП</v>
          </cell>
          <cell r="F320" t="str">
            <v>да</v>
          </cell>
          <cell r="G320" t="str">
            <v>ЦФО</v>
          </cell>
          <cell r="H320" t="str">
            <v>Тверская область</v>
          </cell>
          <cell r="I320" t="str">
            <v>нет</v>
          </cell>
          <cell r="J320" t="str">
            <v>Группа С</v>
          </cell>
          <cell r="K320">
            <v>322</v>
          </cell>
          <cell r="L320" t="str">
            <v>Не является признаком отнесения к МТК</v>
          </cell>
          <cell r="M320" t="str">
            <v>Не является признаком отнесения к МТК</v>
          </cell>
          <cell r="N320" t="str">
            <v>не определена</v>
          </cell>
          <cell r="O320" t="str">
            <v>нет</v>
          </cell>
          <cell r="P320" t="str">
            <v>не применимо</v>
          </cell>
          <cell r="Q320" t="str">
            <v>не применимо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</row>
        <row r="321">
          <cell r="A321" t="str">
            <v>МППТемрюкЮФО</v>
          </cell>
          <cell r="B321" t="str">
            <v>Сочинский</v>
          </cell>
          <cell r="C321" t="str">
            <v>Темрюк</v>
          </cell>
          <cell r="D321" t="str">
            <v>МПП</v>
          </cell>
          <cell r="E321" t="str">
            <v>МПП</v>
          </cell>
          <cell r="F321" t="str">
            <v>да</v>
          </cell>
          <cell r="G321" t="str">
            <v>ЮФО</v>
          </cell>
          <cell r="H321" t="str">
            <v>Краснодарский край</v>
          </cell>
          <cell r="I321" t="str">
            <v>нет</v>
          </cell>
          <cell r="J321" t="str">
            <v>Группа В</v>
          </cell>
          <cell r="K321">
            <v>99</v>
          </cell>
          <cell r="L321" t="str">
            <v>АЧБ</v>
          </cell>
          <cell r="M321" t="str">
            <v>Морской</v>
          </cell>
          <cell r="N321" t="str">
            <v>Север-Юг
Транссиб</v>
          </cell>
          <cell r="O321" t="str">
            <v>нет</v>
          </cell>
          <cell r="P321" t="str">
            <v>не применимо</v>
          </cell>
          <cell r="Q321" t="str">
            <v>не применимо</v>
          </cell>
          <cell r="R321">
            <v>2977670</v>
          </cell>
          <cell r="S321">
            <v>8423</v>
          </cell>
          <cell r="T321">
            <v>570493</v>
          </cell>
          <cell r="U321">
            <v>578916</v>
          </cell>
          <cell r="V321">
            <v>10839</v>
          </cell>
          <cell r="W321">
            <v>507270</v>
          </cell>
          <cell r="X321">
            <v>518109</v>
          </cell>
          <cell r="Y321">
            <v>3006</v>
          </cell>
          <cell r="Z321">
            <v>75870</v>
          </cell>
          <cell r="AA321">
            <v>78876</v>
          </cell>
          <cell r="AB321">
            <v>9764</v>
          </cell>
          <cell r="AC321">
            <v>933619</v>
          </cell>
          <cell r="AD321">
            <v>943383</v>
          </cell>
          <cell r="AE321">
            <v>2119284</v>
          </cell>
          <cell r="AF321">
            <v>9954</v>
          </cell>
          <cell r="AG321">
            <v>856865</v>
          </cell>
          <cell r="AH321">
            <v>866819</v>
          </cell>
          <cell r="AI321">
            <v>10142</v>
          </cell>
          <cell r="AJ321">
            <v>882625</v>
          </cell>
          <cell r="AK321">
            <v>892767</v>
          </cell>
          <cell r="AL321">
            <v>4866</v>
          </cell>
          <cell r="AM321">
            <v>945963</v>
          </cell>
          <cell r="AN321">
            <v>950829</v>
          </cell>
          <cell r="AO321">
            <v>41905</v>
          </cell>
          <cell r="AP321">
            <v>906017</v>
          </cell>
          <cell r="AQ321">
            <v>947922</v>
          </cell>
          <cell r="AR321">
            <v>3658337</v>
          </cell>
          <cell r="AS321">
            <v>5953</v>
          </cell>
          <cell r="AT321">
            <v>1075531</v>
          </cell>
          <cell r="AU321">
            <v>1081484</v>
          </cell>
          <cell r="AV321">
            <v>13570</v>
          </cell>
          <cell r="AW321">
            <v>1071314</v>
          </cell>
          <cell r="AX321">
            <v>1084884</v>
          </cell>
          <cell r="AY321">
            <v>4607</v>
          </cell>
          <cell r="AZ321">
            <v>1098096</v>
          </cell>
          <cell r="BA321">
            <v>1102703</v>
          </cell>
          <cell r="BB321">
            <v>3255</v>
          </cell>
          <cell r="BC321">
            <v>1133336</v>
          </cell>
          <cell r="BD321">
            <v>1136591</v>
          </cell>
          <cell r="BE321">
            <v>4405662</v>
          </cell>
          <cell r="BF321">
            <v>10328</v>
          </cell>
          <cell r="BG321">
            <v>1041608</v>
          </cell>
          <cell r="BH321">
            <v>1051936</v>
          </cell>
          <cell r="BI321">
            <v>58641</v>
          </cell>
          <cell r="BJ321">
            <v>941862</v>
          </cell>
          <cell r="BK321">
            <v>1000503</v>
          </cell>
          <cell r="BL321">
            <v>9108</v>
          </cell>
          <cell r="BM321">
            <v>991366</v>
          </cell>
          <cell r="BN321">
            <v>1000474</v>
          </cell>
          <cell r="BO321">
            <v>19453</v>
          </cell>
          <cell r="BP321">
            <v>1121062</v>
          </cell>
          <cell r="BQ321">
            <v>1140515</v>
          </cell>
          <cell r="BR321">
            <v>4193428</v>
          </cell>
          <cell r="BS321">
            <v>6566</v>
          </cell>
          <cell r="BT321">
            <v>1169165</v>
          </cell>
          <cell r="BU321">
            <v>1175731</v>
          </cell>
          <cell r="BV321">
            <v>34295</v>
          </cell>
          <cell r="BW321">
            <v>1098405</v>
          </cell>
          <cell r="BX321">
            <v>1132700</v>
          </cell>
          <cell r="BY321">
            <v>40955</v>
          </cell>
          <cell r="BZ321">
            <v>1057583</v>
          </cell>
          <cell r="CA321">
            <v>1098538</v>
          </cell>
          <cell r="CB321">
            <v>90916</v>
          </cell>
          <cell r="CC321">
            <v>1006492</v>
          </cell>
          <cell r="CD321">
            <v>1097408</v>
          </cell>
          <cell r="CE321">
            <v>4504377</v>
          </cell>
          <cell r="CF321">
            <v>22342</v>
          </cell>
          <cell r="CG321">
            <v>934348</v>
          </cell>
          <cell r="CH321">
            <v>956690</v>
          </cell>
          <cell r="CI321">
            <v>20824</v>
          </cell>
          <cell r="CJ321">
            <v>1094395</v>
          </cell>
          <cell r="CK321">
            <v>1115219</v>
          </cell>
          <cell r="CL321">
            <v>69538</v>
          </cell>
          <cell r="CM321">
            <v>1013485</v>
          </cell>
          <cell r="CN321">
            <v>1083023</v>
          </cell>
          <cell r="CO321">
            <v>30458</v>
          </cell>
          <cell r="CP321">
            <v>1118256</v>
          </cell>
          <cell r="CQ321">
            <v>1148714</v>
          </cell>
          <cell r="CR321">
            <v>4303646</v>
          </cell>
        </row>
        <row r="322">
          <cell r="A322" t="str">
            <v>ДАППТеплоеПФО</v>
          </cell>
          <cell r="B322" t="str">
            <v>Уральский</v>
          </cell>
          <cell r="C322" t="str">
            <v>Теплое</v>
          </cell>
          <cell r="D322" t="str">
            <v>АПП</v>
          </cell>
          <cell r="E322" t="str">
            <v>ДАПП</v>
          </cell>
          <cell r="F322" t="str">
            <v>да</v>
          </cell>
          <cell r="G322" t="str">
            <v>ПФО</v>
          </cell>
          <cell r="H322" t="str">
            <v>Оренбургская область</v>
          </cell>
          <cell r="I322" t="str">
            <v>нет</v>
          </cell>
          <cell r="J322" t="str">
            <v>Группа В</v>
          </cell>
          <cell r="K322">
            <v>117</v>
          </cell>
          <cell r="L322" t="str">
            <v>Не является признаком отнесения к МТК</v>
          </cell>
          <cell r="M322" t="str">
            <v>Не является признаком отнесения к МТК</v>
          </cell>
          <cell r="N322" t="str">
            <v>не определена</v>
          </cell>
          <cell r="O322" t="str">
            <v>нет</v>
          </cell>
          <cell r="P322" t="str">
            <v>Республика Казахстан</v>
          </cell>
          <cell r="Q322" t="str">
            <v>Шаган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</row>
        <row r="323">
          <cell r="A323" t="str">
            <v>ЖДППТёткиноЦФО</v>
          </cell>
          <cell r="B323" t="str">
            <v>Брянский</v>
          </cell>
          <cell r="C323" t="str">
            <v>Тёткино</v>
          </cell>
          <cell r="D323" t="str">
            <v>ЖДПП</v>
          </cell>
          <cell r="E323" t="str">
            <v>ЖДПП</v>
          </cell>
          <cell r="F323" t="str">
            <v>нет</v>
          </cell>
          <cell r="G323" t="str">
            <v>ЦФО</v>
          </cell>
          <cell r="H323" t="str">
            <v>Курская область</v>
          </cell>
          <cell r="I323" t="str">
            <v>нет</v>
          </cell>
          <cell r="J323" t="str">
            <v>не определена</v>
          </cell>
          <cell r="K323">
            <v>345</v>
          </cell>
          <cell r="L323" t="str">
            <v>Западный</v>
          </cell>
          <cell r="M323" t="str">
            <v>Сухопутный</v>
          </cell>
          <cell r="N323" t="str">
            <v>не определена</v>
          </cell>
          <cell r="O323" t="str">
            <v>нет</v>
          </cell>
          <cell r="P323" t="str">
            <v>Украина</v>
          </cell>
          <cell r="Q323" t="str">
            <v>Ворожба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</row>
        <row r="324">
          <cell r="A324" t="str">
            <v>ДАППТёткино (Бояро-Лежачи)ЦФО</v>
          </cell>
          <cell r="B324" t="str">
            <v>Брянский</v>
          </cell>
          <cell r="C324" t="str">
            <v>Тёткино (Бояро-Лежачи)</v>
          </cell>
          <cell r="D324" t="str">
            <v>АПП</v>
          </cell>
          <cell r="E324" t="str">
            <v>ДАПП</v>
          </cell>
          <cell r="F324" t="str">
            <v>нет</v>
          </cell>
          <cell r="G324" t="str">
            <v>ЦФО</v>
          </cell>
          <cell r="H324" t="str">
            <v>Курская область</v>
          </cell>
          <cell r="I324" t="str">
            <v>нет</v>
          </cell>
          <cell r="J324" t="str">
            <v>не определена</v>
          </cell>
          <cell r="K324">
            <v>305</v>
          </cell>
          <cell r="L324" t="str">
            <v>Западный</v>
          </cell>
          <cell r="M324" t="str">
            <v>Сухопутный</v>
          </cell>
          <cell r="N324" t="str">
            <v>не определена</v>
          </cell>
          <cell r="O324" t="str">
            <v>нет</v>
          </cell>
          <cell r="P324" t="str">
            <v>Украина</v>
          </cell>
          <cell r="Q324" t="str">
            <v>Бояро-Лежачи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</row>
        <row r="325">
          <cell r="A325" t="str">
            <v>ДАППТёткино (Рыжевка)ЦФО</v>
          </cell>
          <cell r="B325" t="str">
            <v>Брянский</v>
          </cell>
          <cell r="C325" t="str">
            <v>Тёткино (Рыжевка)</v>
          </cell>
          <cell r="D325" t="str">
            <v>АПП</v>
          </cell>
          <cell r="E325" t="str">
            <v>ДАПП</v>
          </cell>
          <cell r="F325" t="str">
            <v>да</v>
          </cell>
          <cell r="G325" t="str">
            <v>ЦФО</v>
          </cell>
          <cell r="H325" t="str">
            <v>Курская область</v>
          </cell>
          <cell r="I325" t="str">
            <v>нет</v>
          </cell>
          <cell r="J325" t="str">
            <v>Группа С</v>
          </cell>
          <cell r="K325">
            <v>87</v>
          </cell>
          <cell r="L325" t="str">
            <v>Западный</v>
          </cell>
          <cell r="M325" t="str">
            <v>Сухопутный</v>
          </cell>
          <cell r="N325" t="str">
            <v>не определена</v>
          </cell>
          <cell r="O325" t="str">
            <v>нет</v>
          </cell>
          <cell r="P325" t="str">
            <v>Украина</v>
          </cell>
          <cell r="Q325" t="str">
            <v>Рыжевка</v>
          </cell>
          <cell r="R325">
            <v>0</v>
          </cell>
          <cell r="S325">
            <v>14</v>
          </cell>
          <cell r="T325">
            <v>0.1</v>
          </cell>
          <cell r="U325">
            <v>14.1</v>
          </cell>
          <cell r="V325">
            <v>61.79</v>
          </cell>
          <cell r="W325">
            <v>0</v>
          </cell>
          <cell r="X325">
            <v>61.79</v>
          </cell>
          <cell r="Y325">
            <v>52.2</v>
          </cell>
          <cell r="Z325">
            <v>2.9</v>
          </cell>
          <cell r="AA325">
            <v>55.1</v>
          </cell>
          <cell r="AB325">
            <v>11.8</v>
          </cell>
          <cell r="AC325">
            <v>0.3</v>
          </cell>
          <cell r="AD325">
            <v>12.100000000000001</v>
          </cell>
          <cell r="AE325">
            <v>143.09</v>
          </cell>
          <cell r="AF325">
            <v>140.9</v>
          </cell>
          <cell r="AG325">
            <v>0.3</v>
          </cell>
          <cell r="AH325">
            <v>141.20000000000002</v>
          </cell>
          <cell r="AI325">
            <v>25.7</v>
          </cell>
          <cell r="AJ325">
            <v>0.3</v>
          </cell>
          <cell r="AK325">
            <v>26</v>
          </cell>
          <cell r="AL325">
            <v>0</v>
          </cell>
          <cell r="AM325">
            <v>2.4</v>
          </cell>
          <cell r="AN325">
            <v>2.4</v>
          </cell>
          <cell r="AO325">
            <v>14.9</v>
          </cell>
          <cell r="AP325">
            <v>0.3</v>
          </cell>
          <cell r="AQ325">
            <v>15.200000000000001</v>
          </cell>
          <cell r="AR325">
            <v>184.8</v>
          </cell>
          <cell r="AS325">
            <v>20</v>
          </cell>
          <cell r="AT325">
            <v>0.3</v>
          </cell>
          <cell r="AU325">
            <v>20.3</v>
          </cell>
          <cell r="AV325">
            <v>0</v>
          </cell>
          <cell r="AW325">
            <v>0.4</v>
          </cell>
          <cell r="AX325">
            <v>0.4</v>
          </cell>
          <cell r="AY325">
            <v>0</v>
          </cell>
          <cell r="AZ325">
            <v>3.9</v>
          </cell>
          <cell r="BA325">
            <v>3.9</v>
          </cell>
          <cell r="BB325">
            <v>0</v>
          </cell>
          <cell r="BC325">
            <v>0</v>
          </cell>
          <cell r="BD325">
            <v>0</v>
          </cell>
          <cell r="BE325">
            <v>24.6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</row>
        <row r="326">
          <cell r="A326" t="str">
            <v>ДАППТитовкаЮФО</v>
          </cell>
          <cell r="B326" t="str">
            <v>Ростовский</v>
          </cell>
          <cell r="C326" t="str">
            <v>Титовка</v>
          </cell>
          <cell r="D326" t="str">
            <v>АПП</v>
          </cell>
          <cell r="E326" t="str">
            <v>ДАПП</v>
          </cell>
          <cell r="F326" t="str">
            <v>нет</v>
          </cell>
          <cell r="G326" t="str">
            <v>ЮФО</v>
          </cell>
          <cell r="H326" t="str">
            <v>Ростовская область</v>
          </cell>
          <cell r="I326" t="str">
            <v>нет</v>
          </cell>
          <cell r="J326" t="str">
            <v>не определена</v>
          </cell>
          <cell r="K326">
            <v>354</v>
          </cell>
          <cell r="L326" t="str">
            <v>Западный</v>
          </cell>
          <cell r="M326" t="str">
            <v>Сухопутный</v>
          </cell>
          <cell r="N326" t="str">
            <v>не определена</v>
          </cell>
          <cell r="O326" t="str">
            <v>нет</v>
          </cell>
          <cell r="P326" t="str">
            <v>не применимо (ЛНР)</v>
          </cell>
          <cell r="Q326" t="str">
            <v>Городище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</row>
        <row r="327">
          <cell r="A327" t="str">
            <v>ДАППТишанкаЦФО</v>
          </cell>
          <cell r="B327" t="str">
            <v>Белгородский</v>
          </cell>
          <cell r="C327" t="str">
            <v>Тишанка</v>
          </cell>
          <cell r="D327" t="str">
            <v>АПП</v>
          </cell>
          <cell r="E327" t="str">
            <v>ДАПП</v>
          </cell>
          <cell r="F327" t="str">
            <v>нет</v>
          </cell>
          <cell r="G327" t="str">
            <v>ЦФО</v>
          </cell>
          <cell r="H327" t="str">
            <v>Белгородская область</v>
          </cell>
          <cell r="I327" t="str">
            <v>нет</v>
          </cell>
          <cell r="J327" t="str">
            <v>не определена</v>
          </cell>
          <cell r="K327">
            <v>314</v>
          </cell>
          <cell r="L327" t="str">
            <v>Западный</v>
          </cell>
          <cell r="M327" t="str">
            <v>Сухопутный</v>
          </cell>
          <cell r="N327" t="str">
            <v>не определена</v>
          </cell>
          <cell r="O327" t="str">
            <v>нет</v>
          </cell>
          <cell r="P327" t="str">
            <v>Украина</v>
          </cell>
          <cell r="Q327" t="str">
            <v>Бударки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</row>
        <row r="328">
          <cell r="A328" t="str">
            <v>ВППТомск (Богашево)СФО</v>
          </cell>
          <cell r="B328" t="str">
            <v>Новосибирский</v>
          </cell>
          <cell r="C328" t="str">
            <v>Томск (Богашево)</v>
          </cell>
          <cell r="D328" t="str">
            <v>ВПП</v>
          </cell>
          <cell r="E328" t="str">
            <v>ВПП</v>
          </cell>
          <cell r="F328" t="str">
            <v>да</v>
          </cell>
          <cell r="G328" t="str">
            <v>СФО</v>
          </cell>
          <cell r="H328" t="str">
            <v>Томская область</v>
          </cell>
          <cell r="I328" t="str">
            <v>нет</v>
          </cell>
          <cell r="J328" t="str">
            <v>Группа С</v>
          </cell>
          <cell r="K328">
            <v>213</v>
          </cell>
          <cell r="L328" t="str">
            <v>Не является признаком отнесения к МТК</v>
          </cell>
          <cell r="M328" t="str">
            <v>Не является признаком отнесения к МТК</v>
          </cell>
          <cell r="N328" t="str">
            <v>не определена</v>
          </cell>
          <cell r="O328" t="str">
            <v>нет</v>
          </cell>
          <cell r="P328" t="str">
            <v>не применимо</v>
          </cell>
          <cell r="Q328" t="str">
            <v>не применимо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</row>
        <row r="329">
          <cell r="A329" t="str">
            <v>ДАППТопольноеСФО</v>
          </cell>
          <cell r="B329" t="str">
            <v>Новосибирский</v>
          </cell>
          <cell r="C329" t="str">
            <v>Топольное</v>
          </cell>
          <cell r="D329" t="str">
            <v>АПП</v>
          </cell>
          <cell r="E329" t="str">
            <v>ДАПП</v>
          </cell>
          <cell r="F329" t="str">
            <v>да</v>
          </cell>
          <cell r="G329" t="str">
            <v>СФО</v>
          </cell>
          <cell r="H329" t="str">
            <v>Алтайский край</v>
          </cell>
          <cell r="I329" t="str">
            <v>нет</v>
          </cell>
          <cell r="J329" t="str">
            <v>Группа В</v>
          </cell>
          <cell r="K329">
            <v>84</v>
          </cell>
          <cell r="L329" t="str">
            <v>Не является признаком отнесения к МТК</v>
          </cell>
          <cell r="M329" t="str">
            <v>Не является признаком отнесения к МТК</v>
          </cell>
          <cell r="N329" t="str">
            <v>не определена</v>
          </cell>
          <cell r="O329" t="str">
            <v>нет</v>
          </cell>
          <cell r="P329" t="str">
            <v>Республика Казахстан</v>
          </cell>
          <cell r="Q329" t="str">
            <v>Байтанат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</row>
        <row r="330">
          <cell r="A330" t="str">
            <v>МАППТорфяновкаСЗФО</v>
          </cell>
          <cell r="B330" t="str">
            <v>Санкт-Петербургский</v>
          </cell>
          <cell r="C330" t="str">
            <v>Торфяновка</v>
          </cell>
          <cell r="D330" t="str">
            <v>АПП</v>
          </cell>
          <cell r="E330" t="str">
            <v>МАПП</v>
          </cell>
          <cell r="F330" t="str">
            <v>да</v>
          </cell>
          <cell r="G330" t="str">
            <v>СЗФО</v>
          </cell>
          <cell r="H330" t="str">
            <v>Ленинградская область</v>
          </cell>
          <cell r="I330" t="str">
            <v>нет</v>
          </cell>
          <cell r="J330" t="str">
            <v>Группа А</v>
          </cell>
          <cell r="K330">
            <v>14</v>
          </cell>
          <cell r="L330" t="str">
            <v>Западный</v>
          </cell>
          <cell r="M330" t="str">
            <v>Сухопутный</v>
          </cell>
          <cell r="N330" t="str">
            <v>Север-Юг
Панъевропейский МТК-9
Европа Западный Китай ("Шелковый путь")</v>
          </cell>
          <cell r="O330" t="str">
            <v>нет</v>
          </cell>
          <cell r="P330" t="str">
            <v>Финляндская Республика</v>
          </cell>
          <cell r="Q330" t="str">
            <v>Ваалимаа</v>
          </cell>
          <cell r="R330">
            <v>0</v>
          </cell>
          <cell r="S330">
            <v>276863</v>
          </cell>
          <cell r="T330">
            <v>99797</v>
          </cell>
          <cell r="U330">
            <v>376660</v>
          </cell>
          <cell r="V330">
            <v>307001</v>
          </cell>
          <cell r="W330">
            <v>108363</v>
          </cell>
          <cell r="X330">
            <v>415364</v>
          </cell>
          <cell r="Y330">
            <v>335168</v>
          </cell>
          <cell r="Z330">
            <v>97863</v>
          </cell>
          <cell r="AA330">
            <v>433031</v>
          </cell>
          <cell r="AB330">
            <v>317411</v>
          </cell>
          <cell r="AC330">
            <v>93219</v>
          </cell>
          <cell r="AD330">
            <v>410630</v>
          </cell>
          <cell r="AE330">
            <v>1635685</v>
          </cell>
          <cell r="AF330">
            <v>323631</v>
          </cell>
          <cell r="AG330">
            <v>103014</v>
          </cell>
          <cell r="AH330">
            <v>426645</v>
          </cell>
          <cell r="AI330">
            <v>336342</v>
          </cell>
          <cell r="AJ330">
            <v>119562</v>
          </cell>
          <cell r="AK330">
            <v>455904</v>
          </cell>
          <cell r="AL330">
            <v>333028</v>
          </cell>
          <cell r="AM330">
            <v>112622</v>
          </cell>
          <cell r="AN330">
            <v>445650</v>
          </cell>
          <cell r="AO330">
            <v>332745</v>
          </cell>
          <cell r="AP330">
            <v>102697</v>
          </cell>
          <cell r="AQ330">
            <v>435442</v>
          </cell>
          <cell r="AR330">
            <v>1763641</v>
          </cell>
          <cell r="AS330">
            <v>308105</v>
          </cell>
          <cell r="AT330">
            <v>110059.57</v>
          </cell>
          <cell r="AU330">
            <v>418164.57</v>
          </cell>
          <cell r="AV330">
            <v>337599</v>
          </cell>
          <cell r="AW330">
            <v>133257</v>
          </cell>
          <cell r="AX330">
            <v>470856</v>
          </cell>
          <cell r="AY330">
            <v>359943.9</v>
          </cell>
          <cell r="AZ330">
            <v>120691.24</v>
          </cell>
          <cell r="BA330">
            <v>480635.14</v>
          </cell>
          <cell r="BB330">
            <v>357878.4</v>
          </cell>
          <cell r="BC330">
            <v>119678.52</v>
          </cell>
          <cell r="BD330">
            <v>477556.92000000004</v>
          </cell>
          <cell r="BE330">
            <v>1847212.6300000001</v>
          </cell>
          <cell r="BF330">
            <v>327353.21000000002</v>
          </cell>
          <cell r="BG330">
            <v>130392.65</v>
          </cell>
          <cell r="BH330">
            <v>457745.86</v>
          </cell>
          <cell r="BI330">
            <v>282372.86</v>
          </cell>
          <cell r="BJ330">
            <v>120641.85999999999</v>
          </cell>
          <cell r="BK330">
            <v>403014.72</v>
          </cell>
          <cell r="BL330">
            <v>307098</v>
          </cell>
          <cell r="BM330">
            <v>116875</v>
          </cell>
          <cell r="BN330">
            <v>423973</v>
          </cell>
          <cell r="BO330">
            <v>310059.62100000004</v>
          </cell>
          <cell r="BP330">
            <v>116709.182</v>
          </cell>
          <cell r="BQ330">
            <v>426768.80300000007</v>
          </cell>
          <cell r="BR330">
            <v>1711502.3829999999</v>
          </cell>
          <cell r="BS330">
            <v>266974.66399999999</v>
          </cell>
          <cell r="BT330">
            <v>118060.719</v>
          </cell>
          <cell r="BU330">
            <v>385035.38299999997</v>
          </cell>
          <cell r="BV330">
            <v>274474.56599999999</v>
          </cell>
          <cell r="BW330">
            <v>131555.68799999999</v>
          </cell>
          <cell r="BX330">
            <v>406030.25399999996</v>
          </cell>
          <cell r="BY330">
            <v>275620.38400000002</v>
          </cell>
          <cell r="BZ330">
            <v>121509.08</v>
          </cell>
          <cell r="CA330">
            <v>397129.46400000004</v>
          </cell>
          <cell r="CB330">
            <v>294961.3</v>
          </cell>
          <cell r="CC330">
            <v>111593.06599999999</v>
          </cell>
          <cell r="CD330">
            <v>406554.36599999998</v>
          </cell>
          <cell r="CE330">
            <v>1594749.4669999999</v>
          </cell>
          <cell r="CF330">
            <v>226430.89</v>
          </cell>
          <cell r="CG330">
            <v>115226.18800000001</v>
          </cell>
          <cell r="CH330">
            <v>341657.07800000004</v>
          </cell>
          <cell r="CI330">
            <v>117492.20000000001</v>
          </cell>
          <cell r="CJ330">
            <v>54592.239000000001</v>
          </cell>
          <cell r="CK330">
            <v>172084.43900000001</v>
          </cell>
          <cell r="CL330">
            <v>104173.01999999999</v>
          </cell>
          <cell r="CM330">
            <v>14580.623000000001</v>
          </cell>
          <cell r="CN330">
            <v>118753.643</v>
          </cell>
          <cell r="CO330">
            <v>90911.8</v>
          </cell>
          <cell r="CP330">
            <v>8445.23</v>
          </cell>
          <cell r="CQ330">
            <v>99357.03</v>
          </cell>
          <cell r="CR330">
            <v>731852.19000000006</v>
          </cell>
        </row>
        <row r="331">
          <cell r="A331" t="str">
            <v>ЖДППТретьяковоСФО</v>
          </cell>
          <cell r="B331" t="str">
            <v>Новосибирский</v>
          </cell>
          <cell r="C331" t="str">
            <v>Третьяково</v>
          </cell>
          <cell r="D331" t="str">
            <v>ЖДПП</v>
          </cell>
          <cell r="E331" t="str">
            <v>ЖДПП</v>
          </cell>
          <cell r="F331" t="str">
            <v>да</v>
          </cell>
          <cell r="G331" t="str">
            <v>СФО</v>
          </cell>
          <cell r="H331" t="str">
            <v>Алтайский край</v>
          </cell>
          <cell r="I331" t="str">
            <v>нет</v>
          </cell>
          <cell r="J331" t="str">
            <v>Группа В</v>
          </cell>
          <cell r="K331">
            <v>132</v>
          </cell>
          <cell r="L331" t="str">
            <v>Не является признаком отнесения к МТК</v>
          </cell>
          <cell r="M331" t="str">
            <v>Не является признаком отнесения к МТК</v>
          </cell>
          <cell r="N331" t="str">
            <v>не определена</v>
          </cell>
          <cell r="O331" t="str">
            <v>нет</v>
          </cell>
          <cell r="P331" t="str">
            <v>Республика Казахстан</v>
          </cell>
          <cell r="Q331" t="str">
            <v>Шемонаиха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</row>
        <row r="332">
          <cell r="A332" t="str">
            <v>МАППТроебортноеЦФО</v>
          </cell>
          <cell r="B332" t="str">
            <v>Брянский</v>
          </cell>
          <cell r="C332" t="str">
            <v>Троебортное</v>
          </cell>
          <cell r="D332" t="str">
            <v>АПП</v>
          </cell>
          <cell r="E332" t="str">
            <v>МАПП</v>
          </cell>
          <cell r="F332" t="str">
            <v>да</v>
          </cell>
          <cell r="G332" t="str">
            <v>ЦФО</v>
          </cell>
          <cell r="H332" t="str">
            <v>Брянская область</v>
          </cell>
          <cell r="I332" t="str">
            <v>нет</v>
          </cell>
          <cell r="J332" t="str">
            <v>Группа В</v>
          </cell>
          <cell r="K332">
            <v>153</v>
          </cell>
          <cell r="L332" t="str">
            <v>Западный</v>
          </cell>
          <cell r="M332" t="str">
            <v>Сухопутный</v>
          </cell>
          <cell r="N332" t="str">
            <v>Панъевропейский МТК-9</v>
          </cell>
          <cell r="O332" t="str">
            <v>нет</v>
          </cell>
          <cell r="P332" t="str">
            <v>Украина</v>
          </cell>
          <cell r="Q332" t="str">
            <v>Бачевск</v>
          </cell>
          <cell r="R332">
            <v>2007500</v>
          </cell>
          <cell r="S332">
            <v>157420</v>
          </cell>
          <cell r="T332">
            <v>193740</v>
          </cell>
          <cell r="U332">
            <v>351160</v>
          </cell>
          <cell r="V332">
            <v>183435</v>
          </cell>
          <cell r="W332">
            <v>232125</v>
          </cell>
          <cell r="X332">
            <v>415560</v>
          </cell>
          <cell r="Y332">
            <v>207557</v>
          </cell>
          <cell r="Z332">
            <v>226155</v>
          </cell>
          <cell r="AA332">
            <v>433712</v>
          </cell>
          <cell r="AB332">
            <v>195375</v>
          </cell>
          <cell r="AC332">
            <v>249675</v>
          </cell>
          <cell r="AD332">
            <v>445050</v>
          </cell>
          <cell r="AE332">
            <v>1645482</v>
          </cell>
          <cell r="AF332">
            <v>157410</v>
          </cell>
          <cell r="AG332">
            <v>203700</v>
          </cell>
          <cell r="AH332">
            <v>361110</v>
          </cell>
          <cell r="AI332">
            <v>179550</v>
          </cell>
          <cell r="AJ332">
            <v>237030</v>
          </cell>
          <cell r="AK332">
            <v>416580</v>
          </cell>
          <cell r="AL332">
            <v>191100</v>
          </cell>
          <cell r="AM332">
            <v>215415</v>
          </cell>
          <cell r="AN332">
            <v>406515</v>
          </cell>
          <cell r="AO332">
            <v>174525</v>
          </cell>
          <cell r="AP332">
            <v>239775</v>
          </cell>
          <cell r="AQ332">
            <v>414300</v>
          </cell>
          <cell r="AR332">
            <v>1598505</v>
          </cell>
          <cell r="AS332">
            <v>135665</v>
          </cell>
          <cell r="AT332">
            <v>186225</v>
          </cell>
          <cell r="AU332">
            <v>321890</v>
          </cell>
          <cell r="AV332">
            <v>138165</v>
          </cell>
          <cell r="AW332">
            <v>209445</v>
          </cell>
          <cell r="AX332">
            <v>347610</v>
          </cell>
          <cell r="AY332">
            <v>134400</v>
          </cell>
          <cell r="AZ332">
            <v>183240</v>
          </cell>
          <cell r="BA332">
            <v>317640</v>
          </cell>
          <cell r="BB332">
            <v>114675</v>
          </cell>
          <cell r="BC332">
            <v>167325</v>
          </cell>
          <cell r="BD332">
            <v>282000</v>
          </cell>
          <cell r="BE332">
            <v>1269140</v>
          </cell>
          <cell r="BF332">
            <v>93360</v>
          </cell>
          <cell r="BG332">
            <v>129345</v>
          </cell>
          <cell r="BH332">
            <v>222705</v>
          </cell>
          <cell r="BI332">
            <v>102735</v>
          </cell>
          <cell r="BJ332">
            <v>139995</v>
          </cell>
          <cell r="BK332">
            <v>242730</v>
          </cell>
          <cell r="BL332">
            <v>128520</v>
          </cell>
          <cell r="BM332">
            <v>185295</v>
          </cell>
          <cell r="BN332">
            <v>313815</v>
          </cell>
          <cell r="BO332">
            <v>130830</v>
          </cell>
          <cell r="BP332">
            <v>193875</v>
          </cell>
          <cell r="BQ332">
            <v>324705</v>
          </cell>
          <cell r="BR332">
            <v>1103955</v>
          </cell>
          <cell r="BS332">
            <v>117886</v>
          </cell>
          <cell r="BT332">
            <v>154110</v>
          </cell>
          <cell r="BU332">
            <v>271996</v>
          </cell>
          <cell r="BV332">
            <v>117420</v>
          </cell>
          <cell r="BW332">
            <v>180555</v>
          </cell>
          <cell r="BX332">
            <v>297975</v>
          </cell>
          <cell r="BY332">
            <v>117705</v>
          </cell>
          <cell r="BZ332">
            <v>171450</v>
          </cell>
          <cell r="CA332">
            <v>289155</v>
          </cell>
          <cell r="CB332">
            <v>131430</v>
          </cell>
          <cell r="CC332">
            <v>195870</v>
          </cell>
          <cell r="CD332">
            <v>327300</v>
          </cell>
          <cell r="CE332">
            <v>1186426</v>
          </cell>
          <cell r="CF332">
            <v>65955</v>
          </cell>
          <cell r="CG332">
            <v>77325</v>
          </cell>
          <cell r="CH332">
            <v>143280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143280</v>
          </cell>
        </row>
        <row r="333">
          <cell r="A333" t="str">
            <v>ЖДППТроицк (Кайрак, Магнай)УФО</v>
          </cell>
          <cell r="B333" t="str">
            <v>Уральский</v>
          </cell>
          <cell r="C333" t="str">
            <v>Троицк (Кайрак, Магнай)</v>
          </cell>
          <cell r="D333" t="str">
            <v>ЖДПП</v>
          </cell>
          <cell r="E333" t="str">
            <v>ЖДПП</v>
          </cell>
          <cell r="F333" t="str">
            <v>да</v>
          </cell>
          <cell r="G333" t="str">
            <v>УФО</v>
          </cell>
          <cell r="H333" t="str">
            <v>Челябинская область</v>
          </cell>
          <cell r="I333" t="str">
            <v>нет</v>
          </cell>
          <cell r="J333" t="str">
            <v>Группа В</v>
          </cell>
          <cell r="K333">
            <v>77</v>
          </cell>
          <cell r="L333" t="str">
            <v>Не является признаком отнесения к МТК</v>
          </cell>
          <cell r="M333" t="str">
            <v>Не является признаком отнесения к МТК</v>
          </cell>
          <cell r="N333" t="str">
            <v>не определена</v>
          </cell>
          <cell r="O333" t="str">
            <v>нет</v>
          </cell>
          <cell r="P333" t="str">
            <v>Республика Казахстан</v>
          </cell>
          <cell r="Q333" t="str">
            <v>Кайрак, Магнай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</row>
        <row r="334">
          <cell r="A334" t="str">
            <v>МППТуапсеЮФО</v>
          </cell>
          <cell r="B334" t="str">
            <v>Сочинский</v>
          </cell>
          <cell r="C334" t="str">
            <v>Туапсе</v>
          </cell>
          <cell r="D334" t="str">
            <v>МПП</v>
          </cell>
          <cell r="E334" t="str">
            <v>МПП</v>
          </cell>
          <cell r="F334" t="str">
            <v>да</v>
          </cell>
          <cell r="G334" t="str">
            <v>ЮФО</v>
          </cell>
          <cell r="H334" t="str">
            <v>Краснодарский край</v>
          </cell>
          <cell r="I334" t="str">
            <v>нет</v>
          </cell>
          <cell r="J334" t="str">
            <v>Группа В</v>
          </cell>
          <cell r="K334">
            <v>185</v>
          </cell>
          <cell r="L334" t="str">
            <v>АЧБ</v>
          </cell>
          <cell r="M334" t="str">
            <v>Морской</v>
          </cell>
          <cell r="N334" t="str">
            <v>Север-Юг
Транссиб</v>
          </cell>
          <cell r="O334" t="str">
            <v>нет</v>
          </cell>
          <cell r="P334" t="str">
            <v>не применимо</v>
          </cell>
          <cell r="Q334" t="str">
            <v>не применимо</v>
          </cell>
          <cell r="R334">
            <v>34631930</v>
          </cell>
          <cell r="S334">
            <v>13669.321</v>
          </cell>
          <cell r="T334">
            <v>6662987.1600000001</v>
          </cell>
          <cell r="U334">
            <v>6676656.4810000006</v>
          </cell>
          <cell r="V334">
            <v>9804.9130000000005</v>
          </cell>
          <cell r="W334">
            <v>6766904.148</v>
          </cell>
          <cell r="X334">
            <v>6776709.0609999998</v>
          </cell>
          <cell r="Y334">
            <v>15266.914000000001</v>
          </cell>
          <cell r="Z334">
            <v>6200331.943</v>
          </cell>
          <cell r="AA334">
            <v>6215598.8569999998</v>
          </cell>
          <cell r="AB334">
            <v>71420.850000000006</v>
          </cell>
          <cell r="AC334">
            <v>6579277.2290000003</v>
          </cell>
          <cell r="AD334">
            <v>6650698.0789999999</v>
          </cell>
          <cell r="AE334">
            <v>26319662.478</v>
          </cell>
          <cell r="AF334">
            <v>27560.052100000001</v>
          </cell>
          <cell r="AG334">
            <v>6658937.5950000007</v>
          </cell>
          <cell r="AH334">
            <v>6686497.6471000006</v>
          </cell>
          <cell r="AI334">
            <v>17005.8871</v>
          </cell>
          <cell r="AJ334">
            <v>6613752.6200000001</v>
          </cell>
          <cell r="AK334">
            <v>6630758.5071</v>
          </cell>
          <cell r="AL334">
            <v>21275.875</v>
          </cell>
          <cell r="AM334">
            <v>6059091.2764999997</v>
          </cell>
          <cell r="AN334">
            <v>6080367.1514999997</v>
          </cell>
          <cell r="AO334">
            <v>90860.15</v>
          </cell>
          <cell r="AP334">
            <v>5935749.1529999999</v>
          </cell>
          <cell r="AQ334">
            <v>6026609.3030000003</v>
          </cell>
          <cell r="AR334">
            <v>25424232.6087</v>
          </cell>
          <cell r="AS334">
            <v>1080918.81</v>
          </cell>
          <cell r="AT334">
            <v>5841738.3130000001</v>
          </cell>
          <cell r="AU334">
            <v>6922657.1229999997</v>
          </cell>
          <cell r="AV334">
            <v>119016.52</v>
          </cell>
          <cell r="AW334">
            <v>5133817.9509999994</v>
          </cell>
          <cell r="AX334">
            <v>5252834.470999999</v>
          </cell>
          <cell r="AY334">
            <v>61498.531999999999</v>
          </cell>
          <cell r="AZ334">
            <v>6711840.5769999996</v>
          </cell>
          <cell r="BA334">
            <v>6773339.1089999992</v>
          </cell>
          <cell r="BB334">
            <v>222932.36</v>
          </cell>
          <cell r="BC334">
            <v>6948054.6099999994</v>
          </cell>
          <cell r="BD334">
            <v>7170986.9699999997</v>
          </cell>
          <cell r="BE334">
            <v>26119817.672999997</v>
          </cell>
          <cell r="BF334">
            <v>104356.371</v>
          </cell>
          <cell r="BG334">
            <v>6334576.1140000001</v>
          </cell>
          <cell r="BH334">
            <v>6438932.4850000003</v>
          </cell>
          <cell r="BI334">
            <v>126379.0926</v>
          </cell>
          <cell r="BJ334">
            <v>11016758.686999999</v>
          </cell>
          <cell r="BK334">
            <v>11143137.779599998</v>
          </cell>
          <cell r="BL334">
            <v>71152.307000000001</v>
          </cell>
          <cell r="BM334">
            <v>6144341.8440000005</v>
          </cell>
          <cell r="BN334">
            <v>6215494.1510000005</v>
          </cell>
          <cell r="BO334">
            <v>166494.67300000001</v>
          </cell>
          <cell r="BP334">
            <v>4489671.1740000006</v>
          </cell>
          <cell r="BQ334">
            <v>4656165.847000001</v>
          </cell>
          <cell r="BR334">
            <v>28453730.262599997</v>
          </cell>
          <cell r="BS334">
            <v>123860.51700000001</v>
          </cell>
          <cell r="BT334">
            <v>6267262.9849999994</v>
          </cell>
          <cell r="BU334">
            <v>6391123.5019999994</v>
          </cell>
          <cell r="BV334">
            <v>103248.7</v>
          </cell>
          <cell r="BW334">
            <v>6880647.8099999996</v>
          </cell>
          <cell r="BX334">
            <v>6983896.5099999998</v>
          </cell>
          <cell r="BY334">
            <v>58176.483</v>
          </cell>
          <cell r="BZ334">
            <v>5713357.4280000003</v>
          </cell>
          <cell r="CA334">
            <v>5771533.9110000003</v>
          </cell>
          <cell r="CB334">
            <v>159018.13200000001</v>
          </cell>
          <cell r="CC334">
            <v>16977817.809999999</v>
          </cell>
          <cell r="CD334">
            <v>17136835.941999998</v>
          </cell>
          <cell r="CE334">
            <v>36283389.864999995</v>
          </cell>
          <cell r="CF334">
            <v>109017.92849999999</v>
          </cell>
          <cell r="CG334">
            <v>1679285.0390000001</v>
          </cell>
          <cell r="CH334">
            <v>1788302.9675</v>
          </cell>
          <cell r="CI334">
            <v>113261.8126</v>
          </cell>
          <cell r="CJ334">
            <v>3909116.5019999999</v>
          </cell>
          <cell r="CK334">
            <v>4022378.3145999997</v>
          </cell>
          <cell r="CL334">
            <v>75582.804000000004</v>
          </cell>
          <cell r="CM334">
            <v>3676380.36</v>
          </cell>
          <cell r="CN334">
            <v>3751963.1639999999</v>
          </cell>
          <cell r="CO334">
            <v>209760.67</v>
          </cell>
          <cell r="CP334">
            <v>5931729.4199999999</v>
          </cell>
          <cell r="CQ334">
            <v>6141490.0899999999</v>
          </cell>
          <cell r="CR334">
            <v>15704134.5361</v>
          </cell>
        </row>
        <row r="335">
          <cell r="A335" t="str">
            <v>ДАППТурий РогДФО</v>
          </cell>
          <cell r="B335" t="str">
            <v>Владивостокский</v>
          </cell>
          <cell r="C335" t="str">
            <v>Турий Рог</v>
          </cell>
          <cell r="D335" t="str">
            <v>АПП</v>
          </cell>
          <cell r="E335" t="str">
            <v>ДАПП</v>
          </cell>
          <cell r="F335" t="str">
            <v>да</v>
          </cell>
          <cell r="G335" t="str">
            <v>ДФО</v>
          </cell>
          <cell r="H335" t="str">
            <v>Приморский край</v>
          </cell>
          <cell r="I335" t="str">
            <v>нет</v>
          </cell>
          <cell r="J335" t="str">
            <v>Группа А</v>
          </cell>
          <cell r="K335">
            <v>46</v>
          </cell>
          <cell r="L335" t="str">
            <v>Восток</v>
          </cell>
          <cell r="M335" t="str">
            <v>РК (сухопутный)</v>
          </cell>
          <cell r="N335" t="str">
            <v>не определена</v>
          </cell>
          <cell r="O335" t="str">
            <v>нет</v>
          </cell>
          <cell r="P335" t="str">
            <v>Китайская Народная Республика</v>
          </cell>
          <cell r="Q335" t="str">
            <v>Мишань</v>
          </cell>
          <cell r="R335">
            <v>0</v>
          </cell>
          <cell r="S335">
            <v>1311</v>
          </cell>
          <cell r="T335">
            <v>1046</v>
          </cell>
          <cell r="U335">
            <v>2357</v>
          </cell>
          <cell r="V335">
            <v>866</v>
          </cell>
          <cell r="W335">
            <v>733</v>
          </cell>
          <cell r="X335">
            <v>1599</v>
          </cell>
          <cell r="Y335">
            <v>963</v>
          </cell>
          <cell r="Z335">
            <v>1363</v>
          </cell>
          <cell r="AA335">
            <v>2326</v>
          </cell>
          <cell r="AB335">
            <v>914</v>
          </cell>
          <cell r="AC335">
            <v>4480</v>
          </cell>
          <cell r="AD335">
            <v>5394</v>
          </cell>
          <cell r="AE335">
            <v>11676</v>
          </cell>
          <cell r="AF335">
            <v>201</v>
          </cell>
          <cell r="AG335">
            <v>2960</v>
          </cell>
          <cell r="AH335">
            <v>3161</v>
          </cell>
          <cell r="AI335">
            <v>601</v>
          </cell>
          <cell r="AJ335">
            <v>3679</v>
          </cell>
          <cell r="AK335">
            <v>4280</v>
          </cell>
          <cell r="AL335">
            <v>416</v>
          </cell>
          <cell r="AM335">
            <v>10100</v>
          </cell>
          <cell r="AN335">
            <v>10516</v>
          </cell>
          <cell r="AO335">
            <v>365</v>
          </cell>
          <cell r="AP335">
            <v>18829</v>
          </cell>
          <cell r="AQ335">
            <v>19194</v>
          </cell>
          <cell r="AR335">
            <v>37151</v>
          </cell>
          <cell r="AS335">
            <v>314</v>
          </cell>
          <cell r="AT335">
            <v>6257</v>
          </cell>
          <cell r="AU335">
            <v>6571</v>
          </cell>
          <cell r="AV335">
            <v>817</v>
          </cell>
          <cell r="AW335">
            <v>10040</v>
          </cell>
          <cell r="AX335">
            <v>10857</v>
          </cell>
          <cell r="AY335">
            <v>653</v>
          </cell>
          <cell r="AZ335">
            <v>18724</v>
          </cell>
          <cell r="BA335">
            <v>19377</v>
          </cell>
          <cell r="BB335">
            <v>483</v>
          </cell>
          <cell r="BC335">
            <v>19902</v>
          </cell>
          <cell r="BD335">
            <v>20385</v>
          </cell>
          <cell r="BE335">
            <v>57190</v>
          </cell>
          <cell r="BF335">
            <v>72</v>
          </cell>
          <cell r="BG335">
            <v>5743</v>
          </cell>
          <cell r="BH335">
            <v>5815</v>
          </cell>
          <cell r="BI335">
            <v>189</v>
          </cell>
          <cell r="BJ335">
            <v>10021</v>
          </cell>
          <cell r="BK335">
            <v>10210</v>
          </cell>
          <cell r="BL335">
            <v>30</v>
          </cell>
          <cell r="BM335">
            <v>17461</v>
          </cell>
          <cell r="BN335">
            <v>17491</v>
          </cell>
          <cell r="BO335">
            <v>112</v>
          </cell>
          <cell r="BP335">
            <v>9467</v>
          </cell>
          <cell r="BQ335">
            <v>9579</v>
          </cell>
          <cell r="BR335">
            <v>43095</v>
          </cell>
          <cell r="BS335">
            <v>60</v>
          </cell>
          <cell r="BT335">
            <v>3594</v>
          </cell>
          <cell r="BU335">
            <v>3654</v>
          </cell>
          <cell r="BV335">
            <v>141</v>
          </cell>
          <cell r="BW335">
            <v>14139</v>
          </cell>
          <cell r="BX335">
            <v>14280</v>
          </cell>
          <cell r="BY335">
            <v>175</v>
          </cell>
          <cell r="BZ335">
            <v>18559</v>
          </cell>
          <cell r="CA335">
            <v>18734</v>
          </cell>
          <cell r="CB335">
            <v>802</v>
          </cell>
          <cell r="CC335">
            <v>13785</v>
          </cell>
          <cell r="CD335">
            <v>14587</v>
          </cell>
          <cell r="CE335">
            <v>51255</v>
          </cell>
          <cell r="CF335">
            <v>2144</v>
          </cell>
          <cell r="CG335">
            <v>9725</v>
          </cell>
          <cell r="CH335">
            <v>11869</v>
          </cell>
          <cell r="CI335">
            <v>347</v>
          </cell>
          <cell r="CJ335">
            <v>17013</v>
          </cell>
          <cell r="CK335">
            <v>17360</v>
          </cell>
          <cell r="CL335">
            <v>3654</v>
          </cell>
          <cell r="CM335">
            <v>16939</v>
          </cell>
          <cell r="CN335">
            <v>20593</v>
          </cell>
          <cell r="CO335">
            <v>6860</v>
          </cell>
          <cell r="CP335">
            <v>15043</v>
          </cell>
          <cell r="CQ335">
            <v>21903</v>
          </cell>
          <cell r="CR335">
            <v>71725</v>
          </cell>
        </row>
        <row r="336">
          <cell r="A336" t="str">
            <v>ВППТюмень (Рощино)УФО</v>
          </cell>
          <cell r="B336" t="str">
            <v>Уральский</v>
          </cell>
          <cell r="C336" t="str">
            <v>Тюмень (Рощино)</v>
          </cell>
          <cell r="D336" t="str">
            <v>ВПП</v>
          </cell>
          <cell r="E336" t="str">
            <v>ВПП</v>
          </cell>
          <cell r="F336" t="str">
            <v>да</v>
          </cell>
          <cell r="G336" t="str">
            <v>УФО</v>
          </cell>
          <cell r="H336" t="str">
            <v>Тюменская область</v>
          </cell>
          <cell r="I336" t="str">
            <v>нет</v>
          </cell>
          <cell r="J336" t="str">
            <v>Группа В</v>
          </cell>
          <cell r="K336">
            <v>108</v>
          </cell>
          <cell r="L336" t="str">
            <v>Не является признаком отнесения к МТК</v>
          </cell>
          <cell r="M336" t="str">
            <v>Не является признаком отнесения к МТК</v>
          </cell>
          <cell r="N336" t="str">
            <v>не определена</v>
          </cell>
          <cell r="O336" t="str">
            <v>нет</v>
          </cell>
          <cell r="P336" t="str">
            <v>не применимо</v>
          </cell>
          <cell r="Q336" t="str">
            <v>не применимо</v>
          </cell>
          <cell r="R336">
            <v>0</v>
          </cell>
          <cell r="S336">
            <v>52.648000000000003</v>
          </cell>
          <cell r="T336">
            <v>6.3E-2</v>
          </cell>
          <cell r="U336">
            <v>52.711000000000006</v>
          </cell>
          <cell r="V336">
            <v>107.184</v>
          </cell>
          <cell r="W336">
            <v>15.31</v>
          </cell>
          <cell r="X336">
            <v>122.494</v>
          </cell>
          <cell r="Y336">
            <v>60.398000000000003</v>
          </cell>
          <cell r="Z336">
            <v>19.981000000000002</v>
          </cell>
          <cell r="AA336">
            <v>80.379000000000005</v>
          </cell>
          <cell r="AB336">
            <v>71.87</v>
          </cell>
          <cell r="AC336">
            <v>24.146000000000001</v>
          </cell>
          <cell r="AD336">
            <v>96.016000000000005</v>
          </cell>
          <cell r="AE336">
            <v>351.6</v>
          </cell>
          <cell r="AF336">
            <v>233.48</v>
          </cell>
          <cell r="AG336">
            <v>144.57300000000001</v>
          </cell>
          <cell r="AH336">
            <v>378.053</v>
          </cell>
          <cell r="AI336">
            <v>343.35</v>
          </cell>
          <cell r="AJ336">
            <v>302.05</v>
          </cell>
          <cell r="AK336">
            <v>645.40000000000009</v>
          </cell>
          <cell r="AL336">
            <v>551.80999999999995</v>
          </cell>
          <cell r="AM336">
            <v>412.44</v>
          </cell>
          <cell r="AN336">
            <v>964.25</v>
          </cell>
          <cell r="AO336">
            <v>252.75</v>
          </cell>
          <cell r="AP336">
            <v>102.77</v>
          </cell>
          <cell r="AQ336">
            <v>355.52</v>
          </cell>
          <cell r="AR336">
            <v>2343.223</v>
          </cell>
          <cell r="AS336">
            <v>235.11</v>
          </cell>
          <cell r="AT336">
            <v>146.66</v>
          </cell>
          <cell r="AU336">
            <v>381.77</v>
          </cell>
          <cell r="AV336">
            <v>327.64</v>
          </cell>
          <cell r="AW336">
            <v>272.89999999999998</v>
          </cell>
          <cell r="AX336">
            <v>600.54</v>
          </cell>
          <cell r="AY336">
            <v>593.03</v>
          </cell>
          <cell r="AZ336">
            <v>491.85</v>
          </cell>
          <cell r="BA336">
            <v>1084.8800000000001</v>
          </cell>
          <cell r="BB336">
            <v>244.57</v>
          </cell>
          <cell r="BC336">
            <v>156.41999999999999</v>
          </cell>
          <cell r="BD336">
            <v>400.99</v>
          </cell>
          <cell r="BE336">
            <v>2468.1799999999998</v>
          </cell>
          <cell r="BF336">
            <v>19.873000000000001</v>
          </cell>
          <cell r="BG336">
            <v>32.317</v>
          </cell>
          <cell r="BH336">
            <v>52.19</v>
          </cell>
          <cell r="BI336">
            <v>12.974299999999999</v>
          </cell>
          <cell r="BJ336">
            <v>10.298999999999999</v>
          </cell>
          <cell r="BK336">
            <v>23.273299999999999</v>
          </cell>
          <cell r="BL336">
            <v>61.029000000000003</v>
          </cell>
          <cell r="BM336">
            <v>32.048999999999999</v>
          </cell>
          <cell r="BN336">
            <v>93.078000000000003</v>
          </cell>
          <cell r="BO336">
            <v>28.765000000000001</v>
          </cell>
          <cell r="BP336">
            <v>1.7999999999999999E-2</v>
          </cell>
          <cell r="BQ336">
            <v>28.783000000000001</v>
          </cell>
          <cell r="BR336">
            <v>197.32429999999999</v>
          </cell>
          <cell r="BS336">
            <v>1.792</v>
          </cell>
          <cell r="BT336">
            <v>2.6880000000000002</v>
          </cell>
          <cell r="BU336">
            <v>4.4800000000000004</v>
          </cell>
          <cell r="BV336">
            <v>185.4633</v>
          </cell>
          <cell r="BW336">
            <v>69.661000000000001</v>
          </cell>
          <cell r="BX336">
            <v>255.12430000000001</v>
          </cell>
          <cell r="BY336">
            <v>399.8374</v>
          </cell>
          <cell r="BZ336">
            <v>270.6309</v>
          </cell>
          <cell r="CA336">
            <v>670.4683</v>
          </cell>
          <cell r="CB336">
            <v>282.2</v>
          </cell>
          <cell r="CC336">
            <v>198.2</v>
          </cell>
          <cell r="CD336">
            <v>480.4</v>
          </cell>
          <cell r="CE336">
            <v>1410.4726000000001</v>
          </cell>
          <cell r="CF336">
            <v>81.672210000000007</v>
          </cell>
          <cell r="CG336">
            <v>54.543999999999997</v>
          </cell>
          <cell r="CH336">
            <v>136.21620999999999</v>
          </cell>
          <cell r="CI336">
            <v>166.44839999999999</v>
          </cell>
          <cell r="CJ336">
            <v>126.892</v>
          </cell>
          <cell r="CK336">
            <v>293.34039999999999</v>
          </cell>
          <cell r="CL336">
            <v>215.60400000000001</v>
          </cell>
          <cell r="CM336">
            <v>167.51599999999999</v>
          </cell>
          <cell r="CN336">
            <v>383.12</v>
          </cell>
          <cell r="CO336">
            <v>187.30144999999999</v>
          </cell>
          <cell r="CP336">
            <v>154.893</v>
          </cell>
          <cell r="CQ336">
            <v>342.19444999999996</v>
          </cell>
          <cell r="CR336">
            <v>1154.8710599999999</v>
          </cell>
        </row>
        <row r="337">
          <cell r="A337" t="str">
            <v>ДАПП ПУПУбур-ТохторДФО</v>
          </cell>
          <cell r="B337" t="str">
            <v>Читинский</v>
          </cell>
          <cell r="C337" t="str">
            <v>Убур-Тохтор</v>
          </cell>
          <cell r="D337" t="str">
            <v>АПП</v>
          </cell>
          <cell r="E337" t="str">
            <v>ДАПП ПУП</v>
          </cell>
          <cell r="F337" t="str">
            <v>нет</v>
          </cell>
          <cell r="G337" t="str">
            <v>ДФО</v>
          </cell>
          <cell r="H337" t="str">
            <v>Забайкальский край</v>
          </cell>
          <cell r="I337" t="str">
            <v>нет</v>
          </cell>
          <cell r="J337" t="str">
            <v>не определена</v>
          </cell>
          <cell r="K337">
            <v>333</v>
          </cell>
          <cell r="L337" t="str">
            <v>Восток</v>
          </cell>
          <cell r="M337" t="str">
            <v>РМК</v>
          </cell>
          <cell r="N337" t="str">
            <v>не определена</v>
          </cell>
          <cell r="O337" t="str">
            <v>нет</v>
          </cell>
          <cell r="P337" t="str">
            <v>Монголия</v>
          </cell>
          <cell r="Q337" t="str">
            <v>Тогтор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</row>
        <row r="338">
          <cell r="A338" t="str">
            <v>МАППУбылинкаСЗФО</v>
          </cell>
          <cell r="B338" t="str">
            <v>Псковский</v>
          </cell>
          <cell r="C338" t="str">
            <v>Убылинка</v>
          </cell>
          <cell r="D338" t="str">
            <v>АПП</v>
          </cell>
          <cell r="E338" t="str">
            <v>МАПП</v>
          </cell>
          <cell r="F338" t="str">
            <v>да</v>
          </cell>
          <cell r="G338" t="str">
            <v>СЗФО</v>
          </cell>
          <cell r="H338" t="str">
            <v>Псковская область</v>
          </cell>
          <cell r="I338" t="str">
            <v>нет</v>
          </cell>
          <cell r="J338" t="str">
            <v>Группа А</v>
          </cell>
          <cell r="K338">
            <v>169</v>
          </cell>
          <cell r="L338" t="str">
            <v>Западный</v>
          </cell>
          <cell r="M338" t="str">
            <v>Сухопутный</v>
          </cell>
          <cell r="N338" t="str">
            <v>Транссиб</v>
          </cell>
          <cell r="O338" t="str">
            <v>нет</v>
          </cell>
          <cell r="P338" t="str">
            <v>Латвийская Республика</v>
          </cell>
          <cell r="Q338" t="str">
            <v>Гребнево</v>
          </cell>
          <cell r="R338">
            <v>0</v>
          </cell>
          <cell r="S338">
            <v>87047</v>
          </cell>
          <cell r="T338">
            <v>43100</v>
          </cell>
          <cell r="U338">
            <v>130147</v>
          </cell>
          <cell r="V338">
            <v>120490</v>
          </cell>
          <cell r="W338">
            <v>49340</v>
          </cell>
          <cell r="X338">
            <v>169830</v>
          </cell>
          <cell r="Y338">
            <v>82490</v>
          </cell>
          <cell r="Z338">
            <v>55900</v>
          </cell>
          <cell r="AA338">
            <v>138390</v>
          </cell>
          <cell r="AB338">
            <v>84880</v>
          </cell>
          <cell r="AC338">
            <v>49000</v>
          </cell>
          <cell r="AD338">
            <v>133880</v>
          </cell>
          <cell r="AE338">
            <v>572247</v>
          </cell>
          <cell r="AF338">
            <v>7731</v>
          </cell>
          <cell r="AG338">
            <v>5515</v>
          </cell>
          <cell r="AH338">
            <v>13246</v>
          </cell>
          <cell r="AI338">
            <v>99650</v>
          </cell>
          <cell r="AJ338">
            <v>64740</v>
          </cell>
          <cell r="AK338">
            <v>164390</v>
          </cell>
          <cell r="AL338">
            <v>73990</v>
          </cell>
          <cell r="AM338">
            <v>56150</v>
          </cell>
          <cell r="AN338">
            <v>130140</v>
          </cell>
          <cell r="AO338">
            <v>100520</v>
          </cell>
          <cell r="AP338">
            <v>58590</v>
          </cell>
          <cell r="AQ338">
            <v>159110</v>
          </cell>
          <cell r="AR338">
            <v>466886</v>
          </cell>
          <cell r="AS338">
            <v>95500</v>
          </cell>
          <cell r="AT338">
            <v>39496</v>
          </cell>
          <cell r="AU338">
            <v>134996</v>
          </cell>
          <cell r="AV338">
            <v>102350</v>
          </cell>
          <cell r="AW338">
            <v>57460</v>
          </cell>
          <cell r="AX338">
            <v>159810</v>
          </cell>
          <cell r="AY338">
            <v>78852</v>
          </cell>
          <cell r="AZ338">
            <v>63768</v>
          </cell>
          <cell r="BA338">
            <v>142620</v>
          </cell>
          <cell r="BB338">
            <v>83630</v>
          </cell>
          <cell r="BC338">
            <v>51135</v>
          </cell>
          <cell r="BD338">
            <v>134765</v>
          </cell>
          <cell r="BE338">
            <v>572191</v>
          </cell>
          <cell r="BF338">
            <v>90030</v>
          </cell>
          <cell r="BG338">
            <v>44870</v>
          </cell>
          <cell r="BH338">
            <v>134900</v>
          </cell>
          <cell r="BI338">
            <v>79660</v>
          </cell>
          <cell r="BJ338">
            <v>39850</v>
          </cell>
          <cell r="BK338">
            <v>119510</v>
          </cell>
          <cell r="BL338">
            <v>57520</v>
          </cell>
          <cell r="BM338">
            <v>52610</v>
          </cell>
          <cell r="BN338">
            <v>110130</v>
          </cell>
          <cell r="BO338">
            <v>79700</v>
          </cell>
          <cell r="BP338">
            <v>54710</v>
          </cell>
          <cell r="BQ338">
            <v>134410</v>
          </cell>
          <cell r="BR338">
            <v>498950</v>
          </cell>
          <cell r="BS338">
            <v>77020</v>
          </cell>
          <cell r="BT338">
            <v>48660</v>
          </cell>
          <cell r="BU338">
            <v>125680</v>
          </cell>
          <cell r="BV338">
            <v>101960</v>
          </cell>
          <cell r="BW338">
            <v>79900</v>
          </cell>
          <cell r="BX338">
            <v>181860</v>
          </cell>
          <cell r="BY338">
            <v>66400</v>
          </cell>
          <cell r="BZ338">
            <v>72800</v>
          </cell>
          <cell r="CA338">
            <v>139200</v>
          </cell>
          <cell r="CB338">
            <v>102310</v>
          </cell>
          <cell r="CC338">
            <v>111510</v>
          </cell>
          <cell r="CD338">
            <v>213820</v>
          </cell>
          <cell r="CE338">
            <v>660560</v>
          </cell>
          <cell r="CF338">
            <v>104830</v>
          </cell>
          <cell r="CG338">
            <v>105340</v>
          </cell>
          <cell r="CH338">
            <v>210170</v>
          </cell>
          <cell r="CI338">
            <v>148890</v>
          </cell>
          <cell r="CJ338">
            <v>139170</v>
          </cell>
          <cell r="CK338">
            <v>288060</v>
          </cell>
          <cell r="CL338">
            <v>111800</v>
          </cell>
          <cell r="CM338">
            <v>68000</v>
          </cell>
          <cell r="CN338">
            <v>179800</v>
          </cell>
          <cell r="CO338">
            <v>121000</v>
          </cell>
          <cell r="CP338">
            <v>36100</v>
          </cell>
          <cell r="CQ338">
            <v>157100</v>
          </cell>
          <cell r="CR338">
            <v>835130</v>
          </cell>
        </row>
        <row r="339">
          <cell r="A339" t="str">
            <v>МППУглегорскДФО</v>
          </cell>
          <cell r="B339" t="str">
            <v>Владивостокский</v>
          </cell>
          <cell r="C339" t="str">
            <v>Углегорск</v>
          </cell>
          <cell r="D339" t="str">
            <v>МПП</v>
          </cell>
          <cell r="E339" t="str">
            <v>МПП</v>
          </cell>
          <cell r="F339" t="str">
            <v>нет</v>
          </cell>
          <cell r="G339" t="str">
            <v>ДФО</v>
          </cell>
          <cell r="H339" t="str">
            <v>Сахалинская область</v>
          </cell>
          <cell r="I339" t="str">
            <v>нет</v>
          </cell>
          <cell r="J339" t="str">
            <v>не определена</v>
          </cell>
          <cell r="K339">
            <v>381</v>
          </cell>
          <cell r="L339" t="str">
            <v>Арктика</v>
          </cell>
          <cell r="M339" t="str">
            <v>Морской</v>
          </cell>
          <cell r="N339" t="str">
            <v>не определена</v>
          </cell>
          <cell r="O339" t="str">
            <v>нет</v>
          </cell>
          <cell r="P339" t="str">
            <v>не применимо</v>
          </cell>
          <cell r="Q339" t="str">
            <v>не применимо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</row>
        <row r="340">
          <cell r="A340" t="str">
            <v>ВППУлан-Удэ (Мухино)ДФО</v>
          </cell>
          <cell r="B340" t="str">
            <v>Читинский</v>
          </cell>
          <cell r="C340" t="str">
            <v>Улан-Удэ (Мухино)</v>
          </cell>
          <cell r="D340" t="str">
            <v>ВПП</v>
          </cell>
          <cell r="E340" t="str">
            <v>ВПП</v>
          </cell>
          <cell r="F340" t="str">
            <v>да</v>
          </cell>
          <cell r="G340" t="str">
            <v>ДФО</v>
          </cell>
          <cell r="H340" t="str">
            <v>Республика Бурятия</v>
          </cell>
          <cell r="I340" t="str">
            <v>нет</v>
          </cell>
          <cell r="J340" t="str">
            <v>Группа В</v>
          </cell>
          <cell r="K340">
            <v>197</v>
          </cell>
          <cell r="L340" t="str">
            <v>Не является признаком отнесения к МТК</v>
          </cell>
          <cell r="M340" t="str">
            <v>Не является признаком отнесения к МТК</v>
          </cell>
          <cell r="N340" t="str">
            <v>не определена</v>
          </cell>
          <cell r="O340" t="str">
            <v>нет</v>
          </cell>
          <cell r="P340" t="str">
            <v>не применимо</v>
          </cell>
          <cell r="Q340" t="str">
            <v>не применимо</v>
          </cell>
          <cell r="R340">
            <v>0</v>
          </cell>
          <cell r="S340">
            <v>19.867000000000001</v>
          </cell>
          <cell r="T340">
            <v>0</v>
          </cell>
          <cell r="U340">
            <v>19.867000000000001</v>
          </cell>
          <cell r="V340">
            <v>16.085000000000001</v>
          </cell>
          <cell r="W340">
            <v>94.342200000000005</v>
          </cell>
          <cell r="X340">
            <v>110.4272</v>
          </cell>
          <cell r="Y340">
            <v>4.2442000000000002</v>
          </cell>
          <cell r="Z340">
            <v>56.8127</v>
          </cell>
          <cell r="AA340">
            <v>61.056899999999999</v>
          </cell>
          <cell r="AB340">
            <v>0.16</v>
          </cell>
          <cell r="AC340">
            <v>94.55</v>
          </cell>
          <cell r="AD340">
            <v>94.71</v>
          </cell>
          <cell r="AE340">
            <v>286.06110000000001</v>
          </cell>
          <cell r="AF340">
            <v>4.4999999999999998E-2</v>
          </cell>
          <cell r="AG340">
            <v>59.423000000000002</v>
          </cell>
          <cell r="AH340">
            <v>59.468000000000004</v>
          </cell>
          <cell r="AI340">
            <v>0</v>
          </cell>
          <cell r="AJ340">
            <v>143.755</v>
          </cell>
          <cell r="AK340">
            <v>143.755</v>
          </cell>
          <cell r="AL340">
            <v>0</v>
          </cell>
          <cell r="AM340">
            <v>37.939500000000002</v>
          </cell>
          <cell r="AN340">
            <v>37.939500000000002</v>
          </cell>
          <cell r="AO340">
            <v>0.186</v>
          </cell>
          <cell r="AP340">
            <v>111.9567</v>
          </cell>
          <cell r="AQ340">
            <v>112.1427</v>
          </cell>
          <cell r="AR340">
            <v>353.30520000000001</v>
          </cell>
          <cell r="AS340">
            <v>0.16900000000000001</v>
          </cell>
          <cell r="AT340">
            <v>59.383879999999998</v>
          </cell>
          <cell r="AU340">
            <v>59.552879999999995</v>
          </cell>
          <cell r="AV340">
            <v>0</v>
          </cell>
          <cell r="AW340">
            <v>34.302999999999997</v>
          </cell>
          <cell r="AX340">
            <v>34.302999999999997</v>
          </cell>
          <cell r="AY340">
            <v>1</v>
          </cell>
          <cell r="AZ340">
            <v>82</v>
          </cell>
          <cell r="BA340">
            <v>83</v>
          </cell>
          <cell r="BB340">
            <v>0</v>
          </cell>
          <cell r="BC340">
            <v>15</v>
          </cell>
          <cell r="BD340">
            <v>15</v>
          </cell>
          <cell r="BE340">
            <v>191.85587999999998</v>
          </cell>
          <cell r="BF340">
            <v>0</v>
          </cell>
          <cell r="BG340">
            <v>69</v>
          </cell>
          <cell r="BH340">
            <v>69</v>
          </cell>
          <cell r="BI340">
            <v>0</v>
          </cell>
          <cell r="BJ340">
            <v>13</v>
          </cell>
          <cell r="BK340">
            <v>13</v>
          </cell>
          <cell r="BL340">
            <v>0.374</v>
          </cell>
          <cell r="BM340">
            <v>300.82299999999998</v>
          </cell>
          <cell r="BN340">
            <v>301.197</v>
          </cell>
          <cell r="BO340">
            <v>0.374</v>
          </cell>
          <cell r="BP340">
            <v>142.75</v>
          </cell>
          <cell r="BQ340">
            <v>143.124</v>
          </cell>
          <cell r="BR340">
            <v>526.32100000000003</v>
          </cell>
          <cell r="BS340">
            <v>0.374</v>
          </cell>
          <cell r="BT340">
            <v>74.494600000000005</v>
          </cell>
          <cell r="BU340">
            <v>74.868600000000001</v>
          </cell>
          <cell r="BV340">
            <v>0.22500000000000001</v>
          </cell>
          <cell r="BW340">
            <v>88.3</v>
          </cell>
          <cell r="BX340">
            <v>88.524999999999991</v>
          </cell>
          <cell r="BY340">
            <v>8.8499999999999995E-2</v>
          </cell>
          <cell r="BZ340">
            <v>78.125249999999994</v>
          </cell>
          <cell r="CA340">
            <v>78.21374999999999</v>
          </cell>
          <cell r="CB340">
            <v>8.4000000000000005E-2</v>
          </cell>
          <cell r="CC340">
            <v>141.88399999999999</v>
          </cell>
          <cell r="CD340">
            <v>141.96799999999999</v>
          </cell>
          <cell r="CE340">
            <v>383.57534999999996</v>
          </cell>
          <cell r="CF340">
            <v>0.14799999999999999</v>
          </cell>
          <cell r="CG340">
            <v>250.40199999999999</v>
          </cell>
          <cell r="CH340">
            <v>250.54999999999998</v>
          </cell>
          <cell r="CI340">
            <v>0.14000000000000001</v>
          </cell>
          <cell r="CJ340">
            <v>210.7</v>
          </cell>
          <cell r="CK340">
            <v>210.83999999999997</v>
          </cell>
          <cell r="CL340">
            <v>560.1</v>
          </cell>
          <cell r="CM340">
            <v>132.04</v>
          </cell>
          <cell r="CN340">
            <v>692.14</v>
          </cell>
          <cell r="CO340">
            <v>2707.18</v>
          </cell>
          <cell r="CP340">
            <v>80.459999999999994</v>
          </cell>
          <cell r="CQ340">
            <v>2787.64</v>
          </cell>
          <cell r="CR340">
            <v>3941.17</v>
          </cell>
        </row>
        <row r="341">
          <cell r="A341" t="str">
            <v>ВППУльяновск (Баратаевка)ПФО</v>
          </cell>
          <cell r="B341" t="str">
            <v>Волгоградский</v>
          </cell>
          <cell r="C341" t="str">
            <v>Ульяновск (Баратаевка)</v>
          </cell>
          <cell r="D341" t="str">
            <v>ВПП</v>
          </cell>
          <cell r="E341" t="str">
            <v>ВПП</v>
          </cell>
          <cell r="F341" t="str">
            <v>да</v>
          </cell>
          <cell r="G341" t="str">
            <v>ПФО</v>
          </cell>
          <cell r="H341" t="str">
            <v>Ульяновская область</v>
          </cell>
          <cell r="I341" t="str">
            <v>нет</v>
          </cell>
          <cell r="J341" t="str">
            <v>Группа С</v>
          </cell>
          <cell r="K341">
            <v>311</v>
          </cell>
          <cell r="L341" t="str">
            <v>Не является признаком отнесения к МТК</v>
          </cell>
          <cell r="M341" t="str">
            <v>Не является признаком отнесения к МТК</v>
          </cell>
          <cell r="N341" t="str">
            <v>не определена</v>
          </cell>
          <cell r="O341" t="str">
            <v>нет</v>
          </cell>
          <cell r="P341" t="str">
            <v>не применимо</v>
          </cell>
          <cell r="Q341" t="str">
            <v>не применимо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43.325000000000003</v>
          </cell>
          <cell r="BU341">
            <v>43.325000000000003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46.548999999999999</v>
          </cell>
          <cell r="CA341">
            <v>46.548999999999999</v>
          </cell>
          <cell r="CB341">
            <v>0</v>
          </cell>
          <cell r="CC341">
            <v>314.92171000000002</v>
          </cell>
          <cell r="CD341">
            <v>314.92171000000002</v>
          </cell>
          <cell r="CE341">
            <v>404.79570999999999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>
            <v>0</v>
          </cell>
          <cell r="CR341">
            <v>0</v>
          </cell>
        </row>
        <row r="342">
          <cell r="A342" t="str">
            <v>ВППУльяновск (Восточный)ПФО</v>
          </cell>
          <cell r="B342" t="str">
            <v>Волгоградский</v>
          </cell>
          <cell r="C342" t="str">
            <v>Ульяновск (Восточный)</v>
          </cell>
          <cell r="D342" t="str">
            <v>ВПП</v>
          </cell>
          <cell r="E342" t="str">
            <v>ВПП</v>
          </cell>
          <cell r="F342" t="str">
            <v>да</v>
          </cell>
          <cell r="G342" t="str">
            <v>ПФО</v>
          </cell>
          <cell r="H342" t="str">
            <v>Ульяновская область</v>
          </cell>
          <cell r="I342" t="str">
            <v>нет</v>
          </cell>
          <cell r="J342" t="str">
            <v>Группа В</v>
          </cell>
          <cell r="K342">
            <v>81</v>
          </cell>
          <cell r="L342" t="str">
            <v>Не является признаком отнесения к МТК</v>
          </cell>
          <cell r="M342" t="str">
            <v>Не является признаком отнесения к МТК</v>
          </cell>
          <cell r="N342" t="str">
            <v>не определена</v>
          </cell>
          <cell r="O342" t="str">
            <v>нет</v>
          </cell>
          <cell r="P342" t="str">
            <v>не применимо</v>
          </cell>
          <cell r="Q342" t="str">
            <v>не применимо</v>
          </cell>
          <cell r="R342">
            <v>0</v>
          </cell>
          <cell r="S342">
            <v>0.65</v>
          </cell>
          <cell r="T342">
            <v>424.46899999999999</v>
          </cell>
          <cell r="U342">
            <v>425.11899999999997</v>
          </cell>
          <cell r="V342">
            <v>936.12</v>
          </cell>
          <cell r="W342">
            <v>145.32300000000001</v>
          </cell>
          <cell r="X342">
            <v>1081.443</v>
          </cell>
          <cell r="Y342">
            <v>156.31700000000001</v>
          </cell>
          <cell r="Z342">
            <v>347.56599999999997</v>
          </cell>
          <cell r="AA342">
            <v>503.88299999999998</v>
          </cell>
          <cell r="AB342">
            <v>47.985700000000001</v>
          </cell>
          <cell r="AC342">
            <v>557.69500000000005</v>
          </cell>
          <cell r="AD342">
            <v>605.6807</v>
          </cell>
          <cell r="AE342">
            <v>2616.1257000000001</v>
          </cell>
          <cell r="AF342">
            <v>0</v>
          </cell>
          <cell r="AG342">
            <v>469.83</v>
          </cell>
          <cell r="AH342">
            <v>469.83</v>
          </cell>
          <cell r="AI342">
            <v>191.34</v>
          </cell>
          <cell r="AJ342">
            <v>311.64600000000002</v>
          </cell>
          <cell r="AK342">
            <v>502.98599999999999</v>
          </cell>
          <cell r="AL342">
            <v>9.0229999999999997</v>
          </cell>
          <cell r="AM342">
            <v>365.00700000000001</v>
          </cell>
          <cell r="AN342">
            <v>374.03000000000003</v>
          </cell>
          <cell r="AO342">
            <v>8.9</v>
          </cell>
          <cell r="AP342">
            <v>944.68899999999996</v>
          </cell>
          <cell r="AQ342">
            <v>953.58899999999994</v>
          </cell>
          <cell r="AR342">
            <v>2300.4349999999999</v>
          </cell>
          <cell r="AS342">
            <v>62.341000000000001</v>
          </cell>
          <cell r="AT342">
            <v>152.86099999999999</v>
          </cell>
          <cell r="AU342">
            <v>215.202</v>
          </cell>
          <cell r="AV342">
            <v>18.806000000000001</v>
          </cell>
          <cell r="AW342">
            <v>584.82470000000001</v>
          </cell>
          <cell r="AX342">
            <v>603.63070000000005</v>
          </cell>
          <cell r="AY342">
            <v>80.462999999999994</v>
          </cell>
          <cell r="AZ342">
            <v>581.40200000000004</v>
          </cell>
          <cell r="BA342">
            <v>661.86500000000001</v>
          </cell>
          <cell r="BB342">
            <v>2.1360000000000001</v>
          </cell>
          <cell r="BC342">
            <v>110.685</v>
          </cell>
          <cell r="BD342">
            <v>112.821</v>
          </cell>
          <cell r="BE342">
            <v>1593.5187000000001</v>
          </cell>
          <cell r="BF342">
            <v>9</v>
          </cell>
          <cell r="BG342">
            <v>9</v>
          </cell>
          <cell r="BH342">
            <v>18</v>
          </cell>
          <cell r="BI342">
            <v>8.9</v>
          </cell>
          <cell r="BJ342">
            <v>0</v>
          </cell>
          <cell r="BK342">
            <v>8.9</v>
          </cell>
          <cell r="BL342">
            <v>194.08</v>
          </cell>
          <cell r="BM342">
            <v>193.33782500000001</v>
          </cell>
          <cell r="BN342">
            <v>387.41782499999999</v>
          </cell>
          <cell r="BO342">
            <v>2.1840000000000002</v>
          </cell>
          <cell r="BP342">
            <v>269.68871200000001</v>
          </cell>
          <cell r="BQ342">
            <v>271.87271200000004</v>
          </cell>
          <cell r="BR342">
            <v>686.19053700000006</v>
          </cell>
          <cell r="BS342">
            <v>43.866999999999997</v>
          </cell>
          <cell r="BT342">
            <v>815.429215</v>
          </cell>
          <cell r="BU342">
            <v>859.29621499999996</v>
          </cell>
          <cell r="BV342">
            <v>11.108000000000001</v>
          </cell>
          <cell r="BW342">
            <v>1355.505488</v>
          </cell>
          <cell r="BX342">
            <v>1366.613488</v>
          </cell>
          <cell r="BY342">
            <v>2.1779999999999999</v>
          </cell>
          <cell r="BZ342">
            <v>711.52024600000004</v>
          </cell>
          <cell r="CA342">
            <v>713.69824600000004</v>
          </cell>
          <cell r="CB342">
            <v>202.14699999999999</v>
          </cell>
          <cell r="CC342">
            <v>1404.9188040000001</v>
          </cell>
          <cell r="CD342">
            <v>1607.0658040000001</v>
          </cell>
          <cell r="CE342">
            <v>4546.673753</v>
          </cell>
          <cell r="CF342">
            <v>0</v>
          </cell>
          <cell r="CG342">
            <v>660.56421799999998</v>
          </cell>
          <cell r="CH342">
            <v>660.56421799999998</v>
          </cell>
          <cell r="CI342">
            <v>1.417</v>
          </cell>
          <cell r="CJ342">
            <v>618.84231</v>
          </cell>
          <cell r="CK342">
            <v>620.25931000000003</v>
          </cell>
          <cell r="CL342">
            <v>0.96899999999999997</v>
          </cell>
          <cell r="CM342">
            <v>1093.531618</v>
          </cell>
          <cell r="CN342">
            <v>1094.500618</v>
          </cell>
          <cell r="CO342">
            <v>0</v>
          </cell>
          <cell r="CP342">
            <v>1268.2425000000001</v>
          </cell>
          <cell r="CQ342">
            <v>1268.2425000000001</v>
          </cell>
          <cell r="CR342">
            <v>3643.5666460000002</v>
          </cell>
        </row>
        <row r="343">
          <cell r="A343" t="str">
            <v>ЖДППУспенскаяЮФО</v>
          </cell>
          <cell r="B343" t="str">
            <v>Ростовский</v>
          </cell>
          <cell r="C343" t="str">
            <v>Успенская</v>
          </cell>
          <cell r="D343" t="str">
            <v>ЖДПП</v>
          </cell>
          <cell r="E343" t="str">
            <v>ЖДПП</v>
          </cell>
          <cell r="F343" t="str">
            <v>да</v>
          </cell>
          <cell r="G343" t="str">
            <v>ЮФО</v>
          </cell>
          <cell r="H343" t="str">
            <v>Ростовская область</v>
          </cell>
          <cell r="I343" t="str">
            <v>нет</v>
          </cell>
          <cell r="J343" t="str">
            <v>Группа В</v>
          </cell>
          <cell r="K343">
            <v>17</v>
          </cell>
          <cell r="L343" t="str">
            <v>Западный</v>
          </cell>
          <cell r="M343" t="str">
            <v>Сухопутный</v>
          </cell>
          <cell r="N343" t="str">
            <v>не определена</v>
          </cell>
          <cell r="O343" t="str">
            <v>нет</v>
          </cell>
          <cell r="P343" t="str">
            <v>не применимо (ДНР)</v>
          </cell>
          <cell r="Q343" t="str">
            <v>Квашино</v>
          </cell>
          <cell r="R343">
            <v>0</v>
          </cell>
          <cell r="S343">
            <v>142015.04999999999</v>
          </cell>
          <cell r="T343">
            <v>60372.14</v>
          </cell>
          <cell r="U343">
            <v>202387.19</v>
          </cell>
          <cell r="V343">
            <v>348787.79</v>
          </cell>
          <cell r="W343">
            <v>547814.28</v>
          </cell>
          <cell r="X343">
            <v>896602.07000000007</v>
          </cell>
          <cell r="Y343">
            <v>1131510.92</v>
          </cell>
          <cell r="Z343">
            <v>880107.34</v>
          </cell>
          <cell r="AA343">
            <v>2011618.2599999998</v>
          </cell>
          <cell r="AB343">
            <v>1388767.63</v>
          </cell>
          <cell r="AC343">
            <v>841652.63</v>
          </cell>
          <cell r="AD343">
            <v>2230420.2599999998</v>
          </cell>
          <cell r="AE343">
            <v>5341027.78</v>
          </cell>
          <cell r="AF343">
            <v>509868.79999999999</v>
          </cell>
          <cell r="AG343">
            <v>620369.64</v>
          </cell>
          <cell r="AH343">
            <v>1130238.44</v>
          </cell>
          <cell r="AI343">
            <v>1804643.53</v>
          </cell>
          <cell r="AJ343">
            <v>1749455.69</v>
          </cell>
          <cell r="AK343">
            <v>3554099.2199999997</v>
          </cell>
          <cell r="AL343">
            <v>2051090.71</v>
          </cell>
          <cell r="AM343">
            <v>2202230.1800000002</v>
          </cell>
          <cell r="AN343">
            <v>4253320.8900000006</v>
          </cell>
          <cell r="AO343">
            <v>1981830.42</v>
          </cell>
          <cell r="AP343">
            <v>1891809.82</v>
          </cell>
          <cell r="AQ343">
            <v>3873640.24</v>
          </cell>
          <cell r="AR343">
            <v>12811298.790000001</v>
          </cell>
          <cell r="AS343">
            <v>1953712.45</v>
          </cell>
          <cell r="AT343">
            <v>2071834.21</v>
          </cell>
          <cell r="AU343">
            <v>4025546.66</v>
          </cell>
          <cell r="AV343">
            <v>1830884.6</v>
          </cell>
          <cell r="AW343">
            <v>2163599.89</v>
          </cell>
          <cell r="AX343">
            <v>3994484.49</v>
          </cell>
          <cell r="AY343">
            <v>1357765.69</v>
          </cell>
          <cell r="AZ343">
            <v>1269883.23</v>
          </cell>
          <cell r="BA343">
            <v>2627648.92</v>
          </cell>
          <cell r="BB343">
            <v>1233504.8999999999</v>
          </cell>
          <cell r="BC343">
            <v>2128443.9700000002</v>
          </cell>
          <cell r="BD343">
            <v>3361948.87</v>
          </cell>
          <cell r="BE343">
            <v>14009628.940000001</v>
          </cell>
          <cell r="BF343">
            <v>1292204.8999999999</v>
          </cell>
          <cell r="BG343">
            <v>1322204.8999999999</v>
          </cell>
          <cell r="BH343">
            <v>2614409.7999999998</v>
          </cell>
          <cell r="BI343">
            <v>876881.4</v>
          </cell>
          <cell r="BJ343">
            <v>478665.62</v>
          </cell>
          <cell r="BK343">
            <v>1355547.02</v>
          </cell>
          <cell r="BL343">
            <v>687279.96400000004</v>
          </cell>
          <cell r="BM343">
            <v>604997.18900000001</v>
          </cell>
          <cell r="BN343">
            <v>1292277.1529999999</v>
          </cell>
          <cell r="BO343">
            <v>946432.48</v>
          </cell>
          <cell r="BP343">
            <v>465350.62699999998</v>
          </cell>
          <cell r="BQ343">
            <v>1411783.1069999998</v>
          </cell>
          <cell r="BR343">
            <v>6674017.0800000001</v>
          </cell>
          <cell r="BS343">
            <v>873474</v>
          </cell>
          <cell r="BT343">
            <v>307557</v>
          </cell>
          <cell r="BU343">
            <v>1181031</v>
          </cell>
          <cell r="BV343">
            <v>1005719.93</v>
          </cell>
          <cell r="BW343">
            <v>287508.08</v>
          </cell>
          <cell r="BX343">
            <v>1293228.01</v>
          </cell>
          <cell r="BY343">
            <v>973456.29</v>
          </cell>
          <cell r="BZ343">
            <v>807760.76</v>
          </cell>
          <cell r="CA343">
            <v>1781217.05</v>
          </cell>
          <cell r="CB343">
            <v>1008275.22</v>
          </cell>
          <cell r="CC343">
            <v>1202840.79</v>
          </cell>
          <cell r="CD343">
            <v>2211116.0099999998</v>
          </cell>
          <cell r="CE343">
            <v>6466592.0699999994</v>
          </cell>
          <cell r="CF343">
            <v>1050040</v>
          </cell>
          <cell r="CG343">
            <v>1563979</v>
          </cell>
          <cell r="CH343">
            <v>2614019</v>
          </cell>
          <cell r="CI343">
            <v>703721</v>
          </cell>
          <cell r="CJ343">
            <v>933094</v>
          </cell>
          <cell r="CK343">
            <v>1636815</v>
          </cell>
          <cell r="CL343">
            <v>711486</v>
          </cell>
          <cell r="CM343">
            <v>993194</v>
          </cell>
          <cell r="CN343">
            <v>1704680</v>
          </cell>
          <cell r="CO343">
            <v>38169</v>
          </cell>
          <cell r="CP343">
            <v>91216</v>
          </cell>
          <cell r="CQ343">
            <v>129385</v>
          </cell>
          <cell r="CR343">
            <v>6084899</v>
          </cell>
        </row>
        <row r="344">
          <cell r="A344" t="str">
            <v>МППУсть-ЛугаСЗФО</v>
          </cell>
          <cell r="B344" t="str">
            <v>Санкт-Петербургский</v>
          </cell>
          <cell r="C344" t="str">
            <v>Усть-Луга</v>
          </cell>
          <cell r="D344" t="str">
            <v>МПП</v>
          </cell>
          <cell r="E344" t="str">
            <v>МПП</v>
          </cell>
          <cell r="F344" t="str">
            <v>да</v>
          </cell>
          <cell r="G344" t="str">
            <v>СЗФО</v>
          </cell>
          <cell r="H344" t="str">
            <v>Ленинградская область</v>
          </cell>
          <cell r="I344" t="str">
            <v>нет</v>
          </cell>
          <cell r="J344" t="str">
            <v>Группа А</v>
          </cell>
          <cell r="K344">
            <v>41</v>
          </cell>
          <cell r="L344" t="str">
            <v>Западный</v>
          </cell>
          <cell r="M344" t="str">
            <v>Морской</v>
          </cell>
          <cell r="N344" t="str">
            <v>Север-Юг
Транссиб
Панъевропейский МТК-9</v>
          </cell>
          <cell r="O344" t="str">
            <v>нет</v>
          </cell>
          <cell r="P344" t="str">
            <v>не применимо</v>
          </cell>
          <cell r="Q344" t="str">
            <v>не применимо</v>
          </cell>
          <cell r="R344">
            <v>193889825</v>
          </cell>
          <cell r="S344">
            <v>289989.68806999997</v>
          </cell>
          <cell r="T344">
            <v>23899002.278000001</v>
          </cell>
          <cell r="U344">
            <v>24188991.96607</v>
          </cell>
          <cell r="V344">
            <v>251153.72700000001</v>
          </cell>
          <cell r="W344">
            <v>25897395.212000001</v>
          </cell>
          <cell r="X344">
            <v>26148548.939000003</v>
          </cell>
          <cell r="Y344">
            <v>325143.60469000001</v>
          </cell>
          <cell r="Z344">
            <v>25053748.484999999</v>
          </cell>
          <cell r="AA344">
            <v>25378892.08969</v>
          </cell>
          <cell r="AB344">
            <v>324969.69646999997</v>
          </cell>
          <cell r="AC344">
            <v>26934692.868000001</v>
          </cell>
          <cell r="AD344">
            <v>27259662.564470001</v>
          </cell>
          <cell r="AE344">
            <v>102976095.55923</v>
          </cell>
          <cell r="AF344">
            <v>269841.33100000001</v>
          </cell>
          <cell r="AG344">
            <v>23774347.151000001</v>
          </cell>
          <cell r="AH344">
            <v>24044188.482000001</v>
          </cell>
          <cell r="AI344">
            <v>269752.44</v>
          </cell>
          <cell r="AJ344">
            <v>24559127.170000002</v>
          </cell>
          <cell r="AK344">
            <v>24828879.610000003</v>
          </cell>
          <cell r="AL344">
            <v>394567.03399999999</v>
          </cell>
          <cell r="AM344">
            <v>23265210.019000001</v>
          </cell>
          <cell r="AN344">
            <v>23659777.053000003</v>
          </cell>
          <cell r="AO344">
            <v>135618.6415</v>
          </cell>
          <cell r="AP344">
            <v>26888389.491</v>
          </cell>
          <cell r="AQ344">
            <v>27024008.1325</v>
          </cell>
          <cell r="AR344">
            <v>99556853.277500004</v>
          </cell>
          <cell r="AS344">
            <v>224353.38845</v>
          </cell>
          <cell r="AT344">
            <v>26030220.767999999</v>
          </cell>
          <cell r="AU344">
            <v>26254574.15645</v>
          </cell>
          <cell r="AV344">
            <v>424468.76131999999</v>
          </cell>
          <cell r="AW344">
            <v>28292431.498</v>
          </cell>
          <cell r="AX344">
            <v>28716900.259319998</v>
          </cell>
          <cell r="AY344">
            <v>941699.90509999997</v>
          </cell>
          <cell r="AZ344">
            <v>19903047.696000002</v>
          </cell>
          <cell r="BA344">
            <v>20844747.601100001</v>
          </cell>
          <cell r="BB344">
            <v>1283831.3973999999</v>
          </cell>
          <cell r="BC344">
            <v>26650442.925999999</v>
          </cell>
          <cell r="BD344">
            <v>27934274.323399998</v>
          </cell>
          <cell r="BE344">
            <v>103750496.34027001</v>
          </cell>
          <cell r="BF344">
            <v>662723.53185999999</v>
          </cell>
          <cell r="BG344">
            <v>26665331.515000001</v>
          </cell>
          <cell r="BH344">
            <v>27328055.046860002</v>
          </cell>
          <cell r="BI344">
            <v>101339.75328</v>
          </cell>
          <cell r="BJ344">
            <v>12766905.329</v>
          </cell>
          <cell r="BK344">
            <v>12868245.082280001</v>
          </cell>
          <cell r="BL344">
            <v>205694.27600000001</v>
          </cell>
          <cell r="BM344">
            <v>22665870.675889999</v>
          </cell>
          <cell r="BN344">
            <v>22871564.951889999</v>
          </cell>
          <cell r="BO344">
            <v>130600.79</v>
          </cell>
          <cell r="BP344">
            <v>26185788.465</v>
          </cell>
          <cell r="BQ344">
            <v>26316389.254999999</v>
          </cell>
          <cell r="BR344">
            <v>89384254.336030006</v>
          </cell>
          <cell r="BS344">
            <v>91372.214999999997</v>
          </cell>
          <cell r="BT344">
            <v>26477261.109999999</v>
          </cell>
          <cell r="BU344">
            <v>26568633.324999999</v>
          </cell>
          <cell r="BV344">
            <v>160980.85999999999</v>
          </cell>
          <cell r="BW344">
            <v>28681022.66</v>
          </cell>
          <cell r="BX344">
            <v>28842003.52</v>
          </cell>
          <cell r="BY344">
            <v>309397.75203999999</v>
          </cell>
          <cell r="BZ344">
            <v>28622105.707000002</v>
          </cell>
          <cell r="CA344">
            <v>28931503.459040001</v>
          </cell>
          <cell r="CB344">
            <v>262378.27999999997</v>
          </cell>
          <cell r="CC344">
            <v>30293758.517999999</v>
          </cell>
          <cell r="CD344">
            <v>30556136.798</v>
          </cell>
          <cell r="CE344">
            <v>114898277.10204001</v>
          </cell>
          <cell r="CF344">
            <v>295945.2</v>
          </cell>
          <cell r="CG344">
            <v>26075697.649999999</v>
          </cell>
          <cell r="CH344">
            <v>26371642.849999998</v>
          </cell>
          <cell r="CI344">
            <v>725637.86699999997</v>
          </cell>
          <cell r="CJ344">
            <v>33085535.123999998</v>
          </cell>
          <cell r="CK344">
            <v>33811172.990999997</v>
          </cell>
          <cell r="CL344">
            <v>1324100.8999999999</v>
          </cell>
          <cell r="CM344">
            <v>33525313.190000001</v>
          </cell>
          <cell r="CN344">
            <v>34849414.090000004</v>
          </cell>
          <cell r="CO344">
            <v>429887.21600000001</v>
          </cell>
          <cell r="CP344">
            <v>38278345.709000006</v>
          </cell>
          <cell r="CQ344">
            <v>38708232.925000004</v>
          </cell>
          <cell r="CR344">
            <v>133740462.85600001</v>
          </cell>
        </row>
        <row r="345">
          <cell r="A345" t="str">
            <v>ВППУфаПФО</v>
          </cell>
          <cell r="B345" t="str">
            <v>Уральский</v>
          </cell>
          <cell r="C345" t="str">
            <v>Уфа</v>
          </cell>
          <cell r="D345" t="str">
            <v>ВПП</v>
          </cell>
          <cell r="E345" t="str">
            <v>ВПП</v>
          </cell>
          <cell r="F345" t="str">
            <v>да</v>
          </cell>
          <cell r="G345" t="str">
            <v>ПФО</v>
          </cell>
          <cell r="H345" t="str">
            <v>Республика Башкортостан</v>
          </cell>
          <cell r="I345" t="str">
            <v>нет</v>
          </cell>
          <cell r="J345" t="str">
            <v>Группа В</v>
          </cell>
          <cell r="K345">
            <v>140</v>
          </cell>
          <cell r="L345" t="str">
            <v>Не является признаком отнесения к МТК</v>
          </cell>
          <cell r="M345" t="str">
            <v>Не является признаком отнесения к МТК</v>
          </cell>
          <cell r="N345" t="str">
            <v>не определена</v>
          </cell>
          <cell r="O345" t="str">
            <v>нет</v>
          </cell>
          <cell r="P345" t="str">
            <v>не применимо</v>
          </cell>
          <cell r="Q345" t="str">
            <v>не применимо</v>
          </cell>
          <cell r="R345">
            <v>0</v>
          </cell>
          <cell r="S345">
            <v>10</v>
          </cell>
          <cell r="T345">
            <v>89</v>
          </cell>
          <cell r="U345">
            <v>99</v>
          </cell>
          <cell r="V345">
            <v>31</v>
          </cell>
          <cell r="W345">
            <v>46.49</v>
          </cell>
          <cell r="X345">
            <v>77.490000000000009</v>
          </cell>
          <cell r="Y345">
            <v>38</v>
          </cell>
          <cell r="Z345">
            <v>101.1</v>
          </cell>
          <cell r="AA345">
            <v>139.1</v>
          </cell>
          <cell r="AB345">
            <v>20</v>
          </cell>
          <cell r="AC345">
            <v>285.01</v>
          </cell>
          <cell r="AD345">
            <v>305.01</v>
          </cell>
          <cell r="AE345">
            <v>620.6</v>
          </cell>
          <cell r="AF345">
            <v>13</v>
          </cell>
          <cell r="AG345">
            <v>84.94</v>
          </cell>
          <cell r="AH345">
            <v>97.94</v>
          </cell>
          <cell r="AI345">
            <v>17</v>
          </cell>
          <cell r="AJ345">
            <v>196.71</v>
          </cell>
          <cell r="AK345">
            <v>213.71</v>
          </cell>
          <cell r="AL345">
            <v>16</v>
          </cell>
          <cell r="AM345">
            <v>291.68</v>
          </cell>
          <cell r="AN345">
            <v>307.68</v>
          </cell>
          <cell r="AO345">
            <v>34</v>
          </cell>
          <cell r="AP345">
            <v>142.6</v>
          </cell>
          <cell r="AQ345">
            <v>176.6</v>
          </cell>
          <cell r="AR345">
            <v>795.93</v>
          </cell>
          <cell r="AS345">
            <v>16.84</v>
          </cell>
          <cell r="AT345">
            <v>3373.16</v>
          </cell>
          <cell r="AU345">
            <v>3390</v>
          </cell>
          <cell r="AV345">
            <v>57.09</v>
          </cell>
          <cell r="AW345">
            <v>7192.1100000000006</v>
          </cell>
          <cell r="AX345">
            <v>7249.2000000000007</v>
          </cell>
          <cell r="AY345">
            <v>59.68</v>
          </cell>
          <cell r="AZ345">
            <v>157</v>
          </cell>
          <cell r="BA345">
            <v>216.68</v>
          </cell>
          <cell r="BB345">
            <v>65.92</v>
          </cell>
          <cell r="BC345">
            <v>81.02000000000001</v>
          </cell>
          <cell r="BD345">
            <v>146.94</v>
          </cell>
          <cell r="BE345">
            <v>11002.82</v>
          </cell>
          <cell r="BF345">
            <v>18.810000000000002</v>
          </cell>
          <cell r="BG345">
            <v>396.28999999999996</v>
          </cell>
          <cell r="BH345">
            <v>415.09999999999997</v>
          </cell>
          <cell r="BI345">
            <v>7</v>
          </cell>
          <cell r="BJ345">
            <v>54.33</v>
          </cell>
          <cell r="BK345">
            <v>61.33</v>
          </cell>
          <cell r="BL345">
            <v>5.46</v>
          </cell>
          <cell r="BM345">
            <v>1.5</v>
          </cell>
          <cell r="BN345">
            <v>6.96</v>
          </cell>
          <cell r="BO345">
            <v>20</v>
          </cell>
          <cell r="BP345">
            <v>43.51</v>
          </cell>
          <cell r="BQ345">
            <v>63.51</v>
          </cell>
          <cell r="BR345">
            <v>546.9</v>
          </cell>
          <cell r="BS345">
            <v>14.61</v>
          </cell>
          <cell r="BT345">
            <v>59.51</v>
          </cell>
          <cell r="BU345">
            <v>74.12</v>
          </cell>
          <cell r="BV345">
            <v>7.0200000000000005</v>
          </cell>
          <cell r="BW345">
            <v>39.61</v>
          </cell>
          <cell r="BX345">
            <v>46.63</v>
          </cell>
          <cell r="BY345">
            <v>8.2999999999999989</v>
          </cell>
          <cell r="BZ345">
            <v>5</v>
          </cell>
          <cell r="CA345">
            <v>13.299999999999999</v>
          </cell>
          <cell r="CB345">
            <v>19.770000000000003</v>
          </cell>
          <cell r="CC345">
            <v>49.1</v>
          </cell>
          <cell r="CD345">
            <v>68.87</v>
          </cell>
          <cell r="CE345">
            <v>202.92000000000002</v>
          </cell>
          <cell r="CF345">
            <v>4.01</v>
          </cell>
          <cell r="CG345">
            <v>15.959999999999999</v>
          </cell>
          <cell r="CH345">
            <v>19.97</v>
          </cell>
          <cell r="CI345">
            <v>1.23</v>
          </cell>
          <cell r="CJ345">
            <v>9.5300000000000011</v>
          </cell>
          <cell r="CK345">
            <v>10.760000000000002</v>
          </cell>
          <cell r="CL345">
            <v>12.83</v>
          </cell>
          <cell r="CM345">
            <v>12.41</v>
          </cell>
          <cell r="CN345">
            <v>25.240000000000002</v>
          </cell>
          <cell r="CO345">
            <v>102.2</v>
          </cell>
          <cell r="CP345">
            <v>33.159999999999997</v>
          </cell>
          <cell r="CQ345">
            <v>135.36000000000001</v>
          </cell>
          <cell r="CR345">
            <v>191.33</v>
          </cell>
        </row>
        <row r="346">
          <cell r="A346" t="str">
            <v>СППУшаковоДФО</v>
          </cell>
          <cell r="B346" t="str">
            <v>Хабаровский</v>
          </cell>
          <cell r="C346" t="str">
            <v>Ушаково</v>
          </cell>
          <cell r="D346" t="str">
            <v>СПП</v>
          </cell>
          <cell r="E346" t="str">
            <v>СПП</v>
          </cell>
          <cell r="F346" t="str">
            <v>нет</v>
          </cell>
          <cell r="G346" t="str">
            <v>ДФО</v>
          </cell>
          <cell r="H346" t="str">
            <v>Амурская область</v>
          </cell>
          <cell r="I346" t="str">
            <v>нет</v>
          </cell>
          <cell r="J346" t="str">
            <v>не определена</v>
          </cell>
          <cell r="K346">
            <v>341</v>
          </cell>
          <cell r="L346" t="str">
            <v>Восток</v>
          </cell>
          <cell r="M346" t="str">
            <v>РК (сухопутный)</v>
          </cell>
          <cell r="N346" t="str">
            <v>не определена</v>
          </cell>
          <cell r="O346" t="str">
            <v>нет</v>
          </cell>
          <cell r="P346" t="str">
            <v>Китайская Народная Республика</v>
          </cell>
          <cell r="Q346" t="str">
            <v>Хума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</row>
        <row r="347">
          <cell r="A347" t="str">
            <v>МППУэленДФО</v>
          </cell>
          <cell r="B347" t="str">
            <v>Владивостокский</v>
          </cell>
          <cell r="C347" t="str">
            <v>Уэлен</v>
          </cell>
          <cell r="D347" t="str">
            <v>МПП</v>
          </cell>
          <cell r="E347" t="str">
            <v>МПП</v>
          </cell>
          <cell r="F347" t="str">
            <v>нет</v>
          </cell>
          <cell r="G347" t="str">
            <v>ДФО</v>
          </cell>
          <cell r="H347" t="str">
            <v>Чукотский автономный округ</v>
          </cell>
          <cell r="I347" t="str">
            <v>да</v>
          </cell>
          <cell r="J347" t="str">
            <v>не определена</v>
          </cell>
          <cell r="K347">
            <v>382</v>
          </cell>
          <cell r="L347" t="str">
            <v>Не является признаком отнесения к МТК</v>
          </cell>
          <cell r="M347" t="str">
            <v>Не является признаком отнесения к МТК</v>
          </cell>
          <cell r="N347" t="str">
            <v>не определена</v>
          </cell>
          <cell r="O347" t="str">
            <v>да</v>
          </cell>
          <cell r="P347" t="str">
            <v>не применимо</v>
          </cell>
          <cell r="Q347" t="str">
            <v>не применимо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</row>
        <row r="348">
          <cell r="A348" t="str">
            <v>МППФеодосияЮФО</v>
          </cell>
          <cell r="B348" t="str">
            <v>Крымский</v>
          </cell>
          <cell r="C348" t="str">
            <v>Феодосия</v>
          </cell>
          <cell r="D348" t="str">
            <v>МПП</v>
          </cell>
          <cell r="E348" t="str">
            <v>МПП</v>
          </cell>
          <cell r="F348" t="str">
            <v>да</v>
          </cell>
          <cell r="G348" t="str">
            <v>ЮФО</v>
          </cell>
          <cell r="H348" t="str">
            <v>Республика Крым</v>
          </cell>
          <cell r="I348" t="str">
            <v>нет</v>
          </cell>
          <cell r="J348" t="str">
            <v>Группа А</v>
          </cell>
          <cell r="K348">
            <v>55</v>
          </cell>
          <cell r="L348" t="str">
            <v>АЧБ</v>
          </cell>
          <cell r="M348" t="str">
            <v>Морской</v>
          </cell>
          <cell r="N348" t="str">
            <v>не определена</v>
          </cell>
          <cell r="O348" t="str">
            <v>нет</v>
          </cell>
          <cell r="P348" t="str">
            <v>не применимо</v>
          </cell>
          <cell r="Q348" t="str">
            <v>не применимо</v>
          </cell>
          <cell r="R348">
            <v>0</v>
          </cell>
          <cell r="S348">
            <v>0</v>
          </cell>
          <cell r="T348">
            <v>8164.08</v>
          </cell>
          <cell r="U348">
            <v>8164.08</v>
          </cell>
          <cell r="V348">
            <v>0</v>
          </cell>
          <cell r="W348">
            <v>10881.75</v>
          </cell>
          <cell r="X348">
            <v>10881.75</v>
          </cell>
          <cell r="Y348">
            <v>0</v>
          </cell>
          <cell r="Z348">
            <v>15667.45</v>
          </cell>
          <cell r="AA348">
            <v>15667.45</v>
          </cell>
          <cell r="AB348">
            <v>5047</v>
          </cell>
          <cell r="AC348">
            <v>8644.9</v>
          </cell>
          <cell r="AD348">
            <v>13691.9</v>
          </cell>
          <cell r="AE348">
            <v>48405.18</v>
          </cell>
          <cell r="AF348">
            <v>0</v>
          </cell>
          <cell r="AG348">
            <v>25317.401000000002</v>
          </cell>
          <cell r="AH348">
            <v>25317.401000000002</v>
          </cell>
          <cell r="AI348">
            <v>0</v>
          </cell>
          <cell r="AJ348">
            <v>41168.423999999999</v>
          </cell>
          <cell r="AK348">
            <v>41168.423999999999</v>
          </cell>
          <cell r="AL348">
            <v>5047</v>
          </cell>
          <cell r="AM348">
            <v>8644.9</v>
          </cell>
          <cell r="AN348">
            <v>13691.9</v>
          </cell>
          <cell r="AO348">
            <v>0</v>
          </cell>
          <cell r="AP348">
            <v>30688.74</v>
          </cell>
          <cell r="AQ348">
            <v>30688.74</v>
          </cell>
          <cell r="AR348">
            <v>110866.465</v>
          </cell>
          <cell r="AS348">
            <v>0</v>
          </cell>
          <cell r="AT348">
            <v>36429.716999999997</v>
          </cell>
          <cell r="AU348">
            <v>36429.716999999997</v>
          </cell>
          <cell r="AV348">
            <v>0</v>
          </cell>
          <cell r="AW348">
            <v>24858.98</v>
          </cell>
          <cell r="AX348">
            <v>24858.98</v>
          </cell>
          <cell r="AY348">
            <v>0</v>
          </cell>
          <cell r="AZ348">
            <v>69222.509999999995</v>
          </cell>
          <cell r="BA348">
            <v>69222.509999999995</v>
          </cell>
          <cell r="BB348">
            <v>0</v>
          </cell>
          <cell r="BC348">
            <v>47435.74</v>
          </cell>
          <cell r="BD348">
            <v>47435.74</v>
          </cell>
          <cell r="BE348">
            <v>177946.94700000001</v>
          </cell>
          <cell r="BF348">
            <v>10700</v>
          </cell>
          <cell r="BG348">
            <v>11571.21</v>
          </cell>
          <cell r="BH348">
            <v>22271.21</v>
          </cell>
          <cell r="BI348">
            <v>0</v>
          </cell>
          <cell r="BJ348">
            <v>11544.76</v>
          </cell>
          <cell r="BK348">
            <v>11544.76</v>
          </cell>
          <cell r="BL348">
            <v>34500.980000000003</v>
          </cell>
          <cell r="BM348">
            <v>16603.419999999998</v>
          </cell>
          <cell r="BN348">
            <v>51104.4</v>
          </cell>
          <cell r="BO348">
            <v>8589.2999999999993</v>
          </cell>
          <cell r="BP348">
            <v>23190.2</v>
          </cell>
          <cell r="BQ348">
            <v>31779.5</v>
          </cell>
          <cell r="BR348">
            <v>116699.87</v>
          </cell>
          <cell r="BS348">
            <v>0</v>
          </cell>
          <cell r="BT348">
            <v>26290.244999999999</v>
          </cell>
          <cell r="BU348">
            <v>26290.244999999999</v>
          </cell>
          <cell r="BV348">
            <v>0</v>
          </cell>
          <cell r="BW348">
            <v>3010.4639999999999</v>
          </cell>
          <cell r="BX348">
            <v>3010.4639999999999</v>
          </cell>
          <cell r="BY348">
            <v>0</v>
          </cell>
          <cell r="BZ348">
            <v>32539.184000000001</v>
          </cell>
          <cell r="CA348">
            <v>32539.184000000001</v>
          </cell>
          <cell r="CB348">
            <v>0</v>
          </cell>
          <cell r="CC348">
            <v>20821.661</v>
          </cell>
          <cell r="CD348">
            <v>20821.661</v>
          </cell>
          <cell r="CE348">
            <v>82661.554000000004</v>
          </cell>
          <cell r="CF348">
            <v>0</v>
          </cell>
          <cell r="CG348">
            <v>26493.555</v>
          </cell>
          <cell r="CH348">
            <v>26493.555</v>
          </cell>
          <cell r="CI348">
            <v>0</v>
          </cell>
          <cell r="CJ348">
            <v>11475.987999999999</v>
          </cell>
          <cell r="CK348">
            <v>11475.987999999999</v>
          </cell>
          <cell r="CL348">
            <v>0</v>
          </cell>
          <cell r="CM348">
            <v>29110.635999999999</v>
          </cell>
          <cell r="CN348">
            <v>29110.635999999999</v>
          </cell>
          <cell r="CO348">
            <v>1747.87</v>
          </cell>
          <cell r="CP348">
            <v>21611.63</v>
          </cell>
          <cell r="CQ348">
            <v>23359.5</v>
          </cell>
          <cell r="CR348">
            <v>90439.679000000004</v>
          </cell>
        </row>
        <row r="349">
          <cell r="A349" t="str">
            <v>РППХабаровскДФО</v>
          </cell>
          <cell r="B349" t="str">
            <v>Хабаровский</v>
          </cell>
          <cell r="C349" t="str">
            <v>Хабаровск</v>
          </cell>
          <cell r="D349" t="str">
            <v>РПП</v>
          </cell>
          <cell r="E349" t="str">
            <v>РПП</v>
          </cell>
          <cell r="F349" t="str">
            <v>да</v>
          </cell>
          <cell r="G349" t="str">
            <v>ДФО</v>
          </cell>
          <cell r="H349" t="str">
            <v>Хабаровский край</v>
          </cell>
          <cell r="I349" t="str">
            <v>нет</v>
          </cell>
          <cell r="J349" t="str">
            <v>Группа В</v>
          </cell>
          <cell r="K349">
            <v>144</v>
          </cell>
          <cell r="L349" t="str">
            <v>Восток</v>
          </cell>
          <cell r="M349" t="str">
            <v>РК (сухопутный)</v>
          </cell>
          <cell r="N349" t="str">
            <v>не определена</v>
          </cell>
          <cell r="O349" t="str">
            <v>нет</v>
          </cell>
          <cell r="P349" t="str">
            <v>Китайская Народная Республика</v>
          </cell>
          <cell r="Q349" t="str">
            <v>Фуюань</v>
          </cell>
          <cell r="R349">
            <v>1820000</v>
          </cell>
          <cell r="S349">
            <v>0</v>
          </cell>
          <cell r="T349">
            <v>0</v>
          </cell>
          <cell r="U349">
            <v>0</v>
          </cell>
          <cell r="V349">
            <v>7682</v>
          </cell>
          <cell r="W349">
            <v>114425</v>
          </cell>
          <cell r="X349">
            <v>122107</v>
          </cell>
          <cell r="Y349">
            <v>12302</v>
          </cell>
          <cell r="Z349">
            <v>199557</v>
          </cell>
          <cell r="AA349">
            <v>211859</v>
          </cell>
          <cell r="AB349">
            <v>4076</v>
          </cell>
          <cell r="AC349">
            <v>54774</v>
          </cell>
          <cell r="AD349">
            <v>58850</v>
          </cell>
          <cell r="AE349">
            <v>392816</v>
          </cell>
          <cell r="AF349">
            <v>0</v>
          </cell>
          <cell r="AG349">
            <v>0</v>
          </cell>
          <cell r="AH349">
            <v>0</v>
          </cell>
          <cell r="AI349">
            <v>4621</v>
          </cell>
          <cell r="AJ349">
            <v>151966</v>
          </cell>
          <cell r="AK349">
            <v>156587</v>
          </cell>
          <cell r="AL349">
            <v>9272</v>
          </cell>
          <cell r="AM349">
            <v>452873</v>
          </cell>
          <cell r="AN349">
            <v>462145</v>
          </cell>
          <cell r="AO349">
            <v>3558</v>
          </cell>
          <cell r="AP349">
            <v>99669</v>
          </cell>
          <cell r="AQ349">
            <v>103227</v>
          </cell>
          <cell r="AR349">
            <v>721959</v>
          </cell>
          <cell r="AS349">
            <v>0</v>
          </cell>
          <cell r="AT349">
            <v>0</v>
          </cell>
          <cell r="AU349">
            <v>0</v>
          </cell>
          <cell r="AV349">
            <v>4008</v>
          </cell>
          <cell r="AW349">
            <v>78119</v>
          </cell>
          <cell r="AX349">
            <v>82127</v>
          </cell>
          <cell r="AY349">
            <v>13137</v>
          </cell>
          <cell r="AZ349">
            <v>155765</v>
          </cell>
          <cell r="BA349">
            <v>168902</v>
          </cell>
          <cell r="BB349">
            <v>4701</v>
          </cell>
          <cell r="BC349">
            <v>109720</v>
          </cell>
          <cell r="BD349">
            <v>114421</v>
          </cell>
          <cell r="BE349">
            <v>365450</v>
          </cell>
          <cell r="BF349">
            <v>0</v>
          </cell>
          <cell r="BG349">
            <v>0</v>
          </cell>
          <cell r="BH349">
            <v>0</v>
          </cell>
          <cell r="BI349">
            <v>1947</v>
          </cell>
          <cell r="BJ349">
            <v>67563</v>
          </cell>
          <cell r="BK349">
            <v>69510</v>
          </cell>
          <cell r="BL349">
            <v>5042.4620000000004</v>
          </cell>
          <cell r="BM349">
            <v>188091.492</v>
          </cell>
          <cell r="BN349">
            <v>193133.954</v>
          </cell>
          <cell r="BO349">
            <v>4722.32</v>
          </cell>
          <cell r="BP349">
            <v>110668.16</v>
          </cell>
          <cell r="BQ349">
            <v>115390.48000000001</v>
          </cell>
          <cell r="BR349">
            <v>378034.43400000001</v>
          </cell>
          <cell r="BS349">
            <v>0</v>
          </cell>
          <cell r="BT349">
            <v>0</v>
          </cell>
          <cell r="BU349">
            <v>0</v>
          </cell>
          <cell r="BV349">
            <v>8590.8040000000001</v>
          </cell>
          <cell r="BW349">
            <v>112070.435</v>
          </cell>
          <cell r="BX349">
            <v>120661.239</v>
          </cell>
          <cell r="BY349">
            <v>20261.591</v>
          </cell>
          <cell r="BZ349">
            <v>151332.65700000001</v>
          </cell>
          <cell r="CA349">
            <v>171594.24800000002</v>
          </cell>
          <cell r="CB349">
            <v>17501.63</v>
          </cell>
          <cell r="CC349">
            <v>62612.480000000003</v>
          </cell>
          <cell r="CD349">
            <v>80114.11</v>
          </cell>
          <cell r="CE349">
            <v>372369.59700000001</v>
          </cell>
          <cell r="CF349">
            <v>0</v>
          </cell>
          <cell r="CG349">
            <v>0</v>
          </cell>
          <cell r="CH349">
            <v>0</v>
          </cell>
          <cell r="CI349">
            <v>7586.9870000000001</v>
          </cell>
          <cell r="CJ349">
            <v>33792.538</v>
          </cell>
          <cell r="CK349">
            <v>41379.525000000001</v>
          </cell>
          <cell r="CL349">
            <v>27593.082999999999</v>
          </cell>
          <cell r="CM349">
            <v>95593.755000000005</v>
          </cell>
          <cell r="CN349">
            <v>123186.838</v>
          </cell>
          <cell r="CO349">
            <v>17966.873</v>
          </cell>
          <cell r="CP349">
            <v>41428.525000000001</v>
          </cell>
          <cell r="CQ349">
            <v>59395.398000000001</v>
          </cell>
          <cell r="CR349">
            <v>223961.761</v>
          </cell>
        </row>
        <row r="350">
          <cell r="A350" t="str">
            <v>ВППХабаровск (Новый)ДФО</v>
          </cell>
          <cell r="B350" t="str">
            <v>Хабаровский</v>
          </cell>
          <cell r="C350" t="str">
            <v>Хабаровск (Новый)</v>
          </cell>
          <cell r="D350" t="str">
            <v>ВПП</v>
          </cell>
          <cell r="E350" t="str">
            <v>ВПП</v>
          </cell>
          <cell r="F350" t="str">
            <v>да</v>
          </cell>
          <cell r="G350" t="str">
            <v>ДФО</v>
          </cell>
          <cell r="H350" t="str">
            <v>Хабаровский край</v>
          </cell>
          <cell r="I350" t="str">
            <v>нет</v>
          </cell>
          <cell r="J350" t="str">
            <v>Группа С</v>
          </cell>
          <cell r="K350">
            <v>227</v>
          </cell>
          <cell r="L350" t="str">
            <v>Не является признаком отнесения к МТК</v>
          </cell>
          <cell r="M350" t="str">
            <v>Не является признаком отнесения к МТК</v>
          </cell>
          <cell r="N350" t="str">
            <v>не определена</v>
          </cell>
          <cell r="O350" t="str">
            <v>нет</v>
          </cell>
          <cell r="P350" t="str">
            <v>не применимо</v>
          </cell>
          <cell r="Q350" t="str">
            <v>не применимо</v>
          </cell>
          <cell r="R350">
            <v>9125</v>
          </cell>
          <cell r="S350">
            <v>1</v>
          </cell>
          <cell r="T350">
            <v>506</v>
          </cell>
          <cell r="U350">
            <v>507</v>
          </cell>
          <cell r="V350">
            <v>0</v>
          </cell>
          <cell r="W350">
            <v>500</v>
          </cell>
          <cell r="X350">
            <v>500</v>
          </cell>
          <cell r="Y350">
            <v>181</v>
          </cell>
          <cell r="Z350">
            <v>12</v>
          </cell>
          <cell r="AA350">
            <v>193</v>
          </cell>
          <cell r="AB350">
            <v>674</v>
          </cell>
          <cell r="AC350">
            <v>10625</v>
          </cell>
          <cell r="AD350">
            <v>11299</v>
          </cell>
          <cell r="AE350">
            <v>12499</v>
          </cell>
          <cell r="AF350">
            <v>573</v>
          </cell>
          <cell r="AG350">
            <v>17</v>
          </cell>
          <cell r="AH350">
            <v>590</v>
          </cell>
          <cell r="AI350">
            <v>48</v>
          </cell>
          <cell r="AJ350">
            <v>9</v>
          </cell>
          <cell r="AK350">
            <v>57</v>
          </cell>
          <cell r="AL350">
            <v>46</v>
          </cell>
          <cell r="AM350">
            <v>6</v>
          </cell>
          <cell r="AN350">
            <v>52</v>
          </cell>
          <cell r="AO350">
            <v>48</v>
          </cell>
          <cell r="AP350">
            <v>8</v>
          </cell>
          <cell r="AQ350">
            <v>56</v>
          </cell>
          <cell r="AR350">
            <v>755</v>
          </cell>
          <cell r="AS350">
            <v>343</v>
          </cell>
          <cell r="AT350">
            <v>5</v>
          </cell>
          <cell r="AU350">
            <v>348</v>
          </cell>
          <cell r="AV350">
            <v>64</v>
          </cell>
          <cell r="AW350">
            <v>1</v>
          </cell>
          <cell r="AX350">
            <v>65</v>
          </cell>
          <cell r="AY350">
            <v>245</v>
          </cell>
          <cell r="AZ350">
            <v>3</v>
          </cell>
          <cell r="BA350">
            <v>248</v>
          </cell>
          <cell r="BB350">
            <v>428</v>
          </cell>
          <cell r="BC350">
            <v>2</v>
          </cell>
          <cell r="BD350">
            <v>430</v>
          </cell>
          <cell r="BE350">
            <v>1091</v>
          </cell>
          <cell r="BF350">
            <v>266</v>
          </cell>
          <cell r="BG350">
            <v>1</v>
          </cell>
          <cell r="BH350">
            <v>267</v>
          </cell>
          <cell r="BI350">
            <v>5</v>
          </cell>
          <cell r="BJ350">
            <v>0</v>
          </cell>
          <cell r="BK350">
            <v>5</v>
          </cell>
          <cell r="BL350">
            <v>1.9950000000000001</v>
          </cell>
          <cell r="BM350">
            <v>0</v>
          </cell>
          <cell r="BN350">
            <v>1.9950000000000001</v>
          </cell>
          <cell r="BO350">
            <v>21.04</v>
          </cell>
          <cell r="BP350">
            <v>5.0000000000000001E-3</v>
          </cell>
          <cell r="BQ350">
            <v>21.044999999999998</v>
          </cell>
          <cell r="BR350">
            <v>295.04000000000002</v>
          </cell>
          <cell r="BS350">
            <v>184.95</v>
          </cell>
          <cell r="BT350">
            <v>0</v>
          </cell>
          <cell r="BU350">
            <v>184.95</v>
          </cell>
          <cell r="BV350">
            <v>25.757999999999999</v>
          </cell>
          <cell r="BW350">
            <v>0</v>
          </cell>
          <cell r="BX350">
            <v>25.757999999999999</v>
          </cell>
          <cell r="BY350">
            <v>46.134999999999998</v>
          </cell>
          <cell r="BZ350">
            <v>4.8000000000000001E-2</v>
          </cell>
          <cell r="CA350">
            <v>46.183</v>
          </cell>
          <cell r="CB350">
            <v>142.00399999999999</v>
          </cell>
          <cell r="CC350">
            <v>0.29199999999999998</v>
          </cell>
          <cell r="CD350">
            <v>142.29599999999999</v>
          </cell>
          <cell r="CE350">
            <v>399.18700000000001</v>
          </cell>
          <cell r="CF350">
            <v>60.523000000000003</v>
          </cell>
          <cell r="CG350">
            <v>46.540999999999997</v>
          </cell>
          <cell r="CH350">
            <v>107.06399999999999</v>
          </cell>
          <cell r="CI350">
            <v>155.90700000000001</v>
          </cell>
          <cell r="CJ350">
            <v>16.54</v>
          </cell>
          <cell r="CK350">
            <v>172.447</v>
          </cell>
          <cell r="CL350">
            <v>1373.028</v>
          </cell>
          <cell r="CM350">
            <v>0</v>
          </cell>
          <cell r="CN350">
            <v>1373.028</v>
          </cell>
          <cell r="CO350">
            <v>0</v>
          </cell>
          <cell r="CP350">
            <v>0</v>
          </cell>
          <cell r="CQ350">
            <v>0</v>
          </cell>
          <cell r="CR350">
            <v>1652.539</v>
          </cell>
        </row>
        <row r="351">
          <cell r="A351" t="str">
            <v>ДАППШара-СурСФО</v>
          </cell>
          <cell r="B351" t="str">
            <v>Новосибирский</v>
          </cell>
          <cell r="C351" t="str">
            <v>Шара-Сур</v>
          </cell>
          <cell r="D351" t="str">
            <v>АПП</v>
          </cell>
          <cell r="E351" t="str">
            <v>ДАПП</v>
          </cell>
          <cell r="F351" t="str">
            <v>да</v>
          </cell>
          <cell r="G351" t="str">
            <v>СФО</v>
          </cell>
          <cell r="H351" t="str">
            <v>Республика Тыва</v>
          </cell>
          <cell r="I351" t="str">
            <v>нет</v>
          </cell>
          <cell r="J351" t="str">
            <v>Группа С</v>
          </cell>
          <cell r="K351">
            <v>208</v>
          </cell>
          <cell r="L351" t="str">
            <v>Восток</v>
          </cell>
          <cell r="M351" t="str">
            <v>РМК</v>
          </cell>
          <cell r="N351" t="str">
            <v>не определена</v>
          </cell>
          <cell r="O351" t="str">
            <v>нет</v>
          </cell>
          <cell r="P351" t="str">
            <v>Монголия</v>
          </cell>
          <cell r="Q351" t="str">
            <v>Тэс</v>
          </cell>
          <cell r="R351">
            <v>0</v>
          </cell>
          <cell r="S351">
            <v>0</v>
          </cell>
          <cell r="T351">
            <v>1.06</v>
          </cell>
          <cell r="U351">
            <v>1.06</v>
          </cell>
          <cell r="V351">
            <v>0</v>
          </cell>
          <cell r="W351">
            <v>0.77</v>
          </cell>
          <cell r="X351">
            <v>0.77</v>
          </cell>
          <cell r="Y351">
            <v>0</v>
          </cell>
          <cell r="Z351">
            <v>26.67</v>
          </cell>
          <cell r="AA351">
            <v>26.67</v>
          </cell>
          <cell r="AB351">
            <v>0</v>
          </cell>
          <cell r="AC351">
            <v>28.5</v>
          </cell>
          <cell r="AD351">
            <v>28.5</v>
          </cell>
          <cell r="AE351">
            <v>57.000000000000007</v>
          </cell>
          <cell r="AF351">
            <v>0</v>
          </cell>
          <cell r="AG351">
            <v>126.59</v>
          </cell>
          <cell r="AH351">
            <v>126.59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2.31</v>
          </cell>
          <cell r="AN351">
            <v>2.31</v>
          </cell>
          <cell r="AO351">
            <v>0</v>
          </cell>
          <cell r="AP351">
            <v>127.24</v>
          </cell>
          <cell r="AQ351">
            <v>127.24</v>
          </cell>
          <cell r="AR351">
            <v>256.14</v>
          </cell>
          <cell r="AS351">
            <v>0</v>
          </cell>
          <cell r="AT351">
            <v>151.85</v>
          </cell>
          <cell r="AU351">
            <v>151.85</v>
          </cell>
          <cell r="AV351">
            <v>0</v>
          </cell>
          <cell r="AW351">
            <v>2.29</v>
          </cell>
          <cell r="AX351">
            <v>2.29</v>
          </cell>
          <cell r="AY351">
            <v>0</v>
          </cell>
          <cell r="AZ351">
            <v>4.42</v>
          </cell>
          <cell r="BA351">
            <v>4.42</v>
          </cell>
          <cell r="BB351">
            <v>0</v>
          </cell>
          <cell r="BC351">
            <v>58.6</v>
          </cell>
          <cell r="BD351">
            <v>58.6</v>
          </cell>
          <cell r="BE351">
            <v>217.16</v>
          </cell>
          <cell r="BF351">
            <v>0</v>
          </cell>
          <cell r="BG351">
            <v>126.36</v>
          </cell>
          <cell r="BH351">
            <v>126.36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126.36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160.6</v>
          </cell>
          <cell r="CQ351">
            <v>160.6</v>
          </cell>
          <cell r="CR351">
            <v>160.6</v>
          </cell>
        </row>
        <row r="352">
          <cell r="A352" t="str">
            <v>ВППХанты-МансийскУФО</v>
          </cell>
          <cell r="B352" t="str">
            <v>Уральский</v>
          </cell>
          <cell r="C352" t="str">
            <v>Ханты-Мансийск</v>
          </cell>
          <cell r="D352" t="str">
            <v>ВПП</v>
          </cell>
          <cell r="E352" t="str">
            <v>ВПП</v>
          </cell>
          <cell r="F352" t="str">
            <v>да</v>
          </cell>
          <cell r="G352" t="str">
            <v>УФО</v>
          </cell>
          <cell r="H352" t="str">
            <v>Ханты-Мансийский автономный округ - Югра</v>
          </cell>
          <cell r="I352" t="str">
            <v>нет</v>
          </cell>
          <cell r="J352" t="str">
            <v>Группа С</v>
          </cell>
          <cell r="K352">
            <v>255</v>
          </cell>
          <cell r="L352" t="str">
            <v>Не является признаком отнесения к МТК</v>
          </cell>
          <cell r="M352" t="str">
            <v>Не является признаком отнесения к МТК</v>
          </cell>
          <cell r="N352" t="str">
            <v>не определена</v>
          </cell>
          <cell r="O352" t="str">
            <v>нет</v>
          </cell>
          <cell r="P352" t="str">
            <v>не применимо</v>
          </cell>
          <cell r="Q352" t="str">
            <v>не применимо</v>
          </cell>
          <cell r="R352">
            <v>0</v>
          </cell>
          <cell r="S352">
            <v>2.8</v>
          </cell>
          <cell r="T352">
            <v>2.2999999999999998</v>
          </cell>
          <cell r="U352">
            <v>5.0999999999999996</v>
          </cell>
          <cell r="V352">
            <v>10.96</v>
          </cell>
          <cell r="W352">
            <v>11.18</v>
          </cell>
          <cell r="X352">
            <v>22.14</v>
          </cell>
          <cell r="Y352">
            <v>31.27</v>
          </cell>
          <cell r="Z352">
            <v>23.71</v>
          </cell>
          <cell r="AA352">
            <v>54.980000000000004</v>
          </cell>
          <cell r="AB352">
            <v>7.4</v>
          </cell>
          <cell r="AC352">
            <v>1.65</v>
          </cell>
          <cell r="AD352">
            <v>9.0500000000000007</v>
          </cell>
          <cell r="AE352">
            <v>91.27</v>
          </cell>
          <cell r="AF352">
            <v>1.1599999999999999</v>
          </cell>
          <cell r="AG352">
            <v>8.44</v>
          </cell>
          <cell r="AH352">
            <v>9.6</v>
          </cell>
          <cell r="AI352">
            <v>8.52</v>
          </cell>
          <cell r="AJ352">
            <v>10.25</v>
          </cell>
          <cell r="AK352">
            <v>18.77</v>
          </cell>
          <cell r="AL352">
            <v>28.63</v>
          </cell>
          <cell r="AM352">
            <v>19.87</v>
          </cell>
          <cell r="AN352">
            <v>48.5</v>
          </cell>
          <cell r="AO352">
            <v>6.7</v>
          </cell>
          <cell r="AP352">
            <v>2.6</v>
          </cell>
          <cell r="AQ352">
            <v>9.3000000000000007</v>
          </cell>
          <cell r="AR352">
            <v>86.17</v>
          </cell>
          <cell r="AS352">
            <v>0</v>
          </cell>
          <cell r="AT352">
            <v>0</v>
          </cell>
          <cell r="AU352">
            <v>0</v>
          </cell>
          <cell r="AV352">
            <v>8.4499999999999993</v>
          </cell>
          <cell r="AW352">
            <v>11.15</v>
          </cell>
          <cell r="AX352">
            <v>19.600000000000001</v>
          </cell>
          <cell r="AY352">
            <v>33.93</v>
          </cell>
          <cell r="AZ352">
            <v>21.15</v>
          </cell>
          <cell r="BA352">
            <v>55.08</v>
          </cell>
          <cell r="BB352">
            <v>7.35</v>
          </cell>
          <cell r="BC352">
            <v>2.54</v>
          </cell>
          <cell r="BD352">
            <v>9.89</v>
          </cell>
          <cell r="BE352">
            <v>84.57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</row>
        <row r="353">
          <cell r="A353" t="str">
            <v>ЖДППХасанДФО</v>
          </cell>
          <cell r="B353" t="str">
            <v>Владивостокский</v>
          </cell>
          <cell r="C353" t="str">
            <v>Хасан</v>
          </cell>
          <cell r="D353" t="str">
            <v>ЖДПП</v>
          </cell>
          <cell r="E353" t="str">
            <v>ЖДПП</v>
          </cell>
          <cell r="F353" t="str">
            <v>да</v>
          </cell>
          <cell r="G353" t="str">
            <v>ДФО</v>
          </cell>
          <cell r="H353" t="str">
            <v>Приморский край</v>
          </cell>
          <cell r="I353" t="str">
            <v>нет</v>
          </cell>
          <cell r="J353" t="str">
            <v>Группа В</v>
          </cell>
          <cell r="K353">
            <v>75</v>
          </cell>
          <cell r="L353" t="str">
            <v>Восток</v>
          </cell>
          <cell r="M353" t="str">
            <v>РК (сухопутный)</v>
          </cell>
          <cell r="N353" t="str">
            <v>Транссиб</v>
          </cell>
          <cell r="O353" t="str">
            <v>нет</v>
          </cell>
          <cell r="P353" t="str">
            <v>Корейская Народно-Демократическая Республика</v>
          </cell>
          <cell r="Q353" t="str">
            <v>Туманган</v>
          </cell>
          <cell r="R353">
            <v>0</v>
          </cell>
          <cell r="S353">
            <v>486</v>
          </cell>
          <cell r="T353">
            <v>636104</v>
          </cell>
          <cell r="U353">
            <v>636590</v>
          </cell>
          <cell r="V353">
            <v>16</v>
          </cell>
          <cell r="W353">
            <v>636104</v>
          </cell>
          <cell r="X353">
            <v>636120</v>
          </cell>
          <cell r="Y353">
            <v>19</v>
          </cell>
          <cell r="Z353">
            <v>593851</v>
          </cell>
          <cell r="AA353">
            <v>593870</v>
          </cell>
          <cell r="AB353">
            <v>0</v>
          </cell>
          <cell r="AC353">
            <v>65290</v>
          </cell>
          <cell r="AD353">
            <v>65290</v>
          </cell>
          <cell r="AE353">
            <v>1931870</v>
          </cell>
          <cell r="AF353">
            <v>1261</v>
          </cell>
          <cell r="AG353">
            <v>4510</v>
          </cell>
          <cell r="AH353">
            <v>5771</v>
          </cell>
          <cell r="AI353">
            <v>0</v>
          </cell>
          <cell r="AJ353">
            <v>6744</v>
          </cell>
          <cell r="AK353">
            <v>6744</v>
          </cell>
          <cell r="AL353">
            <v>20</v>
          </cell>
          <cell r="AM353">
            <v>3327</v>
          </cell>
          <cell r="AN353">
            <v>3347</v>
          </cell>
          <cell r="AO353">
            <v>20</v>
          </cell>
          <cell r="AP353">
            <v>14277</v>
          </cell>
          <cell r="AQ353">
            <v>14297</v>
          </cell>
          <cell r="AR353">
            <v>30159</v>
          </cell>
          <cell r="AS353">
            <v>0</v>
          </cell>
          <cell r="AT353">
            <v>16729</v>
          </cell>
          <cell r="AU353">
            <v>16729</v>
          </cell>
          <cell r="AV353">
            <v>0</v>
          </cell>
          <cell r="AW353">
            <v>10669</v>
          </cell>
          <cell r="AX353">
            <v>10669</v>
          </cell>
          <cell r="AY353">
            <v>20</v>
          </cell>
          <cell r="AZ353">
            <v>13803</v>
          </cell>
          <cell r="BA353">
            <v>13823</v>
          </cell>
          <cell r="BB353">
            <v>0</v>
          </cell>
          <cell r="BC353">
            <v>8713</v>
          </cell>
          <cell r="BD353">
            <v>8713</v>
          </cell>
          <cell r="BE353">
            <v>49934</v>
          </cell>
          <cell r="BF353">
            <v>0</v>
          </cell>
          <cell r="BG353">
            <v>11536</v>
          </cell>
          <cell r="BH353">
            <v>11536</v>
          </cell>
          <cell r="BI353">
            <v>0</v>
          </cell>
          <cell r="BJ353">
            <v>19625</v>
          </cell>
          <cell r="BK353">
            <v>19625</v>
          </cell>
          <cell r="BL353">
            <v>0</v>
          </cell>
          <cell r="BM353">
            <v>4958</v>
          </cell>
          <cell r="BN353">
            <v>4958</v>
          </cell>
          <cell r="BO353">
            <v>0</v>
          </cell>
          <cell r="BP353">
            <v>0</v>
          </cell>
          <cell r="BQ353">
            <v>0</v>
          </cell>
          <cell r="BR353">
            <v>36119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5</v>
          </cell>
          <cell r="CP353">
            <v>3307</v>
          </cell>
          <cell r="CQ353">
            <v>3312</v>
          </cell>
          <cell r="CR353">
            <v>3312</v>
          </cell>
        </row>
        <row r="354">
          <cell r="A354" t="str">
            <v>МППХолмскДФО</v>
          </cell>
          <cell r="B354" t="str">
            <v>Владивостокский</v>
          </cell>
          <cell r="C354" t="str">
            <v>Холмск</v>
          </cell>
          <cell r="D354" t="str">
            <v>МПП</v>
          </cell>
          <cell r="E354" t="str">
            <v>МПП</v>
          </cell>
          <cell r="F354" t="str">
            <v>да</v>
          </cell>
          <cell r="G354" t="str">
            <v>ДФО</v>
          </cell>
          <cell r="H354" t="str">
            <v>Сахалинская область</v>
          </cell>
          <cell r="I354" t="str">
            <v>нет</v>
          </cell>
          <cell r="J354" t="str">
            <v>Группа А</v>
          </cell>
          <cell r="K354">
            <v>110</v>
          </cell>
          <cell r="L354" t="str">
            <v>Арктика</v>
          </cell>
          <cell r="M354" t="str">
            <v>Морской</v>
          </cell>
          <cell r="N354" t="str">
            <v>не определена</v>
          </cell>
          <cell r="O354" t="str">
            <v>нет</v>
          </cell>
          <cell r="P354" t="str">
            <v>не применимо</v>
          </cell>
          <cell r="Q354" t="str">
            <v>не применимо</v>
          </cell>
          <cell r="R354">
            <v>0</v>
          </cell>
          <cell r="S354">
            <v>12329</v>
          </cell>
          <cell r="T354">
            <v>196613</v>
          </cell>
          <cell r="U354">
            <v>208942</v>
          </cell>
          <cell r="V354">
            <v>22249</v>
          </cell>
          <cell r="W354">
            <v>1777809</v>
          </cell>
          <cell r="X354">
            <v>1800058</v>
          </cell>
          <cell r="Y354">
            <v>64338</v>
          </cell>
          <cell r="Z354">
            <v>2688115</v>
          </cell>
          <cell r="AA354">
            <v>2752453</v>
          </cell>
          <cell r="AB354">
            <v>30926</v>
          </cell>
          <cell r="AC354">
            <v>976625</v>
          </cell>
          <cell r="AD354">
            <v>1007551</v>
          </cell>
          <cell r="AE354">
            <v>5769004</v>
          </cell>
          <cell r="AF354">
            <v>17696</v>
          </cell>
          <cell r="AG354">
            <v>13763</v>
          </cell>
          <cell r="AH354">
            <v>31459</v>
          </cell>
          <cell r="AI354">
            <v>29020</v>
          </cell>
          <cell r="AJ354">
            <v>2607067</v>
          </cell>
          <cell r="AK354">
            <v>2636087</v>
          </cell>
          <cell r="AL354">
            <v>8665</v>
          </cell>
          <cell r="AM354">
            <v>3552246</v>
          </cell>
          <cell r="AN354">
            <v>3560911</v>
          </cell>
          <cell r="AO354">
            <v>12587</v>
          </cell>
          <cell r="AP354">
            <v>1577238</v>
          </cell>
          <cell r="AQ354">
            <v>1589825</v>
          </cell>
          <cell r="AR354">
            <v>7818282</v>
          </cell>
          <cell r="AS354">
            <v>11122</v>
          </cell>
          <cell r="AT354">
            <v>55132</v>
          </cell>
          <cell r="AU354">
            <v>66254</v>
          </cell>
          <cell r="AV354">
            <v>40715</v>
          </cell>
          <cell r="AW354">
            <v>504277</v>
          </cell>
          <cell r="AX354">
            <v>544992</v>
          </cell>
          <cell r="AY354">
            <v>8679</v>
          </cell>
          <cell r="AZ354">
            <v>599424</v>
          </cell>
          <cell r="BA354">
            <v>608103</v>
          </cell>
          <cell r="BB354">
            <v>8679</v>
          </cell>
          <cell r="BC354">
            <v>599424</v>
          </cell>
          <cell r="BD354">
            <v>608103</v>
          </cell>
          <cell r="BE354">
            <v>1827452</v>
          </cell>
          <cell r="BF354">
            <v>11801</v>
          </cell>
          <cell r="BG354">
            <v>7867</v>
          </cell>
          <cell r="BH354">
            <v>19668</v>
          </cell>
          <cell r="BI354">
            <v>45385</v>
          </cell>
          <cell r="BJ354">
            <v>309059</v>
          </cell>
          <cell r="BK354">
            <v>354444</v>
          </cell>
          <cell r="BL354">
            <v>15745.64</v>
          </cell>
          <cell r="BM354">
            <v>540268.63</v>
          </cell>
          <cell r="BN354">
            <v>556014.27</v>
          </cell>
          <cell r="BO354">
            <v>8647.11</v>
          </cell>
          <cell r="BP354">
            <v>89049.35</v>
          </cell>
          <cell r="BQ354">
            <v>97696.46</v>
          </cell>
          <cell r="BR354">
            <v>1027822.73</v>
          </cell>
          <cell r="BS354">
            <v>1560.9</v>
          </cell>
          <cell r="BT354">
            <v>6825</v>
          </cell>
          <cell r="BU354">
            <v>8385.9</v>
          </cell>
          <cell r="BV354">
            <v>624558.24</v>
          </cell>
          <cell r="BW354">
            <v>281490</v>
          </cell>
          <cell r="BX354">
            <v>906048.24</v>
          </cell>
          <cell r="BY354">
            <v>19135.07</v>
          </cell>
          <cell r="BZ354">
            <v>252077</v>
          </cell>
          <cell r="CA354">
            <v>271212.07</v>
          </cell>
          <cell r="CB354">
            <v>26246.14</v>
          </cell>
          <cell r="CC354">
            <v>130696.56</v>
          </cell>
          <cell r="CD354">
            <v>156942.70000000001</v>
          </cell>
          <cell r="CE354">
            <v>1342588.91</v>
          </cell>
          <cell r="CF354">
            <v>13714.57</v>
          </cell>
          <cell r="CG354">
            <v>129722.16</v>
          </cell>
          <cell r="CH354">
            <v>143436.73000000001</v>
          </cell>
          <cell r="CI354">
            <v>7027.81</v>
          </cell>
          <cell r="CJ354">
            <v>22710.53</v>
          </cell>
          <cell r="CK354">
            <v>29738.34</v>
          </cell>
          <cell r="CL354">
            <v>18714.64</v>
          </cell>
          <cell r="CM354">
            <v>328245.71000000002</v>
          </cell>
          <cell r="CN354">
            <v>346960.35000000003</v>
          </cell>
          <cell r="CO354">
            <v>13490.15</v>
          </cell>
          <cell r="CP354">
            <v>53006.51</v>
          </cell>
          <cell r="CQ354">
            <v>66496.66</v>
          </cell>
          <cell r="CR354">
            <v>586632.08000000007</v>
          </cell>
        </row>
        <row r="355">
          <cell r="A355" t="str">
            <v>ЖДППНаушкиДФО</v>
          </cell>
          <cell r="B355" t="str">
            <v>Читинский</v>
          </cell>
          <cell r="C355" t="str">
            <v>Наушки</v>
          </cell>
          <cell r="D355" t="str">
            <v>ЖДПП</v>
          </cell>
          <cell r="E355" t="str">
            <v>ЖДПП</v>
          </cell>
          <cell r="F355" t="str">
            <v>да</v>
          </cell>
          <cell r="G355" t="str">
            <v>ДФО</v>
          </cell>
          <cell r="H355" t="str">
            <v>Республика Бурятия</v>
          </cell>
          <cell r="I355" t="str">
            <v>нет</v>
          </cell>
          <cell r="J355" t="str">
            <v>Группа А</v>
          </cell>
          <cell r="K355">
            <v>72</v>
          </cell>
          <cell r="L355" t="str">
            <v>Восток</v>
          </cell>
          <cell r="M355" t="str">
            <v>РМК</v>
          </cell>
          <cell r="N355" t="str">
            <v>Транссиб</v>
          </cell>
          <cell r="O355" t="str">
            <v>нет</v>
          </cell>
          <cell r="P355" t="str">
            <v>Монголия</v>
          </cell>
          <cell r="Q355" t="str">
            <v>Сухэ-Батор</v>
          </cell>
          <cell r="R355">
            <v>0</v>
          </cell>
          <cell r="S355">
            <v>135830</v>
          </cell>
          <cell r="T355">
            <v>859129</v>
          </cell>
          <cell r="U355">
            <v>994959</v>
          </cell>
          <cell r="V355">
            <v>217138</v>
          </cell>
          <cell r="W355">
            <v>1210632</v>
          </cell>
          <cell r="X355">
            <v>1427770</v>
          </cell>
          <cell r="Y355">
            <v>248355</v>
          </cell>
          <cell r="Z355">
            <v>1284167</v>
          </cell>
          <cell r="AA355">
            <v>1532522</v>
          </cell>
          <cell r="AB355">
            <v>205359</v>
          </cell>
          <cell r="AC355">
            <v>1354264</v>
          </cell>
          <cell r="AD355">
            <v>1559623</v>
          </cell>
          <cell r="AE355">
            <v>5514874</v>
          </cell>
          <cell r="AF355">
            <v>189045</v>
          </cell>
          <cell r="AG355">
            <v>1194005</v>
          </cell>
          <cell r="AH355">
            <v>1383050</v>
          </cell>
          <cell r="AI355">
            <v>200479.6</v>
          </cell>
          <cell r="AJ355">
            <v>1492209</v>
          </cell>
          <cell r="AK355">
            <v>1692688.6</v>
          </cell>
          <cell r="AL355">
            <v>207417</v>
          </cell>
          <cell r="AM355">
            <v>1361151</v>
          </cell>
          <cell r="AN355">
            <v>1568568</v>
          </cell>
          <cell r="AO355">
            <v>223774</v>
          </cell>
          <cell r="AP355">
            <v>1302217</v>
          </cell>
          <cell r="AQ355">
            <v>1525991</v>
          </cell>
          <cell r="AR355">
            <v>6170297.5999999996</v>
          </cell>
          <cell r="AS355">
            <v>174492</v>
          </cell>
          <cell r="AT355">
            <v>1438376</v>
          </cell>
          <cell r="AU355">
            <v>1612868</v>
          </cell>
          <cell r="AV355">
            <v>219493</v>
          </cell>
          <cell r="AW355">
            <v>1562925</v>
          </cell>
          <cell r="AX355">
            <v>1782418</v>
          </cell>
          <cell r="AY355">
            <v>183103</v>
          </cell>
          <cell r="AZ355">
            <v>1536076</v>
          </cell>
          <cell r="BA355">
            <v>1719179</v>
          </cell>
          <cell r="BB355">
            <v>222010</v>
          </cell>
          <cell r="BC355">
            <v>1383505</v>
          </cell>
          <cell r="BD355">
            <v>1605515</v>
          </cell>
          <cell r="BE355">
            <v>6719980</v>
          </cell>
          <cell r="BF355">
            <v>164133</v>
          </cell>
          <cell r="BG355">
            <v>1350282</v>
          </cell>
          <cell r="BH355">
            <v>1514415</v>
          </cell>
          <cell r="BI355">
            <v>213373</v>
          </cell>
          <cell r="BJ355">
            <v>1805743</v>
          </cell>
          <cell r="BK355">
            <v>2019116</v>
          </cell>
          <cell r="BL355">
            <v>352468</v>
          </cell>
          <cell r="BM355">
            <v>1549842</v>
          </cell>
          <cell r="BN355">
            <v>1902310</v>
          </cell>
          <cell r="BO355">
            <v>294870</v>
          </cell>
          <cell r="BP355">
            <v>1649936</v>
          </cell>
          <cell r="BQ355">
            <v>1944806</v>
          </cell>
          <cell r="BR355">
            <v>7380647</v>
          </cell>
          <cell r="BS355">
            <v>310196</v>
          </cell>
          <cell r="BT355">
            <v>1569755</v>
          </cell>
          <cell r="BU355">
            <v>1879951</v>
          </cell>
          <cell r="BV355">
            <v>333687</v>
          </cell>
          <cell r="BW355">
            <v>1514975</v>
          </cell>
          <cell r="BX355">
            <v>1848662</v>
          </cell>
          <cell r="BY355">
            <v>426430</v>
          </cell>
          <cell r="BZ355">
            <v>1581491</v>
          </cell>
          <cell r="CA355">
            <v>2007921</v>
          </cell>
          <cell r="CB355">
            <v>436828</v>
          </cell>
          <cell r="CC355">
            <v>1465105</v>
          </cell>
          <cell r="CD355">
            <v>1901933</v>
          </cell>
          <cell r="CE355">
            <v>7638467</v>
          </cell>
          <cell r="CF355">
            <v>324656</v>
          </cell>
          <cell r="CG355">
            <v>1263586</v>
          </cell>
          <cell r="CH355">
            <v>1588242</v>
          </cell>
          <cell r="CI355">
            <v>322404</v>
          </cell>
          <cell r="CJ355">
            <v>1125628</v>
          </cell>
          <cell r="CK355">
            <v>1448032</v>
          </cell>
          <cell r="CL355">
            <v>305431</v>
          </cell>
          <cell r="CM355">
            <v>1025267</v>
          </cell>
          <cell r="CN355">
            <v>1330698</v>
          </cell>
          <cell r="CO355">
            <v>385509</v>
          </cell>
          <cell r="CP355">
            <v>1250036</v>
          </cell>
          <cell r="CQ355">
            <v>1635545</v>
          </cell>
          <cell r="CR355">
            <v>6002517</v>
          </cell>
        </row>
        <row r="356">
          <cell r="A356" t="str">
            <v>ВППЧебоксарыПФО</v>
          </cell>
          <cell r="B356" t="str">
            <v>Волгоградский</v>
          </cell>
          <cell r="C356" t="str">
            <v>Чебоксары</v>
          </cell>
          <cell r="D356" t="str">
            <v>ВПП</v>
          </cell>
          <cell r="E356" t="str">
            <v>ВПП</v>
          </cell>
          <cell r="F356" t="str">
            <v>да</v>
          </cell>
          <cell r="G356" t="str">
            <v>ПФО</v>
          </cell>
          <cell r="H356" t="str">
            <v>Чувашская Республика – Чувашия</v>
          </cell>
          <cell r="I356" t="str">
            <v>нет</v>
          </cell>
          <cell r="J356" t="str">
            <v>Группа С</v>
          </cell>
          <cell r="K356">
            <v>246</v>
          </cell>
          <cell r="L356" t="str">
            <v>Не является признаком отнесения к МТК</v>
          </cell>
          <cell r="M356" t="str">
            <v>Не является признаком отнесения к МТК</v>
          </cell>
          <cell r="N356" t="str">
            <v>не определена</v>
          </cell>
          <cell r="O356" t="str">
            <v>нет</v>
          </cell>
          <cell r="P356" t="str">
            <v>не применимо</v>
          </cell>
          <cell r="Q356" t="str">
            <v>не применимо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</row>
        <row r="357">
          <cell r="A357" t="str">
            <v>ВППЧелябинск (Баландино)УФО</v>
          </cell>
          <cell r="B357" t="str">
            <v>Уральский</v>
          </cell>
          <cell r="C357" t="str">
            <v>Челябинск (Баландино)</v>
          </cell>
          <cell r="D357" t="str">
            <v>ВПП</v>
          </cell>
          <cell r="E357" t="str">
            <v>ВПП</v>
          </cell>
          <cell r="F357" t="str">
            <v>да</v>
          </cell>
          <cell r="G357" t="str">
            <v>УФО</v>
          </cell>
          <cell r="H357" t="str">
            <v>Челябинская область</v>
          </cell>
          <cell r="I357" t="str">
            <v>нет</v>
          </cell>
          <cell r="J357" t="str">
            <v>Группа А</v>
          </cell>
          <cell r="K357">
            <v>182</v>
          </cell>
          <cell r="L357" t="str">
            <v>Не является признаком отнесения к МТК</v>
          </cell>
          <cell r="M357" t="str">
            <v>Не является признаком отнесения к МТК</v>
          </cell>
          <cell r="N357" t="str">
            <v>не определена</v>
          </cell>
          <cell r="O357" t="str">
            <v>нет</v>
          </cell>
          <cell r="P357" t="str">
            <v>не применимо</v>
          </cell>
          <cell r="Q357" t="str">
            <v>не применимо</v>
          </cell>
          <cell r="R357">
            <v>0</v>
          </cell>
          <cell r="S357">
            <v>224.13</v>
          </cell>
          <cell r="T357">
            <v>130.41499999999999</v>
          </cell>
          <cell r="U357">
            <v>354.54499999999996</v>
          </cell>
          <cell r="V357">
            <v>224.13</v>
          </cell>
          <cell r="W357">
            <v>130.41499999999999</v>
          </cell>
          <cell r="X357">
            <v>354.54499999999996</v>
          </cell>
          <cell r="Y357">
            <v>526.16999999999996</v>
          </cell>
          <cell r="Z357">
            <v>432.82600000000002</v>
          </cell>
          <cell r="AA357">
            <v>958.99599999999998</v>
          </cell>
          <cell r="AB357">
            <v>42.366</v>
          </cell>
          <cell r="AC357">
            <v>14.468999999999999</v>
          </cell>
          <cell r="AD357">
            <v>56.835000000000001</v>
          </cell>
          <cell r="AE357">
            <v>1724.9209999999998</v>
          </cell>
          <cell r="AF357">
            <v>273.58800000000002</v>
          </cell>
          <cell r="AG357">
            <v>178.66</v>
          </cell>
          <cell r="AH357">
            <v>452.24800000000005</v>
          </cell>
          <cell r="AI357">
            <v>627.12300000000005</v>
          </cell>
          <cell r="AJ357">
            <v>478.88099999999997</v>
          </cell>
          <cell r="AK357">
            <v>1106.0039999999999</v>
          </cell>
          <cell r="AL357">
            <v>827.5</v>
          </cell>
          <cell r="AM357">
            <v>607.86</v>
          </cell>
          <cell r="AN357">
            <v>1435.3600000000001</v>
          </cell>
          <cell r="AO357">
            <v>459.17599999999999</v>
          </cell>
          <cell r="AP357">
            <v>322.04199999999997</v>
          </cell>
          <cell r="AQ357">
            <v>781.21799999999996</v>
          </cell>
          <cell r="AR357">
            <v>3774.83</v>
          </cell>
          <cell r="AS357">
            <v>217.96600000000001</v>
          </cell>
          <cell r="AT357">
            <v>141.09800000000001</v>
          </cell>
          <cell r="AU357">
            <v>359.06400000000002</v>
          </cell>
          <cell r="AV357">
            <v>521.62599999999998</v>
          </cell>
          <cell r="AW357">
            <v>407.64800000000002</v>
          </cell>
          <cell r="AX357">
            <v>929.274</v>
          </cell>
          <cell r="AY357">
            <v>706.14</v>
          </cell>
          <cell r="AZ357">
            <v>509.04</v>
          </cell>
          <cell r="BA357">
            <v>1215.18</v>
          </cell>
          <cell r="BB357">
            <v>419.06603999999999</v>
          </cell>
          <cell r="BC357">
            <v>275.26100000000002</v>
          </cell>
          <cell r="BD357">
            <v>694.32704000000001</v>
          </cell>
          <cell r="BE357">
            <v>3197.8450399999997</v>
          </cell>
          <cell r="BF357">
            <v>197.66399999999999</v>
          </cell>
          <cell r="BG357">
            <v>120.08799999999999</v>
          </cell>
          <cell r="BH357">
            <v>317.75199999999995</v>
          </cell>
          <cell r="BI357">
            <v>4.4999999999999998E-2</v>
          </cell>
          <cell r="BJ357">
            <v>0.4</v>
          </cell>
          <cell r="BK357">
            <v>0.44500000000000001</v>
          </cell>
          <cell r="BL357">
            <v>0.89600000000000002</v>
          </cell>
          <cell r="BM357">
            <v>1.4</v>
          </cell>
          <cell r="BN357">
            <v>2.2959999999999998</v>
          </cell>
          <cell r="BO357">
            <v>0.44</v>
          </cell>
          <cell r="BP357">
            <v>0</v>
          </cell>
          <cell r="BQ357">
            <v>0.44</v>
          </cell>
          <cell r="BR357">
            <v>320.93299999999994</v>
          </cell>
          <cell r="BS357">
            <v>0</v>
          </cell>
          <cell r="BT357">
            <v>0</v>
          </cell>
          <cell r="BU357">
            <v>0</v>
          </cell>
          <cell r="BV357">
            <v>69.793999999999997</v>
          </cell>
          <cell r="BW357">
            <v>32.520000000000003</v>
          </cell>
          <cell r="BX357">
            <v>102.31399999999999</v>
          </cell>
          <cell r="BY357">
            <v>545.71500000000003</v>
          </cell>
          <cell r="BZ357">
            <v>310.12200000000001</v>
          </cell>
          <cell r="CA357">
            <v>855.83699999999999</v>
          </cell>
          <cell r="CB357">
            <v>296.52100000000002</v>
          </cell>
          <cell r="CC357">
            <v>244.761</v>
          </cell>
          <cell r="CD357">
            <v>541.28200000000004</v>
          </cell>
          <cell r="CE357">
            <v>1499.4330000000002</v>
          </cell>
          <cell r="CF357">
            <v>167.22499999999999</v>
          </cell>
          <cell r="CG357">
            <v>77.119</v>
          </cell>
          <cell r="CH357">
            <v>244.34399999999999</v>
          </cell>
          <cell r="CI357">
            <v>238.19499999999999</v>
          </cell>
          <cell r="CJ357">
            <v>188.68899999999999</v>
          </cell>
          <cell r="CK357">
            <v>426.88400000000001</v>
          </cell>
          <cell r="CL357">
            <v>387.71800000000002</v>
          </cell>
          <cell r="CM357">
            <v>300.01100000000002</v>
          </cell>
          <cell r="CN357">
            <v>687.72900000000004</v>
          </cell>
          <cell r="CO357">
            <v>251.386</v>
          </cell>
          <cell r="CP357">
            <v>226.042</v>
          </cell>
          <cell r="CQ357">
            <v>477.428</v>
          </cell>
          <cell r="CR357">
            <v>1836.3850000000002</v>
          </cell>
        </row>
        <row r="358">
          <cell r="A358" t="str">
            <v>ВППЧереповецСЗФО</v>
          </cell>
          <cell r="B358" t="str">
            <v>Санкт-Петербургский</v>
          </cell>
          <cell r="C358" t="str">
            <v>Череповец</v>
          </cell>
          <cell r="D358" t="str">
            <v>ВПП</v>
          </cell>
          <cell r="E358" t="str">
            <v>ВПП</v>
          </cell>
          <cell r="F358" t="str">
            <v>да</v>
          </cell>
          <cell r="G358" t="str">
            <v>СЗФО</v>
          </cell>
          <cell r="H358" t="str">
            <v>Вологодская область</v>
          </cell>
          <cell r="I358" t="str">
            <v>нет</v>
          </cell>
          <cell r="J358" t="str">
            <v>Группа С</v>
          </cell>
          <cell r="K358">
            <v>267</v>
          </cell>
          <cell r="L358" t="str">
            <v>Не является признаком отнесения к МТК</v>
          </cell>
          <cell r="M358" t="str">
            <v>Не является признаком отнесения к МТК</v>
          </cell>
          <cell r="N358" t="str">
            <v>не определена</v>
          </cell>
          <cell r="O358" t="str">
            <v>нет</v>
          </cell>
          <cell r="P358" t="str">
            <v>не применимо</v>
          </cell>
          <cell r="Q358" t="str">
            <v>не применимо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13.933999999999999</v>
          </cell>
          <cell r="W358">
            <v>0</v>
          </cell>
          <cell r="X358">
            <v>13.933999999999999</v>
          </cell>
          <cell r="Y358">
            <v>0</v>
          </cell>
          <cell r="Z358">
            <v>0</v>
          </cell>
          <cell r="AA358">
            <v>0</v>
          </cell>
          <cell r="AB358">
            <v>13.845000000000001</v>
          </cell>
          <cell r="AC358">
            <v>0</v>
          </cell>
          <cell r="AD358">
            <v>13.845000000000001</v>
          </cell>
          <cell r="AE358">
            <v>27.779</v>
          </cell>
          <cell r="AF358">
            <v>13.904999999999999</v>
          </cell>
          <cell r="AG358">
            <v>38.716000000000001</v>
          </cell>
          <cell r="AH358">
            <v>52.621000000000002</v>
          </cell>
          <cell r="AI358">
            <v>14.132</v>
          </cell>
          <cell r="AJ358">
            <v>0</v>
          </cell>
          <cell r="AK358">
            <v>14.132</v>
          </cell>
          <cell r="AL358">
            <v>14.54</v>
          </cell>
          <cell r="AM358">
            <v>0</v>
          </cell>
          <cell r="AN358">
            <v>14.54</v>
          </cell>
          <cell r="AO358">
            <v>0</v>
          </cell>
          <cell r="AP358">
            <v>0</v>
          </cell>
          <cell r="AQ358">
            <v>0</v>
          </cell>
          <cell r="AR358">
            <v>81.293000000000006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1.4059999999999999</v>
          </cell>
          <cell r="BP358">
            <v>0</v>
          </cell>
          <cell r="BQ358">
            <v>1.4059999999999999</v>
          </cell>
          <cell r="BR358">
            <v>1.4059999999999999</v>
          </cell>
          <cell r="BS358">
            <v>29.795000000000002</v>
          </cell>
          <cell r="BT358">
            <v>42.765999999999998</v>
          </cell>
          <cell r="BU358">
            <v>72.561000000000007</v>
          </cell>
          <cell r="BV358">
            <v>14.009</v>
          </cell>
          <cell r="BW358">
            <v>0</v>
          </cell>
          <cell r="BX358">
            <v>14.009</v>
          </cell>
          <cell r="BY358">
            <v>13.989000000000001</v>
          </cell>
          <cell r="BZ358">
            <v>0</v>
          </cell>
          <cell r="CA358">
            <v>13.989000000000001</v>
          </cell>
          <cell r="CB358">
            <v>13.988</v>
          </cell>
          <cell r="CC358">
            <v>0</v>
          </cell>
          <cell r="CD358">
            <v>13.988</v>
          </cell>
          <cell r="CE358">
            <v>114.54700000000001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</row>
        <row r="359">
          <cell r="A359" t="str">
            <v>РППЧерлакСФО</v>
          </cell>
          <cell r="B359" t="str">
            <v>Новосибирский</v>
          </cell>
          <cell r="C359" t="str">
            <v>Черлак</v>
          </cell>
          <cell r="D359" t="str">
            <v>РПП</v>
          </cell>
          <cell r="E359" t="str">
            <v>РПП</v>
          </cell>
          <cell r="F359" t="str">
            <v>да</v>
          </cell>
          <cell r="G359" t="str">
            <v>СФО</v>
          </cell>
          <cell r="H359" t="str">
            <v>Омская область</v>
          </cell>
          <cell r="I359" t="str">
            <v>нет</v>
          </cell>
          <cell r="J359" t="str">
            <v>Группа С</v>
          </cell>
          <cell r="K359">
            <v>307</v>
          </cell>
          <cell r="L359" t="str">
            <v>Не является признаком отнесения к МТК</v>
          </cell>
          <cell r="M359" t="str">
            <v>Не является признаком отнесения к МТК</v>
          </cell>
          <cell r="N359" t="str">
            <v>не определена</v>
          </cell>
          <cell r="O359" t="str">
            <v>нет</v>
          </cell>
          <cell r="P359" t="str">
            <v>Республика Казахстан</v>
          </cell>
          <cell r="Q359" t="str">
            <v>Урлитобе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</row>
        <row r="360">
          <cell r="A360" t="str">
            <v>МАППЧернышевскоеСЗФО</v>
          </cell>
          <cell r="B360" t="str">
            <v>Калининградский</v>
          </cell>
          <cell r="C360" t="str">
            <v>Чернышевское</v>
          </cell>
          <cell r="D360" t="str">
            <v>АПП</v>
          </cell>
          <cell r="E360" t="str">
            <v>МАПП</v>
          </cell>
          <cell r="F360" t="str">
            <v>да</v>
          </cell>
          <cell r="G360" t="str">
            <v>СЗФО</v>
          </cell>
          <cell r="H360" t="str">
            <v>Калининградская область</v>
          </cell>
          <cell r="I360" t="str">
            <v>нет</v>
          </cell>
          <cell r="J360" t="str">
            <v>Группа В</v>
          </cell>
          <cell r="K360">
            <v>138</v>
          </cell>
          <cell r="L360" t="str">
            <v>Западный</v>
          </cell>
          <cell r="M360" t="str">
            <v>Сухопутный</v>
          </cell>
          <cell r="N360" t="str">
            <v>Панъевропейский МТК-9</v>
          </cell>
          <cell r="O360" t="str">
            <v>нет</v>
          </cell>
          <cell r="P360" t="str">
            <v>Литовская Республика</v>
          </cell>
          <cell r="Q360" t="str">
            <v>Кибартай</v>
          </cell>
          <cell r="R360">
            <v>0</v>
          </cell>
          <cell r="S360">
            <v>232429.54</v>
          </cell>
          <cell r="T360">
            <v>247931.43</v>
          </cell>
          <cell r="U360">
            <v>480360.97</v>
          </cell>
          <cell r="V360">
            <v>288120</v>
          </cell>
          <cell r="W360">
            <v>304840</v>
          </cell>
          <cell r="X360">
            <v>592960</v>
          </cell>
          <cell r="Y360">
            <v>300221</v>
          </cell>
          <cell r="Z360">
            <v>306741.45</v>
          </cell>
          <cell r="AA360">
            <v>606962.44999999995</v>
          </cell>
          <cell r="AB360">
            <v>302288.23</v>
          </cell>
          <cell r="AC360">
            <v>306882.53999999998</v>
          </cell>
          <cell r="AD360">
            <v>609170.77</v>
          </cell>
          <cell r="AE360">
            <v>2289454.19</v>
          </cell>
          <cell r="AF360">
            <v>247411</v>
          </cell>
          <cell r="AG360">
            <v>272987.05</v>
          </cell>
          <cell r="AH360">
            <v>520398.05</v>
          </cell>
          <cell r="AI360">
            <v>294554.21999999997</v>
          </cell>
          <cell r="AJ360">
            <v>300000.2</v>
          </cell>
          <cell r="AK360">
            <v>594554.41999999993</v>
          </cell>
          <cell r="AL360">
            <v>275288.8</v>
          </cell>
          <cell r="AM360">
            <v>283961.32</v>
          </cell>
          <cell r="AN360">
            <v>559250.12</v>
          </cell>
          <cell r="AO360">
            <v>282624.24</v>
          </cell>
          <cell r="AP360">
            <v>281637.45</v>
          </cell>
          <cell r="AQ360">
            <v>564261.68999999994</v>
          </cell>
          <cell r="AR360">
            <v>2238464.2799999998</v>
          </cell>
          <cell r="AS360">
            <v>237462.62</v>
          </cell>
          <cell r="AT360">
            <v>260461.37</v>
          </cell>
          <cell r="AU360">
            <v>497923.99</v>
          </cell>
          <cell r="AV360">
            <v>275690.34000000003</v>
          </cell>
          <cell r="AW360">
            <v>283858.78000000003</v>
          </cell>
          <cell r="AX360">
            <v>559549.12000000011</v>
          </cell>
          <cell r="AY360">
            <v>301143.77</v>
          </cell>
          <cell r="AZ360">
            <v>294260.28999999998</v>
          </cell>
          <cell r="BA360">
            <v>595404.06000000006</v>
          </cell>
          <cell r="BB360">
            <v>287666.93</v>
          </cell>
          <cell r="BC360">
            <v>272749.52</v>
          </cell>
          <cell r="BD360">
            <v>560416.44999999995</v>
          </cell>
          <cell r="BE360">
            <v>2213293.62</v>
          </cell>
          <cell r="BF360">
            <v>246442.41200000001</v>
          </cell>
          <cell r="BG360">
            <v>270444.31900000002</v>
          </cell>
          <cell r="BH360">
            <v>516886.73100000003</v>
          </cell>
          <cell r="BI360">
            <v>278474.73599999998</v>
          </cell>
          <cell r="BJ360">
            <v>281193.52</v>
          </cell>
          <cell r="BK360">
            <v>559668.25600000005</v>
          </cell>
          <cell r="BL360">
            <v>320652.07</v>
          </cell>
          <cell r="BM360">
            <v>338652.04</v>
          </cell>
          <cell r="BN360">
            <v>659304.11</v>
          </cell>
          <cell r="BO360">
            <v>322866.5</v>
          </cell>
          <cell r="BP360">
            <v>312403</v>
          </cell>
          <cell r="BQ360">
            <v>635269.5</v>
          </cell>
          <cell r="BR360">
            <v>2371128.5970000001</v>
          </cell>
          <cell r="BS360">
            <v>244809.141</v>
          </cell>
          <cell r="BT360">
            <v>283653.05800000002</v>
          </cell>
          <cell r="BU360">
            <v>528462.19900000002</v>
          </cell>
          <cell r="BV360">
            <v>295341.14</v>
          </cell>
          <cell r="BW360">
            <v>300198.64</v>
          </cell>
          <cell r="BX360">
            <v>595539.78</v>
          </cell>
          <cell r="BY360">
            <v>290853.78999999998</v>
          </cell>
          <cell r="BZ360">
            <v>314729.26</v>
          </cell>
          <cell r="CA360">
            <v>605583.05000000005</v>
          </cell>
          <cell r="CB360">
            <v>292428.78999999998</v>
          </cell>
          <cell r="CC360">
            <v>297402.84999999998</v>
          </cell>
          <cell r="CD360">
            <v>589831.6399999999</v>
          </cell>
          <cell r="CE360">
            <v>2319416.6689999998</v>
          </cell>
          <cell r="CF360">
            <v>234955.43</v>
          </cell>
          <cell r="CG360">
            <v>262314.68</v>
          </cell>
          <cell r="CH360">
            <v>497270.11</v>
          </cell>
          <cell r="CI360">
            <v>295341.14</v>
          </cell>
          <cell r="CJ360">
            <v>203363.42</v>
          </cell>
          <cell r="CK360">
            <v>498704.56000000006</v>
          </cell>
          <cell r="CL360">
            <v>294594.57645250001</v>
          </cell>
          <cell r="CM360">
            <v>179372.90144700001</v>
          </cell>
          <cell r="CN360">
            <v>473967.47789950005</v>
          </cell>
          <cell r="CO360">
            <v>252358.31704513001</v>
          </cell>
          <cell r="CP360">
            <v>179683.50702799999</v>
          </cell>
          <cell r="CQ360">
            <v>432041.82407313003</v>
          </cell>
          <cell r="CR360">
            <v>1901983.9719726301</v>
          </cell>
        </row>
        <row r="361">
          <cell r="A361" t="str">
            <v>ЖДППЧерняховскСЗФО</v>
          </cell>
          <cell r="B361" t="str">
            <v>Калининградский</v>
          </cell>
          <cell r="C361" t="str">
            <v>Черняховск</v>
          </cell>
          <cell r="D361" t="str">
            <v>ЖДПП</v>
          </cell>
          <cell r="E361" t="str">
            <v>ЖДПП</v>
          </cell>
          <cell r="F361" t="str">
            <v>да</v>
          </cell>
          <cell r="G361" t="str">
            <v>СЗФО</v>
          </cell>
          <cell r="H361" t="str">
            <v>Калининградская область</v>
          </cell>
          <cell r="I361" t="str">
            <v>нет</v>
          </cell>
          <cell r="J361" t="str">
            <v>Группа С</v>
          </cell>
          <cell r="K361">
            <v>149</v>
          </cell>
          <cell r="L361" t="str">
            <v>Западный</v>
          </cell>
          <cell r="M361" t="str">
            <v>Сухопутный</v>
          </cell>
          <cell r="N361" t="str">
            <v>не определена</v>
          </cell>
          <cell r="O361" t="str">
            <v>нет</v>
          </cell>
          <cell r="P361" t="str">
            <v>Литовская Республика</v>
          </cell>
          <cell r="Q361" t="str">
            <v>Кибартай</v>
          </cell>
          <cell r="R361">
            <v>0</v>
          </cell>
          <cell r="S361">
            <v>1984136</v>
          </cell>
          <cell r="T361">
            <v>435449</v>
          </cell>
          <cell r="U361">
            <v>2419585</v>
          </cell>
          <cell r="V361">
            <v>2059</v>
          </cell>
          <cell r="W361">
            <v>453</v>
          </cell>
          <cell r="X361">
            <v>2512</v>
          </cell>
          <cell r="Y361">
            <v>2319417</v>
          </cell>
          <cell r="Z361">
            <v>460186</v>
          </cell>
          <cell r="AA361">
            <v>2779603</v>
          </cell>
          <cell r="AB361">
            <v>2571671</v>
          </cell>
          <cell r="AC361">
            <v>421194</v>
          </cell>
          <cell r="AD361">
            <v>2992865</v>
          </cell>
          <cell r="AE361">
            <v>8194565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</row>
        <row r="362">
          <cell r="A362" t="str">
            <v>ДАППЧертковоЮФО</v>
          </cell>
          <cell r="B362" t="str">
            <v>Ростовский</v>
          </cell>
          <cell r="C362" t="str">
            <v>Чертково</v>
          </cell>
          <cell r="D362" t="str">
            <v>АПП</v>
          </cell>
          <cell r="E362" t="str">
            <v>ДАПП</v>
          </cell>
          <cell r="F362" t="str">
            <v>да</v>
          </cell>
          <cell r="G362" t="str">
            <v>ЮФО</v>
          </cell>
          <cell r="H362" t="str">
            <v>Ростовская область</v>
          </cell>
          <cell r="I362" t="str">
            <v>нет</v>
          </cell>
          <cell r="J362" t="str">
            <v>Группа А</v>
          </cell>
          <cell r="K362">
            <v>105</v>
          </cell>
          <cell r="L362" t="str">
            <v>Западный</v>
          </cell>
          <cell r="M362" t="str">
            <v>Сухопутный</v>
          </cell>
          <cell r="N362" t="str">
            <v>не определена</v>
          </cell>
          <cell r="O362" t="str">
            <v>нет</v>
          </cell>
          <cell r="P362" t="str">
            <v>не применимо (ЛНР)</v>
          </cell>
          <cell r="Q362" t="str">
            <v>Меловое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246.26300000000001</v>
          </cell>
          <cell r="BJ362">
            <v>87.924999999999997</v>
          </cell>
          <cell r="BK362">
            <v>334.18799999999999</v>
          </cell>
          <cell r="BL362">
            <v>2369.5</v>
          </cell>
          <cell r="BM362">
            <v>1458.9</v>
          </cell>
          <cell r="BN362">
            <v>3828.4</v>
          </cell>
          <cell r="BO362">
            <v>5265</v>
          </cell>
          <cell r="BP362">
            <v>4742</v>
          </cell>
          <cell r="BQ362">
            <v>10007</v>
          </cell>
          <cell r="BR362">
            <v>14169.588</v>
          </cell>
          <cell r="BS362">
            <v>4147</v>
          </cell>
          <cell r="BT362">
            <v>2965</v>
          </cell>
          <cell r="BU362">
            <v>7112</v>
          </cell>
          <cell r="BV362">
            <v>6808</v>
          </cell>
          <cell r="BW362">
            <v>5759</v>
          </cell>
          <cell r="BX362">
            <v>12567</v>
          </cell>
          <cell r="BY362">
            <v>7023</v>
          </cell>
          <cell r="BZ362">
            <v>6416</v>
          </cell>
          <cell r="CA362">
            <v>13439</v>
          </cell>
          <cell r="CB362">
            <v>9270</v>
          </cell>
          <cell r="CC362">
            <v>8769</v>
          </cell>
          <cell r="CD362">
            <v>18039</v>
          </cell>
          <cell r="CE362">
            <v>51157</v>
          </cell>
          <cell r="CF362">
            <v>4361</v>
          </cell>
          <cell r="CG362">
            <v>2965</v>
          </cell>
          <cell r="CH362">
            <v>7326</v>
          </cell>
          <cell r="CI362">
            <v>0</v>
          </cell>
          <cell r="CJ362">
            <v>0</v>
          </cell>
          <cell r="CK362">
            <v>0</v>
          </cell>
          <cell r="CL362">
            <v>1315.222</v>
          </cell>
          <cell r="CM362">
            <v>2766.7469999999998</v>
          </cell>
          <cell r="CN362">
            <v>4081.9690000000001</v>
          </cell>
          <cell r="CO362">
            <v>0</v>
          </cell>
          <cell r="CP362">
            <v>0</v>
          </cell>
          <cell r="CQ362">
            <v>0</v>
          </cell>
          <cell r="CR362">
            <v>11407.969000000001</v>
          </cell>
        </row>
        <row r="363">
          <cell r="A363" t="str">
            <v>ЖДППЧертковоЮФО</v>
          </cell>
          <cell r="B363" t="str">
            <v>Ростовский</v>
          </cell>
          <cell r="C363" t="str">
            <v>Чертково</v>
          </cell>
          <cell r="D363" t="str">
            <v>ЖДПП</v>
          </cell>
          <cell r="E363" t="str">
            <v>ЖДПП</v>
          </cell>
          <cell r="F363" t="str">
            <v>нет</v>
          </cell>
          <cell r="G363" t="str">
            <v>ЮФО</v>
          </cell>
          <cell r="H363" t="str">
            <v>Ростовская область</v>
          </cell>
          <cell r="I363" t="str">
            <v>нет</v>
          </cell>
          <cell r="J363" t="str">
            <v>не определена</v>
          </cell>
          <cell r="K363">
            <v>368</v>
          </cell>
          <cell r="L363" t="str">
            <v>Западный</v>
          </cell>
          <cell r="M363" t="str">
            <v>Сухопутный</v>
          </cell>
          <cell r="N363" t="str">
            <v>не определена</v>
          </cell>
          <cell r="O363" t="str">
            <v>нет</v>
          </cell>
          <cell r="P363" t="str">
            <v>не применимо (ЛНР)</v>
          </cell>
          <cell r="Q363" t="str">
            <v>Зариновка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</row>
        <row r="364">
          <cell r="A364" t="str">
            <v>ВППЧита (Кадала)ДФО</v>
          </cell>
          <cell r="B364" t="str">
            <v>Читинский</v>
          </cell>
          <cell r="C364" t="str">
            <v>Чита (Кадала)</v>
          </cell>
          <cell r="D364" t="str">
            <v>ВПП</v>
          </cell>
          <cell r="E364" t="str">
            <v>ВПП</v>
          </cell>
          <cell r="F364" t="str">
            <v>да</v>
          </cell>
          <cell r="G364" t="str">
            <v>ДФО</v>
          </cell>
          <cell r="H364" t="str">
            <v>Забайкальский край</v>
          </cell>
          <cell r="I364" t="str">
            <v>нет</v>
          </cell>
          <cell r="J364" t="str">
            <v>Группа С</v>
          </cell>
          <cell r="K364">
            <v>212</v>
          </cell>
          <cell r="L364" t="str">
            <v>Не является признаком отнесения к МТК</v>
          </cell>
          <cell r="M364" t="str">
            <v>Не является признаком отнесения к МТК</v>
          </cell>
          <cell r="N364" t="str">
            <v>не определена</v>
          </cell>
          <cell r="O364" t="str">
            <v>нет</v>
          </cell>
          <cell r="P364" t="str">
            <v>не применимо</v>
          </cell>
          <cell r="Q364" t="str">
            <v>не применимо</v>
          </cell>
          <cell r="R364">
            <v>0</v>
          </cell>
          <cell r="S364">
            <v>0</v>
          </cell>
          <cell r="T364">
            <v>9.1739999999999995</v>
          </cell>
          <cell r="U364">
            <v>9.1739999999999995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9.1739999999999995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32.661000000000001</v>
          </cell>
          <cell r="AM364">
            <v>26.881</v>
          </cell>
          <cell r="AN364">
            <v>59.542000000000002</v>
          </cell>
          <cell r="AO364">
            <v>0</v>
          </cell>
          <cell r="AP364">
            <v>0</v>
          </cell>
          <cell r="AQ364">
            <v>0</v>
          </cell>
          <cell r="AR364">
            <v>59.542000000000002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102486</v>
          </cell>
          <cell r="BZ364">
            <v>164793.70000000001</v>
          </cell>
          <cell r="CA364">
            <v>267279.7</v>
          </cell>
          <cell r="CB364">
            <v>0</v>
          </cell>
          <cell r="CC364">
            <v>59.68</v>
          </cell>
          <cell r="CD364">
            <v>59.68</v>
          </cell>
          <cell r="CE364">
            <v>267339.38</v>
          </cell>
          <cell r="CF364">
            <v>0</v>
          </cell>
          <cell r="CG364">
            <v>23</v>
          </cell>
          <cell r="CH364">
            <v>23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23</v>
          </cell>
        </row>
        <row r="365">
          <cell r="A365" t="str">
            <v>ВППЧкаловскийЦФО</v>
          </cell>
          <cell r="B365" t="str">
            <v>Центральный аппарат</v>
          </cell>
          <cell r="C365" t="str">
            <v>Чкаловский</v>
          </cell>
          <cell r="D365" t="str">
            <v>ВПП</v>
          </cell>
          <cell r="E365" t="str">
            <v>ВПП</v>
          </cell>
          <cell r="F365" t="str">
            <v>да</v>
          </cell>
          <cell r="G365" t="str">
            <v>ЦФО</v>
          </cell>
          <cell r="H365" t="str">
            <v>Московская область</v>
          </cell>
          <cell r="I365" t="str">
            <v>нет</v>
          </cell>
          <cell r="J365" t="str">
            <v>Группа В</v>
          </cell>
          <cell r="K365">
            <v>145</v>
          </cell>
          <cell r="L365" t="str">
            <v>Не является признаком отнесения к МТК</v>
          </cell>
          <cell r="M365" t="str">
            <v>Не является признаком отнесения к МТК</v>
          </cell>
          <cell r="N365" t="str">
            <v>не определена</v>
          </cell>
          <cell r="O365" t="str">
            <v>нет</v>
          </cell>
          <cell r="P365" t="str">
            <v>не применимо</v>
          </cell>
          <cell r="Q365" t="str">
            <v>не применимо</v>
          </cell>
          <cell r="R365">
            <v>0</v>
          </cell>
          <cell r="S365">
            <v>282.23</v>
          </cell>
          <cell r="T365">
            <v>450.02</v>
          </cell>
          <cell r="U365">
            <v>732.25</v>
          </cell>
          <cell r="V365">
            <v>199.61</v>
          </cell>
          <cell r="W365">
            <v>140.47</v>
          </cell>
          <cell r="X365">
            <v>340.08000000000004</v>
          </cell>
          <cell r="Y365">
            <v>139.33000000000001</v>
          </cell>
          <cell r="Z365">
            <v>166.36</v>
          </cell>
          <cell r="AA365">
            <v>305.69000000000005</v>
          </cell>
          <cell r="AB365">
            <v>295.3</v>
          </cell>
          <cell r="AC365">
            <v>421.15</v>
          </cell>
          <cell r="AD365">
            <v>716.45</v>
          </cell>
          <cell r="AE365">
            <v>2094.4700000000003</v>
          </cell>
          <cell r="AF365">
            <v>313.2</v>
          </cell>
          <cell r="AG365">
            <v>561.84</v>
          </cell>
          <cell r="AH365">
            <v>875.04</v>
          </cell>
          <cell r="AI365">
            <v>143.80000000000001</v>
          </cell>
          <cell r="AJ365">
            <v>87</v>
          </cell>
          <cell r="AK365">
            <v>230.8</v>
          </cell>
          <cell r="AL365">
            <v>104.49</v>
          </cell>
          <cell r="AM365">
            <v>85.8</v>
          </cell>
          <cell r="AN365">
            <v>190.29</v>
          </cell>
          <cell r="AO365">
            <v>506.41</v>
          </cell>
          <cell r="AP365">
            <v>592.85</v>
          </cell>
          <cell r="AQ365">
            <v>1099.26</v>
          </cell>
          <cell r="AR365">
            <v>2395.39</v>
          </cell>
          <cell r="AS365">
            <v>109.07</v>
          </cell>
          <cell r="AT365">
            <v>398.98</v>
          </cell>
          <cell r="AU365">
            <v>508.05</v>
          </cell>
          <cell r="AV365">
            <v>99.89</v>
          </cell>
          <cell r="AW365">
            <v>287.12</v>
          </cell>
          <cell r="AX365">
            <v>387.01</v>
          </cell>
          <cell r="AY365">
            <v>176.3</v>
          </cell>
          <cell r="AZ365">
            <v>636.32000000000005</v>
          </cell>
          <cell r="BA365">
            <v>812.62000000000012</v>
          </cell>
          <cell r="BB365">
            <v>552.07000000000005</v>
          </cell>
          <cell r="BC365">
            <v>614.87</v>
          </cell>
          <cell r="BD365">
            <v>1166.94</v>
          </cell>
          <cell r="BE365">
            <v>2874.6200000000003</v>
          </cell>
          <cell r="BF365">
            <v>403.3</v>
          </cell>
          <cell r="BG365">
            <v>783.8</v>
          </cell>
          <cell r="BH365">
            <v>1187.0999999999999</v>
          </cell>
          <cell r="BI365">
            <v>2396.1999999999998</v>
          </cell>
          <cell r="BJ365">
            <v>1160.3</v>
          </cell>
          <cell r="BK365">
            <v>3556.5</v>
          </cell>
          <cell r="BL365">
            <v>291.43</v>
          </cell>
          <cell r="BM365">
            <v>652.92999999999995</v>
          </cell>
          <cell r="BN365">
            <v>944.3599999999999</v>
          </cell>
          <cell r="BO365">
            <v>295.75</v>
          </cell>
          <cell r="BP365">
            <v>777.43</v>
          </cell>
          <cell r="BQ365">
            <v>1073.1799999999998</v>
          </cell>
          <cell r="BR365">
            <v>6761.1399999999994</v>
          </cell>
          <cell r="BS365">
            <v>264.39999999999998</v>
          </cell>
          <cell r="BT365">
            <v>650.5</v>
          </cell>
          <cell r="BU365">
            <v>914.9</v>
          </cell>
          <cell r="BV365">
            <v>512.32000000000005</v>
          </cell>
          <cell r="BW365">
            <v>860.54</v>
          </cell>
          <cell r="BX365">
            <v>1372.8600000000001</v>
          </cell>
          <cell r="BY365">
            <v>269.5</v>
          </cell>
          <cell r="BZ365">
            <v>821.6</v>
          </cell>
          <cell r="CA365">
            <v>1091.0999999999999</v>
          </cell>
          <cell r="CB365">
            <v>429.3</v>
          </cell>
          <cell r="CC365">
            <v>1408.3</v>
          </cell>
          <cell r="CD365">
            <v>1837.6</v>
          </cell>
          <cell r="CE365">
            <v>5216.4599999999991</v>
          </cell>
          <cell r="CF365">
            <v>137.41999999999999</v>
          </cell>
          <cell r="CG365">
            <v>304.39</v>
          </cell>
          <cell r="CH365">
            <v>441.80999999999995</v>
          </cell>
          <cell r="CI365">
            <v>11.01</v>
          </cell>
          <cell r="CJ365">
            <v>195.49</v>
          </cell>
          <cell r="CK365">
            <v>206.5</v>
          </cell>
          <cell r="CL365">
            <v>77.319999999999993</v>
          </cell>
          <cell r="CM365">
            <v>235.02</v>
          </cell>
          <cell r="CN365">
            <v>312.34000000000003</v>
          </cell>
          <cell r="CO365">
            <v>242.3</v>
          </cell>
          <cell r="CP365">
            <v>258.54000000000002</v>
          </cell>
          <cell r="CQ365">
            <v>500.84000000000003</v>
          </cell>
          <cell r="CR365">
            <v>1461.49</v>
          </cell>
        </row>
        <row r="366">
          <cell r="A366" t="str">
            <v>ЖДППСоловьевскДФО</v>
          </cell>
          <cell r="B366" t="str">
            <v>Читинский</v>
          </cell>
          <cell r="C366" t="str">
            <v>Соловьевск</v>
          </cell>
          <cell r="D366" t="str">
            <v>ЖДПП</v>
          </cell>
          <cell r="E366" t="str">
            <v>ЖДПП</v>
          </cell>
          <cell r="F366" t="str">
            <v>да</v>
          </cell>
          <cell r="G366" t="str">
            <v>ДФО</v>
          </cell>
          <cell r="H366" t="str">
            <v>Забайкальский край</v>
          </cell>
          <cell r="I366" t="str">
            <v>нет</v>
          </cell>
          <cell r="J366" t="str">
            <v>не определена</v>
          </cell>
          <cell r="K366">
            <v>90</v>
          </cell>
          <cell r="L366" t="str">
            <v>Восток</v>
          </cell>
          <cell r="M366" t="str">
            <v>РМК</v>
          </cell>
          <cell r="N366" t="str">
            <v>не определена</v>
          </cell>
          <cell r="O366" t="str">
            <v>нет</v>
          </cell>
          <cell r="P366" t="str">
            <v>Монголия</v>
          </cell>
          <cell r="Q366" t="str">
            <v>Эрэнцав</v>
          </cell>
          <cell r="R366">
            <v>0</v>
          </cell>
          <cell r="S366">
            <v>10106</v>
          </cell>
          <cell r="T366">
            <v>6464.9110000000001</v>
          </cell>
          <cell r="U366">
            <v>16570.911</v>
          </cell>
          <cell r="V366">
            <v>10416</v>
          </cell>
          <cell r="W366">
            <v>15371.697</v>
          </cell>
          <cell r="X366">
            <v>25787.697</v>
          </cell>
          <cell r="Y366">
            <v>9952</v>
          </cell>
          <cell r="Z366">
            <v>15899.867</v>
          </cell>
          <cell r="AA366">
            <v>25851.866999999998</v>
          </cell>
          <cell r="AB366">
            <v>9401</v>
          </cell>
          <cell r="AC366">
            <v>16152.843999999999</v>
          </cell>
          <cell r="AD366">
            <v>25553.843999999997</v>
          </cell>
          <cell r="AE366">
            <v>93764.318999999989</v>
          </cell>
          <cell r="AF366">
            <v>11780</v>
          </cell>
          <cell r="AG366">
            <v>10550.518</v>
          </cell>
          <cell r="AH366">
            <v>22330.518</v>
          </cell>
          <cell r="AI366">
            <v>12648</v>
          </cell>
          <cell r="AJ366">
            <v>17063.934000000001</v>
          </cell>
          <cell r="AK366">
            <v>29711.934000000001</v>
          </cell>
          <cell r="AL366">
            <v>14136</v>
          </cell>
          <cell r="AM366">
            <v>10832.794</v>
          </cell>
          <cell r="AN366">
            <v>24968.794000000002</v>
          </cell>
          <cell r="AO366">
            <v>16440</v>
          </cell>
          <cell r="AP366">
            <v>15920.51</v>
          </cell>
          <cell r="AQ366">
            <v>32360.510000000002</v>
          </cell>
          <cell r="AR366">
            <v>109371.75600000002</v>
          </cell>
          <cell r="AS366">
            <v>14508</v>
          </cell>
          <cell r="AT366">
            <v>11361.194</v>
          </cell>
          <cell r="AU366">
            <v>25869.194</v>
          </cell>
          <cell r="AV366">
            <v>14136</v>
          </cell>
          <cell r="AW366">
            <v>17805.401000000002</v>
          </cell>
          <cell r="AX366">
            <v>31941.401000000002</v>
          </cell>
          <cell r="AY366">
            <v>12648</v>
          </cell>
          <cell r="AZ366">
            <v>14150</v>
          </cell>
          <cell r="BA366">
            <v>26798</v>
          </cell>
          <cell r="BB366">
            <v>27148</v>
          </cell>
          <cell r="BC366">
            <v>20295</v>
          </cell>
          <cell r="BD366">
            <v>47443</v>
          </cell>
          <cell r="BE366">
            <v>132051.595</v>
          </cell>
          <cell r="BF366">
            <v>21816</v>
          </cell>
          <cell r="BG366">
            <v>10096</v>
          </cell>
          <cell r="BH366">
            <v>31912</v>
          </cell>
          <cell r="BI366">
            <v>19584</v>
          </cell>
          <cell r="BJ366">
            <v>13406</v>
          </cell>
          <cell r="BK366">
            <v>32990</v>
          </cell>
          <cell r="BL366">
            <v>18752</v>
          </cell>
          <cell r="BM366">
            <v>13375.674999999999</v>
          </cell>
          <cell r="BN366">
            <v>32127.674999999999</v>
          </cell>
          <cell r="BO366">
            <v>16640</v>
          </cell>
          <cell r="BP366">
            <v>19074.13</v>
          </cell>
          <cell r="BQ366">
            <v>35714.130000000005</v>
          </cell>
          <cell r="BR366">
            <v>132743.80499999999</v>
          </cell>
          <cell r="BS366">
            <v>17912</v>
          </cell>
          <cell r="BT366">
            <v>16940.23</v>
          </cell>
          <cell r="BU366">
            <v>34852.229999999996</v>
          </cell>
          <cell r="BV366">
            <v>20544</v>
          </cell>
          <cell r="BW366">
            <v>18362.54</v>
          </cell>
          <cell r="BX366">
            <v>38906.54</v>
          </cell>
          <cell r="BY366">
            <v>15224</v>
          </cell>
          <cell r="BZ366">
            <v>16540.8</v>
          </cell>
          <cell r="CA366">
            <v>31764.799999999999</v>
          </cell>
          <cell r="CB366">
            <v>12836</v>
          </cell>
          <cell r="CC366">
            <v>19554.740000000002</v>
          </cell>
          <cell r="CD366">
            <v>32390.74</v>
          </cell>
          <cell r="CE366">
            <v>137914.31</v>
          </cell>
          <cell r="CF366">
            <v>17920</v>
          </cell>
          <cell r="CG366">
            <v>13712.25</v>
          </cell>
          <cell r="CH366">
            <v>31632.25</v>
          </cell>
          <cell r="CI366">
            <v>21439.94</v>
          </cell>
          <cell r="CJ366">
            <v>15734.99</v>
          </cell>
          <cell r="CK366">
            <v>37174.93</v>
          </cell>
          <cell r="CL366">
            <v>25764.92</v>
          </cell>
          <cell r="CM366">
            <v>12833.68</v>
          </cell>
          <cell r="CN366">
            <v>38598.6</v>
          </cell>
          <cell r="CO366">
            <v>24720</v>
          </cell>
          <cell r="CP366">
            <v>15496.66</v>
          </cell>
          <cell r="CQ366">
            <v>40216.660000000003</v>
          </cell>
          <cell r="CR366">
            <v>147622.44</v>
          </cell>
        </row>
        <row r="367">
          <cell r="A367" t="str">
            <v>МППШахтерскДФО</v>
          </cell>
          <cell r="B367" t="str">
            <v>Владивостокский</v>
          </cell>
          <cell r="C367" t="str">
            <v>Шахтерск</v>
          </cell>
          <cell r="D367" t="str">
            <v>МПП</v>
          </cell>
          <cell r="E367" t="str">
            <v>МПП</v>
          </cell>
          <cell r="F367" t="str">
            <v>да</v>
          </cell>
          <cell r="G367" t="str">
            <v>ДФО</v>
          </cell>
          <cell r="H367" t="str">
            <v>Сахалинская область</v>
          </cell>
          <cell r="I367" t="str">
            <v>нет</v>
          </cell>
          <cell r="J367" t="str">
            <v>Группа С</v>
          </cell>
          <cell r="K367">
            <v>383</v>
          </cell>
          <cell r="L367" t="str">
            <v>Арктика</v>
          </cell>
          <cell r="M367" t="str">
            <v>Морской</v>
          </cell>
          <cell r="N367" t="str">
            <v>не определена</v>
          </cell>
          <cell r="O367" t="str">
            <v>нет</v>
          </cell>
          <cell r="P367" t="str">
            <v>не применимо</v>
          </cell>
          <cell r="Q367" t="str">
            <v>не применимо</v>
          </cell>
          <cell r="R367">
            <v>6999970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2963652</v>
          </cell>
          <cell r="AX367">
            <v>2963652</v>
          </cell>
          <cell r="AY367">
            <v>0</v>
          </cell>
          <cell r="AZ367">
            <v>3859931</v>
          </cell>
          <cell r="BA367">
            <v>3859931</v>
          </cell>
          <cell r="BB367">
            <v>0</v>
          </cell>
          <cell r="BC367">
            <v>1853424</v>
          </cell>
          <cell r="BD367">
            <v>1853424</v>
          </cell>
          <cell r="BE367">
            <v>8677007</v>
          </cell>
          <cell r="BF367">
            <v>0</v>
          </cell>
          <cell r="BG367">
            <v>68150</v>
          </cell>
          <cell r="BH367">
            <v>68150</v>
          </cell>
          <cell r="BI367">
            <v>0</v>
          </cell>
          <cell r="BJ367">
            <v>3058292</v>
          </cell>
          <cell r="BK367">
            <v>3058292</v>
          </cell>
          <cell r="BL367">
            <v>0</v>
          </cell>
          <cell r="BM367">
            <v>4835751</v>
          </cell>
          <cell r="BN367">
            <v>4835751</v>
          </cell>
          <cell r="BO367">
            <v>0</v>
          </cell>
          <cell r="BP367">
            <v>628868</v>
          </cell>
          <cell r="BQ367">
            <v>628868</v>
          </cell>
          <cell r="BR367">
            <v>8591061</v>
          </cell>
          <cell r="BS367">
            <v>0</v>
          </cell>
          <cell r="BT367">
            <v>0</v>
          </cell>
          <cell r="BU367">
            <v>0</v>
          </cell>
          <cell r="BV367">
            <v>4387.3599999999997</v>
          </cell>
          <cell r="BW367">
            <v>4474516</v>
          </cell>
          <cell r="BX367">
            <v>4478903.3600000003</v>
          </cell>
          <cell r="BY367">
            <v>0</v>
          </cell>
          <cell r="BZ367">
            <v>3829699</v>
          </cell>
          <cell r="CA367">
            <v>3829699</v>
          </cell>
          <cell r="CB367">
            <v>0</v>
          </cell>
          <cell r="CC367">
            <v>1640592</v>
          </cell>
          <cell r="CD367">
            <v>1640592</v>
          </cell>
          <cell r="CE367">
            <v>9949194.3599999994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4266186</v>
          </cell>
          <cell r="CK367">
            <v>4266186</v>
          </cell>
          <cell r="CL367">
            <v>0</v>
          </cell>
          <cell r="CM367">
            <v>4031015</v>
          </cell>
          <cell r="CN367">
            <v>4031015</v>
          </cell>
          <cell r="CO367">
            <v>0</v>
          </cell>
          <cell r="CP367">
            <v>2547430.7400000002</v>
          </cell>
          <cell r="CQ367">
            <v>2547430.7400000002</v>
          </cell>
          <cell r="CR367">
            <v>10844631.74</v>
          </cell>
        </row>
        <row r="368">
          <cell r="A368" t="str">
            <v>МАППШебекиноЦФО</v>
          </cell>
          <cell r="B368" t="str">
            <v>Белгородский</v>
          </cell>
          <cell r="C368" t="str">
            <v>Шебекино</v>
          </cell>
          <cell r="D368" t="str">
            <v>АПП</v>
          </cell>
          <cell r="E368" t="str">
            <v>МАПП</v>
          </cell>
          <cell r="F368" t="str">
            <v>да</v>
          </cell>
          <cell r="G368" t="str">
            <v>ЦФО</v>
          </cell>
          <cell r="H368" t="str">
            <v>Белгородская область</v>
          </cell>
          <cell r="I368" t="str">
            <v>нет</v>
          </cell>
          <cell r="J368" t="str">
            <v>Группа А</v>
          </cell>
          <cell r="K368">
            <v>0</v>
          </cell>
          <cell r="L368" t="str">
            <v>Западный</v>
          </cell>
          <cell r="M368" t="str">
            <v>Сухопутный</v>
          </cell>
          <cell r="N368" t="str">
            <v>не определена</v>
          </cell>
          <cell r="O368" t="str">
            <v>нет</v>
          </cell>
          <cell r="P368" t="str">
            <v>Украина</v>
          </cell>
          <cell r="Q368" t="str">
            <v>Плетеновка</v>
          </cell>
          <cell r="R368">
            <v>0</v>
          </cell>
          <cell r="S368">
            <v>14092.56</v>
          </cell>
          <cell r="T368">
            <v>9336.4599999999991</v>
          </cell>
          <cell r="U368">
            <v>23429.019999999997</v>
          </cell>
          <cell r="V368">
            <v>18571.276999999998</v>
          </cell>
          <cell r="W368">
            <v>8549.7800000000007</v>
          </cell>
          <cell r="X368">
            <v>27121.057000000001</v>
          </cell>
          <cell r="Y368">
            <v>19069.5</v>
          </cell>
          <cell r="Z368">
            <v>8830.3369999999995</v>
          </cell>
          <cell r="AA368">
            <v>27899.837</v>
          </cell>
          <cell r="AB368">
            <v>16530.16</v>
          </cell>
          <cell r="AC368">
            <v>13264.54</v>
          </cell>
          <cell r="AD368">
            <v>29794.7</v>
          </cell>
          <cell r="AE368">
            <v>108244.614</v>
          </cell>
          <cell r="AF368">
            <v>13801.75</v>
          </cell>
          <cell r="AG368">
            <v>8149.73</v>
          </cell>
          <cell r="AH368">
            <v>21951.48</v>
          </cell>
          <cell r="AI368">
            <v>14067.384</v>
          </cell>
          <cell r="AJ368">
            <v>11272.894</v>
          </cell>
          <cell r="AK368">
            <v>25340.277999999998</v>
          </cell>
          <cell r="AL368">
            <v>13566.89</v>
          </cell>
          <cell r="AM368">
            <v>13081.2</v>
          </cell>
          <cell r="AN368">
            <v>26648.09</v>
          </cell>
          <cell r="AO368">
            <v>15240.427</v>
          </cell>
          <cell r="AP368">
            <v>15526.547</v>
          </cell>
          <cell r="AQ368">
            <v>30766.974000000002</v>
          </cell>
          <cell r="AR368">
            <v>104706.822</v>
          </cell>
          <cell r="AS368">
            <v>8180.8040000000001</v>
          </cell>
          <cell r="AT368">
            <v>9771.4429999999993</v>
          </cell>
          <cell r="AU368">
            <v>17952.246999999999</v>
          </cell>
          <cell r="AV368">
            <v>9302.6919999999991</v>
          </cell>
          <cell r="AW368">
            <v>11053.736999999999</v>
          </cell>
          <cell r="AX368">
            <v>20356.428999999996</v>
          </cell>
          <cell r="AY368">
            <v>8509.2199999999993</v>
          </cell>
          <cell r="AZ368">
            <v>11172.487999999999</v>
          </cell>
          <cell r="BA368">
            <v>19681.707999999999</v>
          </cell>
          <cell r="BB368">
            <v>11003.01</v>
          </cell>
          <cell r="BC368">
            <v>14712.468000000001</v>
          </cell>
          <cell r="BD368">
            <v>25715.478000000003</v>
          </cell>
          <cell r="BE368">
            <v>83705.861999999994</v>
          </cell>
          <cell r="BF368">
            <v>8673.07</v>
          </cell>
          <cell r="BG368">
            <v>10199.66</v>
          </cell>
          <cell r="BH368">
            <v>18872.73</v>
          </cell>
          <cell r="BI368">
            <v>555.06399999999996</v>
          </cell>
          <cell r="BJ368">
            <v>457.04</v>
          </cell>
          <cell r="BK368">
            <v>1012.104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19884.833999999999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209.399</v>
          </cell>
          <cell r="CH368">
            <v>209.399</v>
          </cell>
          <cell r="CI368">
            <v>0</v>
          </cell>
          <cell r="CJ368">
            <v>670.35400000000004</v>
          </cell>
          <cell r="CK368">
            <v>670.35400000000004</v>
          </cell>
          <cell r="CL368">
            <v>0</v>
          </cell>
          <cell r="CM368">
            <v>517.03399999999999</v>
          </cell>
          <cell r="CN368">
            <v>517.03399999999999</v>
          </cell>
          <cell r="CO368">
            <v>0</v>
          </cell>
          <cell r="CP368">
            <v>0</v>
          </cell>
          <cell r="CQ368">
            <v>0</v>
          </cell>
          <cell r="CR368">
            <v>1396.787</v>
          </cell>
        </row>
        <row r="369">
          <cell r="A369" t="str">
            <v>МАППШумилкиноСЗФО</v>
          </cell>
          <cell r="B369" t="str">
            <v>Псковский</v>
          </cell>
          <cell r="C369" t="str">
            <v>Шумилкино</v>
          </cell>
          <cell r="D369" t="str">
            <v>АПП</v>
          </cell>
          <cell r="E369" t="str">
            <v>МАПП</v>
          </cell>
          <cell r="F369" t="str">
            <v>да</v>
          </cell>
          <cell r="G369" t="str">
            <v>СЗФО</v>
          </cell>
          <cell r="H369" t="str">
            <v>Псковская область</v>
          </cell>
          <cell r="I369" t="str">
            <v>нет</v>
          </cell>
          <cell r="J369" t="str">
            <v>Группа В</v>
          </cell>
          <cell r="K369">
            <v>139</v>
          </cell>
          <cell r="L369" t="str">
            <v>Западный</v>
          </cell>
          <cell r="M369" t="str">
            <v>Сухопутный</v>
          </cell>
          <cell r="N369" t="str">
            <v>не определена</v>
          </cell>
          <cell r="O369" t="str">
            <v>нет</v>
          </cell>
          <cell r="P369" t="str">
            <v>Эстонская Республика</v>
          </cell>
          <cell r="Q369" t="str">
            <v>Лухамаа</v>
          </cell>
          <cell r="R369">
            <v>0</v>
          </cell>
          <cell r="S369">
            <v>50749</v>
          </cell>
          <cell r="T369">
            <v>94703</v>
          </cell>
          <cell r="U369">
            <v>145452</v>
          </cell>
          <cell r="V369">
            <v>66500</v>
          </cell>
          <cell r="W369">
            <v>112007</v>
          </cell>
          <cell r="X369">
            <v>178507</v>
          </cell>
          <cell r="Y369">
            <v>59982</v>
          </cell>
          <cell r="Z369">
            <v>110911</v>
          </cell>
          <cell r="AA369">
            <v>170893</v>
          </cell>
          <cell r="AB369">
            <v>68275</v>
          </cell>
          <cell r="AC369">
            <v>119630</v>
          </cell>
          <cell r="AD369">
            <v>187905</v>
          </cell>
          <cell r="AE369">
            <v>682757</v>
          </cell>
          <cell r="AF369">
            <v>62793</v>
          </cell>
          <cell r="AG369">
            <v>102600</v>
          </cell>
          <cell r="AH369">
            <v>165393</v>
          </cell>
          <cell r="AI369">
            <v>51848</v>
          </cell>
          <cell r="AJ369">
            <v>14108</v>
          </cell>
          <cell r="AK369">
            <v>65956</v>
          </cell>
          <cell r="AL369">
            <v>48202</v>
          </cell>
          <cell r="AM369">
            <v>140720</v>
          </cell>
          <cell r="AN369">
            <v>188922</v>
          </cell>
          <cell r="AO369">
            <v>44910</v>
          </cell>
          <cell r="AP369">
            <v>134914</v>
          </cell>
          <cell r="AQ369">
            <v>179824</v>
          </cell>
          <cell r="AR369">
            <v>600095</v>
          </cell>
          <cell r="AS369">
            <v>39132</v>
          </cell>
          <cell r="AT369">
            <v>110470</v>
          </cell>
          <cell r="AU369">
            <v>149602</v>
          </cell>
          <cell r="AV369">
            <v>43692</v>
          </cell>
          <cell r="AW369">
            <v>138150</v>
          </cell>
          <cell r="AX369">
            <v>181842</v>
          </cell>
          <cell r="AY369">
            <v>48978</v>
          </cell>
          <cell r="AZ369">
            <v>130450</v>
          </cell>
          <cell r="BA369">
            <v>179428</v>
          </cell>
          <cell r="BB369">
            <v>47990</v>
          </cell>
          <cell r="BC369">
            <v>118960</v>
          </cell>
          <cell r="BD369">
            <v>166950</v>
          </cell>
          <cell r="BE369">
            <v>677822</v>
          </cell>
          <cell r="BF369">
            <v>39341</v>
          </cell>
          <cell r="BG369">
            <v>122740</v>
          </cell>
          <cell r="BH369">
            <v>162081</v>
          </cell>
          <cell r="BI369">
            <v>30235</v>
          </cell>
          <cell r="BJ369">
            <v>119630</v>
          </cell>
          <cell r="BK369">
            <v>149865</v>
          </cell>
          <cell r="BL369">
            <v>41571</v>
          </cell>
          <cell r="BM369">
            <v>161050</v>
          </cell>
          <cell r="BN369">
            <v>202621</v>
          </cell>
          <cell r="BO369">
            <v>52595</v>
          </cell>
          <cell r="BP369">
            <v>165563</v>
          </cell>
          <cell r="BQ369">
            <v>218158</v>
          </cell>
          <cell r="BR369">
            <v>732725</v>
          </cell>
          <cell r="BS369">
            <v>40170</v>
          </cell>
          <cell r="BT369">
            <v>144960</v>
          </cell>
          <cell r="BU369">
            <v>185130</v>
          </cell>
          <cell r="BV369">
            <v>46890</v>
          </cell>
          <cell r="BW369">
            <v>190560</v>
          </cell>
          <cell r="BX369">
            <v>237450</v>
          </cell>
          <cell r="BY369">
            <v>35954</v>
          </cell>
          <cell r="BZ369">
            <v>179938</v>
          </cell>
          <cell r="CA369">
            <v>215892</v>
          </cell>
          <cell r="CB369">
            <v>50976</v>
          </cell>
          <cell r="CC369">
            <v>145580</v>
          </cell>
          <cell r="CD369">
            <v>196556</v>
          </cell>
          <cell r="CE369">
            <v>835028</v>
          </cell>
          <cell r="CF369">
            <v>41330</v>
          </cell>
          <cell r="CG369">
            <v>104500</v>
          </cell>
          <cell r="CH369">
            <v>145830</v>
          </cell>
          <cell r="CI369">
            <v>77569</v>
          </cell>
          <cell r="CJ369">
            <v>140650</v>
          </cell>
          <cell r="CK369">
            <v>218219</v>
          </cell>
          <cell r="CL369">
            <v>63661</v>
          </cell>
          <cell r="CM369">
            <v>79511</v>
          </cell>
          <cell r="CN369">
            <v>143172</v>
          </cell>
          <cell r="CO369">
            <v>52452</v>
          </cell>
          <cell r="CP369">
            <v>73821</v>
          </cell>
          <cell r="CQ369">
            <v>126273</v>
          </cell>
          <cell r="CR369">
            <v>633494</v>
          </cell>
        </row>
        <row r="370">
          <cell r="A370" t="str">
            <v>ВППЭлистаЮФО</v>
          </cell>
          <cell r="B370" t="str">
            <v>Волгоградский</v>
          </cell>
          <cell r="C370" t="str">
            <v>Элиста</v>
          </cell>
          <cell r="D370" t="str">
            <v>ВПП</v>
          </cell>
          <cell r="E370" t="str">
            <v>ВПП</v>
          </cell>
          <cell r="F370" t="str">
            <v>да</v>
          </cell>
          <cell r="G370" t="str">
            <v>ЮФО</v>
          </cell>
          <cell r="H370" t="str">
            <v>Республика Калмыкия</v>
          </cell>
          <cell r="I370" t="str">
            <v>нет</v>
          </cell>
          <cell r="J370" t="str">
            <v>Группа С</v>
          </cell>
          <cell r="K370">
            <v>280</v>
          </cell>
          <cell r="L370" t="str">
            <v>Не является признаком отнесения к МТК</v>
          </cell>
          <cell r="M370" t="str">
            <v>Не является признаком отнесения к МТК</v>
          </cell>
          <cell r="N370" t="str">
            <v>не определена</v>
          </cell>
          <cell r="O370" t="str">
            <v>нет</v>
          </cell>
          <cell r="P370" t="str">
            <v>не применимо</v>
          </cell>
          <cell r="Q370" t="str">
            <v>не применимо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</row>
        <row r="371">
          <cell r="A371" t="str">
            <v>ЖДППЭльтонЮФО</v>
          </cell>
          <cell r="B371" t="str">
            <v>Волгоградский</v>
          </cell>
          <cell r="C371" t="str">
            <v>Эльтон</v>
          </cell>
          <cell r="D371" t="str">
            <v>ЖДПП</v>
          </cell>
          <cell r="E371" t="str">
            <v>ЖДПП</v>
          </cell>
          <cell r="F371" t="str">
            <v>да</v>
          </cell>
          <cell r="G371" t="str">
            <v>ЮФО</v>
          </cell>
          <cell r="H371" t="str">
            <v>Волгоградская область</v>
          </cell>
          <cell r="I371" t="str">
            <v>нет</v>
          </cell>
          <cell r="J371" t="str">
            <v>Группа С</v>
          </cell>
          <cell r="K371">
            <v>295</v>
          </cell>
          <cell r="L371" t="str">
            <v>Не является признаком отнесения к МТК</v>
          </cell>
          <cell r="M371" t="str">
            <v>Не является признаком отнесения к МТК</v>
          </cell>
          <cell r="N371" t="str">
            <v>не определена</v>
          </cell>
          <cell r="O371" t="str">
            <v>нет</v>
          </cell>
          <cell r="P371" t="str">
            <v>Республика Казахстан</v>
          </cell>
          <cell r="Q371" t="str">
            <v>Сайхин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</row>
        <row r="372">
          <cell r="A372" t="str">
            <v>МППЮжная ОзереевкаЮФО</v>
          </cell>
          <cell r="B372" t="str">
            <v>Сочинский</v>
          </cell>
          <cell r="C372" t="str">
            <v>Южная Озереевка</v>
          </cell>
          <cell r="D372" t="str">
            <v>МПП</v>
          </cell>
          <cell r="E372" t="str">
            <v>МПП</v>
          </cell>
          <cell r="F372" t="str">
            <v>да</v>
          </cell>
          <cell r="G372" t="str">
            <v>ЮФО</v>
          </cell>
          <cell r="H372" t="str">
            <v>Краснодарский край</v>
          </cell>
          <cell r="I372" t="str">
            <v>нет</v>
          </cell>
          <cell r="J372" t="str">
            <v>Группа А</v>
          </cell>
          <cell r="K372">
            <v>43</v>
          </cell>
          <cell r="L372" t="str">
            <v>АЧБ</v>
          </cell>
          <cell r="M372" t="str">
            <v>Морской</v>
          </cell>
          <cell r="N372" t="str">
            <v>не определена</v>
          </cell>
          <cell r="O372" t="str">
            <v>нет</v>
          </cell>
          <cell r="P372" t="str">
            <v>не применимо</v>
          </cell>
          <cell r="Q372" t="str">
            <v>не применимо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12823720</v>
          </cell>
          <cell r="CN372">
            <v>12823720</v>
          </cell>
          <cell r="CO372">
            <v>0</v>
          </cell>
          <cell r="CP372">
            <v>14998018</v>
          </cell>
          <cell r="CQ372">
            <v>14998018</v>
          </cell>
          <cell r="CR372">
            <v>27821738</v>
          </cell>
        </row>
        <row r="373">
          <cell r="A373" t="str">
            <v>ВППЮжно-Сахалинск (Хомутово)ДФО</v>
          </cell>
          <cell r="B373" t="str">
            <v>Владивостокский</v>
          </cell>
          <cell r="C373" t="str">
            <v>Южно-Сахалинск (Хомутово)</v>
          </cell>
          <cell r="D373" t="str">
            <v>ВПП</v>
          </cell>
          <cell r="E373" t="str">
            <v>ВПП</v>
          </cell>
          <cell r="F373" t="str">
            <v>да</v>
          </cell>
          <cell r="G373" t="str">
            <v>ДФО</v>
          </cell>
          <cell r="H373" t="str">
            <v>Сахалинская область</v>
          </cell>
          <cell r="I373" t="str">
            <v>нет</v>
          </cell>
          <cell r="J373" t="str">
            <v>Группа С</v>
          </cell>
          <cell r="K373">
            <v>209</v>
          </cell>
          <cell r="L373" t="str">
            <v>Не является признаком отнесения к МТК</v>
          </cell>
          <cell r="M373" t="str">
            <v>Не является признаком отнесения к МТК</v>
          </cell>
          <cell r="N373" t="str">
            <v>не определена</v>
          </cell>
          <cell r="O373" t="str">
            <v>нет</v>
          </cell>
          <cell r="P373" t="str">
            <v>не применимо</v>
          </cell>
          <cell r="Q373" t="str">
            <v>не применимо</v>
          </cell>
          <cell r="R373">
            <v>0</v>
          </cell>
          <cell r="S373">
            <v>313</v>
          </cell>
          <cell r="T373">
            <v>30</v>
          </cell>
          <cell r="U373">
            <v>343</v>
          </cell>
          <cell r="V373">
            <v>356</v>
          </cell>
          <cell r="W373">
            <v>42</v>
          </cell>
          <cell r="X373">
            <v>398</v>
          </cell>
          <cell r="Y373">
            <v>309</v>
          </cell>
          <cell r="Z373">
            <v>41</v>
          </cell>
          <cell r="AA373">
            <v>350</v>
          </cell>
          <cell r="AB373">
            <v>261</v>
          </cell>
          <cell r="AC373">
            <v>75</v>
          </cell>
          <cell r="AD373">
            <v>336</v>
          </cell>
          <cell r="AE373">
            <v>1427</v>
          </cell>
          <cell r="AF373">
            <v>227</v>
          </cell>
          <cell r="AG373">
            <v>61</v>
          </cell>
          <cell r="AH373">
            <v>288</v>
          </cell>
          <cell r="AI373">
            <v>307</v>
          </cell>
          <cell r="AJ373">
            <v>49</v>
          </cell>
          <cell r="AK373">
            <v>356</v>
          </cell>
          <cell r="AL373">
            <v>439</v>
          </cell>
          <cell r="AM373">
            <v>85</v>
          </cell>
          <cell r="AN373">
            <v>524</v>
          </cell>
          <cell r="AO373">
            <v>521</v>
          </cell>
          <cell r="AP373">
            <v>115</v>
          </cell>
          <cell r="AQ373">
            <v>636</v>
          </cell>
          <cell r="AR373">
            <v>1804</v>
          </cell>
          <cell r="AS373">
            <v>223</v>
          </cell>
          <cell r="AT373">
            <v>50</v>
          </cell>
          <cell r="AU373">
            <v>273</v>
          </cell>
          <cell r="AV373">
            <v>727</v>
          </cell>
          <cell r="AW373">
            <v>39</v>
          </cell>
          <cell r="AX373">
            <v>766</v>
          </cell>
          <cell r="AY373">
            <v>239</v>
          </cell>
          <cell r="AZ373">
            <v>33</v>
          </cell>
          <cell r="BA373">
            <v>272</v>
          </cell>
          <cell r="BB373">
            <v>299</v>
          </cell>
          <cell r="BC373">
            <v>39</v>
          </cell>
          <cell r="BD373">
            <v>338</v>
          </cell>
          <cell r="BE373">
            <v>1649</v>
          </cell>
          <cell r="BF373">
            <v>154</v>
          </cell>
          <cell r="BG373">
            <v>28.003</v>
          </cell>
          <cell r="BH373">
            <v>182.00299999999999</v>
          </cell>
          <cell r="BI373">
            <v>133</v>
          </cell>
          <cell r="BJ373">
            <v>24</v>
          </cell>
          <cell r="BK373">
            <v>157</v>
          </cell>
          <cell r="BL373">
            <v>31.385999999999999</v>
          </cell>
          <cell r="BM373">
            <v>9.3759999999999994</v>
          </cell>
          <cell r="BN373">
            <v>40.762</v>
          </cell>
          <cell r="BO373">
            <v>32.909999999999997</v>
          </cell>
          <cell r="BP373">
            <v>5.76</v>
          </cell>
          <cell r="BQ373">
            <v>38.669999999999995</v>
          </cell>
          <cell r="BR373">
            <v>418.43499999999995</v>
          </cell>
          <cell r="BS373">
            <v>0.46</v>
          </cell>
          <cell r="BT373">
            <v>2.13</v>
          </cell>
          <cell r="BU373">
            <v>2.59</v>
          </cell>
          <cell r="BV373">
            <v>15.79</v>
          </cell>
          <cell r="BW373">
            <v>54.58</v>
          </cell>
          <cell r="BX373">
            <v>70.37</v>
          </cell>
          <cell r="BY373">
            <v>11.127000000000001</v>
          </cell>
          <cell r="BZ373">
            <v>4.6630000000000003</v>
          </cell>
          <cell r="CA373">
            <v>15.790000000000001</v>
          </cell>
          <cell r="CB373">
            <v>157.62</v>
          </cell>
          <cell r="CC373">
            <v>7.02</v>
          </cell>
          <cell r="CD373">
            <v>164.64000000000001</v>
          </cell>
          <cell r="CE373">
            <v>253.39000000000001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</row>
        <row r="374">
          <cell r="A374" t="str">
            <v>ВППЯкутскДФО</v>
          </cell>
          <cell r="B374" t="str">
            <v>Хабаровский</v>
          </cell>
          <cell r="C374" t="str">
            <v>Якутск</v>
          </cell>
          <cell r="D374" t="str">
            <v>ВПП</v>
          </cell>
          <cell r="E374" t="str">
            <v>ВПП</v>
          </cell>
          <cell r="F374" t="str">
            <v>да</v>
          </cell>
          <cell r="G374" t="str">
            <v>ДФО</v>
          </cell>
          <cell r="H374" t="str">
            <v>Республика Саха (Якутия)</v>
          </cell>
          <cell r="I374" t="str">
            <v>нет</v>
          </cell>
          <cell r="J374" t="str">
            <v>Группа С</v>
          </cell>
          <cell r="K374">
            <v>317</v>
          </cell>
          <cell r="L374" t="str">
            <v>Не является признаком отнесения к МТК</v>
          </cell>
          <cell r="M374" t="str">
            <v>Не является признаком отнесения к МТК</v>
          </cell>
          <cell r="N374" t="str">
            <v>не определена</v>
          </cell>
          <cell r="O374" t="str">
            <v>нет</v>
          </cell>
          <cell r="P374" t="str">
            <v>не применимо</v>
          </cell>
          <cell r="Q374" t="str">
            <v>не применимо</v>
          </cell>
          <cell r="R374">
            <v>2190</v>
          </cell>
          <cell r="S374">
            <v>1</v>
          </cell>
          <cell r="T374">
            <v>5</v>
          </cell>
          <cell r="U374">
            <v>6</v>
          </cell>
          <cell r="V374">
            <v>0</v>
          </cell>
          <cell r="W374">
            <v>9</v>
          </cell>
          <cell r="X374">
            <v>9</v>
          </cell>
          <cell r="Y374">
            <v>0</v>
          </cell>
          <cell r="Z374">
            <v>5</v>
          </cell>
          <cell r="AA374">
            <v>5</v>
          </cell>
          <cell r="AB374">
            <v>0</v>
          </cell>
          <cell r="AC374">
            <v>8</v>
          </cell>
          <cell r="AD374">
            <v>8</v>
          </cell>
          <cell r="AE374">
            <v>28</v>
          </cell>
          <cell r="AF374">
            <v>0</v>
          </cell>
          <cell r="AG374">
            <v>8</v>
          </cell>
          <cell r="AH374">
            <v>8</v>
          </cell>
          <cell r="AI374">
            <v>2</v>
          </cell>
          <cell r="AJ374">
            <v>13</v>
          </cell>
          <cell r="AK374">
            <v>15</v>
          </cell>
          <cell r="AL374">
            <v>0</v>
          </cell>
          <cell r="AM374">
            <v>7</v>
          </cell>
          <cell r="AN374">
            <v>7</v>
          </cell>
          <cell r="AO374">
            <v>0</v>
          </cell>
          <cell r="AP374">
            <v>1</v>
          </cell>
          <cell r="AQ374">
            <v>1</v>
          </cell>
          <cell r="AR374">
            <v>31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2</v>
          </cell>
          <cell r="AX374">
            <v>2</v>
          </cell>
          <cell r="AY374">
            <v>0</v>
          </cell>
          <cell r="AZ374">
            <v>1</v>
          </cell>
          <cell r="BA374">
            <v>1</v>
          </cell>
          <cell r="BB374">
            <v>2</v>
          </cell>
          <cell r="BC374">
            <v>1</v>
          </cell>
          <cell r="BD374">
            <v>3</v>
          </cell>
          <cell r="BE374">
            <v>6</v>
          </cell>
          <cell r="BF374">
            <v>0</v>
          </cell>
          <cell r="BG374">
            <v>0</v>
          </cell>
          <cell r="BH374">
            <v>0</v>
          </cell>
          <cell r="BI374">
            <v>11</v>
          </cell>
          <cell r="BJ374">
            <v>5</v>
          </cell>
          <cell r="BK374">
            <v>16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16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</row>
        <row r="375">
          <cell r="A375" t="str">
            <v>МППЯлтаЮФО</v>
          </cell>
          <cell r="B375" t="str">
            <v>Крымский</v>
          </cell>
          <cell r="C375" t="str">
            <v>Ялта</v>
          </cell>
          <cell r="D375" t="str">
            <v>МПП</v>
          </cell>
          <cell r="E375" t="str">
            <v>МПП</v>
          </cell>
          <cell r="F375" t="str">
            <v>да</v>
          </cell>
          <cell r="G375" t="str">
            <v>ЮФО</v>
          </cell>
          <cell r="H375" t="str">
            <v>Республика Крым</v>
          </cell>
          <cell r="I375" t="str">
            <v>нет</v>
          </cell>
          <cell r="J375" t="str">
            <v>Группа С</v>
          </cell>
          <cell r="K375">
            <v>275</v>
          </cell>
          <cell r="L375" t="str">
            <v>АЧБ</v>
          </cell>
          <cell r="M375" t="str">
            <v>Морской</v>
          </cell>
          <cell r="N375" t="str">
            <v>не определена</v>
          </cell>
          <cell r="O375" t="str">
            <v>нет</v>
          </cell>
          <cell r="P375" t="str">
            <v>не применимо</v>
          </cell>
          <cell r="Q375" t="str">
            <v>не применимо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</row>
        <row r="376">
          <cell r="A376" t="str">
            <v>МАППЯраг-КазмалярСКФО</v>
          </cell>
          <cell r="B376" t="str">
            <v>Северо-Кавказский</v>
          </cell>
          <cell r="C376" t="str">
            <v>Яраг-Казмаляр</v>
          </cell>
          <cell r="D376" t="str">
            <v>АПП</v>
          </cell>
          <cell r="E376" t="str">
            <v>МАПП</v>
          </cell>
          <cell r="F376" t="str">
            <v>да</v>
          </cell>
          <cell r="G376" t="str">
            <v>СКФО</v>
          </cell>
          <cell r="H376" t="str">
            <v>Республика Дагестан</v>
          </cell>
          <cell r="I376" t="str">
            <v>нет</v>
          </cell>
          <cell r="J376" t="str">
            <v>группа А</v>
          </cell>
          <cell r="K376">
            <v>1</v>
          </cell>
          <cell r="L376" t="str">
            <v>Север-Юг</v>
          </cell>
          <cell r="M376" t="str">
            <v>Западный</v>
          </cell>
          <cell r="N376" t="str">
            <v>Север-Юг</v>
          </cell>
          <cell r="O376" t="str">
            <v>нет</v>
          </cell>
          <cell r="P376" t="str">
            <v>Азербайджанская Республика</v>
          </cell>
          <cell r="Q376" t="str">
            <v>Самур</v>
          </cell>
          <cell r="R376">
            <v>0</v>
          </cell>
          <cell r="S376">
            <v>156282.82</v>
          </cell>
          <cell r="T376">
            <v>105476.64</v>
          </cell>
          <cell r="U376">
            <v>261759.46000000002</v>
          </cell>
          <cell r="V376">
            <v>176577</v>
          </cell>
          <cell r="W376">
            <v>143048.46</v>
          </cell>
          <cell r="X376">
            <v>319625.45999999996</v>
          </cell>
          <cell r="Y376">
            <v>77610.5</v>
          </cell>
          <cell r="Z376">
            <v>127461.37</v>
          </cell>
          <cell r="AA376">
            <v>205071.87</v>
          </cell>
          <cell r="AB376">
            <v>207613.79</v>
          </cell>
          <cell r="AC376">
            <v>162601.79</v>
          </cell>
          <cell r="AD376">
            <v>370215.58</v>
          </cell>
          <cell r="AE376">
            <v>1156672.3699999999</v>
          </cell>
          <cell r="AF376">
            <v>217499.48</v>
          </cell>
          <cell r="AG376">
            <v>111097.16</v>
          </cell>
          <cell r="AH376">
            <v>328596.64</v>
          </cell>
          <cell r="AI376">
            <v>259497.29</v>
          </cell>
          <cell r="AJ376">
            <v>163960.22</v>
          </cell>
          <cell r="AK376">
            <v>423457.51</v>
          </cell>
          <cell r="AL376">
            <v>15595.09</v>
          </cell>
          <cell r="AM376">
            <v>155104.82999999999</v>
          </cell>
          <cell r="AN376">
            <v>170699.91999999998</v>
          </cell>
          <cell r="AO376">
            <v>278245.2</v>
          </cell>
          <cell r="AP376">
            <v>170492.79999999999</v>
          </cell>
          <cell r="AQ376">
            <v>448738</v>
          </cell>
          <cell r="AR376">
            <v>1371492.07</v>
          </cell>
          <cell r="AS376">
            <v>224907.6</v>
          </cell>
          <cell r="AT376">
            <v>147457.20000000001</v>
          </cell>
          <cell r="AU376">
            <v>372364.80000000005</v>
          </cell>
          <cell r="AV376">
            <v>92299</v>
          </cell>
          <cell r="AW376">
            <v>83640</v>
          </cell>
          <cell r="AX376">
            <v>175939</v>
          </cell>
          <cell r="AY376">
            <v>149299.29999999999</v>
          </cell>
          <cell r="AZ376">
            <v>202660.7</v>
          </cell>
          <cell r="BA376">
            <v>351960</v>
          </cell>
          <cell r="BB376">
            <v>318373.28000000003</v>
          </cell>
          <cell r="BC376">
            <v>254711.81</v>
          </cell>
          <cell r="BD376">
            <v>573085.09000000008</v>
          </cell>
          <cell r="BE376">
            <v>1473348.8900000001</v>
          </cell>
          <cell r="BF376">
            <v>341216</v>
          </cell>
          <cell r="BG376">
            <v>208496</v>
          </cell>
          <cell r="BH376">
            <v>549712</v>
          </cell>
          <cell r="BI376">
            <v>322656.3</v>
          </cell>
          <cell r="BJ376">
            <v>296252.3</v>
          </cell>
          <cell r="BK376">
            <v>618908.6</v>
          </cell>
          <cell r="BL376">
            <v>0</v>
          </cell>
          <cell r="BM376">
            <v>0</v>
          </cell>
          <cell r="BN376">
            <v>0</v>
          </cell>
          <cell r="BO376">
            <v>295212.2</v>
          </cell>
          <cell r="BP376">
            <v>241537.2</v>
          </cell>
          <cell r="BQ376">
            <v>536749.4</v>
          </cell>
          <cell r="BR376">
            <v>1705370</v>
          </cell>
          <cell r="BS376">
            <v>365053.2</v>
          </cell>
          <cell r="BT376">
            <v>535693.5</v>
          </cell>
          <cell r="BU376">
            <v>900746.7</v>
          </cell>
          <cell r="BV376">
            <v>390835.14799999999</v>
          </cell>
          <cell r="BW376">
            <v>147253.533</v>
          </cell>
          <cell r="BX376">
            <v>538088.68099999998</v>
          </cell>
          <cell r="BY376">
            <v>264365.42499999999</v>
          </cell>
          <cell r="BZ376">
            <v>262844.72100000002</v>
          </cell>
          <cell r="CA376">
            <v>527210.14599999995</v>
          </cell>
          <cell r="CB376">
            <v>310932</v>
          </cell>
          <cell r="CC376">
            <v>198048</v>
          </cell>
          <cell r="CD376">
            <v>508980</v>
          </cell>
          <cell r="CE376">
            <v>2475025.5269999998</v>
          </cell>
          <cell r="CF376">
            <v>354934</v>
          </cell>
          <cell r="CG376">
            <v>283940</v>
          </cell>
          <cell r="CH376">
            <v>638874</v>
          </cell>
          <cell r="CI376">
            <v>445232.8</v>
          </cell>
          <cell r="CJ376">
            <v>408878.6</v>
          </cell>
          <cell r="CK376">
            <v>854111.39999999991</v>
          </cell>
          <cell r="CL376">
            <v>407061.2</v>
          </cell>
          <cell r="CM376">
            <v>430596</v>
          </cell>
          <cell r="CN376">
            <v>837657.2</v>
          </cell>
          <cell r="CO376">
            <v>434271</v>
          </cell>
          <cell r="CP376">
            <v>380359</v>
          </cell>
          <cell r="CQ376">
            <v>814630</v>
          </cell>
          <cell r="CR376">
            <v>3145272.5999999996</v>
          </cell>
        </row>
        <row r="377">
          <cell r="A377" t="str">
            <v>ВППЯрославль (Туношна)ЦФО</v>
          </cell>
          <cell r="B377" t="str">
            <v>Центральный аппарат</v>
          </cell>
          <cell r="C377" t="str">
            <v>Ярославль (Туношна)</v>
          </cell>
          <cell r="D377" t="str">
            <v>ВПП</v>
          </cell>
          <cell r="E377" t="str">
            <v>ВПП</v>
          </cell>
          <cell r="F377" t="str">
            <v>да</v>
          </cell>
          <cell r="G377" t="str">
            <v>ЦФО</v>
          </cell>
          <cell r="H377" t="str">
            <v>Ярославская область</v>
          </cell>
          <cell r="I377" t="str">
            <v>нет</v>
          </cell>
          <cell r="J377" t="str">
            <v>Группа В</v>
          </cell>
          <cell r="K377">
            <v>188</v>
          </cell>
          <cell r="L377" t="str">
            <v>Не является признаком отнесения к МТК</v>
          </cell>
          <cell r="M377" t="str">
            <v>Не является признаком отнесения к МТК</v>
          </cell>
          <cell r="N377" t="str">
            <v>не определена</v>
          </cell>
          <cell r="O377" t="str">
            <v>нет</v>
          </cell>
          <cell r="P377" t="str">
            <v>не применимо</v>
          </cell>
          <cell r="Q377" t="str">
            <v>не применимо</v>
          </cell>
          <cell r="R377">
            <v>0</v>
          </cell>
          <cell r="S377">
            <v>0</v>
          </cell>
          <cell r="T377">
            <v>18.216000000000001</v>
          </cell>
          <cell r="U377">
            <v>18.216000000000001</v>
          </cell>
          <cell r="V377">
            <v>10.087</v>
          </cell>
          <cell r="W377">
            <v>0</v>
          </cell>
          <cell r="X377">
            <v>10.087</v>
          </cell>
          <cell r="Y377">
            <v>43.5</v>
          </cell>
          <cell r="Z377">
            <v>38.799999999999997</v>
          </cell>
          <cell r="AA377">
            <v>82.3</v>
          </cell>
          <cell r="AB377">
            <v>26.405000000000001</v>
          </cell>
          <cell r="AC377">
            <v>47.073999999999998</v>
          </cell>
          <cell r="AD377">
            <v>73.478999999999999</v>
          </cell>
          <cell r="AE377">
            <v>184.08199999999999</v>
          </cell>
          <cell r="AF377">
            <v>1.5</v>
          </cell>
          <cell r="AG377">
            <v>0</v>
          </cell>
          <cell r="AH377">
            <v>1.5</v>
          </cell>
          <cell r="AI377">
            <v>19.5</v>
          </cell>
          <cell r="AJ377">
            <v>56.45</v>
          </cell>
          <cell r="AK377">
            <v>75.95</v>
          </cell>
          <cell r="AL377">
            <v>19.5</v>
          </cell>
          <cell r="AM377">
            <v>57.261000000000003</v>
          </cell>
          <cell r="AN377">
            <v>76.760999999999996</v>
          </cell>
          <cell r="AO377">
            <v>0</v>
          </cell>
          <cell r="AP377">
            <v>168.49299999999999</v>
          </cell>
          <cell r="AQ377">
            <v>168.49299999999999</v>
          </cell>
          <cell r="AR377">
            <v>322.70400000000001</v>
          </cell>
          <cell r="AS377">
            <v>46.987499999999997</v>
          </cell>
          <cell r="AT377">
            <v>0</v>
          </cell>
          <cell r="AU377">
            <v>46.987499999999997</v>
          </cell>
          <cell r="AV377">
            <v>19.5</v>
          </cell>
          <cell r="AW377">
            <v>76.22</v>
          </cell>
          <cell r="AX377">
            <v>95.72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142.70749999999998</v>
          </cell>
          <cell r="BF377">
            <v>113.7</v>
          </cell>
          <cell r="BG377">
            <v>8.6</v>
          </cell>
          <cell r="BH377">
            <v>122.3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122.3</v>
          </cell>
          <cell r="BS377">
            <v>0</v>
          </cell>
          <cell r="BT377">
            <v>121.6</v>
          </cell>
          <cell r="BU377">
            <v>121.6</v>
          </cell>
          <cell r="BV377">
            <v>0</v>
          </cell>
          <cell r="BW377">
            <v>19.844999999999999</v>
          </cell>
          <cell r="BX377">
            <v>19.844999999999999</v>
          </cell>
          <cell r="BY377">
            <v>0</v>
          </cell>
          <cell r="BZ377">
            <v>21.748000000000001</v>
          </cell>
          <cell r="CA377">
            <v>21.748000000000001</v>
          </cell>
          <cell r="CB377">
            <v>0</v>
          </cell>
          <cell r="CC377">
            <v>85.15</v>
          </cell>
          <cell r="CD377">
            <v>85.15</v>
          </cell>
          <cell r="CE377">
            <v>248.34300000000002</v>
          </cell>
          <cell r="CF377">
            <v>90.004999999999995</v>
          </cell>
          <cell r="CG377">
            <v>0</v>
          </cell>
          <cell r="CH377">
            <v>90.004999999999995</v>
          </cell>
          <cell r="CI377">
            <v>0</v>
          </cell>
          <cell r="CJ377">
            <v>22.7</v>
          </cell>
          <cell r="CK377">
            <v>22.7</v>
          </cell>
          <cell r="CL377">
            <v>21.75</v>
          </cell>
          <cell r="CM377">
            <v>0</v>
          </cell>
          <cell r="CN377">
            <v>21.75</v>
          </cell>
          <cell r="CO377">
            <v>0</v>
          </cell>
          <cell r="CP377">
            <v>0</v>
          </cell>
          <cell r="CQ377">
            <v>0</v>
          </cell>
          <cell r="CR377">
            <v>134.45499999999998</v>
          </cell>
        </row>
        <row r="378">
          <cell r="A378" t="str">
            <v>ВППНорильск (Алыкель)СФО</v>
          </cell>
          <cell r="B378" t="str">
            <v>Мурманский</v>
          </cell>
          <cell r="C378" t="str">
            <v>Норильск (Алыкель)</v>
          </cell>
          <cell r="D378" t="str">
            <v>ВПП</v>
          </cell>
          <cell r="E378" t="str">
            <v>ВПП</v>
          </cell>
          <cell r="F378" t="str">
            <v>нет</v>
          </cell>
          <cell r="G378" t="str">
            <v>СФО</v>
          </cell>
          <cell r="H378" t="str">
            <v>Красноярский край</v>
          </cell>
          <cell r="I378">
            <v>0</v>
          </cell>
          <cell r="J378">
            <v>0</v>
          </cell>
          <cell r="K378">
            <v>0</v>
          </cell>
          <cell r="L378" t="str">
            <v>Не является признаком отнесения к МТК</v>
          </cell>
          <cell r="M378" t="str">
            <v>Не является признаком отнесения к МТК</v>
          </cell>
          <cell r="N378">
            <v>0</v>
          </cell>
          <cell r="O378">
            <v>0</v>
          </cell>
          <cell r="P378" t="str">
            <v>не применимо</v>
          </cell>
          <cell r="Q378" t="str">
            <v>не применимо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</row>
        <row r="379">
          <cell r="A379" t="str">
            <v>ВППТобольск (Ремезов)УФО</v>
          </cell>
          <cell r="B379" t="str">
            <v>Уральский</v>
          </cell>
          <cell r="C379" t="str">
            <v>Тобольск (Ремезов)</v>
          </cell>
          <cell r="D379" t="str">
            <v>ВПП</v>
          </cell>
          <cell r="E379" t="str">
            <v>ВПП</v>
          </cell>
          <cell r="F379" t="str">
            <v>нет</v>
          </cell>
          <cell r="G379" t="str">
            <v>УФО</v>
          </cell>
          <cell r="H379" t="str">
            <v>Тюменская область</v>
          </cell>
          <cell r="I379">
            <v>0</v>
          </cell>
          <cell r="J379">
            <v>0</v>
          </cell>
          <cell r="K379">
            <v>0</v>
          </cell>
          <cell r="L379" t="str">
            <v>Не является признаком отнесения к МТК</v>
          </cell>
          <cell r="M379" t="str">
            <v>Не является признаком отнесения к МТК</v>
          </cell>
          <cell r="N379">
            <v>0</v>
          </cell>
          <cell r="O379">
            <v>0</v>
          </cell>
          <cell r="P379" t="str">
            <v>не применимо</v>
          </cell>
          <cell r="Q379" t="str">
            <v>не применимо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</row>
        <row r="380">
          <cell r="A380" t="str">
            <v>ВППИжевскПФО</v>
          </cell>
          <cell r="B380" t="str">
            <v>Волгоградский</v>
          </cell>
          <cell r="C380" t="str">
            <v>Ижевск</v>
          </cell>
          <cell r="D380" t="str">
            <v>ВПП</v>
          </cell>
          <cell r="E380" t="str">
            <v>ВПП</v>
          </cell>
          <cell r="F380" t="str">
            <v>нет</v>
          </cell>
          <cell r="G380" t="str">
            <v>ПФО</v>
          </cell>
          <cell r="H380" t="str">
            <v>Удмуртская Республика</v>
          </cell>
          <cell r="I380">
            <v>0</v>
          </cell>
          <cell r="J380">
            <v>0</v>
          </cell>
          <cell r="K380">
            <v>0</v>
          </cell>
          <cell r="L380" t="str">
            <v>-</v>
          </cell>
          <cell r="M380" t="str">
            <v>-</v>
          </cell>
          <cell r="N380">
            <v>0</v>
          </cell>
          <cell r="O380">
            <v>0</v>
          </cell>
          <cell r="P380" t="str">
            <v>не применимо</v>
          </cell>
          <cell r="Q380" t="str">
            <v>не применимо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</row>
        <row r="381">
          <cell r="A381" t="str">
            <v>СППЛесозаводскДФО</v>
          </cell>
          <cell r="B381" t="str">
            <v>Владивостокский</v>
          </cell>
          <cell r="C381" t="str">
            <v>Лесозаводск</v>
          </cell>
          <cell r="D381" t="str">
            <v>СПП</v>
          </cell>
          <cell r="E381" t="str">
            <v>СПП</v>
          </cell>
          <cell r="F381" t="str">
            <v>нет</v>
          </cell>
          <cell r="G381" t="str">
            <v>ДФО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 t="str">
            <v>-</v>
          </cell>
          <cell r="M381" t="str">
            <v>-</v>
          </cell>
          <cell r="N381">
            <v>0</v>
          </cell>
          <cell r="O381">
            <v>0</v>
          </cell>
          <cell r="P381" t="str">
            <v>Китайская Народная Республика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</row>
        <row r="382">
          <cell r="CO382">
            <v>0</v>
          </cell>
        </row>
        <row r="383">
          <cell r="CO383">
            <v>0</v>
          </cell>
        </row>
      </sheetData>
      <sheetData sheetId="1">
        <row r="1">
          <cell r="A1" t="str">
            <v>ID</v>
          </cell>
          <cell r="B1" t="str">
            <v>Филиал</v>
          </cell>
          <cell r="C1" t="str">
            <v>Наименование пункта пропуска</v>
          </cell>
          <cell r="D1" t="str">
            <v>Вид</v>
          </cell>
          <cell r="E1" t="str">
            <v>Тип</v>
          </cell>
          <cell r="F1" t="str">
            <v>Функционирует/не функционирует</v>
          </cell>
          <cell r="G1" t="str">
            <v>Федеральный округ</v>
          </cell>
          <cell r="H1" t="str">
            <v>Субъект</v>
          </cell>
          <cell r="I1" t="str">
            <v>Направление МТК</v>
          </cell>
          <cell r="J1" t="str">
            <v>Маршрут по направлению (МТК)</v>
          </cell>
          <cell r="K1" t="str">
            <v>Арктическая зона</v>
          </cell>
          <cell r="L1" t="str">
            <v>Сопредельное государство</v>
          </cell>
          <cell r="M1" t="str">
            <v>Сопредельный пункт пропуска</v>
          </cell>
          <cell r="N1" t="str">
            <v>ГТС в год (по паспорту)</v>
          </cell>
          <cell r="O1" t="str">
            <v>ПТС в год (по паспорту)</v>
          </cell>
          <cell r="P1" t="str">
            <v>ЛТС в год (по паспорту)</v>
          </cell>
          <cell r="Q1" t="str">
            <v>ТС в год (по паспорту)</v>
          </cell>
          <cell r="R1" t="str">
            <v>ГТС 2017, I кв (факт)</v>
          </cell>
          <cell r="S1" t="str">
            <v>ГТС 2017, II кв (факт)</v>
          </cell>
          <cell r="T1" t="str">
            <v>ГТС 2017, III кв (факт)</v>
          </cell>
          <cell r="U1" t="str">
            <v>ГТС 2017, IV кв (факт)</v>
          </cell>
          <cell r="V1" t="str">
            <v>ГТС 2017 (факт)</v>
          </cell>
          <cell r="W1" t="str">
            <v>ПТС 2017, I кв (факт)</v>
          </cell>
          <cell r="X1" t="str">
            <v>ПТС 2017, II кв (факт)</v>
          </cell>
          <cell r="Y1" t="str">
            <v>ПТС 2017, III кв (факт)</v>
          </cell>
          <cell r="Z1" t="str">
            <v>ПТС 2017, IV кв (факт)</v>
          </cell>
          <cell r="AA1" t="str">
            <v>ПТС 2017 (факт)</v>
          </cell>
          <cell r="AB1" t="str">
            <v>ЛТС 2017, I кв (факт)</v>
          </cell>
          <cell r="AC1" t="str">
            <v>ЛТС 2017, II кв (факт)</v>
          </cell>
          <cell r="AD1" t="str">
            <v>ЛТС 2017, III кв (факт)</v>
          </cell>
          <cell r="AE1" t="str">
            <v>ЛТС 2017, IV кв (факт)</v>
          </cell>
          <cell r="AF1" t="str">
            <v>ЛТС 2017 (факт)</v>
          </cell>
          <cell r="AG1" t="str">
            <v>Фактическая пропускная способность транспортных средств (ж.д. составы) за 2017 год</v>
          </cell>
          <cell r="AH1" t="str">
            <v>ГТС 2018, I кв (факт)</v>
          </cell>
          <cell r="AI1" t="str">
            <v>ГТС 2018, II кв (факт)</v>
          </cell>
          <cell r="AJ1" t="str">
            <v>ГТС 2018, III кв (факт)</v>
          </cell>
          <cell r="AK1" t="str">
            <v>ГТС 2018, IV кв (факт)</v>
          </cell>
          <cell r="AL1" t="str">
            <v>ГТС 2018 (факт)</v>
          </cell>
          <cell r="AM1" t="str">
            <v>ПТС 2018, I кв (факт)</v>
          </cell>
          <cell r="AN1" t="str">
            <v>ПТС 2018, II кв (факт)</v>
          </cell>
          <cell r="AO1" t="str">
            <v>ПТС 2018, III кв (факт)</v>
          </cell>
          <cell r="AP1" t="str">
            <v>ПТС 2018, IV кв (факт)</v>
          </cell>
          <cell r="AQ1" t="str">
            <v>ПТС 2018 (факт)</v>
          </cell>
          <cell r="AR1" t="str">
            <v>ЛТС 2018, I кв (факт)</v>
          </cell>
          <cell r="AS1" t="str">
            <v>ЛТС 2018, II кв (факт)</v>
          </cell>
          <cell r="AT1" t="str">
            <v>ЛТС 2018, III кв (факт)</v>
          </cell>
          <cell r="AU1" t="str">
            <v>ЛТС 2018, IV кв (факт)</v>
          </cell>
          <cell r="AV1" t="str">
            <v>ЛТС 2018 (факт)</v>
          </cell>
          <cell r="AW1" t="str">
            <v>Фактическая пропускная способность транспортных средств (ж.д. составы) за 2018 год</v>
          </cell>
          <cell r="AX1" t="str">
            <v>ГТС 2019, I кв (факт)</v>
          </cell>
          <cell r="AY1" t="str">
            <v>ГТС 2019, II кв (факт)</v>
          </cell>
          <cell r="AZ1" t="str">
            <v>ГТС 2019, III кв (факт)</v>
          </cell>
          <cell r="BA1" t="str">
            <v>ГТС 2019, IV кв (факт)</v>
          </cell>
          <cell r="BB1" t="str">
            <v>ГТС 2019 (факт)</v>
          </cell>
          <cell r="BC1" t="str">
            <v>ПТС 2019, I кв (факт)</v>
          </cell>
          <cell r="BD1" t="str">
            <v>ПТС 2019, II кв (факт)</v>
          </cell>
          <cell r="BE1" t="str">
            <v>ПТС 2019, III кв (факт)</v>
          </cell>
          <cell r="BF1" t="str">
            <v>ПТС 2019, IV кв (факт)</v>
          </cell>
          <cell r="BG1" t="str">
            <v>ПТС 2019 (факт)</v>
          </cell>
          <cell r="BH1" t="str">
            <v>ЛТС 2019, I кв (факт)</v>
          </cell>
          <cell r="BI1" t="str">
            <v>ЛТС 2019, II кв (факт)</v>
          </cell>
          <cell r="BJ1" t="str">
            <v>ЛТС 2019, III кв (факт)</v>
          </cell>
          <cell r="BK1" t="str">
            <v>ЛТС 2019, IV кв (факт)</v>
          </cell>
          <cell r="BL1" t="str">
            <v>ЛТС 2019 (факт)</v>
          </cell>
          <cell r="BM1" t="str">
            <v>Фактическая пропускная способность транспортных средств (ж.д. составы) за 2019 год</v>
          </cell>
          <cell r="BN1" t="str">
            <v>ГТС 2020, I кв (факт) в Россию</v>
          </cell>
          <cell r="BO1" t="str">
            <v>ГТС 2020, I кв (факт) из России</v>
          </cell>
          <cell r="BP1" t="str">
            <v>ГТС 2020, I кв (факт)</v>
          </cell>
          <cell r="BQ1" t="str">
            <v>ГТС 2020, II кв (факт) в Россию</v>
          </cell>
          <cell r="BR1" t="str">
            <v>ГТС 2020, II кв (факт) из России</v>
          </cell>
          <cell r="BS1" t="str">
            <v>ГТС 2020, II кв (факт)</v>
          </cell>
          <cell r="BT1" t="str">
            <v>ГТС 2020, III кв (факт) в Россию</v>
          </cell>
          <cell r="BU1" t="str">
            <v>ГТС 2020, III кв (факт) из России</v>
          </cell>
          <cell r="BV1" t="str">
            <v>ГТС 2020, III кв (факт)</v>
          </cell>
          <cell r="BW1" t="str">
            <v>ГТС 2020, IV кв (факт) в Росиию</v>
          </cell>
          <cell r="BX1" t="str">
            <v>ГТС 2020, IV кв (факт) из России</v>
          </cell>
          <cell r="BY1" t="str">
            <v>ГТС 2020, IV кв (факт)</v>
          </cell>
          <cell r="BZ1" t="str">
            <v>ГТС 2020 (факт)</v>
          </cell>
          <cell r="CA1" t="str">
            <v>ПТС 2020, I кв (факт)</v>
          </cell>
          <cell r="CB1" t="str">
            <v>ПТС 2020, II кв (факт)</v>
          </cell>
          <cell r="CC1" t="str">
            <v>ПТС 2020, III кв (факт)</v>
          </cell>
          <cell r="CD1" t="str">
            <v>ПТС 2020, IV кв (факт)</v>
          </cell>
          <cell r="CE1" t="str">
            <v>ПТС 2020 (факт)</v>
          </cell>
          <cell r="CF1" t="str">
            <v>ЛТС 2020, I кв (факт)</v>
          </cell>
          <cell r="CG1" t="str">
            <v>ЛТС 2020, II кв (факт)</v>
          </cell>
          <cell r="CH1" t="str">
            <v>ЛТС 2020, III кв (факт)</v>
          </cell>
          <cell r="CI1" t="str">
            <v>ЛТС 2020, IV кв (факт)</v>
          </cell>
          <cell r="CJ1" t="str">
            <v>ЛТС 2020 (факт)</v>
          </cell>
          <cell r="CK1" t="str">
            <v>Фактическая пропускная способность транспортных средств (ж.д. составы) за 2020 год</v>
          </cell>
          <cell r="CL1" t="str">
            <v>ГТС 2021, I кв (факт) в Россию</v>
          </cell>
          <cell r="CM1" t="str">
            <v>ГТС 2021, I кв (факт) из России</v>
          </cell>
          <cell r="CN1" t="str">
            <v>ГТС 2021, I кв (факт)</v>
          </cell>
          <cell r="CO1" t="str">
            <v>ГТС 2021, II кв (факт) в Россию</v>
          </cell>
          <cell r="CP1" t="str">
            <v>ГТС 2021, II кв (факт) из России</v>
          </cell>
          <cell r="CQ1" t="str">
            <v>ГТС 2021, II кв (факт)</v>
          </cell>
          <cell r="CR1" t="str">
            <v>ПТС 2021, I кв (факт) в Россию</v>
          </cell>
          <cell r="CS1" t="str">
            <v>ПТС 2021, I кв (факт) из России</v>
          </cell>
          <cell r="CT1" t="str">
            <v>ПТС 2021, I кв (факт)</v>
          </cell>
          <cell r="CU1" t="str">
            <v>ПТС 2021, II кв (факт) в Россию</v>
          </cell>
          <cell r="CV1" t="str">
            <v>ПТС 2021, II кв (факт) из России</v>
          </cell>
          <cell r="CW1" t="str">
            <v>ПТС 2021, II кв (факт)7</v>
          </cell>
          <cell r="CX1" t="str">
            <v>ЛТС 2021, I кв (факт) в Россию</v>
          </cell>
          <cell r="CY1" t="str">
            <v>ЛТС 2021, I кв (факт) из России</v>
          </cell>
          <cell r="CZ1" t="str">
            <v>ЛТС 2021, I кв (факт)</v>
          </cell>
          <cell r="DA1" t="str">
            <v>ЛТС 2021, II кв (факт) в Россию</v>
          </cell>
          <cell r="DB1" t="str">
            <v>ЛТС 2021, II кв (факт) из России</v>
          </cell>
          <cell r="DC1" t="str">
            <v>ЛТС 2021, II кв (факт)</v>
          </cell>
          <cell r="DD1" t="str">
            <v>ГТС 2021, III кв (факт) в Россию</v>
          </cell>
          <cell r="DE1" t="str">
            <v>ГТС 2021, III кв (факт) из России</v>
          </cell>
          <cell r="DF1" t="str">
            <v>ГТС 2021, III кв (факт)</v>
          </cell>
          <cell r="DG1" t="str">
            <v>ГТС 2021, IV кв (факт) в Россию</v>
          </cell>
          <cell r="DH1" t="str">
            <v>ГТС 2021, IV кв (факт) из России</v>
          </cell>
          <cell r="DI1" t="str">
            <v>ГТС 2021, IV кв (факт)</v>
          </cell>
          <cell r="DJ1" t="str">
            <v>ПТС 2021, III кв (факт) в Россию</v>
          </cell>
          <cell r="DK1" t="str">
            <v>ПТС 2021, III кв (факт) из России</v>
          </cell>
          <cell r="DL1" t="str">
            <v>ПТС 2021, III кв (факт)</v>
          </cell>
          <cell r="DM1" t="str">
            <v>ПТС 2021, IV кв (факт) в Россию</v>
          </cell>
          <cell r="DN1" t="str">
            <v>ПТС 2021, IV кв (факт) из России</v>
          </cell>
          <cell r="DO1" t="str">
            <v>ПТС 2021, IV кв (факт)</v>
          </cell>
          <cell r="DP1" t="str">
            <v>ЛТС 2021, III кв (факт) в Россию</v>
          </cell>
          <cell r="DQ1" t="str">
            <v>ЛТС 2021, III кв (факт) из России</v>
          </cell>
          <cell r="DR1" t="str">
            <v>ЛТС 2021, III кв (факт)</v>
          </cell>
          <cell r="DS1" t="str">
            <v>ЛТС 2021, IV кв (факт) в Россию</v>
          </cell>
          <cell r="DT1" t="str">
            <v>ЛТС 2021, IV кв (факт) из России</v>
          </cell>
          <cell r="DU1" t="str">
            <v>ЛТС 2021, IV кв (факт)</v>
          </cell>
          <cell r="DV1" t="str">
            <v>ГТС 2021 (факт)</v>
          </cell>
          <cell r="DW1" t="str">
            <v>ПТС 2021 (факт)</v>
          </cell>
          <cell r="DX1" t="str">
            <v>ЛТС 2021 (факт)</v>
          </cell>
          <cell r="DY1" t="str">
            <v>Фактическая пропускная способность транспортных средств (ж.д. составы) за 2021 год</v>
          </cell>
          <cell r="DZ1" t="str">
            <v>ГТС 2022, I кв (факт) в Россию</v>
          </cell>
          <cell r="EA1" t="str">
            <v>ГТС 2022, I кв (факт) из России</v>
          </cell>
          <cell r="EB1" t="str">
            <v>ГТС 2022, I кв (факт)</v>
          </cell>
          <cell r="EC1" t="str">
            <v>ГТС 2022, II кв (факт) в Россию</v>
          </cell>
          <cell r="ED1" t="str">
            <v>ГТС 2022, II кв (факт) из России</v>
          </cell>
          <cell r="EE1" t="str">
            <v>ГТС 2022, II кв (факт)</v>
          </cell>
          <cell r="EF1" t="str">
            <v>ГТС 2022, III кв (факт) в Россию</v>
          </cell>
          <cell r="EG1" t="str">
            <v>ГТС 2022, III кв (факт) из России</v>
          </cell>
          <cell r="EH1" t="str">
            <v>ГТС 2022, III кв (факт)</v>
          </cell>
          <cell r="EI1" t="str">
            <v>ГТС 2022, IV кв (факт) в Росиию</v>
          </cell>
          <cell r="EJ1" t="str">
            <v>ГТС 2022, IV кв (факт) из России</v>
          </cell>
          <cell r="EK1" t="str">
            <v>ГТС 2022, IV кв (факт)</v>
          </cell>
          <cell r="EL1" t="str">
            <v>ГТС 2022 (факт)</v>
          </cell>
          <cell r="EM1" t="str">
            <v>ПТС 2022, I кв (факт) в Россию</v>
          </cell>
          <cell r="EN1" t="str">
            <v>ПТС 2022, I кв (факт) из России</v>
          </cell>
          <cell r="EO1" t="str">
            <v>ПТС 2022, I кв (факт)</v>
          </cell>
          <cell r="EP1" t="str">
            <v>ПТС 2022, II кв (факт) в Россию2</v>
          </cell>
          <cell r="EQ1" t="str">
            <v>ПТС 2022, II кв (факт) из России3</v>
          </cell>
          <cell r="ER1" t="str">
            <v>ПТС 2022, II кв (факт)</v>
          </cell>
          <cell r="ES1" t="str">
            <v>ПТС 2022, III кв (факт) в Россию</v>
          </cell>
          <cell r="ET1" t="str">
            <v>ПТС 2022, III кв (факт) из России</v>
          </cell>
          <cell r="EU1" t="str">
            <v>ПТС 2022, III кв (факт)</v>
          </cell>
          <cell r="EV1" t="str">
            <v>ПТС 2022, IV кв (факт) в Росиию</v>
          </cell>
          <cell r="EW1" t="str">
            <v>ПТС 2022, IV кв (факт) из России</v>
          </cell>
          <cell r="EX1" t="str">
            <v>ПТС 2022, IV кв (факт)</v>
          </cell>
          <cell r="EY1" t="str">
            <v>ПТС 2022 (факт)</v>
          </cell>
          <cell r="EZ1" t="str">
            <v>ЛТС 2022, I кв (факт) в Россию</v>
          </cell>
          <cell r="FA1" t="str">
            <v>ЛТС 2022, I кв (факт) из России</v>
          </cell>
          <cell r="FB1" t="str">
            <v>ЛТС 2022, I кв (факт)</v>
          </cell>
          <cell r="FC1" t="str">
            <v>ЛТС 2022, II кв (факт) в Россию2</v>
          </cell>
          <cell r="FD1" t="str">
            <v>ЛТС 2022, II кв (факт) из России3</v>
          </cell>
          <cell r="FE1" t="str">
            <v>ЛТС 2022, II кв (факт)</v>
          </cell>
          <cell r="FF1" t="str">
            <v>ЛТС 2022, III кв (факт) в Россию</v>
          </cell>
          <cell r="FG1" t="str">
            <v>ЛТС 2022, III кв (факт) из России</v>
          </cell>
          <cell r="FH1" t="str">
            <v>ЛТС 2022, III кв (факт)</v>
          </cell>
          <cell r="FI1" t="str">
            <v>ЛТС 2022, IV кв (факт) в Россию</v>
          </cell>
          <cell r="FJ1" t="str">
            <v>ЛТС 2022, IV кв (факт) из России</v>
          </cell>
          <cell r="FK1" t="str">
            <v>ЛТС 2022, IV кв (факт)</v>
          </cell>
          <cell r="FL1" t="str">
            <v>ЛТС 2022 (факт)</v>
          </cell>
          <cell r="FM1" t="str">
            <v>Фактическая пропускная способность транспортных средств (ж.д. составы) за 2022 год</v>
          </cell>
          <cell r="FN1" t="str">
            <v>ГТС 2023, I кв (факт) в Россию</v>
          </cell>
          <cell r="FO1" t="str">
            <v>ГТС 2023, I кв (факт) из России</v>
          </cell>
          <cell r="FP1" t="str">
            <v>ГТС 2023, I кв (факт)</v>
          </cell>
          <cell r="FQ1" t="str">
            <v>ПТС 2023, I кв (факт) в Россию</v>
          </cell>
          <cell r="FR1" t="str">
            <v>ПТС 2023, I кв (факт) из России</v>
          </cell>
          <cell r="FS1" t="str">
            <v>ПТС 2023, I кв (факт)</v>
          </cell>
          <cell r="FT1" t="str">
            <v>ЛТС 2023, I кв (факт) в Россию</v>
          </cell>
          <cell r="FU1" t="str">
            <v>ЛТС 2023, I кв (факт) из России</v>
          </cell>
          <cell r="FV1" t="str">
            <v>ЛТС 2023, I кв (факт)</v>
          </cell>
          <cell r="FW1" t="str">
            <v>ГТС 2023, II кв (факт) в Россию</v>
          </cell>
        </row>
        <row r="2">
          <cell r="A2" t="str">
            <v>ДАППАбагайтуйДФО</v>
          </cell>
          <cell r="B2" t="str">
            <v>Читинский</v>
          </cell>
          <cell r="C2" t="str">
            <v>Абагайтуй</v>
          </cell>
          <cell r="D2" t="str">
            <v>АПП</v>
          </cell>
          <cell r="E2" t="str">
            <v>ДАПП</v>
          </cell>
          <cell r="F2" t="str">
            <v>нет</v>
          </cell>
          <cell r="G2" t="str">
            <v>ДФО</v>
          </cell>
          <cell r="H2" t="str">
            <v>Забайкальский край</v>
          </cell>
          <cell r="I2" t="str">
            <v>Восток</v>
          </cell>
          <cell r="J2" t="str">
            <v>РК (сухопутный)</v>
          </cell>
          <cell r="K2" t="str">
            <v>нет</v>
          </cell>
          <cell r="L2" t="str">
            <v>Китайская Народная Республика</v>
          </cell>
          <cell r="M2" t="str">
            <v>Эрка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0</v>
          </cell>
          <cell r="DY2">
            <v>0</v>
          </cell>
          <cell r="DZ2">
            <v>0</v>
          </cell>
          <cell r="EA2">
            <v>0</v>
          </cell>
          <cell r="EB2">
            <v>0</v>
          </cell>
          <cell r="EC2">
            <v>0</v>
          </cell>
          <cell r="ED2">
            <v>0</v>
          </cell>
          <cell r="EE2">
            <v>0</v>
          </cell>
          <cell r="EF2">
            <v>0</v>
          </cell>
          <cell r="EG2">
            <v>0</v>
          </cell>
          <cell r="EH2">
            <v>0</v>
          </cell>
          <cell r="EI2">
            <v>0</v>
          </cell>
          <cell r="EJ2">
            <v>0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0</v>
          </cell>
          <cell r="EQ2">
            <v>0</v>
          </cell>
          <cell r="ER2">
            <v>0</v>
          </cell>
          <cell r="ES2">
            <v>0</v>
          </cell>
          <cell r="ET2">
            <v>0</v>
          </cell>
          <cell r="EU2">
            <v>0</v>
          </cell>
          <cell r="EV2">
            <v>0</v>
          </cell>
          <cell r="EW2">
            <v>0</v>
          </cell>
          <cell r="EX2">
            <v>0</v>
          </cell>
          <cell r="EY2">
            <v>0</v>
          </cell>
          <cell r="EZ2">
            <v>0</v>
          </cell>
          <cell r="FA2">
            <v>0</v>
          </cell>
          <cell r="FB2">
            <v>0</v>
          </cell>
          <cell r="FC2">
            <v>0</v>
          </cell>
          <cell r="FD2">
            <v>0</v>
          </cell>
          <cell r="FE2">
            <v>0</v>
          </cell>
          <cell r="FF2">
            <v>0</v>
          </cell>
          <cell r="FG2">
            <v>0</v>
          </cell>
          <cell r="FH2">
            <v>0</v>
          </cell>
          <cell r="FI2">
            <v>0</v>
          </cell>
          <cell r="FJ2">
            <v>0</v>
          </cell>
          <cell r="FK2">
            <v>0</v>
          </cell>
          <cell r="FL2">
            <v>0</v>
          </cell>
          <cell r="FM2">
            <v>0</v>
          </cell>
          <cell r="FN2">
            <v>0</v>
          </cell>
          <cell r="FO2">
            <v>0</v>
          </cell>
          <cell r="FP2">
            <v>0</v>
          </cell>
          <cell r="FQ2">
            <v>0</v>
          </cell>
          <cell r="FR2">
            <v>0</v>
          </cell>
          <cell r="FS2">
            <v>0</v>
          </cell>
          <cell r="FT2">
            <v>0</v>
          </cell>
          <cell r="FU2">
            <v>0</v>
          </cell>
          <cell r="FV2">
            <v>0</v>
          </cell>
          <cell r="FW2">
            <v>0</v>
          </cell>
        </row>
        <row r="3">
          <cell r="A3" t="str">
            <v>МАППАдлерЮФО</v>
          </cell>
          <cell r="B3" t="str">
            <v>Сочинский</v>
          </cell>
          <cell r="C3" t="str">
            <v>Адлер</v>
          </cell>
          <cell r="D3" t="str">
            <v>АПП</v>
          </cell>
          <cell r="E3" t="str">
            <v>МАПП</v>
          </cell>
          <cell r="F3" t="str">
            <v>да</v>
          </cell>
          <cell r="G3" t="str">
            <v>ЮФО</v>
          </cell>
          <cell r="H3" t="str">
            <v>Краснодарский край</v>
          </cell>
          <cell r="I3" t="str">
            <v>Север-Юг</v>
          </cell>
          <cell r="J3" t="str">
            <v>Западный</v>
          </cell>
          <cell r="K3" t="str">
            <v>нет</v>
          </cell>
          <cell r="L3" t="str">
            <v>Республика Абхазия</v>
          </cell>
          <cell r="M3" t="str">
            <v>Псоу</v>
          </cell>
          <cell r="N3">
            <v>54750</v>
          </cell>
          <cell r="O3">
            <v>36500</v>
          </cell>
          <cell r="P3">
            <v>456250</v>
          </cell>
          <cell r="Q3">
            <v>1500</v>
          </cell>
          <cell r="R3">
            <v>25126</v>
          </cell>
          <cell r="S3">
            <v>24989</v>
          </cell>
          <cell r="T3">
            <v>30476</v>
          </cell>
          <cell r="U3">
            <v>24907</v>
          </cell>
          <cell r="V3">
            <v>105498</v>
          </cell>
          <cell r="W3">
            <v>10677</v>
          </cell>
          <cell r="X3">
            <v>20069</v>
          </cell>
          <cell r="Y3">
            <v>41308</v>
          </cell>
          <cell r="Z3">
            <v>17707</v>
          </cell>
          <cell r="AA3">
            <v>89761</v>
          </cell>
          <cell r="AB3">
            <v>341119</v>
          </cell>
          <cell r="AC3">
            <v>411730</v>
          </cell>
          <cell r="AD3">
            <v>599392</v>
          </cell>
          <cell r="AE3">
            <v>416937</v>
          </cell>
          <cell r="AF3">
            <v>1769178</v>
          </cell>
          <cell r="AG3">
            <v>1964437</v>
          </cell>
          <cell r="AH3">
            <v>21026</v>
          </cell>
          <cell r="AI3">
            <v>21035</v>
          </cell>
          <cell r="AJ3">
            <v>25669</v>
          </cell>
          <cell r="AK3">
            <v>30779</v>
          </cell>
          <cell r="AL3">
            <v>98509</v>
          </cell>
          <cell r="AM3">
            <v>14442</v>
          </cell>
          <cell r="AN3">
            <v>20244</v>
          </cell>
          <cell r="AO3">
            <v>38917</v>
          </cell>
          <cell r="AP3">
            <v>19462</v>
          </cell>
          <cell r="AQ3">
            <v>93065</v>
          </cell>
          <cell r="AR3">
            <v>386780</v>
          </cell>
          <cell r="AS3">
            <v>410036</v>
          </cell>
          <cell r="AT3">
            <v>646480</v>
          </cell>
          <cell r="AU3">
            <v>472853</v>
          </cell>
          <cell r="AV3">
            <v>1916149</v>
          </cell>
          <cell r="AW3">
            <v>2107723</v>
          </cell>
          <cell r="AX3">
            <v>26196</v>
          </cell>
          <cell r="AY3">
            <v>21139</v>
          </cell>
          <cell r="AZ3">
            <v>25253</v>
          </cell>
          <cell r="BA3">
            <v>24573</v>
          </cell>
          <cell r="BB3">
            <v>97161</v>
          </cell>
          <cell r="BC3">
            <v>14324</v>
          </cell>
          <cell r="BD3">
            <v>21858</v>
          </cell>
          <cell r="BE3">
            <v>39788</v>
          </cell>
          <cell r="BF3">
            <v>19548</v>
          </cell>
          <cell r="BG3">
            <v>95518</v>
          </cell>
          <cell r="BH3">
            <v>434493</v>
          </cell>
          <cell r="BI3">
            <v>465728</v>
          </cell>
          <cell r="BJ3">
            <v>740766</v>
          </cell>
          <cell r="BK3">
            <v>496041</v>
          </cell>
          <cell r="BL3">
            <v>2137028</v>
          </cell>
          <cell r="BM3">
            <v>2329707</v>
          </cell>
          <cell r="BN3">
            <v>9959</v>
          </cell>
          <cell r="BO3">
            <v>9991</v>
          </cell>
          <cell r="BP3">
            <v>19950</v>
          </cell>
          <cell r="BQ3">
            <v>5019</v>
          </cell>
          <cell r="BR3">
            <v>5017</v>
          </cell>
          <cell r="BS3">
            <v>10036</v>
          </cell>
          <cell r="BT3">
            <v>8110</v>
          </cell>
          <cell r="BU3">
            <v>8363</v>
          </cell>
          <cell r="BV3">
            <v>16473</v>
          </cell>
          <cell r="BW3">
            <v>16520</v>
          </cell>
          <cell r="BX3">
            <v>16730</v>
          </cell>
          <cell r="BY3">
            <v>33250</v>
          </cell>
          <cell r="BZ3">
            <v>79709</v>
          </cell>
          <cell r="CA3">
            <v>13639</v>
          </cell>
          <cell r="CB3">
            <v>521</v>
          </cell>
          <cell r="CC3">
            <v>19894</v>
          </cell>
          <cell r="CD3">
            <v>18212</v>
          </cell>
          <cell r="CE3">
            <v>52266</v>
          </cell>
          <cell r="CF3">
            <v>438973</v>
          </cell>
          <cell r="CG3">
            <v>11513</v>
          </cell>
          <cell r="CH3">
            <v>399759</v>
          </cell>
          <cell r="CI3">
            <v>547995</v>
          </cell>
          <cell r="CJ3">
            <v>1398240</v>
          </cell>
          <cell r="CK3">
            <v>1530215</v>
          </cell>
          <cell r="CL3">
            <v>12254</v>
          </cell>
          <cell r="CM3">
            <v>12297</v>
          </cell>
          <cell r="CN3">
            <v>24551</v>
          </cell>
          <cell r="CO3">
            <v>10816</v>
          </cell>
          <cell r="CP3">
            <v>11051</v>
          </cell>
          <cell r="CQ3">
            <v>21867</v>
          </cell>
          <cell r="CR3">
            <v>8220</v>
          </cell>
          <cell r="CS3">
            <v>7329</v>
          </cell>
          <cell r="CT3">
            <v>15549</v>
          </cell>
          <cell r="CU3">
            <v>15955</v>
          </cell>
          <cell r="CV3">
            <v>13925</v>
          </cell>
          <cell r="CW3">
            <v>29880</v>
          </cell>
          <cell r="CX3">
            <v>216821</v>
          </cell>
          <cell r="CY3">
            <v>217847</v>
          </cell>
          <cell r="CZ3">
            <v>434668</v>
          </cell>
          <cell r="DA3">
            <v>274257</v>
          </cell>
          <cell r="DB3">
            <v>282024</v>
          </cell>
          <cell r="DC3">
            <v>556281</v>
          </cell>
          <cell r="DD3">
            <v>11897</v>
          </cell>
          <cell r="DE3">
            <v>12208</v>
          </cell>
          <cell r="DF3">
            <v>24105</v>
          </cell>
          <cell r="DG3">
            <v>15066</v>
          </cell>
          <cell r="DH3">
            <v>15102</v>
          </cell>
          <cell r="DI3">
            <v>30168</v>
          </cell>
          <cell r="DJ3">
            <v>21048</v>
          </cell>
          <cell r="DK3">
            <v>19615</v>
          </cell>
          <cell r="DL3">
            <v>40663</v>
          </cell>
          <cell r="DM3">
            <v>8928</v>
          </cell>
          <cell r="DN3">
            <v>8161</v>
          </cell>
          <cell r="DO3">
            <v>17089</v>
          </cell>
          <cell r="DP3">
            <v>385604</v>
          </cell>
          <cell r="DQ3">
            <v>384947</v>
          </cell>
          <cell r="DR3">
            <v>770551</v>
          </cell>
          <cell r="DS3">
            <v>294843</v>
          </cell>
          <cell r="DT3">
            <v>291489</v>
          </cell>
          <cell r="DU3">
            <v>586332</v>
          </cell>
          <cell r="DV3">
            <v>100691</v>
          </cell>
          <cell r="DW3">
            <v>103181</v>
          </cell>
          <cell r="DX3">
            <v>2347832</v>
          </cell>
          <cell r="DY3">
            <v>2551704</v>
          </cell>
          <cell r="DZ3">
            <v>8908</v>
          </cell>
          <cell r="EA3">
            <v>8925</v>
          </cell>
          <cell r="EB3">
            <v>17833</v>
          </cell>
          <cell r="EC3">
            <v>9473</v>
          </cell>
          <cell r="ED3">
            <v>9690</v>
          </cell>
          <cell r="EE3">
            <v>19163</v>
          </cell>
          <cell r="EF3">
            <v>12185</v>
          </cell>
          <cell r="EG3">
            <v>12432</v>
          </cell>
          <cell r="EH3">
            <v>24617</v>
          </cell>
          <cell r="EI3">
            <v>14064</v>
          </cell>
          <cell r="EJ3">
            <v>14669</v>
          </cell>
          <cell r="EK3">
            <v>28733</v>
          </cell>
          <cell r="EL3">
            <v>90346</v>
          </cell>
          <cell r="EM3">
            <v>5715</v>
          </cell>
          <cell r="EN3">
            <v>5004</v>
          </cell>
          <cell r="EO3">
            <v>10719</v>
          </cell>
          <cell r="EP3">
            <v>10182</v>
          </cell>
          <cell r="EQ3">
            <v>8540</v>
          </cell>
          <cell r="ER3">
            <v>18722</v>
          </cell>
          <cell r="ES3">
            <v>19106</v>
          </cell>
          <cell r="ET3">
            <v>17753</v>
          </cell>
          <cell r="EU3">
            <v>36859</v>
          </cell>
          <cell r="EV3">
            <v>8335</v>
          </cell>
          <cell r="EW3">
            <v>7467</v>
          </cell>
          <cell r="EX3">
            <v>15802</v>
          </cell>
          <cell r="EY3">
            <v>82102</v>
          </cell>
          <cell r="EZ3">
            <v>219962</v>
          </cell>
          <cell r="FA3">
            <v>218502</v>
          </cell>
          <cell r="FB3">
            <v>438464</v>
          </cell>
          <cell r="FC3">
            <v>278720</v>
          </cell>
          <cell r="FD3">
            <v>286405</v>
          </cell>
          <cell r="FE3">
            <v>565125</v>
          </cell>
          <cell r="FF3">
            <v>416117</v>
          </cell>
          <cell r="FG3">
            <v>420084</v>
          </cell>
          <cell r="FH3">
            <v>836201</v>
          </cell>
          <cell r="FI3">
            <v>277729</v>
          </cell>
          <cell r="FJ3">
            <v>271039</v>
          </cell>
          <cell r="FK3">
            <v>548768</v>
          </cell>
          <cell r="FL3">
            <v>2388558</v>
          </cell>
          <cell r="FM3">
            <v>2561006</v>
          </cell>
          <cell r="FN3">
            <v>13101</v>
          </cell>
          <cell r="FO3">
            <v>13080</v>
          </cell>
          <cell r="FP3">
            <v>26181</v>
          </cell>
          <cell r="FQ3">
            <v>6256</v>
          </cell>
          <cell r="FR3">
            <v>5657</v>
          </cell>
          <cell r="FS3">
            <v>11913</v>
          </cell>
          <cell r="FT3">
            <v>258352</v>
          </cell>
          <cell r="FU3">
            <v>258192</v>
          </cell>
          <cell r="FV3">
            <v>516544</v>
          </cell>
          <cell r="FW3">
            <v>11252</v>
          </cell>
        </row>
        <row r="4">
          <cell r="A4" t="str">
            <v>ДАППАйнек-ГолДФО</v>
          </cell>
          <cell r="B4" t="str">
            <v>Читинский</v>
          </cell>
          <cell r="C4" t="str">
            <v>Айнек-Гол</v>
          </cell>
          <cell r="D4" t="str">
            <v>АПП</v>
          </cell>
          <cell r="E4" t="str">
            <v>ДАПП</v>
          </cell>
          <cell r="F4" t="str">
            <v>нет</v>
          </cell>
          <cell r="G4" t="str">
            <v>ДФО</v>
          </cell>
          <cell r="H4" t="str">
            <v>Республика Бурятия</v>
          </cell>
          <cell r="I4" t="str">
            <v>Восток</v>
          </cell>
          <cell r="J4" t="str">
            <v>РМК</v>
          </cell>
          <cell r="K4" t="str">
            <v>нет</v>
          </cell>
          <cell r="L4" t="str">
            <v>Монголия</v>
          </cell>
          <cell r="M4" t="str">
            <v>Бага-Илэнх-Гол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0</v>
          </cell>
          <cell r="EX4">
            <v>0</v>
          </cell>
          <cell r="EY4">
            <v>0</v>
          </cell>
          <cell r="EZ4">
            <v>0</v>
          </cell>
          <cell r="FA4">
            <v>0</v>
          </cell>
          <cell r="FB4">
            <v>0</v>
          </cell>
          <cell r="FC4">
            <v>0</v>
          </cell>
          <cell r="FD4">
            <v>0</v>
          </cell>
          <cell r="FE4">
            <v>0</v>
          </cell>
          <cell r="FF4">
            <v>0</v>
          </cell>
          <cell r="FG4">
            <v>0</v>
          </cell>
          <cell r="FH4">
            <v>0</v>
          </cell>
          <cell r="FI4">
            <v>0</v>
          </cell>
          <cell r="FJ4">
            <v>0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0</v>
          </cell>
        </row>
        <row r="5">
          <cell r="A5" t="str">
            <v>ДАППАлтанДФО</v>
          </cell>
          <cell r="B5" t="str">
            <v>Читинский</v>
          </cell>
          <cell r="C5" t="str">
            <v>Алтан</v>
          </cell>
          <cell r="D5" t="str">
            <v>АПП</v>
          </cell>
          <cell r="E5" t="str">
            <v>ДАПП</v>
          </cell>
          <cell r="F5" t="str">
            <v>нет</v>
          </cell>
          <cell r="G5" t="str">
            <v>ДФО</v>
          </cell>
          <cell r="H5" t="str">
            <v>Забайкальский край</v>
          </cell>
          <cell r="I5" t="str">
            <v>Восток</v>
          </cell>
          <cell r="J5" t="str">
            <v>РМК</v>
          </cell>
          <cell r="K5" t="str">
            <v>нет</v>
          </cell>
          <cell r="L5" t="str">
            <v>Монголия</v>
          </cell>
          <cell r="M5" t="str">
            <v>Агацын-Гол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  <cell r="ER5">
            <v>0</v>
          </cell>
          <cell r="ES5">
            <v>0</v>
          </cell>
          <cell r="ET5">
            <v>0</v>
          </cell>
          <cell r="EU5">
            <v>0</v>
          </cell>
          <cell r="EV5">
            <v>0</v>
          </cell>
          <cell r="EW5">
            <v>0</v>
          </cell>
          <cell r="EX5">
            <v>0</v>
          </cell>
          <cell r="EY5">
            <v>0</v>
          </cell>
          <cell r="EZ5">
            <v>0</v>
          </cell>
          <cell r="FA5">
            <v>0</v>
          </cell>
          <cell r="FB5">
            <v>0</v>
          </cell>
          <cell r="FC5">
            <v>0</v>
          </cell>
          <cell r="FD5">
            <v>0</v>
          </cell>
          <cell r="FE5">
            <v>0</v>
          </cell>
          <cell r="FF5">
            <v>0</v>
          </cell>
          <cell r="FG5">
            <v>0</v>
          </cell>
          <cell r="FH5">
            <v>0</v>
          </cell>
          <cell r="FI5">
            <v>0</v>
          </cell>
          <cell r="FJ5">
            <v>0</v>
          </cell>
          <cell r="FK5">
            <v>0</v>
          </cell>
          <cell r="FL5">
            <v>0</v>
          </cell>
          <cell r="FM5">
            <v>0</v>
          </cell>
          <cell r="FN5">
            <v>0</v>
          </cell>
          <cell r="FO5">
            <v>0</v>
          </cell>
          <cell r="FP5">
            <v>0</v>
          </cell>
          <cell r="FQ5">
            <v>0</v>
          </cell>
          <cell r="FR5">
            <v>0</v>
          </cell>
          <cell r="FS5">
            <v>0</v>
          </cell>
          <cell r="FT5">
            <v>0</v>
          </cell>
          <cell r="FU5">
            <v>0</v>
          </cell>
          <cell r="FV5">
            <v>0</v>
          </cell>
          <cell r="FW5">
            <v>0</v>
          </cell>
        </row>
        <row r="6">
          <cell r="A6" t="str">
            <v>МАППАрмянскЮФО</v>
          </cell>
          <cell r="B6" t="str">
            <v>Крымский</v>
          </cell>
          <cell r="C6" t="str">
            <v>Армянск</v>
          </cell>
          <cell r="D6" t="str">
            <v>АПП</v>
          </cell>
          <cell r="E6" t="str">
            <v>МАПП</v>
          </cell>
          <cell r="F6" t="str">
            <v>да</v>
          </cell>
          <cell r="G6" t="str">
            <v>ЮФО</v>
          </cell>
          <cell r="H6" t="str">
            <v>Республика Крым</v>
          </cell>
          <cell r="I6" t="str">
            <v>Западный</v>
          </cell>
          <cell r="J6" t="str">
            <v>Сухопутный</v>
          </cell>
          <cell r="K6" t="str">
            <v>нет</v>
          </cell>
          <cell r="L6" t="str">
            <v>не применимо (Херсонская обл.)</v>
          </cell>
          <cell r="M6" t="str">
            <v>«Контрольный пункт въезда-выезда» Каланчак</v>
          </cell>
          <cell r="N6">
            <v>10950</v>
          </cell>
          <cell r="O6">
            <v>10950</v>
          </cell>
          <cell r="P6">
            <v>146000</v>
          </cell>
          <cell r="Q6">
            <v>460</v>
          </cell>
          <cell r="R6">
            <v>24</v>
          </cell>
          <cell r="S6">
            <v>41</v>
          </cell>
          <cell r="T6">
            <v>29</v>
          </cell>
          <cell r="U6">
            <v>50</v>
          </cell>
          <cell r="V6">
            <v>144</v>
          </cell>
          <cell r="W6">
            <v>11</v>
          </cell>
          <cell r="X6">
            <v>4</v>
          </cell>
          <cell r="Y6">
            <v>24</v>
          </cell>
          <cell r="Z6">
            <v>70</v>
          </cell>
          <cell r="AA6">
            <v>109</v>
          </cell>
          <cell r="AB6">
            <v>22893</v>
          </cell>
          <cell r="AC6">
            <v>31279</v>
          </cell>
          <cell r="AD6">
            <v>39611</v>
          </cell>
          <cell r="AE6">
            <v>27915</v>
          </cell>
          <cell r="AF6">
            <v>121698</v>
          </cell>
          <cell r="AG6">
            <v>121951</v>
          </cell>
          <cell r="AH6">
            <v>21</v>
          </cell>
          <cell r="AI6">
            <v>44</v>
          </cell>
          <cell r="AJ6">
            <v>34</v>
          </cell>
          <cell r="AK6">
            <v>22</v>
          </cell>
          <cell r="AL6">
            <v>121</v>
          </cell>
          <cell r="AM6">
            <v>22</v>
          </cell>
          <cell r="AN6">
            <v>83</v>
          </cell>
          <cell r="AO6">
            <v>93</v>
          </cell>
          <cell r="AP6">
            <v>65</v>
          </cell>
          <cell r="AQ6">
            <v>263</v>
          </cell>
          <cell r="AR6">
            <v>17585</v>
          </cell>
          <cell r="AS6">
            <v>32298</v>
          </cell>
          <cell r="AT6">
            <v>38211</v>
          </cell>
          <cell r="AU6">
            <v>25083</v>
          </cell>
          <cell r="AV6">
            <v>113177</v>
          </cell>
          <cell r="AW6">
            <v>113561</v>
          </cell>
          <cell r="AX6">
            <v>17</v>
          </cell>
          <cell r="AY6">
            <v>30</v>
          </cell>
          <cell r="AZ6">
            <v>61</v>
          </cell>
          <cell r="BA6">
            <v>9</v>
          </cell>
          <cell r="BB6">
            <v>117</v>
          </cell>
          <cell r="BC6">
            <v>65</v>
          </cell>
          <cell r="BD6">
            <v>59</v>
          </cell>
          <cell r="BE6">
            <v>91</v>
          </cell>
          <cell r="BF6">
            <v>6</v>
          </cell>
          <cell r="BG6">
            <v>221</v>
          </cell>
          <cell r="BH6">
            <v>21818</v>
          </cell>
          <cell r="BI6">
            <v>30635</v>
          </cell>
          <cell r="BJ6">
            <v>43402</v>
          </cell>
          <cell r="BK6">
            <v>9038</v>
          </cell>
          <cell r="BL6">
            <v>104893</v>
          </cell>
          <cell r="BM6">
            <v>105231</v>
          </cell>
          <cell r="BN6">
            <v>9</v>
          </cell>
          <cell r="BO6">
            <v>15</v>
          </cell>
          <cell r="BP6">
            <v>24</v>
          </cell>
          <cell r="BQ6">
            <v>0</v>
          </cell>
          <cell r="BR6">
            <v>0</v>
          </cell>
          <cell r="BS6">
            <v>0</v>
          </cell>
          <cell r="BT6">
            <v>2</v>
          </cell>
          <cell r="BU6">
            <v>3</v>
          </cell>
          <cell r="BV6">
            <v>5</v>
          </cell>
          <cell r="BW6">
            <v>2</v>
          </cell>
          <cell r="BX6">
            <v>2</v>
          </cell>
          <cell r="BY6">
            <v>4</v>
          </cell>
          <cell r="BZ6">
            <v>33</v>
          </cell>
          <cell r="CA6">
            <v>33</v>
          </cell>
          <cell r="CB6">
            <v>2</v>
          </cell>
          <cell r="CC6">
            <v>2</v>
          </cell>
          <cell r="CD6">
            <v>13</v>
          </cell>
          <cell r="CE6">
            <v>50</v>
          </cell>
          <cell r="CF6">
            <v>20349</v>
          </cell>
          <cell r="CG6">
            <v>378</v>
          </cell>
          <cell r="CH6">
            <v>3096</v>
          </cell>
          <cell r="CI6">
            <v>3529</v>
          </cell>
          <cell r="CJ6">
            <v>27352</v>
          </cell>
          <cell r="CK6">
            <v>27435</v>
          </cell>
          <cell r="CL6">
            <v>5</v>
          </cell>
          <cell r="CM6">
            <v>2</v>
          </cell>
          <cell r="CN6">
            <v>7</v>
          </cell>
          <cell r="CO6">
            <v>4</v>
          </cell>
          <cell r="CP6">
            <v>2</v>
          </cell>
          <cell r="CQ6">
            <v>6</v>
          </cell>
          <cell r="CR6">
            <v>2</v>
          </cell>
          <cell r="CS6">
            <v>3</v>
          </cell>
          <cell r="CT6">
            <v>5</v>
          </cell>
          <cell r="CU6">
            <v>10</v>
          </cell>
          <cell r="CV6">
            <v>8</v>
          </cell>
          <cell r="CW6">
            <v>18</v>
          </cell>
          <cell r="CX6">
            <v>2299</v>
          </cell>
          <cell r="CY6">
            <v>2389</v>
          </cell>
          <cell r="CZ6">
            <v>4688</v>
          </cell>
          <cell r="DA6">
            <v>4267</v>
          </cell>
          <cell r="DB6">
            <v>3751</v>
          </cell>
          <cell r="DC6">
            <v>8018</v>
          </cell>
          <cell r="DD6">
            <v>14</v>
          </cell>
          <cell r="DE6">
            <v>13</v>
          </cell>
          <cell r="DF6">
            <v>27</v>
          </cell>
          <cell r="DG6">
            <v>7</v>
          </cell>
          <cell r="DH6">
            <v>13</v>
          </cell>
          <cell r="DI6">
            <v>20</v>
          </cell>
          <cell r="DJ6">
            <v>7</v>
          </cell>
          <cell r="DK6">
            <v>12</v>
          </cell>
          <cell r="DL6">
            <v>19</v>
          </cell>
          <cell r="DM6">
            <v>18</v>
          </cell>
          <cell r="DN6">
            <v>19</v>
          </cell>
          <cell r="DO6">
            <v>37</v>
          </cell>
          <cell r="DP6">
            <v>7716</v>
          </cell>
          <cell r="DQ6">
            <v>7648</v>
          </cell>
          <cell r="DR6">
            <v>15364</v>
          </cell>
          <cell r="DS6">
            <v>5184</v>
          </cell>
          <cell r="DT6">
            <v>5550</v>
          </cell>
          <cell r="DU6">
            <v>10734</v>
          </cell>
          <cell r="DV6">
            <v>60</v>
          </cell>
          <cell r="DW6">
            <v>79</v>
          </cell>
          <cell r="DX6">
            <v>38804</v>
          </cell>
          <cell r="DY6">
            <v>38943</v>
          </cell>
          <cell r="DZ6">
            <v>12</v>
          </cell>
          <cell r="EA6">
            <v>9</v>
          </cell>
          <cell r="EB6">
            <v>21</v>
          </cell>
          <cell r="EC6">
            <v>7629</v>
          </cell>
          <cell r="ED6">
            <v>7944</v>
          </cell>
          <cell r="EE6">
            <v>15573</v>
          </cell>
          <cell r="EF6">
            <v>27591</v>
          </cell>
          <cell r="EG6">
            <v>25398</v>
          </cell>
          <cell r="EH6">
            <v>52989</v>
          </cell>
          <cell r="EI6">
            <v>10154</v>
          </cell>
          <cell r="EJ6">
            <v>8799</v>
          </cell>
          <cell r="EK6">
            <v>18953</v>
          </cell>
          <cell r="EL6">
            <v>87536</v>
          </cell>
          <cell r="EM6">
            <v>7</v>
          </cell>
          <cell r="EN6">
            <v>7</v>
          </cell>
          <cell r="EO6">
            <v>14</v>
          </cell>
          <cell r="EP6">
            <v>80</v>
          </cell>
          <cell r="EQ6">
            <v>115</v>
          </cell>
          <cell r="ER6">
            <v>195</v>
          </cell>
          <cell r="ES6">
            <v>190</v>
          </cell>
          <cell r="ET6">
            <v>208</v>
          </cell>
          <cell r="EU6">
            <v>398</v>
          </cell>
          <cell r="EV6">
            <v>155</v>
          </cell>
          <cell r="EW6">
            <v>129</v>
          </cell>
          <cell r="EX6">
            <v>284</v>
          </cell>
          <cell r="EY6">
            <v>891</v>
          </cell>
          <cell r="EZ6">
            <v>3786</v>
          </cell>
          <cell r="FA6">
            <v>3588</v>
          </cell>
          <cell r="FB6">
            <v>7374</v>
          </cell>
          <cell r="FC6">
            <v>19318</v>
          </cell>
          <cell r="FD6">
            <v>17211</v>
          </cell>
          <cell r="FE6">
            <v>36529</v>
          </cell>
          <cell r="FF6">
            <v>45866</v>
          </cell>
          <cell r="FG6">
            <v>45106</v>
          </cell>
          <cell r="FH6">
            <v>90972</v>
          </cell>
          <cell r="FI6">
            <v>34324</v>
          </cell>
          <cell r="FJ6">
            <v>30487</v>
          </cell>
          <cell r="FK6">
            <v>64811</v>
          </cell>
          <cell r="FL6">
            <v>199686</v>
          </cell>
          <cell r="FM6">
            <v>288113</v>
          </cell>
          <cell r="FN6">
            <v>6313</v>
          </cell>
          <cell r="FO6">
            <v>5938</v>
          </cell>
          <cell r="FP6">
            <v>12251</v>
          </cell>
          <cell r="FQ6">
            <v>179</v>
          </cell>
          <cell r="FR6">
            <v>153</v>
          </cell>
          <cell r="FS6">
            <v>332</v>
          </cell>
          <cell r="FT6">
            <v>32477</v>
          </cell>
          <cell r="FU6">
            <v>32582</v>
          </cell>
          <cell r="FV6">
            <v>65059</v>
          </cell>
          <cell r="FW6">
            <v>8952</v>
          </cell>
        </row>
        <row r="7">
          <cell r="A7" t="str">
            <v>ДАПП ПУПАспайтыСФО</v>
          </cell>
          <cell r="B7" t="str">
            <v>Новосибирский</v>
          </cell>
          <cell r="C7" t="str">
            <v>Аспайты</v>
          </cell>
          <cell r="D7" t="str">
            <v>АПП</v>
          </cell>
          <cell r="E7" t="str">
            <v>ДАПП ПУП</v>
          </cell>
          <cell r="F7" t="str">
            <v>нет</v>
          </cell>
          <cell r="G7" t="str">
            <v>СФО</v>
          </cell>
          <cell r="H7" t="str">
            <v>Республика Тыва</v>
          </cell>
          <cell r="I7" t="str">
            <v>Восток</v>
          </cell>
          <cell r="J7" t="str">
            <v>РМК</v>
          </cell>
          <cell r="K7" t="str">
            <v>нет</v>
          </cell>
          <cell r="L7" t="str">
            <v>Монголия</v>
          </cell>
          <cell r="M7" t="str">
            <v>Асгатын-Гол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0</v>
          </cell>
          <cell r="FL7">
            <v>0</v>
          </cell>
          <cell r="FM7">
            <v>0</v>
          </cell>
          <cell r="FN7">
            <v>0</v>
          </cell>
          <cell r="FO7">
            <v>0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</row>
        <row r="8">
          <cell r="A8" t="str">
            <v>МАППБагратионовскСЗФО</v>
          </cell>
          <cell r="B8" t="str">
            <v>Калининградский</v>
          </cell>
          <cell r="C8" t="str">
            <v>Багратионовск</v>
          </cell>
          <cell r="D8" t="str">
            <v>АПП</v>
          </cell>
          <cell r="E8" t="str">
            <v>МАПП</v>
          </cell>
          <cell r="F8" t="str">
            <v>да</v>
          </cell>
          <cell r="G8" t="str">
            <v>СЗФО</v>
          </cell>
          <cell r="H8" t="str">
            <v>Калининградская область</v>
          </cell>
          <cell r="I8" t="str">
            <v>Западный</v>
          </cell>
          <cell r="J8" t="str">
            <v>Сухопутный</v>
          </cell>
          <cell r="K8" t="str">
            <v>нет</v>
          </cell>
          <cell r="L8" t="str">
            <v>Республика Польша</v>
          </cell>
          <cell r="M8" t="str">
            <v>Безледы</v>
          </cell>
          <cell r="N8">
            <v>73000</v>
          </cell>
          <cell r="O8">
            <v>36500</v>
          </cell>
          <cell r="P8">
            <v>328500</v>
          </cell>
          <cell r="Q8">
            <v>1200</v>
          </cell>
          <cell r="R8">
            <v>6887</v>
          </cell>
          <cell r="S8">
            <v>8545</v>
          </cell>
          <cell r="T8">
            <v>8096</v>
          </cell>
          <cell r="U8">
            <v>7764</v>
          </cell>
          <cell r="V8">
            <v>31292</v>
          </cell>
          <cell r="W8">
            <v>2304</v>
          </cell>
          <cell r="X8">
            <v>2329</v>
          </cell>
          <cell r="Y8">
            <v>2475</v>
          </cell>
          <cell r="Z8">
            <v>2609</v>
          </cell>
          <cell r="AA8">
            <v>9717</v>
          </cell>
          <cell r="AB8">
            <v>169318</v>
          </cell>
          <cell r="AC8">
            <v>166409</v>
          </cell>
          <cell r="AD8">
            <v>157497</v>
          </cell>
          <cell r="AE8">
            <v>145680</v>
          </cell>
          <cell r="AF8">
            <v>638904</v>
          </cell>
          <cell r="AG8">
            <v>679913</v>
          </cell>
          <cell r="AH8">
            <v>6827</v>
          </cell>
          <cell r="AI8">
            <v>7789</v>
          </cell>
          <cell r="AJ8">
            <v>6640</v>
          </cell>
          <cell r="AK8">
            <v>6413</v>
          </cell>
          <cell r="AL8">
            <v>27669</v>
          </cell>
          <cell r="AM8">
            <v>2599</v>
          </cell>
          <cell r="AN8">
            <v>2041</v>
          </cell>
          <cell r="AO8">
            <v>2278</v>
          </cell>
          <cell r="AP8">
            <v>2217</v>
          </cell>
          <cell r="AQ8">
            <v>9135</v>
          </cell>
          <cell r="AR8">
            <v>150026</v>
          </cell>
          <cell r="AS8">
            <v>138983</v>
          </cell>
          <cell r="AT8">
            <v>155085</v>
          </cell>
          <cell r="AU8">
            <v>138318</v>
          </cell>
          <cell r="AV8">
            <v>582412</v>
          </cell>
          <cell r="AW8">
            <v>619216</v>
          </cell>
          <cell r="AX8">
            <v>5509</v>
          </cell>
          <cell r="AY8">
            <v>6579</v>
          </cell>
          <cell r="AZ8">
            <v>7196</v>
          </cell>
          <cell r="BA8">
            <v>6992</v>
          </cell>
          <cell r="BB8">
            <v>26276</v>
          </cell>
          <cell r="BC8">
            <v>2414</v>
          </cell>
          <cell r="BD8">
            <v>2529</v>
          </cell>
          <cell r="BE8">
            <v>2651</v>
          </cell>
          <cell r="BF8">
            <v>2336</v>
          </cell>
          <cell r="BG8">
            <v>9930</v>
          </cell>
          <cell r="BH8">
            <v>138859</v>
          </cell>
          <cell r="BI8">
            <v>135492</v>
          </cell>
          <cell r="BJ8">
            <v>135852</v>
          </cell>
          <cell r="BK8">
            <v>114547</v>
          </cell>
          <cell r="BL8">
            <v>524750</v>
          </cell>
          <cell r="BM8">
            <v>560956</v>
          </cell>
          <cell r="BN8">
            <v>3055</v>
          </cell>
          <cell r="BO8">
            <v>3127</v>
          </cell>
          <cell r="BP8">
            <v>6182</v>
          </cell>
          <cell r="BQ8">
            <v>3161</v>
          </cell>
          <cell r="BR8">
            <v>2955</v>
          </cell>
          <cell r="BS8">
            <v>6116</v>
          </cell>
          <cell r="BT8">
            <v>4131</v>
          </cell>
          <cell r="BU8">
            <v>3735</v>
          </cell>
          <cell r="BV8">
            <v>7866</v>
          </cell>
          <cell r="BW8">
            <v>3954</v>
          </cell>
          <cell r="BX8">
            <v>3435</v>
          </cell>
          <cell r="BY8">
            <v>7389</v>
          </cell>
          <cell r="BZ8">
            <v>27553</v>
          </cell>
          <cell r="CA8">
            <v>1991</v>
          </cell>
          <cell r="CB8">
            <v>0</v>
          </cell>
          <cell r="CC8">
            <v>0</v>
          </cell>
          <cell r="CD8">
            <v>0</v>
          </cell>
          <cell r="CE8">
            <v>1991</v>
          </cell>
          <cell r="CF8">
            <v>84924</v>
          </cell>
          <cell r="CG8">
            <v>92</v>
          </cell>
          <cell r="CH8">
            <v>534</v>
          </cell>
          <cell r="CI8">
            <v>650</v>
          </cell>
          <cell r="CJ8">
            <v>86200</v>
          </cell>
          <cell r="CK8">
            <v>115744</v>
          </cell>
          <cell r="CL8">
            <v>3363</v>
          </cell>
          <cell r="CM8">
            <v>2850</v>
          </cell>
          <cell r="CN8">
            <v>6213</v>
          </cell>
          <cell r="CO8">
            <v>4073</v>
          </cell>
          <cell r="CP8">
            <v>3233</v>
          </cell>
          <cell r="CQ8">
            <v>7306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262</v>
          </cell>
          <cell r="CY8">
            <v>221</v>
          </cell>
          <cell r="CZ8">
            <v>483</v>
          </cell>
          <cell r="DA8">
            <v>363</v>
          </cell>
          <cell r="DB8">
            <v>354</v>
          </cell>
          <cell r="DC8">
            <v>717</v>
          </cell>
          <cell r="DD8">
            <v>3722</v>
          </cell>
          <cell r="DE8">
            <v>2913</v>
          </cell>
          <cell r="DF8">
            <v>6635</v>
          </cell>
          <cell r="DG8">
            <v>3633</v>
          </cell>
          <cell r="DH8">
            <v>2765</v>
          </cell>
          <cell r="DI8">
            <v>6398</v>
          </cell>
          <cell r="DJ8">
            <v>35</v>
          </cell>
          <cell r="DK8">
            <v>36</v>
          </cell>
          <cell r="DL8">
            <v>71</v>
          </cell>
          <cell r="DM8">
            <v>42</v>
          </cell>
          <cell r="DN8">
            <v>40</v>
          </cell>
          <cell r="DO8">
            <v>82</v>
          </cell>
          <cell r="DP8">
            <v>753</v>
          </cell>
          <cell r="DQ8">
            <v>725</v>
          </cell>
          <cell r="DR8">
            <v>1478</v>
          </cell>
          <cell r="DS8">
            <v>880</v>
          </cell>
          <cell r="DT8">
            <v>902</v>
          </cell>
          <cell r="DU8">
            <v>1782</v>
          </cell>
          <cell r="DV8">
            <v>26552</v>
          </cell>
          <cell r="DW8">
            <v>153</v>
          </cell>
          <cell r="DX8">
            <v>4460</v>
          </cell>
          <cell r="DY8">
            <v>31165</v>
          </cell>
          <cell r="DZ8">
            <v>2511</v>
          </cell>
          <cell r="EA8">
            <v>2013</v>
          </cell>
          <cell r="EB8">
            <v>4524</v>
          </cell>
          <cell r="EC8">
            <v>1560</v>
          </cell>
          <cell r="ED8">
            <v>1280</v>
          </cell>
          <cell r="EE8">
            <v>2840</v>
          </cell>
          <cell r="EF8">
            <v>1237</v>
          </cell>
          <cell r="EG8">
            <v>1205</v>
          </cell>
          <cell r="EH8">
            <v>2442</v>
          </cell>
          <cell r="EI8">
            <v>914</v>
          </cell>
          <cell r="EJ8">
            <v>804</v>
          </cell>
          <cell r="EK8">
            <v>1718</v>
          </cell>
          <cell r="EL8">
            <v>11524</v>
          </cell>
          <cell r="EM8">
            <v>44</v>
          </cell>
          <cell r="EN8">
            <v>45</v>
          </cell>
          <cell r="EO8">
            <v>89</v>
          </cell>
          <cell r="EP8">
            <v>41</v>
          </cell>
          <cell r="EQ8">
            <v>41</v>
          </cell>
          <cell r="ER8">
            <v>82</v>
          </cell>
          <cell r="ES8">
            <v>42</v>
          </cell>
          <cell r="ET8">
            <v>41</v>
          </cell>
          <cell r="EU8">
            <v>83</v>
          </cell>
          <cell r="EV8">
            <v>52</v>
          </cell>
          <cell r="EW8">
            <v>52</v>
          </cell>
          <cell r="EX8">
            <v>104</v>
          </cell>
          <cell r="EY8">
            <v>358</v>
          </cell>
          <cell r="EZ8">
            <v>622</v>
          </cell>
          <cell r="FA8">
            <v>686</v>
          </cell>
          <cell r="FB8">
            <v>1308</v>
          </cell>
          <cell r="FC8">
            <v>834</v>
          </cell>
          <cell r="FD8">
            <v>853</v>
          </cell>
          <cell r="FE8">
            <v>1687</v>
          </cell>
          <cell r="FF8">
            <v>1397</v>
          </cell>
          <cell r="FG8">
            <v>1679</v>
          </cell>
          <cell r="FH8">
            <v>3076</v>
          </cell>
          <cell r="FI8">
            <v>1894</v>
          </cell>
          <cell r="FJ8">
            <v>1946</v>
          </cell>
          <cell r="FK8">
            <v>3840</v>
          </cell>
          <cell r="FL8">
            <v>9911</v>
          </cell>
          <cell r="FM8">
            <v>21793</v>
          </cell>
          <cell r="FN8">
            <v>755</v>
          </cell>
          <cell r="FO8">
            <v>542</v>
          </cell>
          <cell r="FP8">
            <v>1297</v>
          </cell>
          <cell r="FQ8">
            <v>64</v>
          </cell>
          <cell r="FR8">
            <v>58</v>
          </cell>
          <cell r="FS8">
            <v>122</v>
          </cell>
          <cell r="FT8">
            <v>1494</v>
          </cell>
          <cell r="FU8">
            <v>1903</v>
          </cell>
          <cell r="FV8">
            <v>3397</v>
          </cell>
          <cell r="FW8">
            <v>780</v>
          </cell>
        </row>
        <row r="9">
          <cell r="A9" t="str">
            <v>ДАППБезыменоЦФО</v>
          </cell>
          <cell r="B9" t="str">
            <v>Белгородский</v>
          </cell>
          <cell r="C9" t="str">
            <v>Безымено</v>
          </cell>
          <cell r="D9" t="str">
            <v>АПП</v>
          </cell>
          <cell r="E9" t="str">
            <v>ДАПП</v>
          </cell>
          <cell r="F9" t="str">
            <v>нет</v>
          </cell>
          <cell r="G9" t="str">
            <v>ЦФО</v>
          </cell>
          <cell r="H9" t="str">
            <v>Белгородская область</v>
          </cell>
          <cell r="I9" t="str">
            <v>Западный</v>
          </cell>
          <cell r="J9" t="str">
            <v>Сухопутный</v>
          </cell>
          <cell r="K9" t="str">
            <v>нет</v>
          </cell>
          <cell r="L9" t="str">
            <v>Украина</v>
          </cell>
          <cell r="M9" t="str">
            <v>Александровка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0</v>
          </cell>
          <cell r="EU9">
            <v>0</v>
          </cell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</row>
        <row r="10">
          <cell r="A10" t="str">
            <v>ДАППБелая БерезкаЦФО</v>
          </cell>
          <cell r="B10" t="str">
            <v>Брянский</v>
          </cell>
          <cell r="C10" t="str">
            <v>Белая Березка</v>
          </cell>
          <cell r="D10" t="str">
            <v>АПП</v>
          </cell>
          <cell r="E10" t="str">
            <v>ДАПП</v>
          </cell>
          <cell r="F10" t="str">
            <v>нет</v>
          </cell>
          <cell r="G10" t="str">
            <v>ЦФО</v>
          </cell>
          <cell r="H10" t="str">
            <v>Брянская область</v>
          </cell>
          <cell r="I10" t="str">
            <v>Западный</v>
          </cell>
          <cell r="J10" t="str">
            <v>Сухопутный</v>
          </cell>
          <cell r="K10" t="str">
            <v>нет</v>
          </cell>
          <cell r="L10" t="str">
            <v>Украина</v>
          </cell>
          <cell r="M10" t="str">
            <v>Нововасильевка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</row>
        <row r="11">
          <cell r="A11" t="str">
            <v>МАППБольшой УссурийскийДФО</v>
          </cell>
          <cell r="B11" t="str">
            <v>Хабаровский</v>
          </cell>
          <cell r="C11" t="str">
            <v>Большой Уссурийский</v>
          </cell>
          <cell r="D11" t="str">
            <v>АПП</v>
          </cell>
          <cell r="E11" t="str">
            <v>МАПП</v>
          </cell>
          <cell r="F11" t="str">
            <v>нет</v>
          </cell>
          <cell r="G11" t="str">
            <v>ДФО</v>
          </cell>
          <cell r="H11" t="str">
            <v>Хабаровский край</v>
          </cell>
          <cell r="I11" t="str">
            <v>Не является признаком отнесения к МТК</v>
          </cell>
          <cell r="J11" t="str">
            <v>Не является признаком отнесения к МТК</v>
          </cell>
          <cell r="K11" t="str">
            <v>нет</v>
          </cell>
          <cell r="L11" t="str">
            <v>Китайская Народная Республика</v>
          </cell>
          <cell r="M11" t="str">
            <v>Хэйсяцзыдао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</row>
        <row r="12">
          <cell r="A12" t="str">
            <v>МАППБорисоглебскСЗФО</v>
          </cell>
          <cell r="B12" t="str">
            <v>Мурманский</v>
          </cell>
          <cell r="C12" t="str">
            <v>Борисоглебск</v>
          </cell>
          <cell r="D12" t="str">
            <v>АПП</v>
          </cell>
          <cell r="E12" t="str">
            <v>МАПП</v>
          </cell>
          <cell r="F12" t="str">
            <v>да</v>
          </cell>
          <cell r="G12" t="str">
            <v>СЗФО</v>
          </cell>
          <cell r="H12" t="str">
            <v>Мурманская область</v>
          </cell>
          <cell r="I12" t="str">
            <v>Западный</v>
          </cell>
          <cell r="J12" t="str">
            <v>Сухопутный</v>
          </cell>
          <cell r="K12" t="str">
            <v>да</v>
          </cell>
          <cell r="L12" t="str">
            <v>Королевство Норвегия</v>
          </cell>
          <cell r="M12" t="str">
            <v>Стурскуг</v>
          </cell>
          <cell r="N12">
            <v>0</v>
          </cell>
          <cell r="O12">
            <v>0</v>
          </cell>
          <cell r="P12">
            <v>0</v>
          </cell>
          <cell r="Q12">
            <v>100</v>
          </cell>
          <cell r="R12">
            <v>214</v>
          </cell>
          <cell r="S12">
            <v>242</v>
          </cell>
          <cell r="T12">
            <v>206</v>
          </cell>
          <cell r="U12">
            <v>228</v>
          </cell>
          <cell r="V12">
            <v>890</v>
          </cell>
          <cell r="W12">
            <v>702</v>
          </cell>
          <cell r="X12">
            <v>692</v>
          </cell>
          <cell r="Y12">
            <v>747</v>
          </cell>
          <cell r="Z12">
            <v>681</v>
          </cell>
          <cell r="AA12">
            <v>2822</v>
          </cell>
          <cell r="AB12">
            <v>25742</v>
          </cell>
          <cell r="AC12">
            <v>27928</v>
          </cell>
          <cell r="AD12">
            <v>28561</v>
          </cell>
          <cell r="AE12">
            <v>28326</v>
          </cell>
          <cell r="AF12">
            <v>110557</v>
          </cell>
          <cell r="AG12">
            <v>114269</v>
          </cell>
          <cell r="AH12">
            <v>194</v>
          </cell>
          <cell r="AI12">
            <v>245</v>
          </cell>
          <cell r="AJ12">
            <v>237</v>
          </cell>
          <cell r="AK12">
            <v>185</v>
          </cell>
          <cell r="AL12">
            <v>861</v>
          </cell>
          <cell r="AM12">
            <v>585</v>
          </cell>
          <cell r="AN12">
            <v>595</v>
          </cell>
          <cell r="AO12">
            <v>660</v>
          </cell>
          <cell r="AP12">
            <v>672</v>
          </cell>
          <cell r="AQ12">
            <v>2512</v>
          </cell>
          <cell r="AR12">
            <v>25966</v>
          </cell>
          <cell r="AS12">
            <v>26214</v>
          </cell>
          <cell r="AT12">
            <v>26275</v>
          </cell>
          <cell r="AU12">
            <v>27840</v>
          </cell>
          <cell r="AV12">
            <v>106295</v>
          </cell>
          <cell r="AW12">
            <v>109668</v>
          </cell>
          <cell r="AX12">
            <v>243</v>
          </cell>
          <cell r="AY12">
            <v>260</v>
          </cell>
          <cell r="AZ12">
            <v>189</v>
          </cell>
          <cell r="BA12">
            <v>236</v>
          </cell>
          <cell r="BB12">
            <v>928</v>
          </cell>
          <cell r="BC12">
            <v>482</v>
          </cell>
          <cell r="BD12">
            <v>551</v>
          </cell>
          <cell r="BE12">
            <v>564</v>
          </cell>
          <cell r="BF12">
            <v>682</v>
          </cell>
          <cell r="BG12">
            <v>2279</v>
          </cell>
          <cell r="BH12">
            <v>24086</v>
          </cell>
          <cell r="BI12">
            <v>27023</v>
          </cell>
          <cell r="BJ12">
            <v>28562</v>
          </cell>
          <cell r="BK12">
            <v>30381</v>
          </cell>
          <cell r="BL12">
            <v>110052</v>
          </cell>
          <cell r="BM12">
            <v>113259</v>
          </cell>
          <cell r="BN12">
            <v>88</v>
          </cell>
          <cell r="BO12">
            <v>86</v>
          </cell>
          <cell r="BP12">
            <v>174</v>
          </cell>
          <cell r="BQ12">
            <v>88</v>
          </cell>
          <cell r="BR12">
            <v>91</v>
          </cell>
          <cell r="BS12">
            <v>179</v>
          </cell>
          <cell r="BT12">
            <v>117</v>
          </cell>
          <cell r="BU12">
            <v>120</v>
          </cell>
          <cell r="BV12">
            <v>237</v>
          </cell>
          <cell r="BW12">
            <v>103</v>
          </cell>
          <cell r="BX12">
            <v>98</v>
          </cell>
          <cell r="BY12">
            <v>201</v>
          </cell>
          <cell r="BZ12">
            <v>791</v>
          </cell>
          <cell r="CA12">
            <v>432</v>
          </cell>
          <cell r="CB12">
            <v>86</v>
          </cell>
          <cell r="CC12">
            <v>271</v>
          </cell>
          <cell r="CD12">
            <v>282</v>
          </cell>
          <cell r="CE12">
            <v>1071</v>
          </cell>
          <cell r="CF12">
            <v>21128</v>
          </cell>
          <cell r="CG12">
            <v>49</v>
          </cell>
          <cell r="CH12">
            <v>125</v>
          </cell>
          <cell r="CI12">
            <v>137</v>
          </cell>
          <cell r="CJ12">
            <v>21439</v>
          </cell>
          <cell r="CK12">
            <v>23301</v>
          </cell>
          <cell r="CL12">
            <v>95</v>
          </cell>
          <cell r="CM12">
            <v>93</v>
          </cell>
          <cell r="CN12">
            <v>188</v>
          </cell>
          <cell r="CO12">
            <v>122</v>
          </cell>
          <cell r="CP12">
            <v>119</v>
          </cell>
          <cell r="CQ12">
            <v>241</v>
          </cell>
          <cell r="CR12">
            <v>146</v>
          </cell>
          <cell r="CS12">
            <v>148</v>
          </cell>
          <cell r="CT12">
            <v>294</v>
          </cell>
          <cell r="CU12">
            <v>106</v>
          </cell>
          <cell r="CV12">
            <v>105</v>
          </cell>
          <cell r="CW12">
            <v>211</v>
          </cell>
          <cell r="CX12">
            <v>61</v>
          </cell>
          <cell r="CY12">
            <v>51</v>
          </cell>
          <cell r="CZ12">
            <v>112</v>
          </cell>
          <cell r="DA12">
            <v>98</v>
          </cell>
          <cell r="DB12">
            <v>69</v>
          </cell>
          <cell r="DC12">
            <v>167</v>
          </cell>
          <cell r="DD12">
            <v>91</v>
          </cell>
          <cell r="DE12">
            <v>88</v>
          </cell>
          <cell r="DF12">
            <v>179</v>
          </cell>
          <cell r="DG12">
            <v>98</v>
          </cell>
          <cell r="DH12">
            <v>107</v>
          </cell>
          <cell r="DI12">
            <v>205</v>
          </cell>
          <cell r="DJ12">
            <v>126</v>
          </cell>
          <cell r="DK12">
            <v>126</v>
          </cell>
          <cell r="DL12">
            <v>252</v>
          </cell>
          <cell r="DM12">
            <v>143</v>
          </cell>
          <cell r="DN12">
            <v>147</v>
          </cell>
          <cell r="DO12">
            <v>290</v>
          </cell>
          <cell r="DP12">
            <v>220</v>
          </cell>
          <cell r="DQ12">
            <v>228</v>
          </cell>
          <cell r="DR12">
            <v>448</v>
          </cell>
          <cell r="DS12">
            <v>534</v>
          </cell>
          <cell r="DT12">
            <v>510</v>
          </cell>
          <cell r="DU12">
            <v>1044</v>
          </cell>
          <cell r="DV12">
            <v>813</v>
          </cell>
          <cell r="DW12">
            <v>1047</v>
          </cell>
          <cell r="DX12">
            <v>1771</v>
          </cell>
          <cell r="DY12">
            <v>3631</v>
          </cell>
          <cell r="DZ12">
            <v>123</v>
          </cell>
          <cell r="EA12">
            <v>150</v>
          </cell>
          <cell r="EB12">
            <v>273</v>
          </cell>
          <cell r="EC12">
            <v>209</v>
          </cell>
          <cell r="ED12">
            <v>207</v>
          </cell>
          <cell r="EE12">
            <v>416</v>
          </cell>
          <cell r="EF12">
            <v>50</v>
          </cell>
          <cell r="EG12">
            <v>43</v>
          </cell>
          <cell r="EH12">
            <v>93</v>
          </cell>
          <cell r="EI12">
            <v>65</v>
          </cell>
          <cell r="EJ12">
            <v>50</v>
          </cell>
          <cell r="EK12">
            <v>115</v>
          </cell>
          <cell r="EL12">
            <v>897</v>
          </cell>
          <cell r="EM12">
            <v>224</v>
          </cell>
          <cell r="EN12">
            <v>234</v>
          </cell>
          <cell r="EO12">
            <v>458</v>
          </cell>
          <cell r="EP12">
            <v>205</v>
          </cell>
          <cell r="EQ12">
            <v>213</v>
          </cell>
          <cell r="ER12">
            <v>418</v>
          </cell>
          <cell r="ES12">
            <v>152</v>
          </cell>
          <cell r="ET12">
            <v>155</v>
          </cell>
          <cell r="EU12">
            <v>307</v>
          </cell>
          <cell r="EV12">
            <v>198</v>
          </cell>
          <cell r="EW12">
            <v>198</v>
          </cell>
          <cell r="EX12">
            <v>396</v>
          </cell>
          <cell r="EY12">
            <v>1579</v>
          </cell>
          <cell r="EZ12">
            <v>666</v>
          </cell>
          <cell r="FA12">
            <v>720</v>
          </cell>
          <cell r="FB12">
            <v>1386</v>
          </cell>
          <cell r="FC12">
            <v>1177</v>
          </cell>
          <cell r="FD12">
            <v>1193</v>
          </cell>
          <cell r="FE12">
            <v>2370</v>
          </cell>
          <cell r="FF12">
            <v>2913</v>
          </cell>
          <cell r="FG12">
            <v>2978</v>
          </cell>
          <cell r="FH12">
            <v>5891</v>
          </cell>
          <cell r="FI12">
            <v>3487</v>
          </cell>
          <cell r="FJ12">
            <v>3739</v>
          </cell>
          <cell r="FK12">
            <v>7226</v>
          </cell>
          <cell r="FL12">
            <v>16873</v>
          </cell>
          <cell r="FM12">
            <v>19349</v>
          </cell>
          <cell r="FN12">
            <v>84</v>
          </cell>
          <cell r="FO12">
            <v>86</v>
          </cell>
          <cell r="FP12">
            <v>170</v>
          </cell>
          <cell r="FQ12">
            <v>176</v>
          </cell>
          <cell r="FR12">
            <v>180</v>
          </cell>
          <cell r="FS12">
            <v>356</v>
          </cell>
          <cell r="FT12">
            <v>3152</v>
          </cell>
          <cell r="FU12">
            <v>3406</v>
          </cell>
          <cell r="FV12">
            <v>6558</v>
          </cell>
          <cell r="FW12">
            <v>61</v>
          </cell>
        </row>
        <row r="13">
          <cell r="A13" t="str">
            <v>ДАППБрунишевоСЗФО</v>
          </cell>
          <cell r="B13" t="str">
            <v>Псковский</v>
          </cell>
          <cell r="C13" t="str">
            <v>Брунишево</v>
          </cell>
          <cell r="D13" t="str">
            <v>АПП</v>
          </cell>
          <cell r="E13" t="str">
            <v>ДАПП</v>
          </cell>
          <cell r="F13" t="str">
            <v>да</v>
          </cell>
          <cell r="G13" t="str">
            <v>СЗФО</v>
          </cell>
          <cell r="H13" t="str">
            <v>Псковская область</v>
          </cell>
          <cell r="I13" t="str">
            <v>Не является признаком отнесения к МТК</v>
          </cell>
          <cell r="J13" t="str">
            <v>Не является признаком отнесения к МТК</v>
          </cell>
          <cell r="K13" t="str">
            <v>нет</v>
          </cell>
          <cell r="L13" t="str">
            <v>Латвийская Республика</v>
          </cell>
          <cell r="M13" t="str">
            <v>Педедзе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288</v>
          </cell>
          <cell r="X13">
            <v>286</v>
          </cell>
          <cell r="Y13">
            <v>304</v>
          </cell>
          <cell r="Z13">
            <v>306</v>
          </cell>
          <cell r="AA13">
            <v>1184</v>
          </cell>
          <cell r="AB13">
            <v>7698</v>
          </cell>
          <cell r="AC13">
            <v>7492</v>
          </cell>
          <cell r="AD13">
            <v>7808</v>
          </cell>
          <cell r="AE13">
            <v>7655</v>
          </cell>
          <cell r="AF13">
            <v>30653</v>
          </cell>
          <cell r="AG13">
            <v>31837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294</v>
          </cell>
          <cell r="AN13">
            <v>194</v>
          </cell>
          <cell r="AO13">
            <v>308</v>
          </cell>
          <cell r="AP13">
            <v>186</v>
          </cell>
          <cell r="AQ13">
            <v>982</v>
          </cell>
          <cell r="AR13">
            <v>7933</v>
          </cell>
          <cell r="AS13">
            <v>8498</v>
          </cell>
          <cell r="AT13">
            <v>8970</v>
          </cell>
          <cell r="AU13">
            <v>8699</v>
          </cell>
          <cell r="AV13">
            <v>34100</v>
          </cell>
          <cell r="AW13">
            <v>35082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322</v>
          </cell>
          <cell r="BD13">
            <v>336</v>
          </cell>
          <cell r="BE13">
            <v>340</v>
          </cell>
          <cell r="BF13">
            <v>348</v>
          </cell>
          <cell r="BG13">
            <v>1346</v>
          </cell>
          <cell r="BH13">
            <v>8141</v>
          </cell>
          <cell r="BI13">
            <v>9165</v>
          </cell>
          <cell r="BJ13">
            <v>9544</v>
          </cell>
          <cell r="BK13">
            <v>9252</v>
          </cell>
          <cell r="BL13">
            <v>36102</v>
          </cell>
          <cell r="BM13">
            <v>37448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241</v>
          </cell>
          <cell r="CB13">
            <v>1</v>
          </cell>
          <cell r="CC13">
            <v>0</v>
          </cell>
          <cell r="CD13">
            <v>1</v>
          </cell>
          <cell r="CE13">
            <v>243</v>
          </cell>
          <cell r="CF13">
            <v>7683</v>
          </cell>
          <cell r="CG13">
            <v>44</v>
          </cell>
          <cell r="CH13">
            <v>46</v>
          </cell>
          <cell r="CI13">
            <v>57</v>
          </cell>
          <cell r="CJ13">
            <v>7830</v>
          </cell>
          <cell r="CK13">
            <v>8073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22</v>
          </cell>
          <cell r="CY13">
            <v>27</v>
          </cell>
          <cell r="CZ13">
            <v>49</v>
          </cell>
          <cell r="DA13">
            <v>27</v>
          </cell>
          <cell r="DB13">
            <v>44</v>
          </cell>
          <cell r="DC13">
            <v>71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48</v>
          </cell>
          <cell r="DQ13">
            <v>72</v>
          </cell>
          <cell r="DR13">
            <v>120</v>
          </cell>
          <cell r="DS13">
            <v>47</v>
          </cell>
          <cell r="DT13">
            <v>81</v>
          </cell>
          <cell r="DU13">
            <v>128</v>
          </cell>
          <cell r="DV13">
            <v>0</v>
          </cell>
          <cell r="DW13">
            <v>0</v>
          </cell>
          <cell r="DX13">
            <v>368</v>
          </cell>
          <cell r="DY13">
            <v>368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42</v>
          </cell>
          <cell r="EN13">
            <v>42</v>
          </cell>
          <cell r="EO13">
            <v>84</v>
          </cell>
          <cell r="EP13">
            <v>61</v>
          </cell>
          <cell r="EQ13">
            <v>61</v>
          </cell>
          <cell r="ER13">
            <v>122</v>
          </cell>
          <cell r="ES13">
            <v>77</v>
          </cell>
          <cell r="ET13">
            <v>77</v>
          </cell>
          <cell r="EU13">
            <v>154</v>
          </cell>
          <cell r="EV13">
            <v>3</v>
          </cell>
          <cell r="EW13">
            <v>3</v>
          </cell>
          <cell r="EX13">
            <v>6</v>
          </cell>
          <cell r="EY13">
            <v>366</v>
          </cell>
          <cell r="EZ13">
            <v>70</v>
          </cell>
          <cell r="FA13">
            <v>77</v>
          </cell>
          <cell r="FB13">
            <v>147</v>
          </cell>
          <cell r="FC13">
            <v>427</v>
          </cell>
          <cell r="FD13">
            <v>571</v>
          </cell>
          <cell r="FE13">
            <v>998</v>
          </cell>
          <cell r="FF13">
            <v>1283</v>
          </cell>
          <cell r="FG13">
            <v>1299</v>
          </cell>
          <cell r="FH13">
            <v>2582</v>
          </cell>
          <cell r="FI13">
            <v>63</v>
          </cell>
          <cell r="FJ13">
            <v>94</v>
          </cell>
          <cell r="FK13">
            <v>157</v>
          </cell>
          <cell r="FL13">
            <v>3884</v>
          </cell>
          <cell r="FM13">
            <v>4250</v>
          </cell>
          <cell r="FN13">
            <v>0</v>
          </cell>
          <cell r="FO13">
            <v>0</v>
          </cell>
          <cell r="FP13">
            <v>0</v>
          </cell>
          <cell r="FQ13">
            <v>67</v>
          </cell>
          <cell r="FR13">
            <v>67</v>
          </cell>
          <cell r="FS13">
            <v>134</v>
          </cell>
          <cell r="FT13">
            <v>471</v>
          </cell>
          <cell r="FU13">
            <v>373</v>
          </cell>
          <cell r="FV13">
            <v>844</v>
          </cell>
          <cell r="FW13">
            <v>0</v>
          </cell>
        </row>
        <row r="14">
          <cell r="A14" t="str">
            <v>МАППБрусничноеСЗФО</v>
          </cell>
          <cell r="B14" t="str">
            <v>Санкт-Петербургский</v>
          </cell>
          <cell r="C14" t="str">
            <v>Брусничное</v>
          </cell>
          <cell r="D14" t="str">
            <v>АПП</v>
          </cell>
          <cell r="E14" t="str">
            <v>МАПП</v>
          </cell>
          <cell r="F14" t="str">
            <v>да</v>
          </cell>
          <cell r="G14" t="str">
            <v>СЗФО</v>
          </cell>
          <cell r="H14" t="str">
            <v>Ленинградская область</v>
          </cell>
          <cell r="I14" t="str">
            <v>Западный</v>
          </cell>
          <cell r="J14" t="str">
            <v>Сухопутный</v>
          </cell>
          <cell r="K14" t="str">
            <v>нет</v>
          </cell>
          <cell r="L14" t="str">
            <v>Финляндская Республика</v>
          </cell>
          <cell r="M14" t="str">
            <v>Нуямаа</v>
          </cell>
          <cell r="N14">
            <v>292000</v>
          </cell>
          <cell r="O14">
            <v>36500</v>
          </cell>
          <cell r="P14">
            <v>547500</v>
          </cell>
          <cell r="Q14">
            <v>2400</v>
          </cell>
          <cell r="R14">
            <v>27858</v>
          </cell>
          <cell r="S14">
            <v>32829</v>
          </cell>
          <cell r="T14">
            <v>28274</v>
          </cell>
          <cell r="U14">
            <v>25834</v>
          </cell>
          <cell r="V14">
            <v>114795</v>
          </cell>
          <cell r="W14">
            <v>2963</v>
          </cell>
          <cell r="X14">
            <v>3579</v>
          </cell>
          <cell r="Y14">
            <v>3854</v>
          </cell>
          <cell r="Z14">
            <v>3191</v>
          </cell>
          <cell r="AA14">
            <v>13587</v>
          </cell>
          <cell r="AB14">
            <v>207011</v>
          </cell>
          <cell r="AC14">
            <v>220380</v>
          </cell>
          <cell r="AD14">
            <v>240493</v>
          </cell>
          <cell r="AE14">
            <v>215349</v>
          </cell>
          <cell r="AF14">
            <v>883233</v>
          </cell>
          <cell r="AG14">
            <v>1011615</v>
          </cell>
          <cell r="AH14">
            <v>24499</v>
          </cell>
          <cell r="AI14">
            <v>33226</v>
          </cell>
          <cell r="AJ14">
            <v>35231</v>
          </cell>
          <cell r="AK14">
            <v>40570</v>
          </cell>
          <cell r="AL14">
            <v>133526</v>
          </cell>
          <cell r="AM14">
            <v>2445</v>
          </cell>
          <cell r="AN14">
            <v>3899</v>
          </cell>
          <cell r="AO14">
            <v>4028</v>
          </cell>
          <cell r="AP14">
            <v>4125</v>
          </cell>
          <cell r="AQ14">
            <v>14497</v>
          </cell>
          <cell r="AR14">
            <v>199094</v>
          </cell>
          <cell r="AS14">
            <v>218304</v>
          </cell>
          <cell r="AT14">
            <v>240730</v>
          </cell>
          <cell r="AU14">
            <v>215620</v>
          </cell>
          <cell r="AV14">
            <v>873748</v>
          </cell>
          <cell r="AW14">
            <v>1021771</v>
          </cell>
          <cell r="AX14">
            <v>32470</v>
          </cell>
          <cell r="AY14">
            <v>35192</v>
          </cell>
          <cell r="AZ14">
            <v>35910</v>
          </cell>
          <cell r="BA14">
            <v>36661</v>
          </cell>
          <cell r="BB14">
            <v>140233</v>
          </cell>
          <cell r="BC14">
            <v>3753</v>
          </cell>
          <cell r="BD14">
            <v>4782</v>
          </cell>
          <cell r="BE14">
            <v>5064</v>
          </cell>
          <cell r="BF14">
            <v>5353</v>
          </cell>
          <cell r="BG14">
            <v>18952</v>
          </cell>
          <cell r="BH14">
            <v>178195</v>
          </cell>
          <cell r="BI14">
            <v>222094</v>
          </cell>
          <cell r="BJ14">
            <v>251761</v>
          </cell>
          <cell r="BK14">
            <v>220746</v>
          </cell>
          <cell r="BL14">
            <v>872796</v>
          </cell>
          <cell r="BM14">
            <v>1031981</v>
          </cell>
          <cell r="BN14">
            <v>17362</v>
          </cell>
          <cell r="BO14">
            <v>19280</v>
          </cell>
          <cell r="BP14">
            <v>36642</v>
          </cell>
          <cell r="BQ14">
            <v>16193</v>
          </cell>
          <cell r="BR14">
            <v>17808</v>
          </cell>
          <cell r="BS14">
            <v>34001</v>
          </cell>
          <cell r="BT14">
            <v>15219</v>
          </cell>
          <cell r="BU14">
            <v>17630</v>
          </cell>
          <cell r="BV14">
            <v>32849</v>
          </cell>
          <cell r="BW14">
            <v>15841</v>
          </cell>
          <cell r="BX14">
            <v>17890</v>
          </cell>
          <cell r="BY14">
            <v>33731</v>
          </cell>
          <cell r="BZ14">
            <v>137223</v>
          </cell>
          <cell r="CA14">
            <v>4042</v>
          </cell>
          <cell r="CB14">
            <v>0</v>
          </cell>
          <cell r="CC14">
            <v>0</v>
          </cell>
          <cell r="CD14">
            <v>0</v>
          </cell>
          <cell r="CE14">
            <v>4042</v>
          </cell>
          <cell r="CF14">
            <v>171448</v>
          </cell>
          <cell r="CG14">
            <v>2186</v>
          </cell>
          <cell r="CH14">
            <v>4312</v>
          </cell>
          <cell r="CI14">
            <v>6031</v>
          </cell>
          <cell r="CJ14">
            <v>183977</v>
          </cell>
          <cell r="CK14">
            <v>325242</v>
          </cell>
          <cell r="CL14">
            <v>16050</v>
          </cell>
          <cell r="CM14">
            <v>18009</v>
          </cell>
          <cell r="CN14">
            <v>34059</v>
          </cell>
          <cell r="CO14">
            <v>16539</v>
          </cell>
          <cell r="CP14">
            <v>18616</v>
          </cell>
          <cell r="CQ14">
            <v>35155</v>
          </cell>
          <cell r="CR14">
            <v>6</v>
          </cell>
          <cell r="CS14">
            <v>5</v>
          </cell>
          <cell r="CT14">
            <v>11</v>
          </cell>
          <cell r="CU14">
            <v>24</v>
          </cell>
          <cell r="CV14">
            <v>22</v>
          </cell>
          <cell r="CW14">
            <v>46</v>
          </cell>
          <cell r="CX14">
            <v>3409</v>
          </cell>
          <cell r="CY14">
            <v>3405</v>
          </cell>
          <cell r="CZ14">
            <v>6814</v>
          </cell>
          <cell r="DA14">
            <v>6190</v>
          </cell>
          <cell r="DB14">
            <v>6052</v>
          </cell>
          <cell r="DC14">
            <v>12242</v>
          </cell>
          <cell r="DD14">
            <v>16966</v>
          </cell>
          <cell r="DE14">
            <v>19273</v>
          </cell>
          <cell r="DF14">
            <v>36239</v>
          </cell>
          <cell r="DG14">
            <v>19102</v>
          </cell>
          <cell r="DH14">
            <v>21180</v>
          </cell>
          <cell r="DI14">
            <v>40282</v>
          </cell>
          <cell r="DJ14">
            <v>74</v>
          </cell>
          <cell r="DK14">
            <v>74</v>
          </cell>
          <cell r="DL14">
            <v>148</v>
          </cell>
          <cell r="DM14">
            <v>98</v>
          </cell>
          <cell r="DN14">
            <v>98</v>
          </cell>
          <cell r="DO14">
            <v>196</v>
          </cell>
          <cell r="DP14">
            <v>11997</v>
          </cell>
          <cell r="DQ14">
            <v>11964</v>
          </cell>
          <cell r="DR14">
            <v>23961</v>
          </cell>
          <cell r="DS14">
            <v>14188</v>
          </cell>
          <cell r="DT14">
            <v>13754</v>
          </cell>
          <cell r="DU14">
            <v>27942</v>
          </cell>
          <cell r="DV14">
            <v>145735</v>
          </cell>
          <cell r="DW14">
            <v>401</v>
          </cell>
          <cell r="DX14">
            <v>70959</v>
          </cell>
          <cell r="DY14">
            <v>217095</v>
          </cell>
          <cell r="DZ14">
            <v>14431</v>
          </cell>
          <cell r="EA14">
            <v>15159</v>
          </cell>
          <cell r="EB14">
            <v>29590</v>
          </cell>
          <cell r="EC14">
            <v>4555</v>
          </cell>
          <cell r="ED14">
            <v>4146</v>
          </cell>
          <cell r="EE14">
            <v>8701</v>
          </cell>
          <cell r="EF14">
            <v>2961</v>
          </cell>
          <cell r="EG14">
            <v>2609</v>
          </cell>
          <cell r="EH14">
            <v>5570</v>
          </cell>
          <cell r="EI14">
            <v>4309</v>
          </cell>
          <cell r="EJ14">
            <v>3430</v>
          </cell>
          <cell r="EK14">
            <v>7739</v>
          </cell>
          <cell r="EL14">
            <v>51600</v>
          </cell>
          <cell r="EM14">
            <v>113</v>
          </cell>
          <cell r="EN14">
            <v>114</v>
          </cell>
          <cell r="EO14">
            <v>227</v>
          </cell>
          <cell r="EP14">
            <v>121</v>
          </cell>
          <cell r="EQ14">
            <v>122</v>
          </cell>
          <cell r="ER14">
            <v>243</v>
          </cell>
          <cell r="ES14">
            <v>559</v>
          </cell>
          <cell r="ET14">
            <v>576</v>
          </cell>
          <cell r="EU14">
            <v>1135</v>
          </cell>
          <cell r="EV14">
            <v>178</v>
          </cell>
          <cell r="EW14">
            <v>190</v>
          </cell>
          <cell r="EX14">
            <v>368</v>
          </cell>
          <cell r="EY14">
            <v>1973</v>
          </cell>
          <cell r="EZ14">
            <v>13028</v>
          </cell>
          <cell r="FA14">
            <v>13014</v>
          </cell>
          <cell r="FB14">
            <v>26042</v>
          </cell>
          <cell r="FC14">
            <v>20857</v>
          </cell>
          <cell r="FD14">
            <v>20195</v>
          </cell>
          <cell r="FE14">
            <v>41052</v>
          </cell>
          <cell r="FF14">
            <v>48535</v>
          </cell>
          <cell r="FG14">
            <v>47885</v>
          </cell>
          <cell r="FH14">
            <v>96420</v>
          </cell>
          <cell r="FI14">
            <v>19419</v>
          </cell>
          <cell r="FJ14">
            <v>17236</v>
          </cell>
          <cell r="FK14">
            <v>36655</v>
          </cell>
          <cell r="FL14">
            <v>200169</v>
          </cell>
          <cell r="FM14">
            <v>253742</v>
          </cell>
          <cell r="FN14">
            <v>4685</v>
          </cell>
          <cell r="FO14">
            <v>3300</v>
          </cell>
          <cell r="FP14">
            <v>7985</v>
          </cell>
          <cell r="FQ14">
            <v>169</v>
          </cell>
          <cell r="FR14">
            <v>165</v>
          </cell>
          <cell r="FS14">
            <v>334</v>
          </cell>
          <cell r="FT14">
            <v>17473</v>
          </cell>
          <cell r="FU14">
            <v>17071</v>
          </cell>
          <cell r="FV14">
            <v>34544</v>
          </cell>
          <cell r="FW14">
            <v>7414</v>
          </cell>
        </row>
        <row r="15">
          <cell r="A15" t="str">
            <v>МАППБугаевкаЦФО</v>
          </cell>
          <cell r="B15" t="str">
            <v>Белгородский</v>
          </cell>
          <cell r="C15" t="str">
            <v>Бугаевка</v>
          </cell>
          <cell r="D15" t="str">
            <v>АПП</v>
          </cell>
          <cell r="E15" t="str">
            <v>МАПП</v>
          </cell>
          <cell r="F15" t="str">
            <v>да</v>
          </cell>
          <cell r="G15" t="str">
            <v>ЦФО</v>
          </cell>
          <cell r="H15" t="str">
            <v>Воронежская область</v>
          </cell>
          <cell r="I15" t="str">
            <v>Западный</v>
          </cell>
          <cell r="J15" t="str">
            <v>Сухопутный</v>
          </cell>
          <cell r="K15" t="str">
            <v>нет</v>
          </cell>
          <cell r="L15" t="str">
            <v>не применимо (ЛНР)</v>
          </cell>
          <cell r="M15" t="str">
            <v>Просяное</v>
          </cell>
          <cell r="N15">
            <v>36500</v>
          </cell>
          <cell r="O15">
            <v>18250</v>
          </cell>
          <cell r="P15">
            <v>127750</v>
          </cell>
          <cell r="Q15">
            <v>500</v>
          </cell>
          <cell r="R15">
            <v>2476</v>
          </cell>
          <cell r="S15">
            <v>3362</v>
          </cell>
          <cell r="T15">
            <v>3655</v>
          </cell>
          <cell r="U15">
            <v>3863</v>
          </cell>
          <cell r="V15">
            <v>13356</v>
          </cell>
          <cell r="W15">
            <v>911</v>
          </cell>
          <cell r="X15">
            <v>1094</v>
          </cell>
          <cell r="Y15">
            <v>1162</v>
          </cell>
          <cell r="Z15">
            <v>1277</v>
          </cell>
          <cell r="AA15">
            <v>4444</v>
          </cell>
          <cell r="AB15">
            <v>12613</v>
          </cell>
          <cell r="AC15">
            <v>16161</v>
          </cell>
          <cell r="AD15">
            <v>16586</v>
          </cell>
          <cell r="AE15">
            <v>15592</v>
          </cell>
          <cell r="AF15">
            <v>60952</v>
          </cell>
          <cell r="AG15">
            <v>78752</v>
          </cell>
          <cell r="AH15">
            <v>2940</v>
          </cell>
          <cell r="AI15">
            <v>3850</v>
          </cell>
          <cell r="AJ15">
            <v>4431</v>
          </cell>
          <cell r="AK15">
            <v>3638</v>
          </cell>
          <cell r="AL15">
            <v>14859</v>
          </cell>
          <cell r="AM15">
            <v>1139</v>
          </cell>
          <cell r="AN15">
            <v>1293</v>
          </cell>
          <cell r="AO15">
            <v>1465</v>
          </cell>
          <cell r="AP15">
            <v>1211</v>
          </cell>
          <cell r="AQ15">
            <v>5108</v>
          </cell>
          <cell r="AR15">
            <v>12455</v>
          </cell>
          <cell r="AS15">
            <v>16673</v>
          </cell>
          <cell r="AT15">
            <v>19710</v>
          </cell>
          <cell r="AU15">
            <v>20591</v>
          </cell>
          <cell r="AV15">
            <v>69429</v>
          </cell>
          <cell r="AW15">
            <v>89396</v>
          </cell>
          <cell r="AX15">
            <v>1462</v>
          </cell>
          <cell r="AY15">
            <v>1498</v>
          </cell>
          <cell r="AZ15">
            <v>1291</v>
          </cell>
          <cell r="BA15">
            <v>1285</v>
          </cell>
          <cell r="BB15">
            <v>5536</v>
          </cell>
          <cell r="BC15">
            <v>977</v>
          </cell>
          <cell r="BD15">
            <v>1101</v>
          </cell>
          <cell r="BE15">
            <v>1299</v>
          </cell>
          <cell r="BF15">
            <v>1084</v>
          </cell>
          <cell r="BG15">
            <v>4461</v>
          </cell>
          <cell r="BH15">
            <v>11368</v>
          </cell>
          <cell r="BI15">
            <v>15355</v>
          </cell>
          <cell r="BJ15">
            <v>16735</v>
          </cell>
          <cell r="BK15">
            <v>14924</v>
          </cell>
          <cell r="BL15">
            <v>58382</v>
          </cell>
          <cell r="BM15">
            <v>68379</v>
          </cell>
          <cell r="BN15">
            <v>376</v>
          </cell>
          <cell r="BO15">
            <v>307</v>
          </cell>
          <cell r="BP15">
            <v>683</v>
          </cell>
          <cell r="BQ15">
            <v>14</v>
          </cell>
          <cell r="BR15">
            <v>17</v>
          </cell>
          <cell r="BS15">
            <v>31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714</v>
          </cell>
          <cell r="CA15">
            <v>771</v>
          </cell>
          <cell r="CB15">
            <v>0</v>
          </cell>
          <cell r="CC15">
            <v>0</v>
          </cell>
          <cell r="CD15">
            <v>0</v>
          </cell>
          <cell r="CE15">
            <v>771</v>
          </cell>
          <cell r="CF15">
            <v>7614</v>
          </cell>
          <cell r="CG15">
            <v>13</v>
          </cell>
          <cell r="CH15">
            <v>0</v>
          </cell>
          <cell r="CI15">
            <v>0</v>
          </cell>
          <cell r="CJ15">
            <v>7627</v>
          </cell>
          <cell r="CK15">
            <v>9112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2</v>
          </cell>
          <cell r="EA15">
            <v>11</v>
          </cell>
          <cell r="EB15">
            <v>13</v>
          </cell>
          <cell r="EC15">
            <v>526</v>
          </cell>
          <cell r="ED15">
            <v>574</v>
          </cell>
          <cell r="EE15">
            <v>1100</v>
          </cell>
          <cell r="EF15">
            <v>4488</v>
          </cell>
          <cell r="EG15">
            <v>3836</v>
          </cell>
          <cell r="EH15">
            <v>8324</v>
          </cell>
          <cell r="EI15">
            <v>11923</v>
          </cell>
          <cell r="EJ15">
            <v>10556</v>
          </cell>
          <cell r="EK15">
            <v>22479</v>
          </cell>
          <cell r="EL15">
            <v>31916</v>
          </cell>
          <cell r="EM15">
            <v>0</v>
          </cell>
          <cell r="EN15">
            <v>0</v>
          </cell>
          <cell r="EO15">
            <v>0</v>
          </cell>
          <cell r="EP15">
            <v>8</v>
          </cell>
          <cell r="EQ15">
            <v>5</v>
          </cell>
          <cell r="ER15">
            <v>13</v>
          </cell>
          <cell r="ES15">
            <v>36</v>
          </cell>
          <cell r="ET15">
            <v>33</v>
          </cell>
          <cell r="EU15">
            <v>69</v>
          </cell>
          <cell r="EV15">
            <v>226</v>
          </cell>
          <cell r="EW15">
            <v>231</v>
          </cell>
          <cell r="EX15">
            <v>457</v>
          </cell>
          <cell r="EY15">
            <v>539</v>
          </cell>
          <cell r="EZ15">
            <v>439</v>
          </cell>
          <cell r="FA15">
            <v>155</v>
          </cell>
          <cell r="FB15">
            <v>594</v>
          </cell>
          <cell r="FC15">
            <v>1676</v>
          </cell>
          <cell r="FD15">
            <v>1220</v>
          </cell>
          <cell r="FE15">
            <v>2896</v>
          </cell>
          <cell r="FF15">
            <v>5227</v>
          </cell>
          <cell r="FG15">
            <v>4058</v>
          </cell>
          <cell r="FH15">
            <v>9285</v>
          </cell>
          <cell r="FI15">
            <v>9314</v>
          </cell>
          <cell r="FJ15">
            <v>8747</v>
          </cell>
          <cell r="FK15">
            <v>18061</v>
          </cell>
          <cell r="FL15">
            <v>30836</v>
          </cell>
          <cell r="FM15">
            <v>63291</v>
          </cell>
          <cell r="FN15">
            <v>8008</v>
          </cell>
          <cell r="FO15">
            <v>7645</v>
          </cell>
          <cell r="FP15">
            <v>15653</v>
          </cell>
          <cell r="FQ15">
            <v>429</v>
          </cell>
          <cell r="FR15">
            <v>365</v>
          </cell>
          <cell r="FS15">
            <v>794</v>
          </cell>
          <cell r="FT15">
            <v>11545</v>
          </cell>
          <cell r="FU15">
            <v>12020</v>
          </cell>
          <cell r="FV15">
            <v>23565</v>
          </cell>
          <cell r="FW15">
            <v>15229</v>
          </cell>
        </row>
        <row r="16">
          <cell r="A16" t="str">
            <v>МАППБурачкиСЗФО</v>
          </cell>
          <cell r="B16" t="str">
            <v>Псковский</v>
          </cell>
          <cell r="C16" t="str">
            <v>Бурачки</v>
          </cell>
          <cell r="D16" t="str">
            <v>АПП</v>
          </cell>
          <cell r="E16" t="str">
            <v>МАПП</v>
          </cell>
          <cell r="F16" t="str">
            <v>да</v>
          </cell>
          <cell r="G16" t="str">
            <v>СЗФО</v>
          </cell>
          <cell r="H16" t="str">
            <v>Псковская область</v>
          </cell>
          <cell r="I16" t="str">
            <v>Западный</v>
          </cell>
          <cell r="J16" t="str">
            <v>Сухопутный</v>
          </cell>
          <cell r="K16" t="str">
            <v>нет</v>
          </cell>
          <cell r="L16" t="str">
            <v>Латвийская Республика</v>
          </cell>
          <cell r="M16" t="str">
            <v>Терехово</v>
          </cell>
          <cell r="N16">
            <v>109500</v>
          </cell>
          <cell r="O16">
            <v>29200</v>
          </cell>
          <cell r="P16">
            <v>591300</v>
          </cell>
          <cell r="Q16">
            <v>2000</v>
          </cell>
          <cell r="R16">
            <v>30919</v>
          </cell>
          <cell r="S16">
            <v>33880</v>
          </cell>
          <cell r="T16">
            <v>36296</v>
          </cell>
          <cell r="U16">
            <v>40070</v>
          </cell>
          <cell r="V16">
            <v>141165</v>
          </cell>
          <cell r="W16">
            <v>407</v>
          </cell>
          <cell r="X16">
            <v>489</v>
          </cell>
          <cell r="Y16">
            <v>562</v>
          </cell>
          <cell r="Z16">
            <v>366</v>
          </cell>
          <cell r="AA16">
            <v>1824</v>
          </cell>
          <cell r="AB16">
            <v>45801</v>
          </cell>
          <cell r="AC16">
            <v>48616</v>
          </cell>
          <cell r="AD16">
            <v>55495</v>
          </cell>
          <cell r="AE16">
            <v>39834</v>
          </cell>
          <cell r="AF16">
            <v>189746</v>
          </cell>
          <cell r="AG16">
            <v>332735</v>
          </cell>
          <cell r="AH16">
            <v>30768</v>
          </cell>
          <cell r="AI16">
            <v>38259</v>
          </cell>
          <cell r="AJ16">
            <v>37930</v>
          </cell>
          <cell r="AK16">
            <v>40886</v>
          </cell>
          <cell r="AL16">
            <v>147843</v>
          </cell>
          <cell r="AM16">
            <v>396</v>
          </cell>
          <cell r="AN16">
            <v>512</v>
          </cell>
          <cell r="AO16">
            <v>617</v>
          </cell>
          <cell r="AP16">
            <v>451</v>
          </cell>
          <cell r="AQ16">
            <v>1976</v>
          </cell>
          <cell r="AR16">
            <v>38372</v>
          </cell>
          <cell r="AS16">
            <v>47437</v>
          </cell>
          <cell r="AT16">
            <v>59787</v>
          </cell>
          <cell r="AU16">
            <v>43397</v>
          </cell>
          <cell r="AV16">
            <v>188993</v>
          </cell>
          <cell r="AW16">
            <v>338812</v>
          </cell>
          <cell r="AX16">
            <v>33102</v>
          </cell>
          <cell r="AY16">
            <v>37283</v>
          </cell>
          <cell r="AZ16">
            <v>26393</v>
          </cell>
          <cell r="BA16">
            <v>41452</v>
          </cell>
          <cell r="BB16">
            <v>138230</v>
          </cell>
          <cell r="BC16">
            <v>360</v>
          </cell>
          <cell r="BD16">
            <v>472</v>
          </cell>
          <cell r="BE16">
            <v>502</v>
          </cell>
          <cell r="BF16">
            <v>397</v>
          </cell>
          <cell r="BG16">
            <v>1731</v>
          </cell>
          <cell r="BH16">
            <v>38568</v>
          </cell>
          <cell r="BI16">
            <v>43039</v>
          </cell>
          <cell r="BJ16">
            <v>35425</v>
          </cell>
          <cell r="BK16">
            <v>37982</v>
          </cell>
          <cell r="BL16">
            <v>155014</v>
          </cell>
          <cell r="BM16">
            <v>294975</v>
          </cell>
          <cell r="BN16">
            <v>19996</v>
          </cell>
          <cell r="BO16">
            <v>10754</v>
          </cell>
          <cell r="BP16">
            <v>30750</v>
          </cell>
          <cell r="BQ16">
            <v>18264</v>
          </cell>
          <cell r="BR16">
            <v>9654</v>
          </cell>
          <cell r="BS16">
            <v>27918</v>
          </cell>
          <cell r="BT16">
            <v>22131</v>
          </cell>
          <cell r="BU16">
            <v>10015</v>
          </cell>
          <cell r="BV16">
            <v>32146</v>
          </cell>
          <cell r="BW16">
            <v>28889</v>
          </cell>
          <cell r="BX16">
            <v>11095</v>
          </cell>
          <cell r="BY16">
            <v>39984</v>
          </cell>
          <cell r="BZ16">
            <v>130798</v>
          </cell>
          <cell r="CA16">
            <v>379</v>
          </cell>
          <cell r="CB16">
            <v>0</v>
          </cell>
          <cell r="CC16">
            <v>12</v>
          </cell>
          <cell r="CD16">
            <v>57</v>
          </cell>
          <cell r="CE16">
            <v>448</v>
          </cell>
          <cell r="CF16">
            <v>35180</v>
          </cell>
          <cell r="CG16">
            <v>1174</v>
          </cell>
          <cell r="CH16">
            <v>4832</v>
          </cell>
          <cell r="CI16">
            <v>2644</v>
          </cell>
          <cell r="CJ16">
            <v>43830</v>
          </cell>
          <cell r="CK16">
            <v>175076</v>
          </cell>
          <cell r="CL16">
            <v>21062</v>
          </cell>
          <cell r="CM16">
            <v>9201</v>
          </cell>
          <cell r="CN16">
            <v>30263</v>
          </cell>
          <cell r="CO16">
            <v>25640</v>
          </cell>
          <cell r="CP16">
            <v>10592</v>
          </cell>
          <cell r="CQ16">
            <v>36232</v>
          </cell>
          <cell r="CR16">
            <v>11</v>
          </cell>
          <cell r="CS16">
            <v>6</v>
          </cell>
          <cell r="CT16">
            <v>17</v>
          </cell>
          <cell r="CU16">
            <v>44</v>
          </cell>
          <cell r="CV16">
            <v>3</v>
          </cell>
          <cell r="CW16">
            <v>47</v>
          </cell>
          <cell r="CX16">
            <v>870</v>
          </cell>
          <cell r="CY16">
            <v>731</v>
          </cell>
          <cell r="CZ16">
            <v>1601</v>
          </cell>
          <cell r="DA16">
            <v>1304</v>
          </cell>
          <cell r="DB16">
            <v>1342</v>
          </cell>
          <cell r="DC16">
            <v>2646</v>
          </cell>
          <cell r="DD16">
            <v>25106</v>
          </cell>
          <cell r="DE16">
            <v>8765</v>
          </cell>
          <cell r="DF16">
            <v>33871</v>
          </cell>
          <cell r="DG16">
            <v>26998</v>
          </cell>
          <cell r="DH16">
            <v>8148</v>
          </cell>
          <cell r="DI16">
            <v>35146</v>
          </cell>
          <cell r="DJ16">
            <v>45</v>
          </cell>
          <cell r="DK16">
            <v>34</v>
          </cell>
          <cell r="DL16">
            <v>79</v>
          </cell>
          <cell r="DM16">
            <v>76</v>
          </cell>
          <cell r="DN16">
            <v>39</v>
          </cell>
          <cell r="DO16">
            <v>115</v>
          </cell>
          <cell r="DP16">
            <v>3304</v>
          </cell>
          <cell r="DQ16">
            <v>3124</v>
          </cell>
          <cell r="DR16">
            <v>6428</v>
          </cell>
          <cell r="DS16">
            <v>2813</v>
          </cell>
          <cell r="DT16">
            <v>2346</v>
          </cell>
          <cell r="DU16">
            <v>5159</v>
          </cell>
          <cell r="DV16">
            <v>135512</v>
          </cell>
          <cell r="DW16">
            <v>258</v>
          </cell>
          <cell r="DX16">
            <v>15834</v>
          </cell>
          <cell r="DY16">
            <v>151604</v>
          </cell>
          <cell r="DZ16">
            <v>20755</v>
          </cell>
          <cell r="EA16">
            <v>7362</v>
          </cell>
          <cell r="EB16">
            <v>28117</v>
          </cell>
          <cell r="EC16">
            <v>18544</v>
          </cell>
          <cell r="ED16">
            <v>8249</v>
          </cell>
          <cell r="EE16">
            <v>26793</v>
          </cell>
          <cell r="EF16">
            <v>17530</v>
          </cell>
          <cell r="EG16">
            <v>8587</v>
          </cell>
          <cell r="EH16">
            <v>26117</v>
          </cell>
          <cell r="EI16">
            <v>19064</v>
          </cell>
          <cell r="EJ16">
            <v>8787</v>
          </cell>
          <cell r="EK16">
            <v>27851</v>
          </cell>
          <cell r="EL16">
            <v>108878</v>
          </cell>
          <cell r="EM16">
            <v>98</v>
          </cell>
          <cell r="EN16">
            <v>88</v>
          </cell>
          <cell r="EO16">
            <v>186</v>
          </cell>
          <cell r="EP16">
            <v>339</v>
          </cell>
          <cell r="EQ16">
            <v>278</v>
          </cell>
          <cell r="ER16">
            <v>617</v>
          </cell>
          <cell r="ES16">
            <v>266</v>
          </cell>
          <cell r="ET16">
            <v>255</v>
          </cell>
          <cell r="EU16">
            <v>521</v>
          </cell>
          <cell r="EV16">
            <v>237</v>
          </cell>
          <cell r="EW16">
            <v>312</v>
          </cell>
          <cell r="EX16">
            <v>549</v>
          </cell>
          <cell r="EY16">
            <v>1873</v>
          </cell>
          <cell r="EZ16">
            <v>2395</v>
          </cell>
          <cell r="FA16">
            <v>3665</v>
          </cell>
          <cell r="FB16">
            <v>6060</v>
          </cell>
          <cell r="FC16">
            <v>5194</v>
          </cell>
          <cell r="FD16">
            <v>7999</v>
          </cell>
          <cell r="FE16">
            <v>13193</v>
          </cell>
          <cell r="FF16">
            <v>4858</v>
          </cell>
          <cell r="FG16">
            <v>6742</v>
          </cell>
          <cell r="FH16">
            <v>11600</v>
          </cell>
          <cell r="FI16">
            <v>2674</v>
          </cell>
          <cell r="FJ16">
            <v>4378</v>
          </cell>
          <cell r="FK16">
            <v>7052</v>
          </cell>
          <cell r="FL16">
            <v>37905</v>
          </cell>
          <cell r="FM16">
            <v>148656</v>
          </cell>
          <cell r="FN16">
            <v>16856</v>
          </cell>
          <cell r="FO16">
            <v>10552</v>
          </cell>
          <cell r="FP16">
            <v>27408</v>
          </cell>
          <cell r="FQ16">
            <v>211</v>
          </cell>
          <cell r="FR16">
            <v>286</v>
          </cell>
          <cell r="FS16">
            <v>497</v>
          </cell>
          <cell r="FT16">
            <v>2428</v>
          </cell>
          <cell r="FU16">
            <v>3608</v>
          </cell>
          <cell r="FV16">
            <v>6036</v>
          </cell>
          <cell r="FW16">
            <v>31345</v>
          </cell>
        </row>
        <row r="17">
          <cell r="A17" t="str">
            <v>ДАППВалуйкиЦФО</v>
          </cell>
          <cell r="B17" t="str">
            <v>Белгородский</v>
          </cell>
          <cell r="C17" t="str">
            <v>Валуйки</v>
          </cell>
          <cell r="D17" t="str">
            <v>АПП</v>
          </cell>
          <cell r="E17" t="str">
            <v>ДАПП</v>
          </cell>
          <cell r="F17" t="str">
            <v>да</v>
          </cell>
          <cell r="G17" t="str">
            <v>ЦФО</v>
          </cell>
          <cell r="H17" t="str">
            <v>Белгородская область</v>
          </cell>
          <cell r="I17" t="str">
            <v>Западный</v>
          </cell>
          <cell r="J17" t="str">
            <v>Сухопутный</v>
          </cell>
          <cell r="K17" t="str">
            <v>нет</v>
          </cell>
          <cell r="L17" t="str">
            <v>не применимо (ЛНР)</v>
          </cell>
          <cell r="M17" t="str">
            <v>Демино-Александровка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12</v>
          </cell>
          <cell r="EG17">
            <v>11</v>
          </cell>
          <cell r="EH17">
            <v>23</v>
          </cell>
          <cell r="EI17">
            <v>10246</v>
          </cell>
          <cell r="EJ17">
            <v>9793</v>
          </cell>
          <cell r="EK17">
            <v>20039</v>
          </cell>
          <cell r="EL17">
            <v>20062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2</v>
          </cell>
          <cell r="ET17">
            <v>2</v>
          </cell>
          <cell r="EU17">
            <v>4</v>
          </cell>
          <cell r="EV17">
            <v>3407</v>
          </cell>
          <cell r="EW17">
            <v>3444</v>
          </cell>
          <cell r="EX17">
            <v>6851</v>
          </cell>
          <cell r="EY17">
            <v>6855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615</v>
          </cell>
          <cell r="FG17">
            <v>266</v>
          </cell>
          <cell r="FH17">
            <v>881</v>
          </cell>
          <cell r="FI17">
            <v>7563</v>
          </cell>
          <cell r="FJ17">
            <v>7558</v>
          </cell>
          <cell r="FK17">
            <v>15121</v>
          </cell>
          <cell r="FL17">
            <v>16002</v>
          </cell>
          <cell r="FM17">
            <v>42919</v>
          </cell>
          <cell r="FN17">
            <v>704</v>
          </cell>
          <cell r="FO17">
            <v>969</v>
          </cell>
          <cell r="FP17">
            <v>1673</v>
          </cell>
          <cell r="FQ17">
            <v>75</v>
          </cell>
          <cell r="FR17">
            <v>88</v>
          </cell>
          <cell r="FS17">
            <v>163</v>
          </cell>
          <cell r="FT17">
            <v>5587</v>
          </cell>
          <cell r="FU17">
            <v>5668</v>
          </cell>
          <cell r="FV17">
            <v>11255</v>
          </cell>
          <cell r="FW17">
            <v>782</v>
          </cell>
        </row>
        <row r="18">
          <cell r="A18" t="str">
            <v>ДАППВергелевкаЦФО</v>
          </cell>
          <cell r="B18" t="str">
            <v>Белгородский</v>
          </cell>
          <cell r="C18" t="str">
            <v>Вергелевка</v>
          </cell>
          <cell r="D18" t="str">
            <v>АПП</v>
          </cell>
          <cell r="E18" t="str">
            <v>ДАПП</v>
          </cell>
          <cell r="F18" t="str">
            <v>нет</v>
          </cell>
          <cell r="G18" t="str">
            <v>ЦФО</v>
          </cell>
          <cell r="H18" t="str">
            <v>Белгородская область</v>
          </cell>
          <cell r="I18" t="str">
            <v>Западный</v>
          </cell>
          <cell r="J18" t="str">
            <v>Сухопутный</v>
          </cell>
          <cell r="K18" t="str">
            <v>нет</v>
          </cell>
          <cell r="L18" t="str">
            <v>Украина</v>
          </cell>
          <cell r="M18" t="str">
            <v>Пыльное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</row>
        <row r="19">
          <cell r="A19" t="str">
            <v>ДАППВериговкаЦФО</v>
          </cell>
          <cell r="B19" t="str">
            <v>Белгородский</v>
          </cell>
          <cell r="C19" t="str">
            <v>Вериговка</v>
          </cell>
          <cell r="D19" t="str">
            <v>АПП</v>
          </cell>
          <cell r="E19" t="str">
            <v>ДАПП</v>
          </cell>
          <cell r="F19" t="str">
            <v>да</v>
          </cell>
          <cell r="G19" t="str">
            <v>ЦФО</v>
          </cell>
          <cell r="H19" t="str">
            <v>Белгородская область</v>
          </cell>
          <cell r="I19" t="str">
            <v>Западный</v>
          </cell>
          <cell r="J19" t="str">
            <v>Сухопутный</v>
          </cell>
          <cell r="K19" t="str">
            <v>нет</v>
          </cell>
          <cell r="L19" t="str">
            <v>Украина</v>
          </cell>
          <cell r="M19" t="str">
            <v>Чугуновка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21</v>
          </cell>
          <cell r="S19">
            <v>37</v>
          </cell>
          <cell r="T19">
            <v>31</v>
          </cell>
          <cell r="U19">
            <v>17</v>
          </cell>
          <cell r="V19">
            <v>106</v>
          </cell>
          <cell r="W19">
            <v>340</v>
          </cell>
          <cell r="X19">
            <v>390</v>
          </cell>
          <cell r="Y19">
            <v>399</v>
          </cell>
          <cell r="Z19">
            <v>310</v>
          </cell>
          <cell r="AA19">
            <v>1439</v>
          </cell>
          <cell r="AB19">
            <v>7547</v>
          </cell>
          <cell r="AC19">
            <v>9147</v>
          </cell>
          <cell r="AD19">
            <v>10129</v>
          </cell>
          <cell r="AE19">
            <v>8533</v>
          </cell>
          <cell r="AF19">
            <v>35356</v>
          </cell>
          <cell r="AG19">
            <v>36901</v>
          </cell>
          <cell r="AH19">
            <v>12</v>
          </cell>
          <cell r="AI19">
            <v>20</v>
          </cell>
          <cell r="AJ19">
            <v>20</v>
          </cell>
          <cell r="AK19">
            <v>20</v>
          </cell>
          <cell r="AL19">
            <v>72</v>
          </cell>
          <cell r="AM19">
            <v>226</v>
          </cell>
          <cell r="AN19">
            <v>371</v>
          </cell>
          <cell r="AO19">
            <v>390</v>
          </cell>
          <cell r="AP19">
            <v>320</v>
          </cell>
          <cell r="AQ19">
            <v>1307</v>
          </cell>
          <cell r="AR19">
            <v>5514</v>
          </cell>
          <cell r="AS19">
            <v>8140</v>
          </cell>
          <cell r="AT19">
            <v>8184</v>
          </cell>
          <cell r="AU19">
            <v>6842</v>
          </cell>
          <cell r="AV19">
            <v>28680</v>
          </cell>
          <cell r="AW19">
            <v>30059</v>
          </cell>
          <cell r="AX19">
            <v>3</v>
          </cell>
          <cell r="AY19">
            <v>12</v>
          </cell>
          <cell r="AZ19">
            <v>16</v>
          </cell>
          <cell r="BA19">
            <v>2</v>
          </cell>
          <cell r="BB19">
            <v>33</v>
          </cell>
          <cell r="BC19">
            <v>143</v>
          </cell>
          <cell r="BD19">
            <v>171</v>
          </cell>
          <cell r="BE19">
            <v>217</v>
          </cell>
          <cell r="BF19">
            <v>128</v>
          </cell>
          <cell r="BG19">
            <v>659</v>
          </cell>
          <cell r="BH19">
            <v>3456</v>
          </cell>
          <cell r="BI19">
            <v>5319</v>
          </cell>
          <cell r="BJ19">
            <v>5413</v>
          </cell>
          <cell r="BK19">
            <v>4260</v>
          </cell>
          <cell r="BL19">
            <v>18448</v>
          </cell>
          <cell r="BM19">
            <v>19140</v>
          </cell>
          <cell r="BN19">
            <v>4</v>
          </cell>
          <cell r="BO19">
            <v>1</v>
          </cell>
          <cell r="BP19">
            <v>5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5</v>
          </cell>
          <cell r="CA19">
            <v>40</v>
          </cell>
          <cell r="CB19">
            <v>0</v>
          </cell>
          <cell r="CC19">
            <v>0</v>
          </cell>
          <cell r="CD19">
            <v>0</v>
          </cell>
          <cell r="CE19">
            <v>40</v>
          </cell>
          <cell r="CF19">
            <v>2586</v>
          </cell>
          <cell r="CG19">
            <v>5</v>
          </cell>
          <cell r="CH19">
            <v>0</v>
          </cell>
          <cell r="CI19">
            <v>0</v>
          </cell>
          <cell r="CJ19">
            <v>2591</v>
          </cell>
          <cell r="CK19">
            <v>2636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1</v>
          </cell>
          <cell r="EA19">
            <v>0</v>
          </cell>
          <cell r="EB19">
            <v>1</v>
          </cell>
          <cell r="EC19">
            <v>595</v>
          </cell>
          <cell r="ED19">
            <v>535</v>
          </cell>
          <cell r="EE19">
            <v>1130</v>
          </cell>
          <cell r="EF19">
            <v>4466</v>
          </cell>
          <cell r="EG19">
            <v>3593</v>
          </cell>
          <cell r="EH19">
            <v>8059</v>
          </cell>
          <cell r="EI19">
            <v>0</v>
          </cell>
          <cell r="EJ19">
            <v>0</v>
          </cell>
          <cell r="EK19">
            <v>0</v>
          </cell>
          <cell r="EL19">
            <v>9190</v>
          </cell>
          <cell r="EM19">
            <v>0</v>
          </cell>
          <cell r="EN19">
            <v>0</v>
          </cell>
          <cell r="EO19">
            <v>0</v>
          </cell>
          <cell r="EP19">
            <v>2</v>
          </cell>
          <cell r="EQ19">
            <v>2</v>
          </cell>
          <cell r="ER19">
            <v>4</v>
          </cell>
          <cell r="ES19">
            <v>3</v>
          </cell>
          <cell r="ET19">
            <v>2</v>
          </cell>
          <cell r="EU19">
            <v>5</v>
          </cell>
          <cell r="EV19">
            <v>0</v>
          </cell>
          <cell r="EW19">
            <v>0</v>
          </cell>
          <cell r="EX19">
            <v>0</v>
          </cell>
          <cell r="EY19">
            <v>9</v>
          </cell>
          <cell r="EZ19">
            <v>205</v>
          </cell>
          <cell r="FA19">
            <v>149</v>
          </cell>
          <cell r="FB19">
            <v>354</v>
          </cell>
          <cell r="FC19">
            <v>1451</v>
          </cell>
          <cell r="FD19">
            <v>1197</v>
          </cell>
          <cell r="FE19">
            <v>2648</v>
          </cell>
          <cell r="FF19">
            <v>2802</v>
          </cell>
          <cell r="FG19">
            <v>1886</v>
          </cell>
          <cell r="FH19">
            <v>4688</v>
          </cell>
          <cell r="FI19">
            <v>1</v>
          </cell>
          <cell r="FJ19">
            <v>2</v>
          </cell>
          <cell r="FK19">
            <v>3</v>
          </cell>
          <cell r="FL19">
            <v>7693</v>
          </cell>
          <cell r="FM19">
            <v>16892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</row>
        <row r="20">
          <cell r="A20" t="str">
            <v>МАППБугристоеУФО</v>
          </cell>
          <cell r="B20" t="str">
            <v>Уральский</v>
          </cell>
          <cell r="C20" t="str">
            <v>Бугристое</v>
          </cell>
          <cell r="D20" t="str">
            <v>АПП</v>
          </cell>
          <cell r="E20" t="str">
            <v>МАПП</v>
          </cell>
          <cell r="F20" t="str">
            <v>да</v>
          </cell>
          <cell r="G20" t="str">
            <v>УФО</v>
          </cell>
          <cell r="H20" t="str">
            <v>Челябинская область</v>
          </cell>
          <cell r="I20" t="str">
            <v>Не является признаком отнесения к МТК</v>
          </cell>
          <cell r="J20" t="str">
            <v>Не является признаком отнесения к МТК</v>
          </cell>
          <cell r="K20" t="str">
            <v>нет</v>
          </cell>
          <cell r="L20" t="str">
            <v>Республика Казахстан</v>
          </cell>
          <cell r="M20" t="str">
            <v>Кайрак</v>
          </cell>
          <cell r="N20">
            <v>109500</v>
          </cell>
          <cell r="O20">
            <v>36500</v>
          </cell>
          <cell r="P20">
            <v>584000</v>
          </cell>
          <cell r="Q20">
            <v>2000</v>
          </cell>
          <cell r="R20">
            <v>45800</v>
          </cell>
          <cell r="S20">
            <v>66043</v>
          </cell>
          <cell r="T20">
            <v>65941</v>
          </cell>
          <cell r="U20">
            <v>56139</v>
          </cell>
          <cell r="V20">
            <v>233923</v>
          </cell>
          <cell r="W20">
            <v>2870</v>
          </cell>
          <cell r="X20">
            <v>3422</v>
          </cell>
          <cell r="Y20">
            <v>3529</v>
          </cell>
          <cell r="Z20">
            <v>5061</v>
          </cell>
          <cell r="AA20">
            <v>14882</v>
          </cell>
          <cell r="AB20">
            <v>78104</v>
          </cell>
          <cell r="AC20">
            <v>99872</v>
          </cell>
          <cell r="AD20">
            <v>124310</v>
          </cell>
          <cell r="AE20">
            <v>89566</v>
          </cell>
          <cell r="AF20">
            <v>391852</v>
          </cell>
          <cell r="AG20">
            <v>640657</v>
          </cell>
          <cell r="AH20">
            <v>47020</v>
          </cell>
          <cell r="AI20">
            <v>61903</v>
          </cell>
          <cell r="AJ20">
            <v>70242</v>
          </cell>
          <cell r="AK20">
            <v>63638</v>
          </cell>
          <cell r="AL20">
            <v>242803</v>
          </cell>
          <cell r="AM20">
            <v>2839</v>
          </cell>
          <cell r="AN20">
            <v>3115</v>
          </cell>
          <cell r="AO20">
            <v>2829</v>
          </cell>
          <cell r="AP20">
            <v>2054</v>
          </cell>
          <cell r="AQ20">
            <v>10837</v>
          </cell>
          <cell r="AR20">
            <v>84731</v>
          </cell>
          <cell r="AS20">
            <v>87327</v>
          </cell>
          <cell r="AT20">
            <v>120299</v>
          </cell>
          <cell r="AU20">
            <v>90541</v>
          </cell>
          <cell r="AV20">
            <v>382898</v>
          </cell>
          <cell r="AW20">
            <v>636538</v>
          </cell>
          <cell r="AX20">
            <v>46723</v>
          </cell>
          <cell r="AY20">
            <v>65753</v>
          </cell>
          <cell r="AZ20">
            <v>72832</v>
          </cell>
          <cell r="BA20">
            <v>69121</v>
          </cell>
          <cell r="BB20">
            <v>254429</v>
          </cell>
          <cell r="BC20">
            <v>2806</v>
          </cell>
          <cell r="BD20">
            <v>2787</v>
          </cell>
          <cell r="BE20">
            <v>2725</v>
          </cell>
          <cell r="BF20">
            <v>2564</v>
          </cell>
          <cell r="BG20">
            <v>10882</v>
          </cell>
          <cell r="BH20">
            <v>82508</v>
          </cell>
          <cell r="BI20">
            <v>108358</v>
          </cell>
          <cell r="BJ20">
            <v>139496</v>
          </cell>
          <cell r="BK20">
            <v>107148</v>
          </cell>
          <cell r="BL20">
            <v>437510</v>
          </cell>
          <cell r="BM20">
            <v>702821</v>
          </cell>
          <cell r="BN20">
            <v>26976</v>
          </cell>
          <cell r="BO20">
            <v>28046</v>
          </cell>
          <cell r="BP20">
            <v>55022</v>
          </cell>
          <cell r="BQ20">
            <v>34173</v>
          </cell>
          <cell r="BR20">
            <v>35858</v>
          </cell>
          <cell r="BS20">
            <v>70031</v>
          </cell>
          <cell r="BT20">
            <v>40719</v>
          </cell>
          <cell r="BU20">
            <v>43436</v>
          </cell>
          <cell r="BV20">
            <v>84155</v>
          </cell>
          <cell r="BW20">
            <v>38171</v>
          </cell>
          <cell r="BX20">
            <v>41608</v>
          </cell>
          <cell r="BY20">
            <v>79779</v>
          </cell>
          <cell r="BZ20">
            <v>288987</v>
          </cell>
          <cell r="CA20">
            <v>1773</v>
          </cell>
          <cell r="CB20">
            <v>121</v>
          </cell>
          <cell r="CC20">
            <v>162</v>
          </cell>
          <cell r="CD20">
            <v>145</v>
          </cell>
          <cell r="CE20">
            <v>2201</v>
          </cell>
          <cell r="CF20">
            <v>74093</v>
          </cell>
          <cell r="CG20">
            <v>2398</v>
          </cell>
          <cell r="CH20">
            <v>16076</v>
          </cell>
          <cell r="CI20">
            <v>11004</v>
          </cell>
          <cell r="CJ20">
            <v>103571</v>
          </cell>
          <cell r="CK20">
            <v>394759</v>
          </cell>
          <cell r="CL20">
            <v>31845</v>
          </cell>
          <cell r="CM20">
            <v>32235</v>
          </cell>
          <cell r="CN20">
            <v>64080</v>
          </cell>
          <cell r="CO20">
            <v>41060</v>
          </cell>
          <cell r="CP20">
            <v>41060</v>
          </cell>
          <cell r="CQ20">
            <v>82120</v>
          </cell>
          <cell r="CR20">
            <v>57</v>
          </cell>
          <cell r="CS20">
            <v>72</v>
          </cell>
          <cell r="CT20">
            <v>129</v>
          </cell>
          <cell r="CU20">
            <v>61</v>
          </cell>
          <cell r="CV20">
            <v>61</v>
          </cell>
          <cell r="CW20">
            <v>122</v>
          </cell>
          <cell r="CX20">
            <v>5126</v>
          </cell>
          <cell r="CY20">
            <v>5970</v>
          </cell>
          <cell r="CZ20">
            <v>11096</v>
          </cell>
          <cell r="DA20">
            <v>8567</v>
          </cell>
          <cell r="DB20">
            <v>8567</v>
          </cell>
          <cell r="DC20">
            <v>17134</v>
          </cell>
          <cell r="DD20">
            <v>41579</v>
          </cell>
          <cell r="DE20">
            <v>45985</v>
          </cell>
          <cell r="DF20">
            <v>87564</v>
          </cell>
          <cell r="DG20">
            <v>37147</v>
          </cell>
          <cell r="DH20">
            <v>42507</v>
          </cell>
          <cell r="DI20">
            <v>79654</v>
          </cell>
          <cell r="DJ20">
            <v>79</v>
          </cell>
          <cell r="DK20">
            <v>67</v>
          </cell>
          <cell r="DL20">
            <v>146</v>
          </cell>
          <cell r="DM20">
            <v>71</v>
          </cell>
          <cell r="DN20">
            <v>72</v>
          </cell>
          <cell r="DO20">
            <v>143</v>
          </cell>
          <cell r="DP20">
            <v>12446</v>
          </cell>
          <cell r="DQ20">
            <v>14577</v>
          </cell>
          <cell r="DR20">
            <v>27023</v>
          </cell>
          <cell r="DS20">
            <v>11197</v>
          </cell>
          <cell r="DT20">
            <v>13379</v>
          </cell>
          <cell r="DU20">
            <v>24576</v>
          </cell>
          <cell r="DV20">
            <v>313418</v>
          </cell>
          <cell r="DW20">
            <v>540</v>
          </cell>
          <cell r="DX20">
            <v>79829</v>
          </cell>
          <cell r="DY20">
            <v>393787</v>
          </cell>
          <cell r="DZ20">
            <v>32383</v>
          </cell>
          <cell r="EA20">
            <v>33163</v>
          </cell>
          <cell r="EB20">
            <v>65546</v>
          </cell>
          <cell r="EC20">
            <v>36232</v>
          </cell>
          <cell r="ED20">
            <v>38523</v>
          </cell>
          <cell r="EE20">
            <v>74755</v>
          </cell>
          <cell r="EF20">
            <v>36848</v>
          </cell>
          <cell r="EG20">
            <v>40071</v>
          </cell>
          <cell r="EH20">
            <v>76919</v>
          </cell>
          <cell r="EI20">
            <v>35711</v>
          </cell>
          <cell r="EJ20">
            <v>43193</v>
          </cell>
          <cell r="EK20">
            <v>78904</v>
          </cell>
          <cell r="EL20">
            <v>296124</v>
          </cell>
          <cell r="EM20">
            <v>47</v>
          </cell>
          <cell r="EN20">
            <v>61</v>
          </cell>
          <cell r="EO20">
            <v>108</v>
          </cell>
          <cell r="EP20">
            <v>497</v>
          </cell>
          <cell r="EQ20">
            <v>500</v>
          </cell>
          <cell r="ER20">
            <v>997</v>
          </cell>
          <cell r="ES20">
            <v>960</v>
          </cell>
          <cell r="ET20">
            <v>991</v>
          </cell>
          <cell r="EU20">
            <v>1951</v>
          </cell>
          <cell r="EV20">
            <v>959</v>
          </cell>
          <cell r="EW20">
            <v>972</v>
          </cell>
          <cell r="EX20">
            <v>1931</v>
          </cell>
          <cell r="EY20">
            <v>4987</v>
          </cell>
          <cell r="EZ20">
            <v>12342</v>
          </cell>
          <cell r="FA20">
            <v>12798</v>
          </cell>
          <cell r="FB20">
            <v>25140</v>
          </cell>
          <cell r="FC20">
            <v>36583</v>
          </cell>
          <cell r="FD20">
            <v>39870</v>
          </cell>
          <cell r="FE20">
            <v>76453</v>
          </cell>
          <cell r="FF20">
            <v>61679</v>
          </cell>
          <cell r="FG20">
            <v>61853</v>
          </cell>
          <cell r="FH20">
            <v>123532</v>
          </cell>
          <cell r="FI20">
            <v>44037</v>
          </cell>
          <cell r="FJ20">
            <v>42105</v>
          </cell>
          <cell r="FK20">
            <v>86142</v>
          </cell>
          <cell r="FL20">
            <v>311267</v>
          </cell>
          <cell r="FM20">
            <v>612378</v>
          </cell>
          <cell r="FN20">
            <v>33820</v>
          </cell>
          <cell r="FO20">
            <v>36909</v>
          </cell>
          <cell r="FP20">
            <v>70729</v>
          </cell>
          <cell r="FQ20">
            <v>720</v>
          </cell>
          <cell r="FR20">
            <v>715</v>
          </cell>
          <cell r="FS20">
            <v>1435</v>
          </cell>
          <cell r="FT20">
            <v>41150</v>
          </cell>
          <cell r="FU20">
            <v>39443</v>
          </cell>
          <cell r="FV20">
            <v>80593</v>
          </cell>
          <cell r="FW20">
            <v>41144</v>
          </cell>
        </row>
        <row r="21">
          <cell r="A21" t="str">
            <v>МАППВерхний ЛарсСКФО</v>
          </cell>
          <cell r="B21" t="str">
            <v>Северо-Кавказский</v>
          </cell>
          <cell r="C21" t="str">
            <v>Верхний Ларс</v>
          </cell>
          <cell r="D21" t="str">
            <v>АПП</v>
          </cell>
          <cell r="E21" t="str">
            <v>МАПП</v>
          </cell>
          <cell r="F21" t="str">
            <v>да</v>
          </cell>
          <cell r="G21" t="str">
            <v>СКФО</v>
          </cell>
          <cell r="H21" t="str">
            <v>Республика Северная Осетия - Алания</v>
          </cell>
          <cell r="I21" t="str">
            <v>Север-Юг</v>
          </cell>
          <cell r="J21" t="str">
            <v>Западный</v>
          </cell>
          <cell r="K21" t="str">
            <v>нет</v>
          </cell>
          <cell r="L21" t="str">
            <v>Республика Грузия</v>
          </cell>
          <cell r="M21" t="str">
            <v>Казбеги</v>
          </cell>
          <cell r="N21">
            <v>62050</v>
          </cell>
          <cell r="O21">
            <v>10950</v>
          </cell>
          <cell r="P21">
            <v>73000</v>
          </cell>
          <cell r="Q21">
            <v>400</v>
          </cell>
          <cell r="R21">
            <v>27565</v>
          </cell>
          <cell r="S21">
            <v>37724</v>
          </cell>
          <cell r="T21">
            <v>49459</v>
          </cell>
          <cell r="U21">
            <v>53659</v>
          </cell>
          <cell r="V21">
            <v>168407</v>
          </cell>
          <cell r="W21">
            <v>2881</v>
          </cell>
          <cell r="X21">
            <v>4005</v>
          </cell>
          <cell r="Y21">
            <v>5761</v>
          </cell>
          <cell r="Z21">
            <v>4653</v>
          </cell>
          <cell r="AA21">
            <v>17300</v>
          </cell>
          <cell r="AB21">
            <v>96814</v>
          </cell>
          <cell r="AC21">
            <v>146828</v>
          </cell>
          <cell r="AD21">
            <v>249598</v>
          </cell>
          <cell r="AE21">
            <v>137707</v>
          </cell>
          <cell r="AF21">
            <v>630947</v>
          </cell>
          <cell r="AG21">
            <v>816654</v>
          </cell>
          <cell r="AH21">
            <v>43700</v>
          </cell>
          <cell r="AI21">
            <v>53915</v>
          </cell>
          <cell r="AJ21">
            <v>60388</v>
          </cell>
          <cell r="AK21">
            <v>56079</v>
          </cell>
          <cell r="AL21">
            <v>214082</v>
          </cell>
          <cell r="AM21">
            <v>3207</v>
          </cell>
          <cell r="AN21">
            <v>4812</v>
          </cell>
          <cell r="AO21">
            <v>7943</v>
          </cell>
          <cell r="AP21">
            <v>3878</v>
          </cell>
          <cell r="AQ21">
            <v>19840</v>
          </cell>
          <cell r="AR21">
            <v>101130</v>
          </cell>
          <cell r="AS21">
            <v>169666</v>
          </cell>
          <cell r="AT21">
            <v>250747</v>
          </cell>
          <cell r="AU21">
            <v>140521</v>
          </cell>
          <cell r="AV21">
            <v>662064</v>
          </cell>
          <cell r="AW21">
            <v>895986</v>
          </cell>
          <cell r="AX21">
            <v>42032</v>
          </cell>
          <cell r="AY21">
            <v>50437</v>
          </cell>
          <cell r="AZ21">
            <v>63670</v>
          </cell>
          <cell r="BA21">
            <v>71442</v>
          </cell>
          <cell r="BB21">
            <v>227581</v>
          </cell>
          <cell r="BC21">
            <v>2557</v>
          </cell>
          <cell r="BD21">
            <v>5909</v>
          </cell>
          <cell r="BE21">
            <v>7043</v>
          </cell>
          <cell r="BF21">
            <v>5862</v>
          </cell>
          <cell r="BG21">
            <v>21371</v>
          </cell>
          <cell r="BH21">
            <v>102568</v>
          </cell>
          <cell r="BI21">
            <v>194438</v>
          </cell>
          <cell r="BJ21">
            <v>292680</v>
          </cell>
          <cell r="BK21">
            <v>190700</v>
          </cell>
          <cell r="BL21">
            <v>780386</v>
          </cell>
          <cell r="BM21">
            <v>1029338</v>
          </cell>
          <cell r="BN21">
            <v>22358</v>
          </cell>
          <cell r="BO21">
            <v>24055</v>
          </cell>
          <cell r="BP21">
            <v>46413</v>
          </cell>
          <cell r="BQ21">
            <v>31605</v>
          </cell>
          <cell r="BR21">
            <v>33153</v>
          </cell>
          <cell r="BS21">
            <v>64758</v>
          </cell>
          <cell r="BT21">
            <v>42930</v>
          </cell>
          <cell r="BU21">
            <v>42959</v>
          </cell>
          <cell r="BV21">
            <v>85889</v>
          </cell>
          <cell r="BW21">
            <v>40759</v>
          </cell>
          <cell r="BX21">
            <v>43480</v>
          </cell>
          <cell r="BY21">
            <v>84239</v>
          </cell>
          <cell r="BZ21">
            <v>281299</v>
          </cell>
          <cell r="CA21">
            <v>2746</v>
          </cell>
          <cell r="CB21">
            <v>72</v>
          </cell>
          <cell r="CC21">
            <v>164</v>
          </cell>
          <cell r="CD21">
            <v>197</v>
          </cell>
          <cell r="CE21">
            <v>3179</v>
          </cell>
          <cell r="CF21">
            <v>104460</v>
          </cell>
          <cell r="CG21">
            <v>1284</v>
          </cell>
          <cell r="CH21">
            <v>3255</v>
          </cell>
          <cell r="CI21">
            <v>6015</v>
          </cell>
          <cell r="CJ21">
            <v>115014</v>
          </cell>
          <cell r="CK21">
            <v>399492</v>
          </cell>
          <cell r="CL21">
            <v>24870</v>
          </cell>
          <cell r="CM21">
            <v>22839</v>
          </cell>
          <cell r="CN21">
            <v>47709</v>
          </cell>
          <cell r="CO21">
            <v>41366</v>
          </cell>
          <cell r="CP21">
            <v>42693</v>
          </cell>
          <cell r="CQ21">
            <v>84059</v>
          </cell>
          <cell r="CR21">
            <v>72</v>
          </cell>
          <cell r="CS21">
            <v>66</v>
          </cell>
          <cell r="CT21">
            <v>138</v>
          </cell>
          <cell r="CU21">
            <v>148</v>
          </cell>
          <cell r="CV21">
            <v>142</v>
          </cell>
          <cell r="CW21">
            <v>290</v>
          </cell>
          <cell r="CX21">
            <v>3298</v>
          </cell>
          <cell r="CY21">
            <v>2450</v>
          </cell>
          <cell r="CZ21">
            <v>5748</v>
          </cell>
          <cell r="DA21">
            <v>9499</v>
          </cell>
          <cell r="DB21">
            <v>8755</v>
          </cell>
          <cell r="DC21">
            <v>18254</v>
          </cell>
          <cell r="DD21">
            <v>41537</v>
          </cell>
          <cell r="DE21">
            <v>45996</v>
          </cell>
          <cell r="DF21">
            <v>87533</v>
          </cell>
          <cell r="DG21">
            <v>37406</v>
          </cell>
          <cell r="DH21">
            <v>40170</v>
          </cell>
          <cell r="DI21">
            <v>77576</v>
          </cell>
          <cell r="DJ21">
            <v>409</v>
          </cell>
          <cell r="DK21">
            <v>410</v>
          </cell>
          <cell r="DL21">
            <v>819</v>
          </cell>
          <cell r="DM21">
            <v>422</v>
          </cell>
          <cell r="DN21">
            <v>488</v>
          </cell>
          <cell r="DO21">
            <v>910</v>
          </cell>
          <cell r="DP21">
            <v>26152</v>
          </cell>
          <cell r="DQ21">
            <v>24403</v>
          </cell>
          <cell r="DR21">
            <v>50555</v>
          </cell>
          <cell r="DS21">
            <v>22505</v>
          </cell>
          <cell r="DT21">
            <v>21292</v>
          </cell>
          <cell r="DU21">
            <v>43797</v>
          </cell>
          <cell r="DV21">
            <v>296877</v>
          </cell>
          <cell r="DW21">
            <v>2157</v>
          </cell>
          <cell r="DX21">
            <v>118354</v>
          </cell>
          <cell r="DY21">
            <v>417388</v>
          </cell>
          <cell r="DZ21">
            <v>29076</v>
          </cell>
          <cell r="EA21">
            <v>25715</v>
          </cell>
          <cell r="EB21">
            <v>54791</v>
          </cell>
          <cell r="EC21">
            <v>34324</v>
          </cell>
          <cell r="ED21">
            <v>40283</v>
          </cell>
          <cell r="EE21">
            <v>74607</v>
          </cell>
          <cell r="EF21">
            <v>38074</v>
          </cell>
          <cell r="EG21">
            <v>41036</v>
          </cell>
          <cell r="EH21">
            <v>79110</v>
          </cell>
          <cell r="EI21">
            <v>28132</v>
          </cell>
          <cell r="EJ21">
            <v>45286</v>
          </cell>
          <cell r="EK21">
            <v>73418</v>
          </cell>
          <cell r="EL21">
            <v>281926</v>
          </cell>
          <cell r="EM21">
            <v>395</v>
          </cell>
          <cell r="EN21">
            <v>433</v>
          </cell>
          <cell r="EO21">
            <v>828</v>
          </cell>
          <cell r="EP21">
            <v>1205</v>
          </cell>
          <cell r="EQ21">
            <v>1377</v>
          </cell>
          <cell r="ER21">
            <v>2582</v>
          </cell>
          <cell r="ES21">
            <v>3046</v>
          </cell>
          <cell r="ET21">
            <v>3523</v>
          </cell>
          <cell r="EU21">
            <v>6569</v>
          </cell>
          <cell r="EV21">
            <v>1753</v>
          </cell>
          <cell r="EW21">
            <v>2085</v>
          </cell>
          <cell r="EX21">
            <v>3838</v>
          </cell>
          <cell r="EY21">
            <v>13817</v>
          </cell>
          <cell r="EZ21">
            <v>17200</v>
          </cell>
          <cell r="FA21">
            <v>16574</v>
          </cell>
          <cell r="FB21">
            <v>33774</v>
          </cell>
          <cell r="FC21">
            <v>53154</v>
          </cell>
          <cell r="FD21">
            <v>59715</v>
          </cell>
          <cell r="FE21">
            <v>112869</v>
          </cell>
          <cell r="FF21">
            <v>143938</v>
          </cell>
          <cell r="FG21">
            <v>135597</v>
          </cell>
          <cell r="FH21">
            <v>279535</v>
          </cell>
          <cell r="FI21">
            <v>88014</v>
          </cell>
          <cell r="FJ21">
            <v>84400</v>
          </cell>
          <cell r="FK21">
            <v>172414</v>
          </cell>
          <cell r="FL21">
            <v>598592</v>
          </cell>
          <cell r="FM21">
            <v>894335</v>
          </cell>
          <cell r="FN21">
            <v>26578</v>
          </cell>
          <cell r="FO21">
            <v>32080</v>
          </cell>
          <cell r="FP21">
            <v>58658</v>
          </cell>
          <cell r="FQ21">
            <v>1344</v>
          </cell>
          <cell r="FR21">
            <v>1254</v>
          </cell>
          <cell r="FS21">
            <v>2598</v>
          </cell>
          <cell r="FT21">
            <v>81207</v>
          </cell>
          <cell r="FU21">
            <v>55354</v>
          </cell>
          <cell r="FV21">
            <v>136561</v>
          </cell>
          <cell r="FW21">
            <v>33506</v>
          </cell>
        </row>
        <row r="22">
          <cell r="A22" t="str">
            <v>МАППВеселоярскСФО</v>
          </cell>
          <cell r="B22" t="str">
            <v>Новосибирский</v>
          </cell>
          <cell r="C22" t="str">
            <v>Веселоярск</v>
          </cell>
          <cell r="D22" t="str">
            <v>АПП</v>
          </cell>
          <cell r="E22" t="str">
            <v>МАПП</v>
          </cell>
          <cell r="F22" t="str">
            <v>да</v>
          </cell>
          <cell r="G22" t="str">
            <v>СФО</v>
          </cell>
          <cell r="H22" t="str">
            <v>Алтайский край</v>
          </cell>
          <cell r="I22" t="str">
            <v>Не является признаком отнесения к МТК</v>
          </cell>
          <cell r="J22" t="str">
            <v>Не является признаком отнесения к МТК</v>
          </cell>
          <cell r="K22" t="str">
            <v>нет</v>
          </cell>
          <cell r="L22" t="str">
            <v>Республика Казахстан</v>
          </cell>
          <cell r="M22" t="str">
            <v>Ауыл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9126</v>
          </cell>
          <cell r="S22">
            <v>11547</v>
          </cell>
          <cell r="T22">
            <v>13783</v>
          </cell>
          <cell r="U22">
            <v>13043</v>
          </cell>
          <cell r="V22">
            <v>47499</v>
          </cell>
          <cell r="W22">
            <v>2100</v>
          </cell>
          <cell r="X22">
            <v>2513</v>
          </cell>
          <cell r="Y22">
            <v>2501</v>
          </cell>
          <cell r="Z22">
            <v>2345</v>
          </cell>
          <cell r="AA22">
            <v>9459</v>
          </cell>
          <cell r="AB22">
            <v>18077</v>
          </cell>
          <cell r="AC22">
            <v>25067</v>
          </cell>
          <cell r="AD22">
            <v>33467</v>
          </cell>
          <cell r="AE22">
            <v>20028</v>
          </cell>
          <cell r="AF22">
            <v>96639</v>
          </cell>
          <cell r="AG22">
            <v>153597</v>
          </cell>
          <cell r="AH22">
            <v>9557</v>
          </cell>
          <cell r="AI22">
            <v>11651</v>
          </cell>
          <cell r="AJ22">
            <v>12131</v>
          </cell>
          <cell r="AK22">
            <v>11523</v>
          </cell>
          <cell r="AL22">
            <v>44862</v>
          </cell>
          <cell r="AM22">
            <v>1682</v>
          </cell>
          <cell r="AN22">
            <v>2051</v>
          </cell>
          <cell r="AO22">
            <v>2152</v>
          </cell>
          <cell r="AP22">
            <v>1959</v>
          </cell>
          <cell r="AQ22">
            <v>7844</v>
          </cell>
          <cell r="AR22">
            <v>15038</v>
          </cell>
          <cell r="AS22">
            <v>20832</v>
          </cell>
          <cell r="AT22">
            <v>29499</v>
          </cell>
          <cell r="AU22">
            <v>17570</v>
          </cell>
          <cell r="AV22">
            <v>82939</v>
          </cell>
          <cell r="AW22">
            <v>135645</v>
          </cell>
          <cell r="AX22">
            <v>8780</v>
          </cell>
          <cell r="AY22">
            <v>11477</v>
          </cell>
          <cell r="AZ22">
            <v>10743</v>
          </cell>
          <cell r="BA22">
            <v>14281</v>
          </cell>
          <cell r="BB22">
            <v>45281</v>
          </cell>
          <cell r="BC22">
            <v>1655</v>
          </cell>
          <cell r="BD22">
            <v>1944</v>
          </cell>
          <cell r="BE22">
            <v>2214</v>
          </cell>
          <cell r="BF22">
            <v>2019</v>
          </cell>
          <cell r="BG22">
            <v>7832</v>
          </cell>
          <cell r="BH22">
            <v>14707</v>
          </cell>
          <cell r="BI22">
            <v>21294</v>
          </cell>
          <cell r="BJ22">
            <v>29568</v>
          </cell>
          <cell r="BK22">
            <v>19455</v>
          </cell>
          <cell r="BL22">
            <v>85024</v>
          </cell>
          <cell r="BM22">
            <v>138137</v>
          </cell>
          <cell r="BN22">
            <v>4645</v>
          </cell>
          <cell r="BO22">
            <v>4517</v>
          </cell>
          <cell r="BP22">
            <v>9162</v>
          </cell>
          <cell r="BQ22">
            <v>5792</v>
          </cell>
          <cell r="BR22">
            <v>5655</v>
          </cell>
          <cell r="BS22">
            <v>11447</v>
          </cell>
          <cell r="BT22">
            <v>8087</v>
          </cell>
          <cell r="BU22">
            <v>8216</v>
          </cell>
          <cell r="BV22">
            <v>16303</v>
          </cell>
          <cell r="BW22">
            <v>9084</v>
          </cell>
          <cell r="BX22">
            <v>9507</v>
          </cell>
          <cell r="BY22">
            <v>18591</v>
          </cell>
          <cell r="BZ22">
            <v>55503</v>
          </cell>
          <cell r="CA22">
            <v>1469</v>
          </cell>
          <cell r="CB22">
            <v>0</v>
          </cell>
          <cell r="CC22">
            <v>0</v>
          </cell>
          <cell r="CD22">
            <v>0</v>
          </cell>
          <cell r="CE22">
            <v>1469</v>
          </cell>
          <cell r="CF22">
            <v>14348</v>
          </cell>
          <cell r="CG22">
            <v>761</v>
          </cell>
          <cell r="CH22">
            <v>4262</v>
          </cell>
          <cell r="CI22">
            <v>3420</v>
          </cell>
          <cell r="CJ22">
            <v>22791</v>
          </cell>
          <cell r="CK22">
            <v>79763</v>
          </cell>
          <cell r="CL22">
            <v>6430</v>
          </cell>
          <cell r="CM22">
            <v>6311</v>
          </cell>
          <cell r="CN22">
            <v>12741</v>
          </cell>
          <cell r="CO22">
            <v>7715</v>
          </cell>
          <cell r="CP22">
            <v>7595</v>
          </cell>
          <cell r="CQ22">
            <v>15310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1345</v>
          </cell>
          <cell r="CY22">
            <v>1915</v>
          </cell>
          <cell r="CZ22">
            <v>3260</v>
          </cell>
          <cell r="DA22">
            <v>2130</v>
          </cell>
          <cell r="DB22">
            <v>2852</v>
          </cell>
          <cell r="DC22">
            <v>4982</v>
          </cell>
          <cell r="DD22">
            <v>9411</v>
          </cell>
          <cell r="DE22">
            <v>9701</v>
          </cell>
          <cell r="DF22">
            <v>19112</v>
          </cell>
          <cell r="DG22">
            <v>10056</v>
          </cell>
          <cell r="DH22">
            <v>10183</v>
          </cell>
          <cell r="DI22">
            <v>20239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3301</v>
          </cell>
          <cell r="DQ22">
            <v>3810</v>
          </cell>
          <cell r="DR22">
            <v>7111</v>
          </cell>
          <cell r="DS22">
            <v>2157</v>
          </cell>
          <cell r="DT22">
            <v>2769</v>
          </cell>
          <cell r="DU22">
            <v>4926</v>
          </cell>
          <cell r="DV22">
            <v>67402</v>
          </cell>
          <cell r="DW22">
            <v>0</v>
          </cell>
          <cell r="DX22">
            <v>20279</v>
          </cell>
          <cell r="DY22">
            <v>87681</v>
          </cell>
          <cell r="DZ22">
            <v>7797</v>
          </cell>
          <cell r="EA22">
            <v>7349</v>
          </cell>
          <cell r="EB22">
            <v>15146</v>
          </cell>
          <cell r="EC22">
            <v>7739</v>
          </cell>
          <cell r="ED22">
            <v>6406</v>
          </cell>
          <cell r="EE22">
            <v>14145</v>
          </cell>
          <cell r="EF22">
            <v>8322</v>
          </cell>
          <cell r="EG22">
            <v>8433</v>
          </cell>
          <cell r="EH22">
            <v>16755</v>
          </cell>
          <cell r="EI22">
            <v>8430</v>
          </cell>
          <cell r="EJ22">
            <v>9249</v>
          </cell>
          <cell r="EK22">
            <v>17679</v>
          </cell>
          <cell r="EL22">
            <v>63725</v>
          </cell>
          <cell r="EM22">
            <v>0</v>
          </cell>
          <cell r="EN22">
            <v>0</v>
          </cell>
          <cell r="EO22">
            <v>0</v>
          </cell>
          <cell r="EP22">
            <v>353</v>
          </cell>
          <cell r="EQ22">
            <v>346</v>
          </cell>
          <cell r="ER22">
            <v>699</v>
          </cell>
          <cell r="ES22">
            <v>731</v>
          </cell>
          <cell r="ET22">
            <v>673</v>
          </cell>
          <cell r="EU22">
            <v>1404</v>
          </cell>
          <cell r="EV22">
            <v>583</v>
          </cell>
          <cell r="EW22">
            <v>593</v>
          </cell>
          <cell r="EX22">
            <v>1176</v>
          </cell>
          <cell r="EY22">
            <v>3279</v>
          </cell>
          <cell r="EZ22">
            <v>1991</v>
          </cell>
          <cell r="FA22">
            <v>2231</v>
          </cell>
          <cell r="FB22">
            <v>4222</v>
          </cell>
          <cell r="FC22">
            <v>7385</v>
          </cell>
          <cell r="FD22">
            <v>8289</v>
          </cell>
          <cell r="FE22">
            <v>15674</v>
          </cell>
          <cell r="FF22">
            <v>11412</v>
          </cell>
          <cell r="FG22">
            <v>12319</v>
          </cell>
          <cell r="FH22">
            <v>23731</v>
          </cell>
          <cell r="FI22">
            <v>5788</v>
          </cell>
          <cell r="FJ22">
            <v>5800</v>
          </cell>
          <cell r="FK22">
            <v>11588</v>
          </cell>
          <cell r="FL22">
            <v>55215</v>
          </cell>
          <cell r="FM22">
            <v>122219</v>
          </cell>
          <cell r="FN22">
            <v>8326</v>
          </cell>
          <cell r="FO22">
            <v>7681</v>
          </cell>
          <cell r="FP22">
            <v>16007</v>
          </cell>
          <cell r="FQ22">
            <v>590</v>
          </cell>
          <cell r="FR22">
            <v>516</v>
          </cell>
          <cell r="FS22">
            <v>1106</v>
          </cell>
          <cell r="FT22">
            <v>5636</v>
          </cell>
          <cell r="FU22">
            <v>5501</v>
          </cell>
          <cell r="FV22">
            <v>11137</v>
          </cell>
          <cell r="FW22">
            <v>9460</v>
          </cell>
        </row>
        <row r="23">
          <cell r="A23" t="str">
            <v>ДАППВишневкаЮФО</v>
          </cell>
          <cell r="B23" t="str">
            <v>Волгоградский</v>
          </cell>
          <cell r="C23" t="str">
            <v>Вишневка</v>
          </cell>
          <cell r="D23" t="str">
            <v>АПП</v>
          </cell>
          <cell r="E23" t="str">
            <v>ДАПП</v>
          </cell>
          <cell r="F23" t="str">
            <v>да</v>
          </cell>
          <cell r="G23" t="str">
            <v>ЮФО</v>
          </cell>
          <cell r="H23" t="str">
            <v>Волгоградская область</v>
          </cell>
          <cell r="I23" t="str">
            <v>Не является признаком отнесения к МТК</v>
          </cell>
          <cell r="J23" t="str">
            <v>Не является признаком отнесения к МТК</v>
          </cell>
          <cell r="K23" t="str">
            <v>нет</v>
          </cell>
          <cell r="L23" t="str">
            <v>Республика Казахстан</v>
          </cell>
          <cell r="M23" t="str">
            <v>Жаныбек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352</v>
          </cell>
          <cell r="S23">
            <v>655</v>
          </cell>
          <cell r="T23">
            <v>1167</v>
          </cell>
          <cell r="U23">
            <v>827</v>
          </cell>
          <cell r="V23">
            <v>3001</v>
          </cell>
          <cell r="W23">
            <v>10</v>
          </cell>
          <cell r="X23">
            <v>45</v>
          </cell>
          <cell r="Y23">
            <v>106</v>
          </cell>
          <cell r="Z23">
            <v>29</v>
          </cell>
          <cell r="AA23">
            <v>190</v>
          </cell>
          <cell r="AB23">
            <v>9546</v>
          </cell>
          <cell r="AC23">
            <v>12863</v>
          </cell>
          <cell r="AD23">
            <v>16490</v>
          </cell>
          <cell r="AE23">
            <v>10623</v>
          </cell>
          <cell r="AF23">
            <v>49522</v>
          </cell>
          <cell r="AG23">
            <v>52713</v>
          </cell>
          <cell r="AH23">
            <v>451</v>
          </cell>
          <cell r="AI23">
            <v>752</v>
          </cell>
          <cell r="AJ23">
            <v>873</v>
          </cell>
          <cell r="AK23">
            <v>616</v>
          </cell>
          <cell r="AL23">
            <v>2692</v>
          </cell>
          <cell r="AM23">
            <v>17</v>
          </cell>
          <cell r="AN23">
            <v>38</v>
          </cell>
          <cell r="AO23">
            <v>50</v>
          </cell>
          <cell r="AP23">
            <v>19</v>
          </cell>
          <cell r="AQ23">
            <v>124</v>
          </cell>
          <cell r="AR23">
            <v>7818</v>
          </cell>
          <cell r="AS23">
            <v>9631</v>
          </cell>
          <cell r="AT23">
            <v>13406</v>
          </cell>
          <cell r="AU23">
            <v>9895</v>
          </cell>
          <cell r="AV23">
            <v>40750</v>
          </cell>
          <cell r="AW23">
            <v>43566</v>
          </cell>
          <cell r="AX23">
            <v>314</v>
          </cell>
          <cell r="AY23">
            <v>565</v>
          </cell>
          <cell r="AZ23">
            <v>995</v>
          </cell>
          <cell r="BA23">
            <v>829</v>
          </cell>
          <cell r="BB23">
            <v>2703</v>
          </cell>
          <cell r="BC23">
            <v>9</v>
          </cell>
          <cell r="BD23">
            <v>13</v>
          </cell>
          <cell r="BE23">
            <v>16</v>
          </cell>
          <cell r="BF23">
            <v>16</v>
          </cell>
          <cell r="BG23">
            <v>54</v>
          </cell>
          <cell r="BH23">
            <v>5955</v>
          </cell>
          <cell r="BI23">
            <v>9551</v>
          </cell>
          <cell r="BJ23">
            <v>12876</v>
          </cell>
          <cell r="BK23">
            <v>9782</v>
          </cell>
          <cell r="BL23">
            <v>38164</v>
          </cell>
          <cell r="BM23">
            <v>40921</v>
          </cell>
          <cell r="BN23">
            <v>159</v>
          </cell>
          <cell r="BO23">
            <v>155</v>
          </cell>
          <cell r="BP23">
            <v>314</v>
          </cell>
          <cell r="BQ23">
            <v>122</v>
          </cell>
          <cell r="BR23">
            <v>193</v>
          </cell>
          <cell r="BS23">
            <v>315</v>
          </cell>
          <cell r="BT23">
            <v>548</v>
          </cell>
          <cell r="BU23">
            <v>602</v>
          </cell>
          <cell r="BV23">
            <v>1150</v>
          </cell>
          <cell r="BW23">
            <v>489</v>
          </cell>
          <cell r="BX23">
            <v>557</v>
          </cell>
          <cell r="BY23">
            <v>1046</v>
          </cell>
          <cell r="BZ23">
            <v>2825</v>
          </cell>
          <cell r="CA23">
            <v>0</v>
          </cell>
          <cell r="CB23">
            <v>7</v>
          </cell>
          <cell r="CC23">
            <v>4</v>
          </cell>
          <cell r="CD23">
            <v>3</v>
          </cell>
          <cell r="CE23">
            <v>14</v>
          </cell>
          <cell r="CF23">
            <v>7009</v>
          </cell>
          <cell r="CG23">
            <v>32</v>
          </cell>
          <cell r="CH23">
            <v>210</v>
          </cell>
          <cell r="CI23">
            <v>194</v>
          </cell>
          <cell r="CJ23">
            <v>7445</v>
          </cell>
          <cell r="CK23">
            <v>10284</v>
          </cell>
          <cell r="CL23">
            <v>247</v>
          </cell>
          <cell r="CM23">
            <v>254</v>
          </cell>
          <cell r="CN23">
            <v>501</v>
          </cell>
          <cell r="CO23">
            <v>490</v>
          </cell>
          <cell r="CP23">
            <v>580</v>
          </cell>
          <cell r="CQ23">
            <v>1070</v>
          </cell>
          <cell r="CR23">
            <v>1</v>
          </cell>
          <cell r="CS23">
            <v>0</v>
          </cell>
          <cell r="CT23">
            <v>1</v>
          </cell>
          <cell r="CU23">
            <v>0</v>
          </cell>
          <cell r="CV23">
            <v>0</v>
          </cell>
          <cell r="CW23">
            <v>0</v>
          </cell>
          <cell r="CX23">
            <v>40</v>
          </cell>
          <cell r="CY23">
            <v>48</v>
          </cell>
          <cell r="CZ23">
            <v>88</v>
          </cell>
          <cell r="DA23">
            <v>137</v>
          </cell>
          <cell r="DB23">
            <v>160</v>
          </cell>
          <cell r="DC23">
            <v>297</v>
          </cell>
          <cell r="DD23">
            <v>510</v>
          </cell>
          <cell r="DE23">
            <v>551</v>
          </cell>
          <cell r="DF23">
            <v>1061</v>
          </cell>
          <cell r="DG23">
            <v>421</v>
          </cell>
          <cell r="DH23">
            <v>460</v>
          </cell>
          <cell r="DI23">
            <v>881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195</v>
          </cell>
          <cell r="DQ23">
            <v>232</v>
          </cell>
          <cell r="DR23">
            <v>427</v>
          </cell>
          <cell r="DS23">
            <v>172</v>
          </cell>
          <cell r="DT23">
            <v>204</v>
          </cell>
          <cell r="DU23">
            <v>376</v>
          </cell>
          <cell r="DV23">
            <v>3513</v>
          </cell>
          <cell r="DW23">
            <v>1</v>
          </cell>
          <cell r="DX23">
            <v>1188</v>
          </cell>
          <cell r="DY23">
            <v>4702</v>
          </cell>
          <cell r="DZ23">
            <v>218</v>
          </cell>
          <cell r="EA23">
            <v>239</v>
          </cell>
          <cell r="EB23">
            <v>457</v>
          </cell>
          <cell r="EC23">
            <v>241</v>
          </cell>
          <cell r="ED23">
            <v>242</v>
          </cell>
          <cell r="EE23">
            <v>483</v>
          </cell>
          <cell r="EF23">
            <v>256</v>
          </cell>
          <cell r="EG23">
            <v>290</v>
          </cell>
          <cell r="EH23">
            <v>546</v>
          </cell>
          <cell r="EI23">
            <v>223</v>
          </cell>
          <cell r="EJ23">
            <v>237</v>
          </cell>
          <cell r="EK23">
            <v>460</v>
          </cell>
          <cell r="EL23">
            <v>1946</v>
          </cell>
          <cell r="EM23">
            <v>3</v>
          </cell>
          <cell r="EN23">
            <v>2</v>
          </cell>
          <cell r="EO23">
            <v>5</v>
          </cell>
          <cell r="EP23">
            <v>0</v>
          </cell>
          <cell r="EQ23">
            <v>1</v>
          </cell>
          <cell r="ER23">
            <v>1</v>
          </cell>
          <cell r="ES23">
            <v>2</v>
          </cell>
          <cell r="ET23">
            <v>2</v>
          </cell>
          <cell r="EU23">
            <v>4</v>
          </cell>
          <cell r="EV23">
            <v>1</v>
          </cell>
          <cell r="EW23">
            <v>2</v>
          </cell>
          <cell r="EX23">
            <v>3</v>
          </cell>
          <cell r="EY23">
            <v>13</v>
          </cell>
          <cell r="EZ23">
            <v>148</v>
          </cell>
          <cell r="FA23">
            <v>156</v>
          </cell>
          <cell r="FB23">
            <v>304</v>
          </cell>
          <cell r="FC23">
            <v>1686</v>
          </cell>
          <cell r="FD23">
            <v>1720</v>
          </cell>
          <cell r="FE23">
            <v>3406</v>
          </cell>
          <cell r="FF23">
            <v>3570</v>
          </cell>
          <cell r="FG23">
            <v>4702</v>
          </cell>
          <cell r="FH23">
            <v>8272</v>
          </cell>
          <cell r="FI23">
            <v>2729</v>
          </cell>
          <cell r="FJ23">
            <v>2762</v>
          </cell>
          <cell r="FK23">
            <v>5491</v>
          </cell>
          <cell r="FL23">
            <v>17473</v>
          </cell>
          <cell r="FM23">
            <v>19432</v>
          </cell>
          <cell r="FN23">
            <v>270</v>
          </cell>
          <cell r="FO23">
            <v>283</v>
          </cell>
          <cell r="FP23">
            <v>553</v>
          </cell>
          <cell r="FQ23">
            <v>0</v>
          </cell>
          <cell r="FR23">
            <v>0</v>
          </cell>
          <cell r="FS23">
            <v>0</v>
          </cell>
          <cell r="FT23">
            <v>2169</v>
          </cell>
          <cell r="FU23">
            <v>2163</v>
          </cell>
          <cell r="FV23">
            <v>4332</v>
          </cell>
          <cell r="FW23">
            <v>362</v>
          </cell>
        </row>
        <row r="24">
          <cell r="A24" t="str">
            <v>ДАППВерхний УльхунДФО</v>
          </cell>
          <cell r="B24" t="str">
            <v>Читинский</v>
          </cell>
          <cell r="C24" t="str">
            <v>Верхний Ульхун</v>
          </cell>
          <cell r="D24" t="str">
            <v>АПП</v>
          </cell>
          <cell r="E24" t="str">
            <v>ДАПП</v>
          </cell>
          <cell r="F24" t="str">
            <v>да</v>
          </cell>
          <cell r="G24" t="str">
            <v>ДФО</v>
          </cell>
          <cell r="H24" t="str">
            <v>Забайкальский край</v>
          </cell>
          <cell r="I24" t="str">
            <v>Восток</v>
          </cell>
          <cell r="J24" t="str">
            <v>РМК</v>
          </cell>
          <cell r="K24" t="str">
            <v>нет</v>
          </cell>
          <cell r="L24" t="str">
            <v>Монголия</v>
          </cell>
          <cell r="M24" t="str">
            <v>Ульхун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5</v>
          </cell>
          <cell r="T24">
            <v>2</v>
          </cell>
          <cell r="U24">
            <v>0</v>
          </cell>
          <cell r="V24">
            <v>7</v>
          </cell>
          <cell r="W24">
            <v>18</v>
          </cell>
          <cell r="X24">
            <v>6</v>
          </cell>
          <cell r="Y24">
            <v>2</v>
          </cell>
          <cell r="Z24">
            <v>5</v>
          </cell>
          <cell r="AA24">
            <v>31</v>
          </cell>
          <cell r="AB24">
            <v>150</v>
          </cell>
          <cell r="AC24">
            <v>189</v>
          </cell>
          <cell r="AD24">
            <v>318</v>
          </cell>
          <cell r="AE24">
            <v>217</v>
          </cell>
          <cell r="AF24">
            <v>874</v>
          </cell>
          <cell r="AG24">
            <v>912</v>
          </cell>
          <cell r="AH24">
            <v>0</v>
          </cell>
          <cell r="AI24">
            <v>4</v>
          </cell>
          <cell r="AJ24">
            <v>3</v>
          </cell>
          <cell r="AK24">
            <v>7</v>
          </cell>
          <cell r="AL24">
            <v>14</v>
          </cell>
          <cell r="AM24">
            <v>4</v>
          </cell>
          <cell r="AN24">
            <v>5</v>
          </cell>
          <cell r="AO24">
            <v>19</v>
          </cell>
          <cell r="AP24">
            <v>20</v>
          </cell>
          <cell r="AQ24">
            <v>48</v>
          </cell>
          <cell r="AR24">
            <v>155</v>
          </cell>
          <cell r="AS24">
            <v>250</v>
          </cell>
          <cell r="AT24">
            <v>316</v>
          </cell>
          <cell r="AU24">
            <v>198</v>
          </cell>
          <cell r="AV24">
            <v>919</v>
          </cell>
          <cell r="AW24">
            <v>981</v>
          </cell>
          <cell r="AX24">
            <v>2</v>
          </cell>
          <cell r="AY24">
            <v>4</v>
          </cell>
          <cell r="AZ24">
            <v>3</v>
          </cell>
          <cell r="BA24">
            <v>4</v>
          </cell>
          <cell r="BB24">
            <v>13</v>
          </cell>
          <cell r="BC24">
            <v>5</v>
          </cell>
          <cell r="BD24">
            <v>8</v>
          </cell>
          <cell r="BE24">
            <v>23</v>
          </cell>
          <cell r="BF24">
            <v>16</v>
          </cell>
          <cell r="BG24">
            <v>52</v>
          </cell>
          <cell r="BH24">
            <v>158</v>
          </cell>
          <cell r="BI24">
            <v>262</v>
          </cell>
          <cell r="BJ24">
            <v>339</v>
          </cell>
          <cell r="BK24">
            <v>186</v>
          </cell>
          <cell r="BL24">
            <v>945</v>
          </cell>
          <cell r="BM24">
            <v>1010</v>
          </cell>
          <cell r="BN24">
            <v>1</v>
          </cell>
          <cell r="BO24">
            <v>1</v>
          </cell>
          <cell r="BP24">
            <v>2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2</v>
          </cell>
          <cell r="CA24">
            <v>5</v>
          </cell>
          <cell r="CB24">
            <v>0</v>
          </cell>
          <cell r="CC24">
            <v>0</v>
          </cell>
          <cell r="CD24">
            <v>0</v>
          </cell>
          <cell r="CE24">
            <v>5</v>
          </cell>
          <cell r="CF24">
            <v>98</v>
          </cell>
          <cell r="CG24">
            <v>0</v>
          </cell>
          <cell r="CH24">
            <v>0</v>
          </cell>
          <cell r="CI24">
            <v>0</v>
          </cell>
          <cell r="CJ24">
            <v>98</v>
          </cell>
          <cell r="CK24">
            <v>105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1</v>
          </cell>
          <cell r="ED24">
            <v>1</v>
          </cell>
          <cell r="EE24">
            <v>2</v>
          </cell>
          <cell r="EF24">
            <v>0</v>
          </cell>
          <cell r="EG24">
            <v>0</v>
          </cell>
          <cell r="EH24">
            <v>0</v>
          </cell>
          <cell r="EI24">
            <v>1</v>
          </cell>
          <cell r="EJ24">
            <v>1</v>
          </cell>
          <cell r="EK24">
            <v>2</v>
          </cell>
          <cell r="EL24">
            <v>4</v>
          </cell>
          <cell r="EM24">
            <v>0</v>
          </cell>
          <cell r="EN24">
            <v>0</v>
          </cell>
          <cell r="EO24">
            <v>0</v>
          </cell>
          <cell r="EP24">
            <v>2</v>
          </cell>
          <cell r="EQ24">
            <v>3</v>
          </cell>
          <cell r="ER24">
            <v>5</v>
          </cell>
          <cell r="ES24">
            <v>6</v>
          </cell>
          <cell r="ET24">
            <v>6</v>
          </cell>
          <cell r="EU24">
            <v>12</v>
          </cell>
          <cell r="EV24">
            <v>1</v>
          </cell>
          <cell r="EW24">
            <v>1</v>
          </cell>
          <cell r="EX24">
            <v>2</v>
          </cell>
          <cell r="EY24">
            <v>19</v>
          </cell>
          <cell r="EZ24">
            <v>0</v>
          </cell>
          <cell r="FA24">
            <v>0</v>
          </cell>
          <cell r="FB24">
            <v>0</v>
          </cell>
          <cell r="FC24">
            <v>76</v>
          </cell>
          <cell r="FD24">
            <v>84</v>
          </cell>
          <cell r="FE24">
            <v>160</v>
          </cell>
          <cell r="FF24">
            <v>161</v>
          </cell>
          <cell r="FG24">
            <v>184</v>
          </cell>
          <cell r="FH24">
            <v>345</v>
          </cell>
          <cell r="FI24">
            <v>108</v>
          </cell>
          <cell r="FJ24">
            <v>125</v>
          </cell>
          <cell r="FK24">
            <v>233</v>
          </cell>
          <cell r="FL24">
            <v>738</v>
          </cell>
          <cell r="FM24">
            <v>761</v>
          </cell>
          <cell r="FN24">
            <v>0</v>
          </cell>
          <cell r="FO24">
            <v>0</v>
          </cell>
          <cell r="FP24">
            <v>0</v>
          </cell>
          <cell r="FQ24">
            <v>1</v>
          </cell>
          <cell r="FR24">
            <v>0</v>
          </cell>
          <cell r="FS24">
            <v>1</v>
          </cell>
          <cell r="FT24">
            <v>88</v>
          </cell>
          <cell r="FU24">
            <v>91</v>
          </cell>
          <cell r="FV24">
            <v>179</v>
          </cell>
          <cell r="FW24">
            <v>0</v>
          </cell>
        </row>
        <row r="25">
          <cell r="A25" t="str">
            <v>МАППВоскресенскоеУФО</v>
          </cell>
          <cell r="B25" t="str">
            <v>Уральский</v>
          </cell>
          <cell r="C25" t="str">
            <v>Воскресенское</v>
          </cell>
          <cell r="D25" t="str">
            <v>АПП</v>
          </cell>
          <cell r="E25" t="str">
            <v>МАПП</v>
          </cell>
          <cell r="F25" t="str">
            <v>да</v>
          </cell>
          <cell r="G25" t="str">
            <v>УФО</v>
          </cell>
          <cell r="H25" t="str">
            <v>Курганская область</v>
          </cell>
          <cell r="I25" t="str">
            <v>Не является признаком отнесения к МТК</v>
          </cell>
          <cell r="J25" t="str">
            <v>Не является признаком отнесения к МТК</v>
          </cell>
          <cell r="K25" t="str">
            <v>нет</v>
          </cell>
          <cell r="L25" t="str">
            <v>Республика Казахстан</v>
          </cell>
          <cell r="M25" t="str">
            <v>Акбалшык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269</v>
          </cell>
          <cell r="S25">
            <v>720</v>
          </cell>
          <cell r="T25">
            <v>397</v>
          </cell>
          <cell r="U25">
            <v>2165</v>
          </cell>
          <cell r="V25">
            <v>3551</v>
          </cell>
          <cell r="W25">
            <v>72</v>
          </cell>
          <cell r="X25">
            <v>79</v>
          </cell>
          <cell r="Y25">
            <v>80</v>
          </cell>
          <cell r="Z25">
            <v>81</v>
          </cell>
          <cell r="AA25">
            <v>312</v>
          </cell>
          <cell r="AB25">
            <v>10362</v>
          </cell>
          <cell r="AC25">
            <v>14867</v>
          </cell>
          <cell r="AD25">
            <v>17625</v>
          </cell>
          <cell r="AE25">
            <v>11940</v>
          </cell>
          <cell r="AF25">
            <v>54794</v>
          </cell>
          <cell r="AG25">
            <v>58657</v>
          </cell>
          <cell r="AH25">
            <v>1041</v>
          </cell>
          <cell r="AI25">
            <v>925</v>
          </cell>
          <cell r="AJ25">
            <v>725</v>
          </cell>
          <cell r="AK25">
            <v>750</v>
          </cell>
          <cell r="AL25">
            <v>3441</v>
          </cell>
          <cell r="AM25">
            <v>62</v>
          </cell>
          <cell r="AN25">
            <v>91</v>
          </cell>
          <cell r="AO25">
            <v>125</v>
          </cell>
          <cell r="AP25">
            <v>99</v>
          </cell>
          <cell r="AQ25">
            <v>377</v>
          </cell>
          <cell r="AR25">
            <v>10332</v>
          </cell>
          <cell r="AS25">
            <v>14460</v>
          </cell>
          <cell r="AT25">
            <v>17894</v>
          </cell>
          <cell r="AU25">
            <v>12449</v>
          </cell>
          <cell r="AV25">
            <v>55135</v>
          </cell>
          <cell r="AW25">
            <v>58953</v>
          </cell>
          <cell r="AX25">
            <v>563</v>
          </cell>
          <cell r="AY25">
            <v>599</v>
          </cell>
          <cell r="AZ25">
            <v>939</v>
          </cell>
          <cell r="BA25">
            <v>1419</v>
          </cell>
          <cell r="BB25">
            <v>3520</v>
          </cell>
          <cell r="BC25">
            <v>57</v>
          </cell>
          <cell r="BD25">
            <v>139</v>
          </cell>
          <cell r="BE25">
            <v>174</v>
          </cell>
          <cell r="BF25">
            <v>232</v>
          </cell>
          <cell r="BG25">
            <v>602</v>
          </cell>
          <cell r="BH25">
            <v>11061</v>
          </cell>
          <cell r="BI25">
            <v>15255</v>
          </cell>
          <cell r="BJ25">
            <v>18383</v>
          </cell>
          <cell r="BK25">
            <v>13485</v>
          </cell>
          <cell r="BL25">
            <v>58184</v>
          </cell>
          <cell r="BM25">
            <v>62306</v>
          </cell>
          <cell r="BN25">
            <v>512</v>
          </cell>
          <cell r="BO25">
            <v>262</v>
          </cell>
          <cell r="BP25">
            <v>774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774</v>
          </cell>
          <cell r="CA25">
            <v>116</v>
          </cell>
          <cell r="CB25">
            <v>0</v>
          </cell>
          <cell r="CC25">
            <v>0</v>
          </cell>
          <cell r="CD25">
            <v>0</v>
          </cell>
          <cell r="CE25">
            <v>116</v>
          </cell>
          <cell r="CF25">
            <v>8898</v>
          </cell>
          <cell r="CG25">
            <v>3</v>
          </cell>
          <cell r="CH25">
            <v>0</v>
          </cell>
          <cell r="CI25">
            <v>0</v>
          </cell>
          <cell r="CJ25">
            <v>8901</v>
          </cell>
          <cell r="CK25">
            <v>9791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131</v>
          </cell>
          <cell r="EG25">
            <v>76</v>
          </cell>
          <cell r="EH25">
            <v>207</v>
          </cell>
          <cell r="EI25">
            <v>469</v>
          </cell>
          <cell r="EJ25">
            <v>92</v>
          </cell>
          <cell r="EK25">
            <v>561</v>
          </cell>
          <cell r="EL25">
            <v>768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12</v>
          </cell>
          <cell r="ET25">
            <v>11</v>
          </cell>
          <cell r="EU25">
            <v>23</v>
          </cell>
          <cell r="EV25">
            <v>22</v>
          </cell>
          <cell r="EW25">
            <v>16</v>
          </cell>
          <cell r="EX25">
            <v>38</v>
          </cell>
          <cell r="EY25">
            <v>61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4369</v>
          </cell>
          <cell r="FG25">
            <v>4866</v>
          </cell>
          <cell r="FH25">
            <v>9235</v>
          </cell>
          <cell r="FI25">
            <v>3515</v>
          </cell>
          <cell r="FJ25">
            <v>3554</v>
          </cell>
          <cell r="FK25">
            <v>7069</v>
          </cell>
          <cell r="FL25">
            <v>16304</v>
          </cell>
          <cell r="FM25">
            <v>17133</v>
          </cell>
          <cell r="FN25">
            <v>437</v>
          </cell>
          <cell r="FO25">
            <v>217</v>
          </cell>
          <cell r="FP25">
            <v>654</v>
          </cell>
          <cell r="FQ25">
            <v>17</v>
          </cell>
          <cell r="FR25">
            <v>14</v>
          </cell>
          <cell r="FS25">
            <v>31</v>
          </cell>
          <cell r="FT25">
            <v>3815</v>
          </cell>
          <cell r="FU25">
            <v>3796</v>
          </cell>
          <cell r="FV25">
            <v>7611</v>
          </cell>
          <cell r="FW25">
            <v>210</v>
          </cell>
        </row>
        <row r="26">
          <cell r="A26" t="str">
            <v>МАППВесело-ВознесенкаЮФО</v>
          </cell>
          <cell r="B26" t="str">
            <v>Ростовский</v>
          </cell>
          <cell r="C26" t="str">
            <v>Весело-Вознесенка</v>
          </cell>
          <cell r="D26" t="str">
            <v>АПП</v>
          </cell>
          <cell r="E26" t="str">
            <v>МАПП</v>
          </cell>
          <cell r="F26" t="str">
            <v>да</v>
          </cell>
          <cell r="G26" t="str">
            <v>ЮФО</v>
          </cell>
          <cell r="H26" t="str">
            <v>Ростовская область</v>
          </cell>
          <cell r="I26" t="str">
            <v>Западный</v>
          </cell>
          <cell r="J26" t="str">
            <v>Сухопутный</v>
          </cell>
          <cell r="K26" t="str">
            <v>нет</v>
          </cell>
          <cell r="L26" t="str">
            <v>не применимо (ДНР)</v>
          </cell>
          <cell r="M26" t="str">
            <v>Новоазовск</v>
          </cell>
          <cell r="N26">
            <v>109500</v>
          </cell>
          <cell r="O26">
            <v>18250</v>
          </cell>
          <cell r="P26">
            <v>419750</v>
          </cell>
          <cell r="Q26">
            <v>1500</v>
          </cell>
          <cell r="R26">
            <v>7389</v>
          </cell>
          <cell r="S26">
            <v>10762</v>
          </cell>
          <cell r="T26">
            <v>11165</v>
          </cell>
          <cell r="U26">
            <v>11027</v>
          </cell>
          <cell r="V26">
            <v>40343</v>
          </cell>
          <cell r="W26">
            <v>693</v>
          </cell>
          <cell r="X26">
            <v>895</v>
          </cell>
          <cell r="Y26">
            <v>1185</v>
          </cell>
          <cell r="Z26">
            <v>1021</v>
          </cell>
          <cell r="AA26">
            <v>3794</v>
          </cell>
          <cell r="AB26">
            <v>42123</v>
          </cell>
          <cell r="AC26">
            <v>49748</v>
          </cell>
          <cell r="AD26">
            <v>66622</v>
          </cell>
          <cell r="AE26">
            <v>56285</v>
          </cell>
          <cell r="AF26">
            <v>214778</v>
          </cell>
          <cell r="AG26">
            <v>258915</v>
          </cell>
          <cell r="AH26">
            <v>8596</v>
          </cell>
          <cell r="AI26">
            <v>10256</v>
          </cell>
          <cell r="AJ26">
            <v>11042</v>
          </cell>
          <cell r="AK26">
            <v>11179</v>
          </cell>
          <cell r="AL26">
            <v>41073</v>
          </cell>
          <cell r="AM26">
            <v>658</v>
          </cell>
          <cell r="AN26">
            <v>880</v>
          </cell>
          <cell r="AO26">
            <v>1523</v>
          </cell>
          <cell r="AP26">
            <v>1085</v>
          </cell>
          <cell r="AQ26">
            <v>4146</v>
          </cell>
          <cell r="AR26">
            <v>38253</v>
          </cell>
          <cell r="AS26">
            <v>57314</v>
          </cell>
          <cell r="AT26">
            <v>71994</v>
          </cell>
          <cell r="AU26">
            <v>52514</v>
          </cell>
          <cell r="AV26">
            <v>220075</v>
          </cell>
          <cell r="AW26">
            <v>265294</v>
          </cell>
          <cell r="AX26">
            <v>9395</v>
          </cell>
          <cell r="AY26">
            <v>12169</v>
          </cell>
          <cell r="AZ26">
            <v>13175</v>
          </cell>
          <cell r="BA26">
            <v>13336</v>
          </cell>
          <cell r="BB26">
            <v>48075</v>
          </cell>
          <cell r="BC26">
            <v>832</v>
          </cell>
          <cell r="BD26">
            <v>1026</v>
          </cell>
          <cell r="BE26">
            <v>1614</v>
          </cell>
          <cell r="BF26">
            <v>1148</v>
          </cell>
          <cell r="BG26">
            <v>4620</v>
          </cell>
          <cell r="BH26">
            <v>37479</v>
          </cell>
          <cell r="BI26">
            <v>47601</v>
          </cell>
          <cell r="BJ26">
            <v>63396</v>
          </cell>
          <cell r="BK26">
            <v>47050</v>
          </cell>
          <cell r="BL26">
            <v>195526</v>
          </cell>
          <cell r="BM26">
            <v>248221</v>
          </cell>
          <cell r="BN26">
            <v>6702</v>
          </cell>
          <cell r="BO26">
            <v>4931</v>
          </cell>
          <cell r="BP26">
            <v>11633</v>
          </cell>
          <cell r="BQ26">
            <v>8506</v>
          </cell>
          <cell r="BR26">
            <v>7013</v>
          </cell>
          <cell r="BS26">
            <v>15519</v>
          </cell>
          <cell r="BT26">
            <v>10216</v>
          </cell>
          <cell r="BU26">
            <v>7605</v>
          </cell>
          <cell r="BV26">
            <v>17821</v>
          </cell>
          <cell r="BW26">
            <v>10855</v>
          </cell>
          <cell r="BX26">
            <v>8524</v>
          </cell>
          <cell r="BY26">
            <v>19379</v>
          </cell>
          <cell r="BZ26">
            <v>64352</v>
          </cell>
          <cell r="CA26">
            <v>919</v>
          </cell>
          <cell r="CB26">
            <v>24</v>
          </cell>
          <cell r="CC26">
            <v>1812</v>
          </cell>
          <cell r="CD26">
            <v>979</v>
          </cell>
          <cell r="CE26">
            <v>3734</v>
          </cell>
          <cell r="CF26">
            <v>37813</v>
          </cell>
          <cell r="CG26">
            <v>1476</v>
          </cell>
          <cell r="CH26">
            <v>59650</v>
          </cell>
          <cell r="CI26">
            <v>48188</v>
          </cell>
          <cell r="CJ26">
            <v>147127</v>
          </cell>
          <cell r="CK26">
            <v>215213</v>
          </cell>
          <cell r="CL26">
            <v>6802</v>
          </cell>
          <cell r="CM26">
            <v>6096</v>
          </cell>
          <cell r="CN26">
            <v>12898</v>
          </cell>
          <cell r="CO26">
            <v>7867</v>
          </cell>
          <cell r="CP26">
            <v>7041</v>
          </cell>
          <cell r="CQ26">
            <v>14908</v>
          </cell>
          <cell r="CR26">
            <v>574</v>
          </cell>
          <cell r="CS26">
            <v>552</v>
          </cell>
          <cell r="CT26">
            <v>1126</v>
          </cell>
          <cell r="CU26">
            <v>711</v>
          </cell>
          <cell r="CV26">
            <v>697</v>
          </cell>
          <cell r="CW26">
            <v>1408</v>
          </cell>
          <cell r="CX26">
            <v>22389</v>
          </cell>
          <cell r="CY26">
            <v>19029</v>
          </cell>
          <cell r="CZ26">
            <v>41418</v>
          </cell>
          <cell r="DA26">
            <v>31170</v>
          </cell>
          <cell r="DB26">
            <v>24000</v>
          </cell>
          <cell r="DC26">
            <v>55170</v>
          </cell>
          <cell r="DD26">
            <v>7935</v>
          </cell>
          <cell r="DE26">
            <v>3602</v>
          </cell>
          <cell r="DF26">
            <v>11537</v>
          </cell>
          <cell r="DG26">
            <v>8745</v>
          </cell>
          <cell r="DH26">
            <v>7566</v>
          </cell>
          <cell r="DI26">
            <v>16311</v>
          </cell>
          <cell r="DJ26">
            <v>1190</v>
          </cell>
          <cell r="DK26">
            <v>1163</v>
          </cell>
          <cell r="DL26">
            <v>2353</v>
          </cell>
          <cell r="DM26">
            <v>780</v>
          </cell>
          <cell r="DN26">
            <v>773</v>
          </cell>
          <cell r="DO26">
            <v>1553</v>
          </cell>
          <cell r="DP26">
            <v>45643</v>
          </cell>
          <cell r="DQ26">
            <v>35631</v>
          </cell>
          <cell r="DR26">
            <v>81274</v>
          </cell>
          <cell r="DS26">
            <v>33310</v>
          </cell>
          <cell r="DT26">
            <v>27430</v>
          </cell>
          <cell r="DU26">
            <v>60740</v>
          </cell>
          <cell r="DV26">
            <v>55654</v>
          </cell>
          <cell r="DW26">
            <v>6440</v>
          </cell>
          <cell r="DX26">
            <v>238602</v>
          </cell>
          <cell r="DY26">
            <v>300696</v>
          </cell>
          <cell r="DZ26">
            <v>5544</v>
          </cell>
          <cell r="EA26">
            <v>4636</v>
          </cell>
          <cell r="EB26">
            <v>10180</v>
          </cell>
          <cell r="EC26">
            <v>4632</v>
          </cell>
          <cell r="ED26">
            <v>7920</v>
          </cell>
          <cell r="EE26">
            <v>12552</v>
          </cell>
          <cell r="EF26">
            <v>20159</v>
          </cell>
          <cell r="EG26">
            <v>21429</v>
          </cell>
          <cell r="EH26">
            <v>41588</v>
          </cell>
          <cell r="EI26">
            <v>55978</v>
          </cell>
          <cell r="EJ26">
            <v>60388</v>
          </cell>
          <cell r="EK26">
            <v>116366</v>
          </cell>
          <cell r="EL26">
            <v>180686</v>
          </cell>
          <cell r="EM26">
            <v>507</v>
          </cell>
          <cell r="EN26">
            <v>497</v>
          </cell>
          <cell r="EO26">
            <v>1004</v>
          </cell>
          <cell r="EP26">
            <v>1204</v>
          </cell>
          <cell r="EQ26">
            <v>1189</v>
          </cell>
          <cell r="ER26">
            <v>2393</v>
          </cell>
          <cell r="ES26">
            <v>1344</v>
          </cell>
          <cell r="ET26">
            <v>1591</v>
          </cell>
          <cell r="EU26">
            <v>2935</v>
          </cell>
          <cell r="EV26">
            <v>1486</v>
          </cell>
          <cell r="EW26">
            <v>2760</v>
          </cell>
          <cell r="EX26">
            <v>4246</v>
          </cell>
          <cell r="EY26">
            <v>10578</v>
          </cell>
          <cell r="EZ26">
            <v>16793</v>
          </cell>
          <cell r="FA26">
            <v>12621</v>
          </cell>
          <cell r="FB26">
            <v>29414</v>
          </cell>
          <cell r="FC26">
            <v>13951</v>
          </cell>
          <cell r="FD26">
            <v>14001</v>
          </cell>
          <cell r="FE26">
            <v>27952</v>
          </cell>
          <cell r="FF26">
            <v>32747</v>
          </cell>
          <cell r="FG26">
            <v>35918</v>
          </cell>
          <cell r="FH26">
            <v>68665</v>
          </cell>
          <cell r="FI26">
            <v>38977</v>
          </cell>
          <cell r="FJ26">
            <v>46280</v>
          </cell>
          <cell r="FK26">
            <v>85257</v>
          </cell>
          <cell r="FL26">
            <v>211288</v>
          </cell>
          <cell r="FM26">
            <v>402552</v>
          </cell>
          <cell r="FN26">
            <v>96747</v>
          </cell>
          <cell r="FO26">
            <v>78226</v>
          </cell>
          <cell r="FP26">
            <v>174973</v>
          </cell>
          <cell r="FQ26">
            <v>3152</v>
          </cell>
          <cell r="FR26">
            <v>3316</v>
          </cell>
          <cell r="FS26">
            <v>6468</v>
          </cell>
          <cell r="FT26">
            <v>76023</v>
          </cell>
          <cell r="FU26">
            <v>85549</v>
          </cell>
          <cell r="FV26">
            <v>161572</v>
          </cell>
          <cell r="FW26">
            <v>82362</v>
          </cell>
        </row>
        <row r="27">
          <cell r="A27" t="str">
            <v>МАППВолошиноЮФО</v>
          </cell>
          <cell r="B27" t="str">
            <v>Ростовский</v>
          </cell>
          <cell r="C27" t="str">
            <v>Волошино</v>
          </cell>
          <cell r="D27" t="str">
            <v>АПП</v>
          </cell>
          <cell r="E27" t="str">
            <v>МАПП</v>
          </cell>
          <cell r="F27" t="str">
            <v>да</v>
          </cell>
          <cell r="G27" t="str">
            <v>ЮФО</v>
          </cell>
          <cell r="H27" t="str">
            <v>Ростовская область</v>
          </cell>
          <cell r="I27" t="str">
            <v>Западный</v>
          </cell>
          <cell r="J27" t="str">
            <v>Сухопутный</v>
          </cell>
          <cell r="K27" t="str">
            <v>нет</v>
          </cell>
          <cell r="L27" t="str">
            <v>не применимо (ЛНР)</v>
          </cell>
          <cell r="M27" t="str">
            <v>Красная Таловка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1425</v>
          </cell>
          <cell r="EJ27">
            <v>1753</v>
          </cell>
          <cell r="EK27">
            <v>3178</v>
          </cell>
          <cell r="EL27">
            <v>3178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3178</v>
          </cell>
          <cell r="FN27">
            <v>46</v>
          </cell>
          <cell r="FO27">
            <v>70</v>
          </cell>
          <cell r="FP27">
            <v>116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722</v>
          </cell>
        </row>
        <row r="28">
          <cell r="A28" t="str">
            <v>МАППВяртсиляСЗФО</v>
          </cell>
          <cell r="B28" t="str">
            <v>Санкт-Петербургский</v>
          </cell>
          <cell r="C28" t="str">
            <v>Вяртсиля</v>
          </cell>
          <cell r="D28" t="str">
            <v>АПП</v>
          </cell>
          <cell r="E28" t="str">
            <v>МАПП</v>
          </cell>
          <cell r="F28" t="str">
            <v>да</v>
          </cell>
          <cell r="G28" t="str">
            <v>СЗФО</v>
          </cell>
          <cell r="H28" t="str">
            <v>Республика Карелия</v>
          </cell>
          <cell r="I28" t="str">
            <v>Западный</v>
          </cell>
          <cell r="J28" t="str">
            <v>Сухопутный</v>
          </cell>
          <cell r="K28" t="str">
            <v>нет</v>
          </cell>
          <cell r="L28" t="str">
            <v>Финляндская Республика</v>
          </cell>
          <cell r="M28" t="str">
            <v>Ниирала</v>
          </cell>
          <cell r="N28">
            <v>43800</v>
          </cell>
          <cell r="O28">
            <v>18250</v>
          </cell>
          <cell r="P28">
            <v>255500</v>
          </cell>
          <cell r="Q28">
            <v>870</v>
          </cell>
          <cell r="R28">
            <v>22110</v>
          </cell>
          <cell r="S28">
            <v>19550</v>
          </cell>
          <cell r="T28">
            <v>20251</v>
          </cell>
          <cell r="U28">
            <v>19299</v>
          </cell>
          <cell r="V28">
            <v>81210</v>
          </cell>
          <cell r="W28">
            <v>556</v>
          </cell>
          <cell r="X28">
            <v>826</v>
          </cell>
          <cell r="Y28">
            <v>807</v>
          </cell>
          <cell r="Z28">
            <v>574</v>
          </cell>
          <cell r="AA28">
            <v>2763</v>
          </cell>
          <cell r="AB28">
            <v>168456</v>
          </cell>
          <cell r="AC28">
            <v>178562</v>
          </cell>
          <cell r="AD28">
            <v>191025</v>
          </cell>
          <cell r="AE28">
            <v>167539</v>
          </cell>
          <cell r="AF28">
            <v>705582</v>
          </cell>
          <cell r="AG28">
            <v>789555</v>
          </cell>
          <cell r="AH28">
            <v>21145</v>
          </cell>
          <cell r="AI28">
            <v>21945</v>
          </cell>
          <cell r="AJ28">
            <v>21779</v>
          </cell>
          <cell r="AK28">
            <v>21631</v>
          </cell>
          <cell r="AL28">
            <v>86500</v>
          </cell>
          <cell r="AM28">
            <v>499</v>
          </cell>
          <cell r="AN28">
            <v>764</v>
          </cell>
          <cell r="AO28">
            <v>750</v>
          </cell>
          <cell r="AP28">
            <v>586</v>
          </cell>
          <cell r="AQ28">
            <v>2599</v>
          </cell>
          <cell r="AR28">
            <v>151697</v>
          </cell>
          <cell r="AS28">
            <v>164933</v>
          </cell>
          <cell r="AT28">
            <v>176502</v>
          </cell>
          <cell r="AU28">
            <v>160035</v>
          </cell>
          <cell r="AV28">
            <v>653167</v>
          </cell>
          <cell r="AW28">
            <v>742266</v>
          </cell>
          <cell r="AX28">
            <v>24580</v>
          </cell>
          <cell r="AY28">
            <v>22904</v>
          </cell>
          <cell r="AZ28">
            <v>21962</v>
          </cell>
          <cell r="BA28">
            <v>25545</v>
          </cell>
          <cell r="BB28">
            <v>94991</v>
          </cell>
          <cell r="BC28">
            <v>546</v>
          </cell>
          <cell r="BD28">
            <v>869</v>
          </cell>
          <cell r="BE28">
            <v>929</v>
          </cell>
          <cell r="BF28">
            <v>689</v>
          </cell>
          <cell r="BG28">
            <v>3033</v>
          </cell>
          <cell r="BH28">
            <v>139335</v>
          </cell>
          <cell r="BI28">
            <v>155142</v>
          </cell>
          <cell r="BJ28">
            <v>165964</v>
          </cell>
          <cell r="BK28">
            <v>147623</v>
          </cell>
          <cell r="BL28">
            <v>608064</v>
          </cell>
          <cell r="BM28">
            <v>706088</v>
          </cell>
          <cell r="BN28">
            <v>12509</v>
          </cell>
          <cell r="BO28">
            <v>12965</v>
          </cell>
          <cell r="BP28">
            <v>25474</v>
          </cell>
          <cell r="BQ28">
            <v>12659</v>
          </cell>
          <cell r="BR28">
            <v>13258</v>
          </cell>
          <cell r="BS28">
            <v>25917</v>
          </cell>
          <cell r="BT28">
            <v>12158</v>
          </cell>
          <cell r="BU28">
            <v>12766</v>
          </cell>
          <cell r="BV28">
            <v>24924</v>
          </cell>
          <cell r="BW28">
            <v>12451</v>
          </cell>
          <cell r="BX28">
            <v>13006</v>
          </cell>
          <cell r="BY28">
            <v>25457</v>
          </cell>
          <cell r="BZ28">
            <v>101772</v>
          </cell>
          <cell r="CA28">
            <v>558</v>
          </cell>
          <cell r="CB28">
            <v>0</v>
          </cell>
          <cell r="CC28">
            <v>0</v>
          </cell>
          <cell r="CD28">
            <v>0</v>
          </cell>
          <cell r="CE28">
            <v>558</v>
          </cell>
          <cell r="CF28">
            <v>120338</v>
          </cell>
          <cell r="CG28">
            <v>544</v>
          </cell>
          <cell r="CH28">
            <v>2975</v>
          </cell>
          <cell r="CI28">
            <v>4036</v>
          </cell>
          <cell r="CJ28">
            <v>127893</v>
          </cell>
          <cell r="CK28">
            <v>230223</v>
          </cell>
          <cell r="CL28">
            <v>11424</v>
          </cell>
          <cell r="CM28">
            <v>11869</v>
          </cell>
          <cell r="CN28">
            <v>23293</v>
          </cell>
          <cell r="CO28">
            <v>11403</v>
          </cell>
          <cell r="CP28">
            <v>11295</v>
          </cell>
          <cell r="CQ28">
            <v>22698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1934</v>
          </cell>
          <cell r="CY28">
            <v>2150</v>
          </cell>
          <cell r="CZ28">
            <v>4084</v>
          </cell>
          <cell r="DA28">
            <v>3973</v>
          </cell>
          <cell r="DB28">
            <v>3814</v>
          </cell>
          <cell r="DC28">
            <v>7787</v>
          </cell>
          <cell r="DD28">
            <v>11510</v>
          </cell>
          <cell r="DE28">
            <v>11695</v>
          </cell>
          <cell r="DF28">
            <v>23205</v>
          </cell>
          <cell r="DG28">
            <v>13452</v>
          </cell>
          <cell r="DH28">
            <v>13853</v>
          </cell>
          <cell r="DI28">
            <v>27305</v>
          </cell>
          <cell r="DJ28">
            <v>1</v>
          </cell>
          <cell r="DK28">
            <v>2</v>
          </cell>
          <cell r="DL28">
            <v>3</v>
          </cell>
          <cell r="DM28">
            <v>0</v>
          </cell>
          <cell r="DN28">
            <v>0</v>
          </cell>
          <cell r="DO28">
            <v>0</v>
          </cell>
          <cell r="DP28">
            <v>7414</v>
          </cell>
          <cell r="DQ28">
            <v>7623</v>
          </cell>
          <cell r="DR28">
            <v>15037</v>
          </cell>
          <cell r="DS28">
            <v>9173</v>
          </cell>
          <cell r="DT28">
            <v>8664</v>
          </cell>
          <cell r="DU28">
            <v>17837</v>
          </cell>
          <cell r="DV28">
            <v>96501</v>
          </cell>
          <cell r="DW28">
            <v>3</v>
          </cell>
          <cell r="DX28">
            <v>44745</v>
          </cell>
          <cell r="DY28">
            <v>141249</v>
          </cell>
          <cell r="DZ28">
            <v>10776</v>
          </cell>
          <cell r="EA28">
            <v>11292</v>
          </cell>
          <cell r="EB28">
            <v>22068</v>
          </cell>
          <cell r="EC28">
            <v>4807</v>
          </cell>
          <cell r="ED28">
            <v>3961</v>
          </cell>
          <cell r="EE28">
            <v>8768</v>
          </cell>
          <cell r="EF28">
            <v>1363</v>
          </cell>
          <cell r="EG28">
            <v>1280</v>
          </cell>
          <cell r="EH28">
            <v>2643</v>
          </cell>
          <cell r="EI28">
            <v>57</v>
          </cell>
          <cell r="EJ28">
            <v>53</v>
          </cell>
          <cell r="EK28">
            <v>110</v>
          </cell>
          <cell r="EL28">
            <v>33589</v>
          </cell>
          <cell r="EM28">
            <v>1</v>
          </cell>
          <cell r="EN28">
            <v>1</v>
          </cell>
          <cell r="EO28">
            <v>2</v>
          </cell>
          <cell r="EP28">
            <v>0</v>
          </cell>
          <cell r="EQ28">
            <v>0</v>
          </cell>
          <cell r="ER28">
            <v>0</v>
          </cell>
          <cell r="ES28">
            <v>2</v>
          </cell>
          <cell r="ET28">
            <v>2</v>
          </cell>
          <cell r="EU28">
            <v>4</v>
          </cell>
          <cell r="EV28">
            <v>0</v>
          </cell>
          <cell r="EW28">
            <v>0</v>
          </cell>
          <cell r="EX28">
            <v>0</v>
          </cell>
          <cell r="EY28">
            <v>6</v>
          </cell>
          <cell r="EZ28">
            <v>8365</v>
          </cell>
          <cell r="FA28">
            <v>9003</v>
          </cell>
          <cell r="FB28">
            <v>17368</v>
          </cell>
          <cell r="FC28">
            <v>12802</v>
          </cell>
          <cell r="FD28">
            <v>12644</v>
          </cell>
          <cell r="FE28">
            <v>25446</v>
          </cell>
          <cell r="FF28">
            <v>24073</v>
          </cell>
          <cell r="FG28">
            <v>24754</v>
          </cell>
          <cell r="FH28">
            <v>48827</v>
          </cell>
          <cell r="FI28">
            <v>19101</v>
          </cell>
          <cell r="FJ28">
            <v>18485</v>
          </cell>
          <cell r="FK28">
            <v>37586</v>
          </cell>
          <cell r="FL28">
            <v>129227</v>
          </cell>
          <cell r="FM28">
            <v>162822</v>
          </cell>
          <cell r="FN28">
            <v>29</v>
          </cell>
          <cell r="FO28">
            <v>32</v>
          </cell>
          <cell r="FP28">
            <v>61</v>
          </cell>
          <cell r="FQ28">
            <v>0</v>
          </cell>
          <cell r="FR28">
            <v>0</v>
          </cell>
          <cell r="FS28">
            <v>0</v>
          </cell>
          <cell r="FT28">
            <v>17260</v>
          </cell>
          <cell r="FU28">
            <v>17642</v>
          </cell>
          <cell r="FV28">
            <v>34902</v>
          </cell>
          <cell r="FW28">
            <v>17</v>
          </cell>
        </row>
        <row r="29">
          <cell r="A29" t="str">
            <v>МАППГорнякСФО</v>
          </cell>
          <cell r="B29" t="str">
            <v>Новосибирский</v>
          </cell>
          <cell r="C29" t="str">
            <v>Горняк</v>
          </cell>
          <cell r="D29" t="str">
            <v>АПП</v>
          </cell>
          <cell r="E29" t="str">
            <v>МАПП</v>
          </cell>
          <cell r="F29" t="str">
            <v>да</v>
          </cell>
          <cell r="G29" t="str">
            <v>СФО</v>
          </cell>
          <cell r="H29" t="str">
            <v>Алтайский край</v>
          </cell>
          <cell r="I29" t="str">
            <v>Не является признаком отнесения к МТК</v>
          </cell>
          <cell r="J29" t="str">
            <v>Не является признаком отнесения к МТК</v>
          </cell>
          <cell r="K29" t="str">
            <v>нет</v>
          </cell>
          <cell r="L29" t="str">
            <v>Республика Казахстан</v>
          </cell>
          <cell r="M29" t="str">
            <v>Жезкент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427</v>
          </cell>
          <cell r="S29">
            <v>616</v>
          </cell>
          <cell r="T29">
            <v>748</v>
          </cell>
          <cell r="U29">
            <v>916</v>
          </cell>
          <cell r="V29">
            <v>2707</v>
          </cell>
          <cell r="W29">
            <v>1285</v>
          </cell>
          <cell r="X29">
            <v>1398</v>
          </cell>
          <cell r="Y29">
            <v>1385</v>
          </cell>
          <cell r="Z29">
            <v>1414</v>
          </cell>
          <cell r="AA29">
            <v>5482</v>
          </cell>
          <cell r="AB29">
            <v>16806</v>
          </cell>
          <cell r="AC29">
            <v>22322</v>
          </cell>
          <cell r="AD29">
            <v>24265</v>
          </cell>
          <cell r="AE29">
            <v>20138</v>
          </cell>
          <cell r="AF29">
            <v>83531</v>
          </cell>
          <cell r="AG29">
            <v>91720</v>
          </cell>
          <cell r="AH29">
            <v>792</v>
          </cell>
          <cell r="AI29">
            <v>957</v>
          </cell>
          <cell r="AJ29">
            <v>977</v>
          </cell>
          <cell r="AK29">
            <v>1228</v>
          </cell>
          <cell r="AL29">
            <v>3954</v>
          </cell>
          <cell r="AM29">
            <v>1429</v>
          </cell>
          <cell r="AN29">
            <v>1392</v>
          </cell>
          <cell r="AO29">
            <v>1453</v>
          </cell>
          <cell r="AP29">
            <v>1454</v>
          </cell>
          <cell r="AQ29">
            <v>5728</v>
          </cell>
          <cell r="AR29">
            <v>16854</v>
          </cell>
          <cell r="AS29">
            <v>20597</v>
          </cell>
          <cell r="AT29">
            <v>22711</v>
          </cell>
          <cell r="AU29">
            <v>18709</v>
          </cell>
          <cell r="AV29">
            <v>78871</v>
          </cell>
          <cell r="AW29">
            <v>88553</v>
          </cell>
          <cell r="AX29">
            <v>730</v>
          </cell>
          <cell r="AY29">
            <v>1076</v>
          </cell>
          <cell r="AZ29">
            <v>1237</v>
          </cell>
          <cell r="BA29">
            <v>1473</v>
          </cell>
          <cell r="BB29">
            <v>4516</v>
          </cell>
          <cell r="BC29">
            <v>1393</v>
          </cell>
          <cell r="BD29">
            <v>1393</v>
          </cell>
          <cell r="BE29">
            <v>1397</v>
          </cell>
          <cell r="BF29">
            <v>1462</v>
          </cell>
          <cell r="BG29">
            <v>5645</v>
          </cell>
          <cell r="BH29">
            <v>17220</v>
          </cell>
          <cell r="BI29">
            <v>21536</v>
          </cell>
          <cell r="BJ29">
            <v>26324</v>
          </cell>
          <cell r="BK29">
            <v>22360</v>
          </cell>
          <cell r="BL29">
            <v>87440</v>
          </cell>
          <cell r="BM29">
            <v>97601</v>
          </cell>
          <cell r="BN29">
            <v>293</v>
          </cell>
          <cell r="BO29">
            <v>304</v>
          </cell>
          <cell r="BP29">
            <v>597</v>
          </cell>
          <cell r="BQ29">
            <v>4</v>
          </cell>
          <cell r="BR29">
            <v>2</v>
          </cell>
          <cell r="BS29">
            <v>6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603</v>
          </cell>
          <cell r="CA29">
            <v>949</v>
          </cell>
          <cell r="CB29">
            <v>0</v>
          </cell>
          <cell r="CC29">
            <v>0</v>
          </cell>
          <cell r="CD29">
            <v>0</v>
          </cell>
          <cell r="CE29">
            <v>949</v>
          </cell>
          <cell r="CF29">
            <v>11745</v>
          </cell>
          <cell r="CG29">
            <v>6</v>
          </cell>
          <cell r="CH29">
            <v>0</v>
          </cell>
          <cell r="CI29">
            <v>0</v>
          </cell>
          <cell r="CJ29">
            <v>11751</v>
          </cell>
          <cell r="CK29">
            <v>13303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721</v>
          </cell>
          <cell r="EG29">
            <v>344</v>
          </cell>
          <cell r="EH29">
            <v>1065</v>
          </cell>
          <cell r="EI29">
            <v>952</v>
          </cell>
          <cell r="EJ29">
            <v>319</v>
          </cell>
          <cell r="EK29">
            <v>1271</v>
          </cell>
          <cell r="EL29">
            <v>2336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113</v>
          </cell>
          <cell r="ET29">
            <v>22</v>
          </cell>
          <cell r="EU29">
            <v>135</v>
          </cell>
          <cell r="EV29">
            <v>24</v>
          </cell>
          <cell r="EW29">
            <v>2</v>
          </cell>
          <cell r="EX29">
            <v>26</v>
          </cell>
          <cell r="EY29">
            <v>161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6452</v>
          </cell>
          <cell r="FG29">
            <v>6640</v>
          </cell>
          <cell r="FH29">
            <v>13092</v>
          </cell>
          <cell r="FI29">
            <v>5510</v>
          </cell>
          <cell r="FJ29">
            <v>5513</v>
          </cell>
          <cell r="FK29">
            <v>11023</v>
          </cell>
          <cell r="FL29">
            <v>24115</v>
          </cell>
          <cell r="FM29">
            <v>26612</v>
          </cell>
          <cell r="FN29">
            <v>960</v>
          </cell>
          <cell r="FO29">
            <v>280</v>
          </cell>
          <cell r="FP29">
            <v>1240</v>
          </cell>
          <cell r="FQ29">
            <v>1</v>
          </cell>
          <cell r="FR29">
            <v>2</v>
          </cell>
          <cell r="FS29">
            <v>3</v>
          </cell>
          <cell r="FT29">
            <v>4315</v>
          </cell>
          <cell r="FU29">
            <v>4129</v>
          </cell>
          <cell r="FV29">
            <v>8444</v>
          </cell>
          <cell r="FW29">
            <v>3821</v>
          </cell>
        </row>
        <row r="30">
          <cell r="A30" t="str">
            <v>ДАПП ПУПГарахСКФО</v>
          </cell>
          <cell r="B30" t="str">
            <v>Северо-Кавказский</v>
          </cell>
          <cell r="C30" t="str">
            <v>Гарах</v>
          </cell>
          <cell r="D30" t="str">
            <v>АПП</v>
          </cell>
          <cell r="E30" t="str">
            <v>ДАПП ПУП</v>
          </cell>
          <cell r="F30" t="str">
            <v>да</v>
          </cell>
          <cell r="G30" t="str">
            <v>СКФО</v>
          </cell>
          <cell r="H30" t="str">
            <v>Республика Дагестан</v>
          </cell>
          <cell r="I30" t="str">
            <v>Север-Юг</v>
          </cell>
          <cell r="J30" t="str">
            <v>Западный</v>
          </cell>
          <cell r="K30" t="str">
            <v>нет</v>
          </cell>
          <cell r="L30" t="str">
            <v>Азербайджанская Республика</v>
          </cell>
          <cell r="M30" t="str">
            <v>Зухул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2</v>
          </cell>
          <cell r="FG30">
            <v>2</v>
          </cell>
          <cell r="FH30">
            <v>4</v>
          </cell>
          <cell r="FI30">
            <v>0</v>
          </cell>
          <cell r="FJ30">
            <v>0</v>
          </cell>
          <cell r="FK30">
            <v>0</v>
          </cell>
          <cell r="FL30">
            <v>4</v>
          </cell>
          <cell r="FM30">
            <v>4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</row>
        <row r="31">
          <cell r="A31" t="str">
            <v>ДАППГоловчиноЦФО</v>
          </cell>
          <cell r="B31" t="str">
            <v>Белгородский</v>
          </cell>
          <cell r="C31" t="str">
            <v>Головчино</v>
          </cell>
          <cell r="D31" t="str">
            <v>АПП</v>
          </cell>
          <cell r="E31" t="str">
            <v>ДАПП</v>
          </cell>
          <cell r="F31" t="str">
            <v>нет</v>
          </cell>
          <cell r="G31" t="str">
            <v>ЦФО</v>
          </cell>
          <cell r="H31" t="str">
            <v>Белгородская область</v>
          </cell>
          <cell r="I31" t="str">
            <v>Западный</v>
          </cell>
          <cell r="J31" t="str">
            <v>Сухопутный</v>
          </cell>
          <cell r="K31" t="str">
            <v>нет</v>
          </cell>
          <cell r="L31" t="str">
            <v>Украина</v>
          </cell>
          <cell r="M31" t="str">
            <v>Ивашки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</row>
        <row r="32">
          <cell r="A32" t="str">
            <v>МАППГрайворонЦФО</v>
          </cell>
          <cell r="B32" t="str">
            <v>Белгородский</v>
          </cell>
          <cell r="C32" t="str">
            <v>Грайворон</v>
          </cell>
          <cell r="D32" t="str">
            <v>АПП</v>
          </cell>
          <cell r="E32" t="str">
            <v>МАПП</v>
          </cell>
          <cell r="F32" t="str">
            <v>да</v>
          </cell>
          <cell r="G32" t="str">
            <v>ЦФО</v>
          </cell>
          <cell r="H32" t="str">
            <v>Белгородская область</v>
          </cell>
          <cell r="I32" t="str">
            <v>Западный</v>
          </cell>
          <cell r="J32" t="str">
            <v>Сухопутный</v>
          </cell>
          <cell r="K32" t="str">
            <v>нет</v>
          </cell>
          <cell r="L32" t="str">
            <v>Украина</v>
          </cell>
          <cell r="M32" t="str">
            <v>Великая Писаревка</v>
          </cell>
          <cell r="N32">
            <v>54750</v>
          </cell>
          <cell r="O32">
            <v>18250</v>
          </cell>
          <cell r="P32">
            <v>109500</v>
          </cell>
          <cell r="Q32">
            <v>500</v>
          </cell>
          <cell r="R32">
            <v>451</v>
          </cell>
          <cell r="S32">
            <v>489</v>
          </cell>
          <cell r="T32">
            <v>528</v>
          </cell>
          <cell r="U32">
            <v>505</v>
          </cell>
          <cell r="V32">
            <v>1973</v>
          </cell>
          <cell r="W32">
            <v>41</v>
          </cell>
          <cell r="X32">
            <v>44</v>
          </cell>
          <cell r="Y32">
            <v>69</v>
          </cell>
          <cell r="Z32">
            <v>63</v>
          </cell>
          <cell r="AA32">
            <v>217</v>
          </cell>
          <cell r="AB32">
            <v>18784</v>
          </cell>
          <cell r="AC32">
            <v>28175</v>
          </cell>
          <cell r="AD32">
            <v>32320</v>
          </cell>
          <cell r="AE32">
            <v>29034</v>
          </cell>
          <cell r="AF32">
            <v>108313</v>
          </cell>
          <cell r="AG32">
            <v>110503</v>
          </cell>
          <cell r="AH32">
            <v>532</v>
          </cell>
          <cell r="AI32">
            <v>548</v>
          </cell>
          <cell r="AJ32">
            <v>666</v>
          </cell>
          <cell r="AK32">
            <v>832</v>
          </cell>
          <cell r="AL32">
            <v>2578</v>
          </cell>
          <cell r="AM32">
            <v>45</v>
          </cell>
          <cell r="AN32">
            <v>55</v>
          </cell>
          <cell r="AO32">
            <v>98</v>
          </cell>
          <cell r="AP32">
            <v>70</v>
          </cell>
          <cell r="AQ32">
            <v>268</v>
          </cell>
          <cell r="AR32">
            <v>21996</v>
          </cell>
          <cell r="AS32">
            <v>33262</v>
          </cell>
          <cell r="AT32">
            <v>37118</v>
          </cell>
          <cell r="AU32">
            <v>28865</v>
          </cell>
          <cell r="AV32">
            <v>121241</v>
          </cell>
          <cell r="AW32">
            <v>124087</v>
          </cell>
          <cell r="AX32">
            <v>364</v>
          </cell>
          <cell r="AY32">
            <v>509</v>
          </cell>
          <cell r="AZ32">
            <v>681</v>
          </cell>
          <cell r="BA32">
            <v>936</v>
          </cell>
          <cell r="BB32">
            <v>2490</v>
          </cell>
          <cell r="BC32">
            <v>146</v>
          </cell>
          <cell r="BD32">
            <v>118</v>
          </cell>
          <cell r="BE32">
            <v>121</v>
          </cell>
          <cell r="BF32">
            <v>69</v>
          </cell>
          <cell r="BG32">
            <v>454</v>
          </cell>
          <cell r="BH32">
            <v>15205</v>
          </cell>
          <cell r="BI32">
            <v>23508</v>
          </cell>
          <cell r="BJ32">
            <v>24433</v>
          </cell>
          <cell r="BK32">
            <v>20047</v>
          </cell>
          <cell r="BL32">
            <v>83193</v>
          </cell>
          <cell r="BM32">
            <v>86137</v>
          </cell>
          <cell r="BN32">
            <v>380</v>
          </cell>
          <cell r="BO32">
            <v>185</v>
          </cell>
          <cell r="BP32">
            <v>565</v>
          </cell>
          <cell r="BQ32">
            <v>24</v>
          </cell>
          <cell r="BR32">
            <v>17</v>
          </cell>
          <cell r="BS32">
            <v>41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606</v>
          </cell>
          <cell r="CA32">
            <v>23</v>
          </cell>
          <cell r="CB32">
            <v>0</v>
          </cell>
          <cell r="CC32">
            <v>0</v>
          </cell>
          <cell r="CD32">
            <v>0</v>
          </cell>
          <cell r="CE32">
            <v>23</v>
          </cell>
          <cell r="CF32">
            <v>11181</v>
          </cell>
          <cell r="CG32">
            <v>25</v>
          </cell>
          <cell r="CH32">
            <v>0</v>
          </cell>
          <cell r="CI32">
            <v>0</v>
          </cell>
          <cell r="CJ32">
            <v>11206</v>
          </cell>
          <cell r="CK32">
            <v>11835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5</v>
          </cell>
          <cell r="FA32">
            <v>0</v>
          </cell>
          <cell r="FB32">
            <v>5</v>
          </cell>
          <cell r="FC32">
            <v>7</v>
          </cell>
          <cell r="FD32">
            <v>0</v>
          </cell>
          <cell r="FE32">
            <v>7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12</v>
          </cell>
          <cell r="FM32">
            <v>12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</row>
        <row r="33">
          <cell r="A33" t="str">
            <v>МАППГуковоЮФО</v>
          </cell>
          <cell r="B33" t="str">
            <v>Ростовский</v>
          </cell>
          <cell r="C33" t="str">
            <v>Гуково</v>
          </cell>
          <cell r="D33" t="str">
            <v>АПП</v>
          </cell>
          <cell r="E33" t="str">
            <v>МАПП</v>
          </cell>
          <cell r="F33" t="str">
            <v>да</v>
          </cell>
          <cell r="G33" t="str">
            <v>ЮФО</v>
          </cell>
          <cell r="H33" t="str">
            <v>Ростовская область</v>
          </cell>
          <cell r="I33" t="str">
            <v>Западный</v>
          </cell>
          <cell r="J33" t="str">
            <v>Сухопутный</v>
          </cell>
          <cell r="K33" t="str">
            <v>нет</v>
          </cell>
          <cell r="L33" t="str">
            <v>не применимо (ЛНР)</v>
          </cell>
          <cell r="M33" t="str">
            <v>Черновопартизанск</v>
          </cell>
          <cell r="N33">
            <v>10950</v>
          </cell>
          <cell r="O33">
            <v>7300</v>
          </cell>
          <cell r="P33">
            <v>109500</v>
          </cell>
          <cell r="Q33">
            <v>350</v>
          </cell>
          <cell r="R33">
            <v>2268</v>
          </cell>
          <cell r="S33">
            <v>3223</v>
          </cell>
          <cell r="T33">
            <v>3646</v>
          </cell>
          <cell r="U33">
            <v>3184</v>
          </cell>
          <cell r="V33">
            <v>12321</v>
          </cell>
          <cell r="W33">
            <v>1691</v>
          </cell>
          <cell r="X33">
            <v>2362</v>
          </cell>
          <cell r="Y33">
            <v>2727</v>
          </cell>
          <cell r="Z33">
            <v>2510</v>
          </cell>
          <cell r="AA33">
            <v>9290</v>
          </cell>
          <cell r="AB33">
            <v>73108</v>
          </cell>
          <cell r="AC33">
            <v>89826</v>
          </cell>
          <cell r="AD33">
            <v>87226</v>
          </cell>
          <cell r="AE33">
            <v>74822</v>
          </cell>
          <cell r="AF33">
            <v>324982</v>
          </cell>
          <cell r="AG33">
            <v>346593</v>
          </cell>
          <cell r="AH33">
            <v>2556</v>
          </cell>
          <cell r="AI33">
            <v>3996</v>
          </cell>
          <cell r="AJ33">
            <v>3927</v>
          </cell>
          <cell r="AK33">
            <v>3824</v>
          </cell>
          <cell r="AL33">
            <v>14303</v>
          </cell>
          <cell r="AM33">
            <v>2394</v>
          </cell>
          <cell r="AN33">
            <v>2021</v>
          </cell>
          <cell r="AO33">
            <v>2365</v>
          </cell>
          <cell r="AP33">
            <v>1914</v>
          </cell>
          <cell r="AQ33">
            <v>8694</v>
          </cell>
          <cell r="AR33">
            <v>66369</v>
          </cell>
          <cell r="AS33">
            <v>75976</v>
          </cell>
          <cell r="AT33">
            <v>81441</v>
          </cell>
          <cell r="AU33">
            <v>66979</v>
          </cell>
          <cell r="AV33">
            <v>290765</v>
          </cell>
          <cell r="AW33">
            <v>313762</v>
          </cell>
          <cell r="AX33">
            <v>2947</v>
          </cell>
          <cell r="AY33">
            <v>3733</v>
          </cell>
          <cell r="AZ33">
            <v>7393</v>
          </cell>
          <cell r="BA33">
            <v>5385</v>
          </cell>
          <cell r="BB33">
            <v>19458</v>
          </cell>
          <cell r="BC33">
            <v>1305</v>
          </cell>
          <cell r="BD33">
            <v>1425</v>
          </cell>
          <cell r="BE33">
            <v>2429</v>
          </cell>
          <cell r="BF33">
            <v>2914</v>
          </cell>
          <cell r="BG33">
            <v>8073</v>
          </cell>
          <cell r="BH33">
            <v>50589</v>
          </cell>
          <cell r="BI33">
            <v>61537</v>
          </cell>
          <cell r="BJ33">
            <v>69605</v>
          </cell>
          <cell r="BK33">
            <v>63001</v>
          </cell>
          <cell r="BL33">
            <v>244732</v>
          </cell>
          <cell r="BM33">
            <v>272263</v>
          </cell>
          <cell r="BN33">
            <v>4410</v>
          </cell>
          <cell r="BO33">
            <v>507</v>
          </cell>
          <cell r="BP33">
            <v>4917</v>
          </cell>
          <cell r="BQ33">
            <v>6435</v>
          </cell>
          <cell r="BR33">
            <v>418</v>
          </cell>
          <cell r="BS33">
            <v>6853</v>
          </cell>
          <cell r="BT33">
            <v>570</v>
          </cell>
          <cell r="BU33">
            <v>102</v>
          </cell>
          <cell r="BV33">
            <v>672</v>
          </cell>
          <cell r="BW33">
            <v>6565</v>
          </cell>
          <cell r="BX33">
            <v>469</v>
          </cell>
          <cell r="BY33">
            <v>7034</v>
          </cell>
          <cell r="BZ33">
            <v>19476</v>
          </cell>
          <cell r="CA33">
            <v>3077</v>
          </cell>
          <cell r="CB33">
            <v>127</v>
          </cell>
          <cell r="CC33">
            <v>1549</v>
          </cell>
          <cell r="CD33">
            <v>1383</v>
          </cell>
          <cell r="CE33">
            <v>6136</v>
          </cell>
          <cell r="CF33">
            <v>54101</v>
          </cell>
          <cell r="CG33">
            <v>4798</v>
          </cell>
          <cell r="CH33">
            <v>53684</v>
          </cell>
          <cell r="CI33">
            <v>52944</v>
          </cell>
          <cell r="CJ33">
            <v>165527</v>
          </cell>
          <cell r="CK33">
            <v>191139</v>
          </cell>
          <cell r="CL33">
            <v>4820</v>
          </cell>
          <cell r="CM33">
            <v>298</v>
          </cell>
          <cell r="CN33">
            <v>5118</v>
          </cell>
          <cell r="CO33">
            <v>5686</v>
          </cell>
          <cell r="CP33">
            <v>385</v>
          </cell>
          <cell r="CQ33">
            <v>6071</v>
          </cell>
          <cell r="CR33">
            <v>944</v>
          </cell>
          <cell r="CS33">
            <v>937</v>
          </cell>
          <cell r="CT33">
            <v>1881</v>
          </cell>
          <cell r="CU33">
            <v>1278</v>
          </cell>
          <cell r="CV33">
            <v>1193</v>
          </cell>
          <cell r="CW33">
            <v>2471</v>
          </cell>
          <cell r="CX33">
            <v>26549</v>
          </cell>
          <cell r="CY33">
            <v>25597</v>
          </cell>
          <cell r="CZ33">
            <v>52146</v>
          </cell>
          <cell r="DA33">
            <v>32098</v>
          </cell>
          <cell r="DB33">
            <v>29641</v>
          </cell>
          <cell r="DC33">
            <v>61739</v>
          </cell>
          <cell r="DD33">
            <v>5271</v>
          </cell>
          <cell r="DE33">
            <v>325</v>
          </cell>
          <cell r="DF33">
            <v>5596</v>
          </cell>
          <cell r="DG33">
            <v>6069</v>
          </cell>
          <cell r="DH33">
            <v>266</v>
          </cell>
          <cell r="DI33">
            <v>6335</v>
          </cell>
          <cell r="DJ33">
            <v>1508</v>
          </cell>
          <cell r="DK33">
            <v>1444</v>
          </cell>
          <cell r="DL33">
            <v>2952</v>
          </cell>
          <cell r="DM33">
            <v>1100</v>
          </cell>
          <cell r="DN33">
            <v>1064</v>
          </cell>
          <cell r="DO33">
            <v>2164</v>
          </cell>
          <cell r="DP33">
            <v>35940</v>
          </cell>
          <cell r="DQ33">
            <v>31138</v>
          </cell>
          <cell r="DR33">
            <v>67078</v>
          </cell>
          <cell r="DS33">
            <v>31787</v>
          </cell>
          <cell r="DT33">
            <v>29076</v>
          </cell>
          <cell r="DU33">
            <v>60863</v>
          </cell>
          <cell r="DV33">
            <v>23120</v>
          </cell>
          <cell r="DW33">
            <v>9468</v>
          </cell>
          <cell r="DX33">
            <v>241826</v>
          </cell>
          <cell r="DY33">
            <v>274414</v>
          </cell>
          <cell r="DZ33">
            <v>4193</v>
          </cell>
          <cell r="EA33">
            <v>210</v>
          </cell>
          <cell r="EB33">
            <v>4403</v>
          </cell>
          <cell r="EC33">
            <v>6406</v>
          </cell>
          <cell r="ED33">
            <v>461</v>
          </cell>
          <cell r="EE33">
            <v>6867</v>
          </cell>
          <cell r="EF33">
            <v>9194</v>
          </cell>
          <cell r="EG33">
            <v>2976</v>
          </cell>
          <cell r="EH33">
            <v>12170</v>
          </cell>
          <cell r="EI33">
            <v>10028</v>
          </cell>
          <cell r="EJ33">
            <v>6060</v>
          </cell>
          <cell r="EK33">
            <v>16088</v>
          </cell>
          <cell r="EL33">
            <v>39528</v>
          </cell>
          <cell r="EM33">
            <v>878</v>
          </cell>
          <cell r="EN33">
            <v>851</v>
          </cell>
          <cell r="EO33">
            <v>1729</v>
          </cell>
          <cell r="EP33">
            <v>1036</v>
          </cell>
          <cell r="EQ33">
            <v>973</v>
          </cell>
          <cell r="ER33">
            <v>2009</v>
          </cell>
          <cell r="ES33">
            <v>1532</v>
          </cell>
          <cell r="ET33">
            <v>1488</v>
          </cell>
          <cell r="EU33">
            <v>3020</v>
          </cell>
          <cell r="EV33">
            <v>1208</v>
          </cell>
          <cell r="EW33">
            <v>1068</v>
          </cell>
          <cell r="EX33">
            <v>2276</v>
          </cell>
          <cell r="EY33">
            <v>9034</v>
          </cell>
          <cell r="EZ33">
            <v>22241</v>
          </cell>
          <cell r="FA33">
            <v>20661</v>
          </cell>
          <cell r="FB33">
            <v>42902</v>
          </cell>
          <cell r="FC33">
            <v>23575</v>
          </cell>
          <cell r="FD33">
            <v>22715</v>
          </cell>
          <cell r="FE33">
            <v>46290</v>
          </cell>
          <cell r="FF33">
            <v>30621</v>
          </cell>
          <cell r="FG33">
            <v>29405</v>
          </cell>
          <cell r="FH33">
            <v>60026</v>
          </cell>
          <cell r="FI33">
            <v>55705</v>
          </cell>
          <cell r="FJ33">
            <v>53552</v>
          </cell>
          <cell r="FK33">
            <v>109257</v>
          </cell>
          <cell r="FL33">
            <v>258475</v>
          </cell>
          <cell r="FM33">
            <v>307037</v>
          </cell>
          <cell r="FN33">
            <v>9837</v>
          </cell>
          <cell r="FO33">
            <v>6991</v>
          </cell>
          <cell r="FP33">
            <v>16828</v>
          </cell>
          <cell r="FQ33">
            <v>1270</v>
          </cell>
          <cell r="FR33">
            <v>1202</v>
          </cell>
          <cell r="FS33">
            <v>2472</v>
          </cell>
          <cell r="FT33">
            <v>66969</v>
          </cell>
          <cell r="FU33">
            <v>63629</v>
          </cell>
          <cell r="FV33">
            <v>130598</v>
          </cell>
          <cell r="FW33">
            <v>20644</v>
          </cell>
        </row>
        <row r="34">
          <cell r="A34" t="str">
            <v>МАППГусевСЗФО</v>
          </cell>
          <cell r="B34" t="str">
            <v>Калининградский</v>
          </cell>
          <cell r="C34" t="str">
            <v>Гусев</v>
          </cell>
          <cell r="D34" t="str">
            <v>АПП</v>
          </cell>
          <cell r="E34" t="str">
            <v>МАПП</v>
          </cell>
          <cell r="F34" t="str">
            <v>да</v>
          </cell>
          <cell r="G34" t="str">
            <v>СЗФО</v>
          </cell>
          <cell r="H34" t="str">
            <v>Калининградская область</v>
          </cell>
          <cell r="I34" t="str">
            <v>Западный</v>
          </cell>
          <cell r="J34" t="str">
            <v>Сухопутный</v>
          </cell>
          <cell r="K34" t="str">
            <v>нет</v>
          </cell>
          <cell r="L34" t="str">
            <v>Республика Польша</v>
          </cell>
          <cell r="M34" t="str">
            <v>Голдап</v>
          </cell>
          <cell r="N34">
            <v>63875</v>
          </cell>
          <cell r="O34">
            <v>27375</v>
          </cell>
          <cell r="P34">
            <v>273750</v>
          </cell>
          <cell r="Q34">
            <v>1000</v>
          </cell>
          <cell r="R34">
            <v>38</v>
          </cell>
          <cell r="S34">
            <v>42</v>
          </cell>
          <cell r="T34">
            <v>51</v>
          </cell>
          <cell r="U34">
            <v>31</v>
          </cell>
          <cell r="V34">
            <v>162</v>
          </cell>
          <cell r="W34">
            <v>945</v>
          </cell>
          <cell r="X34">
            <v>1132</v>
          </cell>
          <cell r="Y34">
            <v>1310</v>
          </cell>
          <cell r="Z34">
            <v>1202</v>
          </cell>
          <cell r="AA34">
            <v>4589</v>
          </cell>
          <cell r="AB34">
            <v>111177</v>
          </cell>
          <cell r="AC34">
            <v>113195</v>
          </cell>
          <cell r="AD34">
            <v>108065</v>
          </cell>
          <cell r="AE34">
            <v>101408</v>
          </cell>
          <cell r="AF34">
            <v>433845</v>
          </cell>
          <cell r="AG34">
            <v>438596</v>
          </cell>
          <cell r="AH34">
            <v>17</v>
          </cell>
          <cell r="AI34">
            <v>42</v>
          </cell>
          <cell r="AJ34">
            <v>44</v>
          </cell>
          <cell r="AK34">
            <v>28</v>
          </cell>
          <cell r="AL34">
            <v>131</v>
          </cell>
          <cell r="AM34">
            <v>701</v>
          </cell>
          <cell r="AN34">
            <v>703</v>
          </cell>
          <cell r="AO34">
            <v>929</v>
          </cell>
          <cell r="AP34">
            <v>736</v>
          </cell>
          <cell r="AQ34">
            <v>3069</v>
          </cell>
          <cell r="AR34">
            <v>99893</v>
          </cell>
          <cell r="AS34">
            <v>105808</v>
          </cell>
          <cell r="AT34">
            <v>110431</v>
          </cell>
          <cell r="AU34">
            <v>103082</v>
          </cell>
          <cell r="AV34">
            <v>419214</v>
          </cell>
          <cell r="AW34">
            <v>422414</v>
          </cell>
          <cell r="AX34">
            <v>17</v>
          </cell>
          <cell r="AY34">
            <v>8</v>
          </cell>
          <cell r="AZ34">
            <v>11</v>
          </cell>
          <cell r="BA34">
            <v>6</v>
          </cell>
          <cell r="BB34">
            <v>42</v>
          </cell>
          <cell r="BC34">
            <v>642</v>
          </cell>
          <cell r="BD34">
            <v>634</v>
          </cell>
          <cell r="BE34">
            <v>598</v>
          </cell>
          <cell r="BF34">
            <v>331</v>
          </cell>
          <cell r="BG34">
            <v>2205</v>
          </cell>
          <cell r="BH34">
            <v>95663</v>
          </cell>
          <cell r="BI34">
            <v>101130</v>
          </cell>
          <cell r="BJ34">
            <v>105955</v>
          </cell>
          <cell r="BK34">
            <v>96863</v>
          </cell>
          <cell r="BL34">
            <v>399611</v>
          </cell>
          <cell r="BM34">
            <v>401858</v>
          </cell>
          <cell r="BN34">
            <v>4</v>
          </cell>
          <cell r="BO34">
            <v>3</v>
          </cell>
          <cell r="BP34">
            <v>7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7</v>
          </cell>
          <cell r="CA34">
            <v>332</v>
          </cell>
          <cell r="CB34">
            <v>0</v>
          </cell>
          <cell r="CC34">
            <v>0</v>
          </cell>
          <cell r="CD34">
            <v>0</v>
          </cell>
          <cell r="CE34">
            <v>332</v>
          </cell>
          <cell r="CF34">
            <v>74587</v>
          </cell>
          <cell r="CG34">
            <v>0</v>
          </cell>
          <cell r="CH34">
            <v>0</v>
          </cell>
          <cell r="CI34">
            <v>0</v>
          </cell>
          <cell r="CJ34">
            <v>74587</v>
          </cell>
          <cell r="CK34">
            <v>74926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  <cell r="EC34">
            <v>0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I34">
            <v>0</v>
          </cell>
          <cell r="FJ34">
            <v>0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O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0</v>
          </cell>
        </row>
        <row r="35">
          <cell r="A35" t="str">
            <v>МАППДжанкойЮФО</v>
          </cell>
          <cell r="B35" t="str">
            <v>Крымский</v>
          </cell>
          <cell r="C35" t="str">
            <v>Джанкой</v>
          </cell>
          <cell r="D35" t="str">
            <v>АПП</v>
          </cell>
          <cell r="E35" t="str">
            <v>МАПП</v>
          </cell>
          <cell r="F35" t="str">
            <v>да</v>
          </cell>
          <cell r="G35" t="str">
            <v>ЮФО</v>
          </cell>
          <cell r="H35" t="str">
            <v>Республика Крым</v>
          </cell>
          <cell r="I35" t="str">
            <v>Западный</v>
          </cell>
          <cell r="J35" t="str">
            <v>Сухопутный</v>
          </cell>
          <cell r="K35" t="str">
            <v>нет</v>
          </cell>
          <cell r="L35" t="str">
            <v>не применимо (Херсонская обл.)</v>
          </cell>
          <cell r="M35" t="str">
            <v>«Контрольный пункт въезда-выезда» Чонгар (Сальково)</v>
          </cell>
          <cell r="N35">
            <v>14600</v>
          </cell>
          <cell r="O35">
            <v>14600</v>
          </cell>
          <cell r="P35">
            <v>182500</v>
          </cell>
          <cell r="Q35">
            <v>580</v>
          </cell>
          <cell r="R35">
            <v>55</v>
          </cell>
          <cell r="S35">
            <v>79</v>
          </cell>
          <cell r="T35">
            <v>86</v>
          </cell>
          <cell r="U35">
            <v>72</v>
          </cell>
          <cell r="V35">
            <v>292</v>
          </cell>
          <cell r="W35">
            <v>328</v>
          </cell>
          <cell r="X35">
            <v>465</v>
          </cell>
          <cell r="Y35">
            <v>470</v>
          </cell>
          <cell r="Z35">
            <v>279</v>
          </cell>
          <cell r="AA35">
            <v>1542</v>
          </cell>
          <cell r="AB35">
            <v>46078</v>
          </cell>
          <cell r="AC35">
            <v>58437</v>
          </cell>
          <cell r="AD35">
            <v>81604</v>
          </cell>
          <cell r="AE35">
            <v>52456</v>
          </cell>
          <cell r="AF35">
            <v>238575</v>
          </cell>
          <cell r="AG35">
            <v>240409</v>
          </cell>
          <cell r="AH35">
            <v>44</v>
          </cell>
          <cell r="AI35">
            <v>58</v>
          </cell>
          <cell r="AJ35">
            <v>86</v>
          </cell>
          <cell r="AK35">
            <v>44</v>
          </cell>
          <cell r="AL35">
            <v>232</v>
          </cell>
          <cell r="AM35">
            <v>201</v>
          </cell>
          <cell r="AN35">
            <v>213</v>
          </cell>
          <cell r="AO35">
            <v>299</v>
          </cell>
          <cell r="AP35">
            <v>221</v>
          </cell>
          <cell r="AQ35">
            <v>934</v>
          </cell>
          <cell r="AR35">
            <v>40746</v>
          </cell>
          <cell r="AS35">
            <v>57174</v>
          </cell>
          <cell r="AT35">
            <v>92508</v>
          </cell>
          <cell r="AU35">
            <v>47076</v>
          </cell>
          <cell r="AV35">
            <v>237504</v>
          </cell>
          <cell r="AW35">
            <v>238670</v>
          </cell>
          <cell r="AX35">
            <v>21</v>
          </cell>
          <cell r="AY35">
            <v>52</v>
          </cell>
          <cell r="AZ35">
            <v>60</v>
          </cell>
          <cell r="BA35">
            <v>31</v>
          </cell>
          <cell r="BB35">
            <v>164</v>
          </cell>
          <cell r="BC35">
            <v>235</v>
          </cell>
          <cell r="BD35">
            <v>234</v>
          </cell>
          <cell r="BE35">
            <v>277</v>
          </cell>
          <cell r="BF35">
            <v>202</v>
          </cell>
          <cell r="BG35">
            <v>948</v>
          </cell>
          <cell r="BH35">
            <v>37854</v>
          </cell>
          <cell r="BI35">
            <v>57732</v>
          </cell>
          <cell r="BJ35">
            <v>86945</v>
          </cell>
          <cell r="BK35">
            <v>45038</v>
          </cell>
          <cell r="BL35">
            <v>227569</v>
          </cell>
          <cell r="BM35">
            <v>228681</v>
          </cell>
          <cell r="BN35">
            <v>19</v>
          </cell>
          <cell r="BO35">
            <v>14</v>
          </cell>
          <cell r="BP35">
            <v>33</v>
          </cell>
          <cell r="BQ35">
            <v>0</v>
          </cell>
          <cell r="BR35">
            <v>2</v>
          </cell>
          <cell r="BS35">
            <v>2</v>
          </cell>
          <cell r="BT35">
            <v>3</v>
          </cell>
          <cell r="BU35">
            <v>0</v>
          </cell>
          <cell r="BV35">
            <v>3</v>
          </cell>
          <cell r="BW35">
            <v>1</v>
          </cell>
          <cell r="BX35">
            <v>1</v>
          </cell>
          <cell r="BY35">
            <v>2</v>
          </cell>
          <cell r="BZ35">
            <v>40</v>
          </cell>
          <cell r="CA35">
            <v>186</v>
          </cell>
          <cell r="CB35">
            <v>2</v>
          </cell>
          <cell r="CC35">
            <v>2</v>
          </cell>
          <cell r="CD35">
            <v>0</v>
          </cell>
          <cell r="CE35">
            <v>190</v>
          </cell>
          <cell r="CF35">
            <v>35440</v>
          </cell>
          <cell r="CG35">
            <v>343</v>
          </cell>
          <cell r="CH35">
            <v>2633</v>
          </cell>
          <cell r="CI35">
            <v>2749</v>
          </cell>
          <cell r="CJ35">
            <v>41165</v>
          </cell>
          <cell r="CK35">
            <v>41395</v>
          </cell>
          <cell r="CL35">
            <v>4</v>
          </cell>
          <cell r="CM35">
            <v>0</v>
          </cell>
          <cell r="CN35">
            <v>4</v>
          </cell>
          <cell r="CO35">
            <v>1</v>
          </cell>
          <cell r="CP35">
            <v>3</v>
          </cell>
          <cell r="CQ35">
            <v>4</v>
          </cell>
          <cell r="CR35">
            <v>1</v>
          </cell>
          <cell r="CS35">
            <v>2</v>
          </cell>
          <cell r="CT35">
            <v>3</v>
          </cell>
          <cell r="CU35">
            <v>2</v>
          </cell>
          <cell r="CV35">
            <v>2</v>
          </cell>
          <cell r="CW35">
            <v>4</v>
          </cell>
          <cell r="CX35">
            <v>1951</v>
          </cell>
          <cell r="CY35">
            <v>2021</v>
          </cell>
          <cell r="CZ35">
            <v>3972</v>
          </cell>
          <cell r="DA35">
            <v>3663</v>
          </cell>
          <cell r="DB35">
            <v>3355</v>
          </cell>
          <cell r="DC35">
            <v>7018</v>
          </cell>
          <cell r="DD35">
            <v>4</v>
          </cell>
          <cell r="DE35">
            <v>5</v>
          </cell>
          <cell r="DF35">
            <v>9</v>
          </cell>
          <cell r="DG35">
            <v>6</v>
          </cell>
          <cell r="DH35">
            <v>6</v>
          </cell>
          <cell r="DI35">
            <v>12</v>
          </cell>
          <cell r="DJ35">
            <v>24</v>
          </cell>
          <cell r="DK35">
            <v>24</v>
          </cell>
          <cell r="DL35">
            <v>48</v>
          </cell>
          <cell r="DM35">
            <v>48</v>
          </cell>
          <cell r="DN35">
            <v>39</v>
          </cell>
          <cell r="DO35">
            <v>87</v>
          </cell>
          <cell r="DP35">
            <v>7182</v>
          </cell>
          <cell r="DQ35">
            <v>7422</v>
          </cell>
          <cell r="DR35">
            <v>14604</v>
          </cell>
          <cell r="DS35">
            <v>5021</v>
          </cell>
          <cell r="DT35">
            <v>5306</v>
          </cell>
          <cell r="DU35">
            <v>10327</v>
          </cell>
          <cell r="DV35">
            <v>29</v>
          </cell>
          <cell r="DW35">
            <v>142</v>
          </cell>
          <cell r="DX35">
            <v>35921</v>
          </cell>
          <cell r="DY35">
            <v>36092</v>
          </cell>
          <cell r="DZ35">
            <v>8</v>
          </cell>
          <cell r="EA35">
            <v>9</v>
          </cell>
          <cell r="EB35">
            <v>17</v>
          </cell>
          <cell r="EC35">
            <v>12637</v>
          </cell>
          <cell r="ED35">
            <v>12741</v>
          </cell>
          <cell r="EE35">
            <v>25378</v>
          </cell>
          <cell r="EF35">
            <v>41212</v>
          </cell>
          <cell r="EG35">
            <v>39885</v>
          </cell>
          <cell r="EH35">
            <v>81097</v>
          </cell>
          <cell r="EI35">
            <v>66757</v>
          </cell>
          <cell r="EJ35">
            <v>50530</v>
          </cell>
          <cell r="EK35">
            <v>117287</v>
          </cell>
          <cell r="EL35">
            <v>223779</v>
          </cell>
          <cell r="EM35">
            <v>24</v>
          </cell>
          <cell r="EN35">
            <v>24</v>
          </cell>
          <cell r="EO35">
            <v>48</v>
          </cell>
          <cell r="EP35">
            <v>167</v>
          </cell>
          <cell r="EQ35">
            <v>176</v>
          </cell>
          <cell r="ER35">
            <v>343</v>
          </cell>
          <cell r="ES35">
            <v>348</v>
          </cell>
          <cell r="ET35">
            <v>469</v>
          </cell>
          <cell r="EU35">
            <v>817</v>
          </cell>
          <cell r="EV35">
            <v>921</v>
          </cell>
          <cell r="EW35">
            <v>861</v>
          </cell>
          <cell r="EX35">
            <v>1782</v>
          </cell>
          <cell r="EY35">
            <v>2990</v>
          </cell>
          <cell r="EZ35">
            <v>5463</v>
          </cell>
          <cell r="FA35">
            <v>3620</v>
          </cell>
          <cell r="FB35">
            <v>9083</v>
          </cell>
          <cell r="FC35">
            <v>30963</v>
          </cell>
          <cell r="FD35">
            <v>25103</v>
          </cell>
          <cell r="FE35">
            <v>56066</v>
          </cell>
          <cell r="FF35">
            <v>46809</v>
          </cell>
          <cell r="FG35">
            <v>41854</v>
          </cell>
          <cell r="FH35">
            <v>88663</v>
          </cell>
          <cell r="FI35">
            <v>54627</v>
          </cell>
          <cell r="FJ35">
            <v>51022</v>
          </cell>
          <cell r="FK35">
            <v>105649</v>
          </cell>
          <cell r="FL35">
            <v>259461</v>
          </cell>
          <cell r="FM35">
            <v>486230</v>
          </cell>
          <cell r="FN35">
            <v>61487</v>
          </cell>
          <cell r="FO35">
            <v>41142</v>
          </cell>
          <cell r="FP35">
            <v>102629</v>
          </cell>
          <cell r="FQ35">
            <v>1020</v>
          </cell>
          <cell r="FR35">
            <v>1010</v>
          </cell>
          <cell r="FS35">
            <v>2030</v>
          </cell>
          <cell r="FT35">
            <v>64830</v>
          </cell>
          <cell r="FU35">
            <v>63670</v>
          </cell>
          <cell r="FV35">
            <v>128500</v>
          </cell>
          <cell r="FW35">
            <v>70225</v>
          </cell>
        </row>
        <row r="36">
          <cell r="A36" t="str">
            <v>МАППДонецк (Изварино)ЮФО</v>
          </cell>
          <cell r="B36" t="str">
            <v>Ростовский</v>
          </cell>
          <cell r="C36" t="str">
            <v>Донецк (Изварино)</v>
          </cell>
          <cell r="D36" t="str">
            <v>АПП</v>
          </cell>
          <cell r="E36" t="str">
            <v>МАПП</v>
          </cell>
          <cell r="F36" t="str">
            <v>да</v>
          </cell>
          <cell r="G36" t="str">
            <v>ЮФО</v>
          </cell>
          <cell r="H36" t="str">
            <v>Ростовская область</v>
          </cell>
          <cell r="I36" t="str">
            <v>Западный</v>
          </cell>
          <cell r="J36" t="str">
            <v>Сухопутный</v>
          </cell>
          <cell r="K36" t="str">
            <v>нет</v>
          </cell>
          <cell r="L36" t="str">
            <v>не применимо (ЛНР)</v>
          </cell>
          <cell r="M36" t="str">
            <v>Изварино</v>
          </cell>
          <cell r="N36">
            <v>36500</v>
          </cell>
          <cell r="O36">
            <v>7300</v>
          </cell>
          <cell r="P36">
            <v>138700</v>
          </cell>
          <cell r="Q36">
            <v>500</v>
          </cell>
          <cell r="R36">
            <v>6349</v>
          </cell>
          <cell r="S36">
            <v>7441</v>
          </cell>
          <cell r="T36">
            <v>7807</v>
          </cell>
          <cell r="U36">
            <v>7915</v>
          </cell>
          <cell r="V36">
            <v>29512</v>
          </cell>
          <cell r="W36">
            <v>5073</v>
          </cell>
          <cell r="X36">
            <v>5675</v>
          </cell>
          <cell r="Y36">
            <v>5891</v>
          </cell>
          <cell r="Z36">
            <v>4995</v>
          </cell>
          <cell r="AA36">
            <v>21634</v>
          </cell>
          <cell r="AB36">
            <v>105072</v>
          </cell>
          <cell r="AC36">
            <v>116473</v>
          </cell>
          <cell r="AD36">
            <v>101640</v>
          </cell>
          <cell r="AE36">
            <v>86858</v>
          </cell>
          <cell r="AF36">
            <v>410043</v>
          </cell>
          <cell r="AG36">
            <v>461189</v>
          </cell>
          <cell r="AH36">
            <v>7005</v>
          </cell>
          <cell r="AI36">
            <v>8273</v>
          </cell>
          <cell r="AJ36">
            <v>8179</v>
          </cell>
          <cell r="AK36">
            <v>8361</v>
          </cell>
          <cell r="AL36">
            <v>31818</v>
          </cell>
          <cell r="AM36">
            <v>4467</v>
          </cell>
          <cell r="AN36">
            <v>4632</v>
          </cell>
          <cell r="AO36">
            <v>6027</v>
          </cell>
          <cell r="AP36">
            <v>5469</v>
          </cell>
          <cell r="AQ36">
            <v>20595</v>
          </cell>
          <cell r="AR36">
            <v>72727</v>
          </cell>
          <cell r="AS36">
            <v>81860</v>
          </cell>
          <cell r="AT36">
            <v>82577</v>
          </cell>
          <cell r="AU36">
            <v>73777</v>
          </cell>
          <cell r="AV36">
            <v>310941</v>
          </cell>
          <cell r="AW36">
            <v>363354</v>
          </cell>
          <cell r="AX36">
            <v>6777</v>
          </cell>
          <cell r="AY36">
            <v>8239</v>
          </cell>
          <cell r="AZ36">
            <v>6861</v>
          </cell>
          <cell r="BA36">
            <v>7277</v>
          </cell>
          <cell r="BB36">
            <v>29154</v>
          </cell>
          <cell r="BC36">
            <v>5142</v>
          </cell>
          <cell r="BD36">
            <v>5791</v>
          </cell>
          <cell r="BE36">
            <v>7147</v>
          </cell>
          <cell r="BF36">
            <v>5836</v>
          </cell>
          <cell r="BG36">
            <v>23916</v>
          </cell>
          <cell r="BH36">
            <v>61745</v>
          </cell>
          <cell r="BI36">
            <v>77510</v>
          </cell>
          <cell r="BJ36">
            <v>83566</v>
          </cell>
          <cell r="BK36">
            <v>76140</v>
          </cell>
          <cell r="BL36">
            <v>298961</v>
          </cell>
          <cell r="BM36">
            <v>352031</v>
          </cell>
          <cell r="BN36">
            <v>847</v>
          </cell>
          <cell r="BO36">
            <v>4118</v>
          </cell>
          <cell r="BP36">
            <v>4965</v>
          </cell>
          <cell r="BQ36">
            <v>1078</v>
          </cell>
          <cell r="BR36">
            <v>5167</v>
          </cell>
          <cell r="BS36">
            <v>6245</v>
          </cell>
          <cell r="BT36">
            <v>1061</v>
          </cell>
          <cell r="BU36">
            <v>5164</v>
          </cell>
          <cell r="BV36">
            <v>6225</v>
          </cell>
          <cell r="BW36">
            <v>351</v>
          </cell>
          <cell r="BX36">
            <v>4743</v>
          </cell>
          <cell r="BY36">
            <v>5094</v>
          </cell>
          <cell r="BZ36">
            <v>22529</v>
          </cell>
          <cell r="CA36">
            <v>4677</v>
          </cell>
          <cell r="CB36">
            <v>348</v>
          </cell>
          <cell r="CC36">
            <v>2743</v>
          </cell>
          <cell r="CD36">
            <v>93</v>
          </cell>
          <cell r="CE36">
            <v>7861</v>
          </cell>
          <cell r="CF36">
            <v>63957</v>
          </cell>
          <cell r="CG36">
            <v>8189</v>
          </cell>
          <cell r="CH36">
            <v>60077</v>
          </cell>
          <cell r="CI36">
            <v>53151</v>
          </cell>
          <cell r="CJ36">
            <v>185374</v>
          </cell>
          <cell r="CK36">
            <v>215764</v>
          </cell>
          <cell r="CL36">
            <v>362</v>
          </cell>
          <cell r="CM36">
            <v>4089</v>
          </cell>
          <cell r="CN36">
            <v>4451</v>
          </cell>
          <cell r="CO36">
            <v>480</v>
          </cell>
          <cell r="CP36">
            <v>4555</v>
          </cell>
          <cell r="CQ36">
            <v>5035</v>
          </cell>
          <cell r="CR36">
            <v>1274</v>
          </cell>
          <cell r="CS36">
            <v>1307</v>
          </cell>
          <cell r="CT36">
            <v>2581</v>
          </cell>
          <cell r="CU36">
            <v>1426</v>
          </cell>
          <cell r="CV36">
            <v>1490</v>
          </cell>
          <cell r="CW36">
            <v>2916</v>
          </cell>
          <cell r="CX36">
            <v>27748</v>
          </cell>
          <cell r="CY36">
            <v>28458</v>
          </cell>
          <cell r="CZ36">
            <v>56206</v>
          </cell>
          <cell r="DA36">
            <v>31665</v>
          </cell>
          <cell r="DB36">
            <v>33196</v>
          </cell>
          <cell r="DC36">
            <v>64861</v>
          </cell>
          <cell r="DD36">
            <v>549</v>
          </cell>
          <cell r="DE36">
            <v>4939</v>
          </cell>
          <cell r="DF36">
            <v>5488</v>
          </cell>
          <cell r="DG36">
            <v>825</v>
          </cell>
          <cell r="DH36">
            <v>5049</v>
          </cell>
          <cell r="DI36">
            <v>5874</v>
          </cell>
          <cell r="DJ36">
            <v>1708</v>
          </cell>
          <cell r="DK36">
            <v>1768</v>
          </cell>
          <cell r="DL36">
            <v>3476</v>
          </cell>
          <cell r="DM36">
            <v>1348</v>
          </cell>
          <cell r="DN36">
            <v>1380</v>
          </cell>
          <cell r="DO36">
            <v>2728</v>
          </cell>
          <cell r="DP36">
            <v>31620</v>
          </cell>
          <cell r="DQ36">
            <v>35494</v>
          </cell>
          <cell r="DR36">
            <v>67114</v>
          </cell>
          <cell r="DS36">
            <v>28894</v>
          </cell>
          <cell r="DT36">
            <v>32099</v>
          </cell>
          <cell r="DU36">
            <v>60993</v>
          </cell>
          <cell r="DV36">
            <v>20848</v>
          </cell>
          <cell r="DW36">
            <v>11701</v>
          </cell>
          <cell r="DX36">
            <v>249174</v>
          </cell>
          <cell r="DY36">
            <v>281723</v>
          </cell>
          <cell r="DZ36">
            <v>491</v>
          </cell>
          <cell r="EA36">
            <v>3810</v>
          </cell>
          <cell r="EB36">
            <v>4301</v>
          </cell>
          <cell r="EC36">
            <v>1946</v>
          </cell>
          <cell r="ED36">
            <v>6874</v>
          </cell>
          <cell r="EE36">
            <v>8820</v>
          </cell>
          <cell r="EF36">
            <v>8616</v>
          </cell>
          <cell r="EG36">
            <v>13909</v>
          </cell>
          <cell r="EH36">
            <v>22525</v>
          </cell>
          <cell r="EI36">
            <v>14266</v>
          </cell>
          <cell r="EJ36">
            <v>10967</v>
          </cell>
          <cell r="EK36">
            <v>25233</v>
          </cell>
          <cell r="EL36">
            <v>60879</v>
          </cell>
          <cell r="EM36">
            <v>1276</v>
          </cell>
          <cell r="EN36">
            <v>1342</v>
          </cell>
          <cell r="EO36">
            <v>2618</v>
          </cell>
          <cell r="EP36">
            <v>1207</v>
          </cell>
          <cell r="EQ36">
            <v>1316</v>
          </cell>
          <cell r="ER36">
            <v>2523</v>
          </cell>
          <cell r="ES36">
            <v>1742</v>
          </cell>
          <cell r="ET36">
            <v>1878</v>
          </cell>
          <cell r="EU36">
            <v>3620</v>
          </cell>
          <cell r="EV36">
            <v>2078</v>
          </cell>
          <cell r="EW36">
            <v>2276</v>
          </cell>
          <cell r="EX36">
            <v>4354</v>
          </cell>
          <cell r="EY36">
            <v>13115</v>
          </cell>
          <cell r="EZ36">
            <v>23931</v>
          </cell>
          <cell r="FA36">
            <v>24028</v>
          </cell>
          <cell r="FB36">
            <v>47959</v>
          </cell>
          <cell r="FC36">
            <v>23451</v>
          </cell>
          <cell r="FD36">
            <v>24324</v>
          </cell>
          <cell r="FE36">
            <v>47775</v>
          </cell>
          <cell r="FF36">
            <v>33393</v>
          </cell>
          <cell r="FG36">
            <v>35893</v>
          </cell>
          <cell r="FH36">
            <v>69286</v>
          </cell>
          <cell r="FI36">
            <v>54040</v>
          </cell>
          <cell r="FJ36">
            <v>57668</v>
          </cell>
          <cell r="FK36">
            <v>111708</v>
          </cell>
          <cell r="FL36">
            <v>276728</v>
          </cell>
          <cell r="FM36">
            <v>350722</v>
          </cell>
          <cell r="FN36">
            <v>17385</v>
          </cell>
          <cell r="FO36">
            <v>7029</v>
          </cell>
          <cell r="FP36">
            <v>24414</v>
          </cell>
          <cell r="FQ36">
            <v>1982</v>
          </cell>
          <cell r="FR36">
            <v>1969</v>
          </cell>
          <cell r="FS36">
            <v>3951</v>
          </cell>
          <cell r="FT36">
            <v>75684</v>
          </cell>
          <cell r="FU36">
            <v>79526</v>
          </cell>
          <cell r="FV36">
            <v>155210</v>
          </cell>
          <cell r="FW36">
            <v>25772</v>
          </cell>
        </row>
        <row r="37">
          <cell r="A37" t="str">
            <v>ДАППДонецк (Северный)ЮФО</v>
          </cell>
          <cell r="B37" t="str">
            <v>Ростовский</v>
          </cell>
          <cell r="C37" t="str">
            <v>Донецк (Северный)</v>
          </cell>
          <cell r="D37" t="str">
            <v>АПП</v>
          </cell>
          <cell r="E37" t="str">
            <v>ДАПП</v>
          </cell>
          <cell r="F37" t="str">
            <v>нет</v>
          </cell>
          <cell r="G37" t="str">
            <v>ЮФО</v>
          </cell>
          <cell r="H37" t="str">
            <v>Ростовская область</v>
          </cell>
          <cell r="I37" t="str">
            <v>Западный</v>
          </cell>
          <cell r="J37" t="str">
            <v>Сухопутный</v>
          </cell>
          <cell r="K37" t="str">
            <v>нет</v>
          </cell>
          <cell r="L37" t="str">
            <v>не применимо (ЛНР)</v>
          </cell>
          <cell r="M37" t="str">
            <v>Северный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0</v>
          </cell>
        </row>
        <row r="38">
          <cell r="A38" t="str">
            <v>ДАППЗвериноголовскоеУФО</v>
          </cell>
          <cell r="B38" t="str">
            <v>Уральский</v>
          </cell>
          <cell r="C38" t="str">
            <v>Звериноголовское</v>
          </cell>
          <cell r="D38" t="str">
            <v>АПП</v>
          </cell>
          <cell r="E38" t="str">
            <v>ДАПП</v>
          </cell>
          <cell r="F38" t="str">
            <v>да</v>
          </cell>
          <cell r="G38" t="str">
            <v>УФО</v>
          </cell>
          <cell r="H38" t="str">
            <v>Курганская область</v>
          </cell>
          <cell r="I38" t="str">
            <v>Не является признаком отнесения к МТК</v>
          </cell>
          <cell r="J38" t="str">
            <v>Не является признаком отнесения к МТК</v>
          </cell>
          <cell r="K38" t="str">
            <v>нет</v>
          </cell>
          <cell r="L38" t="str">
            <v>Республика Казахстан</v>
          </cell>
          <cell r="M38" t="str">
            <v>Убаган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2859</v>
          </cell>
          <cell r="S38">
            <v>6030</v>
          </cell>
          <cell r="T38">
            <v>5997</v>
          </cell>
          <cell r="U38">
            <v>8174</v>
          </cell>
          <cell r="V38">
            <v>23060</v>
          </cell>
          <cell r="W38">
            <v>477</v>
          </cell>
          <cell r="X38">
            <v>564</v>
          </cell>
          <cell r="Y38">
            <v>546</v>
          </cell>
          <cell r="Z38">
            <v>492</v>
          </cell>
          <cell r="AA38">
            <v>2079</v>
          </cell>
          <cell r="AB38">
            <v>9549</v>
          </cell>
          <cell r="AC38">
            <v>13099</v>
          </cell>
          <cell r="AD38">
            <v>16449</v>
          </cell>
          <cell r="AE38">
            <v>11589</v>
          </cell>
          <cell r="AF38">
            <v>50686</v>
          </cell>
          <cell r="AG38">
            <v>75825</v>
          </cell>
          <cell r="AH38">
            <v>5350</v>
          </cell>
          <cell r="AI38">
            <v>7444</v>
          </cell>
          <cell r="AJ38">
            <v>7571</v>
          </cell>
          <cell r="AK38">
            <v>5609</v>
          </cell>
          <cell r="AL38">
            <v>25974</v>
          </cell>
          <cell r="AM38">
            <v>364</v>
          </cell>
          <cell r="AN38">
            <v>517</v>
          </cell>
          <cell r="AO38">
            <v>543</v>
          </cell>
          <cell r="AP38">
            <v>469</v>
          </cell>
          <cell r="AQ38">
            <v>1893</v>
          </cell>
          <cell r="AR38">
            <v>9365</v>
          </cell>
          <cell r="AS38">
            <v>12574</v>
          </cell>
          <cell r="AT38">
            <v>15372</v>
          </cell>
          <cell r="AU38">
            <v>9515</v>
          </cell>
          <cell r="AV38">
            <v>46826</v>
          </cell>
          <cell r="AW38">
            <v>74693</v>
          </cell>
          <cell r="AX38">
            <v>4490</v>
          </cell>
          <cell r="AY38">
            <v>5681</v>
          </cell>
          <cell r="AZ38">
            <v>6011</v>
          </cell>
          <cell r="BA38">
            <v>6489</v>
          </cell>
          <cell r="BB38">
            <v>22671</v>
          </cell>
          <cell r="BC38">
            <v>447</v>
          </cell>
          <cell r="BD38">
            <v>540</v>
          </cell>
          <cell r="BE38">
            <v>552</v>
          </cell>
          <cell r="BF38">
            <v>471</v>
          </cell>
          <cell r="BG38">
            <v>2010</v>
          </cell>
          <cell r="BH38">
            <v>9316</v>
          </cell>
          <cell r="BI38">
            <v>12805</v>
          </cell>
          <cell r="BJ38">
            <v>16211</v>
          </cell>
          <cell r="BK38">
            <v>11974</v>
          </cell>
          <cell r="BL38">
            <v>50306</v>
          </cell>
          <cell r="BM38">
            <v>74987</v>
          </cell>
          <cell r="BN38">
            <v>2731</v>
          </cell>
          <cell r="BO38">
            <v>2808</v>
          </cell>
          <cell r="BP38">
            <v>5539</v>
          </cell>
          <cell r="BQ38">
            <v>2578</v>
          </cell>
          <cell r="BR38">
            <v>2461</v>
          </cell>
          <cell r="BS38">
            <v>5039</v>
          </cell>
          <cell r="BT38">
            <v>3687</v>
          </cell>
          <cell r="BU38">
            <v>3787</v>
          </cell>
          <cell r="BV38">
            <v>7474</v>
          </cell>
          <cell r="BW38">
            <v>3753</v>
          </cell>
          <cell r="BX38">
            <v>3715</v>
          </cell>
          <cell r="BY38">
            <v>7468</v>
          </cell>
          <cell r="BZ38">
            <v>25520</v>
          </cell>
          <cell r="CA38">
            <v>281</v>
          </cell>
          <cell r="CB38">
            <v>3</v>
          </cell>
          <cell r="CC38">
            <v>2</v>
          </cell>
          <cell r="CD38">
            <v>0</v>
          </cell>
          <cell r="CE38">
            <v>286</v>
          </cell>
          <cell r="CF38">
            <v>9341</v>
          </cell>
          <cell r="CG38">
            <v>293</v>
          </cell>
          <cell r="CH38">
            <v>2239</v>
          </cell>
          <cell r="CI38">
            <v>1595</v>
          </cell>
          <cell r="CJ38">
            <v>13468</v>
          </cell>
          <cell r="CK38">
            <v>39274</v>
          </cell>
          <cell r="CL38">
            <v>3235</v>
          </cell>
          <cell r="CM38">
            <v>3109</v>
          </cell>
          <cell r="CN38">
            <v>6344</v>
          </cell>
          <cell r="CO38">
            <v>3535</v>
          </cell>
          <cell r="CP38">
            <v>3415</v>
          </cell>
          <cell r="CQ38">
            <v>6950</v>
          </cell>
          <cell r="CR38">
            <v>0</v>
          </cell>
          <cell r="CS38">
            <v>0</v>
          </cell>
          <cell r="CT38">
            <v>0</v>
          </cell>
          <cell r="CU38">
            <v>3</v>
          </cell>
          <cell r="CV38">
            <v>1</v>
          </cell>
          <cell r="CW38">
            <v>4</v>
          </cell>
          <cell r="CX38">
            <v>769</v>
          </cell>
          <cell r="CY38">
            <v>846</v>
          </cell>
          <cell r="CZ38">
            <v>1615</v>
          </cell>
          <cell r="DA38">
            <v>1570</v>
          </cell>
          <cell r="DB38">
            <v>1795</v>
          </cell>
          <cell r="DC38">
            <v>3365</v>
          </cell>
          <cell r="DD38">
            <v>3194</v>
          </cell>
          <cell r="DE38">
            <v>3083</v>
          </cell>
          <cell r="DF38">
            <v>6277</v>
          </cell>
          <cell r="DG38">
            <v>3464</v>
          </cell>
          <cell r="DH38">
            <v>3450</v>
          </cell>
          <cell r="DI38">
            <v>6914</v>
          </cell>
          <cell r="DJ38">
            <v>3</v>
          </cell>
          <cell r="DK38">
            <v>1</v>
          </cell>
          <cell r="DL38">
            <v>4</v>
          </cell>
          <cell r="DM38">
            <v>0</v>
          </cell>
          <cell r="DN38">
            <v>0</v>
          </cell>
          <cell r="DO38">
            <v>0</v>
          </cell>
          <cell r="DP38">
            <v>2217</v>
          </cell>
          <cell r="DQ38">
            <v>2406</v>
          </cell>
          <cell r="DR38">
            <v>4623</v>
          </cell>
          <cell r="DS38">
            <v>2022</v>
          </cell>
          <cell r="DT38">
            <v>2206</v>
          </cell>
          <cell r="DU38">
            <v>4228</v>
          </cell>
          <cell r="DV38">
            <v>26485</v>
          </cell>
          <cell r="DW38">
            <v>8</v>
          </cell>
          <cell r="DX38">
            <v>13831</v>
          </cell>
          <cell r="DY38">
            <v>40324</v>
          </cell>
          <cell r="DZ38">
            <v>2355</v>
          </cell>
          <cell r="EA38">
            <v>2228</v>
          </cell>
          <cell r="EB38">
            <v>4583</v>
          </cell>
          <cell r="EC38">
            <v>1997</v>
          </cell>
          <cell r="ED38">
            <v>1879</v>
          </cell>
          <cell r="EE38">
            <v>3876</v>
          </cell>
          <cell r="EF38">
            <v>2017</v>
          </cell>
          <cell r="EG38">
            <v>2235</v>
          </cell>
          <cell r="EH38">
            <v>4252</v>
          </cell>
          <cell r="EI38">
            <v>3035</v>
          </cell>
          <cell r="EJ38">
            <v>3440</v>
          </cell>
          <cell r="EK38">
            <v>6475</v>
          </cell>
          <cell r="EL38">
            <v>19186</v>
          </cell>
          <cell r="EM38">
            <v>0</v>
          </cell>
          <cell r="EN38">
            <v>0</v>
          </cell>
          <cell r="EO38">
            <v>0</v>
          </cell>
          <cell r="EP38">
            <v>75</v>
          </cell>
          <cell r="EQ38">
            <v>81</v>
          </cell>
          <cell r="ER38">
            <v>156</v>
          </cell>
          <cell r="ES38">
            <v>143</v>
          </cell>
          <cell r="ET38">
            <v>141</v>
          </cell>
          <cell r="EU38">
            <v>284</v>
          </cell>
          <cell r="EV38">
            <v>111</v>
          </cell>
          <cell r="EW38">
            <v>106</v>
          </cell>
          <cell r="EX38">
            <v>217</v>
          </cell>
          <cell r="EY38">
            <v>657</v>
          </cell>
          <cell r="EZ38">
            <v>1800</v>
          </cell>
          <cell r="FA38">
            <v>1848</v>
          </cell>
          <cell r="FB38">
            <v>3648</v>
          </cell>
          <cell r="FC38">
            <v>6015</v>
          </cell>
          <cell r="FD38">
            <v>6375</v>
          </cell>
          <cell r="FE38">
            <v>12390</v>
          </cell>
          <cell r="FF38">
            <v>8954</v>
          </cell>
          <cell r="FG38">
            <v>9379</v>
          </cell>
          <cell r="FH38">
            <v>18333</v>
          </cell>
          <cell r="FI38">
            <v>5340</v>
          </cell>
          <cell r="FJ38">
            <v>5146</v>
          </cell>
          <cell r="FK38">
            <v>10486</v>
          </cell>
          <cell r="FL38">
            <v>44857</v>
          </cell>
          <cell r="FM38">
            <v>64700</v>
          </cell>
          <cell r="FN38">
            <v>3907</v>
          </cell>
          <cell r="FO38">
            <v>3587</v>
          </cell>
          <cell r="FP38">
            <v>7494</v>
          </cell>
          <cell r="FQ38">
            <v>83</v>
          </cell>
          <cell r="FR38">
            <v>80</v>
          </cell>
          <cell r="FS38">
            <v>163</v>
          </cell>
          <cell r="FT38">
            <v>4775</v>
          </cell>
          <cell r="FU38">
            <v>4635</v>
          </cell>
          <cell r="FV38">
            <v>9410</v>
          </cell>
          <cell r="FW38">
            <v>2558</v>
          </cell>
        </row>
        <row r="39">
          <cell r="A39" t="str">
            <v>МАППДубкиСЗФО</v>
          </cell>
          <cell r="B39" t="str">
            <v>Калининградский</v>
          </cell>
          <cell r="C39" t="str">
            <v>Дубки</v>
          </cell>
          <cell r="D39" t="str">
            <v>АПП</v>
          </cell>
          <cell r="E39" t="str">
            <v>МАПП</v>
          </cell>
          <cell r="F39" t="str">
            <v>да</v>
          </cell>
          <cell r="G39" t="str">
            <v>СЗФО</v>
          </cell>
          <cell r="H39" t="str">
            <v>Калининградская область</v>
          </cell>
          <cell r="I39" t="str">
            <v>Западный</v>
          </cell>
          <cell r="J39" t="str">
            <v>Сухопутный</v>
          </cell>
          <cell r="K39" t="str">
            <v>нет</v>
          </cell>
          <cell r="L39" t="str">
            <v>Литовская Республика</v>
          </cell>
          <cell r="M39" t="str">
            <v>Рамбинас</v>
          </cell>
          <cell r="N39">
            <v>456250</v>
          </cell>
          <cell r="O39">
            <v>54750</v>
          </cell>
          <cell r="P39">
            <v>949000</v>
          </cell>
          <cell r="Q39">
            <v>4000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  <cell r="FI39">
            <v>0</v>
          </cell>
          <cell r="FJ39">
            <v>0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0</v>
          </cell>
        </row>
        <row r="40">
          <cell r="A40" t="str">
            <v>МАППЖелезнодорожныйСЗФО</v>
          </cell>
          <cell r="B40" t="str">
            <v>Калининградский</v>
          </cell>
          <cell r="C40" t="str">
            <v>Железнодорожный</v>
          </cell>
          <cell r="D40" t="str">
            <v>АПП</v>
          </cell>
          <cell r="E40" t="str">
            <v>МАПП</v>
          </cell>
          <cell r="F40" t="str">
            <v>нет</v>
          </cell>
          <cell r="G40" t="str">
            <v>СЗФО</v>
          </cell>
          <cell r="H40" t="str">
            <v>Калининградская область</v>
          </cell>
          <cell r="I40" t="str">
            <v>Западный</v>
          </cell>
          <cell r="J40" t="str">
            <v>Сухопутный</v>
          </cell>
          <cell r="K40" t="str">
            <v>нет</v>
          </cell>
          <cell r="L40" t="str">
            <v>Республика Польша</v>
          </cell>
          <cell r="M40" t="str">
            <v>Михалково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  <cell r="FI40">
            <v>0</v>
          </cell>
          <cell r="FJ40">
            <v>0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0</v>
          </cell>
        </row>
        <row r="41">
          <cell r="A41" t="str">
            <v>МАППИлекПФО</v>
          </cell>
          <cell r="B41" t="str">
            <v>Уральский</v>
          </cell>
          <cell r="C41" t="str">
            <v>Илек</v>
          </cell>
          <cell r="D41" t="str">
            <v>АПП</v>
          </cell>
          <cell r="E41" t="str">
            <v>МАПП</v>
          </cell>
          <cell r="F41" t="str">
            <v>да</v>
          </cell>
          <cell r="G41" t="str">
            <v>ПФО</v>
          </cell>
          <cell r="H41" t="str">
            <v>Оренбургская область</v>
          </cell>
          <cell r="I41" t="str">
            <v>Не является признаком отнесения к МТК</v>
          </cell>
          <cell r="J41" t="str">
            <v>Не является признаком отнесения к МТК</v>
          </cell>
          <cell r="K41" t="str">
            <v>нет</v>
          </cell>
          <cell r="L41" t="str">
            <v>Республика Казахстан</v>
          </cell>
          <cell r="M41" t="str">
            <v>Аксай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5727</v>
          </cell>
          <cell r="S41">
            <v>4835</v>
          </cell>
          <cell r="T41">
            <v>8087</v>
          </cell>
          <cell r="U41">
            <v>8614</v>
          </cell>
          <cell r="V41">
            <v>27263</v>
          </cell>
          <cell r="W41">
            <v>513</v>
          </cell>
          <cell r="X41">
            <v>679</v>
          </cell>
          <cell r="Y41">
            <v>777</v>
          </cell>
          <cell r="Z41">
            <v>739</v>
          </cell>
          <cell r="AA41">
            <v>2708</v>
          </cell>
          <cell r="AB41">
            <v>38215</v>
          </cell>
          <cell r="AC41">
            <v>46526</v>
          </cell>
          <cell r="AD41">
            <v>55872</v>
          </cell>
          <cell r="AE41">
            <v>40623</v>
          </cell>
          <cell r="AF41">
            <v>181236</v>
          </cell>
          <cell r="AG41">
            <v>211207</v>
          </cell>
          <cell r="AH41">
            <v>5697</v>
          </cell>
          <cell r="AI41">
            <v>8543</v>
          </cell>
          <cell r="AJ41">
            <v>7098</v>
          </cell>
          <cell r="AK41">
            <v>7387</v>
          </cell>
          <cell r="AL41">
            <v>28725</v>
          </cell>
          <cell r="AM41">
            <v>590</v>
          </cell>
          <cell r="AN41">
            <v>668</v>
          </cell>
          <cell r="AO41">
            <v>609</v>
          </cell>
          <cell r="AP41">
            <v>540</v>
          </cell>
          <cell r="AQ41">
            <v>2407</v>
          </cell>
          <cell r="AR41">
            <v>34668</v>
          </cell>
          <cell r="AS41">
            <v>43939</v>
          </cell>
          <cell r="AT41">
            <v>54781</v>
          </cell>
          <cell r="AU41">
            <v>45104</v>
          </cell>
          <cell r="AV41">
            <v>178492</v>
          </cell>
          <cell r="AW41">
            <v>209624</v>
          </cell>
          <cell r="AX41">
            <v>4609</v>
          </cell>
          <cell r="AY41">
            <v>5960</v>
          </cell>
          <cell r="AZ41">
            <v>9223</v>
          </cell>
          <cell r="BA41">
            <v>9800</v>
          </cell>
          <cell r="BB41">
            <v>29592</v>
          </cell>
          <cell r="BC41">
            <v>422</v>
          </cell>
          <cell r="BD41">
            <v>580</v>
          </cell>
          <cell r="BE41">
            <v>761</v>
          </cell>
          <cell r="BF41">
            <v>541</v>
          </cell>
          <cell r="BG41">
            <v>2304</v>
          </cell>
          <cell r="BH41">
            <v>36374</v>
          </cell>
          <cell r="BI41">
            <v>50156</v>
          </cell>
          <cell r="BJ41">
            <v>63288</v>
          </cell>
          <cell r="BK41">
            <v>50067</v>
          </cell>
          <cell r="BL41">
            <v>199885</v>
          </cell>
          <cell r="BM41">
            <v>231781</v>
          </cell>
          <cell r="BN41">
            <v>3346</v>
          </cell>
          <cell r="BO41">
            <v>3220</v>
          </cell>
          <cell r="BP41">
            <v>6566</v>
          </cell>
          <cell r="BQ41">
            <v>1459</v>
          </cell>
          <cell r="BR41">
            <v>1576</v>
          </cell>
          <cell r="BS41">
            <v>3035</v>
          </cell>
          <cell r="BT41">
            <v>2879</v>
          </cell>
          <cell r="BU41">
            <v>2791</v>
          </cell>
          <cell r="BV41">
            <v>5670</v>
          </cell>
          <cell r="BW41">
            <v>2766</v>
          </cell>
          <cell r="BX41">
            <v>2698</v>
          </cell>
          <cell r="BY41">
            <v>5464</v>
          </cell>
          <cell r="BZ41">
            <v>20735</v>
          </cell>
          <cell r="CA41">
            <v>433</v>
          </cell>
          <cell r="CB41">
            <v>11</v>
          </cell>
          <cell r="CC41">
            <v>15</v>
          </cell>
          <cell r="CD41">
            <v>21</v>
          </cell>
          <cell r="CE41">
            <v>480</v>
          </cell>
          <cell r="CF41">
            <v>38319</v>
          </cell>
          <cell r="CG41">
            <v>575</v>
          </cell>
          <cell r="CH41">
            <v>3375</v>
          </cell>
          <cell r="CI41">
            <v>3880</v>
          </cell>
          <cell r="CJ41">
            <v>46149</v>
          </cell>
          <cell r="CK41">
            <v>67364</v>
          </cell>
          <cell r="CL41">
            <v>2119</v>
          </cell>
          <cell r="CM41">
            <v>2179</v>
          </cell>
          <cell r="CN41">
            <v>4298</v>
          </cell>
          <cell r="CO41">
            <v>2899</v>
          </cell>
          <cell r="CP41">
            <v>2819</v>
          </cell>
          <cell r="CQ41">
            <v>5718</v>
          </cell>
          <cell r="CR41">
            <v>3</v>
          </cell>
          <cell r="CS41">
            <v>2</v>
          </cell>
          <cell r="CT41">
            <v>5</v>
          </cell>
          <cell r="CU41">
            <v>7</v>
          </cell>
          <cell r="CV41">
            <v>6</v>
          </cell>
          <cell r="CW41">
            <v>13</v>
          </cell>
          <cell r="CX41">
            <v>2131</v>
          </cell>
          <cell r="CY41">
            <v>2384</v>
          </cell>
          <cell r="CZ41">
            <v>4515</v>
          </cell>
          <cell r="DA41">
            <v>3121</v>
          </cell>
          <cell r="DB41">
            <v>3481</v>
          </cell>
          <cell r="DC41">
            <v>6602</v>
          </cell>
          <cell r="DD41">
            <v>2368</v>
          </cell>
          <cell r="DE41">
            <v>2367</v>
          </cell>
          <cell r="DF41">
            <v>4735</v>
          </cell>
          <cell r="DG41">
            <v>2111</v>
          </cell>
          <cell r="DH41">
            <v>2116</v>
          </cell>
          <cell r="DI41">
            <v>4227</v>
          </cell>
          <cell r="DJ41">
            <v>10</v>
          </cell>
          <cell r="DK41">
            <v>14</v>
          </cell>
          <cell r="DL41">
            <v>24</v>
          </cell>
          <cell r="DM41">
            <v>3</v>
          </cell>
          <cell r="DN41">
            <v>5</v>
          </cell>
          <cell r="DO41">
            <v>8</v>
          </cell>
          <cell r="DP41">
            <v>4218</v>
          </cell>
          <cell r="DQ41">
            <v>4491</v>
          </cell>
          <cell r="DR41">
            <v>8709</v>
          </cell>
          <cell r="DS41">
            <v>4447</v>
          </cell>
          <cell r="DT41">
            <v>4643</v>
          </cell>
          <cell r="DU41">
            <v>9090</v>
          </cell>
          <cell r="DV41">
            <v>18978</v>
          </cell>
          <cell r="DW41">
            <v>50</v>
          </cell>
          <cell r="DX41">
            <v>28916</v>
          </cell>
          <cell r="DY41">
            <v>47944</v>
          </cell>
          <cell r="DZ41">
            <v>1483</v>
          </cell>
          <cell r="EA41">
            <v>1482</v>
          </cell>
          <cell r="EB41">
            <v>2965</v>
          </cell>
          <cell r="EC41">
            <v>1624</v>
          </cell>
          <cell r="ED41">
            <v>1459</v>
          </cell>
          <cell r="EE41">
            <v>3083</v>
          </cell>
          <cell r="EF41">
            <v>1813</v>
          </cell>
          <cell r="EG41">
            <v>1702</v>
          </cell>
          <cell r="EH41">
            <v>3515</v>
          </cell>
          <cell r="EI41">
            <v>1840</v>
          </cell>
          <cell r="EJ41">
            <v>1765</v>
          </cell>
          <cell r="EK41">
            <v>3605</v>
          </cell>
          <cell r="EL41">
            <v>13168</v>
          </cell>
          <cell r="EM41">
            <v>4</v>
          </cell>
          <cell r="EN41">
            <v>5</v>
          </cell>
          <cell r="EO41">
            <v>9</v>
          </cell>
          <cell r="EP41">
            <v>39</v>
          </cell>
          <cell r="EQ41">
            <v>51</v>
          </cell>
          <cell r="ER41">
            <v>90</v>
          </cell>
          <cell r="ES41">
            <v>87</v>
          </cell>
          <cell r="ET41">
            <v>97</v>
          </cell>
          <cell r="EU41">
            <v>184</v>
          </cell>
          <cell r="EV41">
            <v>134</v>
          </cell>
          <cell r="EW41">
            <v>136</v>
          </cell>
          <cell r="EX41">
            <v>270</v>
          </cell>
          <cell r="EY41">
            <v>553</v>
          </cell>
          <cell r="EZ41">
            <v>4194</v>
          </cell>
          <cell r="FA41">
            <v>4434</v>
          </cell>
          <cell r="FB41">
            <v>8628</v>
          </cell>
          <cell r="FC41">
            <v>12287</v>
          </cell>
          <cell r="FD41">
            <v>12559</v>
          </cell>
          <cell r="FE41">
            <v>24846</v>
          </cell>
          <cell r="FF41">
            <v>18666</v>
          </cell>
          <cell r="FG41">
            <v>19264</v>
          </cell>
          <cell r="FH41">
            <v>37930</v>
          </cell>
          <cell r="FI41">
            <v>13395</v>
          </cell>
          <cell r="FJ41">
            <v>14460</v>
          </cell>
          <cell r="FK41">
            <v>27855</v>
          </cell>
          <cell r="FL41">
            <v>99259</v>
          </cell>
          <cell r="FM41">
            <v>112980</v>
          </cell>
          <cell r="FN41">
            <v>1826</v>
          </cell>
          <cell r="FO41">
            <v>1858</v>
          </cell>
          <cell r="FP41">
            <v>3684</v>
          </cell>
          <cell r="FQ41">
            <v>101</v>
          </cell>
          <cell r="FR41">
            <v>101</v>
          </cell>
          <cell r="FS41">
            <v>202</v>
          </cell>
          <cell r="FT41">
            <v>12707</v>
          </cell>
          <cell r="FU41">
            <v>12692</v>
          </cell>
          <cell r="FV41">
            <v>25399</v>
          </cell>
          <cell r="FW41">
            <v>1933</v>
          </cell>
        </row>
        <row r="42">
          <cell r="A42" t="str">
            <v>ДАППЖелтураДФО</v>
          </cell>
          <cell r="B42" t="str">
            <v>Читинский</v>
          </cell>
          <cell r="C42" t="str">
            <v>Желтура</v>
          </cell>
          <cell r="D42" t="str">
            <v>АПП</v>
          </cell>
          <cell r="E42" t="str">
            <v>ДАПП</v>
          </cell>
          <cell r="F42" t="str">
            <v>нет</v>
          </cell>
          <cell r="G42" t="str">
            <v>ДФО</v>
          </cell>
          <cell r="H42" t="str">
            <v>Республика Бурятия</v>
          </cell>
          <cell r="I42" t="str">
            <v>Восток</v>
          </cell>
          <cell r="J42" t="str">
            <v>РМК</v>
          </cell>
          <cell r="K42" t="str">
            <v>нет</v>
          </cell>
          <cell r="L42" t="str">
            <v>Монголия</v>
          </cell>
          <cell r="M42" t="str">
            <v>Зэлтэр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I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</row>
        <row r="43">
          <cell r="A43" t="str">
            <v>МАППИсилькульСФО</v>
          </cell>
          <cell r="B43" t="str">
            <v>Новосибирский</v>
          </cell>
          <cell r="C43" t="str">
            <v>Исилькуль</v>
          </cell>
          <cell r="D43" t="str">
            <v>АПП</v>
          </cell>
          <cell r="E43" t="str">
            <v>МАПП</v>
          </cell>
          <cell r="F43" t="str">
            <v>да</v>
          </cell>
          <cell r="G43" t="str">
            <v>СФО</v>
          </cell>
          <cell r="H43" t="str">
            <v>Омская область</v>
          </cell>
          <cell r="I43" t="str">
            <v>Не является признаком отнесения к МТК</v>
          </cell>
          <cell r="J43" t="str">
            <v>Не является признаком отнесения к МТК</v>
          </cell>
          <cell r="K43" t="str">
            <v>нет</v>
          </cell>
          <cell r="L43" t="str">
            <v>Республика Казахстан</v>
          </cell>
          <cell r="M43" t="str">
            <v>Каракога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12958</v>
          </cell>
          <cell r="S43">
            <v>17827</v>
          </cell>
          <cell r="T43">
            <v>17188</v>
          </cell>
          <cell r="U43">
            <v>16566</v>
          </cell>
          <cell r="V43">
            <v>64539</v>
          </cell>
          <cell r="W43">
            <v>1181</v>
          </cell>
          <cell r="X43">
            <v>1487</v>
          </cell>
          <cell r="Y43">
            <v>1508</v>
          </cell>
          <cell r="Z43">
            <v>1340</v>
          </cell>
          <cell r="AA43">
            <v>5516</v>
          </cell>
          <cell r="AB43">
            <v>41890</v>
          </cell>
          <cell r="AC43">
            <v>57204</v>
          </cell>
          <cell r="AD43">
            <v>72093</v>
          </cell>
          <cell r="AE43">
            <v>48987</v>
          </cell>
          <cell r="AF43">
            <v>220174</v>
          </cell>
          <cell r="AG43">
            <v>290229</v>
          </cell>
          <cell r="AH43">
            <v>13233</v>
          </cell>
          <cell r="AI43">
            <v>17436</v>
          </cell>
          <cell r="AJ43">
            <v>16113</v>
          </cell>
          <cell r="AK43">
            <v>14733</v>
          </cell>
          <cell r="AL43">
            <v>61515</v>
          </cell>
          <cell r="AM43">
            <v>1063</v>
          </cell>
          <cell r="AN43">
            <v>1337</v>
          </cell>
          <cell r="AO43">
            <v>1269</v>
          </cell>
          <cell r="AP43">
            <v>1225</v>
          </cell>
          <cell r="AQ43">
            <v>4894</v>
          </cell>
          <cell r="AR43">
            <v>42436</v>
          </cell>
          <cell r="AS43">
            <v>55050</v>
          </cell>
          <cell r="AT43">
            <v>72794</v>
          </cell>
          <cell r="AU43">
            <v>51256</v>
          </cell>
          <cell r="AV43">
            <v>221536</v>
          </cell>
          <cell r="AW43">
            <v>287945</v>
          </cell>
          <cell r="AX43">
            <v>11881</v>
          </cell>
          <cell r="AY43">
            <v>14357</v>
          </cell>
          <cell r="AZ43">
            <v>15078</v>
          </cell>
          <cell r="BA43">
            <v>16055</v>
          </cell>
          <cell r="BB43">
            <v>57371</v>
          </cell>
          <cell r="BC43">
            <v>1038</v>
          </cell>
          <cell r="BD43">
            <v>1396</v>
          </cell>
          <cell r="BE43">
            <v>1542</v>
          </cell>
          <cell r="BF43">
            <v>1438</v>
          </cell>
          <cell r="BG43">
            <v>5414</v>
          </cell>
          <cell r="BH43">
            <v>47248</v>
          </cell>
          <cell r="BI43">
            <v>63691</v>
          </cell>
          <cell r="BJ43">
            <v>86345</v>
          </cell>
          <cell r="BK43">
            <v>60345</v>
          </cell>
          <cell r="BL43">
            <v>257629</v>
          </cell>
          <cell r="BM43">
            <v>320414</v>
          </cell>
          <cell r="BN43">
            <v>5877</v>
          </cell>
          <cell r="BO43">
            <v>6064</v>
          </cell>
          <cell r="BP43">
            <v>11941</v>
          </cell>
          <cell r="BQ43">
            <v>6185</v>
          </cell>
          <cell r="BR43">
            <v>6325</v>
          </cell>
          <cell r="BS43">
            <v>12510</v>
          </cell>
          <cell r="BT43">
            <v>8104</v>
          </cell>
          <cell r="BU43">
            <v>8645</v>
          </cell>
          <cell r="BV43">
            <v>16749</v>
          </cell>
          <cell r="BW43">
            <v>8769</v>
          </cell>
          <cell r="BX43">
            <v>9855</v>
          </cell>
          <cell r="BY43">
            <v>18624</v>
          </cell>
          <cell r="BZ43">
            <v>59824</v>
          </cell>
          <cell r="CA43">
            <v>888</v>
          </cell>
          <cell r="CB43">
            <v>0</v>
          </cell>
          <cell r="CC43">
            <v>2</v>
          </cell>
          <cell r="CD43">
            <v>0</v>
          </cell>
          <cell r="CE43">
            <v>890</v>
          </cell>
          <cell r="CF43">
            <v>43698</v>
          </cell>
          <cell r="CG43">
            <v>865</v>
          </cell>
          <cell r="CH43">
            <v>9101</v>
          </cell>
          <cell r="CI43">
            <v>8686</v>
          </cell>
          <cell r="CJ43">
            <v>62350</v>
          </cell>
          <cell r="CK43">
            <v>123064</v>
          </cell>
          <cell r="CL43">
            <v>7363</v>
          </cell>
          <cell r="CM43">
            <v>8148</v>
          </cell>
          <cell r="CN43">
            <v>15511</v>
          </cell>
          <cell r="CO43">
            <v>9230</v>
          </cell>
          <cell r="CP43">
            <v>10324</v>
          </cell>
          <cell r="CQ43">
            <v>19554</v>
          </cell>
          <cell r="CR43">
            <v>5</v>
          </cell>
          <cell r="CS43">
            <v>5</v>
          </cell>
          <cell r="CT43">
            <v>10</v>
          </cell>
          <cell r="CU43">
            <v>0</v>
          </cell>
          <cell r="CV43">
            <v>2</v>
          </cell>
          <cell r="CW43">
            <v>2</v>
          </cell>
          <cell r="CX43">
            <v>5252</v>
          </cell>
          <cell r="CY43">
            <v>5852</v>
          </cell>
          <cell r="CZ43">
            <v>11104</v>
          </cell>
          <cell r="DA43">
            <v>7812</v>
          </cell>
          <cell r="DB43">
            <v>9073</v>
          </cell>
          <cell r="DC43">
            <v>16885</v>
          </cell>
          <cell r="DD43">
            <v>9323</v>
          </cell>
          <cell r="DE43">
            <v>10450</v>
          </cell>
          <cell r="DF43">
            <v>19773</v>
          </cell>
          <cell r="DG43">
            <v>9743</v>
          </cell>
          <cell r="DH43">
            <v>11074</v>
          </cell>
          <cell r="DI43">
            <v>20817</v>
          </cell>
          <cell r="DJ43">
            <v>39</v>
          </cell>
          <cell r="DK43">
            <v>43</v>
          </cell>
          <cell r="DL43">
            <v>82</v>
          </cell>
          <cell r="DM43">
            <v>55</v>
          </cell>
          <cell r="DN43">
            <v>63</v>
          </cell>
          <cell r="DO43">
            <v>118</v>
          </cell>
          <cell r="DP43">
            <v>11776</v>
          </cell>
          <cell r="DQ43">
            <v>13000</v>
          </cell>
          <cell r="DR43">
            <v>24776</v>
          </cell>
          <cell r="DS43">
            <v>9832</v>
          </cell>
          <cell r="DT43">
            <v>11101</v>
          </cell>
          <cell r="DU43">
            <v>20933</v>
          </cell>
          <cell r="DV43">
            <v>75655</v>
          </cell>
          <cell r="DW43">
            <v>212</v>
          </cell>
          <cell r="DX43">
            <v>73698</v>
          </cell>
          <cell r="DY43">
            <v>149565</v>
          </cell>
          <cell r="DZ43">
            <v>7999</v>
          </cell>
          <cell r="EA43">
            <v>8653</v>
          </cell>
          <cell r="EB43">
            <v>16652</v>
          </cell>
          <cell r="EC43">
            <v>7464</v>
          </cell>
          <cell r="ED43">
            <v>8234</v>
          </cell>
          <cell r="EE43">
            <v>15698</v>
          </cell>
          <cell r="EF43">
            <v>7573</v>
          </cell>
          <cell r="EG43">
            <v>8257</v>
          </cell>
          <cell r="EH43">
            <v>15830</v>
          </cell>
          <cell r="EI43">
            <v>7455</v>
          </cell>
          <cell r="EJ43">
            <v>8368</v>
          </cell>
          <cell r="EK43">
            <v>15823</v>
          </cell>
          <cell r="EL43">
            <v>64003</v>
          </cell>
          <cell r="EM43">
            <v>0</v>
          </cell>
          <cell r="EN43">
            <v>0</v>
          </cell>
          <cell r="EO43">
            <v>0</v>
          </cell>
          <cell r="EP43">
            <v>211</v>
          </cell>
          <cell r="EQ43">
            <v>198</v>
          </cell>
          <cell r="ER43">
            <v>409</v>
          </cell>
          <cell r="ES43">
            <v>366</v>
          </cell>
          <cell r="ET43">
            <v>351</v>
          </cell>
          <cell r="EU43">
            <v>717</v>
          </cell>
          <cell r="EV43">
            <v>286</v>
          </cell>
          <cell r="EW43">
            <v>280</v>
          </cell>
          <cell r="EX43">
            <v>566</v>
          </cell>
          <cell r="EY43">
            <v>1692</v>
          </cell>
          <cell r="EZ43">
            <v>10276</v>
          </cell>
          <cell r="FA43">
            <v>10657</v>
          </cell>
          <cell r="FB43">
            <v>20933</v>
          </cell>
          <cell r="FC43">
            <v>26535</v>
          </cell>
          <cell r="FD43">
            <v>27705</v>
          </cell>
          <cell r="FE43">
            <v>54240</v>
          </cell>
          <cell r="FF43">
            <v>42398</v>
          </cell>
          <cell r="FG43">
            <v>42075</v>
          </cell>
          <cell r="FH43">
            <v>84473</v>
          </cell>
          <cell r="FI43">
            <v>24424</v>
          </cell>
          <cell r="FJ43">
            <v>23953</v>
          </cell>
          <cell r="FK43">
            <v>48377</v>
          </cell>
          <cell r="FL43">
            <v>208023</v>
          </cell>
          <cell r="FM43">
            <v>273718</v>
          </cell>
          <cell r="FN43">
            <v>6699</v>
          </cell>
          <cell r="FO43">
            <v>7107</v>
          </cell>
          <cell r="FP43">
            <v>13806</v>
          </cell>
          <cell r="FQ43">
            <v>252</v>
          </cell>
          <cell r="FR43">
            <v>263</v>
          </cell>
          <cell r="FS43">
            <v>515</v>
          </cell>
          <cell r="FT43">
            <v>22321</v>
          </cell>
          <cell r="FU43">
            <v>21904</v>
          </cell>
          <cell r="FV43">
            <v>44225</v>
          </cell>
          <cell r="FW43">
            <v>8174</v>
          </cell>
        </row>
        <row r="44">
          <cell r="A44" t="str">
            <v>МАППКазанскоеУФО</v>
          </cell>
          <cell r="B44" t="str">
            <v>Уральский</v>
          </cell>
          <cell r="C44" t="str">
            <v>Казанское</v>
          </cell>
          <cell r="D44" t="str">
            <v>АПП</v>
          </cell>
          <cell r="E44" t="str">
            <v>МАПП</v>
          </cell>
          <cell r="F44" t="str">
            <v>да</v>
          </cell>
          <cell r="G44" t="str">
            <v>УФО</v>
          </cell>
          <cell r="H44" t="str">
            <v>Тюменская область</v>
          </cell>
          <cell r="I44" t="str">
            <v>Не является признаком отнесения к МТК</v>
          </cell>
          <cell r="J44" t="str">
            <v>Не является признаком отнесения к МТК</v>
          </cell>
          <cell r="K44" t="str">
            <v>нет</v>
          </cell>
          <cell r="L44" t="str">
            <v>Республика Казахстан</v>
          </cell>
          <cell r="M44" t="str">
            <v>Кызыл Жар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461</v>
          </cell>
          <cell r="S44">
            <v>651</v>
          </cell>
          <cell r="T44">
            <v>718</v>
          </cell>
          <cell r="U44">
            <v>1438</v>
          </cell>
          <cell r="V44">
            <v>3268</v>
          </cell>
          <cell r="W44">
            <v>1191</v>
          </cell>
          <cell r="X44">
            <v>1346</v>
          </cell>
          <cell r="Y44">
            <v>1449</v>
          </cell>
          <cell r="Z44">
            <v>1260</v>
          </cell>
          <cell r="AA44">
            <v>5246</v>
          </cell>
          <cell r="AB44">
            <v>18367</v>
          </cell>
          <cell r="AC44">
            <v>25902</v>
          </cell>
          <cell r="AD44">
            <v>36437</v>
          </cell>
          <cell r="AE44">
            <v>23213</v>
          </cell>
          <cell r="AF44">
            <v>103919</v>
          </cell>
          <cell r="AG44">
            <v>112433</v>
          </cell>
          <cell r="AH44">
            <v>1383</v>
          </cell>
          <cell r="AI44">
            <v>1452</v>
          </cell>
          <cell r="AJ44">
            <v>935</v>
          </cell>
          <cell r="AK44">
            <v>595</v>
          </cell>
          <cell r="AL44">
            <v>4365</v>
          </cell>
          <cell r="AM44">
            <v>964</v>
          </cell>
          <cell r="AN44">
            <v>1200</v>
          </cell>
          <cell r="AO44">
            <v>1487</v>
          </cell>
          <cell r="AP44">
            <v>1217</v>
          </cell>
          <cell r="AQ44">
            <v>4868</v>
          </cell>
          <cell r="AR44">
            <v>19976</v>
          </cell>
          <cell r="AS44">
            <v>28856</v>
          </cell>
          <cell r="AT44">
            <v>43903</v>
          </cell>
          <cell r="AU44">
            <v>27852</v>
          </cell>
          <cell r="AV44">
            <v>120587</v>
          </cell>
          <cell r="AW44">
            <v>129820</v>
          </cell>
          <cell r="AX44">
            <v>452</v>
          </cell>
          <cell r="AY44">
            <v>856</v>
          </cell>
          <cell r="AZ44">
            <v>883</v>
          </cell>
          <cell r="BA44">
            <v>716</v>
          </cell>
          <cell r="BB44">
            <v>2907</v>
          </cell>
          <cell r="BC44">
            <v>955</v>
          </cell>
          <cell r="BD44">
            <v>1165</v>
          </cell>
          <cell r="BE44">
            <v>1254</v>
          </cell>
          <cell r="BF44">
            <v>866</v>
          </cell>
          <cell r="BG44">
            <v>4240</v>
          </cell>
          <cell r="BH44">
            <v>23576</v>
          </cell>
          <cell r="BI44">
            <v>35360</v>
          </cell>
          <cell r="BJ44">
            <v>49972</v>
          </cell>
          <cell r="BK44">
            <v>32325</v>
          </cell>
          <cell r="BL44">
            <v>141233</v>
          </cell>
          <cell r="BM44">
            <v>148380</v>
          </cell>
          <cell r="BN44">
            <v>255</v>
          </cell>
          <cell r="BO44">
            <v>191</v>
          </cell>
          <cell r="BP44">
            <v>446</v>
          </cell>
          <cell r="BQ44">
            <v>1</v>
          </cell>
          <cell r="BR44">
            <v>1</v>
          </cell>
          <cell r="BS44">
            <v>2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448</v>
          </cell>
          <cell r="CA44">
            <v>689</v>
          </cell>
          <cell r="CB44">
            <v>0</v>
          </cell>
          <cell r="CC44">
            <v>0</v>
          </cell>
          <cell r="CD44">
            <v>0</v>
          </cell>
          <cell r="CE44">
            <v>689</v>
          </cell>
          <cell r="CF44">
            <v>22019</v>
          </cell>
          <cell r="CG44">
            <v>7</v>
          </cell>
          <cell r="CH44">
            <v>0</v>
          </cell>
          <cell r="CI44">
            <v>0</v>
          </cell>
          <cell r="CJ44">
            <v>22026</v>
          </cell>
          <cell r="CK44">
            <v>23163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614</v>
          </cell>
          <cell r="EG44">
            <v>452</v>
          </cell>
          <cell r="EH44">
            <v>1066</v>
          </cell>
          <cell r="EI44">
            <v>1288</v>
          </cell>
          <cell r="EJ44">
            <v>1043</v>
          </cell>
          <cell r="EK44">
            <v>2331</v>
          </cell>
          <cell r="EL44">
            <v>3397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291</v>
          </cell>
          <cell r="ET44">
            <v>281</v>
          </cell>
          <cell r="EU44">
            <v>572</v>
          </cell>
          <cell r="EV44">
            <v>269</v>
          </cell>
          <cell r="EW44">
            <v>293</v>
          </cell>
          <cell r="EX44">
            <v>562</v>
          </cell>
          <cell r="EY44">
            <v>1134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18555</v>
          </cell>
          <cell r="FG44">
            <v>17768</v>
          </cell>
          <cell r="FH44">
            <v>36323</v>
          </cell>
          <cell r="FI44">
            <v>12170</v>
          </cell>
          <cell r="FJ44">
            <v>11583</v>
          </cell>
          <cell r="FK44">
            <v>23753</v>
          </cell>
          <cell r="FL44">
            <v>60076</v>
          </cell>
          <cell r="FM44">
            <v>64607</v>
          </cell>
          <cell r="FN44">
            <v>2210</v>
          </cell>
          <cell r="FO44">
            <v>1969</v>
          </cell>
          <cell r="FP44">
            <v>4179</v>
          </cell>
          <cell r="FQ44">
            <v>244</v>
          </cell>
          <cell r="FR44">
            <v>244</v>
          </cell>
          <cell r="FS44">
            <v>488</v>
          </cell>
          <cell r="FT44">
            <v>11742</v>
          </cell>
          <cell r="FU44">
            <v>11702</v>
          </cell>
          <cell r="FV44">
            <v>23444</v>
          </cell>
          <cell r="FW44">
            <v>3191</v>
          </cell>
        </row>
        <row r="45">
          <cell r="A45" t="str">
            <v>МАППКараузекЮФО</v>
          </cell>
          <cell r="B45" t="str">
            <v>Волгоградский</v>
          </cell>
          <cell r="C45" t="str">
            <v>Караузек</v>
          </cell>
          <cell r="D45" t="str">
            <v>АПП</v>
          </cell>
          <cell r="E45" t="str">
            <v>МАПП</v>
          </cell>
          <cell r="F45" t="str">
            <v>да</v>
          </cell>
          <cell r="G45" t="str">
            <v>ЮФО</v>
          </cell>
          <cell r="H45" t="str">
            <v>Астраханская область</v>
          </cell>
          <cell r="I45" t="str">
            <v>Не является признаком отнесения к МТК</v>
          </cell>
          <cell r="J45" t="str">
            <v>Не является признаком отнесения к МТК</v>
          </cell>
          <cell r="K45" t="str">
            <v>нет</v>
          </cell>
          <cell r="L45" t="str">
            <v>Республика Казахстан</v>
          </cell>
          <cell r="M45" t="str">
            <v>Курмангазы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15694</v>
          </cell>
          <cell r="S45">
            <v>19559</v>
          </cell>
          <cell r="T45">
            <v>22499</v>
          </cell>
          <cell r="U45">
            <v>22250</v>
          </cell>
          <cell r="V45">
            <v>80002</v>
          </cell>
          <cell r="W45">
            <v>822</v>
          </cell>
          <cell r="X45">
            <v>997</v>
          </cell>
          <cell r="Y45">
            <v>870</v>
          </cell>
          <cell r="Z45">
            <v>932</v>
          </cell>
          <cell r="AA45">
            <v>3621</v>
          </cell>
          <cell r="AB45">
            <v>41332</v>
          </cell>
          <cell r="AC45">
            <v>53319</v>
          </cell>
          <cell r="AD45">
            <v>56679</v>
          </cell>
          <cell r="AE45">
            <v>44129</v>
          </cell>
          <cell r="AF45">
            <v>195459</v>
          </cell>
          <cell r="AG45">
            <v>279082</v>
          </cell>
          <cell r="AH45">
            <v>16656</v>
          </cell>
          <cell r="AI45">
            <v>21654</v>
          </cell>
          <cell r="AJ45">
            <v>24712</v>
          </cell>
          <cell r="AK45">
            <v>23667</v>
          </cell>
          <cell r="AL45">
            <v>86689</v>
          </cell>
          <cell r="AM45">
            <v>668</v>
          </cell>
          <cell r="AN45">
            <v>862</v>
          </cell>
          <cell r="AO45">
            <v>934</v>
          </cell>
          <cell r="AP45">
            <v>932</v>
          </cell>
          <cell r="AQ45">
            <v>3396</v>
          </cell>
          <cell r="AR45">
            <v>36248</v>
          </cell>
          <cell r="AS45">
            <v>45964</v>
          </cell>
          <cell r="AT45">
            <v>54114</v>
          </cell>
          <cell r="AU45">
            <v>41657</v>
          </cell>
          <cell r="AV45">
            <v>177983</v>
          </cell>
          <cell r="AW45">
            <v>268068</v>
          </cell>
          <cell r="AX45">
            <v>19741</v>
          </cell>
          <cell r="AY45">
            <v>20830</v>
          </cell>
          <cell r="AZ45">
            <v>27326</v>
          </cell>
          <cell r="BA45">
            <v>27243</v>
          </cell>
          <cell r="BB45">
            <v>95140</v>
          </cell>
          <cell r="BC45">
            <v>611</v>
          </cell>
          <cell r="BD45">
            <v>797</v>
          </cell>
          <cell r="BE45">
            <v>864</v>
          </cell>
          <cell r="BF45">
            <v>578</v>
          </cell>
          <cell r="BG45">
            <v>2850</v>
          </cell>
          <cell r="BH45">
            <v>37506</v>
          </cell>
          <cell r="BI45">
            <v>48677</v>
          </cell>
          <cell r="BJ45">
            <v>63814</v>
          </cell>
          <cell r="BK45">
            <v>56380</v>
          </cell>
          <cell r="BL45">
            <v>206377</v>
          </cell>
          <cell r="BM45">
            <v>304367</v>
          </cell>
          <cell r="BN45">
            <v>12077</v>
          </cell>
          <cell r="BO45">
            <v>11353</v>
          </cell>
          <cell r="BP45">
            <v>23430</v>
          </cell>
          <cell r="BQ45">
            <v>14052</v>
          </cell>
          <cell r="BR45">
            <v>12835</v>
          </cell>
          <cell r="BS45">
            <v>26887</v>
          </cell>
          <cell r="BT45">
            <v>15582</v>
          </cell>
          <cell r="BU45">
            <v>17324</v>
          </cell>
          <cell r="BV45">
            <v>32906</v>
          </cell>
          <cell r="BW45">
            <v>18734</v>
          </cell>
          <cell r="BX45">
            <v>18981</v>
          </cell>
          <cell r="BY45">
            <v>37715</v>
          </cell>
          <cell r="BZ45">
            <v>120938</v>
          </cell>
          <cell r="CA45">
            <v>366</v>
          </cell>
          <cell r="CB45">
            <v>20</v>
          </cell>
          <cell r="CC45">
            <v>25</v>
          </cell>
          <cell r="CD45">
            <v>19</v>
          </cell>
          <cell r="CE45">
            <v>430</v>
          </cell>
          <cell r="CF45">
            <v>37053</v>
          </cell>
          <cell r="CG45">
            <v>505</v>
          </cell>
          <cell r="CH45">
            <v>3315</v>
          </cell>
          <cell r="CI45">
            <v>3231</v>
          </cell>
          <cell r="CJ45">
            <v>44104</v>
          </cell>
          <cell r="CK45">
            <v>165472</v>
          </cell>
          <cell r="CL45">
            <v>17672</v>
          </cell>
          <cell r="CM45">
            <v>17149</v>
          </cell>
          <cell r="CN45">
            <v>34821</v>
          </cell>
          <cell r="CO45">
            <v>20994</v>
          </cell>
          <cell r="CP45">
            <v>22260</v>
          </cell>
          <cell r="CQ45">
            <v>43254</v>
          </cell>
          <cell r="CR45">
            <v>0</v>
          </cell>
          <cell r="CS45">
            <v>0</v>
          </cell>
          <cell r="CT45">
            <v>0</v>
          </cell>
          <cell r="CU45">
            <v>7</v>
          </cell>
          <cell r="CV45">
            <v>11</v>
          </cell>
          <cell r="CW45">
            <v>18</v>
          </cell>
          <cell r="CX45">
            <v>1172</v>
          </cell>
          <cell r="CY45">
            <v>1958</v>
          </cell>
          <cell r="CZ45">
            <v>3130</v>
          </cell>
          <cell r="DA45">
            <v>2113</v>
          </cell>
          <cell r="DB45">
            <v>3326</v>
          </cell>
          <cell r="DC45">
            <v>5439</v>
          </cell>
          <cell r="DD45">
            <v>21156</v>
          </cell>
          <cell r="DE45">
            <v>19954</v>
          </cell>
          <cell r="DF45">
            <v>41110</v>
          </cell>
          <cell r="DG45">
            <v>18941</v>
          </cell>
          <cell r="DH45">
            <v>18332</v>
          </cell>
          <cell r="DI45">
            <v>37273</v>
          </cell>
          <cell r="DJ45">
            <v>12</v>
          </cell>
          <cell r="DK45">
            <v>14</v>
          </cell>
          <cell r="DL45">
            <v>26</v>
          </cell>
          <cell r="DM45">
            <v>11</v>
          </cell>
          <cell r="DN45">
            <v>12</v>
          </cell>
          <cell r="DO45">
            <v>23</v>
          </cell>
          <cell r="DP45">
            <v>3201</v>
          </cell>
          <cell r="DQ45">
            <v>5577</v>
          </cell>
          <cell r="DR45">
            <v>8778</v>
          </cell>
          <cell r="DS45">
            <v>2743</v>
          </cell>
          <cell r="DT45">
            <v>5663</v>
          </cell>
          <cell r="DU45">
            <v>8406</v>
          </cell>
          <cell r="DV45">
            <v>156458</v>
          </cell>
          <cell r="DW45">
            <v>67</v>
          </cell>
          <cell r="DX45">
            <v>25753</v>
          </cell>
          <cell r="DY45">
            <v>182278</v>
          </cell>
          <cell r="DZ45">
            <v>16342</v>
          </cell>
          <cell r="EA45">
            <v>17159</v>
          </cell>
          <cell r="EB45">
            <v>33501</v>
          </cell>
          <cell r="EC45">
            <v>16417</v>
          </cell>
          <cell r="ED45">
            <v>16524</v>
          </cell>
          <cell r="EE45">
            <v>32941</v>
          </cell>
          <cell r="EF45">
            <v>14479</v>
          </cell>
          <cell r="EG45">
            <v>16404</v>
          </cell>
          <cell r="EH45">
            <v>30883</v>
          </cell>
          <cell r="EI45">
            <v>15166</v>
          </cell>
          <cell r="EJ45">
            <v>15947</v>
          </cell>
          <cell r="EK45">
            <v>31113</v>
          </cell>
          <cell r="EL45">
            <v>128438</v>
          </cell>
          <cell r="EM45">
            <v>5</v>
          </cell>
          <cell r="EN45">
            <v>9</v>
          </cell>
          <cell r="EO45">
            <v>14</v>
          </cell>
          <cell r="EP45">
            <v>63</v>
          </cell>
          <cell r="EQ45">
            <v>45</v>
          </cell>
          <cell r="ER45">
            <v>108</v>
          </cell>
          <cell r="ES45">
            <v>108</v>
          </cell>
          <cell r="ET45">
            <v>134</v>
          </cell>
          <cell r="EU45">
            <v>242</v>
          </cell>
          <cell r="EV45">
            <v>74</v>
          </cell>
          <cell r="EW45">
            <v>82</v>
          </cell>
          <cell r="EX45">
            <v>156</v>
          </cell>
          <cell r="EY45">
            <v>520</v>
          </cell>
          <cell r="EZ45">
            <v>2521</v>
          </cell>
          <cell r="FA45">
            <v>4295</v>
          </cell>
          <cell r="FB45">
            <v>6816</v>
          </cell>
          <cell r="FC45">
            <v>9783</v>
          </cell>
          <cell r="FD45">
            <v>12099</v>
          </cell>
          <cell r="FE45">
            <v>21882</v>
          </cell>
          <cell r="FF45">
            <v>17526</v>
          </cell>
          <cell r="FG45">
            <v>20971</v>
          </cell>
          <cell r="FH45">
            <v>38497</v>
          </cell>
          <cell r="FI45">
            <v>17527</v>
          </cell>
          <cell r="FJ45">
            <v>19472</v>
          </cell>
          <cell r="FK45">
            <v>36999</v>
          </cell>
          <cell r="FL45">
            <v>104194</v>
          </cell>
          <cell r="FM45">
            <v>233152</v>
          </cell>
          <cell r="FN45">
            <v>14119</v>
          </cell>
          <cell r="FO45">
            <v>14840</v>
          </cell>
          <cell r="FP45">
            <v>28959</v>
          </cell>
          <cell r="FQ45">
            <v>96</v>
          </cell>
          <cell r="FR45">
            <v>97</v>
          </cell>
          <cell r="FS45">
            <v>193</v>
          </cell>
          <cell r="FT45">
            <v>18662</v>
          </cell>
          <cell r="FU45">
            <v>22581</v>
          </cell>
          <cell r="FV45">
            <v>41243</v>
          </cell>
          <cell r="FW45">
            <v>16564</v>
          </cell>
        </row>
        <row r="46">
          <cell r="A46" t="str">
            <v>МАППЗабайкальскДФО</v>
          </cell>
          <cell r="B46" t="str">
            <v>Читинский</v>
          </cell>
          <cell r="C46" t="str">
            <v>Забайкальск</v>
          </cell>
          <cell r="D46" t="str">
            <v>АПП</v>
          </cell>
          <cell r="E46" t="str">
            <v>МАПП</v>
          </cell>
          <cell r="F46" t="str">
            <v>да</v>
          </cell>
          <cell r="G46" t="str">
            <v>ДФО</v>
          </cell>
          <cell r="H46" t="str">
            <v>Забайкальский край</v>
          </cell>
          <cell r="I46" t="str">
            <v>Восток</v>
          </cell>
          <cell r="J46" t="str">
            <v>РК (сухопутный)</v>
          </cell>
          <cell r="K46" t="str">
            <v>нет</v>
          </cell>
          <cell r="L46" t="str">
            <v>Китайская Народная Республика</v>
          </cell>
          <cell r="M46" t="str">
            <v>Маньчжурия</v>
          </cell>
          <cell r="N46">
            <v>102200</v>
          </cell>
          <cell r="O46">
            <v>58400</v>
          </cell>
          <cell r="P46">
            <v>0</v>
          </cell>
          <cell r="Q46">
            <v>440</v>
          </cell>
          <cell r="R46">
            <v>11396</v>
          </cell>
          <cell r="S46">
            <v>17599</v>
          </cell>
          <cell r="T46">
            <v>13730</v>
          </cell>
          <cell r="U46">
            <v>19826</v>
          </cell>
          <cell r="V46">
            <v>62551</v>
          </cell>
          <cell r="W46">
            <v>9424</v>
          </cell>
          <cell r="X46">
            <v>12698</v>
          </cell>
          <cell r="Y46">
            <v>12848</v>
          </cell>
          <cell r="Z46">
            <v>13156</v>
          </cell>
          <cell r="AA46">
            <v>48126</v>
          </cell>
          <cell r="AB46">
            <v>18450</v>
          </cell>
          <cell r="AC46">
            <v>23726</v>
          </cell>
          <cell r="AD46">
            <v>20273</v>
          </cell>
          <cell r="AE46">
            <v>20199</v>
          </cell>
          <cell r="AF46">
            <v>82648</v>
          </cell>
          <cell r="AG46">
            <v>193325</v>
          </cell>
          <cell r="AH46">
            <v>16690</v>
          </cell>
          <cell r="AI46">
            <v>19809</v>
          </cell>
          <cell r="AJ46">
            <v>13513</v>
          </cell>
          <cell r="AK46">
            <v>19411</v>
          </cell>
          <cell r="AL46">
            <v>69423</v>
          </cell>
          <cell r="AM46">
            <v>10236</v>
          </cell>
          <cell r="AN46">
            <v>13270</v>
          </cell>
          <cell r="AO46">
            <v>14093</v>
          </cell>
          <cell r="AP46">
            <v>13935</v>
          </cell>
          <cell r="AQ46">
            <v>51534</v>
          </cell>
          <cell r="AR46">
            <v>17775</v>
          </cell>
          <cell r="AS46">
            <v>22780</v>
          </cell>
          <cell r="AT46">
            <v>21047</v>
          </cell>
          <cell r="AU46">
            <v>20320</v>
          </cell>
          <cell r="AV46">
            <v>81922</v>
          </cell>
          <cell r="AW46">
            <v>202879</v>
          </cell>
          <cell r="AX46">
            <v>15186</v>
          </cell>
          <cell r="AY46">
            <v>18538</v>
          </cell>
          <cell r="AZ46">
            <v>14587</v>
          </cell>
          <cell r="BA46">
            <v>19659</v>
          </cell>
          <cell r="BB46">
            <v>67970</v>
          </cell>
          <cell r="BC46">
            <v>12871</v>
          </cell>
          <cell r="BD46">
            <v>16981</v>
          </cell>
          <cell r="BE46">
            <v>16619</v>
          </cell>
          <cell r="BF46">
            <v>13332</v>
          </cell>
          <cell r="BG46">
            <v>59803</v>
          </cell>
          <cell r="BH46">
            <v>16492</v>
          </cell>
          <cell r="BI46">
            <v>15260</v>
          </cell>
          <cell r="BJ46">
            <v>18115</v>
          </cell>
          <cell r="BK46">
            <v>17572</v>
          </cell>
          <cell r="BL46">
            <v>67439</v>
          </cell>
          <cell r="BM46">
            <v>195212</v>
          </cell>
          <cell r="BN46">
            <v>5736</v>
          </cell>
          <cell r="BO46">
            <v>5503</v>
          </cell>
          <cell r="BP46">
            <v>11239</v>
          </cell>
          <cell r="BQ46">
            <v>2777</v>
          </cell>
          <cell r="BR46">
            <v>2730</v>
          </cell>
          <cell r="BS46">
            <v>5507</v>
          </cell>
          <cell r="BT46">
            <v>2452</v>
          </cell>
          <cell r="BU46">
            <v>2467</v>
          </cell>
          <cell r="BV46">
            <v>4919</v>
          </cell>
          <cell r="BW46">
            <v>3279</v>
          </cell>
          <cell r="BX46">
            <v>3176</v>
          </cell>
          <cell r="BY46">
            <v>6455</v>
          </cell>
          <cell r="BZ46">
            <v>28120</v>
          </cell>
          <cell r="CA46">
            <v>3389</v>
          </cell>
          <cell r="CB46">
            <v>355</v>
          </cell>
          <cell r="CC46">
            <v>228</v>
          </cell>
          <cell r="CD46">
            <v>228</v>
          </cell>
          <cell r="CE46">
            <v>4200</v>
          </cell>
          <cell r="CF46">
            <v>4174</v>
          </cell>
          <cell r="CG46">
            <v>17</v>
          </cell>
          <cell r="CH46">
            <v>0</v>
          </cell>
          <cell r="CI46">
            <v>0</v>
          </cell>
          <cell r="CJ46">
            <v>4191</v>
          </cell>
          <cell r="CK46">
            <v>36511</v>
          </cell>
          <cell r="CL46">
            <v>7210</v>
          </cell>
          <cell r="CM46">
            <v>5933</v>
          </cell>
          <cell r="CN46">
            <v>13143</v>
          </cell>
          <cell r="CO46">
            <v>12099</v>
          </cell>
          <cell r="CP46">
            <v>10091</v>
          </cell>
          <cell r="CQ46">
            <v>22190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9912</v>
          </cell>
          <cell r="DE46">
            <v>18284</v>
          </cell>
          <cell r="DF46">
            <v>28196</v>
          </cell>
          <cell r="DG46">
            <v>13895</v>
          </cell>
          <cell r="DH46">
            <v>2055</v>
          </cell>
          <cell r="DI46">
            <v>15950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79479</v>
          </cell>
          <cell r="DW46">
            <v>0</v>
          </cell>
          <cell r="DX46">
            <v>0</v>
          </cell>
          <cell r="DY46">
            <v>79479</v>
          </cell>
          <cell r="DZ46">
            <v>8018</v>
          </cell>
          <cell r="EA46">
            <v>5858</v>
          </cell>
          <cell r="EB46">
            <v>13876</v>
          </cell>
          <cell r="EC46">
            <v>9718</v>
          </cell>
          <cell r="ED46">
            <v>6646</v>
          </cell>
          <cell r="EE46">
            <v>16364</v>
          </cell>
          <cell r="EF46">
            <v>12649</v>
          </cell>
          <cell r="EG46">
            <v>8364</v>
          </cell>
          <cell r="EH46">
            <v>21013</v>
          </cell>
          <cell r="EI46">
            <v>18896</v>
          </cell>
          <cell r="EJ46">
            <v>8622</v>
          </cell>
          <cell r="EK46">
            <v>27518</v>
          </cell>
          <cell r="EL46">
            <v>78771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18</v>
          </cell>
          <cell r="ET46">
            <v>18</v>
          </cell>
          <cell r="EU46">
            <v>36</v>
          </cell>
          <cell r="EV46">
            <v>260</v>
          </cell>
          <cell r="EW46">
            <v>260</v>
          </cell>
          <cell r="EX46">
            <v>520</v>
          </cell>
          <cell r="EY46">
            <v>556</v>
          </cell>
          <cell r="EZ46">
            <v>0</v>
          </cell>
          <cell r="FA46">
            <v>0</v>
          </cell>
          <cell r="FB46">
            <v>0</v>
          </cell>
          <cell r="FC46">
            <v>36</v>
          </cell>
          <cell r="FD46">
            <v>0</v>
          </cell>
          <cell r="FE46">
            <v>36</v>
          </cell>
          <cell r="FF46">
            <v>18</v>
          </cell>
          <cell r="FG46">
            <v>0</v>
          </cell>
          <cell r="FH46">
            <v>18</v>
          </cell>
          <cell r="FI46">
            <v>20</v>
          </cell>
          <cell r="FJ46">
            <v>0</v>
          </cell>
          <cell r="FK46">
            <v>20</v>
          </cell>
          <cell r="FL46">
            <v>74</v>
          </cell>
          <cell r="FM46">
            <v>79401</v>
          </cell>
          <cell r="FN46">
            <v>19337</v>
          </cell>
          <cell r="FO46">
            <v>7729</v>
          </cell>
          <cell r="FP46">
            <v>27066</v>
          </cell>
          <cell r="FQ46">
            <v>696</v>
          </cell>
          <cell r="FR46">
            <v>696</v>
          </cell>
          <cell r="FS46">
            <v>1392</v>
          </cell>
          <cell r="FT46">
            <v>5</v>
          </cell>
          <cell r="FU46">
            <v>1</v>
          </cell>
          <cell r="FV46">
            <v>6</v>
          </cell>
          <cell r="FW46">
            <v>22279</v>
          </cell>
        </row>
        <row r="47">
          <cell r="A47" t="str">
            <v>ДАППЗерновоЦФО</v>
          </cell>
          <cell r="B47" t="str">
            <v>Брянский</v>
          </cell>
          <cell r="C47" t="str">
            <v>Зерново</v>
          </cell>
          <cell r="D47" t="str">
            <v>АПП</v>
          </cell>
          <cell r="E47" t="str">
            <v>ДАПП</v>
          </cell>
          <cell r="F47" t="str">
            <v>нет</v>
          </cell>
          <cell r="G47" t="str">
            <v>ЦФО</v>
          </cell>
          <cell r="H47" t="str">
            <v>Брянская область</v>
          </cell>
          <cell r="I47" t="str">
            <v>Западный</v>
          </cell>
          <cell r="J47" t="str">
            <v>Сухопутный</v>
          </cell>
          <cell r="K47" t="str">
            <v>нет</v>
          </cell>
          <cell r="L47" t="str">
            <v>Украина</v>
          </cell>
          <cell r="M47" t="str">
            <v>Середина Буда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</row>
        <row r="48">
          <cell r="A48" t="str">
            <v>ДАППКомсомольскийПФО</v>
          </cell>
          <cell r="B48" t="str">
            <v>Уральский</v>
          </cell>
          <cell r="C48" t="str">
            <v>Комсомольский</v>
          </cell>
          <cell r="D48" t="str">
            <v>АПП</v>
          </cell>
          <cell r="E48" t="str">
            <v>ДАПП</v>
          </cell>
          <cell r="F48" t="str">
            <v>да</v>
          </cell>
          <cell r="G48" t="str">
            <v>ПФО</v>
          </cell>
          <cell r="H48" t="str">
            <v>Оренбургская область</v>
          </cell>
          <cell r="I48" t="str">
            <v>Не является признаком отнесения к МТК</v>
          </cell>
          <cell r="J48" t="str">
            <v>Не является признаком отнесения к МТК</v>
          </cell>
          <cell r="K48" t="str">
            <v>нет</v>
          </cell>
          <cell r="L48" t="str">
            <v>Республика Казахстан</v>
          </cell>
          <cell r="M48" t="str">
            <v>Кондыбай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536</v>
          </cell>
          <cell r="S48">
            <v>465</v>
          </cell>
          <cell r="T48">
            <v>313</v>
          </cell>
          <cell r="U48">
            <v>384</v>
          </cell>
          <cell r="V48">
            <v>1698</v>
          </cell>
          <cell r="W48">
            <v>4</v>
          </cell>
          <cell r="X48">
            <v>0</v>
          </cell>
          <cell r="Y48">
            <v>0</v>
          </cell>
          <cell r="Z48">
            <v>11</v>
          </cell>
          <cell r="AA48">
            <v>15</v>
          </cell>
          <cell r="AB48">
            <v>794</v>
          </cell>
          <cell r="AC48">
            <v>1343</v>
          </cell>
          <cell r="AD48">
            <v>1745</v>
          </cell>
          <cell r="AE48">
            <v>1072</v>
          </cell>
          <cell r="AF48">
            <v>4954</v>
          </cell>
          <cell r="AG48">
            <v>6667</v>
          </cell>
          <cell r="AH48">
            <v>267</v>
          </cell>
          <cell r="AI48">
            <v>617</v>
          </cell>
          <cell r="AJ48">
            <v>256</v>
          </cell>
          <cell r="AK48">
            <v>379</v>
          </cell>
          <cell r="AL48">
            <v>1519</v>
          </cell>
          <cell r="AM48">
            <v>4</v>
          </cell>
          <cell r="AN48">
            <v>3</v>
          </cell>
          <cell r="AO48">
            <v>0</v>
          </cell>
          <cell r="AP48">
            <v>8</v>
          </cell>
          <cell r="AQ48">
            <v>15</v>
          </cell>
          <cell r="AR48">
            <v>628</v>
          </cell>
          <cell r="AS48">
            <v>1204</v>
          </cell>
          <cell r="AT48">
            <v>1784</v>
          </cell>
          <cell r="AU48">
            <v>1214</v>
          </cell>
          <cell r="AV48">
            <v>4830</v>
          </cell>
          <cell r="AW48">
            <v>6364</v>
          </cell>
          <cell r="AX48">
            <v>141</v>
          </cell>
          <cell r="AY48">
            <v>194</v>
          </cell>
          <cell r="AZ48">
            <v>388</v>
          </cell>
          <cell r="BA48">
            <v>355</v>
          </cell>
          <cell r="BB48">
            <v>1078</v>
          </cell>
          <cell r="BC48">
            <v>0</v>
          </cell>
          <cell r="BD48">
            <v>6</v>
          </cell>
          <cell r="BE48">
            <v>7</v>
          </cell>
          <cell r="BF48">
            <v>0</v>
          </cell>
          <cell r="BG48">
            <v>13</v>
          </cell>
          <cell r="BH48">
            <v>626</v>
          </cell>
          <cell r="BI48">
            <v>1143</v>
          </cell>
          <cell r="BJ48">
            <v>1597</v>
          </cell>
          <cell r="BK48">
            <v>991</v>
          </cell>
          <cell r="BL48">
            <v>4357</v>
          </cell>
          <cell r="BM48">
            <v>5448</v>
          </cell>
          <cell r="BN48">
            <v>60</v>
          </cell>
          <cell r="BO48">
            <v>60</v>
          </cell>
          <cell r="BP48">
            <v>120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120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487</v>
          </cell>
          <cell r="CG48">
            <v>0</v>
          </cell>
          <cell r="CH48">
            <v>0</v>
          </cell>
          <cell r="CI48">
            <v>0</v>
          </cell>
          <cell r="CJ48">
            <v>487</v>
          </cell>
          <cell r="CK48">
            <v>607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39</v>
          </cell>
          <cell r="EG48">
            <v>11</v>
          </cell>
          <cell r="EH48">
            <v>50</v>
          </cell>
          <cell r="EI48">
            <v>27</v>
          </cell>
          <cell r="EJ48">
            <v>21</v>
          </cell>
          <cell r="EK48">
            <v>48</v>
          </cell>
          <cell r="EL48">
            <v>98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2</v>
          </cell>
          <cell r="EW48">
            <v>3</v>
          </cell>
          <cell r="EX48">
            <v>5</v>
          </cell>
          <cell r="EY48">
            <v>5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423</v>
          </cell>
          <cell r="FG48">
            <v>1413</v>
          </cell>
          <cell r="FH48">
            <v>1836</v>
          </cell>
          <cell r="FI48">
            <v>296</v>
          </cell>
          <cell r="FJ48">
            <v>106</v>
          </cell>
          <cell r="FK48">
            <v>402</v>
          </cell>
          <cell r="FL48">
            <v>2238</v>
          </cell>
          <cell r="FM48">
            <v>2341</v>
          </cell>
          <cell r="FN48">
            <v>52</v>
          </cell>
          <cell r="FO48">
            <v>28</v>
          </cell>
          <cell r="FP48">
            <v>80</v>
          </cell>
          <cell r="FQ48">
            <v>0</v>
          </cell>
          <cell r="FR48">
            <v>0</v>
          </cell>
          <cell r="FS48">
            <v>0</v>
          </cell>
          <cell r="FT48">
            <v>183</v>
          </cell>
          <cell r="FU48">
            <v>164</v>
          </cell>
          <cell r="FV48">
            <v>347</v>
          </cell>
          <cell r="FW48">
            <v>146</v>
          </cell>
        </row>
        <row r="49">
          <cell r="A49" t="str">
            <v>МАППИвангородСЗФО</v>
          </cell>
          <cell r="B49" t="str">
            <v>Санкт-Петербургский</v>
          </cell>
          <cell r="C49" t="str">
            <v>Ивангород</v>
          </cell>
          <cell r="D49" t="str">
            <v>АПП</v>
          </cell>
          <cell r="E49" t="str">
            <v>МАПП</v>
          </cell>
          <cell r="F49" t="str">
            <v>да</v>
          </cell>
          <cell r="G49" t="str">
            <v>СЗФО</v>
          </cell>
          <cell r="H49" t="str">
            <v>Ленинградская область</v>
          </cell>
          <cell r="I49" t="str">
            <v>Западный</v>
          </cell>
          <cell r="J49" t="str">
            <v>Сухопутный</v>
          </cell>
          <cell r="K49" t="str">
            <v>нет</v>
          </cell>
          <cell r="L49" t="str">
            <v>Эстонская Республика</v>
          </cell>
          <cell r="M49" t="str">
            <v>Нарва</v>
          </cell>
          <cell r="N49">
            <v>73000</v>
          </cell>
          <cell r="O49">
            <v>21900</v>
          </cell>
          <cell r="P49">
            <v>438000</v>
          </cell>
          <cell r="Q49">
            <v>1460</v>
          </cell>
          <cell r="R49">
            <v>14517</v>
          </cell>
          <cell r="S49">
            <v>15902</v>
          </cell>
          <cell r="T49">
            <v>14917</v>
          </cell>
          <cell r="U49">
            <v>11500</v>
          </cell>
          <cell r="V49">
            <v>56836</v>
          </cell>
          <cell r="W49">
            <v>5311</v>
          </cell>
          <cell r="X49">
            <v>6661</v>
          </cell>
          <cell r="Y49">
            <v>7204</v>
          </cell>
          <cell r="Z49">
            <v>8922</v>
          </cell>
          <cell r="AA49">
            <v>28098</v>
          </cell>
          <cell r="AB49">
            <v>122304</v>
          </cell>
          <cell r="AC49">
            <v>136146</v>
          </cell>
          <cell r="AD49">
            <v>138335</v>
          </cell>
          <cell r="AE49">
            <v>127694</v>
          </cell>
          <cell r="AF49">
            <v>524479</v>
          </cell>
          <cell r="AG49">
            <v>609413</v>
          </cell>
          <cell r="AH49">
            <v>13146</v>
          </cell>
          <cell r="AI49">
            <v>14922</v>
          </cell>
          <cell r="AJ49">
            <v>14576</v>
          </cell>
          <cell r="AK49">
            <v>14795</v>
          </cell>
          <cell r="AL49">
            <v>57439</v>
          </cell>
          <cell r="AM49">
            <v>6299</v>
          </cell>
          <cell r="AN49">
            <v>7489</v>
          </cell>
          <cell r="AO49">
            <v>7990</v>
          </cell>
          <cell r="AP49">
            <v>7039</v>
          </cell>
          <cell r="AQ49">
            <v>28817</v>
          </cell>
          <cell r="AR49">
            <v>125674</v>
          </cell>
          <cell r="AS49">
            <v>141215</v>
          </cell>
          <cell r="AT49">
            <v>150925</v>
          </cell>
          <cell r="AU49">
            <v>133152</v>
          </cell>
          <cell r="AV49">
            <v>550966</v>
          </cell>
          <cell r="AW49">
            <v>637222</v>
          </cell>
          <cell r="AX49">
            <v>13310</v>
          </cell>
          <cell r="AY49">
            <v>14984</v>
          </cell>
          <cell r="AZ49">
            <v>15761</v>
          </cell>
          <cell r="BA49">
            <v>16774</v>
          </cell>
          <cell r="BB49">
            <v>60829</v>
          </cell>
          <cell r="BC49">
            <v>6486</v>
          </cell>
          <cell r="BD49">
            <v>8227</v>
          </cell>
          <cell r="BE49">
            <v>8292</v>
          </cell>
          <cell r="BF49">
            <v>8071</v>
          </cell>
          <cell r="BG49">
            <v>31076</v>
          </cell>
          <cell r="BH49">
            <v>116766</v>
          </cell>
          <cell r="BI49">
            <v>123771</v>
          </cell>
          <cell r="BJ49">
            <v>146798</v>
          </cell>
          <cell r="BK49">
            <v>134162</v>
          </cell>
          <cell r="BL49">
            <v>521497</v>
          </cell>
          <cell r="BM49">
            <v>613402</v>
          </cell>
          <cell r="BN49">
            <v>7214</v>
          </cell>
          <cell r="BO49">
            <v>8273</v>
          </cell>
          <cell r="BP49">
            <v>15487</v>
          </cell>
          <cell r="BQ49">
            <v>6685</v>
          </cell>
          <cell r="BR49">
            <v>8008</v>
          </cell>
          <cell r="BS49">
            <v>14693</v>
          </cell>
          <cell r="BT49">
            <v>7408</v>
          </cell>
          <cell r="BU49">
            <v>8432</v>
          </cell>
          <cell r="BV49">
            <v>15840</v>
          </cell>
          <cell r="BW49">
            <v>7704</v>
          </cell>
          <cell r="BX49">
            <v>9117</v>
          </cell>
          <cell r="BY49">
            <v>16821</v>
          </cell>
          <cell r="BZ49">
            <v>62841</v>
          </cell>
          <cell r="CA49">
            <v>6521</v>
          </cell>
          <cell r="CB49">
            <v>0</v>
          </cell>
          <cell r="CC49">
            <v>6</v>
          </cell>
          <cell r="CD49">
            <v>20</v>
          </cell>
          <cell r="CE49">
            <v>6547</v>
          </cell>
          <cell r="CF49">
            <v>111689</v>
          </cell>
          <cell r="CG49">
            <v>1070</v>
          </cell>
          <cell r="CH49">
            <v>4534</v>
          </cell>
          <cell r="CI49">
            <v>5790</v>
          </cell>
          <cell r="CJ49">
            <v>123083</v>
          </cell>
          <cell r="CK49">
            <v>192471</v>
          </cell>
          <cell r="CL49">
            <v>7479</v>
          </cell>
          <cell r="CM49">
            <v>8278</v>
          </cell>
          <cell r="CN49">
            <v>15757</v>
          </cell>
          <cell r="CO49">
            <v>8278</v>
          </cell>
          <cell r="CP49">
            <v>9140</v>
          </cell>
          <cell r="CQ49">
            <v>17418</v>
          </cell>
          <cell r="CR49">
            <v>19</v>
          </cell>
          <cell r="CS49">
            <v>20</v>
          </cell>
          <cell r="CT49">
            <v>39</v>
          </cell>
          <cell r="CU49">
            <v>67</v>
          </cell>
          <cell r="CV49">
            <v>66</v>
          </cell>
          <cell r="CW49">
            <v>133</v>
          </cell>
          <cell r="CX49">
            <v>3941</v>
          </cell>
          <cell r="CY49">
            <v>3702</v>
          </cell>
          <cell r="CZ49">
            <v>7643</v>
          </cell>
          <cell r="DA49">
            <v>8729</v>
          </cell>
          <cell r="DB49">
            <v>8643</v>
          </cell>
          <cell r="DC49">
            <v>17372</v>
          </cell>
          <cell r="DD49">
            <v>7885</v>
          </cell>
          <cell r="DE49">
            <v>9215</v>
          </cell>
          <cell r="DF49">
            <v>17100</v>
          </cell>
          <cell r="DG49">
            <v>7837</v>
          </cell>
          <cell r="DH49">
            <v>10219</v>
          </cell>
          <cell r="DI49">
            <v>18056</v>
          </cell>
          <cell r="DJ49">
            <v>570</v>
          </cell>
          <cell r="DK49">
            <v>574</v>
          </cell>
          <cell r="DL49">
            <v>1144</v>
          </cell>
          <cell r="DM49">
            <v>793</v>
          </cell>
          <cell r="DN49">
            <v>783</v>
          </cell>
          <cell r="DO49">
            <v>1576</v>
          </cell>
          <cell r="DP49">
            <v>17342</v>
          </cell>
          <cell r="DQ49">
            <v>17840</v>
          </cell>
          <cell r="DR49">
            <v>35182</v>
          </cell>
          <cell r="DS49">
            <v>22052</v>
          </cell>
          <cell r="DT49">
            <v>22680</v>
          </cell>
          <cell r="DU49">
            <v>44732</v>
          </cell>
          <cell r="DV49">
            <v>68331</v>
          </cell>
          <cell r="DW49">
            <v>2892</v>
          </cell>
          <cell r="DX49">
            <v>104929</v>
          </cell>
          <cell r="DY49">
            <v>176152</v>
          </cell>
          <cell r="DZ49">
            <v>7244</v>
          </cell>
          <cell r="EA49">
            <v>10435</v>
          </cell>
          <cell r="EB49">
            <v>17679</v>
          </cell>
          <cell r="EC49">
            <v>8144</v>
          </cell>
          <cell r="ED49">
            <v>10242</v>
          </cell>
          <cell r="EE49">
            <v>18386</v>
          </cell>
          <cell r="EF49">
            <v>5201</v>
          </cell>
          <cell r="EG49">
            <v>7588</v>
          </cell>
          <cell r="EH49">
            <v>12789</v>
          </cell>
          <cell r="EI49">
            <v>4738</v>
          </cell>
          <cell r="EJ49">
            <v>9152</v>
          </cell>
          <cell r="EK49">
            <v>13890</v>
          </cell>
          <cell r="EL49">
            <v>62744</v>
          </cell>
          <cell r="EM49">
            <v>913</v>
          </cell>
          <cell r="EN49">
            <v>920</v>
          </cell>
          <cell r="EO49">
            <v>1833</v>
          </cell>
          <cell r="EP49">
            <v>1130</v>
          </cell>
          <cell r="EQ49">
            <v>1137</v>
          </cell>
          <cell r="ER49">
            <v>2267</v>
          </cell>
          <cell r="ES49">
            <v>1513</v>
          </cell>
          <cell r="ET49">
            <v>1526</v>
          </cell>
          <cell r="EU49">
            <v>3039</v>
          </cell>
          <cell r="EV49">
            <v>1380</v>
          </cell>
          <cell r="EW49">
            <v>1389</v>
          </cell>
          <cell r="EX49">
            <v>2769</v>
          </cell>
          <cell r="EY49">
            <v>9908</v>
          </cell>
          <cell r="EZ49">
            <v>22650</v>
          </cell>
          <cell r="FA49">
            <v>23435</v>
          </cell>
          <cell r="FB49">
            <v>46085</v>
          </cell>
          <cell r="FC49">
            <v>29031</v>
          </cell>
          <cell r="FD49">
            <v>29842</v>
          </cell>
          <cell r="FE49">
            <v>58873</v>
          </cell>
          <cell r="FF49">
            <v>31405</v>
          </cell>
          <cell r="FG49">
            <v>32433</v>
          </cell>
          <cell r="FH49">
            <v>63838</v>
          </cell>
          <cell r="FI49">
            <v>23841</v>
          </cell>
          <cell r="FJ49">
            <v>23291</v>
          </cell>
          <cell r="FK49">
            <v>47132</v>
          </cell>
          <cell r="FL49">
            <v>215928</v>
          </cell>
          <cell r="FM49">
            <v>288580</v>
          </cell>
          <cell r="FN49">
            <v>4605</v>
          </cell>
          <cell r="FO49">
            <v>5884</v>
          </cell>
          <cell r="FP49">
            <v>10489</v>
          </cell>
          <cell r="FQ49">
            <v>1195</v>
          </cell>
          <cell r="FR49">
            <v>1172</v>
          </cell>
          <cell r="FS49">
            <v>2367</v>
          </cell>
          <cell r="FT49">
            <v>20067</v>
          </cell>
          <cell r="FU49">
            <v>20189</v>
          </cell>
          <cell r="FV49">
            <v>40256</v>
          </cell>
          <cell r="FW49">
            <v>8729</v>
          </cell>
        </row>
        <row r="50">
          <cell r="A50" t="str">
            <v>ДАПП ПУПИнариСЗФО</v>
          </cell>
          <cell r="B50" t="str">
            <v>Санкт-Петербургский</v>
          </cell>
          <cell r="C50" t="str">
            <v>Инари</v>
          </cell>
          <cell r="D50" t="str">
            <v>АПП</v>
          </cell>
          <cell r="E50" t="str">
            <v>ДАПП ПУП</v>
          </cell>
          <cell r="F50" t="str">
            <v>да</v>
          </cell>
          <cell r="G50" t="str">
            <v>СЗФО</v>
          </cell>
          <cell r="H50" t="str">
            <v>Республика Карелия</v>
          </cell>
          <cell r="I50" t="str">
            <v>Западный</v>
          </cell>
          <cell r="J50" t="str">
            <v>Сухопутный</v>
          </cell>
          <cell r="K50" t="str">
            <v>нет</v>
          </cell>
          <cell r="L50" t="str">
            <v>Финляндская Республика</v>
          </cell>
          <cell r="M50" t="str">
            <v>Инари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903</v>
          </cell>
          <cell r="S50">
            <v>1477</v>
          </cell>
          <cell r="T50">
            <v>1322</v>
          </cell>
          <cell r="U50">
            <v>936</v>
          </cell>
          <cell r="V50">
            <v>4638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28</v>
          </cell>
          <cell r="AC50">
            <v>38</v>
          </cell>
          <cell r="AD50">
            <v>50</v>
          </cell>
          <cell r="AE50">
            <v>49</v>
          </cell>
          <cell r="AF50">
            <v>165</v>
          </cell>
          <cell r="AG50">
            <v>4803</v>
          </cell>
          <cell r="AH50">
            <v>1078</v>
          </cell>
          <cell r="AI50">
            <v>780</v>
          </cell>
          <cell r="AJ50">
            <v>1161</v>
          </cell>
          <cell r="AK50">
            <v>1797</v>
          </cell>
          <cell r="AL50">
            <v>4816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54</v>
          </cell>
          <cell r="AS50">
            <v>31</v>
          </cell>
          <cell r="AT50">
            <v>58</v>
          </cell>
          <cell r="AU50">
            <v>60</v>
          </cell>
          <cell r="AV50">
            <v>203</v>
          </cell>
          <cell r="AW50">
            <v>5019</v>
          </cell>
          <cell r="AX50">
            <v>1466</v>
          </cell>
          <cell r="AY50">
            <v>1208</v>
          </cell>
          <cell r="AZ50">
            <v>1363</v>
          </cell>
          <cell r="BA50">
            <v>1458</v>
          </cell>
          <cell r="BB50">
            <v>5495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39</v>
          </cell>
          <cell r="BI50">
            <v>35</v>
          </cell>
          <cell r="BJ50">
            <v>43</v>
          </cell>
          <cell r="BK50">
            <v>36</v>
          </cell>
          <cell r="BL50">
            <v>153</v>
          </cell>
          <cell r="BM50">
            <v>5648</v>
          </cell>
          <cell r="BN50">
            <v>663</v>
          </cell>
          <cell r="BO50">
            <v>663</v>
          </cell>
          <cell r="BP50">
            <v>1326</v>
          </cell>
          <cell r="BQ50">
            <v>602</v>
          </cell>
          <cell r="BR50">
            <v>603</v>
          </cell>
          <cell r="BS50">
            <v>1205</v>
          </cell>
          <cell r="BT50">
            <v>469</v>
          </cell>
          <cell r="BU50">
            <v>467</v>
          </cell>
          <cell r="BV50">
            <v>936</v>
          </cell>
          <cell r="BW50">
            <v>591</v>
          </cell>
          <cell r="BX50">
            <v>591</v>
          </cell>
          <cell r="BY50">
            <v>1182</v>
          </cell>
          <cell r="BZ50">
            <v>4649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45</v>
          </cell>
          <cell r="CG50">
            <v>0</v>
          </cell>
          <cell r="CH50">
            <v>0</v>
          </cell>
          <cell r="CI50">
            <v>0</v>
          </cell>
          <cell r="CJ50">
            <v>45</v>
          </cell>
          <cell r="CK50">
            <v>4694</v>
          </cell>
          <cell r="CL50">
            <v>847</v>
          </cell>
          <cell r="CM50">
            <v>847</v>
          </cell>
          <cell r="CN50">
            <v>1694</v>
          </cell>
          <cell r="CO50">
            <v>621</v>
          </cell>
          <cell r="CP50">
            <v>627</v>
          </cell>
          <cell r="CQ50">
            <v>1248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635</v>
          </cell>
          <cell r="DE50">
            <v>632</v>
          </cell>
          <cell r="DF50">
            <v>1267</v>
          </cell>
          <cell r="DG50">
            <v>246</v>
          </cell>
          <cell r="DH50">
            <v>246</v>
          </cell>
          <cell r="DI50">
            <v>492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4701</v>
          </cell>
          <cell r="DW50">
            <v>0</v>
          </cell>
          <cell r="DX50">
            <v>0</v>
          </cell>
          <cell r="DY50">
            <v>4701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0</v>
          </cell>
        </row>
        <row r="51">
          <cell r="A51" t="str">
            <v>МАППКани-КурганДФО</v>
          </cell>
          <cell r="B51" t="str">
            <v>Хабаровский</v>
          </cell>
          <cell r="C51" t="str">
            <v>Кани-Курган</v>
          </cell>
          <cell r="D51" t="str">
            <v>АПП</v>
          </cell>
          <cell r="E51" t="str">
            <v>МАПП</v>
          </cell>
          <cell r="F51" t="str">
            <v>да</v>
          </cell>
          <cell r="G51" t="str">
            <v>ДФО</v>
          </cell>
          <cell r="H51" t="str">
            <v>Амурская область</v>
          </cell>
          <cell r="I51" t="str">
            <v>Восток</v>
          </cell>
          <cell r="J51" t="str">
            <v>РК (сухопутный)</v>
          </cell>
          <cell r="K51" t="str">
            <v>нет</v>
          </cell>
          <cell r="L51" t="str">
            <v>Китайская Народная Республика</v>
          </cell>
          <cell r="M51" t="str">
            <v>Хэйхэ</v>
          </cell>
          <cell r="N51">
            <v>69350</v>
          </cell>
          <cell r="O51">
            <v>0</v>
          </cell>
          <cell r="P51">
            <v>0</v>
          </cell>
          <cell r="Q51">
            <v>190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117</v>
          </cell>
          <cell r="ED51">
            <v>117</v>
          </cell>
          <cell r="EE51">
            <v>234</v>
          </cell>
          <cell r="EF51">
            <v>1831</v>
          </cell>
          <cell r="EG51">
            <v>1200</v>
          </cell>
          <cell r="EH51">
            <v>3031</v>
          </cell>
          <cell r="EI51">
            <v>5942</v>
          </cell>
          <cell r="EJ51">
            <v>2375</v>
          </cell>
          <cell r="EK51">
            <v>8317</v>
          </cell>
          <cell r="EL51">
            <v>11582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90</v>
          </cell>
          <cell r="EW51">
            <v>90</v>
          </cell>
          <cell r="EX51">
            <v>180</v>
          </cell>
          <cell r="EY51">
            <v>180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I51">
            <v>0</v>
          </cell>
          <cell r="FJ51">
            <v>0</v>
          </cell>
          <cell r="FK51">
            <v>0</v>
          </cell>
          <cell r="FL51">
            <v>0</v>
          </cell>
          <cell r="FM51">
            <v>11762</v>
          </cell>
          <cell r="FN51">
            <v>9233</v>
          </cell>
          <cell r="FO51">
            <v>3673</v>
          </cell>
          <cell r="FP51">
            <v>12906</v>
          </cell>
          <cell r="FQ51">
            <v>113</v>
          </cell>
          <cell r="FR51">
            <v>113</v>
          </cell>
          <cell r="FS51">
            <v>226</v>
          </cell>
          <cell r="FT51">
            <v>0</v>
          </cell>
          <cell r="FU51">
            <v>0</v>
          </cell>
          <cell r="FV51">
            <v>0</v>
          </cell>
          <cell r="FW51">
            <v>10635</v>
          </cell>
        </row>
        <row r="52">
          <cell r="A52" t="str">
            <v>ДАППКлименкиЦФО</v>
          </cell>
          <cell r="B52" t="str">
            <v>Белгородский</v>
          </cell>
          <cell r="C52" t="str">
            <v>Клименки</v>
          </cell>
          <cell r="D52" t="str">
            <v>АПП</v>
          </cell>
          <cell r="E52" t="str">
            <v>ДАПП</v>
          </cell>
          <cell r="F52" t="str">
            <v>нет</v>
          </cell>
          <cell r="G52" t="str">
            <v>ЦФО</v>
          </cell>
          <cell r="H52" t="str">
            <v>Белгородская область</v>
          </cell>
          <cell r="I52" t="str">
            <v>Западный</v>
          </cell>
          <cell r="J52" t="str">
            <v>Сухопутный</v>
          </cell>
          <cell r="K52" t="str">
            <v>нет</v>
          </cell>
          <cell r="L52" t="str">
            <v>не применимо (ЛНР)</v>
          </cell>
          <cell r="M52" t="str">
            <v>Сиротино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O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FV52">
            <v>0</v>
          </cell>
          <cell r="FW52">
            <v>0</v>
          </cell>
        </row>
        <row r="53">
          <cell r="A53" t="str">
            <v>ДАППКолотиловкаЦФО</v>
          </cell>
          <cell r="B53" t="str">
            <v>Белгородский</v>
          </cell>
          <cell r="C53" t="str">
            <v>Колотиловка</v>
          </cell>
          <cell r="D53" t="str">
            <v>АПП</v>
          </cell>
          <cell r="E53" t="str">
            <v>ДАПП</v>
          </cell>
          <cell r="F53" t="str">
            <v>да</v>
          </cell>
          <cell r="G53" t="str">
            <v>ЦФО</v>
          </cell>
          <cell r="H53" t="str">
            <v>Белгородская область</v>
          </cell>
          <cell r="I53" t="str">
            <v>Западный</v>
          </cell>
          <cell r="J53" t="str">
            <v>Сухопутный</v>
          </cell>
          <cell r="K53" t="str">
            <v>нет</v>
          </cell>
          <cell r="L53" t="str">
            <v>Украина</v>
          </cell>
          <cell r="M53" t="str">
            <v>Покровка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51</v>
          </cell>
          <cell r="S53">
            <v>63</v>
          </cell>
          <cell r="T53">
            <v>71</v>
          </cell>
          <cell r="U53">
            <v>82</v>
          </cell>
          <cell r="V53">
            <v>267</v>
          </cell>
          <cell r="W53">
            <v>78</v>
          </cell>
          <cell r="X53">
            <v>78</v>
          </cell>
          <cell r="Y53">
            <v>81</v>
          </cell>
          <cell r="Z53">
            <v>86</v>
          </cell>
          <cell r="AA53">
            <v>323</v>
          </cell>
          <cell r="AB53">
            <v>9680</v>
          </cell>
          <cell r="AC53">
            <v>13400</v>
          </cell>
          <cell r="AD53">
            <v>14704</v>
          </cell>
          <cell r="AE53">
            <v>12699</v>
          </cell>
          <cell r="AF53">
            <v>50483</v>
          </cell>
          <cell r="AG53">
            <v>51073</v>
          </cell>
          <cell r="AH53">
            <v>58</v>
          </cell>
          <cell r="AI53">
            <v>57</v>
          </cell>
          <cell r="AJ53">
            <v>74</v>
          </cell>
          <cell r="AK53">
            <v>70</v>
          </cell>
          <cell r="AL53">
            <v>259</v>
          </cell>
          <cell r="AM53">
            <v>80</v>
          </cell>
          <cell r="AN53">
            <v>80</v>
          </cell>
          <cell r="AO53">
            <v>85</v>
          </cell>
          <cell r="AP53">
            <v>76</v>
          </cell>
          <cell r="AQ53">
            <v>321</v>
          </cell>
          <cell r="AR53">
            <v>9636</v>
          </cell>
          <cell r="AS53">
            <v>12834</v>
          </cell>
          <cell r="AT53">
            <v>14538</v>
          </cell>
          <cell r="AU53">
            <v>12600</v>
          </cell>
          <cell r="AV53">
            <v>49608</v>
          </cell>
          <cell r="AW53">
            <v>50188</v>
          </cell>
          <cell r="AX53">
            <v>23</v>
          </cell>
          <cell r="AY53">
            <v>25</v>
          </cell>
          <cell r="AZ53">
            <v>29</v>
          </cell>
          <cell r="BA53">
            <v>50</v>
          </cell>
          <cell r="BB53">
            <v>127</v>
          </cell>
          <cell r="BC53">
            <v>16</v>
          </cell>
          <cell r="BD53">
            <v>18</v>
          </cell>
          <cell r="BE53">
            <v>29</v>
          </cell>
          <cell r="BF53">
            <v>14</v>
          </cell>
          <cell r="BG53">
            <v>77</v>
          </cell>
          <cell r="BH53">
            <v>9081</v>
          </cell>
          <cell r="BI53">
            <v>13352</v>
          </cell>
          <cell r="BJ53">
            <v>14743</v>
          </cell>
          <cell r="BK53">
            <v>13597</v>
          </cell>
          <cell r="BL53">
            <v>50773</v>
          </cell>
          <cell r="BM53">
            <v>50977</v>
          </cell>
          <cell r="BN53">
            <v>0</v>
          </cell>
          <cell r="BO53">
            <v>26</v>
          </cell>
          <cell r="BP53">
            <v>26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26</v>
          </cell>
          <cell r="CA53">
            <v>16</v>
          </cell>
          <cell r="CB53">
            <v>0</v>
          </cell>
          <cell r="CC53">
            <v>0</v>
          </cell>
          <cell r="CD53">
            <v>0</v>
          </cell>
          <cell r="CE53">
            <v>16</v>
          </cell>
          <cell r="CF53">
            <v>7770</v>
          </cell>
          <cell r="CG53">
            <v>0</v>
          </cell>
          <cell r="CH53">
            <v>0</v>
          </cell>
          <cell r="CI53">
            <v>0</v>
          </cell>
          <cell r="CJ53">
            <v>7770</v>
          </cell>
          <cell r="CK53">
            <v>7812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2</v>
          </cell>
          <cell r="EA53">
            <v>0</v>
          </cell>
          <cell r="EB53">
            <v>2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2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1</v>
          </cell>
          <cell r="EU53">
            <v>1</v>
          </cell>
          <cell r="EV53">
            <v>0</v>
          </cell>
          <cell r="EW53">
            <v>4</v>
          </cell>
          <cell r="EX53">
            <v>4</v>
          </cell>
          <cell r="EY53">
            <v>5</v>
          </cell>
          <cell r="EZ53">
            <v>26</v>
          </cell>
          <cell r="FA53">
            <v>1</v>
          </cell>
          <cell r="FB53">
            <v>27</v>
          </cell>
          <cell r="FC53">
            <v>13</v>
          </cell>
          <cell r="FD53">
            <v>31</v>
          </cell>
          <cell r="FE53">
            <v>44</v>
          </cell>
          <cell r="FF53">
            <v>1</v>
          </cell>
          <cell r="FG53">
            <v>113</v>
          </cell>
          <cell r="FH53">
            <v>114</v>
          </cell>
          <cell r="FI53">
            <v>2</v>
          </cell>
          <cell r="FJ53">
            <v>288</v>
          </cell>
          <cell r="FK53">
            <v>290</v>
          </cell>
          <cell r="FL53">
            <v>475</v>
          </cell>
          <cell r="FM53">
            <v>482</v>
          </cell>
          <cell r="FN53">
            <v>0</v>
          </cell>
          <cell r="FO53">
            <v>0</v>
          </cell>
          <cell r="FP53">
            <v>0</v>
          </cell>
          <cell r="FQ53">
            <v>3</v>
          </cell>
          <cell r="FR53">
            <v>206</v>
          </cell>
          <cell r="FS53">
            <v>209</v>
          </cell>
          <cell r="FT53">
            <v>3</v>
          </cell>
          <cell r="FU53">
            <v>206</v>
          </cell>
          <cell r="FV53">
            <v>209</v>
          </cell>
          <cell r="FW53">
            <v>0</v>
          </cell>
        </row>
        <row r="54">
          <cell r="A54" t="str">
            <v>МАППКулунда (Шарбакты)СФО</v>
          </cell>
          <cell r="B54" t="str">
            <v>Новосибирский</v>
          </cell>
          <cell r="C54" t="str">
            <v>Кулунда (Шарбакты)</v>
          </cell>
          <cell r="D54" t="str">
            <v>АПП</v>
          </cell>
          <cell r="E54" t="str">
            <v>МАПП</v>
          </cell>
          <cell r="F54" t="str">
            <v>да</v>
          </cell>
          <cell r="G54" t="str">
            <v>СФО</v>
          </cell>
          <cell r="H54" t="str">
            <v>Алтайский край</v>
          </cell>
          <cell r="I54" t="str">
            <v>Не является признаком отнесения к МТК</v>
          </cell>
          <cell r="J54" t="str">
            <v>Не является признаком отнесения к МТК</v>
          </cell>
          <cell r="K54" t="str">
            <v>нет</v>
          </cell>
          <cell r="L54" t="str">
            <v>Республика Казахстан</v>
          </cell>
          <cell r="M54" t="str">
            <v>Шарбакты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6853</v>
          </cell>
          <cell r="S54">
            <v>9633</v>
          </cell>
          <cell r="T54">
            <v>12119</v>
          </cell>
          <cell r="U54">
            <v>12099</v>
          </cell>
          <cell r="V54">
            <v>40704</v>
          </cell>
          <cell r="W54">
            <v>1846</v>
          </cell>
          <cell r="X54">
            <v>3117</v>
          </cell>
          <cell r="Y54">
            <v>3164</v>
          </cell>
          <cell r="Z54">
            <v>2853</v>
          </cell>
          <cell r="AA54">
            <v>10980</v>
          </cell>
          <cell r="AB54">
            <v>14676</v>
          </cell>
          <cell r="AC54">
            <v>22226</v>
          </cell>
          <cell r="AD54">
            <v>33240</v>
          </cell>
          <cell r="AE54">
            <v>16992</v>
          </cell>
          <cell r="AF54">
            <v>87134</v>
          </cell>
          <cell r="AG54">
            <v>138818</v>
          </cell>
          <cell r="AH54">
            <v>10277</v>
          </cell>
          <cell r="AI54">
            <v>11991</v>
          </cell>
          <cell r="AJ54">
            <v>11895</v>
          </cell>
          <cell r="AK54">
            <v>13704</v>
          </cell>
          <cell r="AL54">
            <v>47867</v>
          </cell>
          <cell r="AM54">
            <v>1830</v>
          </cell>
          <cell r="AN54">
            <v>2374</v>
          </cell>
          <cell r="AO54">
            <v>2226</v>
          </cell>
          <cell r="AP54">
            <v>2132</v>
          </cell>
          <cell r="AQ54">
            <v>8562</v>
          </cell>
          <cell r="AR54">
            <v>13568</v>
          </cell>
          <cell r="AS54">
            <v>20827</v>
          </cell>
          <cell r="AT54">
            <v>33473</v>
          </cell>
          <cell r="AU54">
            <v>17162</v>
          </cell>
          <cell r="AV54">
            <v>85030</v>
          </cell>
          <cell r="AW54">
            <v>141459</v>
          </cell>
          <cell r="AX54">
            <v>10006</v>
          </cell>
          <cell r="AY54">
            <v>10304</v>
          </cell>
          <cell r="AZ54">
            <v>15031</v>
          </cell>
          <cell r="BA54">
            <v>14646</v>
          </cell>
          <cell r="BB54">
            <v>49987</v>
          </cell>
          <cell r="BC54">
            <v>1764</v>
          </cell>
          <cell r="BD54">
            <v>2449</v>
          </cell>
          <cell r="BE54">
            <v>2306</v>
          </cell>
          <cell r="BF54">
            <v>2091</v>
          </cell>
          <cell r="BG54">
            <v>8610</v>
          </cell>
          <cell r="BH54">
            <v>15540</v>
          </cell>
          <cell r="BI54">
            <v>22898</v>
          </cell>
          <cell r="BJ54">
            <v>35976</v>
          </cell>
          <cell r="BK54">
            <v>19020</v>
          </cell>
          <cell r="BL54">
            <v>93434</v>
          </cell>
          <cell r="BM54">
            <v>152031</v>
          </cell>
          <cell r="BN54">
            <v>4963</v>
          </cell>
          <cell r="BO54">
            <v>4899</v>
          </cell>
          <cell r="BP54">
            <v>9862</v>
          </cell>
          <cell r="BQ54">
            <v>6106</v>
          </cell>
          <cell r="BR54">
            <v>6361</v>
          </cell>
          <cell r="BS54">
            <v>12467</v>
          </cell>
          <cell r="BT54">
            <v>7923</v>
          </cell>
          <cell r="BU54">
            <v>8023</v>
          </cell>
          <cell r="BV54">
            <v>15946</v>
          </cell>
          <cell r="BW54">
            <v>7619</v>
          </cell>
          <cell r="BX54">
            <v>8047</v>
          </cell>
          <cell r="BY54">
            <v>15666</v>
          </cell>
          <cell r="BZ54">
            <v>53941</v>
          </cell>
          <cell r="CA54">
            <v>1317</v>
          </cell>
          <cell r="CB54">
            <v>0</v>
          </cell>
          <cell r="CC54">
            <v>0</v>
          </cell>
          <cell r="CD54">
            <v>3</v>
          </cell>
          <cell r="CE54">
            <v>1320</v>
          </cell>
          <cell r="CF54">
            <v>10829</v>
          </cell>
          <cell r="CG54">
            <v>290</v>
          </cell>
          <cell r="CH54">
            <v>2904</v>
          </cell>
          <cell r="CI54">
            <v>2065</v>
          </cell>
          <cell r="CJ54">
            <v>16088</v>
          </cell>
          <cell r="CK54">
            <v>71349</v>
          </cell>
          <cell r="CL54">
            <v>5442</v>
          </cell>
          <cell r="CM54">
            <v>5343</v>
          </cell>
          <cell r="CN54">
            <v>10785</v>
          </cell>
          <cell r="CO54">
            <v>7462</v>
          </cell>
          <cell r="CP54">
            <v>7460</v>
          </cell>
          <cell r="CQ54">
            <v>14922</v>
          </cell>
          <cell r="CR54">
            <v>3</v>
          </cell>
          <cell r="CS54">
            <v>9</v>
          </cell>
          <cell r="CT54">
            <v>12</v>
          </cell>
          <cell r="CU54">
            <v>4</v>
          </cell>
          <cell r="CV54">
            <v>12</v>
          </cell>
          <cell r="CW54">
            <v>16</v>
          </cell>
          <cell r="CX54">
            <v>798</v>
          </cell>
          <cell r="CY54">
            <v>986</v>
          </cell>
          <cell r="CZ54">
            <v>1784</v>
          </cell>
          <cell r="DA54">
            <v>1588</v>
          </cell>
          <cell r="DB54">
            <v>2118</v>
          </cell>
          <cell r="DC54">
            <v>3706</v>
          </cell>
          <cell r="DD54">
            <v>8547</v>
          </cell>
          <cell r="DE54">
            <v>9485</v>
          </cell>
          <cell r="DF54">
            <v>18032</v>
          </cell>
          <cell r="DG54">
            <v>8430</v>
          </cell>
          <cell r="DH54">
            <v>9882</v>
          </cell>
          <cell r="DI54">
            <v>18312</v>
          </cell>
          <cell r="DJ54">
            <v>5</v>
          </cell>
          <cell r="DK54">
            <v>9</v>
          </cell>
          <cell r="DL54">
            <v>14</v>
          </cell>
          <cell r="DM54">
            <v>6</v>
          </cell>
          <cell r="DN54">
            <v>15</v>
          </cell>
          <cell r="DO54">
            <v>21</v>
          </cell>
          <cell r="DP54">
            <v>2419</v>
          </cell>
          <cell r="DQ54">
            <v>2756</v>
          </cell>
          <cell r="DR54">
            <v>5175</v>
          </cell>
          <cell r="DS54">
            <v>2214</v>
          </cell>
          <cell r="DT54">
            <v>2706</v>
          </cell>
          <cell r="DU54">
            <v>4920</v>
          </cell>
          <cell r="DV54">
            <v>62051</v>
          </cell>
          <cell r="DW54">
            <v>63</v>
          </cell>
          <cell r="DX54">
            <v>15585</v>
          </cell>
          <cell r="DY54">
            <v>77699</v>
          </cell>
          <cell r="DZ54">
            <v>7011</v>
          </cell>
          <cell r="EA54">
            <v>7883</v>
          </cell>
          <cell r="EB54">
            <v>14894</v>
          </cell>
          <cell r="EC54">
            <v>5647</v>
          </cell>
          <cell r="ED54">
            <v>6016</v>
          </cell>
          <cell r="EE54">
            <v>11663</v>
          </cell>
          <cell r="EF54">
            <v>6679</v>
          </cell>
          <cell r="EG54">
            <v>6561</v>
          </cell>
          <cell r="EH54">
            <v>13240</v>
          </cell>
          <cell r="EI54">
            <v>6788</v>
          </cell>
          <cell r="EJ54">
            <v>6671</v>
          </cell>
          <cell r="EK54">
            <v>13459</v>
          </cell>
          <cell r="EL54">
            <v>53256</v>
          </cell>
          <cell r="EM54">
            <v>1</v>
          </cell>
          <cell r="EN54">
            <v>4</v>
          </cell>
          <cell r="EO54">
            <v>5</v>
          </cell>
          <cell r="EP54">
            <v>183</v>
          </cell>
          <cell r="EQ54">
            <v>184</v>
          </cell>
          <cell r="ER54">
            <v>367</v>
          </cell>
          <cell r="ES54">
            <v>532</v>
          </cell>
          <cell r="ET54">
            <v>524</v>
          </cell>
          <cell r="EU54">
            <v>1056</v>
          </cell>
          <cell r="EV54">
            <v>527</v>
          </cell>
          <cell r="EW54">
            <v>520</v>
          </cell>
          <cell r="EX54">
            <v>1047</v>
          </cell>
          <cell r="EY54">
            <v>2475</v>
          </cell>
          <cell r="EZ54">
            <v>1844</v>
          </cell>
          <cell r="FA54">
            <v>2099</v>
          </cell>
          <cell r="FB54">
            <v>3943</v>
          </cell>
          <cell r="FC54">
            <v>9270</v>
          </cell>
          <cell r="FD54">
            <v>9318</v>
          </cell>
          <cell r="FE54">
            <v>18588</v>
          </cell>
          <cell r="FF54">
            <v>17183</v>
          </cell>
          <cell r="FG54">
            <v>17401</v>
          </cell>
          <cell r="FH54">
            <v>34584</v>
          </cell>
          <cell r="FI54">
            <v>9386</v>
          </cell>
          <cell r="FJ54">
            <v>8743</v>
          </cell>
          <cell r="FK54">
            <v>18129</v>
          </cell>
          <cell r="FL54">
            <v>75244</v>
          </cell>
          <cell r="FM54">
            <v>130975</v>
          </cell>
          <cell r="FN54">
            <v>5904</v>
          </cell>
          <cell r="FO54">
            <v>6091</v>
          </cell>
          <cell r="FP54">
            <v>11995</v>
          </cell>
          <cell r="FQ54">
            <v>472</v>
          </cell>
          <cell r="FR54">
            <v>458</v>
          </cell>
          <cell r="FS54">
            <v>930</v>
          </cell>
          <cell r="FT54">
            <v>8101</v>
          </cell>
          <cell r="FU54">
            <v>8047</v>
          </cell>
          <cell r="FV54">
            <v>16148</v>
          </cell>
          <cell r="FW54">
            <v>5789</v>
          </cell>
        </row>
        <row r="55">
          <cell r="A55" t="str">
            <v>МАПППограничныйДФО</v>
          </cell>
          <cell r="B55" t="str">
            <v>Владивостокский</v>
          </cell>
          <cell r="C55" t="str">
            <v>Пограничный</v>
          </cell>
          <cell r="D55" t="str">
            <v>АПП</v>
          </cell>
          <cell r="E55" t="str">
            <v>МАПП</v>
          </cell>
          <cell r="F55" t="str">
            <v>да</v>
          </cell>
          <cell r="G55" t="str">
            <v>ДФО</v>
          </cell>
          <cell r="H55" t="str">
            <v>Приморский край</v>
          </cell>
          <cell r="I55" t="str">
            <v>Восток</v>
          </cell>
          <cell r="J55" t="str">
            <v>РК (сухопутный)</v>
          </cell>
          <cell r="K55" t="str">
            <v>нет</v>
          </cell>
          <cell r="L55" t="str">
            <v>Китайская Народная Республика</v>
          </cell>
          <cell r="M55" t="str">
            <v>Суйфэньхэ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10405</v>
          </cell>
          <cell r="S55">
            <v>12278</v>
          </cell>
          <cell r="T55">
            <v>11150</v>
          </cell>
          <cell r="U55">
            <v>11175</v>
          </cell>
          <cell r="V55">
            <v>45008</v>
          </cell>
          <cell r="W55">
            <v>4468</v>
          </cell>
          <cell r="X55">
            <v>5659</v>
          </cell>
          <cell r="Y55">
            <v>5978</v>
          </cell>
          <cell r="Z55">
            <v>6199</v>
          </cell>
          <cell r="AA55">
            <v>22304</v>
          </cell>
          <cell r="AB55">
            <v>0</v>
          </cell>
          <cell r="AC55">
            <v>0</v>
          </cell>
          <cell r="AD55">
            <v>40</v>
          </cell>
          <cell r="AE55">
            <v>12</v>
          </cell>
          <cell r="AF55">
            <v>52</v>
          </cell>
          <cell r="AG55">
            <v>67364</v>
          </cell>
          <cell r="AH55">
            <v>9561</v>
          </cell>
          <cell r="AI55">
            <v>11956</v>
          </cell>
          <cell r="AJ55">
            <v>11343</v>
          </cell>
          <cell r="AK55">
            <v>11492</v>
          </cell>
          <cell r="AL55">
            <v>44352</v>
          </cell>
          <cell r="AM55">
            <v>5064</v>
          </cell>
          <cell r="AN55">
            <v>6112</v>
          </cell>
          <cell r="AO55">
            <v>6497</v>
          </cell>
          <cell r="AP55">
            <v>6374</v>
          </cell>
          <cell r="AQ55">
            <v>24047</v>
          </cell>
          <cell r="AR55">
            <v>0</v>
          </cell>
          <cell r="AS55">
            <v>16</v>
          </cell>
          <cell r="AT55">
            <v>0</v>
          </cell>
          <cell r="AU55">
            <v>0</v>
          </cell>
          <cell r="AV55">
            <v>16</v>
          </cell>
          <cell r="AW55">
            <v>68415</v>
          </cell>
          <cell r="AX55">
            <v>10330</v>
          </cell>
          <cell r="AY55">
            <v>11834</v>
          </cell>
          <cell r="AZ55">
            <v>11848</v>
          </cell>
          <cell r="BA55">
            <v>11833</v>
          </cell>
          <cell r="BB55">
            <v>45845</v>
          </cell>
          <cell r="BC55">
            <v>4967</v>
          </cell>
          <cell r="BD55">
            <v>5955</v>
          </cell>
          <cell r="BE55">
            <v>6529</v>
          </cell>
          <cell r="BF55">
            <v>6082</v>
          </cell>
          <cell r="BG55">
            <v>23533</v>
          </cell>
          <cell r="BH55">
            <v>0</v>
          </cell>
          <cell r="BI55">
            <v>0</v>
          </cell>
          <cell r="BJ55">
            <v>34</v>
          </cell>
          <cell r="BK55">
            <v>0</v>
          </cell>
          <cell r="BL55">
            <v>34</v>
          </cell>
          <cell r="BM55">
            <v>69412</v>
          </cell>
          <cell r="BN55">
            <v>4585</v>
          </cell>
          <cell r="BO55">
            <v>4615</v>
          </cell>
          <cell r="BP55">
            <v>9200</v>
          </cell>
          <cell r="BQ55">
            <v>3038</v>
          </cell>
          <cell r="BR55">
            <v>2778</v>
          </cell>
          <cell r="BS55">
            <v>5816</v>
          </cell>
          <cell r="BT55">
            <v>3603</v>
          </cell>
          <cell r="BU55">
            <v>3599</v>
          </cell>
          <cell r="BV55">
            <v>7202</v>
          </cell>
          <cell r="BW55">
            <v>2336</v>
          </cell>
          <cell r="BX55">
            <v>2318</v>
          </cell>
          <cell r="BY55">
            <v>4654</v>
          </cell>
          <cell r="BZ55">
            <v>26872</v>
          </cell>
          <cell r="CA55">
            <v>1400</v>
          </cell>
          <cell r="CB55">
            <v>0</v>
          </cell>
          <cell r="CC55">
            <v>0</v>
          </cell>
          <cell r="CD55">
            <v>0</v>
          </cell>
          <cell r="CE55">
            <v>1400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28272</v>
          </cell>
          <cell r="CL55">
            <v>2037</v>
          </cell>
          <cell r="CM55">
            <v>2037</v>
          </cell>
          <cell r="CN55">
            <v>4074</v>
          </cell>
          <cell r="CO55">
            <v>5075</v>
          </cell>
          <cell r="CP55">
            <v>5075</v>
          </cell>
          <cell r="CQ55">
            <v>10150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4444</v>
          </cell>
          <cell r="DE55">
            <v>4444</v>
          </cell>
          <cell r="DF55">
            <v>8888</v>
          </cell>
          <cell r="DG55">
            <v>4615</v>
          </cell>
          <cell r="DH55">
            <v>4615</v>
          </cell>
          <cell r="DI55">
            <v>9230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32342</v>
          </cell>
          <cell r="DW55">
            <v>0</v>
          </cell>
          <cell r="DX55">
            <v>0</v>
          </cell>
          <cell r="DY55">
            <v>32342</v>
          </cell>
          <cell r="DZ55">
            <v>4101</v>
          </cell>
          <cell r="EA55">
            <v>4101</v>
          </cell>
          <cell r="EB55">
            <v>8202</v>
          </cell>
          <cell r="EC55">
            <v>5728</v>
          </cell>
          <cell r="ED55">
            <v>5728</v>
          </cell>
          <cell r="EE55">
            <v>11456</v>
          </cell>
          <cell r="EF55">
            <v>6440</v>
          </cell>
          <cell r="EG55">
            <v>6440</v>
          </cell>
          <cell r="EH55">
            <v>12880</v>
          </cell>
          <cell r="EI55">
            <v>6397</v>
          </cell>
          <cell r="EJ55">
            <v>6397</v>
          </cell>
          <cell r="EK55">
            <v>12794</v>
          </cell>
          <cell r="EL55">
            <v>45332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45332</v>
          </cell>
          <cell r="FN55">
            <v>6093</v>
          </cell>
          <cell r="FO55">
            <v>5911</v>
          </cell>
          <cell r="FP55">
            <v>12004</v>
          </cell>
          <cell r="FQ55">
            <v>488</v>
          </cell>
          <cell r="FR55">
            <v>480</v>
          </cell>
          <cell r="FS55">
            <v>968</v>
          </cell>
          <cell r="FT55">
            <v>0</v>
          </cell>
          <cell r="FU55">
            <v>0</v>
          </cell>
          <cell r="FV55">
            <v>0</v>
          </cell>
          <cell r="FW55">
            <v>7072</v>
          </cell>
        </row>
        <row r="56">
          <cell r="A56" t="str">
            <v>МАППКрупецЦФО</v>
          </cell>
          <cell r="B56" t="str">
            <v>Брянский</v>
          </cell>
          <cell r="C56" t="str">
            <v>Крупец</v>
          </cell>
          <cell r="D56" t="str">
            <v>АПП</v>
          </cell>
          <cell r="E56" t="str">
            <v>МАПП</v>
          </cell>
          <cell r="F56" t="str">
            <v>да</v>
          </cell>
          <cell r="G56" t="str">
            <v>ЦФО</v>
          </cell>
          <cell r="H56" t="str">
            <v>Курская область</v>
          </cell>
          <cell r="I56" t="str">
            <v>Западный</v>
          </cell>
          <cell r="J56" t="str">
            <v>Сухопутный</v>
          </cell>
          <cell r="K56" t="str">
            <v>нет</v>
          </cell>
          <cell r="L56" t="str">
            <v>Украина</v>
          </cell>
          <cell r="M56" t="str">
            <v>Катериновка</v>
          </cell>
          <cell r="N56">
            <v>36500</v>
          </cell>
          <cell r="O56">
            <v>7300</v>
          </cell>
          <cell r="P56">
            <v>138700</v>
          </cell>
          <cell r="Q56">
            <v>500</v>
          </cell>
          <cell r="R56">
            <v>8278</v>
          </cell>
          <cell r="S56">
            <v>10792</v>
          </cell>
          <cell r="T56">
            <v>12797</v>
          </cell>
          <cell r="U56">
            <v>11897</v>
          </cell>
          <cell r="V56">
            <v>43764</v>
          </cell>
          <cell r="W56">
            <v>517</v>
          </cell>
          <cell r="X56">
            <v>682</v>
          </cell>
          <cell r="Y56">
            <v>863</v>
          </cell>
          <cell r="Z56">
            <v>641</v>
          </cell>
          <cell r="AA56">
            <v>2703</v>
          </cell>
          <cell r="AB56">
            <v>11681</v>
          </cell>
          <cell r="AC56">
            <v>19145</v>
          </cell>
          <cell r="AD56">
            <v>22327</v>
          </cell>
          <cell r="AE56">
            <v>16177</v>
          </cell>
          <cell r="AF56">
            <v>69330</v>
          </cell>
          <cell r="AG56">
            <v>115797</v>
          </cell>
          <cell r="AH56">
            <v>8871</v>
          </cell>
          <cell r="AI56">
            <v>7545</v>
          </cell>
          <cell r="AJ56">
            <v>8314</v>
          </cell>
          <cell r="AK56">
            <v>6897</v>
          </cell>
          <cell r="AL56">
            <v>31627</v>
          </cell>
          <cell r="AM56">
            <v>509</v>
          </cell>
          <cell r="AN56">
            <v>496</v>
          </cell>
          <cell r="AO56">
            <v>458</v>
          </cell>
          <cell r="AP56">
            <v>334</v>
          </cell>
          <cell r="AQ56">
            <v>1797</v>
          </cell>
          <cell r="AR56">
            <v>6469</v>
          </cell>
          <cell r="AS56">
            <v>9252</v>
          </cell>
          <cell r="AT56">
            <v>12964</v>
          </cell>
          <cell r="AU56">
            <v>6204</v>
          </cell>
          <cell r="AV56">
            <v>34889</v>
          </cell>
          <cell r="AW56">
            <v>68313</v>
          </cell>
          <cell r="AX56">
            <v>4858</v>
          </cell>
          <cell r="AY56">
            <v>4685</v>
          </cell>
          <cell r="AZ56">
            <v>4540</v>
          </cell>
          <cell r="BA56">
            <v>5285</v>
          </cell>
          <cell r="BB56">
            <v>19368</v>
          </cell>
          <cell r="BC56">
            <v>277</v>
          </cell>
          <cell r="BD56">
            <v>335</v>
          </cell>
          <cell r="BE56">
            <v>364</v>
          </cell>
          <cell r="BF56">
            <v>284</v>
          </cell>
          <cell r="BG56">
            <v>1260</v>
          </cell>
          <cell r="BH56">
            <v>3314</v>
          </cell>
          <cell r="BI56">
            <v>7533</v>
          </cell>
          <cell r="BJ56">
            <v>10117</v>
          </cell>
          <cell r="BK56">
            <v>5424</v>
          </cell>
          <cell r="BL56">
            <v>26388</v>
          </cell>
          <cell r="BM56">
            <v>47016</v>
          </cell>
          <cell r="BN56">
            <v>2137</v>
          </cell>
          <cell r="BO56">
            <v>1937</v>
          </cell>
          <cell r="BP56">
            <v>4074</v>
          </cell>
          <cell r="BQ56">
            <v>104</v>
          </cell>
          <cell r="BR56">
            <v>98</v>
          </cell>
          <cell r="BS56">
            <v>202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4276</v>
          </cell>
          <cell r="CA56">
            <v>194</v>
          </cell>
          <cell r="CB56">
            <v>0</v>
          </cell>
          <cell r="CC56">
            <v>0</v>
          </cell>
          <cell r="CD56">
            <v>0</v>
          </cell>
          <cell r="CE56">
            <v>194</v>
          </cell>
          <cell r="CF56">
            <v>3386</v>
          </cell>
          <cell r="CG56">
            <v>9</v>
          </cell>
          <cell r="CH56">
            <v>0</v>
          </cell>
          <cell r="CI56">
            <v>0</v>
          </cell>
          <cell r="CJ56">
            <v>3395</v>
          </cell>
          <cell r="CK56">
            <v>7865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2</v>
          </cell>
          <cell r="FA56">
            <v>0</v>
          </cell>
          <cell r="FB56">
            <v>2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0</v>
          </cell>
          <cell r="FI56">
            <v>0</v>
          </cell>
          <cell r="FJ56">
            <v>0</v>
          </cell>
          <cell r="FK56">
            <v>0</v>
          </cell>
          <cell r="FL56">
            <v>2</v>
          </cell>
          <cell r="FM56">
            <v>2</v>
          </cell>
          <cell r="FN56">
            <v>0</v>
          </cell>
          <cell r="FO56">
            <v>0</v>
          </cell>
          <cell r="FP56">
            <v>0</v>
          </cell>
          <cell r="FQ56">
            <v>0</v>
          </cell>
          <cell r="FR56">
            <v>0</v>
          </cell>
          <cell r="FS56">
            <v>0</v>
          </cell>
          <cell r="FT56">
            <v>0</v>
          </cell>
          <cell r="FU56">
            <v>0</v>
          </cell>
          <cell r="FV56">
            <v>0</v>
          </cell>
          <cell r="FW56">
            <v>0</v>
          </cell>
        </row>
        <row r="57">
          <cell r="A57" t="str">
            <v>ДАППКруппСЗФО</v>
          </cell>
          <cell r="B57" t="str">
            <v>Псковский</v>
          </cell>
          <cell r="C57" t="str">
            <v>Крупп</v>
          </cell>
          <cell r="D57" t="str">
            <v>АПП</v>
          </cell>
          <cell r="E57" t="str">
            <v>ДАПП</v>
          </cell>
          <cell r="F57" t="str">
            <v>да</v>
          </cell>
          <cell r="G57" t="str">
            <v>СЗФО</v>
          </cell>
          <cell r="H57" t="str">
            <v>Псковская область</v>
          </cell>
          <cell r="I57" t="str">
            <v>Не является признаком отнесения к МТК</v>
          </cell>
          <cell r="J57" t="str">
            <v>Не является признаком отнесения к МТК</v>
          </cell>
          <cell r="K57" t="str">
            <v>нет</v>
          </cell>
          <cell r="L57" t="str">
            <v>Эстонская Республика</v>
          </cell>
          <cell r="M57" t="str">
            <v>Саатсе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H57">
            <v>0</v>
          </cell>
          <cell r="FI57">
            <v>0</v>
          </cell>
          <cell r="FJ57">
            <v>0</v>
          </cell>
          <cell r="FK57">
            <v>0</v>
          </cell>
          <cell r="FL57">
            <v>0</v>
          </cell>
          <cell r="FM57">
            <v>0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  <cell r="FV57">
            <v>0</v>
          </cell>
          <cell r="FW57">
            <v>0</v>
          </cell>
        </row>
        <row r="58">
          <cell r="A58" t="str">
            <v>МАППКрыловоСЗФО</v>
          </cell>
          <cell r="B58" t="str">
            <v>Калининградский</v>
          </cell>
          <cell r="C58" t="str">
            <v>Крылово</v>
          </cell>
          <cell r="D58" t="str">
            <v>АПП</v>
          </cell>
          <cell r="E58" t="str">
            <v>МАПП</v>
          </cell>
          <cell r="F58" t="str">
            <v>нет</v>
          </cell>
          <cell r="G58" t="str">
            <v>СЗФО</v>
          </cell>
          <cell r="H58" t="str">
            <v>Калининградская область</v>
          </cell>
          <cell r="I58" t="str">
            <v>Западный</v>
          </cell>
          <cell r="J58" t="str">
            <v>Сухопутный</v>
          </cell>
          <cell r="K58" t="str">
            <v>нет</v>
          </cell>
          <cell r="L58" t="str">
            <v>Республика Польша</v>
          </cell>
          <cell r="M58" t="str">
            <v>Перлы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I58">
            <v>0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O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  <cell r="FV58">
            <v>0</v>
          </cell>
          <cell r="FW58">
            <v>0</v>
          </cell>
        </row>
        <row r="59">
          <cell r="A59" t="str">
            <v>МАППКуйбышево (Дьяково)ЮФО</v>
          </cell>
          <cell r="B59" t="str">
            <v>Ростовский</v>
          </cell>
          <cell r="C59" t="str">
            <v>Куйбышево (Дьяково)</v>
          </cell>
          <cell r="D59" t="str">
            <v>АПП</v>
          </cell>
          <cell r="E59" t="str">
            <v>МАПП</v>
          </cell>
          <cell r="F59" t="str">
            <v>нет</v>
          </cell>
          <cell r="G59" t="str">
            <v>ЮФО</v>
          </cell>
          <cell r="H59" t="str">
            <v>Ростовская область</v>
          </cell>
          <cell r="I59" t="str">
            <v>Западный</v>
          </cell>
          <cell r="J59" t="str">
            <v>Сухопутный</v>
          </cell>
          <cell r="K59" t="str">
            <v>нет</v>
          </cell>
          <cell r="L59" t="str">
            <v>не применимо (ДНР)</v>
          </cell>
          <cell r="M59" t="str">
            <v>Дьяково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I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O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  <cell r="FV59">
            <v>0</v>
          </cell>
          <cell r="FW59">
            <v>0</v>
          </cell>
        </row>
        <row r="60">
          <cell r="A60" t="str">
            <v>МАППКуйбышево (Мариновка)ЮФО</v>
          </cell>
          <cell r="B60" t="str">
            <v>Ростовский</v>
          </cell>
          <cell r="C60" t="str">
            <v>Куйбышево (Мариновка)</v>
          </cell>
          <cell r="D60" t="str">
            <v>АПП</v>
          </cell>
          <cell r="E60" t="str">
            <v>МАПП</v>
          </cell>
          <cell r="F60" t="str">
            <v>да</v>
          </cell>
          <cell r="G60" t="str">
            <v>ЮФО</v>
          </cell>
          <cell r="H60" t="str">
            <v>Ростовская область</v>
          </cell>
          <cell r="I60" t="str">
            <v>Западный</v>
          </cell>
          <cell r="J60" t="str">
            <v>Сухопутный</v>
          </cell>
          <cell r="K60" t="str">
            <v>нет</v>
          </cell>
          <cell r="L60" t="str">
            <v>не применимо (ДНР)</v>
          </cell>
          <cell r="M60" t="str">
            <v>Мариновка</v>
          </cell>
          <cell r="N60">
            <v>10950</v>
          </cell>
          <cell r="O60">
            <v>7300</v>
          </cell>
          <cell r="P60">
            <v>109500</v>
          </cell>
          <cell r="Q60">
            <v>350</v>
          </cell>
          <cell r="R60">
            <v>3247</v>
          </cell>
          <cell r="S60">
            <v>6458</v>
          </cell>
          <cell r="T60">
            <v>7057</v>
          </cell>
          <cell r="U60">
            <v>5515</v>
          </cell>
          <cell r="V60">
            <v>22277</v>
          </cell>
          <cell r="W60">
            <v>2236</v>
          </cell>
          <cell r="X60">
            <v>2533</v>
          </cell>
          <cell r="Y60">
            <v>3101</v>
          </cell>
          <cell r="Z60">
            <v>2455</v>
          </cell>
          <cell r="AA60">
            <v>10325</v>
          </cell>
          <cell r="AB60">
            <v>50985</v>
          </cell>
          <cell r="AC60">
            <v>64034</v>
          </cell>
          <cell r="AD60">
            <v>77625</v>
          </cell>
          <cell r="AE60">
            <v>62827</v>
          </cell>
          <cell r="AF60">
            <v>255471</v>
          </cell>
          <cell r="AG60">
            <v>288073</v>
          </cell>
          <cell r="AH60">
            <v>2786</v>
          </cell>
          <cell r="AI60">
            <v>5707</v>
          </cell>
          <cell r="AJ60">
            <v>6461</v>
          </cell>
          <cell r="AK60">
            <v>6339</v>
          </cell>
          <cell r="AL60">
            <v>21293</v>
          </cell>
          <cell r="AM60">
            <v>2146</v>
          </cell>
          <cell r="AN60">
            <v>2454</v>
          </cell>
          <cell r="AO60">
            <v>3019</v>
          </cell>
          <cell r="AP60">
            <v>2083</v>
          </cell>
          <cell r="AQ60">
            <v>9702</v>
          </cell>
          <cell r="AR60">
            <v>49453</v>
          </cell>
          <cell r="AS60">
            <v>69971</v>
          </cell>
          <cell r="AT60">
            <v>77620</v>
          </cell>
          <cell r="AU60">
            <v>59101</v>
          </cell>
          <cell r="AV60">
            <v>256145</v>
          </cell>
          <cell r="AW60">
            <v>287140</v>
          </cell>
          <cell r="AX60">
            <v>3382</v>
          </cell>
          <cell r="AY60">
            <v>5618</v>
          </cell>
          <cell r="AZ60">
            <v>6245</v>
          </cell>
          <cell r="BA60">
            <v>6772</v>
          </cell>
          <cell r="BB60">
            <v>22017</v>
          </cell>
          <cell r="BC60">
            <v>2252</v>
          </cell>
          <cell r="BD60">
            <v>2943</v>
          </cell>
          <cell r="BE60">
            <v>3834</v>
          </cell>
          <cell r="BF60">
            <v>3617</v>
          </cell>
          <cell r="BG60">
            <v>12646</v>
          </cell>
          <cell r="BH60">
            <v>38505</v>
          </cell>
          <cell r="BI60">
            <v>55901</v>
          </cell>
          <cell r="BJ60">
            <v>68879</v>
          </cell>
          <cell r="BK60">
            <v>53820</v>
          </cell>
          <cell r="BL60">
            <v>217105</v>
          </cell>
          <cell r="BM60">
            <v>251768</v>
          </cell>
          <cell r="BN60">
            <v>3976</v>
          </cell>
          <cell r="BO60">
            <v>1432</v>
          </cell>
          <cell r="BP60">
            <v>5408</v>
          </cell>
          <cell r="BQ60">
            <v>4760</v>
          </cell>
          <cell r="BR60">
            <v>1813</v>
          </cell>
          <cell r="BS60">
            <v>6573</v>
          </cell>
          <cell r="BT60">
            <v>7227</v>
          </cell>
          <cell r="BU60">
            <v>2774</v>
          </cell>
          <cell r="BV60">
            <v>10001</v>
          </cell>
          <cell r="BW60">
            <v>5054</v>
          </cell>
          <cell r="BX60">
            <v>2850</v>
          </cell>
          <cell r="BY60">
            <v>7904</v>
          </cell>
          <cell r="BZ60">
            <v>29886</v>
          </cell>
          <cell r="CA60">
            <v>3121</v>
          </cell>
          <cell r="CB60">
            <v>166</v>
          </cell>
          <cell r="CC60">
            <v>4189</v>
          </cell>
          <cell r="CD60">
            <v>3375</v>
          </cell>
          <cell r="CE60">
            <v>10851</v>
          </cell>
          <cell r="CF60">
            <v>43658</v>
          </cell>
          <cell r="CG60">
            <v>2791</v>
          </cell>
          <cell r="CH60">
            <v>65022</v>
          </cell>
          <cell r="CI60">
            <v>51290</v>
          </cell>
          <cell r="CJ60">
            <v>162761</v>
          </cell>
          <cell r="CK60">
            <v>203498</v>
          </cell>
          <cell r="CL60">
            <v>2951</v>
          </cell>
          <cell r="CM60">
            <v>1711</v>
          </cell>
          <cell r="CN60">
            <v>4662</v>
          </cell>
          <cell r="CO60">
            <v>3814</v>
          </cell>
          <cell r="CP60">
            <v>2045</v>
          </cell>
          <cell r="CQ60">
            <v>5859</v>
          </cell>
          <cell r="CR60">
            <v>1446</v>
          </cell>
          <cell r="CS60">
            <v>1528</v>
          </cell>
          <cell r="CT60">
            <v>2974</v>
          </cell>
          <cell r="CU60">
            <v>1666</v>
          </cell>
          <cell r="CV60">
            <v>1696</v>
          </cell>
          <cell r="CW60">
            <v>3362</v>
          </cell>
          <cell r="CX60">
            <v>23438</v>
          </cell>
          <cell r="CY60">
            <v>19789</v>
          </cell>
          <cell r="CZ60">
            <v>43227</v>
          </cell>
          <cell r="DA60">
            <v>28025</v>
          </cell>
          <cell r="DB60">
            <v>22635</v>
          </cell>
          <cell r="DC60">
            <v>50660</v>
          </cell>
          <cell r="DD60">
            <v>4831</v>
          </cell>
          <cell r="DE60">
            <v>2448</v>
          </cell>
          <cell r="DF60">
            <v>7279</v>
          </cell>
          <cell r="DG60">
            <v>6582</v>
          </cell>
          <cell r="DH60">
            <v>3796</v>
          </cell>
          <cell r="DI60">
            <v>10378</v>
          </cell>
          <cell r="DJ60">
            <v>2078</v>
          </cell>
          <cell r="DK60">
            <v>2136</v>
          </cell>
          <cell r="DL60">
            <v>4214</v>
          </cell>
          <cell r="DM60">
            <v>1626</v>
          </cell>
          <cell r="DN60">
            <v>1696</v>
          </cell>
          <cell r="DO60">
            <v>3322</v>
          </cell>
          <cell r="DP60">
            <v>33058</v>
          </cell>
          <cell r="DQ60">
            <v>26921</v>
          </cell>
          <cell r="DR60">
            <v>59979</v>
          </cell>
          <cell r="DS60">
            <v>28606</v>
          </cell>
          <cell r="DT60">
            <v>22595</v>
          </cell>
          <cell r="DU60">
            <v>51201</v>
          </cell>
          <cell r="DV60">
            <v>28178</v>
          </cell>
          <cell r="DW60">
            <v>13872</v>
          </cell>
          <cell r="DX60">
            <v>205067</v>
          </cell>
          <cell r="DY60">
            <v>247117</v>
          </cell>
          <cell r="DZ60">
            <v>4155</v>
          </cell>
          <cell r="EA60">
            <v>2137</v>
          </cell>
          <cell r="EB60">
            <v>6292</v>
          </cell>
          <cell r="EC60">
            <v>7148</v>
          </cell>
          <cell r="ED60">
            <v>2687</v>
          </cell>
          <cell r="EE60">
            <v>9835</v>
          </cell>
          <cell r="EF60">
            <v>10567</v>
          </cell>
          <cell r="EG60">
            <v>5548</v>
          </cell>
          <cell r="EH60">
            <v>16115</v>
          </cell>
          <cell r="EI60">
            <v>14759</v>
          </cell>
          <cell r="EJ60">
            <v>9006</v>
          </cell>
          <cell r="EK60">
            <v>23765</v>
          </cell>
          <cell r="EL60">
            <v>56007</v>
          </cell>
          <cell r="EM60">
            <v>1454</v>
          </cell>
          <cell r="EN60">
            <v>1544</v>
          </cell>
          <cell r="EO60">
            <v>2998</v>
          </cell>
          <cell r="EP60">
            <v>1306</v>
          </cell>
          <cell r="EQ60">
            <v>1361</v>
          </cell>
          <cell r="ER60">
            <v>2667</v>
          </cell>
          <cell r="ES60">
            <v>1827</v>
          </cell>
          <cell r="ET60">
            <v>1921</v>
          </cell>
          <cell r="EU60">
            <v>3748</v>
          </cell>
          <cell r="EV60">
            <v>1873</v>
          </cell>
          <cell r="EW60">
            <v>1777</v>
          </cell>
          <cell r="EX60">
            <v>3650</v>
          </cell>
          <cell r="EY60">
            <v>13063</v>
          </cell>
          <cell r="EZ60">
            <v>18116</v>
          </cell>
          <cell r="FA60">
            <v>14029</v>
          </cell>
          <cell r="FB60">
            <v>32145</v>
          </cell>
          <cell r="FC60">
            <v>24009</v>
          </cell>
          <cell r="FD60">
            <v>16304</v>
          </cell>
          <cell r="FE60">
            <v>40313</v>
          </cell>
          <cell r="FF60">
            <v>38388</v>
          </cell>
          <cell r="FG60">
            <v>29396</v>
          </cell>
          <cell r="FH60">
            <v>67784</v>
          </cell>
          <cell r="FI60">
            <v>58042</v>
          </cell>
          <cell r="FJ60">
            <v>46767</v>
          </cell>
          <cell r="FK60">
            <v>104809</v>
          </cell>
          <cell r="FL60">
            <v>245051</v>
          </cell>
          <cell r="FM60">
            <v>314121</v>
          </cell>
          <cell r="FN60">
            <v>13322</v>
          </cell>
          <cell r="FO60">
            <v>5166</v>
          </cell>
          <cell r="FP60">
            <v>18488</v>
          </cell>
          <cell r="FQ60">
            <v>1909</v>
          </cell>
          <cell r="FR60">
            <v>1803</v>
          </cell>
          <cell r="FS60">
            <v>3712</v>
          </cell>
          <cell r="FT60">
            <v>68756</v>
          </cell>
          <cell r="FU60">
            <v>52637</v>
          </cell>
          <cell r="FV60">
            <v>121393</v>
          </cell>
          <cell r="FW60">
            <v>16608</v>
          </cell>
        </row>
        <row r="61">
          <cell r="A61" t="str">
            <v>МАППКуничина ГораСЗФО</v>
          </cell>
          <cell r="B61" t="str">
            <v>Псковский</v>
          </cell>
          <cell r="C61" t="str">
            <v>Куничина Гора</v>
          </cell>
          <cell r="D61" t="str">
            <v>АПП</v>
          </cell>
          <cell r="E61" t="str">
            <v>МАПП</v>
          </cell>
          <cell r="F61" t="str">
            <v>да</v>
          </cell>
          <cell r="G61" t="str">
            <v>СЗФО</v>
          </cell>
          <cell r="H61" t="str">
            <v>Псковская область</v>
          </cell>
          <cell r="I61" t="str">
            <v>Западный</v>
          </cell>
          <cell r="J61" t="str">
            <v>Сухопутный</v>
          </cell>
          <cell r="K61" t="str">
            <v>нет</v>
          </cell>
          <cell r="L61" t="str">
            <v>Эстонская Республика</v>
          </cell>
          <cell r="M61" t="str">
            <v>Койдула</v>
          </cell>
          <cell r="N61">
            <v>54750</v>
          </cell>
          <cell r="O61">
            <v>7300</v>
          </cell>
          <cell r="P61">
            <v>120450</v>
          </cell>
          <cell r="Q61">
            <v>500</v>
          </cell>
          <cell r="R61">
            <v>9600</v>
          </cell>
          <cell r="S61">
            <v>10748</v>
          </cell>
          <cell r="T61">
            <v>11226</v>
          </cell>
          <cell r="U61">
            <v>12086</v>
          </cell>
          <cell r="V61">
            <v>43660</v>
          </cell>
          <cell r="W61">
            <v>857</v>
          </cell>
          <cell r="X61">
            <v>894</v>
          </cell>
          <cell r="Y61">
            <v>887</v>
          </cell>
          <cell r="Z61">
            <v>902</v>
          </cell>
          <cell r="AA61">
            <v>3540</v>
          </cell>
          <cell r="AB61">
            <v>22244</v>
          </cell>
          <cell r="AC61">
            <v>23406</v>
          </cell>
          <cell r="AD61">
            <v>28823</v>
          </cell>
          <cell r="AE61">
            <v>23151</v>
          </cell>
          <cell r="AF61">
            <v>97624</v>
          </cell>
          <cell r="AG61">
            <v>144824</v>
          </cell>
          <cell r="AH61">
            <v>10329</v>
          </cell>
          <cell r="AI61">
            <v>11401</v>
          </cell>
          <cell r="AJ61">
            <v>11937</v>
          </cell>
          <cell r="AK61">
            <v>13561</v>
          </cell>
          <cell r="AL61">
            <v>47228</v>
          </cell>
          <cell r="AM61">
            <v>707</v>
          </cell>
          <cell r="AN61">
            <v>900</v>
          </cell>
          <cell r="AO61">
            <v>904</v>
          </cell>
          <cell r="AP61">
            <v>1003</v>
          </cell>
          <cell r="AQ61">
            <v>3514</v>
          </cell>
          <cell r="AR61">
            <v>24730</v>
          </cell>
          <cell r="AS61">
            <v>27895</v>
          </cell>
          <cell r="AT61">
            <v>32316</v>
          </cell>
          <cell r="AU61">
            <v>33815</v>
          </cell>
          <cell r="AV61">
            <v>118756</v>
          </cell>
          <cell r="AW61">
            <v>169498</v>
          </cell>
          <cell r="AX61">
            <v>10294</v>
          </cell>
          <cell r="AY61">
            <v>12138</v>
          </cell>
          <cell r="AZ61">
            <v>13159</v>
          </cell>
          <cell r="BA61">
            <v>13343</v>
          </cell>
          <cell r="BB61">
            <v>48934</v>
          </cell>
          <cell r="BC61">
            <v>730</v>
          </cell>
          <cell r="BD61">
            <v>1129</v>
          </cell>
          <cell r="BE61">
            <v>1127</v>
          </cell>
          <cell r="BF61">
            <v>968</v>
          </cell>
          <cell r="BG61">
            <v>3954</v>
          </cell>
          <cell r="BH61">
            <v>22312</v>
          </cell>
          <cell r="BI61">
            <v>28749</v>
          </cell>
          <cell r="BJ61">
            <v>33577</v>
          </cell>
          <cell r="BK61">
            <v>27133</v>
          </cell>
          <cell r="BL61">
            <v>111771</v>
          </cell>
          <cell r="BM61">
            <v>164659</v>
          </cell>
          <cell r="BN61">
            <v>4361</v>
          </cell>
          <cell r="BO61">
            <v>5029</v>
          </cell>
          <cell r="BP61">
            <v>9390</v>
          </cell>
          <cell r="BQ61">
            <v>3541</v>
          </cell>
          <cell r="BR61">
            <v>3978</v>
          </cell>
          <cell r="BS61">
            <v>7519</v>
          </cell>
          <cell r="BT61">
            <v>4626</v>
          </cell>
          <cell r="BU61">
            <v>5367</v>
          </cell>
          <cell r="BV61">
            <v>9993</v>
          </cell>
          <cell r="BW61">
            <v>5323</v>
          </cell>
          <cell r="BX61">
            <v>6575</v>
          </cell>
          <cell r="BY61">
            <v>11898</v>
          </cell>
          <cell r="BZ61">
            <v>38800</v>
          </cell>
          <cell r="CA61">
            <v>774</v>
          </cell>
          <cell r="CB61">
            <v>6</v>
          </cell>
          <cell r="CC61">
            <v>0</v>
          </cell>
          <cell r="CD61">
            <v>0</v>
          </cell>
          <cell r="CE61">
            <v>780</v>
          </cell>
          <cell r="CF61">
            <v>24278</v>
          </cell>
          <cell r="CG61">
            <v>303</v>
          </cell>
          <cell r="CH61">
            <v>578</v>
          </cell>
          <cell r="CI61">
            <v>700</v>
          </cell>
          <cell r="CJ61">
            <v>25859</v>
          </cell>
          <cell r="CK61">
            <v>65439</v>
          </cell>
          <cell r="CL61">
            <v>4668</v>
          </cell>
          <cell r="CM61">
            <v>5343</v>
          </cell>
          <cell r="CN61">
            <v>10011</v>
          </cell>
          <cell r="CO61">
            <v>5496</v>
          </cell>
          <cell r="CP61">
            <v>7879</v>
          </cell>
          <cell r="CQ61">
            <v>13375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351</v>
          </cell>
          <cell r="CY61">
            <v>465</v>
          </cell>
          <cell r="CZ61">
            <v>816</v>
          </cell>
          <cell r="DA61">
            <v>716</v>
          </cell>
          <cell r="DB61">
            <v>744</v>
          </cell>
          <cell r="DC61">
            <v>1460</v>
          </cell>
          <cell r="DD61">
            <v>5547</v>
          </cell>
          <cell r="DE61">
            <v>7415</v>
          </cell>
          <cell r="DF61">
            <v>12962</v>
          </cell>
          <cell r="DG61">
            <v>5598</v>
          </cell>
          <cell r="DH61">
            <v>9861</v>
          </cell>
          <cell r="DI61">
            <v>15459</v>
          </cell>
          <cell r="DJ61">
            <v>0</v>
          </cell>
          <cell r="DK61">
            <v>0</v>
          </cell>
          <cell r="DL61">
            <v>0</v>
          </cell>
          <cell r="DM61">
            <v>15</v>
          </cell>
          <cell r="DN61">
            <v>15</v>
          </cell>
          <cell r="DO61">
            <v>30</v>
          </cell>
          <cell r="DP61">
            <v>1499</v>
          </cell>
          <cell r="DQ61">
            <v>1718</v>
          </cell>
          <cell r="DR61">
            <v>3217</v>
          </cell>
          <cell r="DS61">
            <v>1678</v>
          </cell>
          <cell r="DT61">
            <v>1879</v>
          </cell>
          <cell r="DU61">
            <v>3557</v>
          </cell>
          <cell r="DV61">
            <v>51807</v>
          </cell>
          <cell r="DW61">
            <v>30</v>
          </cell>
          <cell r="DX61">
            <v>9050</v>
          </cell>
          <cell r="DY61">
            <v>60887</v>
          </cell>
          <cell r="DZ61">
            <v>4346</v>
          </cell>
          <cell r="EA61">
            <v>6818</v>
          </cell>
          <cell r="EB61">
            <v>11164</v>
          </cell>
          <cell r="EC61">
            <v>6599</v>
          </cell>
          <cell r="ED61">
            <v>7823</v>
          </cell>
          <cell r="EE61">
            <v>14422</v>
          </cell>
          <cell r="EF61">
            <v>6069</v>
          </cell>
          <cell r="EG61">
            <v>8084</v>
          </cell>
          <cell r="EH61">
            <v>14153</v>
          </cell>
          <cell r="EI61">
            <v>5306</v>
          </cell>
          <cell r="EJ61">
            <v>7516</v>
          </cell>
          <cell r="EK61">
            <v>12822</v>
          </cell>
          <cell r="EL61">
            <v>52561</v>
          </cell>
          <cell r="EM61">
            <v>12</v>
          </cell>
          <cell r="EN61">
            <v>12</v>
          </cell>
          <cell r="EO61">
            <v>24</v>
          </cell>
          <cell r="EP61">
            <v>25</v>
          </cell>
          <cell r="EQ61">
            <v>25</v>
          </cell>
          <cell r="ER61">
            <v>50</v>
          </cell>
          <cell r="ES61">
            <v>30</v>
          </cell>
          <cell r="ET61">
            <v>30</v>
          </cell>
          <cell r="EU61">
            <v>60</v>
          </cell>
          <cell r="EV61">
            <v>25</v>
          </cell>
          <cell r="EW61">
            <v>23</v>
          </cell>
          <cell r="EX61">
            <v>48</v>
          </cell>
          <cell r="EY61">
            <v>182</v>
          </cell>
          <cell r="EZ61">
            <v>1683</v>
          </cell>
          <cell r="FA61">
            <v>1973</v>
          </cell>
          <cell r="FB61">
            <v>3656</v>
          </cell>
          <cell r="FC61">
            <v>2975</v>
          </cell>
          <cell r="FD61">
            <v>3088</v>
          </cell>
          <cell r="FE61">
            <v>6063</v>
          </cell>
          <cell r="FF61">
            <v>7299</v>
          </cell>
          <cell r="FG61">
            <v>7577</v>
          </cell>
          <cell r="FH61">
            <v>14876</v>
          </cell>
          <cell r="FI61">
            <v>4072</v>
          </cell>
          <cell r="FJ61">
            <v>4204</v>
          </cell>
          <cell r="FK61">
            <v>8276</v>
          </cell>
          <cell r="FL61">
            <v>32871</v>
          </cell>
          <cell r="FM61">
            <v>85614</v>
          </cell>
          <cell r="FN61">
            <v>4265</v>
          </cell>
          <cell r="FO61">
            <v>3764</v>
          </cell>
          <cell r="FP61">
            <v>8029</v>
          </cell>
          <cell r="FQ61">
            <v>23</v>
          </cell>
          <cell r="FR61">
            <v>21</v>
          </cell>
          <cell r="FS61">
            <v>44</v>
          </cell>
          <cell r="FT61">
            <v>3669</v>
          </cell>
          <cell r="FU61">
            <v>3573</v>
          </cell>
          <cell r="FV61">
            <v>7242</v>
          </cell>
          <cell r="FW61">
            <v>4197</v>
          </cell>
        </row>
        <row r="62">
          <cell r="A62" t="str">
            <v>ДАППМалиновое ОзероСФО</v>
          </cell>
          <cell r="B62" t="str">
            <v>Новосибирский</v>
          </cell>
          <cell r="C62" t="str">
            <v>Малиновое Озеро</v>
          </cell>
          <cell r="D62" t="str">
            <v>АПП</v>
          </cell>
          <cell r="E62" t="str">
            <v>ДАПП</v>
          </cell>
          <cell r="F62" t="str">
            <v>да</v>
          </cell>
          <cell r="G62" t="str">
            <v>СФО</v>
          </cell>
          <cell r="H62" t="str">
            <v>Алтайский край</v>
          </cell>
          <cell r="I62" t="str">
            <v>Не является признаком отнесения к МТК</v>
          </cell>
          <cell r="J62" t="str">
            <v>Не является признаком отнесения к МТК</v>
          </cell>
          <cell r="K62" t="str">
            <v>нет</v>
          </cell>
          <cell r="L62" t="str">
            <v>Республика Казахстан</v>
          </cell>
          <cell r="M62" t="str">
            <v>Коянбай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423</v>
          </cell>
          <cell r="S62">
            <v>941</v>
          </cell>
          <cell r="T62">
            <v>1448</v>
          </cell>
          <cell r="U62">
            <v>1302</v>
          </cell>
          <cell r="V62">
            <v>4114</v>
          </cell>
          <cell r="W62">
            <v>1</v>
          </cell>
          <cell r="X62">
            <v>2</v>
          </cell>
          <cell r="Y62">
            <v>0</v>
          </cell>
          <cell r="Z62">
            <v>8</v>
          </cell>
          <cell r="AA62">
            <v>11</v>
          </cell>
          <cell r="AB62">
            <v>552</v>
          </cell>
          <cell r="AC62">
            <v>1360</v>
          </cell>
          <cell r="AD62">
            <v>1715</v>
          </cell>
          <cell r="AE62">
            <v>1339</v>
          </cell>
          <cell r="AF62">
            <v>4966</v>
          </cell>
          <cell r="AG62">
            <v>9091</v>
          </cell>
          <cell r="AH62">
            <v>507</v>
          </cell>
          <cell r="AI62">
            <v>953</v>
          </cell>
          <cell r="AJ62">
            <v>1099</v>
          </cell>
          <cell r="AK62">
            <v>810</v>
          </cell>
          <cell r="AL62">
            <v>3369</v>
          </cell>
          <cell r="AM62">
            <v>0</v>
          </cell>
          <cell r="AN62">
            <v>3</v>
          </cell>
          <cell r="AO62">
            <v>0</v>
          </cell>
          <cell r="AP62">
            <v>0</v>
          </cell>
          <cell r="AQ62">
            <v>3</v>
          </cell>
          <cell r="AR62">
            <v>878</v>
          </cell>
          <cell r="AS62">
            <v>1557</v>
          </cell>
          <cell r="AT62">
            <v>1795</v>
          </cell>
          <cell r="AU62">
            <v>1143</v>
          </cell>
          <cell r="AV62">
            <v>5373</v>
          </cell>
          <cell r="AW62">
            <v>8745</v>
          </cell>
          <cell r="AX62">
            <v>470</v>
          </cell>
          <cell r="AY62">
            <v>693</v>
          </cell>
          <cell r="AZ62">
            <v>700</v>
          </cell>
          <cell r="BA62">
            <v>690</v>
          </cell>
          <cell r="BB62">
            <v>2553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637</v>
          </cell>
          <cell r="BI62">
            <v>1374</v>
          </cell>
          <cell r="BJ62">
            <v>1746</v>
          </cell>
          <cell r="BK62">
            <v>1219</v>
          </cell>
          <cell r="BL62">
            <v>4976</v>
          </cell>
          <cell r="BM62">
            <v>7529</v>
          </cell>
          <cell r="BN62">
            <v>95</v>
          </cell>
          <cell r="BO62">
            <v>138</v>
          </cell>
          <cell r="BP62">
            <v>233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233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434</v>
          </cell>
          <cell r="CG62">
            <v>1</v>
          </cell>
          <cell r="CH62">
            <v>0</v>
          </cell>
          <cell r="CI62">
            <v>0</v>
          </cell>
          <cell r="CJ62">
            <v>435</v>
          </cell>
          <cell r="CK62">
            <v>668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102</v>
          </cell>
          <cell r="EG62">
            <v>35</v>
          </cell>
          <cell r="EH62">
            <v>137</v>
          </cell>
          <cell r="EI62">
            <v>67</v>
          </cell>
          <cell r="EJ62">
            <v>13</v>
          </cell>
          <cell r="EK62">
            <v>80</v>
          </cell>
          <cell r="EL62">
            <v>217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  <cell r="EW62">
            <v>0</v>
          </cell>
          <cell r="EX62">
            <v>0</v>
          </cell>
          <cell r="EY62">
            <v>0</v>
          </cell>
          <cell r="EZ62">
            <v>0</v>
          </cell>
          <cell r="FA62">
            <v>0</v>
          </cell>
          <cell r="FB62">
            <v>0</v>
          </cell>
          <cell r="FC62">
            <v>0</v>
          </cell>
          <cell r="FD62">
            <v>0</v>
          </cell>
          <cell r="FE62">
            <v>0</v>
          </cell>
          <cell r="FF62">
            <v>537</v>
          </cell>
          <cell r="FG62">
            <v>589</v>
          </cell>
          <cell r="FH62">
            <v>1126</v>
          </cell>
          <cell r="FI62">
            <v>322</v>
          </cell>
          <cell r="FJ62">
            <v>321</v>
          </cell>
          <cell r="FK62">
            <v>643</v>
          </cell>
          <cell r="FL62">
            <v>1769</v>
          </cell>
          <cell r="FM62">
            <v>1986</v>
          </cell>
          <cell r="FN62">
            <v>0</v>
          </cell>
          <cell r="FO62">
            <v>4</v>
          </cell>
          <cell r="FP62">
            <v>4</v>
          </cell>
          <cell r="FQ62">
            <v>0</v>
          </cell>
          <cell r="FR62">
            <v>0</v>
          </cell>
          <cell r="FS62">
            <v>0</v>
          </cell>
          <cell r="FT62">
            <v>152</v>
          </cell>
          <cell r="FU62">
            <v>158</v>
          </cell>
          <cell r="FV62">
            <v>310</v>
          </cell>
          <cell r="FW62">
            <v>37</v>
          </cell>
        </row>
        <row r="63">
          <cell r="A63" t="str">
            <v>МАППКяхтаДФО</v>
          </cell>
          <cell r="B63" t="str">
            <v>Читинский</v>
          </cell>
          <cell r="C63" t="str">
            <v>Кяхта</v>
          </cell>
          <cell r="D63" t="str">
            <v>АПП</v>
          </cell>
          <cell r="E63" t="str">
            <v>МАПП</v>
          </cell>
          <cell r="F63" t="str">
            <v>да</v>
          </cell>
          <cell r="G63" t="str">
            <v>ДФО</v>
          </cell>
          <cell r="H63" t="str">
            <v>Республика Бурятия</v>
          </cell>
          <cell r="I63" t="str">
            <v>Восток</v>
          </cell>
          <cell r="J63" t="str">
            <v>РМК</v>
          </cell>
          <cell r="K63" t="str">
            <v>нет</v>
          </cell>
          <cell r="L63" t="str">
            <v>Монголия</v>
          </cell>
          <cell r="M63" t="str">
            <v>Алтан-Булак</v>
          </cell>
          <cell r="N63">
            <v>127750</v>
          </cell>
          <cell r="O63">
            <v>18250</v>
          </cell>
          <cell r="P63">
            <v>219000</v>
          </cell>
          <cell r="Q63">
            <v>1000</v>
          </cell>
          <cell r="R63">
            <v>7553</v>
          </cell>
          <cell r="S63">
            <v>9380</v>
          </cell>
          <cell r="T63">
            <v>5956</v>
          </cell>
          <cell r="U63">
            <v>5778</v>
          </cell>
          <cell r="V63">
            <v>28667</v>
          </cell>
          <cell r="W63">
            <v>872</v>
          </cell>
          <cell r="X63">
            <v>1609</v>
          </cell>
          <cell r="Y63">
            <v>2216</v>
          </cell>
          <cell r="Z63">
            <v>1132</v>
          </cell>
          <cell r="AA63">
            <v>5829</v>
          </cell>
          <cell r="AB63">
            <v>41698</v>
          </cell>
          <cell r="AC63">
            <v>48860</v>
          </cell>
          <cell r="AD63">
            <v>54388</v>
          </cell>
          <cell r="AE63">
            <v>55033</v>
          </cell>
          <cell r="AF63">
            <v>199979</v>
          </cell>
          <cell r="AG63">
            <v>234475</v>
          </cell>
          <cell r="AH63">
            <v>4594</v>
          </cell>
          <cell r="AI63">
            <v>6800</v>
          </cell>
          <cell r="AJ63">
            <v>6075</v>
          </cell>
          <cell r="AK63">
            <v>5187</v>
          </cell>
          <cell r="AL63">
            <v>22656</v>
          </cell>
          <cell r="AM63">
            <v>903</v>
          </cell>
          <cell r="AN63">
            <v>1663</v>
          </cell>
          <cell r="AO63">
            <v>2332</v>
          </cell>
          <cell r="AP63">
            <v>1215</v>
          </cell>
          <cell r="AQ63">
            <v>6113</v>
          </cell>
          <cell r="AR63">
            <v>40794</v>
          </cell>
          <cell r="AS63">
            <v>42647</v>
          </cell>
          <cell r="AT63">
            <v>44587</v>
          </cell>
          <cell r="AU63">
            <v>44709</v>
          </cell>
          <cell r="AV63">
            <v>172737</v>
          </cell>
          <cell r="AW63">
            <v>201506</v>
          </cell>
          <cell r="AX63">
            <v>4014</v>
          </cell>
          <cell r="AY63">
            <v>5728</v>
          </cell>
          <cell r="AZ63">
            <v>5549</v>
          </cell>
          <cell r="BA63">
            <v>5295</v>
          </cell>
          <cell r="BB63">
            <v>20586</v>
          </cell>
          <cell r="BC63">
            <v>990</v>
          </cell>
          <cell r="BD63">
            <v>1639</v>
          </cell>
          <cell r="BE63">
            <v>2374</v>
          </cell>
          <cell r="BF63">
            <v>1133</v>
          </cell>
          <cell r="BG63">
            <v>6136</v>
          </cell>
          <cell r="BH63">
            <v>40151</v>
          </cell>
          <cell r="BI63">
            <v>47054</v>
          </cell>
          <cell r="BJ63">
            <v>42894</v>
          </cell>
          <cell r="BK63">
            <v>38717</v>
          </cell>
          <cell r="BL63">
            <v>168816</v>
          </cell>
          <cell r="BM63">
            <v>195538</v>
          </cell>
          <cell r="BN63">
            <v>1729</v>
          </cell>
          <cell r="BO63">
            <v>1884</v>
          </cell>
          <cell r="BP63">
            <v>3613</v>
          </cell>
          <cell r="BQ63">
            <v>2575</v>
          </cell>
          <cell r="BR63">
            <v>2550</v>
          </cell>
          <cell r="BS63">
            <v>5125</v>
          </cell>
          <cell r="BT63">
            <v>2431</v>
          </cell>
          <cell r="BU63">
            <v>2517</v>
          </cell>
          <cell r="BV63">
            <v>4948</v>
          </cell>
          <cell r="BW63">
            <v>1466</v>
          </cell>
          <cell r="BX63">
            <v>1568</v>
          </cell>
          <cell r="BY63">
            <v>3034</v>
          </cell>
          <cell r="BZ63">
            <v>16720</v>
          </cell>
          <cell r="CA63">
            <v>566</v>
          </cell>
          <cell r="CB63">
            <v>68</v>
          </cell>
          <cell r="CC63">
            <v>21</v>
          </cell>
          <cell r="CD63">
            <v>2</v>
          </cell>
          <cell r="CE63">
            <v>657</v>
          </cell>
          <cell r="CF63">
            <v>24118</v>
          </cell>
          <cell r="CG63">
            <v>304</v>
          </cell>
          <cell r="CH63">
            <v>93</v>
          </cell>
          <cell r="CI63">
            <v>36</v>
          </cell>
          <cell r="CJ63">
            <v>24551</v>
          </cell>
          <cell r="CK63">
            <v>41928</v>
          </cell>
          <cell r="CL63">
            <v>1371</v>
          </cell>
          <cell r="CM63">
            <v>1488</v>
          </cell>
          <cell r="CN63">
            <v>2859</v>
          </cell>
          <cell r="CO63">
            <v>3376</v>
          </cell>
          <cell r="CP63">
            <v>3629</v>
          </cell>
          <cell r="CQ63">
            <v>7005</v>
          </cell>
          <cell r="CR63">
            <v>0</v>
          </cell>
          <cell r="CS63">
            <v>0</v>
          </cell>
          <cell r="CT63">
            <v>0</v>
          </cell>
          <cell r="CU63">
            <v>10</v>
          </cell>
          <cell r="CV63">
            <v>11</v>
          </cell>
          <cell r="CW63">
            <v>21</v>
          </cell>
          <cell r="CX63">
            <v>29</v>
          </cell>
          <cell r="CY63">
            <v>32</v>
          </cell>
          <cell r="CZ63">
            <v>61</v>
          </cell>
          <cell r="DA63">
            <v>110</v>
          </cell>
          <cell r="DB63">
            <v>99</v>
          </cell>
          <cell r="DC63">
            <v>209</v>
          </cell>
          <cell r="DD63">
            <v>3595</v>
          </cell>
          <cell r="DE63">
            <v>4008</v>
          </cell>
          <cell r="DF63">
            <v>7603</v>
          </cell>
          <cell r="DG63">
            <v>3505</v>
          </cell>
          <cell r="DH63">
            <v>3798</v>
          </cell>
          <cell r="DI63">
            <v>7303</v>
          </cell>
          <cell r="DJ63">
            <v>22</v>
          </cell>
          <cell r="DK63">
            <v>19</v>
          </cell>
          <cell r="DL63">
            <v>41</v>
          </cell>
          <cell r="DM63">
            <v>11</v>
          </cell>
          <cell r="DN63">
            <v>12</v>
          </cell>
          <cell r="DO63">
            <v>23</v>
          </cell>
          <cell r="DP63">
            <v>196</v>
          </cell>
          <cell r="DQ63">
            <v>252</v>
          </cell>
          <cell r="DR63">
            <v>448</v>
          </cell>
          <cell r="DS63">
            <v>306</v>
          </cell>
          <cell r="DT63">
            <v>276</v>
          </cell>
          <cell r="DU63">
            <v>582</v>
          </cell>
          <cell r="DV63">
            <v>24770</v>
          </cell>
          <cell r="DW63">
            <v>85</v>
          </cell>
          <cell r="DX63">
            <v>1300</v>
          </cell>
          <cell r="DY63">
            <v>26155</v>
          </cell>
          <cell r="DZ63">
            <v>3837</v>
          </cell>
          <cell r="EA63">
            <v>3966</v>
          </cell>
          <cell r="EB63">
            <v>7803</v>
          </cell>
          <cell r="EC63">
            <v>3691</v>
          </cell>
          <cell r="ED63">
            <v>3926</v>
          </cell>
          <cell r="EE63">
            <v>7617</v>
          </cell>
          <cell r="EF63">
            <v>2822</v>
          </cell>
          <cell r="EG63">
            <v>3068</v>
          </cell>
          <cell r="EH63">
            <v>5890</v>
          </cell>
          <cell r="EI63">
            <v>3111</v>
          </cell>
          <cell r="EJ63">
            <v>3156</v>
          </cell>
          <cell r="EK63">
            <v>6267</v>
          </cell>
          <cell r="EL63">
            <v>27577</v>
          </cell>
          <cell r="EM63">
            <v>8</v>
          </cell>
          <cell r="EN63">
            <v>5</v>
          </cell>
          <cell r="EO63">
            <v>13</v>
          </cell>
          <cell r="EP63">
            <v>453</v>
          </cell>
          <cell r="EQ63">
            <v>469</v>
          </cell>
          <cell r="ER63">
            <v>922</v>
          </cell>
          <cell r="ES63">
            <v>526</v>
          </cell>
          <cell r="ET63">
            <v>560</v>
          </cell>
          <cell r="EU63">
            <v>1086</v>
          </cell>
          <cell r="EV63">
            <v>354</v>
          </cell>
          <cell r="EW63">
            <v>360</v>
          </cell>
          <cell r="EX63">
            <v>714</v>
          </cell>
          <cell r="EY63">
            <v>2735</v>
          </cell>
          <cell r="EZ63">
            <v>271</v>
          </cell>
          <cell r="FA63">
            <v>348</v>
          </cell>
          <cell r="FB63">
            <v>619</v>
          </cell>
          <cell r="FC63">
            <v>16641</v>
          </cell>
          <cell r="FD63">
            <v>16503</v>
          </cell>
          <cell r="FE63">
            <v>33144</v>
          </cell>
          <cell r="FF63">
            <v>19447</v>
          </cell>
          <cell r="FG63">
            <v>19828</v>
          </cell>
          <cell r="FH63">
            <v>39275</v>
          </cell>
          <cell r="FI63">
            <v>20464</v>
          </cell>
          <cell r="FJ63">
            <v>20164</v>
          </cell>
          <cell r="FK63">
            <v>40628</v>
          </cell>
          <cell r="FL63">
            <v>113666</v>
          </cell>
          <cell r="FM63">
            <v>143978</v>
          </cell>
          <cell r="FN63">
            <v>2518</v>
          </cell>
          <cell r="FO63">
            <v>2676</v>
          </cell>
          <cell r="FP63">
            <v>5194</v>
          </cell>
          <cell r="FQ63">
            <v>312</v>
          </cell>
          <cell r="FR63">
            <v>313</v>
          </cell>
          <cell r="FS63">
            <v>625</v>
          </cell>
          <cell r="FT63">
            <v>17396</v>
          </cell>
          <cell r="FU63">
            <v>17310</v>
          </cell>
          <cell r="FV63">
            <v>34706</v>
          </cell>
          <cell r="FW63">
            <v>4065</v>
          </cell>
        </row>
        <row r="64">
          <cell r="A64" t="str">
            <v>ДАППЛогачевкаЦФО</v>
          </cell>
          <cell r="B64" t="str">
            <v>Белгородский</v>
          </cell>
          <cell r="C64" t="str">
            <v>Логачевка</v>
          </cell>
          <cell r="D64" t="str">
            <v>АПП</v>
          </cell>
          <cell r="E64" t="str">
            <v>ДАПП</v>
          </cell>
          <cell r="F64" t="str">
            <v>да</v>
          </cell>
          <cell r="G64" t="str">
            <v>ЦФО</v>
          </cell>
          <cell r="H64" t="str">
            <v>Белгородская область</v>
          </cell>
          <cell r="I64" t="str">
            <v>Западный</v>
          </cell>
          <cell r="J64" t="str">
            <v>Сухопутный</v>
          </cell>
          <cell r="K64" t="str">
            <v>нет</v>
          </cell>
          <cell r="L64" t="str">
            <v>Украина</v>
          </cell>
          <cell r="M64" t="str">
            <v>Пески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6</v>
          </cell>
          <cell r="S64">
            <v>5</v>
          </cell>
          <cell r="T64">
            <v>1</v>
          </cell>
          <cell r="U64">
            <v>5</v>
          </cell>
          <cell r="V64">
            <v>17</v>
          </cell>
          <cell r="W64">
            <v>4</v>
          </cell>
          <cell r="X64">
            <v>0</v>
          </cell>
          <cell r="Y64">
            <v>0</v>
          </cell>
          <cell r="Z64">
            <v>5</v>
          </cell>
          <cell r="AA64">
            <v>9</v>
          </cell>
          <cell r="AB64">
            <v>9719</v>
          </cell>
          <cell r="AC64">
            <v>14125</v>
          </cell>
          <cell r="AD64">
            <v>16425</v>
          </cell>
          <cell r="AE64">
            <v>14789</v>
          </cell>
          <cell r="AF64">
            <v>55058</v>
          </cell>
          <cell r="AG64">
            <v>55084</v>
          </cell>
          <cell r="AH64">
            <v>27</v>
          </cell>
          <cell r="AI64">
            <v>17</v>
          </cell>
          <cell r="AJ64">
            <v>38</v>
          </cell>
          <cell r="AK64">
            <v>38</v>
          </cell>
          <cell r="AL64">
            <v>120</v>
          </cell>
          <cell r="AM64">
            <v>10</v>
          </cell>
          <cell r="AN64">
            <v>9</v>
          </cell>
          <cell r="AO64">
            <v>9</v>
          </cell>
          <cell r="AP64">
            <v>0</v>
          </cell>
          <cell r="AQ64">
            <v>28</v>
          </cell>
          <cell r="AR64">
            <v>9992</v>
          </cell>
          <cell r="AS64">
            <v>14912</v>
          </cell>
          <cell r="AT64">
            <v>15438</v>
          </cell>
          <cell r="AU64">
            <v>15359</v>
          </cell>
          <cell r="AV64">
            <v>55701</v>
          </cell>
          <cell r="AW64">
            <v>55849</v>
          </cell>
          <cell r="AX64">
            <v>109</v>
          </cell>
          <cell r="AY64">
            <v>234</v>
          </cell>
          <cell r="AZ64">
            <v>285</v>
          </cell>
          <cell r="BA64">
            <v>170</v>
          </cell>
          <cell r="BB64">
            <v>798</v>
          </cell>
          <cell r="BC64">
            <v>7</v>
          </cell>
          <cell r="BD64">
            <v>28</v>
          </cell>
          <cell r="BE64">
            <v>29</v>
          </cell>
          <cell r="BF64">
            <v>6</v>
          </cell>
          <cell r="BG64">
            <v>70</v>
          </cell>
          <cell r="BH64">
            <v>9681</v>
          </cell>
          <cell r="BI64">
            <v>14352</v>
          </cell>
          <cell r="BJ64">
            <v>16936</v>
          </cell>
          <cell r="BK64">
            <v>14679</v>
          </cell>
          <cell r="BL64">
            <v>55648</v>
          </cell>
          <cell r="BM64">
            <v>56516</v>
          </cell>
          <cell r="BN64">
            <v>74</v>
          </cell>
          <cell r="BO64">
            <v>87</v>
          </cell>
          <cell r="BP64">
            <v>161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161</v>
          </cell>
          <cell r="CA64">
            <v>72</v>
          </cell>
          <cell r="CB64">
            <v>0</v>
          </cell>
          <cell r="CC64">
            <v>0</v>
          </cell>
          <cell r="CD64">
            <v>0</v>
          </cell>
          <cell r="CE64">
            <v>72</v>
          </cell>
          <cell r="CF64">
            <v>8745</v>
          </cell>
          <cell r="CG64">
            <v>0</v>
          </cell>
          <cell r="CH64">
            <v>0</v>
          </cell>
          <cell r="CI64">
            <v>0</v>
          </cell>
          <cell r="CJ64">
            <v>8745</v>
          </cell>
          <cell r="CK64">
            <v>8978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3</v>
          </cell>
          <cell r="EA64">
            <v>0</v>
          </cell>
          <cell r="EB64">
            <v>3</v>
          </cell>
          <cell r="EC64">
            <v>1344</v>
          </cell>
          <cell r="ED64">
            <v>1307</v>
          </cell>
          <cell r="EE64">
            <v>2651</v>
          </cell>
          <cell r="EF64">
            <v>5436</v>
          </cell>
          <cell r="EG64">
            <v>6163</v>
          </cell>
          <cell r="EH64">
            <v>11599</v>
          </cell>
          <cell r="EI64">
            <v>4</v>
          </cell>
          <cell r="EJ64">
            <v>0</v>
          </cell>
          <cell r="EK64">
            <v>4</v>
          </cell>
          <cell r="EL64">
            <v>14257</v>
          </cell>
          <cell r="EM64">
            <v>2</v>
          </cell>
          <cell r="EN64">
            <v>2</v>
          </cell>
          <cell r="EO64">
            <v>4</v>
          </cell>
          <cell r="EP64">
            <v>10</v>
          </cell>
          <cell r="EQ64">
            <v>7</v>
          </cell>
          <cell r="ER64">
            <v>17</v>
          </cell>
          <cell r="ES64">
            <v>27</v>
          </cell>
          <cell r="ET64">
            <v>28</v>
          </cell>
          <cell r="EU64">
            <v>55</v>
          </cell>
          <cell r="EV64">
            <v>1</v>
          </cell>
          <cell r="EW64">
            <v>1</v>
          </cell>
          <cell r="EX64">
            <v>2</v>
          </cell>
          <cell r="EY64">
            <v>78</v>
          </cell>
          <cell r="EZ64">
            <v>1600</v>
          </cell>
          <cell r="FA64">
            <v>270</v>
          </cell>
          <cell r="FB64">
            <v>1870</v>
          </cell>
          <cell r="FC64">
            <v>7574</v>
          </cell>
          <cell r="FD64">
            <v>4220</v>
          </cell>
          <cell r="FE64">
            <v>11794</v>
          </cell>
          <cell r="FF64">
            <v>10627</v>
          </cell>
          <cell r="FG64">
            <v>6820</v>
          </cell>
          <cell r="FH64">
            <v>17447</v>
          </cell>
          <cell r="FI64">
            <v>438</v>
          </cell>
          <cell r="FJ64">
            <v>155</v>
          </cell>
          <cell r="FK64">
            <v>593</v>
          </cell>
          <cell r="FL64">
            <v>31704</v>
          </cell>
          <cell r="FM64">
            <v>46039</v>
          </cell>
          <cell r="FN64">
            <v>5</v>
          </cell>
          <cell r="FO64">
            <v>4</v>
          </cell>
          <cell r="FP64">
            <v>9</v>
          </cell>
          <cell r="FQ64">
            <v>12</v>
          </cell>
          <cell r="FR64">
            <v>8</v>
          </cell>
          <cell r="FS64">
            <v>20</v>
          </cell>
          <cell r="FT64">
            <v>779</v>
          </cell>
          <cell r="FU64">
            <v>727</v>
          </cell>
          <cell r="FV64">
            <v>1506</v>
          </cell>
          <cell r="FW64">
            <v>2</v>
          </cell>
        </row>
        <row r="65">
          <cell r="A65" t="str">
            <v>ДАППМариинскийУФО</v>
          </cell>
          <cell r="B65" t="str">
            <v>Уральский</v>
          </cell>
          <cell r="C65" t="str">
            <v>Мариинский</v>
          </cell>
          <cell r="D65" t="str">
            <v>АПП</v>
          </cell>
          <cell r="E65" t="str">
            <v>ДАПП</v>
          </cell>
          <cell r="F65" t="str">
            <v>да</v>
          </cell>
          <cell r="G65" t="str">
            <v>УФО</v>
          </cell>
          <cell r="H65" t="str">
            <v>Челябинская область</v>
          </cell>
          <cell r="I65" t="str">
            <v>Не является признаком отнесения к МТК</v>
          </cell>
          <cell r="J65" t="str">
            <v>Не является признаком отнесения к МТК</v>
          </cell>
          <cell r="K65" t="str">
            <v>нет</v>
          </cell>
          <cell r="L65" t="str">
            <v>Республика Казахстан</v>
          </cell>
          <cell r="M65" t="str">
            <v>Желкуар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2102</v>
          </cell>
          <cell r="S65">
            <v>1930</v>
          </cell>
          <cell r="T65">
            <v>2026</v>
          </cell>
          <cell r="U65">
            <v>2540</v>
          </cell>
          <cell r="V65">
            <v>8598</v>
          </cell>
          <cell r="W65">
            <v>258</v>
          </cell>
          <cell r="X65">
            <v>191</v>
          </cell>
          <cell r="Y65">
            <v>264</v>
          </cell>
          <cell r="Z65">
            <v>286</v>
          </cell>
          <cell r="AA65">
            <v>999</v>
          </cell>
          <cell r="AB65">
            <v>8402</v>
          </cell>
          <cell r="AC65">
            <v>10095</v>
          </cell>
          <cell r="AD65">
            <v>15298</v>
          </cell>
          <cell r="AE65">
            <v>10123</v>
          </cell>
          <cell r="AF65">
            <v>43918</v>
          </cell>
          <cell r="AG65">
            <v>53515</v>
          </cell>
          <cell r="AH65">
            <v>1987</v>
          </cell>
          <cell r="AI65">
            <v>2279</v>
          </cell>
          <cell r="AJ65">
            <v>1996</v>
          </cell>
          <cell r="AK65">
            <v>2173</v>
          </cell>
          <cell r="AL65">
            <v>8435</v>
          </cell>
          <cell r="AM65">
            <v>383</v>
          </cell>
          <cell r="AN65">
            <v>266</v>
          </cell>
          <cell r="AO65">
            <v>258</v>
          </cell>
          <cell r="AP65">
            <v>187</v>
          </cell>
          <cell r="AQ65">
            <v>1094</v>
          </cell>
          <cell r="AR65">
            <v>7994</v>
          </cell>
          <cell r="AS65">
            <v>9816</v>
          </cell>
          <cell r="AT65">
            <v>15177</v>
          </cell>
          <cell r="AU65">
            <v>11001</v>
          </cell>
          <cell r="AV65">
            <v>43988</v>
          </cell>
          <cell r="AW65">
            <v>53517</v>
          </cell>
          <cell r="AX65">
            <v>1875</v>
          </cell>
          <cell r="AY65">
            <v>1520</v>
          </cell>
          <cell r="AZ65">
            <v>2620</v>
          </cell>
          <cell r="BA65">
            <v>2611</v>
          </cell>
          <cell r="BB65">
            <v>8626</v>
          </cell>
          <cell r="BC65">
            <v>145</v>
          </cell>
          <cell r="BD65">
            <v>144</v>
          </cell>
          <cell r="BE65">
            <v>168</v>
          </cell>
          <cell r="BF65">
            <v>89</v>
          </cell>
          <cell r="BG65">
            <v>546</v>
          </cell>
          <cell r="BH65">
            <v>9493</v>
          </cell>
          <cell r="BI65">
            <v>12828</v>
          </cell>
          <cell r="BJ65">
            <v>16120</v>
          </cell>
          <cell r="BK65">
            <v>11388</v>
          </cell>
          <cell r="BL65">
            <v>49829</v>
          </cell>
          <cell r="BM65">
            <v>59001</v>
          </cell>
          <cell r="BN65">
            <v>1180</v>
          </cell>
          <cell r="BO65">
            <v>1177</v>
          </cell>
          <cell r="BP65">
            <v>2357</v>
          </cell>
          <cell r="BQ65">
            <v>501</v>
          </cell>
          <cell r="BR65">
            <v>522</v>
          </cell>
          <cell r="BS65">
            <v>1023</v>
          </cell>
          <cell r="BT65">
            <v>1653</v>
          </cell>
          <cell r="BU65">
            <v>1650</v>
          </cell>
          <cell r="BV65">
            <v>3303</v>
          </cell>
          <cell r="BW65">
            <v>1232</v>
          </cell>
          <cell r="BX65">
            <v>1197</v>
          </cell>
          <cell r="BY65">
            <v>2429</v>
          </cell>
          <cell r="BZ65">
            <v>9112</v>
          </cell>
          <cell r="CA65">
            <v>55</v>
          </cell>
          <cell r="CB65">
            <v>0</v>
          </cell>
          <cell r="CC65">
            <v>3</v>
          </cell>
          <cell r="CD65">
            <v>0</v>
          </cell>
          <cell r="CE65">
            <v>58</v>
          </cell>
          <cell r="CF65">
            <v>7811</v>
          </cell>
          <cell r="CG65">
            <v>120</v>
          </cell>
          <cell r="CH65">
            <v>1243</v>
          </cell>
          <cell r="CI65">
            <v>930</v>
          </cell>
          <cell r="CJ65">
            <v>10104</v>
          </cell>
          <cell r="CK65">
            <v>19274</v>
          </cell>
          <cell r="CL65">
            <v>727</v>
          </cell>
          <cell r="CM65">
            <v>696</v>
          </cell>
          <cell r="CN65">
            <v>1423</v>
          </cell>
          <cell r="CO65">
            <v>561</v>
          </cell>
          <cell r="CP65">
            <v>535</v>
          </cell>
          <cell r="CQ65">
            <v>1096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434</v>
          </cell>
          <cell r="CY65">
            <v>424</v>
          </cell>
          <cell r="CZ65">
            <v>858</v>
          </cell>
          <cell r="DA65">
            <v>759</v>
          </cell>
          <cell r="DB65">
            <v>752</v>
          </cell>
          <cell r="DC65">
            <v>1511</v>
          </cell>
          <cell r="DD65">
            <v>719</v>
          </cell>
          <cell r="DE65">
            <v>677</v>
          </cell>
          <cell r="DF65">
            <v>1396</v>
          </cell>
          <cell r="DG65">
            <v>611</v>
          </cell>
          <cell r="DH65">
            <v>561</v>
          </cell>
          <cell r="DI65">
            <v>1172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1199</v>
          </cell>
          <cell r="DQ65">
            <v>1225</v>
          </cell>
          <cell r="DR65">
            <v>2424</v>
          </cell>
          <cell r="DS65">
            <v>1088</v>
          </cell>
          <cell r="DT65">
            <v>1125</v>
          </cell>
          <cell r="DU65">
            <v>2213</v>
          </cell>
          <cell r="DV65">
            <v>5087</v>
          </cell>
          <cell r="DW65">
            <v>0</v>
          </cell>
          <cell r="DX65">
            <v>7006</v>
          </cell>
          <cell r="DY65">
            <v>12093</v>
          </cell>
          <cell r="DZ65">
            <v>473</v>
          </cell>
          <cell r="EA65">
            <v>390</v>
          </cell>
          <cell r="EB65">
            <v>863</v>
          </cell>
          <cell r="EC65">
            <v>422</v>
          </cell>
          <cell r="ED65">
            <v>346</v>
          </cell>
          <cell r="EE65">
            <v>768</v>
          </cell>
          <cell r="EF65">
            <v>904</v>
          </cell>
          <cell r="EG65">
            <v>850</v>
          </cell>
          <cell r="EH65">
            <v>1754</v>
          </cell>
          <cell r="EI65">
            <v>965</v>
          </cell>
          <cell r="EJ65">
            <v>904</v>
          </cell>
          <cell r="EK65">
            <v>1869</v>
          </cell>
          <cell r="EL65">
            <v>5254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  <cell r="EW65">
            <v>0</v>
          </cell>
          <cell r="EX65">
            <v>0</v>
          </cell>
          <cell r="EY65">
            <v>0</v>
          </cell>
          <cell r="EZ65">
            <v>1082</v>
          </cell>
          <cell r="FA65">
            <v>1023</v>
          </cell>
          <cell r="FB65">
            <v>2105</v>
          </cell>
          <cell r="FC65">
            <v>4518</v>
          </cell>
          <cell r="FD65">
            <v>4512</v>
          </cell>
          <cell r="FE65">
            <v>9030</v>
          </cell>
          <cell r="FF65">
            <v>7184</v>
          </cell>
          <cell r="FG65">
            <v>8133</v>
          </cell>
          <cell r="FH65">
            <v>15317</v>
          </cell>
          <cell r="FI65">
            <v>3870</v>
          </cell>
          <cell r="FJ65">
            <v>3768</v>
          </cell>
          <cell r="FK65">
            <v>7638</v>
          </cell>
          <cell r="FL65">
            <v>34090</v>
          </cell>
          <cell r="FM65">
            <v>39344</v>
          </cell>
          <cell r="FN65">
            <v>1222</v>
          </cell>
          <cell r="FO65">
            <v>996</v>
          </cell>
          <cell r="FP65">
            <v>2218</v>
          </cell>
          <cell r="FQ65">
            <v>0</v>
          </cell>
          <cell r="FR65">
            <v>0</v>
          </cell>
          <cell r="FS65">
            <v>0</v>
          </cell>
          <cell r="FT65">
            <v>3459</v>
          </cell>
          <cell r="FU65">
            <v>3296</v>
          </cell>
          <cell r="FV65">
            <v>6755</v>
          </cell>
          <cell r="FW65">
            <v>934</v>
          </cell>
        </row>
        <row r="66">
          <cell r="A66" t="str">
            <v>ДАППЛомаковкаЦФО</v>
          </cell>
          <cell r="B66" t="str">
            <v>Брянский</v>
          </cell>
          <cell r="C66" t="str">
            <v>Ломаковка</v>
          </cell>
          <cell r="D66" t="str">
            <v>АПП</v>
          </cell>
          <cell r="E66" t="str">
            <v>ДАПП</v>
          </cell>
          <cell r="F66" t="str">
            <v>да</v>
          </cell>
          <cell r="G66" t="str">
            <v>ЦФО</v>
          </cell>
          <cell r="H66" t="str">
            <v>Брянская область</v>
          </cell>
          <cell r="I66" t="str">
            <v>Западный</v>
          </cell>
          <cell r="J66" t="str">
            <v>Сухопутный</v>
          </cell>
          <cell r="K66" t="str">
            <v>нет</v>
          </cell>
          <cell r="L66" t="str">
            <v>Украина</v>
          </cell>
          <cell r="M66" t="str">
            <v>Николаевка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63</v>
          </cell>
          <cell r="S66">
            <v>69</v>
          </cell>
          <cell r="T66">
            <v>81</v>
          </cell>
          <cell r="U66">
            <v>105</v>
          </cell>
          <cell r="V66">
            <v>318</v>
          </cell>
          <cell r="W66">
            <v>34</v>
          </cell>
          <cell r="X66">
            <v>63</v>
          </cell>
          <cell r="Y66">
            <v>50</v>
          </cell>
          <cell r="Z66">
            <v>24</v>
          </cell>
          <cell r="AA66">
            <v>171</v>
          </cell>
          <cell r="AB66">
            <v>2011</v>
          </cell>
          <cell r="AC66">
            <v>3251</v>
          </cell>
          <cell r="AD66">
            <v>3607</v>
          </cell>
          <cell r="AE66">
            <v>2619</v>
          </cell>
          <cell r="AF66">
            <v>11488</v>
          </cell>
          <cell r="AG66">
            <v>11977</v>
          </cell>
          <cell r="AH66">
            <v>32</v>
          </cell>
          <cell r="AI66">
            <v>56</v>
          </cell>
          <cell r="AJ66">
            <v>87</v>
          </cell>
          <cell r="AK66">
            <v>85</v>
          </cell>
          <cell r="AL66">
            <v>260</v>
          </cell>
          <cell r="AM66">
            <v>26</v>
          </cell>
          <cell r="AN66">
            <v>23</v>
          </cell>
          <cell r="AO66">
            <v>8</v>
          </cell>
          <cell r="AP66">
            <v>11</v>
          </cell>
          <cell r="AQ66">
            <v>68</v>
          </cell>
          <cell r="AR66">
            <v>1661</v>
          </cell>
          <cell r="AS66">
            <v>2822</v>
          </cell>
          <cell r="AT66">
            <v>3348</v>
          </cell>
          <cell r="AU66">
            <v>1850</v>
          </cell>
          <cell r="AV66">
            <v>9681</v>
          </cell>
          <cell r="AW66">
            <v>10009</v>
          </cell>
          <cell r="AX66">
            <v>51</v>
          </cell>
          <cell r="AY66">
            <v>49</v>
          </cell>
          <cell r="AZ66">
            <v>84</v>
          </cell>
          <cell r="BA66">
            <v>158</v>
          </cell>
          <cell r="BB66">
            <v>342</v>
          </cell>
          <cell r="BC66">
            <v>0</v>
          </cell>
          <cell r="BD66">
            <v>1</v>
          </cell>
          <cell r="BE66">
            <v>1</v>
          </cell>
          <cell r="BF66">
            <v>0</v>
          </cell>
          <cell r="BG66">
            <v>2</v>
          </cell>
          <cell r="BH66">
            <v>1163</v>
          </cell>
          <cell r="BI66">
            <v>2313</v>
          </cell>
          <cell r="BJ66">
            <v>2573</v>
          </cell>
          <cell r="BK66">
            <v>1848</v>
          </cell>
          <cell r="BL66">
            <v>7897</v>
          </cell>
          <cell r="BM66">
            <v>8241</v>
          </cell>
          <cell r="BN66">
            <v>151</v>
          </cell>
          <cell r="BO66">
            <v>1</v>
          </cell>
          <cell r="BP66">
            <v>152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152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1287</v>
          </cell>
          <cell r="CG66">
            <v>0</v>
          </cell>
          <cell r="CH66">
            <v>0</v>
          </cell>
          <cell r="CI66">
            <v>0</v>
          </cell>
          <cell r="CJ66">
            <v>1287</v>
          </cell>
          <cell r="CK66">
            <v>1439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1</v>
          </cell>
          <cell r="EB66">
            <v>1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1</v>
          </cell>
          <cell r="EM66">
            <v>0</v>
          </cell>
          <cell r="EN66">
            <v>1</v>
          </cell>
          <cell r="EO66">
            <v>1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  <cell r="EX66">
            <v>0</v>
          </cell>
          <cell r="EY66">
            <v>1</v>
          </cell>
          <cell r="EZ66">
            <v>7</v>
          </cell>
          <cell r="FA66">
            <v>4</v>
          </cell>
          <cell r="FB66">
            <v>11</v>
          </cell>
          <cell r="FC66">
            <v>3</v>
          </cell>
          <cell r="FD66">
            <v>0</v>
          </cell>
          <cell r="FE66">
            <v>3</v>
          </cell>
          <cell r="FF66">
            <v>0</v>
          </cell>
          <cell r="FG66">
            <v>0</v>
          </cell>
          <cell r="FH66">
            <v>0</v>
          </cell>
          <cell r="FI66">
            <v>0</v>
          </cell>
          <cell r="FJ66">
            <v>0</v>
          </cell>
          <cell r="FK66">
            <v>0</v>
          </cell>
          <cell r="FL66">
            <v>14</v>
          </cell>
          <cell r="FM66">
            <v>16</v>
          </cell>
          <cell r="FN66">
            <v>0</v>
          </cell>
          <cell r="FO66">
            <v>0</v>
          </cell>
          <cell r="FP66">
            <v>0</v>
          </cell>
          <cell r="FQ66">
            <v>0</v>
          </cell>
          <cell r="FR66">
            <v>0</v>
          </cell>
          <cell r="FS66">
            <v>0</v>
          </cell>
          <cell r="FT66">
            <v>0</v>
          </cell>
          <cell r="FU66">
            <v>0</v>
          </cell>
          <cell r="FV66">
            <v>0</v>
          </cell>
          <cell r="FW66">
            <v>0</v>
          </cell>
        </row>
        <row r="67">
          <cell r="A67" t="str">
            <v>МАППМаштаковоПФО</v>
          </cell>
          <cell r="B67" t="str">
            <v>Уральский</v>
          </cell>
          <cell r="C67" t="str">
            <v>Маштаково</v>
          </cell>
          <cell r="D67" t="str">
            <v>АПП</v>
          </cell>
          <cell r="E67" t="str">
            <v>МАПП</v>
          </cell>
          <cell r="F67" t="str">
            <v>да</v>
          </cell>
          <cell r="G67" t="str">
            <v>ПФО</v>
          </cell>
          <cell r="H67" t="str">
            <v>Оренбургская область</v>
          </cell>
          <cell r="I67" t="str">
            <v>Не является признаком отнесения к МТК</v>
          </cell>
          <cell r="J67" t="str">
            <v>Не является признаком отнесения к МТК</v>
          </cell>
          <cell r="K67" t="str">
            <v>нет</v>
          </cell>
          <cell r="L67" t="str">
            <v>Республика Казахстан</v>
          </cell>
          <cell r="M67" t="str">
            <v>Сырым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47373</v>
          </cell>
          <cell r="S67">
            <v>61278</v>
          </cell>
          <cell r="T67">
            <v>63309</v>
          </cell>
          <cell r="U67">
            <v>66774</v>
          </cell>
          <cell r="V67">
            <v>238734</v>
          </cell>
          <cell r="W67">
            <v>2577</v>
          </cell>
          <cell r="X67">
            <v>3939</v>
          </cell>
          <cell r="Y67">
            <v>4555</v>
          </cell>
          <cell r="Z67">
            <v>3808</v>
          </cell>
          <cell r="AA67">
            <v>14879</v>
          </cell>
          <cell r="AB67">
            <v>82111</v>
          </cell>
          <cell r="AC67">
            <v>103220</v>
          </cell>
          <cell r="AD67">
            <v>115814</v>
          </cell>
          <cell r="AE67">
            <v>94438</v>
          </cell>
          <cell r="AF67">
            <v>395583</v>
          </cell>
          <cell r="AG67">
            <v>649196</v>
          </cell>
          <cell r="AH67">
            <v>52805</v>
          </cell>
          <cell r="AI67">
            <v>66478</v>
          </cell>
          <cell r="AJ67">
            <v>76791</v>
          </cell>
          <cell r="AK67">
            <v>70150</v>
          </cell>
          <cell r="AL67">
            <v>266224</v>
          </cell>
          <cell r="AM67">
            <v>2376</v>
          </cell>
          <cell r="AN67">
            <v>3053</v>
          </cell>
          <cell r="AO67">
            <v>3814</v>
          </cell>
          <cell r="AP67">
            <v>3193</v>
          </cell>
          <cell r="AQ67">
            <v>12436</v>
          </cell>
          <cell r="AR67">
            <v>80171</v>
          </cell>
          <cell r="AS67">
            <v>98062</v>
          </cell>
          <cell r="AT67">
            <v>131330</v>
          </cell>
          <cell r="AU67">
            <v>113251</v>
          </cell>
          <cell r="AV67">
            <v>422814</v>
          </cell>
          <cell r="AW67">
            <v>701474</v>
          </cell>
          <cell r="AX67">
            <v>54916</v>
          </cell>
          <cell r="AY67">
            <v>65887</v>
          </cell>
          <cell r="AZ67">
            <v>59846</v>
          </cell>
          <cell r="BA67">
            <v>77163</v>
          </cell>
          <cell r="BB67">
            <v>257812</v>
          </cell>
          <cell r="BC67">
            <v>2244</v>
          </cell>
          <cell r="BD67">
            <v>3178</v>
          </cell>
          <cell r="BE67">
            <v>3713</v>
          </cell>
          <cell r="BF67">
            <v>2881</v>
          </cell>
          <cell r="BG67">
            <v>12016</v>
          </cell>
          <cell r="BH67">
            <v>90038</v>
          </cell>
          <cell r="BI67">
            <v>122838</v>
          </cell>
          <cell r="BJ67">
            <v>131369</v>
          </cell>
          <cell r="BK67">
            <v>125267</v>
          </cell>
          <cell r="BL67">
            <v>469512</v>
          </cell>
          <cell r="BM67">
            <v>739340</v>
          </cell>
          <cell r="BN67">
            <v>35617</v>
          </cell>
          <cell r="BO67">
            <v>34627</v>
          </cell>
          <cell r="BP67">
            <v>70244</v>
          </cell>
          <cell r="BQ67">
            <v>40665</v>
          </cell>
          <cell r="BR67">
            <v>39249</v>
          </cell>
          <cell r="BS67">
            <v>79914</v>
          </cell>
          <cell r="BT67">
            <v>54992</v>
          </cell>
          <cell r="BU67">
            <v>54098</v>
          </cell>
          <cell r="BV67">
            <v>109090</v>
          </cell>
          <cell r="BW67">
            <v>56891</v>
          </cell>
          <cell r="BX67">
            <v>58188</v>
          </cell>
          <cell r="BY67">
            <v>115079</v>
          </cell>
          <cell r="BZ67">
            <v>374327</v>
          </cell>
          <cell r="CA67">
            <v>2362</v>
          </cell>
          <cell r="CB67">
            <v>282</v>
          </cell>
          <cell r="CC67">
            <v>464</v>
          </cell>
          <cell r="CD67">
            <v>554</v>
          </cell>
          <cell r="CE67">
            <v>3662</v>
          </cell>
          <cell r="CF67">
            <v>99236</v>
          </cell>
          <cell r="CG67">
            <v>3242</v>
          </cell>
          <cell r="CH67">
            <v>13799</v>
          </cell>
          <cell r="CI67">
            <v>18153</v>
          </cell>
          <cell r="CJ67">
            <v>134430</v>
          </cell>
          <cell r="CK67">
            <v>512419</v>
          </cell>
          <cell r="CL67">
            <v>44569</v>
          </cell>
          <cell r="CM67">
            <v>45568</v>
          </cell>
          <cell r="CN67">
            <v>90137</v>
          </cell>
          <cell r="CO67">
            <v>56106</v>
          </cell>
          <cell r="CP67">
            <v>53422</v>
          </cell>
          <cell r="CQ67">
            <v>109528</v>
          </cell>
          <cell r="CR67">
            <v>118</v>
          </cell>
          <cell r="CS67">
            <v>170</v>
          </cell>
          <cell r="CT67">
            <v>288</v>
          </cell>
          <cell r="CU67">
            <v>67</v>
          </cell>
          <cell r="CV67">
            <v>110</v>
          </cell>
          <cell r="CW67">
            <v>177</v>
          </cell>
          <cell r="CX67">
            <v>4713</v>
          </cell>
          <cell r="CY67">
            <v>6640</v>
          </cell>
          <cell r="CZ67">
            <v>11353</v>
          </cell>
          <cell r="DA67">
            <v>6463</v>
          </cell>
          <cell r="DB67">
            <v>8115</v>
          </cell>
          <cell r="DC67">
            <v>14578</v>
          </cell>
          <cell r="DD67">
            <v>59603</v>
          </cell>
          <cell r="DE67">
            <v>60607</v>
          </cell>
          <cell r="DF67">
            <v>120210</v>
          </cell>
          <cell r="DG67">
            <v>56982</v>
          </cell>
          <cell r="DH67">
            <v>58391</v>
          </cell>
          <cell r="DI67">
            <v>115373</v>
          </cell>
          <cell r="DJ67">
            <v>83</v>
          </cell>
          <cell r="DK67">
            <v>113</v>
          </cell>
          <cell r="DL67">
            <v>196</v>
          </cell>
          <cell r="DM67">
            <v>52</v>
          </cell>
          <cell r="DN67">
            <v>79</v>
          </cell>
          <cell r="DO67">
            <v>131</v>
          </cell>
          <cell r="DP67">
            <v>10587</v>
          </cell>
          <cell r="DQ67">
            <v>12808</v>
          </cell>
          <cell r="DR67">
            <v>23395</v>
          </cell>
          <cell r="DS67">
            <v>9192</v>
          </cell>
          <cell r="DT67">
            <v>11843</v>
          </cell>
          <cell r="DU67">
            <v>21035</v>
          </cell>
          <cell r="DV67">
            <v>435248</v>
          </cell>
          <cell r="DW67">
            <v>792</v>
          </cell>
          <cell r="DX67">
            <v>70361</v>
          </cell>
          <cell r="DY67">
            <v>506401</v>
          </cell>
          <cell r="DZ67">
            <v>43808</v>
          </cell>
          <cell r="EA67">
            <v>45787</v>
          </cell>
          <cell r="EB67">
            <v>89595</v>
          </cell>
          <cell r="EC67">
            <v>51433</v>
          </cell>
          <cell r="ED67">
            <v>50943</v>
          </cell>
          <cell r="EE67">
            <v>102376</v>
          </cell>
          <cell r="EF67">
            <v>54740</v>
          </cell>
          <cell r="EG67">
            <v>54505</v>
          </cell>
          <cell r="EH67">
            <v>109245</v>
          </cell>
          <cell r="EI67">
            <v>52554</v>
          </cell>
          <cell r="EJ67">
            <v>51265</v>
          </cell>
          <cell r="EK67">
            <v>103819</v>
          </cell>
          <cell r="EL67">
            <v>405035</v>
          </cell>
          <cell r="EM67">
            <v>45</v>
          </cell>
          <cell r="EN67">
            <v>62</v>
          </cell>
          <cell r="EO67">
            <v>107</v>
          </cell>
          <cell r="EP67">
            <v>373</v>
          </cell>
          <cell r="EQ67">
            <v>413</v>
          </cell>
          <cell r="ER67">
            <v>786</v>
          </cell>
          <cell r="ES67">
            <v>855</v>
          </cell>
          <cell r="ET67">
            <v>840</v>
          </cell>
          <cell r="EU67">
            <v>1695</v>
          </cell>
          <cell r="EV67">
            <v>929</v>
          </cell>
          <cell r="EW67">
            <v>945</v>
          </cell>
          <cell r="EX67">
            <v>1874</v>
          </cell>
          <cell r="EY67">
            <v>4462</v>
          </cell>
          <cell r="EZ67">
            <v>8940</v>
          </cell>
          <cell r="FA67">
            <v>10402</v>
          </cell>
          <cell r="FB67">
            <v>19342</v>
          </cell>
          <cell r="FC67">
            <v>23079</v>
          </cell>
          <cell r="FD67">
            <v>26934</v>
          </cell>
          <cell r="FE67">
            <v>50013</v>
          </cell>
          <cell r="FF67">
            <v>44504</v>
          </cell>
          <cell r="FG67">
            <v>44246</v>
          </cell>
          <cell r="FH67">
            <v>88750</v>
          </cell>
          <cell r="FI67">
            <v>39868</v>
          </cell>
          <cell r="FJ67">
            <v>41855</v>
          </cell>
          <cell r="FK67">
            <v>81723</v>
          </cell>
          <cell r="FL67">
            <v>239828</v>
          </cell>
          <cell r="FM67">
            <v>649325</v>
          </cell>
          <cell r="FN67">
            <v>45640</v>
          </cell>
          <cell r="FO67">
            <v>47363</v>
          </cell>
          <cell r="FP67">
            <v>93003</v>
          </cell>
          <cell r="FQ67">
            <v>831</v>
          </cell>
          <cell r="FR67">
            <v>782</v>
          </cell>
          <cell r="FS67">
            <v>1613</v>
          </cell>
          <cell r="FT67">
            <v>36178</v>
          </cell>
          <cell r="FU67">
            <v>37052</v>
          </cell>
          <cell r="FV67">
            <v>73230</v>
          </cell>
          <cell r="FW67">
            <v>54645</v>
          </cell>
        </row>
        <row r="68">
          <cell r="A68" t="str">
            <v>МАППМихайловкаСФО</v>
          </cell>
          <cell r="B68" t="str">
            <v>Новосибирский</v>
          </cell>
          <cell r="C68" t="str">
            <v>Михайловка</v>
          </cell>
          <cell r="D68" t="str">
            <v>АПП</v>
          </cell>
          <cell r="E68" t="str">
            <v>МАПП</v>
          </cell>
          <cell r="F68" t="str">
            <v>да</v>
          </cell>
          <cell r="G68" t="str">
            <v>СФО</v>
          </cell>
          <cell r="H68" t="str">
            <v>Алтайский край</v>
          </cell>
          <cell r="I68" t="str">
            <v>Не является признаком отнесения к МТК</v>
          </cell>
          <cell r="J68" t="str">
            <v>Не является признаком отнесения к МТК</v>
          </cell>
          <cell r="K68" t="str">
            <v>нет</v>
          </cell>
          <cell r="L68" t="str">
            <v>Республика Казахстан</v>
          </cell>
          <cell r="M68" t="str">
            <v>Убе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3372</v>
          </cell>
          <cell r="S68">
            <v>5430</v>
          </cell>
          <cell r="T68">
            <v>5469</v>
          </cell>
          <cell r="U68">
            <v>6046</v>
          </cell>
          <cell r="V68">
            <v>20317</v>
          </cell>
          <cell r="W68">
            <v>629</v>
          </cell>
          <cell r="X68">
            <v>637</v>
          </cell>
          <cell r="Y68">
            <v>966</v>
          </cell>
          <cell r="Z68">
            <v>836</v>
          </cell>
          <cell r="AA68">
            <v>3068</v>
          </cell>
          <cell r="AB68">
            <v>17828</v>
          </cell>
          <cell r="AC68">
            <v>31405</v>
          </cell>
          <cell r="AD68">
            <v>48391</v>
          </cell>
          <cell r="AE68">
            <v>25307</v>
          </cell>
          <cell r="AF68">
            <v>122931</v>
          </cell>
          <cell r="AG68">
            <v>146316</v>
          </cell>
          <cell r="AH68">
            <v>4534</v>
          </cell>
          <cell r="AI68">
            <v>5620</v>
          </cell>
          <cell r="AJ68">
            <v>5395</v>
          </cell>
          <cell r="AK68">
            <v>5387</v>
          </cell>
          <cell r="AL68">
            <v>20936</v>
          </cell>
          <cell r="AM68">
            <v>1038</v>
          </cell>
          <cell r="AN68">
            <v>1044</v>
          </cell>
          <cell r="AO68">
            <v>1268</v>
          </cell>
          <cell r="AP68">
            <v>1118</v>
          </cell>
          <cell r="AQ68">
            <v>4468</v>
          </cell>
          <cell r="AR68">
            <v>20479</v>
          </cell>
          <cell r="AS68">
            <v>32584</v>
          </cell>
          <cell r="AT68">
            <v>48529</v>
          </cell>
          <cell r="AU68">
            <v>26118</v>
          </cell>
          <cell r="AV68">
            <v>127710</v>
          </cell>
          <cell r="AW68">
            <v>153114</v>
          </cell>
          <cell r="AX68">
            <v>3610</v>
          </cell>
          <cell r="AY68">
            <v>4764</v>
          </cell>
          <cell r="AZ68">
            <v>4371</v>
          </cell>
          <cell r="BA68">
            <v>5343</v>
          </cell>
          <cell r="BB68">
            <v>18088</v>
          </cell>
          <cell r="BC68">
            <v>940</v>
          </cell>
          <cell r="BD68">
            <v>1001</v>
          </cell>
          <cell r="BE68">
            <v>1303</v>
          </cell>
          <cell r="BF68">
            <v>1240</v>
          </cell>
          <cell r="BG68">
            <v>4484</v>
          </cell>
          <cell r="BH68">
            <v>23434</v>
          </cell>
          <cell r="BI68">
            <v>34894</v>
          </cell>
          <cell r="BJ68">
            <v>50522</v>
          </cell>
          <cell r="BK68">
            <v>27805</v>
          </cell>
          <cell r="BL68">
            <v>136655</v>
          </cell>
          <cell r="BM68">
            <v>159227</v>
          </cell>
          <cell r="BN68">
            <v>1522</v>
          </cell>
          <cell r="BO68">
            <v>1338</v>
          </cell>
          <cell r="BP68">
            <v>2860</v>
          </cell>
          <cell r="BQ68">
            <v>2228</v>
          </cell>
          <cell r="BR68">
            <v>1927</v>
          </cell>
          <cell r="BS68">
            <v>4155</v>
          </cell>
          <cell r="BT68">
            <v>3187</v>
          </cell>
          <cell r="BU68">
            <v>2912</v>
          </cell>
          <cell r="BV68">
            <v>6099</v>
          </cell>
          <cell r="BW68">
            <v>3120</v>
          </cell>
          <cell r="BX68">
            <v>2885</v>
          </cell>
          <cell r="BY68">
            <v>6005</v>
          </cell>
          <cell r="BZ68">
            <v>19119</v>
          </cell>
          <cell r="CA68">
            <v>732</v>
          </cell>
          <cell r="CB68">
            <v>2</v>
          </cell>
          <cell r="CC68">
            <v>9</v>
          </cell>
          <cell r="CD68">
            <v>5</v>
          </cell>
          <cell r="CE68">
            <v>748</v>
          </cell>
          <cell r="CF68">
            <v>15954</v>
          </cell>
          <cell r="CG68">
            <v>1224</v>
          </cell>
          <cell r="CH68">
            <v>8911</v>
          </cell>
          <cell r="CI68">
            <v>5558</v>
          </cell>
          <cell r="CJ68">
            <v>31647</v>
          </cell>
          <cell r="CK68">
            <v>51514</v>
          </cell>
          <cell r="CL68">
            <v>2691</v>
          </cell>
          <cell r="CM68">
            <v>2286</v>
          </cell>
          <cell r="CN68">
            <v>4977</v>
          </cell>
          <cell r="CO68">
            <v>3160</v>
          </cell>
          <cell r="CP68">
            <v>2628</v>
          </cell>
          <cell r="CQ68">
            <v>5788</v>
          </cell>
          <cell r="CR68">
            <v>3</v>
          </cell>
          <cell r="CS68">
            <v>1</v>
          </cell>
          <cell r="CT68">
            <v>4</v>
          </cell>
          <cell r="CU68">
            <v>8</v>
          </cell>
          <cell r="CV68">
            <v>12</v>
          </cell>
          <cell r="CW68">
            <v>20</v>
          </cell>
          <cell r="CX68">
            <v>2646</v>
          </cell>
          <cell r="CY68">
            <v>2675</v>
          </cell>
          <cell r="CZ68">
            <v>5321</v>
          </cell>
          <cell r="DA68">
            <v>5126</v>
          </cell>
          <cell r="DB68">
            <v>5857</v>
          </cell>
          <cell r="DC68">
            <v>10983</v>
          </cell>
          <cell r="DD68">
            <v>3895</v>
          </cell>
          <cell r="DE68">
            <v>3628</v>
          </cell>
          <cell r="DF68">
            <v>7523</v>
          </cell>
          <cell r="DG68">
            <v>4019</v>
          </cell>
          <cell r="DH68">
            <v>3825</v>
          </cell>
          <cell r="DI68">
            <v>7844</v>
          </cell>
          <cell r="DJ68">
            <v>16</v>
          </cell>
          <cell r="DK68">
            <v>33</v>
          </cell>
          <cell r="DL68">
            <v>49</v>
          </cell>
          <cell r="DM68">
            <v>12</v>
          </cell>
          <cell r="DN68">
            <v>10</v>
          </cell>
          <cell r="DO68">
            <v>22</v>
          </cell>
          <cell r="DP68">
            <v>6764</v>
          </cell>
          <cell r="DQ68">
            <v>6479</v>
          </cell>
          <cell r="DR68">
            <v>13243</v>
          </cell>
          <cell r="DS68">
            <v>4937</v>
          </cell>
          <cell r="DT68">
            <v>5505</v>
          </cell>
          <cell r="DU68">
            <v>10442</v>
          </cell>
          <cell r="DV68">
            <v>26132</v>
          </cell>
          <cell r="DW68">
            <v>95</v>
          </cell>
          <cell r="DX68">
            <v>39989</v>
          </cell>
          <cell r="DY68">
            <v>66216</v>
          </cell>
          <cell r="DZ68">
            <v>3685</v>
          </cell>
          <cell r="EA68">
            <v>3258</v>
          </cell>
          <cell r="EB68">
            <v>6943</v>
          </cell>
          <cell r="EC68">
            <v>3712</v>
          </cell>
          <cell r="ED68">
            <v>3264</v>
          </cell>
          <cell r="EE68">
            <v>6976</v>
          </cell>
          <cell r="EF68">
            <v>3533</v>
          </cell>
          <cell r="EG68">
            <v>3369</v>
          </cell>
          <cell r="EH68">
            <v>6902</v>
          </cell>
          <cell r="EI68">
            <v>3274</v>
          </cell>
          <cell r="EJ68">
            <v>3013</v>
          </cell>
          <cell r="EK68">
            <v>6287</v>
          </cell>
          <cell r="EL68">
            <v>27108</v>
          </cell>
          <cell r="EM68">
            <v>10</v>
          </cell>
          <cell r="EN68">
            <v>3</v>
          </cell>
          <cell r="EO68">
            <v>13</v>
          </cell>
          <cell r="EP68">
            <v>446</v>
          </cell>
          <cell r="EQ68">
            <v>444</v>
          </cell>
          <cell r="ER68">
            <v>890</v>
          </cell>
          <cell r="ES68">
            <v>752</v>
          </cell>
          <cell r="ET68">
            <v>731</v>
          </cell>
          <cell r="EU68">
            <v>1483</v>
          </cell>
          <cell r="EV68">
            <v>570</v>
          </cell>
          <cell r="EW68">
            <v>575</v>
          </cell>
          <cell r="EX68">
            <v>1145</v>
          </cell>
          <cell r="EY68">
            <v>3531</v>
          </cell>
          <cell r="EZ68">
            <v>4819</v>
          </cell>
          <cell r="FA68">
            <v>4708</v>
          </cell>
          <cell r="FB68">
            <v>9527</v>
          </cell>
          <cell r="FC68">
            <v>13503</v>
          </cell>
          <cell r="FD68">
            <v>14231</v>
          </cell>
          <cell r="FE68">
            <v>27734</v>
          </cell>
          <cell r="FF68">
            <v>23771</v>
          </cell>
          <cell r="FG68">
            <v>23131</v>
          </cell>
          <cell r="FH68">
            <v>46902</v>
          </cell>
          <cell r="FI68">
            <v>11655</v>
          </cell>
          <cell r="FJ68">
            <v>11357</v>
          </cell>
          <cell r="FK68">
            <v>23012</v>
          </cell>
          <cell r="FL68">
            <v>107175</v>
          </cell>
          <cell r="FM68">
            <v>137814</v>
          </cell>
          <cell r="FN68">
            <v>3754</v>
          </cell>
          <cell r="FO68">
            <v>3359</v>
          </cell>
          <cell r="FP68">
            <v>7113</v>
          </cell>
          <cell r="FQ68">
            <v>492</v>
          </cell>
          <cell r="FR68">
            <v>496</v>
          </cell>
          <cell r="FS68">
            <v>988</v>
          </cell>
          <cell r="FT68">
            <v>8758</v>
          </cell>
          <cell r="FU68">
            <v>8796</v>
          </cell>
          <cell r="FV68">
            <v>17554</v>
          </cell>
          <cell r="FW68">
            <v>4148</v>
          </cell>
        </row>
        <row r="69">
          <cell r="A69" t="str">
            <v>МАППЛоттаСЗФО</v>
          </cell>
          <cell r="B69" t="str">
            <v>Мурманский</v>
          </cell>
          <cell r="C69" t="str">
            <v>Лотта</v>
          </cell>
          <cell r="D69" t="str">
            <v>АПП</v>
          </cell>
          <cell r="E69" t="str">
            <v>МАПП</v>
          </cell>
          <cell r="F69" t="str">
            <v>да</v>
          </cell>
          <cell r="G69" t="str">
            <v>СЗФО</v>
          </cell>
          <cell r="H69" t="str">
            <v>Мурманская область</v>
          </cell>
          <cell r="I69" t="str">
            <v>Западный</v>
          </cell>
          <cell r="J69" t="str">
            <v>Сухопутный</v>
          </cell>
          <cell r="K69" t="str">
            <v>да</v>
          </cell>
          <cell r="L69" t="str">
            <v>Финляндская Республика</v>
          </cell>
          <cell r="M69" t="str">
            <v>Райя-Йоосеппи</v>
          </cell>
          <cell r="N69">
            <v>3650</v>
          </cell>
          <cell r="O69">
            <v>1825</v>
          </cell>
          <cell r="P69">
            <v>49275</v>
          </cell>
          <cell r="Q69">
            <v>150</v>
          </cell>
          <cell r="R69">
            <v>386</v>
          </cell>
          <cell r="S69">
            <v>215</v>
          </cell>
          <cell r="T69">
            <v>266</v>
          </cell>
          <cell r="U69">
            <v>386</v>
          </cell>
          <cell r="V69">
            <v>1253</v>
          </cell>
          <cell r="W69">
            <v>64</v>
          </cell>
          <cell r="X69">
            <v>64</v>
          </cell>
          <cell r="Y69">
            <v>97</v>
          </cell>
          <cell r="Z69">
            <v>52</v>
          </cell>
          <cell r="AA69">
            <v>277</v>
          </cell>
          <cell r="AB69">
            <v>7758</v>
          </cell>
          <cell r="AC69">
            <v>7813</v>
          </cell>
          <cell r="AD69">
            <v>7657</v>
          </cell>
          <cell r="AE69">
            <v>7484</v>
          </cell>
          <cell r="AF69">
            <v>30712</v>
          </cell>
          <cell r="AG69">
            <v>32242</v>
          </cell>
          <cell r="AH69">
            <v>385</v>
          </cell>
          <cell r="AI69">
            <v>235</v>
          </cell>
          <cell r="AJ69">
            <v>213</v>
          </cell>
          <cell r="AK69">
            <v>374</v>
          </cell>
          <cell r="AL69">
            <v>1207</v>
          </cell>
          <cell r="AM69">
            <v>66</v>
          </cell>
          <cell r="AN69">
            <v>44</v>
          </cell>
          <cell r="AO69">
            <v>59</v>
          </cell>
          <cell r="AP69">
            <v>53</v>
          </cell>
          <cell r="AQ69">
            <v>222</v>
          </cell>
          <cell r="AR69">
            <v>7538</v>
          </cell>
          <cell r="AS69">
            <v>7289</v>
          </cell>
          <cell r="AT69">
            <v>6995</v>
          </cell>
          <cell r="AU69">
            <v>7478</v>
          </cell>
          <cell r="AV69">
            <v>29300</v>
          </cell>
          <cell r="AW69">
            <v>30729</v>
          </cell>
          <cell r="AX69">
            <v>355</v>
          </cell>
          <cell r="AY69">
            <v>295</v>
          </cell>
          <cell r="AZ69">
            <v>202</v>
          </cell>
          <cell r="BA69">
            <v>392</v>
          </cell>
          <cell r="BB69">
            <v>1244</v>
          </cell>
          <cell r="BC69">
            <v>65</v>
          </cell>
          <cell r="BD69">
            <v>56</v>
          </cell>
          <cell r="BE69">
            <v>63</v>
          </cell>
          <cell r="BF69">
            <v>59</v>
          </cell>
          <cell r="BG69">
            <v>243</v>
          </cell>
          <cell r="BH69">
            <v>7359</v>
          </cell>
          <cell r="BI69">
            <v>7776</v>
          </cell>
          <cell r="BJ69">
            <v>8053</v>
          </cell>
          <cell r="BK69">
            <v>7645</v>
          </cell>
          <cell r="BL69">
            <v>30833</v>
          </cell>
          <cell r="BM69">
            <v>32320</v>
          </cell>
          <cell r="BN69">
            <v>197</v>
          </cell>
          <cell r="BO69">
            <v>211</v>
          </cell>
          <cell r="BP69">
            <v>408</v>
          </cell>
          <cell r="BQ69">
            <v>184</v>
          </cell>
          <cell r="BR69">
            <v>190</v>
          </cell>
          <cell r="BS69">
            <v>374</v>
          </cell>
          <cell r="BT69">
            <v>94</v>
          </cell>
          <cell r="BU69">
            <v>120</v>
          </cell>
          <cell r="BV69">
            <v>214</v>
          </cell>
          <cell r="BW69">
            <v>143</v>
          </cell>
          <cell r="BX69">
            <v>164</v>
          </cell>
          <cell r="BY69">
            <v>307</v>
          </cell>
          <cell r="BZ69">
            <v>1303</v>
          </cell>
          <cell r="CA69">
            <v>50</v>
          </cell>
          <cell r="CB69">
            <v>0</v>
          </cell>
          <cell r="CC69">
            <v>0</v>
          </cell>
          <cell r="CD69">
            <v>0</v>
          </cell>
          <cell r="CE69">
            <v>50</v>
          </cell>
          <cell r="CF69">
            <v>5496</v>
          </cell>
          <cell r="CG69">
            <v>8</v>
          </cell>
          <cell r="CH69">
            <v>40</v>
          </cell>
          <cell r="CI69">
            <v>47</v>
          </cell>
          <cell r="CJ69">
            <v>5591</v>
          </cell>
          <cell r="CK69">
            <v>6944</v>
          </cell>
          <cell r="CL69">
            <v>182</v>
          </cell>
          <cell r="CM69">
            <v>197</v>
          </cell>
          <cell r="CN69">
            <v>379</v>
          </cell>
          <cell r="CO69">
            <v>208</v>
          </cell>
          <cell r="CP69">
            <v>218</v>
          </cell>
          <cell r="CQ69">
            <v>426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33</v>
          </cell>
          <cell r="CY69">
            <v>38</v>
          </cell>
          <cell r="CZ69">
            <v>71</v>
          </cell>
          <cell r="DA69">
            <v>59</v>
          </cell>
          <cell r="DB69">
            <v>69</v>
          </cell>
          <cell r="DC69">
            <v>128</v>
          </cell>
          <cell r="DD69">
            <v>166</v>
          </cell>
          <cell r="DE69">
            <v>189</v>
          </cell>
          <cell r="DF69">
            <v>355</v>
          </cell>
          <cell r="DG69">
            <v>86</v>
          </cell>
          <cell r="DH69">
            <v>95</v>
          </cell>
          <cell r="DI69">
            <v>181</v>
          </cell>
          <cell r="DJ69">
            <v>0</v>
          </cell>
          <cell r="DK69">
            <v>0</v>
          </cell>
          <cell r="DL69">
            <v>0</v>
          </cell>
          <cell r="DM69">
            <v>4</v>
          </cell>
          <cell r="DN69">
            <v>0</v>
          </cell>
          <cell r="DO69">
            <v>4</v>
          </cell>
          <cell r="DP69">
            <v>124</v>
          </cell>
          <cell r="DQ69">
            <v>127</v>
          </cell>
          <cell r="DR69">
            <v>251</v>
          </cell>
          <cell r="DS69">
            <v>128</v>
          </cell>
          <cell r="DT69">
            <v>137</v>
          </cell>
          <cell r="DU69">
            <v>265</v>
          </cell>
          <cell r="DV69">
            <v>1341</v>
          </cell>
          <cell r="DW69">
            <v>4</v>
          </cell>
          <cell r="DX69">
            <v>715</v>
          </cell>
          <cell r="DY69">
            <v>2060</v>
          </cell>
          <cell r="DZ69">
            <v>67</v>
          </cell>
          <cell r="EA69">
            <v>35</v>
          </cell>
          <cell r="EB69">
            <v>102</v>
          </cell>
          <cell r="EC69">
            <v>4</v>
          </cell>
          <cell r="ED69">
            <v>1</v>
          </cell>
          <cell r="EE69">
            <v>5</v>
          </cell>
          <cell r="EF69">
            <v>4</v>
          </cell>
          <cell r="EG69">
            <v>4</v>
          </cell>
          <cell r="EH69">
            <v>8</v>
          </cell>
          <cell r="EI69">
            <v>2</v>
          </cell>
          <cell r="EJ69">
            <v>0</v>
          </cell>
          <cell r="EK69">
            <v>2</v>
          </cell>
          <cell r="EL69">
            <v>117</v>
          </cell>
          <cell r="EM69">
            <v>3</v>
          </cell>
          <cell r="EN69">
            <v>0</v>
          </cell>
          <cell r="EO69">
            <v>3</v>
          </cell>
          <cell r="EP69">
            <v>1</v>
          </cell>
          <cell r="EQ69">
            <v>0</v>
          </cell>
          <cell r="ER69">
            <v>1</v>
          </cell>
          <cell r="ES69">
            <v>4</v>
          </cell>
          <cell r="ET69">
            <v>2</v>
          </cell>
          <cell r="EU69">
            <v>6</v>
          </cell>
          <cell r="EV69">
            <v>0</v>
          </cell>
          <cell r="EW69">
            <v>0</v>
          </cell>
          <cell r="EX69">
            <v>0</v>
          </cell>
          <cell r="EY69">
            <v>10</v>
          </cell>
          <cell r="EZ69">
            <v>99</v>
          </cell>
          <cell r="FA69">
            <v>116</v>
          </cell>
          <cell r="FB69">
            <v>215</v>
          </cell>
          <cell r="FC69">
            <v>172</v>
          </cell>
          <cell r="FD69">
            <v>161</v>
          </cell>
          <cell r="FE69">
            <v>333</v>
          </cell>
          <cell r="FF69">
            <v>876</v>
          </cell>
          <cell r="FG69">
            <v>930</v>
          </cell>
          <cell r="FH69">
            <v>1806</v>
          </cell>
          <cell r="FI69">
            <v>208</v>
          </cell>
          <cell r="FJ69">
            <v>196</v>
          </cell>
          <cell r="FK69">
            <v>404</v>
          </cell>
          <cell r="FL69">
            <v>2758</v>
          </cell>
          <cell r="FM69">
            <v>2885</v>
          </cell>
          <cell r="FN69">
            <v>1</v>
          </cell>
          <cell r="FO69">
            <v>0</v>
          </cell>
          <cell r="FP69">
            <v>1</v>
          </cell>
          <cell r="FQ69">
            <v>0</v>
          </cell>
          <cell r="FR69">
            <v>0</v>
          </cell>
          <cell r="FS69">
            <v>0</v>
          </cell>
          <cell r="FT69">
            <v>190</v>
          </cell>
          <cell r="FU69">
            <v>174</v>
          </cell>
          <cell r="FV69">
            <v>364</v>
          </cell>
          <cell r="FW69">
            <v>0</v>
          </cell>
        </row>
        <row r="70">
          <cell r="A70" t="str">
            <v>МАППЛудонкаСЗФО</v>
          </cell>
          <cell r="B70" t="str">
            <v>Псковский</v>
          </cell>
          <cell r="C70" t="str">
            <v>Лудонка</v>
          </cell>
          <cell r="D70" t="str">
            <v>АПП</v>
          </cell>
          <cell r="E70" t="str">
            <v>МАПП</v>
          </cell>
          <cell r="F70" t="str">
            <v>да</v>
          </cell>
          <cell r="G70" t="str">
            <v>СЗФО</v>
          </cell>
          <cell r="H70" t="str">
            <v>Псковская область</v>
          </cell>
          <cell r="I70" t="str">
            <v>Западный</v>
          </cell>
          <cell r="J70" t="str">
            <v>Сухопутный</v>
          </cell>
          <cell r="K70" t="str">
            <v>нет</v>
          </cell>
          <cell r="L70" t="str">
            <v>Латвийская Республика</v>
          </cell>
          <cell r="M70" t="str">
            <v>Виентули</v>
          </cell>
          <cell r="N70">
            <v>36500</v>
          </cell>
          <cell r="O70">
            <v>7300</v>
          </cell>
          <cell r="P70">
            <v>138700</v>
          </cell>
          <cell r="Q70">
            <v>500</v>
          </cell>
          <cell r="R70">
            <v>18</v>
          </cell>
          <cell r="S70">
            <v>16</v>
          </cell>
          <cell r="T70">
            <v>12</v>
          </cell>
          <cell r="U70">
            <v>6</v>
          </cell>
          <cell r="V70">
            <v>52</v>
          </cell>
          <cell r="W70">
            <v>56</v>
          </cell>
          <cell r="X70">
            <v>61</v>
          </cell>
          <cell r="Y70">
            <v>45</v>
          </cell>
          <cell r="Z70">
            <v>57</v>
          </cell>
          <cell r="AA70">
            <v>219</v>
          </cell>
          <cell r="AB70">
            <v>19713</v>
          </cell>
          <cell r="AC70">
            <v>21278</v>
          </cell>
          <cell r="AD70">
            <v>20638</v>
          </cell>
          <cell r="AE70">
            <v>19458</v>
          </cell>
          <cell r="AF70">
            <v>81087</v>
          </cell>
          <cell r="AG70">
            <v>81358</v>
          </cell>
          <cell r="AH70">
            <v>0</v>
          </cell>
          <cell r="AI70">
            <v>7</v>
          </cell>
          <cell r="AJ70">
            <v>1</v>
          </cell>
          <cell r="AK70">
            <v>2</v>
          </cell>
          <cell r="AL70">
            <v>10</v>
          </cell>
          <cell r="AM70">
            <v>57</v>
          </cell>
          <cell r="AN70">
            <v>52</v>
          </cell>
          <cell r="AO70">
            <v>61</v>
          </cell>
          <cell r="AP70">
            <v>63</v>
          </cell>
          <cell r="AQ70">
            <v>233</v>
          </cell>
          <cell r="AR70">
            <v>19323</v>
          </cell>
          <cell r="AS70">
            <v>20678</v>
          </cell>
          <cell r="AT70">
            <v>23782</v>
          </cell>
          <cell r="AU70">
            <v>21928</v>
          </cell>
          <cell r="AV70">
            <v>85711</v>
          </cell>
          <cell r="AW70">
            <v>85954</v>
          </cell>
          <cell r="AX70">
            <v>4</v>
          </cell>
          <cell r="AY70">
            <v>0</v>
          </cell>
          <cell r="AZ70">
            <v>14</v>
          </cell>
          <cell r="BA70">
            <v>9</v>
          </cell>
          <cell r="BB70">
            <v>27</v>
          </cell>
          <cell r="BC70">
            <v>25</v>
          </cell>
          <cell r="BD70">
            <v>7</v>
          </cell>
          <cell r="BE70">
            <v>18</v>
          </cell>
          <cell r="BF70">
            <v>9</v>
          </cell>
          <cell r="BG70">
            <v>59</v>
          </cell>
          <cell r="BH70">
            <v>17706</v>
          </cell>
          <cell r="BI70">
            <v>22029</v>
          </cell>
          <cell r="BJ70">
            <v>22407</v>
          </cell>
          <cell r="BK70">
            <v>19947</v>
          </cell>
          <cell r="BL70">
            <v>82089</v>
          </cell>
          <cell r="BM70">
            <v>82175</v>
          </cell>
          <cell r="BN70">
            <v>2</v>
          </cell>
          <cell r="BO70">
            <v>2</v>
          </cell>
          <cell r="BP70">
            <v>4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2</v>
          </cell>
          <cell r="BV70">
            <v>4</v>
          </cell>
          <cell r="BW70">
            <v>0</v>
          </cell>
          <cell r="BX70">
            <v>0</v>
          </cell>
          <cell r="BY70">
            <v>0</v>
          </cell>
          <cell r="BZ70">
            <v>8</v>
          </cell>
          <cell r="CA70">
            <v>7</v>
          </cell>
          <cell r="CB70">
            <v>0</v>
          </cell>
          <cell r="CC70">
            <v>0</v>
          </cell>
          <cell r="CD70">
            <v>1</v>
          </cell>
          <cell r="CE70">
            <v>8</v>
          </cell>
          <cell r="CF70">
            <v>16423</v>
          </cell>
          <cell r="CG70">
            <v>28</v>
          </cell>
          <cell r="CH70">
            <v>82</v>
          </cell>
          <cell r="CI70">
            <v>49</v>
          </cell>
          <cell r="CJ70">
            <v>16582</v>
          </cell>
          <cell r="CK70">
            <v>16598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1</v>
          </cell>
          <cell r="CS70">
            <v>1</v>
          </cell>
          <cell r="CT70">
            <v>2</v>
          </cell>
          <cell r="CU70">
            <v>0</v>
          </cell>
          <cell r="CV70">
            <v>0</v>
          </cell>
          <cell r="CW70">
            <v>0</v>
          </cell>
          <cell r="CX70">
            <v>15</v>
          </cell>
          <cell r="CY70">
            <v>15</v>
          </cell>
          <cell r="CZ70">
            <v>30</v>
          </cell>
          <cell r="DA70">
            <v>35</v>
          </cell>
          <cell r="DB70">
            <v>29</v>
          </cell>
          <cell r="DC70">
            <v>64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2</v>
          </cell>
          <cell r="DK70">
            <v>1</v>
          </cell>
          <cell r="DL70">
            <v>3</v>
          </cell>
          <cell r="DM70">
            <v>1</v>
          </cell>
          <cell r="DN70">
            <v>0</v>
          </cell>
          <cell r="DO70">
            <v>1</v>
          </cell>
          <cell r="DP70">
            <v>54</v>
          </cell>
          <cell r="DQ70">
            <v>60</v>
          </cell>
          <cell r="DR70">
            <v>114</v>
          </cell>
          <cell r="DS70">
            <v>40</v>
          </cell>
          <cell r="DT70">
            <v>34</v>
          </cell>
          <cell r="DU70">
            <v>74</v>
          </cell>
          <cell r="DV70">
            <v>0</v>
          </cell>
          <cell r="DW70">
            <v>6</v>
          </cell>
          <cell r="DX70">
            <v>282</v>
          </cell>
          <cell r="DY70">
            <v>288</v>
          </cell>
          <cell r="DZ70">
            <v>0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1</v>
          </cell>
          <cell r="EN70">
            <v>3</v>
          </cell>
          <cell r="EO70">
            <v>4</v>
          </cell>
          <cell r="EP70">
            <v>42</v>
          </cell>
          <cell r="EQ70">
            <v>80</v>
          </cell>
          <cell r="ER70">
            <v>122</v>
          </cell>
          <cell r="ES70">
            <v>165</v>
          </cell>
          <cell r="ET70">
            <v>162</v>
          </cell>
          <cell r="EU70">
            <v>327</v>
          </cell>
          <cell r="EV70">
            <v>224</v>
          </cell>
          <cell r="EW70">
            <v>115</v>
          </cell>
          <cell r="EX70">
            <v>339</v>
          </cell>
          <cell r="EY70">
            <v>792</v>
          </cell>
          <cell r="EZ70">
            <v>42</v>
          </cell>
          <cell r="FA70">
            <v>136</v>
          </cell>
          <cell r="FB70">
            <v>178</v>
          </cell>
          <cell r="FC70">
            <v>518</v>
          </cell>
          <cell r="FD70">
            <v>1608</v>
          </cell>
          <cell r="FE70">
            <v>2126</v>
          </cell>
          <cell r="FF70">
            <v>2357</v>
          </cell>
          <cell r="FG70">
            <v>3458</v>
          </cell>
          <cell r="FH70">
            <v>5815</v>
          </cell>
          <cell r="FI70">
            <v>1245</v>
          </cell>
          <cell r="FJ70">
            <v>1998</v>
          </cell>
          <cell r="FK70">
            <v>3243</v>
          </cell>
          <cell r="FL70">
            <v>11362</v>
          </cell>
          <cell r="FM70">
            <v>12154</v>
          </cell>
          <cell r="FN70">
            <v>0</v>
          </cell>
          <cell r="FO70">
            <v>0</v>
          </cell>
          <cell r="FP70">
            <v>0</v>
          </cell>
          <cell r="FQ70">
            <v>158</v>
          </cell>
          <cell r="FR70">
            <v>33</v>
          </cell>
          <cell r="FS70">
            <v>191</v>
          </cell>
          <cell r="FT70">
            <v>927</v>
          </cell>
          <cell r="FU70">
            <v>672</v>
          </cell>
          <cell r="FV70">
            <v>1599</v>
          </cell>
          <cell r="FW70">
            <v>0</v>
          </cell>
        </row>
        <row r="71">
          <cell r="A71" t="str">
            <v>МАППЛюттяСЗФО</v>
          </cell>
          <cell r="B71" t="str">
            <v>Санкт-Петербургский</v>
          </cell>
          <cell r="C71" t="str">
            <v>Люття</v>
          </cell>
          <cell r="D71" t="str">
            <v>АПП</v>
          </cell>
          <cell r="E71" t="str">
            <v>МАПП</v>
          </cell>
          <cell r="F71" t="str">
            <v>да</v>
          </cell>
          <cell r="G71" t="str">
            <v>СЗФО</v>
          </cell>
          <cell r="H71" t="str">
            <v>Республика Карелия</v>
          </cell>
          <cell r="I71" t="str">
            <v>Западный</v>
          </cell>
          <cell r="J71" t="str">
            <v>Сухопутный</v>
          </cell>
          <cell r="K71" t="str">
            <v>да</v>
          </cell>
          <cell r="L71" t="str">
            <v>Финляндская Республика</v>
          </cell>
          <cell r="M71" t="str">
            <v>Вартиус</v>
          </cell>
          <cell r="N71">
            <v>21900</v>
          </cell>
          <cell r="O71">
            <v>7300</v>
          </cell>
          <cell r="P71">
            <v>80300</v>
          </cell>
          <cell r="Q71">
            <v>300</v>
          </cell>
          <cell r="R71">
            <v>8476</v>
          </cell>
          <cell r="S71">
            <v>8543</v>
          </cell>
          <cell r="T71">
            <v>8309</v>
          </cell>
          <cell r="U71">
            <v>8390</v>
          </cell>
          <cell r="V71">
            <v>33718</v>
          </cell>
          <cell r="W71">
            <v>81</v>
          </cell>
          <cell r="X71">
            <v>105</v>
          </cell>
          <cell r="Y71">
            <v>123</v>
          </cell>
          <cell r="Z71">
            <v>96</v>
          </cell>
          <cell r="AA71">
            <v>405</v>
          </cell>
          <cell r="AB71">
            <v>50285</v>
          </cell>
          <cell r="AC71">
            <v>52171</v>
          </cell>
          <cell r="AD71">
            <v>57301</v>
          </cell>
          <cell r="AE71">
            <v>51438</v>
          </cell>
          <cell r="AF71">
            <v>211195</v>
          </cell>
          <cell r="AG71">
            <v>245318</v>
          </cell>
          <cell r="AH71">
            <v>8181</v>
          </cell>
          <cell r="AI71">
            <v>6663</v>
          </cell>
          <cell r="AJ71">
            <v>7584</v>
          </cell>
          <cell r="AK71">
            <v>9527</v>
          </cell>
          <cell r="AL71">
            <v>31955</v>
          </cell>
          <cell r="AM71">
            <v>74</v>
          </cell>
          <cell r="AN71">
            <v>123</v>
          </cell>
          <cell r="AO71">
            <v>126</v>
          </cell>
          <cell r="AP71">
            <v>81</v>
          </cell>
          <cell r="AQ71">
            <v>404</v>
          </cell>
          <cell r="AR71">
            <v>46967</v>
          </cell>
          <cell r="AS71">
            <v>49686</v>
          </cell>
          <cell r="AT71">
            <v>55290</v>
          </cell>
          <cell r="AU71">
            <v>52677</v>
          </cell>
          <cell r="AV71">
            <v>204620</v>
          </cell>
          <cell r="AW71">
            <v>236979</v>
          </cell>
          <cell r="AX71">
            <v>8618</v>
          </cell>
          <cell r="AY71">
            <v>7861</v>
          </cell>
          <cell r="AZ71">
            <v>9655</v>
          </cell>
          <cell r="BA71">
            <v>10266</v>
          </cell>
          <cell r="BB71">
            <v>36400</v>
          </cell>
          <cell r="BC71">
            <v>63</v>
          </cell>
          <cell r="BD71">
            <v>111</v>
          </cell>
          <cell r="BE71">
            <v>116</v>
          </cell>
          <cell r="BF71">
            <v>70</v>
          </cell>
          <cell r="BG71">
            <v>360</v>
          </cell>
          <cell r="BH71">
            <v>45964</v>
          </cell>
          <cell r="BI71">
            <v>51423</v>
          </cell>
          <cell r="BJ71">
            <v>56936</v>
          </cell>
          <cell r="BK71">
            <v>51485</v>
          </cell>
          <cell r="BL71">
            <v>205808</v>
          </cell>
          <cell r="BM71">
            <v>242568</v>
          </cell>
          <cell r="BN71">
            <v>3602</v>
          </cell>
          <cell r="BO71">
            <v>3512</v>
          </cell>
          <cell r="BP71">
            <v>7114</v>
          </cell>
          <cell r="BQ71">
            <v>3786</v>
          </cell>
          <cell r="BR71">
            <v>3673</v>
          </cell>
          <cell r="BS71">
            <v>7459</v>
          </cell>
          <cell r="BT71">
            <v>4373</v>
          </cell>
          <cell r="BU71">
            <v>4259</v>
          </cell>
          <cell r="BV71">
            <v>8632</v>
          </cell>
          <cell r="BW71">
            <v>4501</v>
          </cell>
          <cell r="BX71">
            <v>4346</v>
          </cell>
          <cell r="BY71">
            <v>8847</v>
          </cell>
          <cell r="BZ71">
            <v>32052</v>
          </cell>
          <cell r="CA71">
            <v>38</v>
          </cell>
          <cell r="CB71">
            <v>0</v>
          </cell>
          <cell r="CC71">
            <v>0</v>
          </cell>
          <cell r="CD71">
            <v>1</v>
          </cell>
          <cell r="CE71">
            <v>39</v>
          </cell>
          <cell r="CF71">
            <v>40117</v>
          </cell>
          <cell r="CG71">
            <v>105</v>
          </cell>
          <cell r="CH71">
            <v>559</v>
          </cell>
          <cell r="CI71">
            <v>996</v>
          </cell>
          <cell r="CJ71">
            <v>41777</v>
          </cell>
          <cell r="CK71">
            <v>73868</v>
          </cell>
          <cell r="CL71">
            <v>4180</v>
          </cell>
          <cell r="CM71">
            <v>4034</v>
          </cell>
          <cell r="CN71">
            <v>8214</v>
          </cell>
          <cell r="CO71">
            <v>3212</v>
          </cell>
          <cell r="CP71">
            <v>3124</v>
          </cell>
          <cell r="CQ71">
            <v>6336</v>
          </cell>
          <cell r="CR71">
            <v>0</v>
          </cell>
          <cell r="CS71">
            <v>0</v>
          </cell>
          <cell r="CT71">
            <v>0</v>
          </cell>
          <cell r="CU71">
            <v>2</v>
          </cell>
          <cell r="CV71">
            <v>2</v>
          </cell>
          <cell r="CW71">
            <v>4</v>
          </cell>
          <cell r="CX71">
            <v>463</v>
          </cell>
          <cell r="CY71">
            <v>510</v>
          </cell>
          <cell r="CZ71">
            <v>973</v>
          </cell>
          <cell r="DA71">
            <v>906</v>
          </cell>
          <cell r="DB71">
            <v>825</v>
          </cell>
          <cell r="DC71">
            <v>1731</v>
          </cell>
          <cell r="DD71">
            <v>3750</v>
          </cell>
          <cell r="DE71">
            <v>3569</v>
          </cell>
          <cell r="DF71">
            <v>7319</v>
          </cell>
          <cell r="DG71">
            <v>4307</v>
          </cell>
          <cell r="DH71">
            <v>4110</v>
          </cell>
          <cell r="DI71">
            <v>8417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2033</v>
          </cell>
          <cell r="DQ71">
            <v>2071</v>
          </cell>
          <cell r="DR71">
            <v>4104</v>
          </cell>
          <cell r="DS71">
            <v>2849</v>
          </cell>
          <cell r="DT71">
            <v>2708</v>
          </cell>
          <cell r="DU71">
            <v>5557</v>
          </cell>
          <cell r="DV71">
            <v>30286</v>
          </cell>
          <cell r="DW71">
            <v>4</v>
          </cell>
          <cell r="DX71">
            <v>12365</v>
          </cell>
          <cell r="DY71">
            <v>42655</v>
          </cell>
          <cell r="DZ71">
            <v>3028</v>
          </cell>
          <cell r="EA71">
            <v>2911</v>
          </cell>
          <cell r="EB71">
            <v>5939</v>
          </cell>
          <cell r="EC71">
            <v>1369</v>
          </cell>
          <cell r="ED71">
            <v>1332</v>
          </cell>
          <cell r="EE71">
            <v>2701</v>
          </cell>
          <cell r="EF71">
            <v>336</v>
          </cell>
          <cell r="EG71">
            <v>323</v>
          </cell>
          <cell r="EH71">
            <v>659</v>
          </cell>
          <cell r="EI71">
            <v>138</v>
          </cell>
          <cell r="EJ71">
            <v>137</v>
          </cell>
          <cell r="EK71">
            <v>275</v>
          </cell>
          <cell r="EL71">
            <v>9574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1</v>
          </cell>
          <cell r="ET71">
            <v>1</v>
          </cell>
          <cell r="EU71">
            <v>2</v>
          </cell>
          <cell r="EV71">
            <v>0</v>
          </cell>
          <cell r="EW71">
            <v>0</v>
          </cell>
          <cell r="EX71">
            <v>0</v>
          </cell>
          <cell r="EY71">
            <v>2</v>
          </cell>
          <cell r="EZ71">
            <v>2746</v>
          </cell>
          <cell r="FA71">
            <v>2934</v>
          </cell>
          <cell r="FB71">
            <v>5680</v>
          </cell>
          <cell r="FC71">
            <v>4203</v>
          </cell>
          <cell r="FD71">
            <v>4120</v>
          </cell>
          <cell r="FE71">
            <v>8323</v>
          </cell>
          <cell r="FF71">
            <v>7851</v>
          </cell>
          <cell r="FG71">
            <v>7947</v>
          </cell>
          <cell r="FH71">
            <v>15798</v>
          </cell>
          <cell r="FI71">
            <v>6276</v>
          </cell>
          <cell r="FJ71">
            <v>6061</v>
          </cell>
          <cell r="FK71">
            <v>12337</v>
          </cell>
          <cell r="FL71">
            <v>42138</v>
          </cell>
          <cell r="FM71">
            <v>51714</v>
          </cell>
          <cell r="FN71">
            <v>66</v>
          </cell>
          <cell r="FO71">
            <v>67</v>
          </cell>
          <cell r="FP71">
            <v>133</v>
          </cell>
          <cell r="FQ71">
            <v>0</v>
          </cell>
          <cell r="FR71">
            <v>0</v>
          </cell>
          <cell r="FS71">
            <v>0</v>
          </cell>
          <cell r="FT71">
            <v>5569</v>
          </cell>
          <cell r="FU71">
            <v>5672</v>
          </cell>
          <cell r="FV71">
            <v>11241</v>
          </cell>
          <cell r="FW71">
            <v>44</v>
          </cell>
        </row>
        <row r="72">
          <cell r="A72" t="str">
            <v>МАППМамоново (Гжехотки)СЗФО</v>
          </cell>
          <cell r="B72" t="str">
            <v>Калининградский</v>
          </cell>
          <cell r="C72" t="str">
            <v>Мамоново (Гжехотки)</v>
          </cell>
          <cell r="D72" t="str">
            <v>АПП</v>
          </cell>
          <cell r="E72" t="str">
            <v>МАПП</v>
          </cell>
          <cell r="F72" t="str">
            <v>да</v>
          </cell>
          <cell r="G72" t="str">
            <v>СЗФО</v>
          </cell>
          <cell r="H72" t="str">
            <v>Калининградская область</v>
          </cell>
          <cell r="I72" t="str">
            <v>Западный</v>
          </cell>
          <cell r="J72" t="str">
            <v>Сухопутный</v>
          </cell>
          <cell r="K72" t="str">
            <v>нет</v>
          </cell>
          <cell r="L72" t="str">
            <v>Республика Польша</v>
          </cell>
          <cell r="M72" t="str">
            <v>Гжехотки</v>
          </cell>
          <cell r="N72">
            <v>456250</v>
          </cell>
          <cell r="O72">
            <v>54750</v>
          </cell>
          <cell r="P72">
            <v>949000</v>
          </cell>
          <cell r="Q72">
            <v>4000</v>
          </cell>
          <cell r="R72">
            <v>9044</v>
          </cell>
          <cell r="S72">
            <v>11943</v>
          </cell>
          <cell r="T72">
            <v>11532</v>
          </cell>
          <cell r="U72">
            <v>11738</v>
          </cell>
          <cell r="V72">
            <v>44257</v>
          </cell>
          <cell r="W72">
            <v>633</v>
          </cell>
          <cell r="X72">
            <v>913</v>
          </cell>
          <cell r="Y72">
            <v>870</v>
          </cell>
          <cell r="Z72">
            <v>733</v>
          </cell>
          <cell r="AA72">
            <v>3149</v>
          </cell>
          <cell r="AB72">
            <v>129678</v>
          </cell>
          <cell r="AC72">
            <v>142637</v>
          </cell>
          <cell r="AD72">
            <v>145310</v>
          </cell>
          <cell r="AE72">
            <v>122456</v>
          </cell>
          <cell r="AF72">
            <v>540081</v>
          </cell>
          <cell r="AG72">
            <v>587487</v>
          </cell>
          <cell r="AH72">
            <v>9744</v>
          </cell>
          <cell r="AI72">
            <v>10276</v>
          </cell>
          <cell r="AJ72">
            <v>9765</v>
          </cell>
          <cell r="AK72">
            <v>9909</v>
          </cell>
          <cell r="AL72">
            <v>39694</v>
          </cell>
          <cell r="AM72">
            <v>695</v>
          </cell>
          <cell r="AN72">
            <v>974</v>
          </cell>
          <cell r="AO72">
            <v>888</v>
          </cell>
          <cell r="AP72">
            <v>680</v>
          </cell>
          <cell r="AQ72">
            <v>3237</v>
          </cell>
          <cell r="AR72">
            <v>115963</v>
          </cell>
          <cell r="AS72">
            <v>130931</v>
          </cell>
          <cell r="AT72">
            <v>138306</v>
          </cell>
          <cell r="AU72">
            <v>124277</v>
          </cell>
          <cell r="AV72">
            <v>509477</v>
          </cell>
          <cell r="AW72">
            <v>552408</v>
          </cell>
          <cell r="AX72">
            <v>8642</v>
          </cell>
          <cell r="AY72">
            <v>9834</v>
          </cell>
          <cell r="AZ72">
            <v>10685</v>
          </cell>
          <cell r="BA72">
            <v>10262</v>
          </cell>
          <cell r="BB72">
            <v>39423</v>
          </cell>
          <cell r="BC72">
            <v>730</v>
          </cell>
          <cell r="BD72">
            <v>888</v>
          </cell>
          <cell r="BE72">
            <v>1099</v>
          </cell>
          <cell r="BF72">
            <v>1028</v>
          </cell>
          <cell r="BG72">
            <v>3745</v>
          </cell>
          <cell r="BH72">
            <v>114643</v>
          </cell>
          <cell r="BI72">
            <v>129908</v>
          </cell>
          <cell r="BJ72">
            <v>146621</v>
          </cell>
          <cell r="BK72">
            <v>134324</v>
          </cell>
          <cell r="BL72">
            <v>525496</v>
          </cell>
          <cell r="BM72">
            <v>568664</v>
          </cell>
          <cell r="BN72">
            <v>4325</v>
          </cell>
          <cell r="BO72">
            <v>5107</v>
          </cell>
          <cell r="BP72">
            <v>9432</v>
          </cell>
          <cell r="BQ72">
            <v>4266</v>
          </cell>
          <cell r="BR72">
            <v>4997</v>
          </cell>
          <cell r="BS72">
            <v>9263</v>
          </cell>
          <cell r="BT72">
            <v>4989</v>
          </cell>
          <cell r="BU72">
            <v>6244</v>
          </cell>
          <cell r="BV72">
            <v>11233</v>
          </cell>
          <cell r="BW72">
            <v>4870</v>
          </cell>
          <cell r="BX72">
            <v>5652</v>
          </cell>
          <cell r="BY72">
            <v>10522</v>
          </cell>
          <cell r="BZ72">
            <v>40450</v>
          </cell>
          <cell r="CA72">
            <v>810</v>
          </cell>
          <cell r="CB72">
            <v>6</v>
          </cell>
          <cell r="CC72">
            <v>14</v>
          </cell>
          <cell r="CD72">
            <v>18</v>
          </cell>
          <cell r="CE72">
            <v>848</v>
          </cell>
          <cell r="CF72">
            <v>100491</v>
          </cell>
          <cell r="CG72">
            <v>1610</v>
          </cell>
          <cell r="CH72">
            <v>6856</v>
          </cell>
          <cell r="CI72">
            <v>7289</v>
          </cell>
          <cell r="CJ72">
            <v>116246</v>
          </cell>
          <cell r="CK72">
            <v>157544</v>
          </cell>
          <cell r="CL72">
            <v>3924</v>
          </cell>
          <cell r="CM72">
            <v>5397</v>
          </cell>
          <cell r="CN72">
            <v>9321</v>
          </cell>
          <cell r="CO72">
            <v>4622</v>
          </cell>
          <cell r="CP72">
            <v>6321</v>
          </cell>
          <cell r="CQ72">
            <v>10943</v>
          </cell>
          <cell r="CR72">
            <v>17</v>
          </cell>
          <cell r="CS72">
            <v>13</v>
          </cell>
          <cell r="CT72">
            <v>30</v>
          </cell>
          <cell r="CU72">
            <v>42</v>
          </cell>
          <cell r="CV72">
            <v>27</v>
          </cell>
          <cell r="CW72">
            <v>69</v>
          </cell>
          <cell r="CX72">
            <v>3445</v>
          </cell>
          <cell r="CY72">
            <v>3701</v>
          </cell>
          <cell r="CZ72">
            <v>7146</v>
          </cell>
          <cell r="DA72">
            <v>6010</v>
          </cell>
          <cell r="DB72">
            <v>6121</v>
          </cell>
          <cell r="DC72">
            <v>12131</v>
          </cell>
          <cell r="DD72">
            <v>5233</v>
          </cell>
          <cell r="DE72">
            <v>6717</v>
          </cell>
          <cell r="DF72">
            <v>11950</v>
          </cell>
          <cell r="DG72">
            <v>5661</v>
          </cell>
          <cell r="DH72">
            <v>6645</v>
          </cell>
          <cell r="DI72">
            <v>12306</v>
          </cell>
          <cell r="DJ72">
            <v>164</v>
          </cell>
          <cell r="DK72">
            <v>154</v>
          </cell>
          <cell r="DL72">
            <v>318</v>
          </cell>
          <cell r="DM72">
            <v>268</v>
          </cell>
          <cell r="DN72">
            <v>250</v>
          </cell>
          <cell r="DO72">
            <v>518</v>
          </cell>
          <cell r="DP72">
            <v>8646</v>
          </cell>
          <cell r="DQ72">
            <v>8814</v>
          </cell>
          <cell r="DR72">
            <v>17460</v>
          </cell>
          <cell r="DS72">
            <v>8896</v>
          </cell>
          <cell r="DT72">
            <v>8033</v>
          </cell>
          <cell r="DU72">
            <v>16929</v>
          </cell>
          <cell r="DV72">
            <v>44520</v>
          </cell>
          <cell r="DW72">
            <v>935</v>
          </cell>
          <cell r="DX72">
            <v>53666</v>
          </cell>
          <cell r="DY72">
            <v>99121</v>
          </cell>
          <cell r="DZ72">
            <v>4182</v>
          </cell>
          <cell r="EA72">
            <v>5165</v>
          </cell>
          <cell r="EB72">
            <v>9347</v>
          </cell>
          <cell r="EC72">
            <v>2340</v>
          </cell>
          <cell r="ED72">
            <v>1875</v>
          </cell>
          <cell r="EE72">
            <v>4215</v>
          </cell>
          <cell r="EF72">
            <v>2961</v>
          </cell>
          <cell r="EG72">
            <v>3047</v>
          </cell>
          <cell r="EH72">
            <v>6008</v>
          </cell>
          <cell r="EI72">
            <v>3171</v>
          </cell>
          <cell r="EJ72">
            <v>3375</v>
          </cell>
          <cell r="EK72">
            <v>6546</v>
          </cell>
          <cell r="EL72">
            <v>26116</v>
          </cell>
          <cell r="EM72">
            <v>315</v>
          </cell>
          <cell r="EN72">
            <v>314</v>
          </cell>
          <cell r="EO72">
            <v>629</v>
          </cell>
          <cell r="EP72">
            <v>278</v>
          </cell>
          <cell r="EQ72">
            <v>277</v>
          </cell>
          <cell r="ER72">
            <v>555</v>
          </cell>
          <cell r="ES72">
            <v>352</v>
          </cell>
          <cell r="ET72">
            <v>353</v>
          </cell>
          <cell r="EU72">
            <v>705</v>
          </cell>
          <cell r="EV72">
            <v>380</v>
          </cell>
          <cell r="EW72">
            <v>372</v>
          </cell>
          <cell r="EX72">
            <v>752</v>
          </cell>
          <cell r="EY72">
            <v>2641</v>
          </cell>
          <cell r="EZ72">
            <v>6292</v>
          </cell>
          <cell r="FA72">
            <v>7397</v>
          </cell>
          <cell r="FB72">
            <v>13689</v>
          </cell>
          <cell r="FC72">
            <v>10855</v>
          </cell>
          <cell r="FD72">
            <v>9619</v>
          </cell>
          <cell r="FE72">
            <v>20474</v>
          </cell>
          <cell r="FF72">
            <v>21227</v>
          </cell>
          <cell r="FG72">
            <v>18393</v>
          </cell>
          <cell r="FH72">
            <v>39620</v>
          </cell>
          <cell r="FI72">
            <v>18365</v>
          </cell>
          <cell r="FJ72">
            <v>15456</v>
          </cell>
          <cell r="FK72">
            <v>33821</v>
          </cell>
          <cell r="FL72">
            <v>107604</v>
          </cell>
          <cell r="FM72">
            <v>136361</v>
          </cell>
          <cell r="FN72">
            <v>2581</v>
          </cell>
          <cell r="FO72">
            <v>2370</v>
          </cell>
          <cell r="FP72">
            <v>4951</v>
          </cell>
          <cell r="FQ72">
            <v>396</v>
          </cell>
          <cell r="FR72">
            <v>394</v>
          </cell>
          <cell r="FS72">
            <v>790</v>
          </cell>
          <cell r="FT72">
            <v>17362</v>
          </cell>
          <cell r="FU72">
            <v>18306</v>
          </cell>
          <cell r="FV72">
            <v>35668</v>
          </cell>
          <cell r="FW72">
            <v>2370</v>
          </cell>
        </row>
        <row r="73">
          <cell r="A73" t="str">
            <v>ДАППНевольноеСФО</v>
          </cell>
          <cell r="B73" t="str">
            <v>Новосибирский</v>
          </cell>
          <cell r="C73" t="str">
            <v>Невольное</v>
          </cell>
          <cell r="D73" t="str">
            <v>АПП</v>
          </cell>
          <cell r="E73" t="str">
            <v>ДАПП</v>
          </cell>
          <cell r="F73" t="str">
            <v>да</v>
          </cell>
          <cell r="G73" t="str">
            <v>СФО</v>
          </cell>
          <cell r="H73" t="str">
            <v>Омская область</v>
          </cell>
          <cell r="I73" t="str">
            <v>Не является признаком отнесения к МТК</v>
          </cell>
          <cell r="J73" t="str">
            <v>Не является признаком отнесения к МТК</v>
          </cell>
          <cell r="K73" t="str">
            <v>нет</v>
          </cell>
          <cell r="L73" t="str">
            <v>Республика Казахстан</v>
          </cell>
          <cell r="M73" t="str">
            <v>Амангельды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1182</v>
          </cell>
          <cell r="S73">
            <v>915</v>
          </cell>
          <cell r="T73">
            <v>1919</v>
          </cell>
          <cell r="U73">
            <v>2661</v>
          </cell>
          <cell r="V73">
            <v>6677</v>
          </cell>
          <cell r="W73">
            <v>62</v>
          </cell>
          <cell r="X73">
            <v>84</v>
          </cell>
          <cell r="Y73">
            <v>95</v>
          </cell>
          <cell r="Z73">
            <v>68</v>
          </cell>
          <cell r="AA73">
            <v>309</v>
          </cell>
          <cell r="AB73">
            <v>3021</v>
          </cell>
          <cell r="AC73">
            <v>5146</v>
          </cell>
          <cell r="AD73">
            <v>7185</v>
          </cell>
          <cell r="AE73">
            <v>4105</v>
          </cell>
          <cell r="AF73">
            <v>19457</v>
          </cell>
          <cell r="AG73">
            <v>26443</v>
          </cell>
          <cell r="AH73">
            <v>1665</v>
          </cell>
          <cell r="AI73">
            <v>808</v>
          </cell>
          <cell r="AJ73">
            <v>1397</v>
          </cell>
          <cell r="AK73">
            <v>2176</v>
          </cell>
          <cell r="AL73">
            <v>6046</v>
          </cell>
          <cell r="AM73">
            <v>51</v>
          </cell>
          <cell r="AN73">
            <v>67</v>
          </cell>
          <cell r="AO73">
            <v>88</v>
          </cell>
          <cell r="AP73">
            <v>39</v>
          </cell>
          <cell r="AQ73">
            <v>245</v>
          </cell>
          <cell r="AR73">
            <v>3334</v>
          </cell>
          <cell r="AS73">
            <v>4643</v>
          </cell>
          <cell r="AT73">
            <v>7195</v>
          </cell>
          <cell r="AU73">
            <v>4214</v>
          </cell>
          <cell r="AV73">
            <v>19386</v>
          </cell>
          <cell r="AW73">
            <v>25677</v>
          </cell>
          <cell r="AX73">
            <v>1073</v>
          </cell>
          <cell r="AY73">
            <v>829</v>
          </cell>
          <cell r="AZ73">
            <v>2264</v>
          </cell>
          <cell r="BA73">
            <v>1568</v>
          </cell>
          <cell r="BB73">
            <v>5734</v>
          </cell>
          <cell r="BC73">
            <v>13</v>
          </cell>
          <cell r="BD73">
            <v>11</v>
          </cell>
          <cell r="BE73">
            <v>21</v>
          </cell>
          <cell r="BF73">
            <v>19</v>
          </cell>
          <cell r="BG73">
            <v>64</v>
          </cell>
          <cell r="BH73">
            <v>3209</v>
          </cell>
          <cell r="BI73">
            <v>5025</v>
          </cell>
          <cell r="BJ73">
            <v>7103</v>
          </cell>
          <cell r="BK73">
            <v>3744</v>
          </cell>
          <cell r="BL73">
            <v>19081</v>
          </cell>
          <cell r="BM73">
            <v>24879</v>
          </cell>
          <cell r="BN73">
            <v>670</v>
          </cell>
          <cell r="BO73">
            <v>649</v>
          </cell>
          <cell r="BP73">
            <v>1319</v>
          </cell>
          <cell r="BQ73">
            <v>273</v>
          </cell>
          <cell r="BR73">
            <v>118</v>
          </cell>
          <cell r="BS73">
            <v>391</v>
          </cell>
          <cell r="BT73">
            <v>479</v>
          </cell>
          <cell r="BU73">
            <v>348</v>
          </cell>
          <cell r="BV73">
            <v>827</v>
          </cell>
          <cell r="BW73">
            <v>427</v>
          </cell>
          <cell r="BX73">
            <v>409</v>
          </cell>
          <cell r="BY73">
            <v>836</v>
          </cell>
          <cell r="BZ73">
            <v>3373</v>
          </cell>
          <cell r="CA73">
            <v>6</v>
          </cell>
          <cell r="CB73">
            <v>0</v>
          </cell>
          <cell r="CC73">
            <v>0</v>
          </cell>
          <cell r="CD73">
            <v>0</v>
          </cell>
          <cell r="CE73">
            <v>6</v>
          </cell>
          <cell r="CF73">
            <v>2418</v>
          </cell>
          <cell r="CG73">
            <v>51</v>
          </cell>
          <cell r="CH73">
            <v>548</v>
          </cell>
          <cell r="CI73">
            <v>331</v>
          </cell>
          <cell r="CJ73">
            <v>3348</v>
          </cell>
          <cell r="CK73">
            <v>6727</v>
          </cell>
          <cell r="CL73">
            <v>289</v>
          </cell>
          <cell r="CM73">
            <v>277</v>
          </cell>
          <cell r="CN73">
            <v>566</v>
          </cell>
          <cell r="CO73">
            <v>297</v>
          </cell>
          <cell r="CP73">
            <v>290</v>
          </cell>
          <cell r="CQ73">
            <v>587</v>
          </cell>
          <cell r="CR73">
            <v>0</v>
          </cell>
          <cell r="CS73">
            <v>0</v>
          </cell>
          <cell r="CT73">
            <v>0</v>
          </cell>
          <cell r="CU73">
            <v>1</v>
          </cell>
          <cell r="CV73">
            <v>1</v>
          </cell>
          <cell r="CW73">
            <v>2</v>
          </cell>
          <cell r="CX73">
            <v>133</v>
          </cell>
          <cell r="CY73">
            <v>146</v>
          </cell>
          <cell r="CZ73">
            <v>279</v>
          </cell>
          <cell r="DA73">
            <v>220</v>
          </cell>
          <cell r="DB73">
            <v>271</v>
          </cell>
          <cell r="DC73">
            <v>491</v>
          </cell>
          <cell r="DD73">
            <v>408</v>
          </cell>
          <cell r="DE73">
            <v>424</v>
          </cell>
          <cell r="DF73">
            <v>832</v>
          </cell>
          <cell r="DG73">
            <v>802</v>
          </cell>
          <cell r="DH73">
            <v>762</v>
          </cell>
          <cell r="DI73">
            <v>1564</v>
          </cell>
          <cell r="DJ73">
            <v>1</v>
          </cell>
          <cell r="DK73">
            <v>1</v>
          </cell>
          <cell r="DL73">
            <v>2</v>
          </cell>
          <cell r="DM73">
            <v>1</v>
          </cell>
          <cell r="DN73">
            <v>2</v>
          </cell>
          <cell r="DO73">
            <v>3</v>
          </cell>
          <cell r="DP73">
            <v>312</v>
          </cell>
          <cell r="DQ73">
            <v>392</v>
          </cell>
          <cell r="DR73">
            <v>704</v>
          </cell>
          <cell r="DS73">
            <v>366</v>
          </cell>
          <cell r="DT73">
            <v>446</v>
          </cell>
          <cell r="DU73">
            <v>812</v>
          </cell>
          <cell r="DV73">
            <v>3549</v>
          </cell>
          <cell r="DW73">
            <v>7</v>
          </cell>
          <cell r="DX73">
            <v>2286</v>
          </cell>
          <cell r="DY73">
            <v>5842</v>
          </cell>
          <cell r="DZ73">
            <v>338</v>
          </cell>
          <cell r="EA73">
            <v>338</v>
          </cell>
          <cell r="EB73">
            <v>676</v>
          </cell>
          <cell r="EC73">
            <v>189</v>
          </cell>
          <cell r="ED73">
            <v>187</v>
          </cell>
          <cell r="EE73">
            <v>376</v>
          </cell>
          <cell r="EF73">
            <v>588</v>
          </cell>
          <cell r="EG73">
            <v>568</v>
          </cell>
          <cell r="EH73">
            <v>1156</v>
          </cell>
          <cell r="EI73">
            <v>808</v>
          </cell>
          <cell r="EJ73">
            <v>680</v>
          </cell>
          <cell r="EK73">
            <v>1488</v>
          </cell>
          <cell r="EL73">
            <v>3696</v>
          </cell>
          <cell r="EM73">
            <v>1</v>
          </cell>
          <cell r="EN73">
            <v>1</v>
          </cell>
          <cell r="EO73">
            <v>2</v>
          </cell>
          <cell r="EP73">
            <v>4</v>
          </cell>
          <cell r="EQ73">
            <v>7</v>
          </cell>
          <cell r="ER73">
            <v>11</v>
          </cell>
          <cell r="ES73">
            <v>8</v>
          </cell>
          <cell r="ET73">
            <v>4</v>
          </cell>
          <cell r="EU73">
            <v>12</v>
          </cell>
          <cell r="EV73">
            <v>10</v>
          </cell>
          <cell r="EW73">
            <v>12</v>
          </cell>
          <cell r="EX73">
            <v>22</v>
          </cell>
          <cell r="EY73">
            <v>47</v>
          </cell>
          <cell r="EZ73">
            <v>350</v>
          </cell>
          <cell r="FA73">
            <v>349</v>
          </cell>
          <cell r="FB73">
            <v>699</v>
          </cell>
          <cell r="FC73">
            <v>1491</v>
          </cell>
          <cell r="FD73">
            <v>1562</v>
          </cell>
          <cell r="FE73">
            <v>3053</v>
          </cell>
          <cell r="FF73">
            <v>2514</v>
          </cell>
          <cell r="FG73">
            <v>2602</v>
          </cell>
          <cell r="FH73">
            <v>5116</v>
          </cell>
          <cell r="FI73">
            <v>1294</v>
          </cell>
          <cell r="FJ73">
            <v>1288</v>
          </cell>
          <cell r="FK73">
            <v>2582</v>
          </cell>
          <cell r="FL73">
            <v>11450</v>
          </cell>
          <cell r="FM73">
            <v>15193</v>
          </cell>
          <cell r="FN73">
            <v>351</v>
          </cell>
          <cell r="FO73">
            <v>319</v>
          </cell>
          <cell r="FP73">
            <v>670</v>
          </cell>
          <cell r="FQ73">
            <v>1</v>
          </cell>
          <cell r="FR73">
            <v>0</v>
          </cell>
          <cell r="FS73">
            <v>1</v>
          </cell>
          <cell r="FT73">
            <v>1094</v>
          </cell>
          <cell r="FU73">
            <v>1101</v>
          </cell>
          <cell r="FV73">
            <v>2195</v>
          </cell>
          <cell r="FW73">
            <v>247</v>
          </cell>
        </row>
        <row r="74">
          <cell r="A74" t="str">
            <v>МАППМамоново (Гроново)СЗФО</v>
          </cell>
          <cell r="B74" t="str">
            <v>Калининградский</v>
          </cell>
          <cell r="C74" t="str">
            <v>Мамоново (Гроново)</v>
          </cell>
          <cell r="D74" t="str">
            <v>АПП</v>
          </cell>
          <cell r="E74" t="str">
            <v>МАПП</v>
          </cell>
          <cell r="F74" t="str">
            <v>да</v>
          </cell>
          <cell r="G74" t="str">
            <v>СЗФО</v>
          </cell>
          <cell r="H74" t="str">
            <v>Калининградская область</v>
          </cell>
          <cell r="I74" t="str">
            <v>Западный</v>
          </cell>
          <cell r="J74" t="str">
            <v>Сухопутный</v>
          </cell>
          <cell r="K74" t="str">
            <v>нет</v>
          </cell>
          <cell r="L74" t="str">
            <v>Республика Польша</v>
          </cell>
          <cell r="M74" t="str">
            <v>Гроново</v>
          </cell>
          <cell r="N74">
            <v>0</v>
          </cell>
          <cell r="O74">
            <v>18250</v>
          </cell>
          <cell r="P74">
            <v>164250</v>
          </cell>
          <cell r="Q74">
            <v>500</v>
          </cell>
          <cell r="R74">
            <v>381</v>
          </cell>
          <cell r="S74">
            <v>522</v>
          </cell>
          <cell r="T74">
            <v>557</v>
          </cell>
          <cell r="U74">
            <v>650</v>
          </cell>
          <cell r="V74">
            <v>2110</v>
          </cell>
          <cell r="W74">
            <v>1134</v>
          </cell>
          <cell r="X74">
            <v>1359</v>
          </cell>
          <cell r="Y74">
            <v>1391</v>
          </cell>
          <cell r="Z74">
            <v>1259</v>
          </cell>
          <cell r="AA74">
            <v>5143</v>
          </cell>
          <cell r="AB74">
            <v>131124</v>
          </cell>
          <cell r="AC74">
            <v>144645</v>
          </cell>
          <cell r="AD74">
            <v>140605</v>
          </cell>
          <cell r="AE74">
            <v>130814</v>
          </cell>
          <cell r="AF74">
            <v>547188</v>
          </cell>
          <cell r="AG74">
            <v>554441</v>
          </cell>
          <cell r="AH74">
            <v>498</v>
          </cell>
          <cell r="AI74">
            <v>525</v>
          </cell>
          <cell r="AJ74">
            <v>479</v>
          </cell>
          <cell r="AK74">
            <v>506</v>
          </cell>
          <cell r="AL74">
            <v>2008</v>
          </cell>
          <cell r="AM74">
            <v>1278</v>
          </cell>
          <cell r="AN74">
            <v>1370</v>
          </cell>
          <cell r="AO74">
            <v>1398</v>
          </cell>
          <cell r="AP74">
            <v>1448</v>
          </cell>
          <cell r="AQ74">
            <v>5494</v>
          </cell>
          <cell r="AR74">
            <v>118622</v>
          </cell>
          <cell r="AS74">
            <v>119407</v>
          </cell>
          <cell r="AT74">
            <v>122346</v>
          </cell>
          <cell r="AU74">
            <v>104798</v>
          </cell>
          <cell r="AV74">
            <v>465173</v>
          </cell>
          <cell r="AW74">
            <v>472675</v>
          </cell>
          <cell r="AX74">
            <v>408</v>
          </cell>
          <cell r="AY74">
            <v>457</v>
          </cell>
          <cell r="AZ74">
            <v>530</v>
          </cell>
          <cell r="BA74">
            <v>587</v>
          </cell>
          <cell r="BB74">
            <v>1982</v>
          </cell>
          <cell r="BC74">
            <v>1379</v>
          </cell>
          <cell r="BD74">
            <v>1558</v>
          </cell>
          <cell r="BE74">
            <v>1724</v>
          </cell>
          <cell r="BF74">
            <v>1607</v>
          </cell>
          <cell r="BG74">
            <v>6268</v>
          </cell>
          <cell r="BH74">
            <v>97551</v>
          </cell>
          <cell r="BI74">
            <v>112451</v>
          </cell>
          <cell r="BJ74">
            <v>112424</v>
          </cell>
          <cell r="BK74">
            <v>96585</v>
          </cell>
          <cell r="BL74">
            <v>419011</v>
          </cell>
          <cell r="BM74">
            <v>427261</v>
          </cell>
          <cell r="BN74">
            <v>201</v>
          </cell>
          <cell r="BO74">
            <v>173</v>
          </cell>
          <cell r="BP74">
            <v>374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374</v>
          </cell>
          <cell r="CA74">
            <v>1410</v>
          </cell>
          <cell r="CB74">
            <v>0</v>
          </cell>
          <cell r="CC74">
            <v>0</v>
          </cell>
          <cell r="CD74">
            <v>0</v>
          </cell>
          <cell r="CE74">
            <v>1410</v>
          </cell>
          <cell r="CF74">
            <v>70747</v>
          </cell>
          <cell r="CG74">
            <v>0</v>
          </cell>
          <cell r="CH74">
            <v>0</v>
          </cell>
          <cell r="CI74">
            <v>0</v>
          </cell>
          <cell r="CJ74">
            <v>70747</v>
          </cell>
          <cell r="CK74">
            <v>72531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  <cell r="FI74">
            <v>0</v>
          </cell>
          <cell r="FJ74">
            <v>0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O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>
            <v>0</v>
          </cell>
          <cell r="FU74">
            <v>0</v>
          </cell>
          <cell r="FV74">
            <v>0</v>
          </cell>
          <cell r="FW74">
            <v>0</v>
          </cell>
        </row>
        <row r="75">
          <cell r="A75" t="str">
            <v>ДАППМарковоДФО</v>
          </cell>
          <cell r="B75" t="str">
            <v>Владивостокский</v>
          </cell>
          <cell r="C75" t="str">
            <v>Марково</v>
          </cell>
          <cell r="D75" t="str">
            <v>АПП</v>
          </cell>
          <cell r="E75" t="str">
            <v>ДАПП</v>
          </cell>
          <cell r="F75" t="str">
            <v>нет</v>
          </cell>
          <cell r="G75" t="str">
            <v>ДФО</v>
          </cell>
          <cell r="H75" t="str">
            <v>Приморский край</v>
          </cell>
          <cell r="I75" t="str">
            <v>Восток</v>
          </cell>
          <cell r="J75" t="str">
            <v>РК (сухопутный)</v>
          </cell>
          <cell r="K75" t="str">
            <v>нет</v>
          </cell>
          <cell r="L75" t="str">
            <v>Китайская Народная Республика</v>
          </cell>
          <cell r="M75" t="str">
            <v>Хулинь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975</v>
          </cell>
          <cell r="S75">
            <v>1015</v>
          </cell>
          <cell r="T75">
            <v>508</v>
          </cell>
          <cell r="U75">
            <v>1089</v>
          </cell>
          <cell r="V75">
            <v>3587</v>
          </cell>
          <cell r="W75">
            <v>207</v>
          </cell>
          <cell r="X75">
            <v>304</v>
          </cell>
          <cell r="Y75">
            <v>376</v>
          </cell>
          <cell r="Z75">
            <v>323</v>
          </cell>
          <cell r="AA75">
            <v>1210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4797</v>
          </cell>
          <cell r="AH75">
            <v>1073</v>
          </cell>
          <cell r="AI75">
            <v>1179</v>
          </cell>
          <cell r="AJ75">
            <v>623</v>
          </cell>
          <cell r="AK75">
            <v>1400</v>
          </cell>
          <cell r="AL75">
            <v>4275</v>
          </cell>
          <cell r="AM75">
            <v>276</v>
          </cell>
          <cell r="AN75">
            <v>245</v>
          </cell>
          <cell r="AO75">
            <v>272</v>
          </cell>
          <cell r="AP75">
            <v>260</v>
          </cell>
          <cell r="AQ75">
            <v>1053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5328</v>
          </cell>
          <cell r="AX75">
            <v>1144</v>
          </cell>
          <cell r="AY75">
            <v>1149</v>
          </cell>
          <cell r="AZ75">
            <v>704</v>
          </cell>
          <cell r="BA75">
            <v>1161</v>
          </cell>
          <cell r="BB75">
            <v>4158</v>
          </cell>
          <cell r="BC75">
            <v>248</v>
          </cell>
          <cell r="BD75">
            <v>346</v>
          </cell>
          <cell r="BE75">
            <v>405</v>
          </cell>
          <cell r="BF75">
            <v>372</v>
          </cell>
          <cell r="BG75">
            <v>1371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5529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0</v>
          </cell>
          <cell r="EU75">
            <v>0</v>
          </cell>
          <cell r="EV75">
            <v>0</v>
          </cell>
          <cell r="EW75">
            <v>0</v>
          </cell>
          <cell r="EX75">
            <v>0</v>
          </cell>
          <cell r="EY75">
            <v>0</v>
          </cell>
          <cell r="EZ75">
            <v>0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  <cell r="FE75">
            <v>0</v>
          </cell>
          <cell r="FF75">
            <v>0</v>
          </cell>
          <cell r="FG75">
            <v>0</v>
          </cell>
          <cell r="FH75">
            <v>0</v>
          </cell>
          <cell r="FI75">
            <v>0</v>
          </cell>
          <cell r="FJ75">
            <v>0</v>
          </cell>
          <cell r="FK75">
            <v>0</v>
          </cell>
          <cell r="FL75">
            <v>0</v>
          </cell>
          <cell r="FM75">
            <v>0</v>
          </cell>
          <cell r="FN75">
            <v>0</v>
          </cell>
          <cell r="FO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0</v>
          </cell>
        </row>
        <row r="76">
          <cell r="A76" t="str">
            <v>ДАППНиколаевкаУФО</v>
          </cell>
          <cell r="B76" t="str">
            <v>Уральский</v>
          </cell>
          <cell r="C76" t="str">
            <v>Николаевка</v>
          </cell>
          <cell r="D76" t="str">
            <v>АПП</v>
          </cell>
          <cell r="E76" t="str">
            <v>ДАПП</v>
          </cell>
          <cell r="F76" t="str">
            <v>да</v>
          </cell>
          <cell r="G76" t="str">
            <v>УФО</v>
          </cell>
          <cell r="H76" t="str">
            <v>Челябинская область</v>
          </cell>
          <cell r="I76" t="str">
            <v>Не является признаком отнесения к МТК</v>
          </cell>
          <cell r="J76" t="str">
            <v>Не является признаком отнесения к МТК</v>
          </cell>
          <cell r="K76" t="str">
            <v>нет</v>
          </cell>
          <cell r="L76" t="str">
            <v>Республика Казахстан</v>
          </cell>
          <cell r="M76" t="str">
            <v>Аят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2251</v>
          </cell>
          <cell r="S76">
            <v>3130</v>
          </cell>
          <cell r="T76">
            <v>3543</v>
          </cell>
          <cell r="U76">
            <v>4495</v>
          </cell>
          <cell r="V76">
            <v>13419</v>
          </cell>
          <cell r="W76">
            <v>214</v>
          </cell>
          <cell r="X76">
            <v>196</v>
          </cell>
          <cell r="Y76">
            <v>305</v>
          </cell>
          <cell r="Z76">
            <v>182</v>
          </cell>
          <cell r="AA76">
            <v>897</v>
          </cell>
          <cell r="AB76">
            <v>6221</v>
          </cell>
          <cell r="AC76">
            <v>9577</v>
          </cell>
          <cell r="AD76">
            <v>13200</v>
          </cell>
          <cell r="AE76">
            <v>8344</v>
          </cell>
          <cell r="AF76">
            <v>37342</v>
          </cell>
          <cell r="AG76">
            <v>51658</v>
          </cell>
          <cell r="AH76">
            <v>2444</v>
          </cell>
          <cell r="AI76">
            <v>3843</v>
          </cell>
          <cell r="AJ76">
            <v>4677</v>
          </cell>
          <cell r="AK76">
            <v>3090</v>
          </cell>
          <cell r="AL76">
            <v>14054</v>
          </cell>
          <cell r="AM76">
            <v>193</v>
          </cell>
          <cell r="AN76">
            <v>295</v>
          </cell>
          <cell r="AO76">
            <v>269</v>
          </cell>
          <cell r="AP76">
            <v>332</v>
          </cell>
          <cell r="AQ76">
            <v>1089</v>
          </cell>
          <cell r="AR76">
            <v>7706</v>
          </cell>
          <cell r="AS76">
            <v>10380</v>
          </cell>
          <cell r="AT76">
            <v>14044</v>
          </cell>
          <cell r="AU76">
            <v>9604</v>
          </cell>
          <cell r="AV76">
            <v>41734</v>
          </cell>
          <cell r="AW76">
            <v>56877</v>
          </cell>
          <cell r="AX76">
            <v>1890</v>
          </cell>
          <cell r="AY76">
            <v>3840</v>
          </cell>
          <cell r="AZ76">
            <v>3335</v>
          </cell>
          <cell r="BA76">
            <v>2680</v>
          </cell>
          <cell r="BB76">
            <v>11745</v>
          </cell>
          <cell r="BC76">
            <v>212</v>
          </cell>
          <cell r="BD76">
            <v>290</v>
          </cell>
          <cell r="BE76">
            <v>320</v>
          </cell>
          <cell r="BF76">
            <v>317</v>
          </cell>
          <cell r="BG76">
            <v>1139</v>
          </cell>
          <cell r="BH76">
            <v>7600</v>
          </cell>
          <cell r="BI76">
            <v>10734</v>
          </cell>
          <cell r="BJ76">
            <v>13967</v>
          </cell>
          <cell r="BK76">
            <v>8827</v>
          </cell>
          <cell r="BL76">
            <v>41128</v>
          </cell>
          <cell r="BM76">
            <v>54012</v>
          </cell>
          <cell r="BN76">
            <v>806</v>
          </cell>
          <cell r="BO76">
            <v>783</v>
          </cell>
          <cell r="BP76">
            <v>1589</v>
          </cell>
          <cell r="BQ76">
            <v>1180</v>
          </cell>
          <cell r="BR76">
            <v>918</v>
          </cell>
          <cell r="BS76">
            <v>2098</v>
          </cell>
          <cell r="BT76">
            <v>2170</v>
          </cell>
          <cell r="BU76">
            <v>1923</v>
          </cell>
          <cell r="BV76">
            <v>4093</v>
          </cell>
          <cell r="BW76">
            <v>1613</v>
          </cell>
          <cell r="BX76">
            <v>1520</v>
          </cell>
          <cell r="BY76">
            <v>3133</v>
          </cell>
          <cell r="BZ76">
            <v>10913</v>
          </cell>
          <cell r="CA76">
            <v>192</v>
          </cell>
          <cell r="CB76">
            <v>0</v>
          </cell>
          <cell r="CC76">
            <v>1</v>
          </cell>
          <cell r="CD76">
            <v>1</v>
          </cell>
          <cell r="CE76">
            <v>194</v>
          </cell>
          <cell r="CF76">
            <v>5156</v>
          </cell>
          <cell r="CG76">
            <v>227</v>
          </cell>
          <cell r="CH76">
            <v>1611</v>
          </cell>
          <cell r="CI76">
            <v>1011</v>
          </cell>
          <cell r="CJ76">
            <v>8005</v>
          </cell>
          <cell r="CK76">
            <v>19112</v>
          </cell>
          <cell r="CL76">
            <v>1117</v>
          </cell>
          <cell r="CM76">
            <v>912</v>
          </cell>
          <cell r="CN76">
            <v>2029</v>
          </cell>
          <cell r="CO76">
            <v>2777</v>
          </cell>
          <cell r="CP76">
            <v>1868</v>
          </cell>
          <cell r="CQ76">
            <v>4645</v>
          </cell>
          <cell r="CR76">
            <v>0</v>
          </cell>
          <cell r="CS76">
            <v>0</v>
          </cell>
          <cell r="CT76">
            <v>0</v>
          </cell>
          <cell r="CU76">
            <v>2</v>
          </cell>
          <cell r="CV76">
            <v>2</v>
          </cell>
          <cell r="CW76">
            <v>4</v>
          </cell>
          <cell r="CX76">
            <v>462</v>
          </cell>
          <cell r="CY76">
            <v>445</v>
          </cell>
          <cell r="CZ76">
            <v>907</v>
          </cell>
          <cell r="DA76">
            <v>1031</v>
          </cell>
          <cell r="DB76">
            <v>1080</v>
          </cell>
          <cell r="DC76">
            <v>2111</v>
          </cell>
          <cell r="DD76">
            <v>2769</v>
          </cell>
          <cell r="DE76">
            <v>1807</v>
          </cell>
          <cell r="DF76">
            <v>4576</v>
          </cell>
          <cell r="DG76">
            <v>1471</v>
          </cell>
          <cell r="DH76">
            <v>1134</v>
          </cell>
          <cell r="DI76">
            <v>2605</v>
          </cell>
          <cell r="DJ76">
            <v>1</v>
          </cell>
          <cell r="DK76">
            <v>1</v>
          </cell>
          <cell r="DL76">
            <v>2</v>
          </cell>
          <cell r="DM76">
            <v>16</v>
          </cell>
          <cell r="DN76">
            <v>15</v>
          </cell>
          <cell r="DO76">
            <v>31</v>
          </cell>
          <cell r="DP76">
            <v>1428</v>
          </cell>
          <cell r="DQ76">
            <v>1400</v>
          </cell>
          <cell r="DR76">
            <v>2828</v>
          </cell>
          <cell r="DS76">
            <v>1033</v>
          </cell>
          <cell r="DT76">
            <v>1151</v>
          </cell>
          <cell r="DU76">
            <v>2184</v>
          </cell>
          <cell r="DV76">
            <v>13855</v>
          </cell>
          <cell r="DW76">
            <v>37</v>
          </cell>
          <cell r="DX76">
            <v>8030</v>
          </cell>
          <cell r="DY76">
            <v>21922</v>
          </cell>
          <cell r="DZ76">
            <v>1024</v>
          </cell>
          <cell r="EA76">
            <v>666</v>
          </cell>
          <cell r="EB76">
            <v>1690</v>
          </cell>
          <cell r="EC76">
            <v>1093</v>
          </cell>
          <cell r="ED76">
            <v>701</v>
          </cell>
          <cell r="EE76">
            <v>1794</v>
          </cell>
          <cell r="EF76">
            <v>1576</v>
          </cell>
          <cell r="EG76">
            <v>1136</v>
          </cell>
          <cell r="EH76">
            <v>2712</v>
          </cell>
          <cell r="EI76">
            <v>1919</v>
          </cell>
          <cell r="EJ76">
            <v>1634</v>
          </cell>
          <cell r="EK76">
            <v>3553</v>
          </cell>
          <cell r="EL76">
            <v>9749</v>
          </cell>
          <cell r="EM76">
            <v>0</v>
          </cell>
          <cell r="EN76">
            <v>0</v>
          </cell>
          <cell r="EO76">
            <v>0</v>
          </cell>
          <cell r="EP76">
            <v>15</v>
          </cell>
          <cell r="EQ76">
            <v>12</v>
          </cell>
          <cell r="ER76">
            <v>27</v>
          </cell>
          <cell r="ES76">
            <v>22</v>
          </cell>
          <cell r="ET76">
            <v>25</v>
          </cell>
          <cell r="EU76">
            <v>47</v>
          </cell>
          <cell r="EV76">
            <v>18</v>
          </cell>
          <cell r="EW76">
            <v>13</v>
          </cell>
          <cell r="EX76">
            <v>31</v>
          </cell>
          <cell r="EY76">
            <v>105</v>
          </cell>
          <cell r="EZ76">
            <v>945</v>
          </cell>
          <cell r="FA76">
            <v>892</v>
          </cell>
          <cell r="FB76">
            <v>1837</v>
          </cell>
          <cell r="FC76">
            <v>3195</v>
          </cell>
          <cell r="FD76">
            <v>3136</v>
          </cell>
          <cell r="FE76">
            <v>6331</v>
          </cell>
          <cell r="FF76">
            <v>5072</v>
          </cell>
          <cell r="FG76">
            <v>6425</v>
          </cell>
          <cell r="FH76">
            <v>11497</v>
          </cell>
          <cell r="FI76">
            <v>2736</v>
          </cell>
          <cell r="FJ76">
            <v>2681</v>
          </cell>
          <cell r="FK76">
            <v>5417</v>
          </cell>
          <cell r="FL76">
            <v>25082</v>
          </cell>
          <cell r="FM76">
            <v>34936</v>
          </cell>
          <cell r="FN76">
            <v>2004</v>
          </cell>
          <cell r="FO76">
            <v>1459</v>
          </cell>
          <cell r="FP76">
            <v>3463</v>
          </cell>
          <cell r="FQ76">
            <v>18</v>
          </cell>
          <cell r="FR76">
            <v>16</v>
          </cell>
          <cell r="FS76">
            <v>34</v>
          </cell>
          <cell r="FT76">
            <v>2596</v>
          </cell>
          <cell r="FU76">
            <v>2482</v>
          </cell>
          <cell r="FV76">
            <v>5078</v>
          </cell>
          <cell r="FW76">
            <v>4950</v>
          </cell>
        </row>
        <row r="77">
          <cell r="A77" t="str">
            <v>МАППМатвеев КурганЮФО</v>
          </cell>
          <cell r="B77" t="str">
            <v>Ростовский</v>
          </cell>
          <cell r="C77" t="str">
            <v>Матвеев Курган</v>
          </cell>
          <cell r="D77" t="str">
            <v>АПП</v>
          </cell>
          <cell r="E77" t="str">
            <v>МАПП</v>
          </cell>
          <cell r="F77" t="str">
            <v>да</v>
          </cell>
          <cell r="G77" t="str">
            <v>ЮФО</v>
          </cell>
          <cell r="H77" t="str">
            <v>Ростовская область</v>
          </cell>
          <cell r="I77" t="str">
            <v>Западный</v>
          </cell>
          <cell r="J77" t="str">
            <v>Сухопутный</v>
          </cell>
          <cell r="K77" t="str">
            <v>нет</v>
          </cell>
          <cell r="L77" t="str">
            <v>не применимо (ДНР)</v>
          </cell>
          <cell r="M77" t="str">
            <v>Успенка</v>
          </cell>
          <cell r="N77">
            <v>73000</v>
          </cell>
          <cell r="O77">
            <v>7300</v>
          </cell>
          <cell r="P77">
            <v>284700</v>
          </cell>
          <cell r="Q77">
            <v>1000</v>
          </cell>
          <cell r="R77">
            <v>17189</v>
          </cell>
          <cell r="S77">
            <v>17231</v>
          </cell>
          <cell r="T77">
            <v>20080</v>
          </cell>
          <cell r="U77">
            <v>20215</v>
          </cell>
          <cell r="V77">
            <v>74715</v>
          </cell>
          <cell r="W77">
            <v>4311</v>
          </cell>
          <cell r="X77">
            <v>4824</v>
          </cell>
          <cell r="Y77">
            <v>4641</v>
          </cell>
          <cell r="Z77">
            <v>3776</v>
          </cell>
          <cell r="AA77">
            <v>17552</v>
          </cell>
          <cell r="AB77">
            <v>83517</v>
          </cell>
          <cell r="AC77">
            <v>81962</v>
          </cell>
          <cell r="AD77">
            <v>94221</v>
          </cell>
          <cell r="AE77">
            <v>79422</v>
          </cell>
          <cell r="AF77">
            <v>339122</v>
          </cell>
          <cell r="AG77">
            <v>431389</v>
          </cell>
          <cell r="AH77">
            <v>18639</v>
          </cell>
          <cell r="AI77">
            <v>21610</v>
          </cell>
          <cell r="AJ77">
            <v>16428</v>
          </cell>
          <cell r="AK77">
            <v>20677</v>
          </cell>
          <cell r="AL77">
            <v>77354</v>
          </cell>
          <cell r="AM77">
            <v>3595</v>
          </cell>
          <cell r="AN77">
            <v>4311</v>
          </cell>
          <cell r="AO77">
            <v>4182</v>
          </cell>
          <cell r="AP77">
            <v>3999</v>
          </cell>
          <cell r="AQ77">
            <v>16087</v>
          </cell>
          <cell r="AR77">
            <v>73815</v>
          </cell>
          <cell r="AS77">
            <v>95779</v>
          </cell>
          <cell r="AT77">
            <v>82045</v>
          </cell>
          <cell r="AU77">
            <v>82102</v>
          </cell>
          <cell r="AV77">
            <v>333741</v>
          </cell>
          <cell r="AW77">
            <v>427182</v>
          </cell>
          <cell r="AX77">
            <v>17692</v>
          </cell>
          <cell r="AY77">
            <v>20965</v>
          </cell>
          <cell r="AZ77">
            <v>20915</v>
          </cell>
          <cell r="BA77">
            <v>22123</v>
          </cell>
          <cell r="BB77">
            <v>81695</v>
          </cell>
          <cell r="BC77">
            <v>3112</v>
          </cell>
          <cell r="BD77">
            <v>3819</v>
          </cell>
          <cell r="BE77">
            <v>5544</v>
          </cell>
          <cell r="BF77">
            <v>4504</v>
          </cell>
          <cell r="BG77">
            <v>16979</v>
          </cell>
          <cell r="BH77">
            <v>70570</v>
          </cell>
          <cell r="BI77">
            <v>94176</v>
          </cell>
          <cell r="BJ77">
            <v>103145</v>
          </cell>
          <cell r="BK77">
            <v>89492</v>
          </cell>
          <cell r="BL77">
            <v>357383</v>
          </cell>
          <cell r="BM77">
            <v>456057</v>
          </cell>
          <cell r="BN77">
            <v>6650</v>
          </cell>
          <cell r="BO77">
            <v>10979</v>
          </cell>
          <cell r="BP77">
            <v>17629</v>
          </cell>
          <cell r="BQ77">
            <v>7132</v>
          </cell>
          <cell r="BR77">
            <v>11596</v>
          </cell>
          <cell r="BS77">
            <v>18728</v>
          </cell>
          <cell r="BT77">
            <v>4569</v>
          </cell>
          <cell r="BU77">
            <v>11482</v>
          </cell>
          <cell r="BV77">
            <v>16051</v>
          </cell>
          <cell r="BW77">
            <v>6679</v>
          </cell>
          <cell r="BX77">
            <v>11619</v>
          </cell>
          <cell r="BY77">
            <v>18298</v>
          </cell>
          <cell r="BZ77">
            <v>70706</v>
          </cell>
          <cell r="CA77">
            <v>3263</v>
          </cell>
          <cell r="CB77">
            <v>169</v>
          </cell>
          <cell r="CC77">
            <v>4015</v>
          </cell>
          <cell r="CD77">
            <v>3353</v>
          </cell>
          <cell r="CE77">
            <v>10800</v>
          </cell>
          <cell r="CF77">
            <v>76903</v>
          </cell>
          <cell r="CG77">
            <v>7063</v>
          </cell>
          <cell r="CH77">
            <v>76433</v>
          </cell>
          <cell r="CI77">
            <v>66387</v>
          </cell>
          <cell r="CJ77">
            <v>226786</v>
          </cell>
          <cell r="CK77">
            <v>308292</v>
          </cell>
          <cell r="CL77">
            <v>8221</v>
          </cell>
          <cell r="CM77">
            <v>10779</v>
          </cell>
          <cell r="CN77">
            <v>19000</v>
          </cell>
          <cell r="CO77">
            <v>9546</v>
          </cell>
          <cell r="CP77">
            <v>12899</v>
          </cell>
          <cell r="CQ77">
            <v>22445</v>
          </cell>
          <cell r="CR77">
            <v>1652</v>
          </cell>
          <cell r="CS77">
            <v>1579</v>
          </cell>
          <cell r="CT77">
            <v>3231</v>
          </cell>
          <cell r="CU77">
            <v>2041</v>
          </cell>
          <cell r="CV77">
            <v>1983</v>
          </cell>
          <cell r="CW77">
            <v>4024</v>
          </cell>
          <cell r="CX77">
            <v>33135</v>
          </cell>
          <cell r="CY77">
            <v>40041</v>
          </cell>
          <cell r="CZ77">
            <v>73176</v>
          </cell>
          <cell r="DA77">
            <v>43020</v>
          </cell>
          <cell r="DB77">
            <v>53796</v>
          </cell>
          <cell r="DC77">
            <v>96816</v>
          </cell>
          <cell r="DD77">
            <v>8248</v>
          </cell>
          <cell r="DE77">
            <v>12219</v>
          </cell>
          <cell r="DF77">
            <v>20467</v>
          </cell>
          <cell r="DG77">
            <v>7345</v>
          </cell>
          <cell r="DH77">
            <v>11873</v>
          </cell>
          <cell r="DI77">
            <v>19218</v>
          </cell>
          <cell r="DJ77">
            <v>2500</v>
          </cell>
          <cell r="DK77">
            <v>2580</v>
          </cell>
          <cell r="DL77">
            <v>5080</v>
          </cell>
          <cell r="DM77">
            <v>1959</v>
          </cell>
          <cell r="DN77">
            <v>2025</v>
          </cell>
          <cell r="DO77">
            <v>3984</v>
          </cell>
          <cell r="DP77">
            <v>37034</v>
          </cell>
          <cell r="DQ77">
            <v>53763</v>
          </cell>
          <cell r="DR77">
            <v>90797</v>
          </cell>
          <cell r="DS77">
            <v>33446</v>
          </cell>
          <cell r="DT77">
            <v>49030</v>
          </cell>
          <cell r="DU77">
            <v>82476</v>
          </cell>
          <cell r="DV77">
            <v>81130</v>
          </cell>
          <cell r="DW77">
            <v>16319</v>
          </cell>
          <cell r="DX77">
            <v>343265</v>
          </cell>
          <cell r="DY77">
            <v>440714</v>
          </cell>
          <cell r="DZ77">
            <v>5823</v>
          </cell>
          <cell r="EA77">
            <v>8370</v>
          </cell>
          <cell r="EB77">
            <v>14193</v>
          </cell>
          <cell r="EC77">
            <v>9014</v>
          </cell>
          <cell r="ED77">
            <v>13859</v>
          </cell>
          <cell r="EE77">
            <v>22873</v>
          </cell>
          <cell r="EF77">
            <v>12307</v>
          </cell>
          <cell r="EG77">
            <v>16955</v>
          </cell>
          <cell r="EH77">
            <v>29262</v>
          </cell>
          <cell r="EI77">
            <v>25350</v>
          </cell>
          <cell r="EJ77">
            <v>30259</v>
          </cell>
          <cell r="EK77">
            <v>55609</v>
          </cell>
          <cell r="EL77">
            <v>121937</v>
          </cell>
          <cell r="EM77">
            <v>1344</v>
          </cell>
          <cell r="EN77">
            <v>1223</v>
          </cell>
          <cell r="EO77">
            <v>2567</v>
          </cell>
          <cell r="EP77">
            <v>1689</v>
          </cell>
          <cell r="EQ77">
            <v>1714</v>
          </cell>
          <cell r="ER77">
            <v>3403</v>
          </cell>
          <cell r="ES77">
            <v>2766</v>
          </cell>
          <cell r="ET77">
            <v>2950</v>
          </cell>
          <cell r="EU77">
            <v>5716</v>
          </cell>
          <cell r="EV77">
            <v>2293</v>
          </cell>
          <cell r="EW77">
            <v>2374</v>
          </cell>
          <cell r="EX77">
            <v>4667</v>
          </cell>
          <cell r="EY77">
            <v>16353</v>
          </cell>
          <cell r="EZ77">
            <v>25539</v>
          </cell>
          <cell r="FA77">
            <v>27237</v>
          </cell>
          <cell r="FB77">
            <v>52776</v>
          </cell>
          <cell r="FC77">
            <v>37821</v>
          </cell>
          <cell r="FD77">
            <v>36867</v>
          </cell>
          <cell r="FE77">
            <v>74688</v>
          </cell>
          <cell r="FF77">
            <v>50821</v>
          </cell>
          <cell r="FG77">
            <v>58369</v>
          </cell>
          <cell r="FH77">
            <v>109190</v>
          </cell>
          <cell r="FI77">
            <v>70641</v>
          </cell>
          <cell r="FJ77">
            <v>86098</v>
          </cell>
          <cell r="FK77">
            <v>156739</v>
          </cell>
          <cell r="FL77">
            <v>393393</v>
          </cell>
          <cell r="FM77">
            <v>531683</v>
          </cell>
          <cell r="FN77">
            <v>27637</v>
          </cell>
          <cell r="FO77">
            <v>31043</v>
          </cell>
          <cell r="FP77">
            <v>58680</v>
          </cell>
          <cell r="FQ77">
            <v>1899</v>
          </cell>
          <cell r="FR77">
            <v>2280</v>
          </cell>
          <cell r="FS77">
            <v>4179</v>
          </cell>
          <cell r="FT77">
            <v>88050</v>
          </cell>
          <cell r="FU77">
            <v>109788</v>
          </cell>
          <cell r="FV77">
            <v>197838</v>
          </cell>
          <cell r="FW77">
            <v>33015</v>
          </cell>
        </row>
        <row r="78">
          <cell r="A78" t="str">
            <v>ДАППМожаевкаЮФО</v>
          </cell>
          <cell r="B78" t="str">
            <v>Ростовский</v>
          </cell>
          <cell r="C78" t="str">
            <v>Можаевка</v>
          </cell>
          <cell r="D78" t="str">
            <v>АПП</v>
          </cell>
          <cell r="E78" t="str">
            <v>ДАПП</v>
          </cell>
          <cell r="F78" t="str">
            <v>нет</v>
          </cell>
          <cell r="G78" t="str">
            <v>ЮФО</v>
          </cell>
          <cell r="H78" t="str">
            <v>Ростовская область</v>
          </cell>
          <cell r="I78" t="str">
            <v>Западный</v>
          </cell>
          <cell r="J78" t="str">
            <v>Сухопутный</v>
          </cell>
          <cell r="K78" t="str">
            <v>нет</v>
          </cell>
          <cell r="L78" t="str">
            <v>не применимо (ЛНР)</v>
          </cell>
          <cell r="M78" t="str">
            <v>Герасимовка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  <cell r="FI78">
            <v>0</v>
          </cell>
          <cell r="FJ78">
            <v>0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</row>
        <row r="79">
          <cell r="A79" t="str">
            <v>ДАППМондыДФО</v>
          </cell>
          <cell r="B79" t="str">
            <v>Читинский</v>
          </cell>
          <cell r="C79" t="str">
            <v>Монды</v>
          </cell>
          <cell r="D79" t="str">
            <v>АПП</v>
          </cell>
          <cell r="E79" t="str">
            <v>МАПП</v>
          </cell>
          <cell r="F79" t="str">
            <v>да</v>
          </cell>
          <cell r="G79" t="str">
            <v>ДФО</v>
          </cell>
          <cell r="H79" t="str">
            <v>Республика Бурятия</v>
          </cell>
          <cell r="I79" t="str">
            <v>Восток</v>
          </cell>
          <cell r="J79" t="str">
            <v>РМК</v>
          </cell>
          <cell r="K79" t="str">
            <v>нет</v>
          </cell>
          <cell r="L79" t="str">
            <v>Монголия</v>
          </cell>
          <cell r="M79" t="str">
            <v>Ханх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24</v>
          </cell>
          <cell r="S79">
            <v>35</v>
          </cell>
          <cell r="T79">
            <v>72</v>
          </cell>
          <cell r="U79">
            <v>37</v>
          </cell>
          <cell r="V79">
            <v>168</v>
          </cell>
          <cell r="W79">
            <v>2</v>
          </cell>
          <cell r="X79">
            <v>2</v>
          </cell>
          <cell r="Y79">
            <v>12</v>
          </cell>
          <cell r="Z79">
            <v>0</v>
          </cell>
          <cell r="AA79">
            <v>16</v>
          </cell>
          <cell r="AB79">
            <v>2110</v>
          </cell>
          <cell r="AC79">
            <v>3062</v>
          </cell>
          <cell r="AD79">
            <v>5895</v>
          </cell>
          <cell r="AE79">
            <v>1755</v>
          </cell>
          <cell r="AF79">
            <v>12822</v>
          </cell>
          <cell r="AG79">
            <v>13006</v>
          </cell>
          <cell r="AH79">
            <v>12</v>
          </cell>
          <cell r="AI79">
            <v>77</v>
          </cell>
          <cell r="AJ79">
            <v>38</v>
          </cell>
          <cell r="AK79">
            <v>16</v>
          </cell>
          <cell r="AL79">
            <v>143</v>
          </cell>
          <cell r="AM79">
            <v>3</v>
          </cell>
          <cell r="AN79">
            <v>2</v>
          </cell>
          <cell r="AO79">
            <v>5</v>
          </cell>
          <cell r="AP79">
            <v>0</v>
          </cell>
          <cell r="AQ79">
            <v>10</v>
          </cell>
          <cell r="AR79">
            <v>1858</v>
          </cell>
          <cell r="AS79">
            <v>2923</v>
          </cell>
          <cell r="AT79">
            <v>6750</v>
          </cell>
          <cell r="AU79">
            <v>2044</v>
          </cell>
          <cell r="AV79">
            <v>13575</v>
          </cell>
          <cell r="AW79">
            <v>13728</v>
          </cell>
          <cell r="AX79">
            <v>19</v>
          </cell>
          <cell r="AY79">
            <v>24</v>
          </cell>
          <cell r="AZ79">
            <v>28</v>
          </cell>
          <cell r="BA79">
            <v>21</v>
          </cell>
          <cell r="BB79">
            <v>92</v>
          </cell>
          <cell r="BC79">
            <v>1</v>
          </cell>
          <cell r="BD79">
            <v>6</v>
          </cell>
          <cell r="BE79">
            <v>8</v>
          </cell>
          <cell r="BF79">
            <v>0</v>
          </cell>
          <cell r="BG79">
            <v>15</v>
          </cell>
          <cell r="BH79">
            <v>2223</v>
          </cell>
          <cell r="BI79">
            <v>3556</v>
          </cell>
          <cell r="BJ79">
            <v>7183</v>
          </cell>
          <cell r="BK79">
            <v>1850</v>
          </cell>
          <cell r="BL79">
            <v>14812</v>
          </cell>
          <cell r="BM79">
            <v>14919</v>
          </cell>
          <cell r="BN79">
            <v>6</v>
          </cell>
          <cell r="BO79">
            <v>4</v>
          </cell>
          <cell r="BP79">
            <v>10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10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1265</v>
          </cell>
          <cell r="CG79">
            <v>0</v>
          </cell>
          <cell r="CH79">
            <v>0</v>
          </cell>
          <cell r="CI79">
            <v>0</v>
          </cell>
          <cell r="CJ79">
            <v>1265</v>
          </cell>
          <cell r="CK79">
            <v>1275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1</v>
          </cell>
          <cell r="DE79">
            <v>1</v>
          </cell>
          <cell r="DF79">
            <v>2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1</v>
          </cell>
          <cell r="DR79">
            <v>1</v>
          </cell>
          <cell r="DS79">
            <v>0</v>
          </cell>
          <cell r="DT79">
            <v>0</v>
          </cell>
          <cell r="DU79">
            <v>0</v>
          </cell>
          <cell r="DV79">
            <v>2</v>
          </cell>
          <cell r="DW79">
            <v>0</v>
          </cell>
          <cell r="DX79">
            <v>1</v>
          </cell>
          <cell r="DY79">
            <v>3</v>
          </cell>
          <cell r="DZ79">
            <v>0</v>
          </cell>
          <cell r="EA79">
            <v>1</v>
          </cell>
          <cell r="EB79">
            <v>1</v>
          </cell>
          <cell r="EC79">
            <v>4</v>
          </cell>
          <cell r="ED79">
            <v>5</v>
          </cell>
          <cell r="EE79">
            <v>9</v>
          </cell>
          <cell r="EF79">
            <v>10</v>
          </cell>
          <cell r="EG79">
            <v>14</v>
          </cell>
          <cell r="EH79">
            <v>24</v>
          </cell>
          <cell r="EI79">
            <v>3</v>
          </cell>
          <cell r="EJ79">
            <v>3</v>
          </cell>
          <cell r="EK79">
            <v>6</v>
          </cell>
          <cell r="EL79">
            <v>40</v>
          </cell>
          <cell r="EM79">
            <v>0</v>
          </cell>
          <cell r="EN79">
            <v>1</v>
          </cell>
          <cell r="EO79">
            <v>1</v>
          </cell>
          <cell r="EP79">
            <v>5</v>
          </cell>
          <cell r="EQ79">
            <v>5</v>
          </cell>
          <cell r="ER79">
            <v>10</v>
          </cell>
          <cell r="ES79">
            <v>6</v>
          </cell>
          <cell r="ET79">
            <v>6</v>
          </cell>
          <cell r="EU79">
            <v>12</v>
          </cell>
          <cell r="EV79">
            <v>0</v>
          </cell>
          <cell r="EW79">
            <v>0</v>
          </cell>
          <cell r="EX79">
            <v>0</v>
          </cell>
          <cell r="EY79">
            <v>23</v>
          </cell>
          <cell r="EZ79">
            <v>2</v>
          </cell>
          <cell r="FA79">
            <v>16</v>
          </cell>
          <cell r="FB79">
            <v>18</v>
          </cell>
          <cell r="FC79">
            <v>1409</v>
          </cell>
          <cell r="FD79">
            <v>1486</v>
          </cell>
          <cell r="FE79">
            <v>2895</v>
          </cell>
          <cell r="FF79">
            <v>3065</v>
          </cell>
          <cell r="FG79">
            <v>3066</v>
          </cell>
          <cell r="FH79">
            <v>6131</v>
          </cell>
          <cell r="FI79">
            <v>541</v>
          </cell>
          <cell r="FJ79">
            <v>526</v>
          </cell>
          <cell r="FK79">
            <v>1067</v>
          </cell>
          <cell r="FL79">
            <v>10111</v>
          </cell>
          <cell r="FM79">
            <v>10174</v>
          </cell>
          <cell r="FN79">
            <v>3</v>
          </cell>
          <cell r="FO79">
            <v>2</v>
          </cell>
          <cell r="FP79">
            <v>5</v>
          </cell>
          <cell r="FQ79">
            <v>11</v>
          </cell>
          <cell r="FR79">
            <v>14</v>
          </cell>
          <cell r="FS79">
            <v>25</v>
          </cell>
          <cell r="FT79">
            <v>826</v>
          </cell>
          <cell r="FU79">
            <v>836</v>
          </cell>
          <cell r="FV79">
            <v>1662</v>
          </cell>
          <cell r="FW79">
            <v>5</v>
          </cell>
        </row>
        <row r="80">
          <cell r="A80" t="str">
            <v>МАППМорскоеСЗФО</v>
          </cell>
          <cell r="B80" t="str">
            <v>Калининградский</v>
          </cell>
          <cell r="C80" t="str">
            <v>Морское</v>
          </cell>
          <cell r="D80" t="str">
            <v>АПП</v>
          </cell>
          <cell r="E80" t="str">
            <v>МАПП</v>
          </cell>
          <cell r="F80" t="str">
            <v>да</v>
          </cell>
          <cell r="G80" t="str">
            <v>СЗФО</v>
          </cell>
          <cell r="H80" t="str">
            <v>Калининградская область</v>
          </cell>
          <cell r="I80" t="str">
            <v>Западный</v>
          </cell>
          <cell r="J80" t="str">
            <v>Сухопутный</v>
          </cell>
          <cell r="K80" t="str">
            <v>нет</v>
          </cell>
          <cell r="L80" t="str">
            <v>Литовская Республика</v>
          </cell>
          <cell r="M80" t="str">
            <v>Нида</v>
          </cell>
          <cell r="N80">
            <v>7300</v>
          </cell>
          <cell r="O80">
            <v>7300</v>
          </cell>
          <cell r="P80">
            <v>58400</v>
          </cell>
          <cell r="Q80">
            <v>200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</v>
          </cell>
          <cell r="W80">
            <v>551</v>
          </cell>
          <cell r="X80">
            <v>722</v>
          </cell>
          <cell r="Y80">
            <v>804</v>
          </cell>
          <cell r="Z80">
            <v>631</v>
          </cell>
          <cell r="AA80">
            <v>2708</v>
          </cell>
          <cell r="AB80">
            <v>15785</v>
          </cell>
          <cell r="AC80">
            <v>22655</v>
          </cell>
          <cell r="AD80">
            <v>26168</v>
          </cell>
          <cell r="AE80">
            <v>18479</v>
          </cell>
          <cell r="AF80">
            <v>83087</v>
          </cell>
          <cell r="AG80">
            <v>85796</v>
          </cell>
          <cell r="AH80">
            <v>0</v>
          </cell>
          <cell r="AI80">
            <v>7</v>
          </cell>
          <cell r="AJ80">
            <v>12</v>
          </cell>
          <cell r="AK80">
            <v>1</v>
          </cell>
          <cell r="AL80">
            <v>20</v>
          </cell>
          <cell r="AM80">
            <v>579</v>
          </cell>
          <cell r="AN80">
            <v>712</v>
          </cell>
          <cell r="AO80">
            <v>830</v>
          </cell>
          <cell r="AP80">
            <v>645</v>
          </cell>
          <cell r="AQ80">
            <v>2766</v>
          </cell>
          <cell r="AR80">
            <v>16361</v>
          </cell>
          <cell r="AS80">
            <v>24604</v>
          </cell>
          <cell r="AT80">
            <v>26705</v>
          </cell>
          <cell r="AU80">
            <v>18846</v>
          </cell>
          <cell r="AV80">
            <v>86516</v>
          </cell>
          <cell r="AW80">
            <v>89302</v>
          </cell>
          <cell r="AX80">
            <v>0</v>
          </cell>
          <cell r="AY80">
            <v>3</v>
          </cell>
          <cell r="AZ80">
            <v>1</v>
          </cell>
          <cell r="BA80">
            <v>1</v>
          </cell>
          <cell r="BB80">
            <v>5</v>
          </cell>
          <cell r="BC80">
            <v>575</v>
          </cell>
          <cell r="BD80">
            <v>729</v>
          </cell>
          <cell r="BE80">
            <v>910</v>
          </cell>
          <cell r="BF80">
            <v>704</v>
          </cell>
          <cell r="BG80">
            <v>2918</v>
          </cell>
          <cell r="BH80">
            <v>16223</v>
          </cell>
          <cell r="BI80">
            <v>25321</v>
          </cell>
          <cell r="BJ80">
            <v>33140</v>
          </cell>
          <cell r="BK80">
            <v>20903</v>
          </cell>
          <cell r="BL80">
            <v>95587</v>
          </cell>
          <cell r="BM80">
            <v>98510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509</v>
          </cell>
          <cell r="CB80">
            <v>0</v>
          </cell>
          <cell r="CC80">
            <v>0</v>
          </cell>
          <cell r="CD80">
            <v>0</v>
          </cell>
          <cell r="CE80">
            <v>509</v>
          </cell>
          <cell r="CF80">
            <v>14387</v>
          </cell>
          <cell r="CG80">
            <v>0</v>
          </cell>
          <cell r="CH80">
            <v>0</v>
          </cell>
          <cell r="CI80">
            <v>0</v>
          </cell>
          <cell r="CJ80">
            <v>14387</v>
          </cell>
          <cell r="CK80">
            <v>14896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I80">
            <v>0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0</v>
          </cell>
        </row>
        <row r="81">
          <cell r="A81" t="str">
            <v>ДАППОдесскоеСФО</v>
          </cell>
          <cell r="B81" t="str">
            <v>Новосибирский</v>
          </cell>
          <cell r="C81" t="str">
            <v>Одесское</v>
          </cell>
          <cell r="D81" t="str">
            <v>АПП</v>
          </cell>
          <cell r="E81" t="str">
            <v>ДАПП</v>
          </cell>
          <cell r="F81" t="str">
            <v>да</v>
          </cell>
          <cell r="G81" t="str">
            <v>СФО</v>
          </cell>
          <cell r="H81" t="str">
            <v>Омская область</v>
          </cell>
          <cell r="I81" t="str">
            <v>Не является признаком отнесения к МТК</v>
          </cell>
          <cell r="J81" t="str">
            <v>Не является признаком отнесения к МТК</v>
          </cell>
          <cell r="K81" t="str">
            <v>нет</v>
          </cell>
          <cell r="L81" t="str">
            <v>Республика Казахстан</v>
          </cell>
          <cell r="M81" t="str">
            <v>Бидаик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8779</v>
          </cell>
          <cell r="S81">
            <v>15673</v>
          </cell>
          <cell r="T81">
            <v>18583</v>
          </cell>
          <cell r="U81">
            <v>20744</v>
          </cell>
          <cell r="V81">
            <v>63779</v>
          </cell>
          <cell r="W81">
            <v>784</v>
          </cell>
          <cell r="X81">
            <v>784</v>
          </cell>
          <cell r="Y81">
            <v>1026</v>
          </cell>
          <cell r="Z81">
            <v>724</v>
          </cell>
          <cell r="AA81">
            <v>3318</v>
          </cell>
          <cell r="AB81">
            <v>17448</v>
          </cell>
          <cell r="AC81">
            <v>21830</v>
          </cell>
          <cell r="AD81">
            <v>35989</v>
          </cell>
          <cell r="AE81">
            <v>21483</v>
          </cell>
          <cell r="AF81">
            <v>96750</v>
          </cell>
          <cell r="AG81">
            <v>163847</v>
          </cell>
          <cell r="AH81">
            <v>14440</v>
          </cell>
          <cell r="AI81">
            <v>17549</v>
          </cell>
          <cell r="AJ81">
            <v>20437</v>
          </cell>
          <cell r="AK81">
            <v>16355</v>
          </cell>
          <cell r="AL81">
            <v>68781</v>
          </cell>
          <cell r="AM81">
            <v>644</v>
          </cell>
          <cell r="AN81">
            <v>789</v>
          </cell>
          <cell r="AO81">
            <v>939</v>
          </cell>
          <cell r="AP81">
            <v>623</v>
          </cell>
          <cell r="AQ81">
            <v>2995</v>
          </cell>
          <cell r="AR81">
            <v>18449</v>
          </cell>
          <cell r="AS81">
            <v>23906</v>
          </cell>
          <cell r="AT81">
            <v>33053</v>
          </cell>
          <cell r="AU81">
            <v>20410</v>
          </cell>
          <cell r="AV81">
            <v>95818</v>
          </cell>
          <cell r="AW81">
            <v>167594</v>
          </cell>
          <cell r="AX81">
            <v>14547</v>
          </cell>
          <cell r="AY81">
            <v>19071</v>
          </cell>
          <cell r="AZ81">
            <v>19309</v>
          </cell>
          <cell r="BA81">
            <v>21105</v>
          </cell>
          <cell r="BB81">
            <v>74032</v>
          </cell>
          <cell r="BC81">
            <v>639</v>
          </cell>
          <cell r="BD81">
            <v>602</v>
          </cell>
          <cell r="BE81">
            <v>621</v>
          </cell>
          <cell r="BF81">
            <v>528</v>
          </cell>
          <cell r="BG81">
            <v>2390</v>
          </cell>
          <cell r="BH81">
            <v>19833</v>
          </cell>
          <cell r="BI81">
            <v>21527</v>
          </cell>
          <cell r="BJ81">
            <v>29261</v>
          </cell>
          <cell r="BK81">
            <v>19802</v>
          </cell>
          <cell r="BL81">
            <v>90423</v>
          </cell>
          <cell r="BM81">
            <v>166845</v>
          </cell>
          <cell r="BN81">
            <v>5055</v>
          </cell>
          <cell r="BO81">
            <v>4945</v>
          </cell>
          <cell r="BP81">
            <v>10000</v>
          </cell>
          <cell r="BQ81">
            <v>1701</v>
          </cell>
          <cell r="BR81">
            <v>1612</v>
          </cell>
          <cell r="BS81">
            <v>3313</v>
          </cell>
          <cell r="BT81">
            <v>6032</v>
          </cell>
          <cell r="BU81">
            <v>5296</v>
          </cell>
          <cell r="BV81">
            <v>11328</v>
          </cell>
          <cell r="BW81">
            <v>5273</v>
          </cell>
          <cell r="BX81">
            <v>4819</v>
          </cell>
          <cell r="BY81">
            <v>10092</v>
          </cell>
          <cell r="BZ81">
            <v>34733</v>
          </cell>
          <cell r="CA81">
            <v>339</v>
          </cell>
          <cell r="CB81">
            <v>2</v>
          </cell>
          <cell r="CC81">
            <v>0</v>
          </cell>
          <cell r="CD81">
            <v>22</v>
          </cell>
          <cell r="CE81">
            <v>363</v>
          </cell>
          <cell r="CF81">
            <v>13816</v>
          </cell>
          <cell r="CG81">
            <v>353</v>
          </cell>
          <cell r="CH81">
            <v>2675</v>
          </cell>
          <cell r="CI81">
            <v>2446</v>
          </cell>
          <cell r="CJ81">
            <v>19290</v>
          </cell>
          <cell r="CK81">
            <v>54386</v>
          </cell>
          <cell r="CL81">
            <v>3389</v>
          </cell>
          <cell r="CM81">
            <v>3260</v>
          </cell>
          <cell r="CN81">
            <v>6649</v>
          </cell>
          <cell r="CO81">
            <v>4492</v>
          </cell>
          <cell r="CP81">
            <v>4148</v>
          </cell>
          <cell r="CQ81">
            <v>8640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1043</v>
          </cell>
          <cell r="CY81">
            <v>1101</v>
          </cell>
          <cell r="CZ81">
            <v>2144</v>
          </cell>
          <cell r="DA81">
            <v>1608</v>
          </cell>
          <cell r="DB81">
            <v>1819</v>
          </cell>
          <cell r="DC81">
            <v>3427</v>
          </cell>
          <cell r="DD81">
            <v>6250</v>
          </cell>
          <cell r="DE81">
            <v>5971</v>
          </cell>
          <cell r="DF81">
            <v>12221</v>
          </cell>
          <cell r="DG81">
            <v>8523</v>
          </cell>
          <cell r="DH81">
            <v>8329</v>
          </cell>
          <cell r="DI81">
            <v>16852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2456</v>
          </cell>
          <cell r="DQ81">
            <v>2669</v>
          </cell>
          <cell r="DR81">
            <v>5125</v>
          </cell>
          <cell r="DS81">
            <v>2141</v>
          </cell>
          <cell r="DT81">
            <v>2339</v>
          </cell>
          <cell r="DU81">
            <v>4480</v>
          </cell>
          <cell r="DV81">
            <v>44362</v>
          </cell>
          <cell r="DW81">
            <v>0</v>
          </cell>
          <cell r="DX81">
            <v>15176</v>
          </cell>
          <cell r="DY81">
            <v>59538</v>
          </cell>
          <cell r="DZ81">
            <v>7856</v>
          </cell>
          <cell r="EA81">
            <v>7752</v>
          </cell>
          <cell r="EB81">
            <v>15608</v>
          </cell>
          <cell r="EC81">
            <v>7589</v>
          </cell>
          <cell r="ED81">
            <v>7381</v>
          </cell>
          <cell r="EE81">
            <v>14970</v>
          </cell>
          <cell r="EF81">
            <v>6518</v>
          </cell>
          <cell r="EG81">
            <v>6364</v>
          </cell>
          <cell r="EH81">
            <v>12882</v>
          </cell>
          <cell r="EI81">
            <v>6813</v>
          </cell>
          <cell r="EJ81">
            <v>6793</v>
          </cell>
          <cell r="EK81">
            <v>13606</v>
          </cell>
          <cell r="EL81">
            <v>57066</v>
          </cell>
          <cell r="EM81">
            <v>0</v>
          </cell>
          <cell r="EN81">
            <v>0</v>
          </cell>
          <cell r="EO81">
            <v>0</v>
          </cell>
          <cell r="EP81">
            <v>66</v>
          </cell>
          <cell r="EQ81">
            <v>51</v>
          </cell>
          <cell r="ER81">
            <v>117</v>
          </cell>
          <cell r="ES81">
            <v>78</v>
          </cell>
          <cell r="ET81">
            <v>64</v>
          </cell>
          <cell r="EU81">
            <v>142</v>
          </cell>
          <cell r="EV81">
            <v>88</v>
          </cell>
          <cell r="EW81">
            <v>74</v>
          </cell>
          <cell r="EX81">
            <v>162</v>
          </cell>
          <cell r="EY81">
            <v>421</v>
          </cell>
          <cell r="EZ81">
            <v>2265</v>
          </cell>
          <cell r="FA81">
            <v>2257</v>
          </cell>
          <cell r="FB81">
            <v>4522</v>
          </cell>
          <cell r="FC81">
            <v>6249</v>
          </cell>
          <cell r="FD81">
            <v>6498</v>
          </cell>
          <cell r="FE81">
            <v>12747</v>
          </cell>
          <cell r="FF81">
            <v>11004</v>
          </cell>
          <cell r="FG81">
            <v>11322</v>
          </cell>
          <cell r="FH81">
            <v>22326</v>
          </cell>
          <cell r="FI81">
            <v>4938</v>
          </cell>
          <cell r="FJ81">
            <v>4777</v>
          </cell>
          <cell r="FK81">
            <v>9715</v>
          </cell>
          <cell r="FL81">
            <v>49310</v>
          </cell>
          <cell r="FM81">
            <v>106797</v>
          </cell>
          <cell r="FN81">
            <v>5516</v>
          </cell>
          <cell r="FO81">
            <v>5458</v>
          </cell>
          <cell r="FP81">
            <v>10974</v>
          </cell>
          <cell r="FQ81">
            <v>79</v>
          </cell>
          <cell r="FR81">
            <v>77</v>
          </cell>
          <cell r="FS81">
            <v>156</v>
          </cell>
          <cell r="FT81">
            <v>4444</v>
          </cell>
          <cell r="FU81">
            <v>4386</v>
          </cell>
          <cell r="FV81">
            <v>8830</v>
          </cell>
          <cell r="FW81">
            <v>4705</v>
          </cell>
        </row>
        <row r="82">
          <cell r="A82" t="str">
            <v>МАППОзинкиПФО</v>
          </cell>
          <cell r="B82" t="str">
            <v>Волгоградский</v>
          </cell>
          <cell r="C82" t="str">
            <v>Озинки</v>
          </cell>
          <cell r="D82" t="str">
            <v>АПП</v>
          </cell>
          <cell r="E82" t="str">
            <v>МАПП</v>
          </cell>
          <cell r="F82" t="str">
            <v>да</v>
          </cell>
          <cell r="G82" t="str">
            <v>ПФО</v>
          </cell>
          <cell r="H82" t="str">
            <v>Саратовская область</v>
          </cell>
          <cell r="I82" t="str">
            <v>Не является признаком отнесения к МТК</v>
          </cell>
          <cell r="J82" t="str">
            <v>Не является признаком отнесения к МТК</v>
          </cell>
          <cell r="K82" t="str">
            <v>нет</v>
          </cell>
          <cell r="L82" t="str">
            <v>Республика Казахстан</v>
          </cell>
          <cell r="M82" t="str">
            <v>Таскала</v>
          </cell>
          <cell r="N82">
            <v>91250</v>
          </cell>
          <cell r="O82">
            <v>0</v>
          </cell>
          <cell r="P82">
            <v>0</v>
          </cell>
          <cell r="Q82">
            <v>250</v>
          </cell>
          <cell r="R82">
            <v>4310</v>
          </cell>
          <cell r="S82">
            <v>6008</v>
          </cell>
          <cell r="T82">
            <v>8599</v>
          </cell>
          <cell r="U82">
            <v>8033</v>
          </cell>
          <cell r="V82">
            <v>26950</v>
          </cell>
          <cell r="W82">
            <v>1392</v>
          </cell>
          <cell r="X82">
            <v>2147</v>
          </cell>
          <cell r="Y82">
            <v>2648</v>
          </cell>
          <cell r="Z82">
            <v>2076</v>
          </cell>
          <cell r="AA82">
            <v>8263</v>
          </cell>
          <cell r="AB82">
            <v>43475</v>
          </cell>
          <cell r="AC82">
            <v>62137</v>
          </cell>
          <cell r="AD82">
            <v>77259</v>
          </cell>
          <cell r="AE82">
            <v>59383</v>
          </cell>
          <cell r="AF82">
            <v>242254</v>
          </cell>
          <cell r="AG82">
            <v>277467</v>
          </cell>
          <cell r="AH82">
            <v>5367</v>
          </cell>
          <cell r="AI82">
            <v>6101</v>
          </cell>
          <cell r="AJ82">
            <v>7153</v>
          </cell>
          <cell r="AK82">
            <v>8210</v>
          </cell>
          <cell r="AL82">
            <v>26831</v>
          </cell>
          <cell r="AM82">
            <v>1132</v>
          </cell>
          <cell r="AN82">
            <v>1136</v>
          </cell>
          <cell r="AO82">
            <v>908</v>
          </cell>
          <cell r="AP82">
            <v>725</v>
          </cell>
          <cell r="AQ82">
            <v>3901</v>
          </cell>
          <cell r="AR82">
            <v>44185</v>
          </cell>
          <cell r="AS82">
            <v>39597</v>
          </cell>
          <cell r="AT82">
            <v>53169</v>
          </cell>
          <cell r="AU82">
            <v>38809</v>
          </cell>
          <cell r="AV82">
            <v>175760</v>
          </cell>
          <cell r="AW82">
            <v>206492</v>
          </cell>
          <cell r="AX82">
            <v>6425</v>
          </cell>
          <cell r="AY82">
            <v>10967</v>
          </cell>
          <cell r="AZ82">
            <v>15489</v>
          </cell>
          <cell r="BA82">
            <v>13184</v>
          </cell>
          <cell r="BB82">
            <v>46065</v>
          </cell>
          <cell r="BC82">
            <v>522</v>
          </cell>
          <cell r="BD82">
            <v>1061</v>
          </cell>
          <cell r="BE82">
            <v>840</v>
          </cell>
          <cell r="BF82">
            <v>925</v>
          </cell>
          <cell r="BG82">
            <v>3348</v>
          </cell>
          <cell r="BH82">
            <v>26849</v>
          </cell>
          <cell r="BI82">
            <v>40425</v>
          </cell>
          <cell r="BJ82">
            <v>55245</v>
          </cell>
          <cell r="BK82">
            <v>43980</v>
          </cell>
          <cell r="BL82">
            <v>166499</v>
          </cell>
          <cell r="BM82">
            <v>215912</v>
          </cell>
          <cell r="BN82">
            <v>5059</v>
          </cell>
          <cell r="BO82">
            <v>4272</v>
          </cell>
          <cell r="BP82">
            <v>9331</v>
          </cell>
          <cell r="BQ82">
            <v>4043</v>
          </cell>
          <cell r="BR82">
            <v>3297</v>
          </cell>
          <cell r="BS82">
            <v>7340</v>
          </cell>
          <cell r="BT82">
            <v>4504</v>
          </cell>
          <cell r="BU82">
            <v>3847</v>
          </cell>
          <cell r="BV82">
            <v>8351</v>
          </cell>
          <cell r="BW82">
            <v>5644</v>
          </cell>
          <cell r="BX82">
            <v>5363</v>
          </cell>
          <cell r="BY82">
            <v>11007</v>
          </cell>
          <cell r="BZ82">
            <v>36029</v>
          </cell>
          <cell r="CA82">
            <v>730</v>
          </cell>
          <cell r="CB82">
            <v>2</v>
          </cell>
          <cell r="CC82">
            <v>12</v>
          </cell>
          <cell r="CD82">
            <v>3</v>
          </cell>
          <cell r="CE82">
            <v>747</v>
          </cell>
          <cell r="CF82">
            <v>29386</v>
          </cell>
          <cell r="CG82">
            <v>383</v>
          </cell>
          <cell r="CH82">
            <v>2379</v>
          </cell>
          <cell r="CI82">
            <v>1911</v>
          </cell>
          <cell r="CJ82">
            <v>34059</v>
          </cell>
          <cell r="CK82">
            <v>70835</v>
          </cell>
          <cell r="CL82">
            <v>5504</v>
          </cell>
          <cell r="CM82">
            <v>4637</v>
          </cell>
          <cell r="CN82">
            <v>10141</v>
          </cell>
          <cell r="CO82">
            <v>9165</v>
          </cell>
          <cell r="CP82">
            <v>8203</v>
          </cell>
          <cell r="CQ82">
            <v>17368</v>
          </cell>
          <cell r="CR82">
            <v>0</v>
          </cell>
          <cell r="CS82">
            <v>2</v>
          </cell>
          <cell r="CT82">
            <v>2</v>
          </cell>
          <cell r="CU82">
            <v>5</v>
          </cell>
          <cell r="CV82">
            <v>9</v>
          </cell>
          <cell r="CW82">
            <v>14</v>
          </cell>
          <cell r="CX82">
            <v>929</v>
          </cell>
          <cell r="CY82">
            <v>1265</v>
          </cell>
          <cell r="CZ82">
            <v>2194</v>
          </cell>
          <cell r="DA82">
            <v>2092</v>
          </cell>
          <cell r="DB82">
            <v>2354</v>
          </cell>
          <cell r="DC82">
            <v>4446</v>
          </cell>
          <cell r="DD82">
            <v>8582</v>
          </cell>
          <cell r="DE82">
            <v>7528</v>
          </cell>
          <cell r="DF82">
            <v>16110</v>
          </cell>
          <cell r="DG82">
            <v>8623</v>
          </cell>
          <cell r="DH82">
            <v>7433</v>
          </cell>
          <cell r="DI82">
            <v>16056</v>
          </cell>
          <cell r="DJ82">
            <v>2</v>
          </cell>
          <cell r="DK82">
            <v>2</v>
          </cell>
          <cell r="DL82">
            <v>4</v>
          </cell>
          <cell r="DM82">
            <v>0</v>
          </cell>
          <cell r="DN82">
            <v>0</v>
          </cell>
          <cell r="DO82">
            <v>0</v>
          </cell>
          <cell r="DP82">
            <v>3006</v>
          </cell>
          <cell r="DQ82">
            <v>3752</v>
          </cell>
          <cell r="DR82">
            <v>6758</v>
          </cell>
          <cell r="DS82">
            <v>2317</v>
          </cell>
          <cell r="DT82">
            <v>2931</v>
          </cell>
          <cell r="DU82">
            <v>5248</v>
          </cell>
          <cell r="DV82">
            <v>59675</v>
          </cell>
          <cell r="DW82">
            <v>20</v>
          </cell>
          <cell r="DX82">
            <v>18646</v>
          </cell>
          <cell r="DY82">
            <v>78341</v>
          </cell>
          <cell r="DZ82">
            <v>5732</v>
          </cell>
          <cell r="EA82">
            <v>5025</v>
          </cell>
          <cell r="EB82">
            <v>10757</v>
          </cell>
          <cell r="EC82">
            <v>6767</v>
          </cell>
          <cell r="ED82">
            <v>5981</v>
          </cell>
          <cell r="EE82">
            <v>12748</v>
          </cell>
          <cell r="EF82">
            <v>11099</v>
          </cell>
          <cell r="EG82">
            <v>10734</v>
          </cell>
          <cell r="EH82">
            <v>21833</v>
          </cell>
          <cell r="EI82">
            <v>10674</v>
          </cell>
          <cell r="EJ82">
            <v>10244</v>
          </cell>
          <cell r="EK82">
            <v>20918</v>
          </cell>
          <cell r="EL82">
            <v>66256</v>
          </cell>
          <cell r="EM82">
            <v>0</v>
          </cell>
          <cell r="EN82">
            <v>0</v>
          </cell>
          <cell r="EO82">
            <v>0</v>
          </cell>
          <cell r="EP82">
            <v>91</v>
          </cell>
          <cell r="EQ82">
            <v>108</v>
          </cell>
          <cell r="ER82">
            <v>199</v>
          </cell>
          <cell r="ES82">
            <v>335</v>
          </cell>
          <cell r="ET82">
            <v>356</v>
          </cell>
          <cell r="EU82">
            <v>691</v>
          </cell>
          <cell r="EV82">
            <v>288</v>
          </cell>
          <cell r="EW82">
            <v>419</v>
          </cell>
          <cell r="EX82">
            <v>707</v>
          </cell>
          <cell r="EY82">
            <v>1597</v>
          </cell>
          <cell r="EZ82">
            <v>1819</v>
          </cell>
          <cell r="FA82">
            <v>2029</v>
          </cell>
          <cell r="FB82">
            <v>3848</v>
          </cell>
          <cell r="FC82">
            <v>9197</v>
          </cell>
          <cell r="FD82">
            <v>9573</v>
          </cell>
          <cell r="FE82">
            <v>18770</v>
          </cell>
          <cell r="FF82">
            <v>29686</v>
          </cell>
          <cell r="FG82">
            <v>33012</v>
          </cell>
          <cell r="FH82">
            <v>62698</v>
          </cell>
          <cell r="FI82">
            <v>25718</v>
          </cell>
          <cell r="FJ82">
            <v>26813</v>
          </cell>
          <cell r="FK82">
            <v>52531</v>
          </cell>
          <cell r="FL82">
            <v>137847</v>
          </cell>
          <cell r="FM82">
            <v>205700</v>
          </cell>
          <cell r="FN82">
            <v>9213</v>
          </cell>
          <cell r="FO82">
            <v>8919</v>
          </cell>
          <cell r="FP82">
            <v>18132</v>
          </cell>
          <cell r="FQ82">
            <v>244</v>
          </cell>
          <cell r="FR82">
            <v>290</v>
          </cell>
          <cell r="FS82">
            <v>534</v>
          </cell>
          <cell r="FT82">
            <v>26010</v>
          </cell>
          <cell r="FU82">
            <v>26252</v>
          </cell>
          <cell r="FV82">
            <v>52262</v>
          </cell>
          <cell r="FW82">
            <v>11393</v>
          </cell>
        </row>
        <row r="83">
          <cell r="A83" t="str">
            <v>МАППОльховкаСФО</v>
          </cell>
          <cell r="B83" t="str">
            <v>Новосибирский</v>
          </cell>
          <cell r="C83" t="str">
            <v>Ольховка</v>
          </cell>
          <cell r="D83" t="str">
            <v>АПП</v>
          </cell>
          <cell r="E83" t="str">
            <v>МАПП</v>
          </cell>
          <cell r="F83" t="str">
            <v>да</v>
          </cell>
          <cell r="G83" t="str">
            <v>СФО</v>
          </cell>
          <cell r="H83" t="str">
            <v>Омская область</v>
          </cell>
          <cell r="I83" t="str">
            <v>Не является признаком отнесения к МТК</v>
          </cell>
          <cell r="J83" t="str">
            <v>Не является признаком отнесения к МТК</v>
          </cell>
          <cell r="K83" t="str">
            <v>нет</v>
          </cell>
          <cell r="L83" t="str">
            <v>Республика Казахстан</v>
          </cell>
          <cell r="M83" t="str">
            <v>Урлютобе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10513</v>
          </cell>
          <cell r="S83">
            <v>12342</v>
          </cell>
          <cell r="T83">
            <v>12874</v>
          </cell>
          <cell r="U83">
            <v>12359</v>
          </cell>
          <cell r="V83">
            <v>48088</v>
          </cell>
          <cell r="W83">
            <v>1594</v>
          </cell>
          <cell r="X83">
            <v>1852</v>
          </cell>
          <cell r="Y83">
            <v>1923</v>
          </cell>
          <cell r="Z83">
            <v>1720</v>
          </cell>
          <cell r="AA83">
            <v>7089</v>
          </cell>
          <cell r="AB83">
            <v>24522</v>
          </cell>
          <cell r="AC83">
            <v>32582</v>
          </cell>
          <cell r="AD83">
            <v>42717</v>
          </cell>
          <cell r="AE83">
            <v>27380</v>
          </cell>
          <cell r="AF83">
            <v>127201</v>
          </cell>
          <cell r="AG83">
            <v>182378</v>
          </cell>
          <cell r="AH83">
            <v>9816</v>
          </cell>
          <cell r="AI83">
            <v>11767</v>
          </cell>
          <cell r="AJ83">
            <v>16581</v>
          </cell>
          <cell r="AK83">
            <v>13420</v>
          </cell>
          <cell r="AL83">
            <v>51584</v>
          </cell>
          <cell r="AM83">
            <v>1378</v>
          </cell>
          <cell r="AN83">
            <v>1901</v>
          </cell>
          <cell r="AO83">
            <v>2194</v>
          </cell>
          <cell r="AP83">
            <v>2199</v>
          </cell>
          <cell r="AQ83">
            <v>7672</v>
          </cell>
          <cell r="AR83">
            <v>23513</v>
          </cell>
          <cell r="AS83">
            <v>32147</v>
          </cell>
          <cell r="AT83">
            <v>41459</v>
          </cell>
          <cell r="AU83">
            <v>28021</v>
          </cell>
          <cell r="AV83">
            <v>125140</v>
          </cell>
          <cell r="AW83">
            <v>184396</v>
          </cell>
          <cell r="AX83">
            <v>9696</v>
          </cell>
          <cell r="AY83">
            <v>14082</v>
          </cell>
          <cell r="AZ83">
            <v>18058</v>
          </cell>
          <cell r="BA83">
            <v>16612</v>
          </cell>
          <cell r="BB83">
            <v>58448</v>
          </cell>
          <cell r="BC83">
            <v>1689</v>
          </cell>
          <cell r="BD83">
            <v>2121</v>
          </cell>
          <cell r="BE83">
            <v>2407</v>
          </cell>
          <cell r="BF83">
            <v>2211</v>
          </cell>
          <cell r="BG83">
            <v>8428</v>
          </cell>
          <cell r="BH83">
            <v>25610</v>
          </cell>
          <cell r="BI83">
            <v>33262</v>
          </cell>
          <cell r="BJ83">
            <v>44357</v>
          </cell>
          <cell r="BK83">
            <v>29719</v>
          </cell>
          <cell r="BL83">
            <v>132948</v>
          </cell>
          <cell r="BM83">
            <v>199824</v>
          </cell>
          <cell r="BN83">
            <v>6602</v>
          </cell>
          <cell r="BO83">
            <v>6460</v>
          </cell>
          <cell r="BP83">
            <v>13062</v>
          </cell>
          <cell r="BQ83">
            <v>9627</v>
          </cell>
          <cell r="BR83">
            <v>7460</v>
          </cell>
          <cell r="BS83">
            <v>17087</v>
          </cell>
          <cell r="BT83">
            <v>10016</v>
          </cell>
          <cell r="BU83">
            <v>8329</v>
          </cell>
          <cell r="BV83">
            <v>18345</v>
          </cell>
          <cell r="BW83">
            <v>10765</v>
          </cell>
          <cell r="BX83">
            <v>8407</v>
          </cell>
          <cell r="BY83">
            <v>19172</v>
          </cell>
          <cell r="BZ83">
            <v>67666</v>
          </cell>
          <cell r="CA83">
            <v>1241</v>
          </cell>
          <cell r="CB83">
            <v>27</v>
          </cell>
          <cell r="CC83">
            <v>33</v>
          </cell>
          <cell r="CD83">
            <v>29</v>
          </cell>
          <cell r="CE83">
            <v>1330</v>
          </cell>
          <cell r="CF83">
            <v>20792</v>
          </cell>
          <cell r="CG83">
            <v>1004</v>
          </cell>
          <cell r="CH83">
            <v>6233</v>
          </cell>
          <cell r="CI83">
            <v>4321</v>
          </cell>
          <cell r="CJ83">
            <v>32350</v>
          </cell>
          <cell r="CK83">
            <v>101346</v>
          </cell>
          <cell r="CL83">
            <v>7813</v>
          </cell>
          <cell r="CM83">
            <v>6436</v>
          </cell>
          <cell r="CN83">
            <v>14249</v>
          </cell>
          <cell r="CO83">
            <v>9492</v>
          </cell>
          <cell r="CP83">
            <v>5574</v>
          </cell>
          <cell r="CQ83">
            <v>15066</v>
          </cell>
          <cell r="CR83">
            <v>11</v>
          </cell>
          <cell r="CS83">
            <v>3</v>
          </cell>
          <cell r="CT83">
            <v>14</v>
          </cell>
          <cell r="CU83">
            <v>10</v>
          </cell>
          <cell r="CV83">
            <v>11</v>
          </cell>
          <cell r="CW83">
            <v>21</v>
          </cell>
          <cell r="CX83">
            <v>1864</v>
          </cell>
          <cell r="CY83">
            <v>2214</v>
          </cell>
          <cell r="CZ83">
            <v>4078</v>
          </cell>
          <cell r="DA83">
            <v>3170</v>
          </cell>
          <cell r="DB83">
            <v>3621</v>
          </cell>
          <cell r="DC83">
            <v>6791</v>
          </cell>
          <cell r="DD83">
            <v>7547</v>
          </cell>
          <cell r="DE83">
            <v>5936</v>
          </cell>
          <cell r="DF83">
            <v>13483</v>
          </cell>
          <cell r="DG83">
            <v>7690</v>
          </cell>
          <cell r="DH83">
            <v>6220</v>
          </cell>
          <cell r="DI83">
            <v>13910</v>
          </cell>
          <cell r="DJ83">
            <v>13</v>
          </cell>
          <cell r="DK83">
            <v>14</v>
          </cell>
          <cell r="DL83">
            <v>27</v>
          </cell>
          <cell r="DM83">
            <v>18</v>
          </cell>
          <cell r="DN83">
            <v>18</v>
          </cell>
          <cell r="DO83">
            <v>36</v>
          </cell>
          <cell r="DP83">
            <v>4787</v>
          </cell>
          <cell r="DQ83">
            <v>5217</v>
          </cell>
          <cell r="DR83">
            <v>10004</v>
          </cell>
          <cell r="DS83">
            <v>4046</v>
          </cell>
          <cell r="DT83">
            <v>4676</v>
          </cell>
          <cell r="DU83">
            <v>8722</v>
          </cell>
          <cell r="DV83">
            <v>56708</v>
          </cell>
          <cell r="DW83">
            <v>98</v>
          </cell>
          <cell r="DX83">
            <v>29595</v>
          </cell>
          <cell r="DY83">
            <v>86401</v>
          </cell>
          <cell r="DZ83">
            <v>6225</v>
          </cell>
          <cell r="EA83">
            <v>4794</v>
          </cell>
          <cell r="EB83">
            <v>11019</v>
          </cell>
          <cell r="EC83">
            <v>7338</v>
          </cell>
          <cell r="ED83">
            <v>4782</v>
          </cell>
          <cell r="EE83">
            <v>12120</v>
          </cell>
          <cell r="EF83">
            <v>9970</v>
          </cell>
          <cell r="EG83">
            <v>6371</v>
          </cell>
          <cell r="EH83">
            <v>16341</v>
          </cell>
          <cell r="EI83">
            <v>12344</v>
          </cell>
          <cell r="EJ83">
            <v>7751</v>
          </cell>
          <cell r="EK83">
            <v>20095</v>
          </cell>
          <cell r="EL83">
            <v>59575</v>
          </cell>
          <cell r="EM83">
            <v>20</v>
          </cell>
          <cell r="EN83">
            <v>17</v>
          </cell>
          <cell r="EO83">
            <v>37</v>
          </cell>
          <cell r="EP83">
            <v>146</v>
          </cell>
          <cell r="EQ83">
            <v>156</v>
          </cell>
          <cell r="ER83">
            <v>302</v>
          </cell>
          <cell r="ES83">
            <v>344</v>
          </cell>
          <cell r="ET83">
            <v>329</v>
          </cell>
          <cell r="EU83">
            <v>673</v>
          </cell>
          <cell r="EV83">
            <v>327</v>
          </cell>
          <cell r="EW83">
            <v>306</v>
          </cell>
          <cell r="EX83">
            <v>633</v>
          </cell>
          <cell r="EY83">
            <v>1645</v>
          </cell>
          <cell r="EZ83">
            <v>4050</v>
          </cell>
          <cell r="FA83">
            <v>4297</v>
          </cell>
          <cell r="FB83">
            <v>8347</v>
          </cell>
          <cell r="FC83">
            <v>12810</v>
          </cell>
          <cell r="FD83">
            <v>13452</v>
          </cell>
          <cell r="FE83">
            <v>26262</v>
          </cell>
          <cell r="FF83">
            <v>21975</v>
          </cell>
          <cell r="FG83">
            <v>21655</v>
          </cell>
          <cell r="FH83">
            <v>43630</v>
          </cell>
          <cell r="FI83">
            <v>12584</v>
          </cell>
          <cell r="FJ83">
            <v>12225</v>
          </cell>
          <cell r="FK83">
            <v>24809</v>
          </cell>
          <cell r="FL83">
            <v>103048</v>
          </cell>
          <cell r="FM83">
            <v>164268</v>
          </cell>
          <cell r="FN83">
            <v>8937</v>
          </cell>
          <cell r="FO83">
            <v>5150</v>
          </cell>
          <cell r="FP83">
            <v>14087</v>
          </cell>
          <cell r="FQ83">
            <v>311</v>
          </cell>
          <cell r="FR83">
            <v>201</v>
          </cell>
          <cell r="FS83">
            <v>512</v>
          </cell>
          <cell r="FT83">
            <v>11409</v>
          </cell>
          <cell r="FU83">
            <v>11095</v>
          </cell>
          <cell r="FV83">
            <v>22504</v>
          </cell>
          <cell r="FW83">
            <v>11591</v>
          </cell>
        </row>
        <row r="84">
          <cell r="A84" t="str">
            <v>МАППОрскПФО</v>
          </cell>
          <cell r="B84" t="str">
            <v>Уральский</v>
          </cell>
          <cell r="C84" t="str">
            <v>Орск</v>
          </cell>
          <cell r="D84" t="str">
            <v>АПП</v>
          </cell>
          <cell r="E84" t="str">
            <v>МАПП</v>
          </cell>
          <cell r="F84" t="str">
            <v>да</v>
          </cell>
          <cell r="G84" t="str">
            <v>ПФО</v>
          </cell>
          <cell r="H84" t="str">
            <v>Оренбургская область</v>
          </cell>
          <cell r="I84" t="str">
            <v>Не является признаком отнесения к МТК</v>
          </cell>
          <cell r="J84" t="str">
            <v>Не является признаком отнесения к МТК</v>
          </cell>
          <cell r="K84" t="str">
            <v>нет</v>
          </cell>
          <cell r="L84" t="str">
            <v>Республика Казахстан</v>
          </cell>
          <cell r="M84" t="str">
            <v>Алимбет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8338</v>
          </cell>
          <cell r="S84">
            <v>14828</v>
          </cell>
          <cell r="T84">
            <v>17802</v>
          </cell>
          <cell r="U84">
            <v>14201</v>
          </cell>
          <cell r="V84">
            <v>55169</v>
          </cell>
          <cell r="W84">
            <v>1759</v>
          </cell>
          <cell r="X84">
            <v>2239</v>
          </cell>
          <cell r="Y84">
            <v>2473</v>
          </cell>
          <cell r="Z84">
            <v>2306</v>
          </cell>
          <cell r="AA84">
            <v>8777</v>
          </cell>
          <cell r="AB84">
            <v>20480</v>
          </cell>
          <cell r="AC84">
            <v>26846</v>
          </cell>
          <cell r="AD84">
            <v>34795</v>
          </cell>
          <cell r="AE84">
            <v>26611</v>
          </cell>
          <cell r="AF84">
            <v>108732</v>
          </cell>
          <cell r="AG84">
            <v>172678</v>
          </cell>
          <cell r="AH84">
            <v>9953</v>
          </cell>
          <cell r="AI84">
            <v>17868</v>
          </cell>
          <cell r="AJ84">
            <v>20307</v>
          </cell>
          <cell r="AK84">
            <v>18275</v>
          </cell>
          <cell r="AL84">
            <v>66403</v>
          </cell>
          <cell r="AM84">
            <v>2229</v>
          </cell>
          <cell r="AN84">
            <v>2423</v>
          </cell>
          <cell r="AO84">
            <v>5658</v>
          </cell>
          <cell r="AP84">
            <v>7609</v>
          </cell>
          <cell r="AQ84">
            <v>17919</v>
          </cell>
          <cell r="AR84">
            <v>22070</v>
          </cell>
          <cell r="AS84">
            <v>31275</v>
          </cell>
          <cell r="AT84">
            <v>46882</v>
          </cell>
          <cell r="AU84">
            <v>49028</v>
          </cell>
          <cell r="AV84">
            <v>149255</v>
          </cell>
          <cell r="AW84">
            <v>233577</v>
          </cell>
          <cell r="AX84">
            <v>11551</v>
          </cell>
          <cell r="AY84">
            <v>20560</v>
          </cell>
          <cell r="AZ84">
            <v>24647</v>
          </cell>
          <cell r="BA84">
            <v>25504</v>
          </cell>
          <cell r="BB84">
            <v>82262</v>
          </cell>
          <cell r="BC84">
            <v>4739</v>
          </cell>
          <cell r="BD84">
            <v>6838</v>
          </cell>
          <cell r="BE84">
            <v>5378</v>
          </cell>
          <cell r="BF84">
            <v>4498</v>
          </cell>
          <cell r="BG84">
            <v>21453</v>
          </cell>
          <cell r="BH84">
            <v>39030</v>
          </cell>
          <cell r="BI84">
            <v>59617</v>
          </cell>
          <cell r="BJ84">
            <v>68433</v>
          </cell>
          <cell r="BK84">
            <v>55497</v>
          </cell>
          <cell r="BL84">
            <v>222577</v>
          </cell>
          <cell r="BM84">
            <v>326292</v>
          </cell>
          <cell r="BN84">
            <v>9643</v>
          </cell>
          <cell r="BO84">
            <v>9558</v>
          </cell>
          <cell r="BP84">
            <v>19201</v>
          </cell>
          <cell r="BQ84">
            <v>7516</v>
          </cell>
          <cell r="BR84">
            <v>8026</v>
          </cell>
          <cell r="BS84">
            <v>15542</v>
          </cell>
          <cell r="BT84">
            <v>12949</v>
          </cell>
          <cell r="BU84">
            <v>13708</v>
          </cell>
          <cell r="BV84">
            <v>26657</v>
          </cell>
          <cell r="BW84">
            <v>16283</v>
          </cell>
          <cell r="BX84">
            <v>17098</v>
          </cell>
          <cell r="BY84">
            <v>33381</v>
          </cell>
          <cell r="BZ84">
            <v>94781</v>
          </cell>
          <cell r="CA84">
            <v>3255</v>
          </cell>
          <cell r="CB84">
            <v>27</v>
          </cell>
          <cell r="CC84">
            <v>103</v>
          </cell>
          <cell r="CD84">
            <v>102</v>
          </cell>
          <cell r="CE84">
            <v>3487</v>
          </cell>
          <cell r="CF84">
            <v>37011</v>
          </cell>
          <cell r="CG84">
            <v>413</v>
          </cell>
          <cell r="CH84">
            <v>2532</v>
          </cell>
          <cell r="CI84">
            <v>2663</v>
          </cell>
          <cell r="CJ84">
            <v>42619</v>
          </cell>
          <cell r="CK84">
            <v>140887</v>
          </cell>
          <cell r="CL84">
            <v>13801</v>
          </cell>
          <cell r="CM84">
            <v>13996</v>
          </cell>
          <cell r="CN84">
            <v>27797</v>
          </cell>
          <cell r="CO84">
            <v>15158</v>
          </cell>
          <cell r="CP84">
            <v>15128</v>
          </cell>
          <cell r="CQ84">
            <v>30286</v>
          </cell>
          <cell r="CR84">
            <v>17</v>
          </cell>
          <cell r="CS84">
            <v>40</v>
          </cell>
          <cell r="CT84">
            <v>57</v>
          </cell>
          <cell r="CU84">
            <v>32</v>
          </cell>
          <cell r="CV84">
            <v>59</v>
          </cell>
          <cell r="CW84">
            <v>91</v>
          </cell>
          <cell r="CX84">
            <v>625</v>
          </cell>
          <cell r="CY84">
            <v>1408</v>
          </cell>
          <cell r="CZ84">
            <v>2033</v>
          </cell>
          <cell r="DA84">
            <v>1419</v>
          </cell>
          <cell r="DB84">
            <v>2852</v>
          </cell>
          <cell r="DC84">
            <v>4271</v>
          </cell>
          <cell r="DD84">
            <v>18693</v>
          </cell>
          <cell r="DE84">
            <v>18786</v>
          </cell>
          <cell r="DF84">
            <v>37479</v>
          </cell>
          <cell r="DG84">
            <v>12906</v>
          </cell>
          <cell r="DH84">
            <v>12223</v>
          </cell>
          <cell r="DI84">
            <v>25129</v>
          </cell>
          <cell r="DJ84">
            <v>35</v>
          </cell>
          <cell r="DK84">
            <v>86</v>
          </cell>
          <cell r="DL84">
            <v>121</v>
          </cell>
          <cell r="DM84">
            <v>22</v>
          </cell>
          <cell r="DN84">
            <v>92</v>
          </cell>
          <cell r="DO84">
            <v>114</v>
          </cell>
          <cell r="DP84">
            <v>2406</v>
          </cell>
          <cell r="DQ84">
            <v>4040</v>
          </cell>
          <cell r="DR84">
            <v>6446</v>
          </cell>
          <cell r="DS84">
            <v>2130</v>
          </cell>
          <cell r="DT84">
            <v>3295</v>
          </cell>
          <cell r="DU84">
            <v>5425</v>
          </cell>
          <cell r="DV84">
            <v>120691</v>
          </cell>
          <cell r="DW84">
            <v>383</v>
          </cell>
          <cell r="DX84">
            <v>18175</v>
          </cell>
          <cell r="DY84">
            <v>139249</v>
          </cell>
          <cell r="DZ84">
            <v>6709</v>
          </cell>
          <cell r="EA84">
            <v>6223</v>
          </cell>
          <cell r="EB84">
            <v>12932</v>
          </cell>
          <cell r="EC84">
            <v>8598</v>
          </cell>
          <cell r="ED84">
            <v>8240</v>
          </cell>
          <cell r="EE84">
            <v>16838</v>
          </cell>
          <cell r="EF84">
            <v>11095</v>
          </cell>
          <cell r="EG84">
            <v>10556</v>
          </cell>
          <cell r="EH84">
            <v>21651</v>
          </cell>
          <cell r="EI84">
            <v>9293</v>
          </cell>
          <cell r="EJ84">
            <v>9042</v>
          </cell>
          <cell r="EK84">
            <v>18335</v>
          </cell>
          <cell r="EL84">
            <v>69756</v>
          </cell>
          <cell r="EM84">
            <v>29</v>
          </cell>
          <cell r="EN84">
            <v>53</v>
          </cell>
          <cell r="EO84">
            <v>82</v>
          </cell>
          <cell r="EP84">
            <v>187</v>
          </cell>
          <cell r="EQ84">
            <v>223</v>
          </cell>
          <cell r="ER84">
            <v>410</v>
          </cell>
          <cell r="ES84">
            <v>396</v>
          </cell>
          <cell r="ET84">
            <v>455</v>
          </cell>
          <cell r="EU84">
            <v>851</v>
          </cell>
          <cell r="EV84">
            <v>480</v>
          </cell>
          <cell r="EW84">
            <v>497</v>
          </cell>
          <cell r="EX84">
            <v>977</v>
          </cell>
          <cell r="EY84">
            <v>2320</v>
          </cell>
          <cell r="EZ84">
            <v>1940</v>
          </cell>
          <cell r="FA84">
            <v>2340</v>
          </cell>
          <cell r="FB84">
            <v>4280</v>
          </cell>
          <cell r="FC84">
            <v>11410</v>
          </cell>
          <cell r="FD84">
            <v>12051</v>
          </cell>
          <cell r="FE84">
            <v>23461</v>
          </cell>
          <cell r="FF84">
            <v>23541</v>
          </cell>
          <cell r="FG84">
            <v>24098</v>
          </cell>
          <cell r="FH84">
            <v>47639</v>
          </cell>
          <cell r="FI84">
            <v>15802</v>
          </cell>
          <cell r="FJ84">
            <v>17033</v>
          </cell>
          <cell r="FK84">
            <v>32835</v>
          </cell>
          <cell r="FL84">
            <v>108215</v>
          </cell>
          <cell r="FM84">
            <v>180291</v>
          </cell>
          <cell r="FN84">
            <v>7041</v>
          </cell>
          <cell r="FO84">
            <v>6944</v>
          </cell>
          <cell r="FP84">
            <v>13985</v>
          </cell>
          <cell r="FQ84">
            <v>385</v>
          </cell>
          <cell r="FR84">
            <v>411</v>
          </cell>
          <cell r="FS84">
            <v>796</v>
          </cell>
          <cell r="FT84">
            <v>12630</v>
          </cell>
          <cell r="FU84">
            <v>12569</v>
          </cell>
          <cell r="FV84">
            <v>25199</v>
          </cell>
          <cell r="FW84">
            <v>15551</v>
          </cell>
        </row>
        <row r="85">
          <cell r="A85" t="str">
            <v>МАПППавловкаСФО</v>
          </cell>
          <cell r="B85" t="str">
            <v>Новосибирский</v>
          </cell>
          <cell r="C85" t="str">
            <v>Павловка</v>
          </cell>
          <cell r="D85" t="str">
            <v>АПП</v>
          </cell>
          <cell r="E85" t="str">
            <v>МАПП</v>
          </cell>
          <cell r="F85" t="str">
            <v>да</v>
          </cell>
          <cell r="G85" t="str">
            <v>СФО</v>
          </cell>
          <cell r="H85" t="str">
            <v>Новосибирская область</v>
          </cell>
          <cell r="I85" t="str">
            <v>Не является признаком отнесения к МТК</v>
          </cell>
          <cell r="J85" t="str">
            <v>Не является признаком отнесения к МТК</v>
          </cell>
          <cell r="K85" t="str">
            <v>нет</v>
          </cell>
          <cell r="L85" t="str">
            <v>Республика Казахстан</v>
          </cell>
          <cell r="M85" t="str">
            <v>Косак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9246</v>
          </cell>
          <cell r="S85">
            <v>13033</v>
          </cell>
          <cell r="T85">
            <v>19505</v>
          </cell>
          <cell r="U85">
            <v>12050</v>
          </cell>
          <cell r="V85">
            <v>53834</v>
          </cell>
          <cell r="W85">
            <v>1557</v>
          </cell>
          <cell r="X85">
            <v>1883</v>
          </cell>
          <cell r="Y85">
            <v>2007</v>
          </cell>
          <cell r="Z85">
            <v>1787</v>
          </cell>
          <cell r="AA85">
            <v>7234</v>
          </cell>
          <cell r="AB85">
            <v>16069</v>
          </cell>
          <cell r="AC85">
            <v>21974</v>
          </cell>
          <cell r="AD85">
            <v>32263</v>
          </cell>
          <cell r="AE85">
            <v>19678</v>
          </cell>
          <cell r="AF85">
            <v>89984</v>
          </cell>
          <cell r="AG85">
            <v>151052</v>
          </cell>
          <cell r="AH85">
            <v>8590</v>
          </cell>
          <cell r="AI85">
            <v>15157</v>
          </cell>
          <cell r="AJ85">
            <v>19510</v>
          </cell>
          <cell r="AK85">
            <v>13115</v>
          </cell>
          <cell r="AL85">
            <v>56372</v>
          </cell>
          <cell r="AM85">
            <v>1598</v>
          </cell>
          <cell r="AN85">
            <v>1852</v>
          </cell>
          <cell r="AO85">
            <v>2054</v>
          </cell>
          <cell r="AP85">
            <v>1628</v>
          </cell>
          <cell r="AQ85">
            <v>7132</v>
          </cell>
          <cell r="AR85">
            <v>16191</v>
          </cell>
          <cell r="AS85">
            <v>23302</v>
          </cell>
          <cell r="AT85">
            <v>33796</v>
          </cell>
          <cell r="AU85">
            <v>20493</v>
          </cell>
          <cell r="AV85">
            <v>93782</v>
          </cell>
          <cell r="AW85">
            <v>157286</v>
          </cell>
          <cell r="AX85">
            <v>10551</v>
          </cell>
          <cell r="AY85">
            <v>16123</v>
          </cell>
          <cell r="AZ85">
            <v>17825</v>
          </cell>
          <cell r="BA85">
            <v>13004</v>
          </cell>
          <cell r="BB85">
            <v>57503</v>
          </cell>
          <cell r="BC85">
            <v>1359</v>
          </cell>
          <cell r="BD85">
            <v>1779</v>
          </cell>
          <cell r="BE85">
            <v>1884</v>
          </cell>
          <cell r="BF85">
            <v>1731</v>
          </cell>
          <cell r="BG85">
            <v>6753</v>
          </cell>
          <cell r="BH85">
            <v>17601</v>
          </cell>
          <cell r="BI85">
            <v>25463</v>
          </cell>
          <cell r="BJ85">
            <v>36962</v>
          </cell>
          <cell r="BK85">
            <v>22100</v>
          </cell>
          <cell r="BL85">
            <v>102126</v>
          </cell>
          <cell r="BM85">
            <v>166382</v>
          </cell>
          <cell r="BN85">
            <v>4825</v>
          </cell>
          <cell r="BO85">
            <v>5247</v>
          </cell>
          <cell r="BP85">
            <v>10072</v>
          </cell>
          <cell r="BQ85">
            <v>5364</v>
          </cell>
          <cell r="BR85">
            <v>6174</v>
          </cell>
          <cell r="BS85">
            <v>11538</v>
          </cell>
          <cell r="BT85">
            <v>6216</v>
          </cell>
          <cell r="BU85">
            <v>10343</v>
          </cell>
          <cell r="BV85">
            <v>16559</v>
          </cell>
          <cell r="BW85">
            <v>5832</v>
          </cell>
          <cell r="BX85">
            <v>7838</v>
          </cell>
          <cell r="BY85">
            <v>13670</v>
          </cell>
          <cell r="BZ85">
            <v>51839</v>
          </cell>
          <cell r="CA85">
            <v>1149</v>
          </cell>
          <cell r="CB85">
            <v>0</v>
          </cell>
          <cell r="CC85">
            <v>1</v>
          </cell>
          <cell r="CD85">
            <v>0</v>
          </cell>
          <cell r="CE85">
            <v>1150</v>
          </cell>
          <cell r="CF85">
            <v>14385</v>
          </cell>
          <cell r="CG85">
            <v>558</v>
          </cell>
          <cell r="CH85">
            <v>4487</v>
          </cell>
          <cell r="CI85">
            <v>2686</v>
          </cell>
          <cell r="CJ85">
            <v>22116</v>
          </cell>
          <cell r="CK85">
            <v>75105</v>
          </cell>
          <cell r="CL85">
            <v>5342</v>
          </cell>
          <cell r="CM85">
            <v>5971</v>
          </cell>
          <cell r="CN85">
            <v>11313</v>
          </cell>
          <cell r="CO85">
            <v>7443</v>
          </cell>
          <cell r="CP85">
            <v>9022</v>
          </cell>
          <cell r="CQ85">
            <v>16465</v>
          </cell>
          <cell r="CR85">
            <v>0</v>
          </cell>
          <cell r="CS85">
            <v>0</v>
          </cell>
          <cell r="CT85">
            <v>0</v>
          </cell>
          <cell r="CU85">
            <v>1</v>
          </cell>
          <cell r="CV85">
            <v>0</v>
          </cell>
          <cell r="CW85">
            <v>1</v>
          </cell>
          <cell r="CX85">
            <v>1390</v>
          </cell>
          <cell r="CY85">
            <v>1472</v>
          </cell>
          <cell r="CZ85">
            <v>2862</v>
          </cell>
          <cell r="DA85">
            <v>2531</v>
          </cell>
          <cell r="DB85">
            <v>2783</v>
          </cell>
          <cell r="DC85">
            <v>5314</v>
          </cell>
          <cell r="DD85">
            <v>9370</v>
          </cell>
          <cell r="DE85">
            <v>12463</v>
          </cell>
          <cell r="DF85">
            <v>21833</v>
          </cell>
          <cell r="DG85">
            <v>8478</v>
          </cell>
          <cell r="DH85">
            <v>9212</v>
          </cell>
          <cell r="DI85">
            <v>17690</v>
          </cell>
          <cell r="DJ85">
            <v>0</v>
          </cell>
          <cell r="DK85">
            <v>2</v>
          </cell>
          <cell r="DL85">
            <v>2</v>
          </cell>
          <cell r="DM85">
            <v>3</v>
          </cell>
          <cell r="DN85">
            <v>4</v>
          </cell>
          <cell r="DO85">
            <v>7</v>
          </cell>
          <cell r="DP85">
            <v>4000</v>
          </cell>
          <cell r="DQ85">
            <v>4357</v>
          </cell>
          <cell r="DR85">
            <v>8357</v>
          </cell>
          <cell r="DS85">
            <v>2820</v>
          </cell>
          <cell r="DT85">
            <v>3350</v>
          </cell>
          <cell r="DU85">
            <v>6170</v>
          </cell>
          <cell r="DV85">
            <v>67301</v>
          </cell>
          <cell r="DW85">
            <v>10</v>
          </cell>
          <cell r="DX85">
            <v>22703</v>
          </cell>
          <cell r="DY85">
            <v>90014</v>
          </cell>
          <cell r="DZ85">
            <v>7362</v>
          </cell>
          <cell r="EA85">
            <v>7067</v>
          </cell>
          <cell r="EB85">
            <v>14429</v>
          </cell>
          <cell r="EC85">
            <v>10782</v>
          </cell>
          <cell r="ED85">
            <v>10778</v>
          </cell>
          <cell r="EE85">
            <v>21560</v>
          </cell>
          <cell r="EF85">
            <v>12442</v>
          </cell>
          <cell r="EG85">
            <v>16020</v>
          </cell>
          <cell r="EH85">
            <v>28462</v>
          </cell>
          <cell r="EI85">
            <v>8969</v>
          </cell>
          <cell r="EJ85">
            <v>10337</v>
          </cell>
          <cell r="EK85">
            <v>19306</v>
          </cell>
          <cell r="EL85">
            <v>83757</v>
          </cell>
          <cell r="EM85">
            <v>0</v>
          </cell>
          <cell r="EN85">
            <v>0</v>
          </cell>
          <cell r="EO85">
            <v>0</v>
          </cell>
          <cell r="EP85">
            <v>237</v>
          </cell>
          <cell r="EQ85">
            <v>236</v>
          </cell>
          <cell r="ER85">
            <v>473</v>
          </cell>
          <cell r="ES85">
            <v>487</v>
          </cell>
          <cell r="ET85">
            <v>478</v>
          </cell>
          <cell r="EU85">
            <v>965</v>
          </cell>
          <cell r="EV85">
            <v>487</v>
          </cell>
          <cell r="EW85">
            <v>495</v>
          </cell>
          <cell r="EX85">
            <v>982</v>
          </cell>
          <cell r="EY85">
            <v>2420</v>
          </cell>
          <cell r="EZ85">
            <v>2799</v>
          </cell>
          <cell r="FA85">
            <v>2853</v>
          </cell>
          <cell r="FB85">
            <v>5652</v>
          </cell>
          <cell r="FC85">
            <v>9200</v>
          </cell>
          <cell r="FD85">
            <v>9557</v>
          </cell>
          <cell r="FE85">
            <v>18757</v>
          </cell>
          <cell r="FF85">
            <v>16947</v>
          </cell>
          <cell r="FG85">
            <v>16325</v>
          </cell>
          <cell r="FH85">
            <v>33272</v>
          </cell>
          <cell r="FI85">
            <v>10055</v>
          </cell>
          <cell r="FJ85">
            <v>9497</v>
          </cell>
          <cell r="FK85">
            <v>19552</v>
          </cell>
          <cell r="FL85">
            <v>77233</v>
          </cell>
          <cell r="FM85">
            <v>163410</v>
          </cell>
          <cell r="FN85">
            <v>7719</v>
          </cell>
          <cell r="FO85">
            <v>6553</v>
          </cell>
          <cell r="FP85">
            <v>14272</v>
          </cell>
          <cell r="FQ85">
            <v>432</v>
          </cell>
          <cell r="FR85">
            <v>434</v>
          </cell>
          <cell r="FS85">
            <v>866</v>
          </cell>
          <cell r="FT85">
            <v>8883</v>
          </cell>
          <cell r="FU85">
            <v>8858</v>
          </cell>
          <cell r="FV85">
            <v>17741</v>
          </cell>
          <cell r="FW85">
            <v>11586</v>
          </cell>
        </row>
        <row r="86">
          <cell r="A86" t="str">
            <v>ДАПППавловка (Славгород)СФО</v>
          </cell>
          <cell r="B86" t="str">
            <v>Новосибирский</v>
          </cell>
          <cell r="C86" t="str">
            <v>Павловка (Славгород)</v>
          </cell>
          <cell r="D86" t="str">
            <v>АПП</v>
          </cell>
          <cell r="E86" t="str">
            <v>ДАПП</v>
          </cell>
          <cell r="F86" t="str">
            <v>да</v>
          </cell>
          <cell r="G86" t="str">
            <v>СФО</v>
          </cell>
          <cell r="H86" t="str">
            <v>Алтайский край</v>
          </cell>
          <cell r="I86" t="str">
            <v>Не является признаком отнесения к МТК</v>
          </cell>
          <cell r="J86" t="str">
            <v>Не является признаком отнесения к МТК</v>
          </cell>
          <cell r="K86" t="str">
            <v>нет</v>
          </cell>
          <cell r="L86" t="str">
            <v>Республика Казахстан</v>
          </cell>
          <cell r="M86" t="str">
            <v>Найза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1340</v>
          </cell>
          <cell r="S86">
            <v>3645</v>
          </cell>
          <cell r="T86">
            <v>3326</v>
          </cell>
          <cell r="U86">
            <v>3089</v>
          </cell>
          <cell r="V86">
            <v>11400</v>
          </cell>
          <cell r="W86">
            <v>72</v>
          </cell>
          <cell r="X86">
            <v>203</v>
          </cell>
          <cell r="Y86">
            <v>465</v>
          </cell>
          <cell r="Z86">
            <v>118</v>
          </cell>
          <cell r="AA86">
            <v>858</v>
          </cell>
          <cell r="AB86">
            <v>2600</v>
          </cell>
          <cell r="AC86">
            <v>5607</v>
          </cell>
          <cell r="AD86">
            <v>7381</v>
          </cell>
          <cell r="AE86">
            <v>4358</v>
          </cell>
          <cell r="AF86">
            <v>19946</v>
          </cell>
          <cell r="AG86">
            <v>32204</v>
          </cell>
          <cell r="AH86">
            <v>2676</v>
          </cell>
          <cell r="AI86">
            <v>3620</v>
          </cell>
          <cell r="AJ86">
            <v>3453</v>
          </cell>
          <cell r="AK86">
            <v>3805</v>
          </cell>
          <cell r="AL86">
            <v>13554</v>
          </cell>
          <cell r="AM86">
            <v>39</v>
          </cell>
          <cell r="AN86">
            <v>168</v>
          </cell>
          <cell r="AO86">
            <v>420</v>
          </cell>
          <cell r="AP86">
            <v>49</v>
          </cell>
          <cell r="AQ86">
            <v>676</v>
          </cell>
          <cell r="AR86">
            <v>3473</v>
          </cell>
          <cell r="AS86">
            <v>4877</v>
          </cell>
          <cell r="AT86">
            <v>8203</v>
          </cell>
          <cell r="AU86">
            <v>4541</v>
          </cell>
          <cell r="AV86">
            <v>21094</v>
          </cell>
          <cell r="AW86">
            <v>35324</v>
          </cell>
          <cell r="AX86">
            <v>1842</v>
          </cell>
          <cell r="AY86">
            <v>4201</v>
          </cell>
          <cell r="AZ86">
            <v>3954</v>
          </cell>
          <cell r="BA86">
            <v>2976</v>
          </cell>
          <cell r="BB86">
            <v>12973</v>
          </cell>
          <cell r="BC86">
            <v>25</v>
          </cell>
          <cell r="BD86">
            <v>143</v>
          </cell>
          <cell r="BE86">
            <v>313</v>
          </cell>
          <cell r="BF86">
            <v>72</v>
          </cell>
          <cell r="BG86">
            <v>553</v>
          </cell>
          <cell r="BH86">
            <v>3903</v>
          </cell>
          <cell r="BI86">
            <v>5890</v>
          </cell>
          <cell r="BJ86">
            <v>8565</v>
          </cell>
          <cell r="BK86">
            <v>5090</v>
          </cell>
          <cell r="BL86">
            <v>23448</v>
          </cell>
          <cell r="BM86">
            <v>36974</v>
          </cell>
          <cell r="BN86">
            <v>880</v>
          </cell>
          <cell r="BO86">
            <v>650</v>
          </cell>
          <cell r="BP86">
            <v>1530</v>
          </cell>
          <cell r="BQ86">
            <v>11</v>
          </cell>
          <cell r="BR86">
            <v>4</v>
          </cell>
          <cell r="BS86">
            <v>15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1545</v>
          </cell>
          <cell r="CA86">
            <v>19</v>
          </cell>
          <cell r="CB86">
            <v>0</v>
          </cell>
          <cell r="CC86">
            <v>0</v>
          </cell>
          <cell r="CD86">
            <v>0</v>
          </cell>
          <cell r="CE86">
            <v>19</v>
          </cell>
          <cell r="CF86">
            <v>2470</v>
          </cell>
          <cell r="CG86">
            <v>0</v>
          </cell>
          <cell r="CH86">
            <v>0</v>
          </cell>
          <cell r="CI86">
            <v>0</v>
          </cell>
          <cell r="CJ86">
            <v>2470</v>
          </cell>
          <cell r="CK86">
            <v>4034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1044</v>
          </cell>
          <cell r="EG86">
            <v>1134</v>
          </cell>
          <cell r="EH86">
            <v>2178</v>
          </cell>
          <cell r="EI86">
            <v>1565</v>
          </cell>
          <cell r="EJ86">
            <v>1819</v>
          </cell>
          <cell r="EK86">
            <v>3384</v>
          </cell>
          <cell r="EL86">
            <v>5562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11</v>
          </cell>
          <cell r="ET86">
            <v>15</v>
          </cell>
          <cell r="EU86">
            <v>26</v>
          </cell>
          <cell r="EV86">
            <v>0</v>
          </cell>
          <cell r="EW86">
            <v>0</v>
          </cell>
          <cell r="EX86">
            <v>0</v>
          </cell>
          <cell r="EY86">
            <v>26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3819</v>
          </cell>
          <cell r="FG86">
            <v>4308</v>
          </cell>
          <cell r="FH86">
            <v>8127</v>
          </cell>
          <cell r="FI86">
            <v>2577</v>
          </cell>
          <cell r="FJ86">
            <v>2546</v>
          </cell>
          <cell r="FK86">
            <v>5123</v>
          </cell>
          <cell r="FL86">
            <v>13250</v>
          </cell>
          <cell r="FM86">
            <v>18838</v>
          </cell>
          <cell r="FN86">
            <v>1910</v>
          </cell>
          <cell r="FO86">
            <v>1847</v>
          </cell>
          <cell r="FP86">
            <v>3757</v>
          </cell>
          <cell r="FQ86">
            <v>3</v>
          </cell>
          <cell r="FR86">
            <v>6</v>
          </cell>
          <cell r="FS86">
            <v>9</v>
          </cell>
          <cell r="FT86">
            <v>2209</v>
          </cell>
          <cell r="FU86">
            <v>2200</v>
          </cell>
          <cell r="FV86">
            <v>4409</v>
          </cell>
          <cell r="FW86">
            <v>2363</v>
          </cell>
        </row>
        <row r="87">
          <cell r="A87" t="str">
            <v>ДАПП ПУПМугур-АксыСФО</v>
          </cell>
          <cell r="B87" t="str">
            <v>Новосибирский</v>
          </cell>
          <cell r="C87" t="str">
            <v>Мугур-Аксы</v>
          </cell>
          <cell r="D87" t="str">
            <v>АПП</v>
          </cell>
          <cell r="E87" t="str">
            <v>ДАПП ПУП</v>
          </cell>
          <cell r="F87" t="str">
            <v>нет</v>
          </cell>
          <cell r="G87" t="str">
            <v>СФО</v>
          </cell>
          <cell r="H87" t="str">
            <v>Республика Тыва</v>
          </cell>
          <cell r="I87" t="str">
            <v>Восток</v>
          </cell>
          <cell r="J87" t="str">
            <v>РМК</v>
          </cell>
          <cell r="K87" t="str">
            <v>нет</v>
          </cell>
          <cell r="L87" t="str">
            <v>Монголия</v>
          </cell>
          <cell r="M87" t="str">
            <v>Харигийн-Гол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  <cell r="EB87">
            <v>0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  <cell r="ES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  <cell r="FG87">
            <v>0</v>
          </cell>
          <cell r="FH87">
            <v>0</v>
          </cell>
          <cell r="FI87">
            <v>0</v>
          </cell>
          <cell r="FJ87">
            <v>0</v>
          </cell>
          <cell r="FK87">
            <v>0</v>
          </cell>
          <cell r="FL87">
            <v>0</v>
          </cell>
          <cell r="FM87">
            <v>0</v>
          </cell>
          <cell r="FN87">
            <v>0</v>
          </cell>
          <cell r="FO87">
            <v>0</v>
          </cell>
          <cell r="FP87">
            <v>0</v>
          </cell>
          <cell r="FQ87">
            <v>0</v>
          </cell>
          <cell r="FR87">
            <v>0</v>
          </cell>
          <cell r="FS87">
            <v>0</v>
          </cell>
          <cell r="FT87">
            <v>0</v>
          </cell>
          <cell r="FU87">
            <v>0</v>
          </cell>
          <cell r="FV87">
            <v>0</v>
          </cell>
          <cell r="FW87">
            <v>0</v>
          </cell>
        </row>
        <row r="88">
          <cell r="A88" t="str">
            <v>МАПППетуховоУФО</v>
          </cell>
          <cell r="B88" t="str">
            <v>Уральский</v>
          </cell>
          <cell r="C88" t="str">
            <v>Петухово</v>
          </cell>
          <cell r="D88" t="str">
            <v>АПП</v>
          </cell>
          <cell r="E88" t="str">
            <v>МАПП</v>
          </cell>
          <cell r="F88" t="str">
            <v>да</v>
          </cell>
          <cell r="G88" t="str">
            <v>УФО</v>
          </cell>
          <cell r="H88" t="str">
            <v>Курганская область</v>
          </cell>
          <cell r="I88" t="str">
            <v>Не является признаком отнесения к МТК</v>
          </cell>
          <cell r="J88" t="str">
            <v>Не является признаком отнесения к МТК</v>
          </cell>
          <cell r="K88" t="str">
            <v>нет</v>
          </cell>
          <cell r="L88" t="str">
            <v>Республика Казахстан</v>
          </cell>
          <cell r="M88" t="str">
            <v>Жана Жол</v>
          </cell>
          <cell r="N88">
            <v>237250</v>
          </cell>
          <cell r="O88">
            <v>18250</v>
          </cell>
          <cell r="P88">
            <v>292000</v>
          </cell>
          <cell r="Q88">
            <v>1500</v>
          </cell>
          <cell r="R88">
            <v>23535</v>
          </cell>
          <cell r="S88">
            <v>34980</v>
          </cell>
          <cell r="T88">
            <v>35354</v>
          </cell>
          <cell r="U88">
            <v>34569</v>
          </cell>
          <cell r="V88">
            <v>128438</v>
          </cell>
          <cell r="W88">
            <v>605</v>
          </cell>
          <cell r="X88">
            <v>1346</v>
          </cell>
          <cell r="Y88">
            <v>1469</v>
          </cell>
          <cell r="Z88">
            <v>1253</v>
          </cell>
          <cell r="AA88">
            <v>4673</v>
          </cell>
          <cell r="AB88">
            <v>27558</v>
          </cell>
          <cell r="AC88">
            <v>42793</v>
          </cell>
          <cell r="AD88">
            <v>64730</v>
          </cell>
          <cell r="AE88">
            <v>34056</v>
          </cell>
          <cell r="AF88">
            <v>169137</v>
          </cell>
          <cell r="AG88">
            <v>302248</v>
          </cell>
          <cell r="AH88">
            <v>25767</v>
          </cell>
          <cell r="AI88">
            <v>33931</v>
          </cell>
          <cell r="AJ88">
            <v>28794</v>
          </cell>
          <cell r="AK88">
            <v>26480</v>
          </cell>
          <cell r="AL88">
            <v>114972</v>
          </cell>
          <cell r="AM88">
            <v>730</v>
          </cell>
          <cell r="AN88">
            <v>1530</v>
          </cell>
          <cell r="AO88">
            <v>1592</v>
          </cell>
          <cell r="AP88">
            <v>1480</v>
          </cell>
          <cell r="AQ88">
            <v>5332</v>
          </cell>
          <cell r="AR88">
            <v>27978</v>
          </cell>
          <cell r="AS88">
            <v>39114</v>
          </cell>
          <cell r="AT88">
            <v>53906</v>
          </cell>
          <cell r="AU88">
            <v>29892</v>
          </cell>
          <cell r="AV88">
            <v>150890</v>
          </cell>
          <cell r="AW88">
            <v>271194</v>
          </cell>
          <cell r="AX88">
            <v>22016</v>
          </cell>
          <cell r="AY88">
            <v>30815</v>
          </cell>
          <cell r="AZ88">
            <v>30878</v>
          </cell>
          <cell r="BA88">
            <v>30727</v>
          </cell>
          <cell r="BB88">
            <v>114436</v>
          </cell>
          <cell r="BC88">
            <v>900</v>
          </cell>
          <cell r="BD88">
            <v>1394</v>
          </cell>
          <cell r="BE88">
            <v>1367</v>
          </cell>
          <cell r="BF88">
            <v>1081</v>
          </cell>
          <cell r="BG88">
            <v>4742</v>
          </cell>
          <cell r="BH88">
            <v>26138</v>
          </cell>
          <cell r="BI88">
            <v>39571</v>
          </cell>
          <cell r="BJ88">
            <v>55378</v>
          </cell>
          <cell r="BK88">
            <v>32981</v>
          </cell>
          <cell r="BL88">
            <v>154068</v>
          </cell>
          <cell r="BM88">
            <v>273246</v>
          </cell>
          <cell r="BN88">
            <v>12623</v>
          </cell>
          <cell r="BO88">
            <v>11977</v>
          </cell>
          <cell r="BP88">
            <v>24600</v>
          </cell>
          <cell r="BQ88">
            <v>12722</v>
          </cell>
          <cell r="BR88">
            <v>11949</v>
          </cell>
          <cell r="BS88">
            <v>24671</v>
          </cell>
          <cell r="BT88">
            <v>17014</v>
          </cell>
          <cell r="BU88">
            <v>15490</v>
          </cell>
          <cell r="BV88">
            <v>32504</v>
          </cell>
          <cell r="BW88">
            <v>17594</v>
          </cell>
          <cell r="BX88">
            <v>17656</v>
          </cell>
          <cell r="BY88">
            <v>35250</v>
          </cell>
          <cell r="BZ88">
            <v>117025</v>
          </cell>
          <cell r="CA88">
            <v>602</v>
          </cell>
          <cell r="CB88">
            <v>14</v>
          </cell>
          <cell r="CC88">
            <v>44</v>
          </cell>
          <cell r="CD88">
            <v>6</v>
          </cell>
          <cell r="CE88">
            <v>666</v>
          </cell>
          <cell r="CF88">
            <v>21093</v>
          </cell>
          <cell r="CG88">
            <v>1010</v>
          </cell>
          <cell r="CH88">
            <v>8434</v>
          </cell>
          <cell r="CI88">
            <v>5477</v>
          </cell>
          <cell r="CJ88">
            <v>36014</v>
          </cell>
          <cell r="CK88">
            <v>153705</v>
          </cell>
          <cell r="CL88">
            <v>15350</v>
          </cell>
          <cell r="CM88">
            <v>14800</v>
          </cell>
          <cell r="CN88">
            <v>30150</v>
          </cell>
          <cell r="CO88">
            <v>20421</v>
          </cell>
          <cell r="CP88">
            <v>20803</v>
          </cell>
          <cell r="CQ88">
            <v>41224</v>
          </cell>
          <cell r="CR88">
            <v>1</v>
          </cell>
          <cell r="CS88">
            <v>1</v>
          </cell>
          <cell r="CT88">
            <v>2</v>
          </cell>
          <cell r="CU88">
            <v>20</v>
          </cell>
          <cell r="CV88">
            <v>53</v>
          </cell>
          <cell r="CW88">
            <v>73</v>
          </cell>
          <cell r="CX88">
            <v>2695</v>
          </cell>
          <cell r="CY88">
            <v>3148</v>
          </cell>
          <cell r="CZ88">
            <v>5843</v>
          </cell>
          <cell r="DA88">
            <v>5249</v>
          </cell>
          <cell r="DB88">
            <v>6370</v>
          </cell>
          <cell r="DC88">
            <v>11619</v>
          </cell>
          <cell r="DD88">
            <v>22292</v>
          </cell>
          <cell r="DE88">
            <v>18878</v>
          </cell>
          <cell r="DF88">
            <v>41170</v>
          </cell>
          <cell r="DG88">
            <v>19977</v>
          </cell>
          <cell r="DH88">
            <v>19821</v>
          </cell>
          <cell r="DI88">
            <v>39798</v>
          </cell>
          <cell r="DJ88">
            <v>16</v>
          </cell>
          <cell r="DK88">
            <v>27</v>
          </cell>
          <cell r="DL88">
            <v>43</v>
          </cell>
          <cell r="DM88">
            <v>0</v>
          </cell>
          <cell r="DN88">
            <v>19</v>
          </cell>
          <cell r="DO88">
            <v>19</v>
          </cell>
          <cell r="DP88">
            <v>9227</v>
          </cell>
          <cell r="DQ88">
            <v>10071</v>
          </cell>
          <cell r="DR88">
            <v>19298</v>
          </cell>
          <cell r="DS88">
            <v>6716</v>
          </cell>
          <cell r="DT88">
            <v>7711</v>
          </cell>
          <cell r="DU88">
            <v>14427</v>
          </cell>
          <cell r="DV88">
            <v>152342</v>
          </cell>
          <cell r="DW88">
            <v>137</v>
          </cell>
          <cell r="DX88">
            <v>51187</v>
          </cell>
          <cell r="DY88">
            <v>203666</v>
          </cell>
          <cell r="DZ88">
            <v>16881</v>
          </cell>
          <cell r="EA88">
            <v>16392</v>
          </cell>
          <cell r="EB88">
            <v>33273</v>
          </cell>
          <cell r="EC88">
            <v>17393</v>
          </cell>
          <cell r="ED88">
            <v>16523</v>
          </cell>
          <cell r="EE88">
            <v>33916</v>
          </cell>
          <cell r="EF88">
            <v>16442</v>
          </cell>
          <cell r="EG88">
            <v>14476</v>
          </cell>
          <cell r="EH88">
            <v>30918</v>
          </cell>
          <cell r="EI88">
            <v>15049</v>
          </cell>
          <cell r="EJ88">
            <v>15406</v>
          </cell>
          <cell r="EK88">
            <v>30455</v>
          </cell>
          <cell r="EL88">
            <v>128562</v>
          </cell>
          <cell r="EM88">
            <v>23</v>
          </cell>
          <cell r="EN88">
            <v>18</v>
          </cell>
          <cell r="EO88">
            <v>41</v>
          </cell>
          <cell r="EP88">
            <v>135</v>
          </cell>
          <cell r="EQ88">
            <v>128</v>
          </cell>
          <cell r="ER88">
            <v>263</v>
          </cell>
          <cell r="ES88">
            <v>344</v>
          </cell>
          <cell r="ET88">
            <v>367</v>
          </cell>
          <cell r="EU88">
            <v>711</v>
          </cell>
          <cell r="EV88">
            <v>188</v>
          </cell>
          <cell r="EW88">
            <v>200</v>
          </cell>
          <cell r="EX88">
            <v>388</v>
          </cell>
          <cell r="EY88">
            <v>1403</v>
          </cell>
          <cell r="EZ88">
            <v>6767</v>
          </cell>
          <cell r="FA88">
            <v>7125</v>
          </cell>
          <cell r="FB88">
            <v>13892</v>
          </cell>
          <cell r="FC88">
            <v>22711</v>
          </cell>
          <cell r="FD88">
            <v>24931</v>
          </cell>
          <cell r="FE88">
            <v>47642</v>
          </cell>
          <cell r="FF88">
            <v>28476</v>
          </cell>
          <cell r="FG88">
            <v>30152</v>
          </cell>
          <cell r="FH88">
            <v>58628</v>
          </cell>
          <cell r="FI88">
            <v>12912</v>
          </cell>
          <cell r="FJ88">
            <v>11398</v>
          </cell>
          <cell r="FK88">
            <v>24310</v>
          </cell>
          <cell r="FL88">
            <v>144472</v>
          </cell>
          <cell r="FM88">
            <v>274437</v>
          </cell>
          <cell r="FN88">
            <v>14716</v>
          </cell>
          <cell r="FO88">
            <v>15452</v>
          </cell>
          <cell r="FP88">
            <v>30168</v>
          </cell>
          <cell r="FQ88">
            <v>167</v>
          </cell>
          <cell r="FR88">
            <v>146</v>
          </cell>
          <cell r="FS88">
            <v>313</v>
          </cell>
          <cell r="FT88">
            <v>10576</v>
          </cell>
          <cell r="FU88">
            <v>10088</v>
          </cell>
          <cell r="FV88">
            <v>20664</v>
          </cell>
          <cell r="FW88">
            <v>17632</v>
          </cell>
        </row>
        <row r="89">
          <cell r="A89" t="str">
            <v>МАППНехотеевкаЦФО</v>
          </cell>
          <cell r="B89" t="str">
            <v>Белгородский</v>
          </cell>
          <cell r="C89" t="str">
            <v>Нехотеевка</v>
          </cell>
          <cell r="D89" t="str">
            <v>АПП</v>
          </cell>
          <cell r="E89" t="str">
            <v>МАПП</v>
          </cell>
          <cell r="F89" t="str">
            <v>да</v>
          </cell>
          <cell r="G89" t="str">
            <v>ЦФО</v>
          </cell>
          <cell r="H89" t="str">
            <v>Белгородская область</v>
          </cell>
          <cell r="I89" t="str">
            <v>Западный</v>
          </cell>
          <cell r="J89" t="str">
            <v>Сухопутный</v>
          </cell>
          <cell r="K89" t="str">
            <v>нет</v>
          </cell>
          <cell r="L89" t="str">
            <v>Украина</v>
          </cell>
          <cell r="M89" t="str">
            <v>Гоптовка</v>
          </cell>
          <cell r="N89">
            <v>105120</v>
          </cell>
          <cell r="O89">
            <v>26280</v>
          </cell>
          <cell r="P89">
            <v>700800</v>
          </cell>
          <cell r="Q89">
            <v>2280</v>
          </cell>
          <cell r="R89">
            <v>16119</v>
          </cell>
          <cell r="S89">
            <v>20092</v>
          </cell>
          <cell r="T89">
            <v>19650</v>
          </cell>
          <cell r="U89">
            <v>20818</v>
          </cell>
          <cell r="V89">
            <v>76679</v>
          </cell>
          <cell r="W89">
            <v>8651</v>
          </cell>
          <cell r="X89">
            <v>9641</v>
          </cell>
          <cell r="Y89">
            <v>9769</v>
          </cell>
          <cell r="Z89">
            <v>9371</v>
          </cell>
          <cell r="AA89">
            <v>37432</v>
          </cell>
          <cell r="AB89">
            <v>157689</v>
          </cell>
          <cell r="AC89">
            <v>202297</v>
          </cell>
          <cell r="AD89">
            <v>222408</v>
          </cell>
          <cell r="AE89">
            <v>224532</v>
          </cell>
          <cell r="AF89">
            <v>806926</v>
          </cell>
          <cell r="AG89">
            <v>921037</v>
          </cell>
          <cell r="AH89">
            <v>16240</v>
          </cell>
          <cell r="AI89">
            <v>19878</v>
          </cell>
          <cell r="AJ89">
            <v>19818</v>
          </cell>
          <cell r="AK89">
            <v>20604</v>
          </cell>
          <cell r="AL89">
            <v>76540</v>
          </cell>
          <cell r="AM89">
            <v>7477</v>
          </cell>
          <cell r="AN89">
            <v>8200</v>
          </cell>
          <cell r="AO89">
            <v>8266</v>
          </cell>
          <cell r="AP89">
            <v>7020</v>
          </cell>
          <cell r="AQ89">
            <v>30963</v>
          </cell>
          <cell r="AR89">
            <v>176881</v>
          </cell>
          <cell r="AS89">
            <v>207380</v>
          </cell>
          <cell r="AT89">
            <v>202564</v>
          </cell>
          <cell r="AU89">
            <v>189755</v>
          </cell>
          <cell r="AV89">
            <v>776580</v>
          </cell>
          <cell r="AW89">
            <v>884083</v>
          </cell>
          <cell r="AX89">
            <v>12718</v>
          </cell>
          <cell r="AY89">
            <v>13744</v>
          </cell>
          <cell r="AZ89">
            <v>13880</v>
          </cell>
          <cell r="BA89">
            <v>15567</v>
          </cell>
          <cell r="BB89">
            <v>55909</v>
          </cell>
          <cell r="BC89">
            <v>6136</v>
          </cell>
          <cell r="BD89">
            <v>7112</v>
          </cell>
          <cell r="BE89">
            <v>7755</v>
          </cell>
          <cell r="BF89">
            <v>7100</v>
          </cell>
          <cell r="BG89">
            <v>28103</v>
          </cell>
          <cell r="BH89">
            <v>139434</v>
          </cell>
          <cell r="BI89">
            <v>194433</v>
          </cell>
          <cell r="BJ89">
            <v>222071</v>
          </cell>
          <cell r="BK89">
            <v>207253</v>
          </cell>
          <cell r="BL89">
            <v>763191</v>
          </cell>
          <cell r="BM89">
            <v>847203</v>
          </cell>
          <cell r="BN89">
            <v>6238</v>
          </cell>
          <cell r="BO89">
            <v>6097</v>
          </cell>
          <cell r="BP89">
            <v>12335</v>
          </cell>
          <cell r="BQ89">
            <v>7767</v>
          </cell>
          <cell r="BR89">
            <v>7640</v>
          </cell>
          <cell r="BS89">
            <v>15407</v>
          </cell>
          <cell r="BT89">
            <v>8776</v>
          </cell>
          <cell r="BU89">
            <v>8366</v>
          </cell>
          <cell r="BV89">
            <v>17142</v>
          </cell>
          <cell r="BW89">
            <v>8298</v>
          </cell>
          <cell r="BX89">
            <v>9112</v>
          </cell>
          <cell r="BY89">
            <v>17410</v>
          </cell>
          <cell r="BZ89">
            <v>62294</v>
          </cell>
          <cell r="CA89">
            <v>5264</v>
          </cell>
          <cell r="CB89">
            <v>17</v>
          </cell>
          <cell r="CC89">
            <v>66</v>
          </cell>
          <cell r="CD89">
            <v>57</v>
          </cell>
          <cell r="CE89">
            <v>5404</v>
          </cell>
          <cell r="CF89">
            <v>148834</v>
          </cell>
          <cell r="CG89">
            <v>6682</v>
          </cell>
          <cell r="CH89">
            <v>32752</v>
          </cell>
          <cell r="CI89">
            <v>43448</v>
          </cell>
          <cell r="CJ89">
            <v>231716</v>
          </cell>
          <cell r="CK89">
            <v>299414</v>
          </cell>
          <cell r="CL89">
            <v>7880</v>
          </cell>
          <cell r="CM89">
            <v>7491</v>
          </cell>
          <cell r="CN89">
            <v>15371</v>
          </cell>
          <cell r="CO89">
            <v>8406</v>
          </cell>
          <cell r="CP89">
            <v>8476</v>
          </cell>
          <cell r="CQ89">
            <v>16882</v>
          </cell>
          <cell r="CR89">
            <v>25</v>
          </cell>
          <cell r="CS89">
            <v>30</v>
          </cell>
          <cell r="CT89">
            <v>55</v>
          </cell>
          <cell r="CU89">
            <v>130</v>
          </cell>
          <cell r="CV89">
            <v>144</v>
          </cell>
          <cell r="CW89">
            <v>274</v>
          </cell>
          <cell r="CX89">
            <v>21675</v>
          </cell>
          <cell r="CY89">
            <v>22920</v>
          </cell>
          <cell r="CZ89">
            <v>44595</v>
          </cell>
          <cell r="DA89">
            <v>31223</v>
          </cell>
          <cell r="DB89">
            <v>33997</v>
          </cell>
          <cell r="DC89">
            <v>65220</v>
          </cell>
          <cell r="DD89">
            <v>8002</v>
          </cell>
          <cell r="DE89">
            <v>8515</v>
          </cell>
          <cell r="DF89">
            <v>16517</v>
          </cell>
          <cell r="DG89">
            <v>9145</v>
          </cell>
          <cell r="DH89">
            <v>10663</v>
          </cell>
          <cell r="DI89">
            <v>19808</v>
          </cell>
          <cell r="DJ89">
            <v>1063</v>
          </cell>
          <cell r="DK89">
            <v>1050</v>
          </cell>
          <cell r="DL89">
            <v>2113</v>
          </cell>
          <cell r="DM89">
            <v>1176</v>
          </cell>
          <cell r="DN89">
            <v>1163</v>
          </cell>
          <cell r="DO89">
            <v>2339</v>
          </cell>
          <cell r="DP89">
            <v>42339</v>
          </cell>
          <cell r="DQ89">
            <v>42557</v>
          </cell>
          <cell r="DR89">
            <v>84896</v>
          </cell>
          <cell r="DS89">
            <v>40936</v>
          </cell>
          <cell r="DT89">
            <v>39150</v>
          </cell>
          <cell r="DU89">
            <v>80086</v>
          </cell>
          <cell r="DV89">
            <v>68578</v>
          </cell>
          <cell r="DW89">
            <v>4781</v>
          </cell>
          <cell r="DX89">
            <v>274797</v>
          </cell>
          <cell r="DY89">
            <v>348156</v>
          </cell>
          <cell r="DZ89">
            <v>4576</v>
          </cell>
          <cell r="EA89">
            <v>4336</v>
          </cell>
          <cell r="EB89">
            <v>8912</v>
          </cell>
          <cell r="EC89">
            <v>2</v>
          </cell>
          <cell r="ED89">
            <v>2</v>
          </cell>
          <cell r="EE89">
            <v>4</v>
          </cell>
          <cell r="EF89">
            <v>41</v>
          </cell>
          <cell r="EG89">
            <v>42</v>
          </cell>
          <cell r="EH89">
            <v>83</v>
          </cell>
          <cell r="EI89">
            <v>0</v>
          </cell>
          <cell r="EJ89">
            <v>0</v>
          </cell>
          <cell r="EK89">
            <v>0</v>
          </cell>
          <cell r="EL89">
            <v>8999</v>
          </cell>
          <cell r="EM89">
            <v>643</v>
          </cell>
          <cell r="EN89">
            <v>624</v>
          </cell>
          <cell r="EO89">
            <v>1267</v>
          </cell>
          <cell r="EP89">
            <v>1</v>
          </cell>
          <cell r="EQ89">
            <v>1</v>
          </cell>
          <cell r="ER89">
            <v>2</v>
          </cell>
          <cell r="ES89">
            <v>1</v>
          </cell>
          <cell r="ET89">
            <v>0</v>
          </cell>
          <cell r="EU89">
            <v>1</v>
          </cell>
          <cell r="EV89">
            <v>0</v>
          </cell>
          <cell r="EW89">
            <v>0</v>
          </cell>
          <cell r="EX89">
            <v>0</v>
          </cell>
          <cell r="EY89">
            <v>1270</v>
          </cell>
          <cell r="EZ89">
            <v>23863</v>
          </cell>
          <cell r="FA89">
            <v>20588</v>
          </cell>
          <cell r="FB89">
            <v>44451</v>
          </cell>
          <cell r="FC89">
            <v>16</v>
          </cell>
          <cell r="FD89">
            <v>5</v>
          </cell>
          <cell r="FE89">
            <v>21</v>
          </cell>
          <cell r="FF89">
            <v>2</v>
          </cell>
          <cell r="FG89">
            <v>3</v>
          </cell>
          <cell r="FH89">
            <v>5</v>
          </cell>
          <cell r="FI89">
            <v>0</v>
          </cell>
          <cell r="FJ89">
            <v>0</v>
          </cell>
          <cell r="FK89">
            <v>0</v>
          </cell>
          <cell r="FL89">
            <v>44477</v>
          </cell>
          <cell r="FM89">
            <v>54746</v>
          </cell>
          <cell r="FN89">
            <v>0</v>
          </cell>
          <cell r="FO89">
            <v>0</v>
          </cell>
          <cell r="FP89">
            <v>0</v>
          </cell>
          <cell r="FQ89">
            <v>0</v>
          </cell>
          <cell r="FR89">
            <v>0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0</v>
          </cell>
        </row>
        <row r="90">
          <cell r="A90" t="str">
            <v>МАППНижний ЗарамагСКФО</v>
          </cell>
          <cell r="B90" t="str">
            <v>Северо-Кавказский</v>
          </cell>
          <cell r="C90" t="str">
            <v>Нижний Зарамаг</v>
          </cell>
          <cell r="D90" t="str">
            <v>АПП</v>
          </cell>
          <cell r="E90" t="str">
            <v>МАПП</v>
          </cell>
          <cell r="F90" t="str">
            <v>да</v>
          </cell>
          <cell r="G90" t="str">
            <v>СКФО</v>
          </cell>
          <cell r="H90" t="str">
            <v>Республика Северная Осетия - Алания</v>
          </cell>
          <cell r="I90" t="str">
            <v>Север-Юг</v>
          </cell>
          <cell r="J90" t="str">
            <v>Западный</v>
          </cell>
          <cell r="K90" t="str">
            <v>нет</v>
          </cell>
          <cell r="L90" t="str">
            <v>Республика Южная Осетия</v>
          </cell>
          <cell r="M90" t="str">
            <v>Рук</v>
          </cell>
          <cell r="N90">
            <v>36500</v>
          </cell>
          <cell r="O90">
            <v>10950</v>
          </cell>
          <cell r="P90">
            <v>62050</v>
          </cell>
          <cell r="Q90">
            <v>300</v>
          </cell>
          <cell r="R90">
            <v>8591</v>
          </cell>
          <cell r="S90">
            <v>10942</v>
          </cell>
          <cell r="T90">
            <v>11389</v>
          </cell>
          <cell r="U90">
            <v>11204</v>
          </cell>
          <cell r="V90">
            <v>42126</v>
          </cell>
          <cell r="W90">
            <v>836</v>
          </cell>
          <cell r="X90">
            <v>922</v>
          </cell>
          <cell r="Y90">
            <v>2093</v>
          </cell>
          <cell r="Z90">
            <v>1914</v>
          </cell>
          <cell r="AA90">
            <v>5765</v>
          </cell>
          <cell r="AB90">
            <v>75773</v>
          </cell>
          <cell r="AC90">
            <v>96293</v>
          </cell>
          <cell r="AD90">
            <v>112015</v>
          </cell>
          <cell r="AE90">
            <v>96418</v>
          </cell>
          <cell r="AF90">
            <v>380499</v>
          </cell>
          <cell r="AG90">
            <v>428390</v>
          </cell>
          <cell r="AH90">
            <v>7125</v>
          </cell>
          <cell r="AI90">
            <v>9247</v>
          </cell>
          <cell r="AJ90">
            <v>16116</v>
          </cell>
          <cell r="AK90">
            <v>17021</v>
          </cell>
          <cell r="AL90">
            <v>49509</v>
          </cell>
          <cell r="AM90">
            <v>1208</v>
          </cell>
          <cell r="AN90">
            <v>1857</v>
          </cell>
          <cell r="AO90">
            <v>2574</v>
          </cell>
          <cell r="AP90">
            <v>2031</v>
          </cell>
          <cell r="AQ90">
            <v>7670</v>
          </cell>
          <cell r="AR90">
            <v>76653</v>
          </cell>
          <cell r="AS90">
            <v>100864</v>
          </cell>
          <cell r="AT90">
            <v>110837</v>
          </cell>
          <cell r="AU90">
            <v>93112</v>
          </cell>
          <cell r="AV90">
            <v>381466</v>
          </cell>
          <cell r="AW90">
            <v>438645</v>
          </cell>
          <cell r="AX90">
            <v>7542</v>
          </cell>
          <cell r="AY90">
            <v>10563</v>
          </cell>
          <cell r="AZ90">
            <v>12251</v>
          </cell>
          <cell r="BA90">
            <v>11446</v>
          </cell>
          <cell r="BB90">
            <v>41802</v>
          </cell>
          <cell r="BC90">
            <v>1497</v>
          </cell>
          <cell r="BD90">
            <v>1842</v>
          </cell>
          <cell r="BE90">
            <v>2033</v>
          </cell>
          <cell r="BF90">
            <v>1787</v>
          </cell>
          <cell r="BG90">
            <v>7159</v>
          </cell>
          <cell r="BH90">
            <v>65578</v>
          </cell>
          <cell r="BI90">
            <v>97982</v>
          </cell>
          <cell r="BJ90">
            <v>107729</v>
          </cell>
          <cell r="BK90">
            <v>96004</v>
          </cell>
          <cell r="BL90">
            <v>367293</v>
          </cell>
          <cell r="BM90">
            <v>416254</v>
          </cell>
          <cell r="BN90">
            <v>3620</v>
          </cell>
          <cell r="BO90">
            <v>3653</v>
          </cell>
          <cell r="BP90">
            <v>7273</v>
          </cell>
          <cell r="BQ90">
            <v>2603</v>
          </cell>
          <cell r="BR90">
            <v>2573</v>
          </cell>
          <cell r="BS90">
            <v>5176</v>
          </cell>
          <cell r="BT90">
            <v>4203</v>
          </cell>
          <cell r="BU90">
            <v>4253</v>
          </cell>
          <cell r="BV90">
            <v>8456</v>
          </cell>
          <cell r="BW90">
            <v>5371</v>
          </cell>
          <cell r="BX90">
            <v>5394</v>
          </cell>
          <cell r="BY90">
            <v>10765</v>
          </cell>
          <cell r="BZ90">
            <v>31670</v>
          </cell>
          <cell r="CA90">
            <v>1319</v>
          </cell>
          <cell r="CB90">
            <v>288</v>
          </cell>
          <cell r="CC90">
            <v>594</v>
          </cell>
          <cell r="CD90">
            <v>1201</v>
          </cell>
          <cell r="CE90">
            <v>3402</v>
          </cell>
          <cell r="CF90">
            <v>70124</v>
          </cell>
          <cell r="CG90">
            <v>2443</v>
          </cell>
          <cell r="CH90">
            <v>28319</v>
          </cell>
          <cell r="CI90">
            <v>89808</v>
          </cell>
          <cell r="CJ90">
            <v>190694</v>
          </cell>
          <cell r="CK90">
            <v>225766</v>
          </cell>
          <cell r="CL90">
            <v>2814</v>
          </cell>
          <cell r="CM90">
            <v>2807</v>
          </cell>
          <cell r="CN90">
            <v>5621</v>
          </cell>
          <cell r="CO90">
            <v>4563</v>
          </cell>
          <cell r="CP90">
            <v>4636</v>
          </cell>
          <cell r="CQ90">
            <v>9199</v>
          </cell>
          <cell r="CR90">
            <v>479</v>
          </cell>
          <cell r="CS90">
            <v>472</v>
          </cell>
          <cell r="CT90">
            <v>951</v>
          </cell>
          <cell r="CU90">
            <v>719</v>
          </cell>
          <cell r="CV90">
            <v>690</v>
          </cell>
          <cell r="CW90">
            <v>1409</v>
          </cell>
          <cell r="CX90">
            <v>34131</v>
          </cell>
          <cell r="CY90">
            <v>34537</v>
          </cell>
          <cell r="CZ90">
            <v>68668</v>
          </cell>
          <cell r="DA90">
            <v>47719</v>
          </cell>
          <cell r="DB90">
            <v>48044</v>
          </cell>
          <cell r="DC90">
            <v>95763</v>
          </cell>
          <cell r="DD90">
            <v>5143</v>
          </cell>
          <cell r="DE90">
            <v>5129</v>
          </cell>
          <cell r="DF90">
            <v>10272</v>
          </cell>
          <cell r="DG90">
            <v>5981</v>
          </cell>
          <cell r="DH90">
            <v>5969</v>
          </cell>
          <cell r="DI90">
            <v>11950</v>
          </cell>
          <cell r="DJ90">
            <v>813</v>
          </cell>
          <cell r="DK90">
            <v>783</v>
          </cell>
          <cell r="DL90">
            <v>1596</v>
          </cell>
          <cell r="DM90">
            <v>601</v>
          </cell>
          <cell r="DN90">
            <v>612</v>
          </cell>
          <cell r="DO90">
            <v>1213</v>
          </cell>
          <cell r="DP90">
            <v>54770</v>
          </cell>
          <cell r="DQ90">
            <v>55982</v>
          </cell>
          <cell r="DR90">
            <v>110752</v>
          </cell>
          <cell r="DS90">
            <v>48193</v>
          </cell>
          <cell r="DT90">
            <v>48346</v>
          </cell>
          <cell r="DU90">
            <v>96539</v>
          </cell>
          <cell r="DV90">
            <v>37042</v>
          </cell>
          <cell r="DW90">
            <v>5169</v>
          </cell>
          <cell r="DX90">
            <v>371722</v>
          </cell>
          <cell r="DY90">
            <v>413933</v>
          </cell>
          <cell r="DZ90">
            <v>2196</v>
          </cell>
          <cell r="EA90">
            <v>2133</v>
          </cell>
          <cell r="EB90">
            <v>4329</v>
          </cell>
          <cell r="EC90">
            <v>3507</v>
          </cell>
          <cell r="ED90">
            <v>3421</v>
          </cell>
          <cell r="EE90">
            <v>6928</v>
          </cell>
          <cell r="EF90">
            <v>4207</v>
          </cell>
          <cell r="EG90">
            <v>4168</v>
          </cell>
          <cell r="EH90">
            <v>8375</v>
          </cell>
          <cell r="EI90">
            <v>3648</v>
          </cell>
          <cell r="EJ90">
            <v>3571</v>
          </cell>
          <cell r="EK90">
            <v>7219</v>
          </cell>
          <cell r="EL90">
            <v>26851</v>
          </cell>
          <cell r="EM90">
            <v>382</v>
          </cell>
          <cell r="EN90">
            <v>409</v>
          </cell>
          <cell r="EO90">
            <v>791</v>
          </cell>
          <cell r="EP90">
            <v>671</v>
          </cell>
          <cell r="EQ90">
            <v>675</v>
          </cell>
          <cell r="ER90">
            <v>1346</v>
          </cell>
          <cell r="ES90">
            <v>773</v>
          </cell>
          <cell r="ET90">
            <v>780</v>
          </cell>
          <cell r="EU90">
            <v>1553</v>
          </cell>
          <cell r="EV90">
            <v>602</v>
          </cell>
          <cell r="EW90">
            <v>600</v>
          </cell>
          <cell r="EX90">
            <v>1202</v>
          </cell>
          <cell r="EY90">
            <v>4892</v>
          </cell>
          <cell r="EZ90">
            <v>32156</v>
          </cell>
          <cell r="FA90">
            <v>32350</v>
          </cell>
          <cell r="FB90">
            <v>64506</v>
          </cell>
          <cell r="FC90">
            <v>46238</v>
          </cell>
          <cell r="FD90">
            <v>46000</v>
          </cell>
          <cell r="FE90">
            <v>92238</v>
          </cell>
          <cell r="FF90">
            <v>53273</v>
          </cell>
          <cell r="FG90">
            <v>53627</v>
          </cell>
          <cell r="FH90">
            <v>106900</v>
          </cell>
          <cell r="FI90">
            <v>47165</v>
          </cell>
          <cell r="FJ90">
            <v>47455</v>
          </cell>
          <cell r="FK90">
            <v>94620</v>
          </cell>
          <cell r="FL90">
            <v>358264</v>
          </cell>
          <cell r="FM90">
            <v>390007</v>
          </cell>
          <cell r="FN90">
            <v>1907</v>
          </cell>
          <cell r="FO90">
            <v>1893</v>
          </cell>
          <cell r="FP90">
            <v>3800</v>
          </cell>
          <cell r="FQ90">
            <v>492</v>
          </cell>
          <cell r="FR90">
            <v>479</v>
          </cell>
          <cell r="FS90">
            <v>971</v>
          </cell>
          <cell r="FT90">
            <v>37295</v>
          </cell>
          <cell r="FU90">
            <v>37091</v>
          </cell>
          <cell r="FV90">
            <v>74386</v>
          </cell>
          <cell r="FW90">
            <v>3222</v>
          </cell>
        </row>
        <row r="91">
          <cell r="A91" t="str">
            <v>ДАПППолынныйЮФО</v>
          </cell>
          <cell r="B91" t="str">
            <v>Волгоградский</v>
          </cell>
          <cell r="C91" t="str">
            <v>Полынный</v>
          </cell>
          <cell r="D91" t="str">
            <v>АПП</v>
          </cell>
          <cell r="E91" t="str">
            <v>ДАПП</v>
          </cell>
          <cell r="F91" t="str">
            <v>да</v>
          </cell>
          <cell r="G91" t="str">
            <v>ЮФО</v>
          </cell>
          <cell r="H91" t="str">
            <v>Волгоградская область</v>
          </cell>
          <cell r="I91" t="str">
            <v>Не является признаком отнесения к МТК</v>
          </cell>
          <cell r="J91" t="str">
            <v>Не является признаком отнесения к МТК</v>
          </cell>
          <cell r="K91" t="str">
            <v>нет</v>
          </cell>
          <cell r="L91" t="str">
            <v>Республика Казахстан</v>
          </cell>
          <cell r="M91" t="str">
            <v>Орда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115</v>
          </cell>
          <cell r="S91">
            <v>373</v>
          </cell>
          <cell r="T91">
            <v>464</v>
          </cell>
          <cell r="U91">
            <v>475</v>
          </cell>
          <cell r="V91">
            <v>1427</v>
          </cell>
          <cell r="W91">
            <v>0</v>
          </cell>
          <cell r="X91">
            <v>0</v>
          </cell>
          <cell r="Y91">
            <v>0</v>
          </cell>
          <cell r="Z91">
            <v>2</v>
          </cell>
          <cell r="AA91">
            <v>2</v>
          </cell>
          <cell r="AB91">
            <v>598</v>
          </cell>
          <cell r="AC91">
            <v>1546</v>
          </cell>
          <cell r="AD91">
            <v>2046</v>
          </cell>
          <cell r="AE91">
            <v>1358</v>
          </cell>
          <cell r="AF91">
            <v>5548</v>
          </cell>
          <cell r="AG91">
            <v>6977</v>
          </cell>
          <cell r="AH91">
            <v>261</v>
          </cell>
          <cell r="AI91">
            <v>275</v>
          </cell>
          <cell r="AJ91">
            <v>303</v>
          </cell>
          <cell r="AK91">
            <v>352</v>
          </cell>
          <cell r="AL91">
            <v>1191</v>
          </cell>
          <cell r="AM91">
            <v>0</v>
          </cell>
          <cell r="AN91">
            <v>2</v>
          </cell>
          <cell r="AO91">
            <v>3</v>
          </cell>
          <cell r="AP91">
            <v>0</v>
          </cell>
          <cell r="AQ91">
            <v>5</v>
          </cell>
          <cell r="AR91">
            <v>763</v>
          </cell>
          <cell r="AS91">
            <v>1388</v>
          </cell>
          <cell r="AT91">
            <v>1828</v>
          </cell>
          <cell r="AU91">
            <v>1299</v>
          </cell>
          <cell r="AV91">
            <v>5278</v>
          </cell>
          <cell r="AW91">
            <v>6474</v>
          </cell>
          <cell r="AX91">
            <v>65</v>
          </cell>
          <cell r="AY91">
            <v>269</v>
          </cell>
          <cell r="AZ91">
            <v>353</v>
          </cell>
          <cell r="BA91">
            <v>301</v>
          </cell>
          <cell r="BB91">
            <v>988</v>
          </cell>
          <cell r="BC91">
            <v>0</v>
          </cell>
          <cell r="BD91">
            <v>0</v>
          </cell>
          <cell r="BE91">
            <v>3</v>
          </cell>
          <cell r="BF91">
            <v>1</v>
          </cell>
          <cell r="BG91">
            <v>4</v>
          </cell>
          <cell r="BH91">
            <v>91</v>
          </cell>
          <cell r="BI91">
            <v>1279</v>
          </cell>
          <cell r="BJ91">
            <v>1622</v>
          </cell>
          <cell r="BK91">
            <v>1149</v>
          </cell>
          <cell r="BL91">
            <v>4141</v>
          </cell>
          <cell r="BM91">
            <v>5133</v>
          </cell>
          <cell r="BN91">
            <v>93</v>
          </cell>
          <cell r="BO91">
            <v>91</v>
          </cell>
          <cell r="BP91">
            <v>184</v>
          </cell>
          <cell r="BQ91">
            <v>4</v>
          </cell>
          <cell r="BR91">
            <v>6</v>
          </cell>
          <cell r="BS91">
            <v>10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194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759</v>
          </cell>
          <cell r="CG91">
            <v>0</v>
          </cell>
          <cell r="CH91">
            <v>0</v>
          </cell>
          <cell r="CI91">
            <v>0</v>
          </cell>
          <cell r="CJ91">
            <v>759</v>
          </cell>
          <cell r="CK91">
            <v>953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64</v>
          </cell>
          <cell r="EG91">
            <v>62</v>
          </cell>
          <cell r="EH91">
            <v>126</v>
          </cell>
          <cell r="EI91">
            <v>83</v>
          </cell>
          <cell r="EJ91">
            <v>73</v>
          </cell>
          <cell r="EK91">
            <v>156</v>
          </cell>
          <cell r="EL91">
            <v>282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1</v>
          </cell>
          <cell r="ET91">
            <v>0</v>
          </cell>
          <cell r="EU91">
            <v>1</v>
          </cell>
          <cell r="EV91">
            <v>0</v>
          </cell>
          <cell r="EW91">
            <v>1</v>
          </cell>
          <cell r="EX91">
            <v>1</v>
          </cell>
          <cell r="EY91">
            <v>2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482</v>
          </cell>
          <cell r="FG91">
            <v>858</v>
          </cell>
          <cell r="FH91">
            <v>1340</v>
          </cell>
          <cell r="FI91">
            <v>262</v>
          </cell>
          <cell r="FJ91">
            <v>268</v>
          </cell>
          <cell r="FK91">
            <v>530</v>
          </cell>
          <cell r="FL91">
            <v>1870</v>
          </cell>
          <cell r="FM91">
            <v>2154</v>
          </cell>
          <cell r="FN91">
            <v>78</v>
          </cell>
          <cell r="FO91">
            <v>82</v>
          </cell>
          <cell r="FP91">
            <v>160</v>
          </cell>
          <cell r="FQ91">
            <v>0</v>
          </cell>
          <cell r="FR91">
            <v>0</v>
          </cell>
          <cell r="FS91">
            <v>0</v>
          </cell>
          <cell r="FT91">
            <v>177</v>
          </cell>
          <cell r="FU91">
            <v>177</v>
          </cell>
          <cell r="FV91">
            <v>354</v>
          </cell>
          <cell r="FW91">
            <v>124</v>
          </cell>
        </row>
        <row r="92">
          <cell r="A92" t="str">
            <v>ДАППНовобелаяЦФО</v>
          </cell>
          <cell r="B92" t="str">
            <v>Белгородский</v>
          </cell>
          <cell r="C92" t="str">
            <v>Новобелая</v>
          </cell>
          <cell r="D92" t="str">
            <v>АПП</v>
          </cell>
          <cell r="E92" t="str">
            <v>ДАПП</v>
          </cell>
          <cell r="F92" t="str">
            <v>да</v>
          </cell>
          <cell r="G92" t="str">
            <v>ЦФО</v>
          </cell>
          <cell r="H92" t="str">
            <v>Воронежская область</v>
          </cell>
          <cell r="I92" t="str">
            <v>Западный</v>
          </cell>
          <cell r="J92" t="str">
            <v>Сухопутный</v>
          </cell>
          <cell r="K92" t="str">
            <v>нет</v>
          </cell>
          <cell r="L92" t="str">
            <v>не применимо (ЛНР)</v>
          </cell>
          <cell r="M92" t="str">
            <v>Новобелая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  <cell r="EW92">
            <v>0</v>
          </cell>
          <cell r="EX92">
            <v>0</v>
          </cell>
          <cell r="EY92">
            <v>0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0</v>
          </cell>
          <cell r="FH92">
            <v>0</v>
          </cell>
          <cell r="FI92">
            <v>0</v>
          </cell>
          <cell r="FJ92">
            <v>0</v>
          </cell>
          <cell r="FK92">
            <v>0</v>
          </cell>
          <cell r="FL92">
            <v>0</v>
          </cell>
          <cell r="FM92">
            <v>0</v>
          </cell>
          <cell r="FN92">
            <v>0</v>
          </cell>
          <cell r="FO92">
            <v>0</v>
          </cell>
          <cell r="FP92">
            <v>0</v>
          </cell>
          <cell r="FQ92">
            <v>0</v>
          </cell>
          <cell r="FR92">
            <v>0</v>
          </cell>
          <cell r="FS92">
            <v>0</v>
          </cell>
          <cell r="FT92">
            <v>0</v>
          </cell>
          <cell r="FU92">
            <v>0</v>
          </cell>
          <cell r="FV92">
            <v>0</v>
          </cell>
          <cell r="FW92">
            <v>0</v>
          </cell>
        </row>
        <row r="93">
          <cell r="A93" t="str">
            <v>МАППСагарчинПФО</v>
          </cell>
          <cell r="B93" t="str">
            <v>Уральский</v>
          </cell>
          <cell r="C93" t="str">
            <v>Сагарчин</v>
          </cell>
          <cell r="D93" t="str">
            <v>АПП</v>
          </cell>
          <cell r="E93" t="str">
            <v>МАПП</v>
          </cell>
          <cell r="F93" t="str">
            <v>да</v>
          </cell>
          <cell r="G93" t="str">
            <v>ПФО</v>
          </cell>
          <cell r="H93" t="str">
            <v>Оренбургская область</v>
          </cell>
          <cell r="I93" t="str">
            <v>Не является признаком отнесения к МТК</v>
          </cell>
          <cell r="J93" t="str">
            <v>Не является признаком отнесения к МТК</v>
          </cell>
          <cell r="K93" t="str">
            <v>нет</v>
          </cell>
          <cell r="L93" t="str">
            <v>Республика Казахстан</v>
          </cell>
          <cell r="M93" t="str">
            <v>Жайсан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19881</v>
          </cell>
          <cell r="S93">
            <v>28289</v>
          </cell>
          <cell r="T93">
            <v>31909</v>
          </cell>
          <cell r="U93">
            <v>31752</v>
          </cell>
          <cell r="V93">
            <v>111831</v>
          </cell>
          <cell r="W93">
            <v>2656</v>
          </cell>
          <cell r="X93">
            <v>4807</v>
          </cell>
          <cell r="Y93">
            <v>5379</v>
          </cell>
          <cell r="Z93">
            <v>3867</v>
          </cell>
          <cell r="AA93">
            <v>16709</v>
          </cell>
          <cell r="AB93">
            <v>38054</v>
          </cell>
          <cell r="AC93">
            <v>59020</v>
          </cell>
          <cell r="AD93">
            <v>75332</v>
          </cell>
          <cell r="AE93">
            <v>55788</v>
          </cell>
          <cell r="AF93">
            <v>228194</v>
          </cell>
          <cell r="AG93">
            <v>356734</v>
          </cell>
          <cell r="AH93">
            <v>23713</v>
          </cell>
          <cell r="AI93">
            <v>35736</v>
          </cell>
          <cell r="AJ93">
            <v>38302</v>
          </cell>
          <cell r="AK93">
            <v>42644</v>
          </cell>
          <cell r="AL93">
            <v>140395</v>
          </cell>
          <cell r="AM93">
            <v>2316</v>
          </cell>
          <cell r="AN93">
            <v>3123</v>
          </cell>
          <cell r="AO93">
            <v>3683</v>
          </cell>
          <cell r="AP93">
            <v>4008</v>
          </cell>
          <cell r="AQ93">
            <v>13130</v>
          </cell>
          <cell r="AR93">
            <v>48824</v>
          </cell>
          <cell r="AS93">
            <v>73685</v>
          </cell>
          <cell r="AT93">
            <v>97542</v>
          </cell>
          <cell r="AU93">
            <v>76447</v>
          </cell>
          <cell r="AV93">
            <v>296498</v>
          </cell>
          <cell r="AW93">
            <v>450023</v>
          </cell>
          <cell r="AX93">
            <v>34564</v>
          </cell>
          <cell r="AY93">
            <v>51177</v>
          </cell>
          <cell r="AZ93">
            <v>51590</v>
          </cell>
          <cell r="BA93">
            <v>42197</v>
          </cell>
          <cell r="BB93">
            <v>179528</v>
          </cell>
          <cell r="BC93">
            <v>2693</v>
          </cell>
          <cell r="BD93">
            <v>3992</v>
          </cell>
          <cell r="BE93">
            <v>4735</v>
          </cell>
          <cell r="BF93">
            <v>4021</v>
          </cell>
          <cell r="BG93">
            <v>15441</v>
          </cell>
          <cell r="BH93">
            <v>53599</v>
          </cell>
          <cell r="BI93">
            <v>78990</v>
          </cell>
          <cell r="BJ93">
            <v>90028</v>
          </cell>
          <cell r="BK93">
            <v>68806</v>
          </cell>
          <cell r="BL93">
            <v>291423</v>
          </cell>
          <cell r="BM93">
            <v>486392</v>
          </cell>
          <cell r="BN93">
            <v>14249</v>
          </cell>
          <cell r="BO93">
            <v>17795</v>
          </cell>
          <cell r="BP93">
            <v>32044</v>
          </cell>
          <cell r="BQ93">
            <v>18262</v>
          </cell>
          <cell r="BR93">
            <v>18090</v>
          </cell>
          <cell r="BS93">
            <v>36352</v>
          </cell>
          <cell r="BT93">
            <v>27995</v>
          </cell>
          <cell r="BU93">
            <v>29984</v>
          </cell>
          <cell r="BV93">
            <v>57979</v>
          </cell>
          <cell r="BW93">
            <v>30330</v>
          </cell>
          <cell r="BX93">
            <v>31777</v>
          </cell>
          <cell r="BY93">
            <v>62107</v>
          </cell>
          <cell r="BZ93">
            <v>188482</v>
          </cell>
          <cell r="CA93">
            <v>2673</v>
          </cell>
          <cell r="CB93">
            <v>54</v>
          </cell>
          <cell r="CC93">
            <v>216</v>
          </cell>
          <cell r="CD93">
            <v>240</v>
          </cell>
          <cell r="CE93">
            <v>3183</v>
          </cell>
          <cell r="CF93">
            <v>52572</v>
          </cell>
          <cell r="CG93">
            <v>1408</v>
          </cell>
          <cell r="CH93">
            <v>9464</v>
          </cell>
          <cell r="CI93">
            <v>9907</v>
          </cell>
          <cell r="CJ93">
            <v>73351</v>
          </cell>
          <cell r="CK93">
            <v>265016</v>
          </cell>
          <cell r="CL93">
            <v>21984</v>
          </cell>
          <cell r="CM93">
            <v>21287</v>
          </cell>
          <cell r="CN93">
            <v>43271</v>
          </cell>
          <cell r="CO93">
            <v>27860</v>
          </cell>
          <cell r="CP93">
            <v>27800</v>
          </cell>
          <cell r="CQ93">
            <v>55660</v>
          </cell>
          <cell r="CR93">
            <v>22</v>
          </cell>
          <cell r="CS93">
            <v>81</v>
          </cell>
          <cell r="CT93">
            <v>103</v>
          </cell>
          <cell r="CU93">
            <v>26</v>
          </cell>
          <cell r="CV93">
            <v>106</v>
          </cell>
          <cell r="CW93">
            <v>132</v>
          </cell>
          <cell r="CX93">
            <v>1903</v>
          </cell>
          <cell r="CY93">
            <v>5081</v>
          </cell>
          <cell r="CZ93">
            <v>6984</v>
          </cell>
          <cell r="DA93">
            <v>3218</v>
          </cell>
          <cell r="DB93">
            <v>7293</v>
          </cell>
          <cell r="DC93">
            <v>10511</v>
          </cell>
          <cell r="DD93">
            <v>26777</v>
          </cell>
          <cell r="DE93">
            <v>26711</v>
          </cell>
          <cell r="DF93">
            <v>53488</v>
          </cell>
          <cell r="DG93">
            <v>26476</v>
          </cell>
          <cell r="DH93">
            <v>27623</v>
          </cell>
          <cell r="DI93">
            <v>54099</v>
          </cell>
          <cell r="DJ93">
            <v>37</v>
          </cell>
          <cell r="DK93">
            <v>104</v>
          </cell>
          <cell r="DL93">
            <v>141</v>
          </cell>
          <cell r="DM93">
            <v>32</v>
          </cell>
          <cell r="DN93">
            <v>109</v>
          </cell>
          <cell r="DO93">
            <v>141</v>
          </cell>
          <cell r="DP93">
            <v>5465</v>
          </cell>
          <cell r="DQ93">
            <v>9306</v>
          </cell>
          <cell r="DR93">
            <v>14771</v>
          </cell>
          <cell r="DS93">
            <v>4481</v>
          </cell>
          <cell r="DT93">
            <v>7153</v>
          </cell>
          <cell r="DU93">
            <v>11634</v>
          </cell>
          <cell r="DV93">
            <v>206518</v>
          </cell>
          <cell r="DW93">
            <v>517</v>
          </cell>
          <cell r="DX93">
            <v>43900</v>
          </cell>
          <cell r="DY93">
            <v>250935</v>
          </cell>
          <cell r="DZ93">
            <v>19672</v>
          </cell>
          <cell r="EA93">
            <v>22082</v>
          </cell>
          <cell r="EB93">
            <v>41754</v>
          </cell>
          <cell r="EC93">
            <v>24765</v>
          </cell>
          <cell r="ED93">
            <v>24135</v>
          </cell>
          <cell r="EE93">
            <v>48900</v>
          </cell>
          <cell r="EF93">
            <v>25628</v>
          </cell>
          <cell r="EG93">
            <v>27633</v>
          </cell>
          <cell r="EH93">
            <v>53261</v>
          </cell>
          <cell r="EI93">
            <v>28198</v>
          </cell>
          <cell r="EJ93">
            <v>28654</v>
          </cell>
          <cell r="EK93">
            <v>56852</v>
          </cell>
          <cell r="EL93">
            <v>200767</v>
          </cell>
          <cell r="EM93">
            <v>9</v>
          </cell>
          <cell r="EN93">
            <v>15</v>
          </cell>
          <cell r="EO93">
            <v>24</v>
          </cell>
          <cell r="EP93">
            <v>414</v>
          </cell>
          <cell r="EQ93">
            <v>469</v>
          </cell>
          <cell r="ER93">
            <v>883</v>
          </cell>
          <cell r="ES93">
            <v>1185</v>
          </cell>
          <cell r="ET93">
            <v>1052</v>
          </cell>
          <cell r="EU93">
            <v>2237</v>
          </cell>
          <cell r="EV93">
            <v>1174</v>
          </cell>
          <cell r="EW93">
            <v>1220</v>
          </cell>
          <cell r="EX93">
            <v>2394</v>
          </cell>
          <cell r="EY93">
            <v>5538</v>
          </cell>
          <cell r="EZ93">
            <v>4113</v>
          </cell>
          <cell r="FA93">
            <v>5557</v>
          </cell>
          <cell r="FB93">
            <v>9670</v>
          </cell>
          <cell r="FC93">
            <v>15931</v>
          </cell>
          <cell r="FD93">
            <v>20959</v>
          </cell>
          <cell r="FE93">
            <v>36890</v>
          </cell>
          <cell r="FF93">
            <v>40322</v>
          </cell>
          <cell r="FG93">
            <v>39185</v>
          </cell>
          <cell r="FH93">
            <v>79507</v>
          </cell>
          <cell r="FI93">
            <v>32784</v>
          </cell>
          <cell r="FJ93">
            <v>35493</v>
          </cell>
          <cell r="FK93">
            <v>68277</v>
          </cell>
          <cell r="FL93">
            <v>194344</v>
          </cell>
          <cell r="FM93">
            <v>400649</v>
          </cell>
          <cell r="FN93">
            <v>20986</v>
          </cell>
          <cell r="FO93">
            <v>24634</v>
          </cell>
          <cell r="FP93">
            <v>45620</v>
          </cell>
          <cell r="FQ93">
            <v>403</v>
          </cell>
          <cell r="FR93">
            <v>375</v>
          </cell>
          <cell r="FS93">
            <v>778</v>
          </cell>
          <cell r="FT93">
            <v>30733</v>
          </cell>
          <cell r="FU93">
            <v>30125</v>
          </cell>
          <cell r="FV93">
            <v>60858</v>
          </cell>
          <cell r="FW93">
            <v>28316</v>
          </cell>
        </row>
        <row r="94">
          <cell r="A94" t="str">
            <v>МАППНово-ФиляСКФО</v>
          </cell>
          <cell r="B94" t="str">
            <v>Северо-Кавказский</v>
          </cell>
          <cell r="C94" t="str">
            <v>Ново-Филя</v>
          </cell>
          <cell r="D94" t="str">
            <v>АПП</v>
          </cell>
          <cell r="E94" t="str">
            <v>МАПП</v>
          </cell>
          <cell r="F94" t="str">
            <v>да</v>
          </cell>
          <cell r="G94" t="str">
            <v>СКФО</v>
          </cell>
          <cell r="H94" t="str">
            <v>Республика Дагестан</v>
          </cell>
          <cell r="I94" t="str">
            <v>Север-Юг</v>
          </cell>
          <cell r="J94" t="str">
            <v>Западный</v>
          </cell>
          <cell r="K94" t="str">
            <v>нет</v>
          </cell>
          <cell r="L94" t="str">
            <v>Азербайджанская Республика</v>
          </cell>
          <cell r="M94" t="str">
            <v>Ширвановка</v>
          </cell>
          <cell r="N94">
            <v>4380</v>
          </cell>
          <cell r="O94">
            <v>1095</v>
          </cell>
          <cell r="P94">
            <v>12775</v>
          </cell>
          <cell r="Q94">
            <v>50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3046</v>
          </cell>
          <cell r="DH94">
            <v>0</v>
          </cell>
          <cell r="DI94">
            <v>3046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3046</v>
          </cell>
          <cell r="DW94">
            <v>0</v>
          </cell>
          <cell r="DX94">
            <v>0</v>
          </cell>
          <cell r="DY94">
            <v>3046</v>
          </cell>
          <cell r="DZ94">
            <v>801</v>
          </cell>
          <cell r="EA94">
            <v>2568</v>
          </cell>
          <cell r="EB94">
            <v>3369</v>
          </cell>
          <cell r="EC94">
            <v>1166</v>
          </cell>
          <cell r="ED94">
            <v>5875</v>
          </cell>
          <cell r="EE94">
            <v>7041</v>
          </cell>
          <cell r="EF94">
            <v>1360</v>
          </cell>
          <cell r="EG94">
            <v>3676</v>
          </cell>
          <cell r="EH94">
            <v>5036</v>
          </cell>
          <cell r="EI94">
            <v>4592</v>
          </cell>
          <cell r="EJ94">
            <v>6262</v>
          </cell>
          <cell r="EK94">
            <v>10854</v>
          </cell>
          <cell r="EL94">
            <v>26300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  <cell r="FH94">
            <v>0</v>
          </cell>
          <cell r="FI94">
            <v>0</v>
          </cell>
          <cell r="FJ94">
            <v>0</v>
          </cell>
          <cell r="FK94">
            <v>0</v>
          </cell>
          <cell r="FL94">
            <v>0</v>
          </cell>
          <cell r="FM94">
            <v>26300</v>
          </cell>
          <cell r="FN94">
            <v>973</v>
          </cell>
          <cell r="FO94">
            <v>7332</v>
          </cell>
          <cell r="FP94">
            <v>8305</v>
          </cell>
          <cell r="FQ94">
            <v>0</v>
          </cell>
          <cell r="FR94">
            <v>0</v>
          </cell>
          <cell r="FS94">
            <v>0</v>
          </cell>
          <cell r="FT94">
            <v>0</v>
          </cell>
          <cell r="FU94">
            <v>0</v>
          </cell>
          <cell r="FV94">
            <v>0</v>
          </cell>
          <cell r="FW94">
            <v>2185</v>
          </cell>
        </row>
        <row r="95">
          <cell r="A95" t="str">
            <v>МАППНовошахтинскЮФО</v>
          </cell>
          <cell r="B95" t="str">
            <v>Ростовский</v>
          </cell>
          <cell r="C95" t="str">
            <v>Новошахтинск</v>
          </cell>
          <cell r="D95" t="str">
            <v>АПП</v>
          </cell>
          <cell r="E95" t="str">
            <v>МАПП</v>
          </cell>
          <cell r="F95" t="str">
            <v>да</v>
          </cell>
          <cell r="G95" t="str">
            <v>ЮФО</v>
          </cell>
          <cell r="H95" t="str">
            <v>Ростовская область</v>
          </cell>
          <cell r="I95" t="str">
            <v>Западный</v>
          </cell>
          <cell r="J95" t="str">
            <v>Сухопутный</v>
          </cell>
          <cell r="K95" t="str">
            <v>нет</v>
          </cell>
          <cell r="L95" t="str">
            <v>не применимо (ЛНР)</v>
          </cell>
          <cell r="M95" t="str">
            <v>Должанский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7949</v>
          </cell>
          <cell r="S95">
            <v>10880</v>
          </cell>
          <cell r="T95">
            <v>13136</v>
          </cell>
          <cell r="U95">
            <v>12254</v>
          </cell>
          <cell r="V95">
            <v>44219</v>
          </cell>
          <cell r="W95">
            <v>4394</v>
          </cell>
          <cell r="X95">
            <v>4852</v>
          </cell>
          <cell r="Y95">
            <v>5947</v>
          </cell>
          <cell r="Z95">
            <v>4857</v>
          </cell>
          <cell r="AA95">
            <v>20050</v>
          </cell>
          <cell r="AB95">
            <v>66494</v>
          </cell>
          <cell r="AC95">
            <v>80240</v>
          </cell>
          <cell r="AD95">
            <v>87625</v>
          </cell>
          <cell r="AE95">
            <v>69231</v>
          </cell>
          <cell r="AF95">
            <v>303590</v>
          </cell>
          <cell r="AG95">
            <v>367859</v>
          </cell>
          <cell r="AH95">
            <v>8340</v>
          </cell>
          <cell r="AI95">
            <v>10347</v>
          </cell>
          <cell r="AJ95">
            <v>10689</v>
          </cell>
          <cell r="AK95">
            <v>10382</v>
          </cell>
          <cell r="AL95">
            <v>39758</v>
          </cell>
          <cell r="AM95">
            <v>4300</v>
          </cell>
          <cell r="AN95">
            <v>4666</v>
          </cell>
          <cell r="AO95">
            <v>5796</v>
          </cell>
          <cell r="AP95">
            <v>4200</v>
          </cell>
          <cell r="AQ95">
            <v>18962</v>
          </cell>
          <cell r="AR95">
            <v>56416</v>
          </cell>
          <cell r="AS95">
            <v>70632</v>
          </cell>
          <cell r="AT95">
            <v>82570</v>
          </cell>
          <cell r="AU95">
            <v>65410</v>
          </cell>
          <cell r="AV95">
            <v>275028</v>
          </cell>
          <cell r="AW95">
            <v>333748</v>
          </cell>
          <cell r="AX95">
            <v>6958</v>
          </cell>
          <cell r="AY95">
            <v>11921</v>
          </cell>
          <cell r="AZ95">
            <v>10251</v>
          </cell>
          <cell r="BA95">
            <v>11720</v>
          </cell>
          <cell r="BB95">
            <v>40850</v>
          </cell>
          <cell r="BC95">
            <v>3184</v>
          </cell>
          <cell r="BD95">
            <v>3889</v>
          </cell>
          <cell r="BE95">
            <v>4645</v>
          </cell>
          <cell r="BF95">
            <v>3972</v>
          </cell>
          <cell r="BG95">
            <v>15690</v>
          </cell>
          <cell r="BH95">
            <v>44779</v>
          </cell>
          <cell r="BI95">
            <v>63226</v>
          </cell>
          <cell r="BJ95">
            <v>76797</v>
          </cell>
          <cell r="BK95">
            <v>62710</v>
          </cell>
          <cell r="BL95">
            <v>247512</v>
          </cell>
          <cell r="BM95">
            <v>304052</v>
          </cell>
          <cell r="BN95">
            <v>4179</v>
          </cell>
          <cell r="BO95">
            <v>5330</v>
          </cell>
          <cell r="BP95">
            <v>9509</v>
          </cell>
          <cell r="BQ95">
            <v>4455</v>
          </cell>
          <cell r="BR95">
            <v>6701</v>
          </cell>
          <cell r="BS95">
            <v>11156</v>
          </cell>
          <cell r="BT95">
            <v>5366</v>
          </cell>
          <cell r="BU95">
            <v>8424</v>
          </cell>
          <cell r="BV95">
            <v>13790</v>
          </cell>
          <cell r="BW95">
            <v>6140</v>
          </cell>
          <cell r="BX95">
            <v>8117</v>
          </cell>
          <cell r="BY95">
            <v>14257</v>
          </cell>
          <cell r="BZ95">
            <v>48712</v>
          </cell>
          <cell r="CA95">
            <v>3099</v>
          </cell>
          <cell r="CB95">
            <v>147</v>
          </cell>
          <cell r="CC95">
            <v>2274</v>
          </cell>
          <cell r="CD95">
            <v>2800</v>
          </cell>
          <cell r="CE95">
            <v>8320</v>
          </cell>
          <cell r="CF95">
            <v>53332</v>
          </cell>
          <cell r="CG95">
            <v>5856</v>
          </cell>
          <cell r="CH95">
            <v>66330</v>
          </cell>
          <cell r="CI95">
            <v>56172</v>
          </cell>
          <cell r="CJ95">
            <v>181690</v>
          </cell>
          <cell r="CK95">
            <v>238722</v>
          </cell>
          <cell r="CL95">
            <v>5032</v>
          </cell>
          <cell r="CM95">
            <v>6225</v>
          </cell>
          <cell r="CN95">
            <v>11257</v>
          </cell>
          <cell r="CO95">
            <v>6518</v>
          </cell>
          <cell r="CP95">
            <v>8155</v>
          </cell>
          <cell r="CQ95">
            <v>14673</v>
          </cell>
          <cell r="CR95">
            <v>1184</v>
          </cell>
          <cell r="CS95">
            <v>1188</v>
          </cell>
          <cell r="CT95">
            <v>2372</v>
          </cell>
          <cell r="CU95">
            <v>1453</v>
          </cell>
          <cell r="CV95">
            <v>1458</v>
          </cell>
          <cell r="CW95">
            <v>2911</v>
          </cell>
          <cell r="CX95">
            <v>25848</v>
          </cell>
          <cell r="CY95">
            <v>26357</v>
          </cell>
          <cell r="CZ95">
            <v>52205</v>
          </cell>
          <cell r="DA95">
            <v>32791</v>
          </cell>
          <cell r="DB95">
            <v>33290</v>
          </cell>
          <cell r="DC95">
            <v>66081</v>
          </cell>
          <cell r="DD95">
            <v>6884</v>
          </cell>
          <cell r="DE95">
            <v>8087</v>
          </cell>
          <cell r="DF95">
            <v>14971</v>
          </cell>
          <cell r="DG95">
            <v>6316</v>
          </cell>
          <cell r="DH95">
            <v>8503</v>
          </cell>
          <cell r="DI95">
            <v>14819</v>
          </cell>
          <cell r="DJ95">
            <v>1852</v>
          </cell>
          <cell r="DK95">
            <v>1887</v>
          </cell>
          <cell r="DL95">
            <v>3739</v>
          </cell>
          <cell r="DM95">
            <v>1408</v>
          </cell>
          <cell r="DN95">
            <v>1414</v>
          </cell>
          <cell r="DO95">
            <v>2822</v>
          </cell>
          <cell r="DP95">
            <v>39275</v>
          </cell>
          <cell r="DQ95">
            <v>41794</v>
          </cell>
          <cell r="DR95">
            <v>81069</v>
          </cell>
          <cell r="DS95">
            <v>33415</v>
          </cell>
          <cell r="DT95">
            <v>35119</v>
          </cell>
          <cell r="DU95">
            <v>68534</v>
          </cell>
          <cell r="DV95">
            <v>55720</v>
          </cell>
          <cell r="DW95">
            <v>11844</v>
          </cell>
          <cell r="DX95">
            <v>267889</v>
          </cell>
          <cell r="DY95">
            <v>335453</v>
          </cell>
          <cell r="DZ95">
            <v>4570</v>
          </cell>
          <cell r="EA95">
            <v>5499</v>
          </cell>
          <cell r="EB95">
            <v>10069</v>
          </cell>
          <cell r="EC95">
            <v>6198</v>
          </cell>
          <cell r="ED95">
            <v>8174</v>
          </cell>
          <cell r="EE95">
            <v>14372</v>
          </cell>
          <cell r="EF95">
            <v>7365</v>
          </cell>
          <cell r="EG95">
            <v>10427</v>
          </cell>
          <cell r="EH95">
            <v>17792</v>
          </cell>
          <cell r="EI95">
            <v>12598</v>
          </cell>
          <cell r="EJ95">
            <v>14791</v>
          </cell>
          <cell r="EK95">
            <v>27389</v>
          </cell>
          <cell r="EL95">
            <v>69622</v>
          </cell>
          <cell r="EM95">
            <v>1132</v>
          </cell>
          <cell r="EN95">
            <v>1152</v>
          </cell>
          <cell r="EO95">
            <v>2284</v>
          </cell>
          <cell r="EP95">
            <v>1231</v>
          </cell>
          <cell r="EQ95">
            <v>1235</v>
          </cell>
          <cell r="ER95">
            <v>2466</v>
          </cell>
          <cell r="ES95">
            <v>1651</v>
          </cell>
          <cell r="ET95">
            <v>1697</v>
          </cell>
          <cell r="EU95">
            <v>3348</v>
          </cell>
          <cell r="EV95">
            <v>1626</v>
          </cell>
          <cell r="EW95">
            <v>1716</v>
          </cell>
          <cell r="EX95">
            <v>3342</v>
          </cell>
          <cell r="EY95">
            <v>11440</v>
          </cell>
          <cell r="EZ95">
            <v>21754</v>
          </cell>
          <cell r="FA95">
            <v>21966</v>
          </cell>
          <cell r="FB95">
            <v>43720</v>
          </cell>
          <cell r="FC95">
            <v>23851</v>
          </cell>
          <cell r="FD95">
            <v>25040</v>
          </cell>
          <cell r="FE95">
            <v>48891</v>
          </cell>
          <cell r="FF95">
            <v>32088</v>
          </cell>
          <cell r="FG95">
            <v>35891</v>
          </cell>
          <cell r="FH95">
            <v>67979</v>
          </cell>
          <cell r="FI95">
            <v>53955</v>
          </cell>
          <cell r="FJ95">
            <v>58125</v>
          </cell>
          <cell r="FK95">
            <v>112080</v>
          </cell>
          <cell r="FL95">
            <v>272670</v>
          </cell>
          <cell r="FM95">
            <v>353732</v>
          </cell>
          <cell r="FN95">
            <v>11429</v>
          </cell>
          <cell r="FO95">
            <v>12341</v>
          </cell>
          <cell r="FP95">
            <v>23770</v>
          </cell>
          <cell r="FQ95">
            <v>1739</v>
          </cell>
          <cell r="FR95">
            <v>1881</v>
          </cell>
          <cell r="FS95">
            <v>3620</v>
          </cell>
          <cell r="FT95">
            <v>65819</v>
          </cell>
          <cell r="FU95">
            <v>73016</v>
          </cell>
          <cell r="FV95">
            <v>138835</v>
          </cell>
          <cell r="FW95">
            <v>18507</v>
          </cell>
        </row>
        <row r="96">
          <cell r="A96" t="str">
            <v>ДАППСветлыйПФО</v>
          </cell>
          <cell r="B96" t="str">
            <v>Уральский</v>
          </cell>
          <cell r="C96" t="str">
            <v>Светлый</v>
          </cell>
          <cell r="D96" t="str">
            <v>АПП</v>
          </cell>
          <cell r="E96" t="str">
            <v>ДАПП</v>
          </cell>
          <cell r="F96" t="str">
            <v>да</v>
          </cell>
          <cell r="G96" t="str">
            <v>ПФО</v>
          </cell>
          <cell r="H96" t="str">
            <v>Оренбургская область</v>
          </cell>
          <cell r="I96" t="str">
            <v>Не является признаком отнесения к МТК</v>
          </cell>
          <cell r="J96" t="str">
            <v>Не является признаком отнесения к МТК</v>
          </cell>
          <cell r="K96" t="str">
            <v>нет</v>
          </cell>
          <cell r="L96" t="str">
            <v>Республика Казахстан</v>
          </cell>
          <cell r="M96" t="str">
            <v>Карашатау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385</v>
          </cell>
          <cell r="S96">
            <v>992</v>
          </cell>
          <cell r="T96">
            <v>3164</v>
          </cell>
          <cell r="U96">
            <v>1192</v>
          </cell>
          <cell r="V96">
            <v>5733</v>
          </cell>
          <cell r="W96">
            <v>0</v>
          </cell>
          <cell r="X96">
            <v>0</v>
          </cell>
          <cell r="Y96">
            <v>31</v>
          </cell>
          <cell r="Z96">
            <v>4</v>
          </cell>
          <cell r="AA96">
            <v>35</v>
          </cell>
          <cell r="AB96">
            <v>1064</v>
          </cell>
          <cell r="AC96">
            <v>2123</v>
          </cell>
          <cell r="AD96">
            <v>2692</v>
          </cell>
          <cell r="AE96">
            <v>1768</v>
          </cell>
          <cell r="AF96">
            <v>7647</v>
          </cell>
          <cell r="AG96">
            <v>13415</v>
          </cell>
          <cell r="AH96">
            <v>606</v>
          </cell>
          <cell r="AI96">
            <v>1245</v>
          </cell>
          <cell r="AJ96">
            <v>2615</v>
          </cell>
          <cell r="AK96">
            <v>959</v>
          </cell>
          <cell r="AL96">
            <v>5425</v>
          </cell>
          <cell r="AM96">
            <v>0</v>
          </cell>
          <cell r="AN96">
            <v>19</v>
          </cell>
          <cell r="AO96">
            <v>19</v>
          </cell>
          <cell r="AP96">
            <v>14</v>
          </cell>
          <cell r="AQ96">
            <v>52</v>
          </cell>
          <cell r="AR96">
            <v>1148</v>
          </cell>
          <cell r="AS96">
            <v>1949</v>
          </cell>
          <cell r="AT96">
            <v>2643</v>
          </cell>
          <cell r="AU96">
            <v>1759</v>
          </cell>
          <cell r="AV96">
            <v>7499</v>
          </cell>
          <cell r="AW96">
            <v>12976</v>
          </cell>
          <cell r="AX96">
            <v>536</v>
          </cell>
          <cell r="AY96">
            <v>859</v>
          </cell>
          <cell r="AZ96">
            <v>1487</v>
          </cell>
          <cell r="BA96">
            <v>656</v>
          </cell>
          <cell r="BB96">
            <v>3538</v>
          </cell>
          <cell r="BC96">
            <v>6</v>
          </cell>
          <cell r="BD96">
            <v>17</v>
          </cell>
          <cell r="BE96">
            <v>3</v>
          </cell>
          <cell r="BF96">
            <v>1</v>
          </cell>
          <cell r="BG96">
            <v>27</v>
          </cell>
          <cell r="BH96">
            <v>1232</v>
          </cell>
          <cell r="BI96">
            <v>2021</v>
          </cell>
          <cell r="BJ96">
            <v>2719</v>
          </cell>
          <cell r="BK96">
            <v>1760</v>
          </cell>
          <cell r="BL96">
            <v>7732</v>
          </cell>
          <cell r="BM96">
            <v>11297</v>
          </cell>
          <cell r="BN96">
            <v>82</v>
          </cell>
          <cell r="BO96">
            <v>82</v>
          </cell>
          <cell r="BP96">
            <v>164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164</v>
          </cell>
          <cell r="CA96">
            <v>4</v>
          </cell>
          <cell r="CB96">
            <v>0</v>
          </cell>
          <cell r="CC96">
            <v>0</v>
          </cell>
          <cell r="CD96">
            <v>0</v>
          </cell>
          <cell r="CE96">
            <v>4</v>
          </cell>
          <cell r="CF96">
            <v>737</v>
          </cell>
          <cell r="CG96">
            <v>0</v>
          </cell>
          <cell r="CH96">
            <v>0</v>
          </cell>
          <cell r="CI96">
            <v>0</v>
          </cell>
          <cell r="CJ96">
            <v>737</v>
          </cell>
          <cell r="CK96">
            <v>905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101</v>
          </cell>
          <cell r="EG96">
            <v>50</v>
          </cell>
          <cell r="EH96">
            <v>151</v>
          </cell>
          <cell r="EI96">
            <v>208</v>
          </cell>
          <cell r="EJ96">
            <v>194</v>
          </cell>
          <cell r="EK96">
            <v>402</v>
          </cell>
          <cell r="EL96">
            <v>553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</v>
          </cell>
          <cell r="FF96">
            <v>692</v>
          </cell>
          <cell r="FG96">
            <v>1292</v>
          </cell>
          <cell r="FH96">
            <v>1984</v>
          </cell>
          <cell r="FI96">
            <v>537</v>
          </cell>
          <cell r="FJ96">
            <v>538</v>
          </cell>
          <cell r="FK96">
            <v>1075</v>
          </cell>
          <cell r="FL96">
            <v>3059</v>
          </cell>
          <cell r="FM96">
            <v>3612</v>
          </cell>
          <cell r="FN96">
            <v>56</v>
          </cell>
          <cell r="FO96">
            <v>50</v>
          </cell>
          <cell r="FP96">
            <v>106</v>
          </cell>
          <cell r="FQ96">
            <v>0</v>
          </cell>
          <cell r="FR96">
            <v>0</v>
          </cell>
          <cell r="FS96">
            <v>0</v>
          </cell>
          <cell r="FT96">
            <v>188</v>
          </cell>
          <cell r="FU96">
            <v>186</v>
          </cell>
          <cell r="FV96">
            <v>374</v>
          </cell>
          <cell r="FW96">
            <v>169</v>
          </cell>
        </row>
        <row r="97">
          <cell r="A97" t="str">
            <v>МАППНовые ЮрковичиЦФО</v>
          </cell>
          <cell r="B97" t="str">
            <v>Брянский</v>
          </cell>
          <cell r="C97" t="str">
            <v>Новые Юрковичи</v>
          </cell>
          <cell r="D97" t="str">
            <v>АПП</v>
          </cell>
          <cell r="E97" t="str">
            <v>МАПП</v>
          </cell>
          <cell r="F97" t="str">
            <v>да</v>
          </cell>
          <cell r="G97" t="str">
            <v>ЦФО</v>
          </cell>
          <cell r="H97" t="str">
            <v>Брянская область</v>
          </cell>
          <cell r="I97" t="str">
            <v>Западный</v>
          </cell>
          <cell r="J97" t="str">
            <v>Сухопутный</v>
          </cell>
          <cell r="K97" t="str">
            <v>нет</v>
          </cell>
          <cell r="L97" t="str">
            <v>Украина</v>
          </cell>
          <cell r="M97" t="str">
            <v>Сеньковка</v>
          </cell>
          <cell r="N97">
            <v>182500</v>
          </cell>
          <cell r="O97">
            <v>14600</v>
          </cell>
          <cell r="P97">
            <v>167900</v>
          </cell>
          <cell r="Q97">
            <v>1000</v>
          </cell>
          <cell r="R97">
            <v>10005</v>
          </cell>
          <cell r="S97">
            <v>10936</v>
          </cell>
          <cell r="T97">
            <v>14564</v>
          </cell>
          <cell r="U97">
            <v>18297</v>
          </cell>
          <cell r="V97">
            <v>53802</v>
          </cell>
          <cell r="W97">
            <v>1985</v>
          </cell>
          <cell r="X97">
            <v>2605</v>
          </cell>
          <cell r="Y97">
            <v>3181</v>
          </cell>
          <cell r="Z97">
            <v>2147</v>
          </cell>
          <cell r="AA97">
            <v>9918</v>
          </cell>
          <cell r="AB97">
            <v>15028</v>
          </cell>
          <cell r="AC97">
            <v>21788</v>
          </cell>
          <cell r="AD97">
            <v>27524</v>
          </cell>
          <cell r="AE97">
            <v>19293</v>
          </cell>
          <cell r="AF97">
            <v>83633</v>
          </cell>
          <cell r="AG97">
            <v>147353</v>
          </cell>
          <cell r="AH97">
            <v>13783</v>
          </cell>
          <cell r="AI97">
            <v>14887</v>
          </cell>
          <cell r="AJ97">
            <v>17241</v>
          </cell>
          <cell r="AK97">
            <v>17795</v>
          </cell>
          <cell r="AL97">
            <v>63706</v>
          </cell>
          <cell r="AM97">
            <v>1825</v>
          </cell>
          <cell r="AN97">
            <v>1936</v>
          </cell>
          <cell r="AO97">
            <v>1936</v>
          </cell>
          <cell r="AP97">
            <v>1431</v>
          </cell>
          <cell r="AQ97">
            <v>7128</v>
          </cell>
          <cell r="AR97">
            <v>14951</v>
          </cell>
          <cell r="AS97">
            <v>22442</v>
          </cell>
          <cell r="AT97">
            <v>28477</v>
          </cell>
          <cell r="AU97">
            <v>17774</v>
          </cell>
          <cell r="AV97">
            <v>83644</v>
          </cell>
          <cell r="AW97">
            <v>154478</v>
          </cell>
          <cell r="AX97">
            <v>17287</v>
          </cell>
          <cell r="AY97">
            <v>16399</v>
          </cell>
          <cell r="AZ97">
            <v>15654</v>
          </cell>
          <cell r="BA97">
            <v>20493</v>
          </cell>
          <cell r="BB97">
            <v>69833</v>
          </cell>
          <cell r="BC97">
            <v>1142</v>
          </cell>
          <cell r="BD97">
            <v>1412</v>
          </cell>
          <cell r="BE97">
            <v>1711</v>
          </cell>
          <cell r="BF97">
            <v>1398</v>
          </cell>
          <cell r="BG97">
            <v>5663</v>
          </cell>
          <cell r="BH97">
            <v>12176</v>
          </cell>
          <cell r="BI97">
            <v>19340</v>
          </cell>
          <cell r="BJ97">
            <v>24344</v>
          </cell>
          <cell r="BK97">
            <v>16641</v>
          </cell>
          <cell r="BL97">
            <v>72501</v>
          </cell>
          <cell r="BM97">
            <v>147997</v>
          </cell>
          <cell r="BN97">
            <v>11550</v>
          </cell>
          <cell r="BO97">
            <v>7827</v>
          </cell>
          <cell r="BP97">
            <v>19377</v>
          </cell>
          <cell r="BQ97">
            <v>12478</v>
          </cell>
          <cell r="BR97">
            <v>8087</v>
          </cell>
          <cell r="BS97">
            <v>20565</v>
          </cell>
          <cell r="BT97">
            <v>13907</v>
          </cell>
          <cell r="BU97">
            <v>9669</v>
          </cell>
          <cell r="BV97">
            <v>23576</v>
          </cell>
          <cell r="BW97">
            <v>14592</v>
          </cell>
          <cell r="BX97">
            <v>11076</v>
          </cell>
          <cell r="BY97">
            <v>25668</v>
          </cell>
          <cell r="BZ97">
            <v>89186</v>
          </cell>
          <cell r="CA97">
            <v>1170</v>
          </cell>
          <cell r="CB97">
            <v>11</v>
          </cell>
          <cell r="CC97">
            <v>58</v>
          </cell>
          <cell r="CD97">
            <v>18</v>
          </cell>
          <cell r="CE97">
            <v>1257</v>
          </cell>
          <cell r="CF97">
            <v>12848</v>
          </cell>
          <cell r="CG97">
            <v>819</v>
          </cell>
          <cell r="CH97">
            <v>5053</v>
          </cell>
          <cell r="CI97">
            <v>4653</v>
          </cell>
          <cell r="CJ97">
            <v>23373</v>
          </cell>
          <cell r="CK97">
            <v>113816</v>
          </cell>
          <cell r="CL97">
            <v>13227</v>
          </cell>
          <cell r="CM97">
            <v>8647</v>
          </cell>
          <cell r="CN97">
            <v>21874</v>
          </cell>
          <cell r="CO97">
            <v>14996</v>
          </cell>
          <cell r="CP97">
            <v>10750</v>
          </cell>
          <cell r="CQ97">
            <v>25746</v>
          </cell>
          <cell r="CR97">
            <v>13</v>
          </cell>
          <cell r="CS97">
            <v>7</v>
          </cell>
          <cell r="CT97">
            <v>20</v>
          </cell>
          <cell r="CU97">
            <v>44</v>
          </cell>
          <cell r="CV97">
            <v>41</v>
          </cell>
          <cell r="CW97">
            <v>85</v>
          </cell>
          <cell r="CX97">
            <v>1954</v>
          </cell>
          <cell r="CY97">
            <v>1419</v>
          </cell>
          <cell r="CZ97">
            <v>3373</v>
          </cell>
          <cell r="DA97">
            <v>2836</v>
          </cell>
          <cell r="DB97">
            <v>2732</v>
          </cell>
          <cell r="DC97">
            <v>5568</v>
          </cell>
          <cell r="DD97">
            <v>12576</v>
          </cell>
          <cell r="DE97">
            <v>9447</v>
          </cell>
          <cell r="DF97">
            <v>22023</v>
          </cell>
          <cell r="DG97">
            <v>13706</v>
          </cell>
          <cell r="DH97">
            <v>10567</v>
          </cell>
          <cell r="DI97">
            <v>24273</v>
          </cell>
          <cell r="DJ97">
            <v>253</v>
          </cell>
          <cell r="DK97">
            <v>207</v>
          </cell>
          <cell r="DL97">
            <v>460</v>
          </cell>
          <cell r="DM97">
            <v>202</v>
          </cell>
          <cell r="DN97">
            <v>202</v>
          </cell>
          <cell r="DO97">
            <v>404</v>
          </cell>
          <cell r="DP97">
            <v>5885</v>
          </cell>
          <cell r="DQ97">
            <v>4872</v>
          </cell>
          <cell r="DR97">
            <v>10757</v>
          </cell>
          <cell r="DS97">
            <v>3263</v>
          </cell>
          <cell r="DT97">
            <v>2355</v>
          </cell>
          <cell r="DU97">
            <v>5618</v>
          </cell>
          <cell r="DV97">
            <v>93916</v>
          </cell>
          <cell r="DW97">
            <v>969</v>
          </cell>
          <cell r="DX97">
            <v>25316</v>
          </cell>
          <cell r="DY97">
            <v>120201</v>
          </cell>
          <cell r="DZ97">
            <v>7549</v>
          </cell>
          <cell r="EA97">
            <v>4825</v>
          </cell>
          <cell r="EB97">
            <v>12374</v>
          </cell>
          <cell r="EC97">
            <v>1</v>
          </cell>
          <cell r="ED97">
            <v>0</v>
          </cell>
          <cell r="EE97">
            <v>1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0</v>
          </cell>
          <cell r="EL97">
            <v>12375</v>
          </cell>
          <cell r="EM97">
            <v>97</v>
          </cell>
          <cell r="EN97">
            <v>90</v>
          </cell>
          <cell r="EO97">
            <v>187</v>
          </cell>
          <cell r="EP97">
            <v>0</v>
          </cell>
          <cell r="EQ97">
            <v>1</v>
          </cell>
          <cell r="ER97">
            <v>1</v>
          </cell>
          <cell r="ES97">
            <v>0</v>
          </cell>
          <cell r="ET97">
            <v>1</v>
          </cell>
          <cell r="EU97">
            <v>1</v>
          </cell>
          <cell r="EV97">
            <v>0</v>
          </cell>
          <cell r="EW97">
            <v>0</v>
          </cell>
          <cell r="EX97">
            <v>0</v>
          </cell>
          <cell r="EY97">
            <v>189</v>
          </cell>
          <cell r="EZ97">
            <v>2059</v>
          </cell>
          <cell r="FA97">
            <v>1151</v>
          </cell>
          <cell r="FB97">
            <v>3210</v>
          </cell>
          <cell r="FC97">
            <v>293</v>
          </cell>
          <cell r="FD97">
            <v>359</v>
          </cell>
          <cell r="FE97">
            <v>652</v>
          </cell>
          <cell r="FF97">
            <v>1</v>
          </cell>
          <cell r="FG97">
            <v>1</v>
          </cell>
          <cell r="FH97">
            <v>2</v>
          </cell>
          <cell r="FI97">
            <v>0</v>
          </cell>
          <cell r="FJ97">
            <v>0</v>
          </cell>
          <cell r="FK97">
            <v>0</v>
          </cell>
          <cell r="FL97">
            <v>3864</v>
          </cell>
          <cell r="FM97">
            <v>16428</v>
          </cell>
          <cell r="FN97">
            <v>0</v>
          </cell>
          <cell r="FO97">
            <v>0</v>
          </cell>
          <cell r="FP97">
            <v>0</v>
          </cell>
          <cell r="FQ97">
            <v>0</v>
          </cell>
          <cell r="FR97">
            <v>0</v>
          </cell>
          <cell r="FS97">
            <v>0</v>
          </cell>
          <cell r="FT97">
            <v>0</v>
          </cell>
          <cell r="FU97">
            <v>0</v>
          </cell>
          <cell r="FV97">
            <v>0</v>
          </cell>
          <cell r="FW97">
            <v>0</v>
          </cell>
        </row>
        <row r="98">
          <cell r="A98" t="str">
            <v>ДАПППолтавкаДФО</v>
          </cell>
          <cell r="B98" t="str">
            <v>Владивостокский</v>
          </cell>
          <cell r="C98" t="str">
            <v>Полтавка</v>
          </cell>
          <cell r="D98" t="str">
            <v>АПП</v>
          </cell>
          <cell r="E98" t="str">
            <v>ДАПП</v>
          </cell>
          <cell r="F98" t="str">
            <v>да</v>
          </cell>
          <cell r="G98" t="str">
            <v>ДФО</v>
          </cell>
          <cell r="H98" t="str">
            <v>Приморский край</v>
          </cell>
          <cell r="I98" t="str">
            <v>Восток</v>
          </cell>
          <cell r="J98" t="str">
            <v>РК (сухопутный)</v>
          </cell>
          <cell r="K98" t="str">
            <v>нет</v>
          </cell>
          <cell r="L98" t="str">
            <v>Китайская Народная Республика</v>
          </cell>
          <cell r="M98" t="str">
            <v>Дуннин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5921</v>
          </cell>
          <cell r="S98">
            <v>7513</v>
          </cell>
          <cell r="T98">
            <v>5388</v>
          </cell>
          <cell r="U98">
            <v>9791</v>
          </cell>
          <cell r="V98">
            <v>28613</v>
          </cell>
          <cell r="W98">
            <v>1890</v>
          </cell>
          <cell r="X98">
            <v>2666</v>
          </cell>
          <cell r="Y98">
            <v>3357</v>
          </cell>
          <cell r="Z98">
            <v>3033</v>
          </cell>
          <cell r="AA98">
            <v>10946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39559</v>
          </cell>
          <cell r="AH98">
            <v>9707</v>
          </cell>
          <cell r="AI98">
            <v>9702</v>
          </cell>
          <cell r="AJ98">
            <v>6650</v>
          </cell>
          <cell r="AK98">
            <v>12464</v>
          </cell>
          <cell r="AL98">
            <v>38523</v>
          </cell>
          <cell r="AM98">
            <v>2039</v>
          </cell>
          <cell r="AN98">
            <v>2979</v>
          </cell>
          <cell r="AO98">
            <v>3434</v>
          </cell>
          <cell r="AP98">
            <v>2724</v>
          </cell>
          <cell r="AQ98">
            <v>11176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49699</v>
          </cell>
          <cell r="AX98">
            <v>11409</v>
          </cell>
          <cell r="AY98">
            <v>11687</v>
          </cell>
          <cell r="AZ98">
            <v>9814</v>
          </cell>
          <cell r="BA98">
            <v>12316</v>
          </cell>
          <cell r="BB98">
            <v>45226</v>
          </cell>
          <cell r="BC98">
            <v>2119</v>
          </cell>
          <cell r="BD98">
            <v>3442</v>
          </cell>
          <cell r="BE98">
            <v>3262</v>
          </cell>
          <cell r="BF98">
            <v>2949</v>
          </cell>
          <cell r="BG98">
            <v>11772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56998</v>
          </cell>
          <cell r="BN98">
            <v>3862</v>
          </cell>
          <cell r="BO98">
            <v>4063</v>
          </cell>
          <cell r="BP98">
            <v>7925</v>
          </cell>
          <cell r="BQ98">
            <v>2841</v>
          </cell>
          <cell r="BR98">
            <v>2707</v>
          </cell>
          <cell r="BS98">
            <v>5548</v>
          </cell>
          <cell r="BT98">
            <v>2897</v>
          </cell>
          <cell r="BU98">
            <v>2930</v>
          </cell>
          <cell r="BV98">
            <v>5827</v>
          </cell>
          <cell r="BW98">
            <v>2215</v>
          </cell>
          <cell r="BX98">
            <v>2194</v>
          </cell>
          <cell r="BY98">
            <v>4409</v>
          </cell>
          <cell r="BZ98">
            <v>23709</v>
          </cell>
          <cell r="CA98">
            <v>564</v>
          </cell>
          <cell r="CB98">
            <v>0</v>
          </cell>
          <cell r="CC98">
            <v>0</v>
          </cell>
          <cell r="CD98">
            <v>0</v>
          </cell>
          <cell r="CE98">
            <v>564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24273</v>
          </cell>
          <cell r="CL98">
            <v>1418</v>
          </cell>
          <cell r="CM98">
            <v>1417</v>
          </cell>
          <cell r="CN98">
            <v>2835</v>
          </cell>
          <cell r="CO98">
            <v>3790</v>
          </cell>
          <cell r="CP98">
            <v>3798</v>
          </cell>
          <cell r="CQ98">
            <v>7588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3181</v>
          </cell>
          <cell r="DE98">
            <v>3173</v>
          </cell>
          <cell r="DF98">
            <v>6354</v>
          </cell>
          <cell r="DG98">
            <v>4018</v>
          </cell>
          <cell r="DH98">
            <v>4018</v>
          </cell>
          <cell r="DI98">
            <v>8036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24813</v>
          </cell>
          <cell r="DW98">
            <v>0</v>
          </cell>
          <cell r="DX98">
            <v>0</v>
          </cell>
          <cell r="DY98">
            <v>24813</v>
          </cell>
          <cell r="DZ98">
            <v>4367</v>
          </cell>
          <cell r="EA98">
            <v>4368</v>
          </cell>
          <cell r="EB98">
            <v>8735</v>
          </cell>
          <cell r="EC98">
            <v>5287</v>
          </cell>
          <cell r="ED98">
            <v>5288</v>
          </cell>
          <cell r="EE98">
            <v>10575</v>
          </cell>
          <cell r="EF98">
            <v>5804</v>
          </cell>
          <cell r="EG98">
            <v>5809</v>
          </cell>
          <cell r="EH98">
            <v>11613</v>
          </cell>
          <cell r="EI98">
            <v>5381</v>
          </cell>
          <cell r="EJ98">
            <v>5381</v>
          </cell>
          <cell r="EK98">
            <v>10762</v>
          </cell>
          <cell r="EL98">
            <v>41685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  <cell r="EQ98">
            <v>0</v>
          </cell>
          <cell r="ER98">
            <v>0</v>
          </cell>
          <cell r="ES98">
            <v>0</v>
          </cell>
          <cell r="ET98">
            <v>0</v>
          </cell>
          <cell r="EU98">
            <v>0</v>
          </cell>
          <cell r="EV98">
            <v>0</v>
          </cell>
          <cell r="EW98">
            <v>0</v>
          </cell>
          <cell r="EX98">
            <v>0</v>
          </cell>
          <cell r="EY98">
            <v>0</v>
          </cell>
          <cell r="EZ98">
            <v>0</v>
          </cell>
          <cell r="FA98">
            <v>0</v>
          </cell>
          <cell r="FB98">
            <v>0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0</v>
          </cell>
          <cell r="FH98">
            <v>0</v>
          </cell>
          <cell r="FI98">
            <v>0</v>
          </cell>
          <cell r="FJ98">
            <v>0</v>
          </cell>
          <cell r="FK98">
            <v>0</v>
          </cell>
          <cell r="FL98">
            <v>0</v>
          </cell>
          <cell r="FM98">
            <v>41685</v>
          </cell>
          <cell r="FN98">
            <v>5086</v>
          </cell>
          <cell r="FO98">
            <v>5288</v>
          </cell>
          <cell r="FP98">
            <v>10374</v>
          </cell>
          <cell r="FQ98">
            <v>150</v>
          </cell>
          <cell r="FR98">
            <v>155</v>
          </cell>
          <cell r="FS98">
            <v>305</v>
          </cell>
          <cell r="FT98">
            <v>0</v>
          </cell>
          <cell r="FU98">
            <v>0</v>
          </cell>
          <cell r="FV98">
            <v>0</v>
          </cell>
          <cell r="FW98">
            <v>5960</v>
          </cell>
        </row>
        <row r="99">
          <cell r="A99" t="str">
            <v>ДАПППерекопЮФО</v>
          </cell>
          <cell r="B99" t="str">
            <v>Крымский</v>
          </cell>
          <cell r="C99" t="str">
            <v>Перекоп</v>
          </cell>
          <cell r="D99" t="str">
            <v>АПП</v>
          </cell>
          <cell r="E99" t="str">
            <v>ДАПП</v>
          </cell>
          <cell r="F99" t="str">
            <v>да</v>
          </cell>
          <cell r="G99" t="str">
            <v>ЮФО</v>
          </cell>
          <cell r="H99" t="str">
            <v>Республика Крым</v>
          </cell>
          <cell r="I99" t="str">
            <v>Западный</v>
          </cell>
          <cell r="J99" t="str">
            <v>Сухопутный</v>
          </cell>
          <cell r="K99" t="str">
            <v>нет</v>
          </cell>
          <cell r="L99" t="str">
            <v>не применимо (Херсонская обл.)</v>
          </cell>
          <cell r="M99" t="str">
            <v>«Контрольный пункт въезда-выезда» Чаплинка</v>
          </cell>
          <cell r="N99">
            <v>7300</v>
          </cell>
          <cell r="O99">
            <v>7300</v>
          </cell>
          <cell r="P99">
            <v>73000</v>
          </cell>
          <cell r="Q99">
            <v>240</v>
          </cell>
          <cell r="R99">
            <v>19</v>
          </cell>
          <cell r="S99">
            <v>44</v>
          </cell>
          <cell r="T99">
            <v>69</v>
          </cell>
          <cell r="U99">
            <v>63</v>
          </cell>
          <cell r="V99">
            <v>195</v>
          </cell>
          <cell r="W99">
            <v>11</v>
          </cell>
          <cell r="X99">
            <v>6</v>
          </cell>
          <cell r="Y99">
            <v>21</v>
          </cell>
          <cell r="Z99">
            <v>37</v>
          </cell>
          <cell r="AA99">
            <v>75</v>
          </cell>
          <cell r="AB99">
            <v>10569</v>
          </cell>
          <cell r="AC99">
            <v>16385</v>
          </cell>
          <cell r="AD99">
            <v>32551</v>
          </cell>
          <cell r="AE99">
            <v>13802</v>
          </cell>
          <cell r="AF99">
            <v>73307</v>
          </cell>
          <cell r="AG99">
            <v>73577</v>
          </cell>
          <cell r="AH99">
            <v>9</v>
          </cell>
          <cell r="AI99">
            <v>17</v>
          </cell>
          <cell r="AJ99">
            <v>21</v>
          </cell>
          <cell r="AK99">
            <v>8</v>
          </cell>
          <cell r="AL99">
            <v>55</v>
          </cell>
          <cell r="AM99">
            <v>3</v>
          </cell>
          <cell r="AN99">
            <v>11</v>
          </cell>
          <cell r="AO99">
            <v>8</v>
          </cell>
          <cell r="AP99">
            <v>4</v>
          </cell>
          <cell r="AQ99">
            <v>26</v>
          </cell>
          <cell r="AR99">
            <v>10033</v>
          </cell>
          <cell r="AS99">
            <v>13743</v>
          </cell>
          <cell r="AT99">
            <v>26943</v>
          </cell>
          <cell r="AU99">
            <v>12556</v>
          </cell>
          <cell r="AV99">
            <v>63275</v>
          </cell>
          <cell r="AW99">
            <v>63356</v>
          </cell>
          <cell r="AX99">
            <v>5</v>
          </cell>
          <cell r="AY99">
            <v>13</v>
          </cell>
          <cell r="AZ99">
            <v>17</v>
          </cell>
          <cell r="BA99">
            <v>7</v>
          </cell>
          <cell r="BB99">
            <v>42</v>
          </cell>
          <cell r="BC99">
            <v>0</v>
          </cell>
          <cell r="BD99">
            <v>5</v>
          </cell>
          <cell r="BE99">
            <v>10</v>
          </cell>
          <cell r="BF99">
            <v>9</v>
          </cell>
          <cell r="BG99">
            <v>24</v>
          </cell>
          <cell r="BH99">
            <v>8344</v>
          </cell>
          <cell r="BI99">
            <v>12717</v>
          </cell>
          <cell r="BJ99">
            <v>28425</v>
          </cell>
          <cell r="BK99">
            <v>24966</v>
          </cell>
          <cell r="BL99">
            <v>74452</v>
          </cell>
          <cell r="BM99">
            <v>74518</v>
          </cell>
          <cell r="BN99">
            <v>2</v>
          </cell>
          <cell r="BO99">
            <v>2</v>
          </cell>
          <cell r="BP99">
            <v>4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4</v>
          </cell>
          <cell r="CA99">
            <v>2</v>
          </cell>
          <cell r="CB99">
            <v>0</v>
          </cell>
          <cell r="CC99">
            <v>0</v>
          </cell>
          <cell r="CD99">
            <v>0</v>
          </cell>
          <cell r="CE99">
            <v>2</v>
          </cell>
          <cell r="CF99">
            <v>8575</v>
          </cell>
          <cell r="CG99">
            <v>82</v>
          </cell>
          <cell r="CH99">
            <v>475</v>
          </cell>
          <cell r="CI99">
            <v>307</v>
          </cell>
          <cell r="CJ99">
            <v>9439</v>
          </cell>
          <cell r="CK99">
            <v>9445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158</v>
          </cell>
          <cell r="CY99">
            <v>190</v>
          </cell>
          <cell r="CZ99">
            <v>348</v>
          </cell>
          <cell r="DA99">
            <v>174</v>
          </cell>
          <cell r="DB99">
            <v>169</v>
          </cell>
          <cell r="DC99">
            <v>343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691</v>
          </cell>
          <cell r="DY99">
            <v>691</v>
          </cell>
          <cell r="DZ99">
            <v>1</v>
          </cell>
          <cell r="EA99">
            <v>0</v>
          </cell>
          <cell r="EB99">
            <v>1</v>
          </cell>
          <cell r="EC99">
            <v>3505</v>
          </cell>
          <cell r="ED99">
            <v>2915</v>
          </cell>
          <cell r="EE99">
            <v>6420</v>
          </cell>
          <cell r="EF99">
            <v>11811</v>
          </cell>
          <cell r="EG99">
            <v>11331</v>
          </cell>
          <cell r="EH99">
            <v>23142</v>
          </cell>
          <cell r="EI99">
            <v>6645</v>
          </cell>
          <cell r="EJ99">
            <v>5807</v>
          </cell>
          <cell r="EK99">
            <v>12452</v>
          </cell>
          <cell r="EL99">
            <v>42015</v>
          </cell>
          <cell r="EM99">
            <v>1</v>
          </cell>
          <cell r="EN99">
            <v>1</v>
          </cell>
          <cell r="EO99">
            <v>2</v>
          </cell>
          <cell r="EP99">
            <v>14</v>
          </cell>
          <cell r="EQ99">
            <v>12</v>
          </cell>
          <cell r="ER99">
            <v>26</v>
          </cell>
          <cell r="ES99">
            <v>39</v>
          </cell>
          <cell r="ET99">
            <v>33</v>
          </cell>
          <cell r="EU99">
            <v>72</v>
          </cell>
          <cell r="EV99">
            <v>23</v>
          </cell>
          <cell r="EW99">
            <v>14</v>
          </cell>
          <cell r="EX99">
            <v>37</v>
          </cell>
          <cell r="EY99">
            <v>137</v>
          </cell>
          <cell r="EZ99">
            <v>448</v>
          </cell>
          <cell r="FA99">
            <v>210</v>
          </cell>
          <cell r="FB99">
            <v>658</v>
          </cell>
          <cell r="FC99">
            <v>10691</v>
          </cell>
          <cell r="FD99">
            <v>8440</v>
          </cell>
          <cell r="FE99">
            <v>19131</v>
          </cell>
          <cell r="FF99">
            <v>15662</v>
          </cell>
          <cell r="FG99">
            <v>13214</v>
          </cell>
          <cell r="FH99">
            <v>28876</v>
          </cell>
          <cell r="FI99">
            <v>12991</v>
          </cell>
          <cell r="FJ99">
            <v>10789</v>
          </cell>
          <cell r="FK99">
            <v>23780</v>
          </cell>
          <cell r="FL99">
            <v>72445</v>
          </cell>
          <cell r="FM99">
            <v>114597</v>
          </cell>
          <cell r="FN99">
            <v>2395</v>
          </cell>
          <cell r="FO99">
            <v>2568</v>
          </cell>
          <cell r="FP99">
            <v>4963</v>
          </cell>
          <cell r="FQ99">
            <v>0</v>
          </cell>
          <cell r="FR99">
            <v>0</v>
          </cell>
          <cell r="FS99">
            <v>0</v>
          </cell>
          <cell r="FT99">
            <v>10349</v>
          </cell>
          <cell r="FU99">
            <v>10362</v>
          </cell>
          <cell r="FV99">
            <v>20711</v>
          </cell>
          <cell r="FW99">
            <v>4789</v>
          </cell>
        </row>
        <row r="100">
          <cell r="A100" t="str">
            <v>МАПППогарЦФО</v>
          </cell>
          <cell r="B100" t="str">
            <v>Брянский</v>
          </cell>
          <cell r="C100" t="str">
            <v>Погар</v>
          </cell>
          <cell r="D100" t="str">
            <v>АПП</v>
          </cell>
          <cell r="E100" t="str">
            <v>МАПП</v>
          </cell>
          <cell r="F100" t="str">
            <v>да</v>
          </cell>
          <cell r="G100" t="str">
            <v>ЦФО</v>
          </cell>
          <cell r="H100" t="str">
            <v>Брянская область</v>
          </cell>
          <cell r="I100" t="str">
            <v>Западный</v>
          </cell>
          <cell r="J100" t="str">
            <v>Сухопутный</v>
          </cell>
          <cell r="K100" t="str">
            <v>нет</v>
          </cell>
          <cell r="L100" t="str">
            <v>Украина</v>
          </cell>
          <cell r="M100" t="str">
            <v>Гремяч</v>
          </cell>
          <cell r="N100">
            <v>73000</v>
          </cell>
          <cell r="O100">
            <v>7300</v>
          </cell>
          <cell r="P100">
            <v>102200</v>
          </cell>
          <cell r="Q100">
            <v>500</v>
          </cell>
          <cell r="R100">
            <v>2936</v>
          </cell>
          <cell r="S100">
            <v>3892</v>
          </cell>
          <cell r="T100">
            <v>5770</v>
          </cell>
          <cell r="U100">
            <v>6607</v>
          </cell>
          <cell r="V100">
            <v>19205</v>
          </cell>
          <cell r="W100">
            <v>199</v>
          </cell>
          <cell r="X100">
            <v>197</v>
          </cell>
          <cell r="Y100">
            <v>221</v>
          </cell>
          <cell r="Z100">
            <v>354</v>
          </cell>
          <cell r="AA100">
            <v>971</v>
          </cell>
          <cell r="AB100">
            <v>4151</v>
          </cell>
          <cell r="AC100">
            <v>6307</v>
          </cell>
          <cell r="AD100">
            <v>7791</v>
          </cell>
          <cell r="AE100">
            <v>5279</v>
          </cell>
          <cell r="AF100">
            <v>23528</v>
          </cell>
          <cell r="AG100">
            <v>43704</v>
          </cell>
          <cell r="AH100">
            <v>5146</v>
          </cell>
          <cell r="AI100">
            <v>5988</v>
          </cell>
          <cell r="AJ100">
            <v>6913</v>
          </cell>
          <cell r="AK100">
            <v>5995</v>
          </cell>
          <cell r="AL100">
            <v>24042</v>
          </cell>
          <cell r="AM100">
            <v>326</v>
          </cell>
          <cell r="AN100">
            <v>400</v>
          </cell>
          <cell r="AO100">
            <v>506</v>
          </cell>
          <cell r="AP100">
            <v>579</v>
          </cell>
          <cell r="AQ100">
            <v>1811</v>
          </cell>
          <cell r="AR100">
            <v>4569</v>
          </cell>
          <cell r="AS100">
            <v>6833</v>
          </cell>
          <cell r="AT100">
            <v>7976</v>
          </cell>
          <cell r="AU100">
            <v>4750</v>
          </cell>
          <cell r="AV100">
            <v>24128</v>
          </cell>
          <cell r="AW100">
            <v>49981</v>
          </cell>
          <cell r="AX100">
            <v>4883</v>
          </cell>
          <cell r="AY100">
            <v>5944</v>
          </cell>
          <cell r="AZ100">
            <v>6394</v>
          </cell>
          <cell r="BA100">
            <v>7519</v>
          </cell>
          <cell r="BB100">
            <v>24740</v>
          </cell>
          <cell r="BC100">
            <v>425</v>
          </cell>
          <cell r="BD100">
            <v>510</v>
          </cell>
          <cell r="BE100">
            <v>556</v>
          </cell>
          <cell r="BF100">
            <v>551</v>
          </cell>
          <cell r="BG100">
            <v>2042</v>
          </cell>
          <cell r="BH100">
            <v>3071</v>
          </cell>
          <cell r="BI100">
            <v>5523</v>
          </cell>
          <cell r="BJ100">
            <v>6591</v>
          </cell>
          <cell r="BK100">
            <v>4116</v>
          </cell>
          <cell r="BL100">
            <v>19301</v>
          </cell>
          <cell r="BM100">
            <v>46083</v>
          </cell>
          <cell r="BN100">
            <v>3604</v>
          </cell>
          <cell r="BO100">
            <v>3191</v>
          </cell>
          <cell r="BP100">
            <v>6795</v>
          </cell>
          <cell r="BQ100">
            <v>250</v>
          </cell>
          <cell r="BR100">
            <v>206</v>
          </cell>
          <cell r="BS100">
            <v>456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7251</v>
          </cell>
          <cell r="CA100">
            <v>436</v>
          </cell>
          <cell r="CB100">
            <v>0</v>
          </cell>
          <cell r="CC100">
            <v>0</v>
          </cell>
          <cell r="CD100">
            <v>0</v>
          </cell>
          <cell r="CE100">
            <v>436</v>
          </cell>
          <cell r="CF100">
            <v>2638</v>
          </cell>
          <cell r="CG100">
            <v>4</v>
          </cell>
          <cell r="CH100">
            <v>0</v>
          </cell>
          <cell r="CI100">
            <v>0</v>
          </cell>
          <cell r="CJ100">
            <v>2642</v>
          </cell>
          <cell r="CK100">
            <v>10329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  <cell r="EB100">
            <v>0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0</v>
          </cell>
          <cell r="EN100">
            <v>1</v>
          </cell>
          <cell r="EO100">
            <v>1</v>
          </cell>
          <cell r="EP100">
            <v>0</v>
          </cell>
          <cell r="EQ100">
            <v>0</v>
          </cell>
          <cell r="ER100">
            <v>0</v>
          </cell>
          <cell r="ES100">
            <v>0</v>
          </cell>
          <cell r="ET100">
            <v>0</v>
          </cell>
          <cell r="EU100">
            <v>0</v>
          </cell>
          <cell r="EV100">
            <v>0</v>
          </cell>
          <cell r="EW100">
            <v>0</v>
          </cell>
          <cell r="EX100">
            <v>0</v>
          </cell>
          <cell r="EY100">
            <v>1</v>
          </cell>
          <cell r="EZ100">
            <v>2</v>
          </cell>
          <cell r="FA100">
            <v>0</v>
          </cell>
          <cell r="FB100">
            <v>2</v>
          </cell>
          <cell r="FC100">
            <v>1</v>
          </cell>
          <cell r="FD100">
            <v>2</v>
          </cell>
          <cell r="FE100">
            <v>3</v>
          </cell>
          <cell r="FF100">
            <v>0</v>
          </cell>
          <cell r="FG100">
            <v>0</v>
          </cell>
          <cell r="FH100">
            <v>0</v>
          </cell>
          <cell r="FI100">
            <v>0</v>
          </cell>
          <cell r="FJ100">
            <v>0</v>
          </cell>
          <cell r="FK100">
            <v>0</v>
          </cell>
          <cell r="FL100">
            <v>5</v>
          </cell>
          <cell r="FM100">
            <v>6</v>
          </cell>
          <cell r="FN100">
            <v>0</v>
          </cell>
          <cell r="FO100">
            <v>0</v>
          </cell>
          <cell r="FP100">
            <v>0</v>
          </cell>
          <cell r="FQ100">
            <v>0</v>
          </cell>
          <cell r="FR100">
            <v>0</v>
          </cell>
          <cell r="FS100">
            <v>0</v>
          </cell>
          <cell r="FT100">
            <v>0</v>
          </cell>
          <cell r="FU100">
            <v>0</v>
          </cell>
          <cell r="FV100">
            <v>0</v>
          </cell>
          <cell r="FW100">
            <v>0</v>
          </cell>
        </row>
        <row r="101">
          <cell r="A101" t="str">
            <v>ДАПППограничныйСЗФО</v>
          </cell>
          <cell r="B101" t="str">
            <v>Калининградский</v>
          </cell>
          <cell r="C101" t="str">
            <v>Пограничный</v>
          </cell>
          <cell r="D101" t="str">
            <v>АПП</v>
          </cell>
          <cell r="E101" t="str">
            <v>ДАПП</v>
          </cell>
          <cell r="F101" t="str">
            <v>да</v>
          </cell>
          <cell r="G101" t="str">
            <v>СЗФО</v>
          </cell>
          <cell r="H101" t="str">
            <v>Калининградская область</v>
          </cell>
          <cell r="I101" t="str">
            <v>Западный</v>
          </cell>
          <cell r="J101" t="str">
            <v>Сухопутный</v>
          </cell>
          <cell r="K101" t="str">
            <v>нет</v>
          </cell>
          <cell r="L101" t="str">
            <v>Литовская Республика</v>
          </cell>
          <cell r="M101" t="str">
            <v>Рамонишкяй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341</v>
          </cell>
          <cell r="S101">
            <v>551</v>
          </cell>
          <cell r="T101">
            <v>828</v>
          </cell>
          <cell r="U101">
            <v>1163</v>
          </cell>
          <cell r="V101">
            <v>2883</v>
          </cell>
          <cell r="W101">
            <v>0</v>
          </cell>
          <cell r="X101">
            <v>2</v>
          </cell>
          <cell r="Y101">
            <v>1</v>
          </cell>
          <cell r="Z101">
            <v>0</v>
          </cell>
          <cell r="AA101">
            <v>3</v>
          </cell>
          <cell r="AB101">
            <v>5580</v>
          </cell>
          <cell r="AC101">
            <v>6649</v>
          </cell>
          <cell r="AD101">
            <v>6994</v>
          </cell>
          <cell r="AE101">
            <v>5576</v>
          </cell>
          <cell r="AF101">
            <v>24799</v>
          </cell>
          <cell r="AG101">
            <v>27685</v>
          </cell>
          <cell r="AH101">
            <v>785</v>
          </cell>
          <cell r="AI101">
            <v>1389</v>
          </cell>
          <cell r="AJ101">
            <v>1116</v>
          </cell>
          <cell r="AK101">
            <v>1374</v>
          </cell>
          <cell r="AL101">
            <v>4664</v>
          </cell>
          <cell r="AM101">
            <v>1</v>
          </cell>
          <cell r="AN101">
            <v>0</v>
          </cell>
          <cell r="AO101">
            <v>2</v>
          </cell>
          <cell r="AP101">
            <v>0</v>
          </cell>
          <cell r="AQ101">
            <v>3</v>
          </cell>
          <cell r="AR101">
            <v>5532</v>
          </cell>
          <cell r="AS101">
            <v>6598</v>
          </cell>
          <cell r="AT101">
            <v>7230</v>
          </cell>
          <cell r="AU101">
            <v>6020</v>
          </cell>
          <cell r="AV101">
            <v>25380</v>
          </cell>
          <cell r="AW101">
            <v>30047</v>
          </cell>
          <cell r="AX101">
            <v>759</v>
          </cell>
          <cell r="AY101">
            <v>1004</v>
          </cell>
          <cell r="AZ101">
            <v>990</v>
          </cell>
          <cell r="BA101">
            <v>1093</v>
          </cell>
          <cell r="BB101">
            <v>3846</v>
          </cell>
          <cell r="BC101">
            <v>1</v>
          </cell>
          <cell r="BD101">
            <v>1</v>
          </cell>
          <cell r="BE101">
            <v>2</v>
          </cell>
          <cell r="BF101">
            <v>0</v>
          </cell>
          <cell r="BG101">
            <v>4</v>
          </cell>
          <cell r="BH101">
            <v>5451</v>
          </cell>
          <cell r="BI101">
            <v>5948</v>
          </cell>
          <cell r="BJ101">
            <v>7216</v>
          </cell>
          <cell r="BK101">
            <v>5088</v>
          </cell>
          <cell r="BL101">
            <v>23703</v>
          </cell>
          <cell r="BM101">
            <v>27553</v>
          </cell>
          <cell r="BN101">
            <v>166</v>
          </cell>
          <cell r="BO101">
            <v>437</v>
          </cell>
          <cell r="BP101">
            <v>603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603</v>
          </cell>
          <cell r="CA101">
            <v>1</v>
          </cell>
          <cell r="CB101">
            <v>0</v>
          </cell>
          <cell r="CC101">
            <v>0</v>
          </cell>
          <cell r="CD101">
            <v>0</v>
          </cell>
          <cell r="CE101">
            <v>1</v>
          </cell>
          <cell r="CF101">
            <v>4173</v>
          </cell>
          <cell r="CG101">
            <v>0</v>
          </cell>
          <cell r="CH101">
            <v>0</v>
          </cell>
          <cell r="CI101">
            <v>0</v>
          </cell>
          <cell r="CJ101">
            <v>4173</v>
          </cell>
          <cell r="CK101">
            <v>4777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  <cell r="EW101">
            <v>0</v>
          </cell>
          <cell r="EX101">
            <v>0</v>
          </cell>
          <cell r="EY101">
            <v>0</v>
          </cell>
          <cell r="EZ101">
            <v>0</v>
          </cell>
          <cell r="FA101">
            <v>0</v>
          </cell>
          <cell r="FB101">
            <v>0</v>
          </cell>
          <cell r="FC101">
            <v>0</v>
          </cell>
          <cell r="FD101">
            <v>0</v>
          </cell>
          <cell r="FE101">
            <v>0</v>
          </cell>
          <cell r="FF101">
            <v>0</v>
          </cell>
          <cell r="FG101">
            <v>0</v>
          </cell>
          <cell r="FH101">
            <v>0</v>
          </cell>
          <cell r="FI101">
            <v>0</v>
          </cell>
          <cell r="FJ101">
            <v>0</v>
          </cell>
          <cell r="FK101">
            <v>0</v>
          </cell>
          <cell r="FL101">
            <v>0</v>
          </cell>
          <cell r="FM101">
            <v>0</v>
          </cell>
          <cell r="FN101">
            <v>0</v>
          </cell>
          <cell r="FO101">
            <v>0</v>
          </cell>
          <cell r="FP101">
            <v>0</v>
          </cell>
          <cell r="FQ101">
            <v>0</v>
          </cell>
          <cell r="FR101">
            <v>0</v>
          </cell>
          <cell r="FS101">
            <v>0</v>
          </cell>
          <cell r="FT101">
            <v>0</v>
          </cell>
          <cell r="FU101">
            <v>0</v>
          </cell>
          <cell r="FV101">
            <v>0</v>
          </cell>
          <cell r="FW101">
            <v>0</v>
          </cell>
        </row>
        <row r="102">
          <cell r="A102" t="str">
            <v>МАППКраскиноДФО</v>
          </cell>
          <cell r="B102" t="str">
            <v>Владивостокский</v>
          </cell>
          <cell r="C102" t="str">
            <v>Краскино</v>
          </cell>
          <cell r="D102" t="str">
            <v>АПП</v>
          </cell>
          <cell r="E102" t="str">
            <v>МАПП</v>
          </cell>
          <cell r="F102" t="str">
            <v>да</v>
          </cell>
          <cell r="G102" t="str">
            <v>ДФО</v>
          </cell>
          <cell r="H102" t="str">
            <v>Приморский край</v>
          </cell>
          <cell r="I102" t="str">
            <v>Восток</v>
          </cell>
          <cell r="J102" t="str">
            <v>РК (сухопутный)</v>
          </cell>
          <cell r="K102" t="str">
            <v>нет</v>
          </cell>
          <cell r="L102" t="str">
            <v>Китайская Народная Республика</v>
          </cell>
          <cell r="M102" t="str">
            <v>Хуньчунь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1332</v>
          </cell>
          <cell r="S102">
            <v>2320</v>
          </cell>
          <cell r="T102">
            <v>3178</v>
          </cell>
          <cell r="U102">
            <v>3196</v>
          </cell>
          <cell r="V102">
            <v>10026</v>
          </cell>
          <cell r="W102">
            <v>2349</v>
          </cell>
          <cell r="X102">
            <v>2901</v>
          </cell>
          <cell r="Y102">
            <v>4020</v>
          </cell>
          <cell r="Z102">
            <v>2235</v>
          </cell>
          <cell r="AA102">
            <v>11505</v>
          </cell>
          <cell r="AB102">
            <v>0</v>
          </cell>
          <cell r="AC102">
            <v>0</v>
          </cell>
          <cell r="AD102">
            <v>30</v>
          </cell>
          <cell r="AE102">
            <v>0</v>
          </cell>
          <cell r="AF102">
            <v>30</v>
          </cell>
          <cell r="AG102">
            <v>21561</v>
          </cell>
          <cell r="AH102">
            <v>2711</v>
          </cell>
          <cell r="AI102">
            <v>3570</v>
          </cell>
          <cell r="AJ102">
            <v>3735</v>
          </cell>
          <cell r="AK102">
            <v>4559</v>
          </cell>
          <cell r="AL102">
            <v>14575</v>
          </cell>
          <cell r="AM102">
            <v>2201</v>
          </cell>
          <cell r="AN102">
            <v>3681</v>
          </cell>
          <cell r="AO102">
            <v>4389</v>
          </cell>
          <cell r="AP102">
            <v>2291</v>
          </cell>
          <cell r="AQ102">
            <v>12562</v>
          </cell>
          <cell r="AR102">
            <v>0</v>
          </cell>
          <cell r="AS102">
            <v>28</v>
          </cell>
          <cell r="AT102">
            <v>56</v>
          </cell>
          <cell r="AU102">
            <v>22</v>
          </cell>
          <cell r="AV102">
            <v>106</v>
          </cell>
          <cell r="AW102">
            <v>27243</v>
          </cell>
          <cell r="AX102">
            <v>3291</v>
          </cell>
          <cell r="AY102">
            <v>3404</v>
          </cell>
          <cell r="AZ102">
            <v>3492</v>
          </cell>
          <cell r="BA102">
            <v>3993</v>
          </cell>
          <cell r="BB102">
            <v>14180</v>
          </cell>
          <cell r="BC102">
            <v>1949</v>
          </cell>
          <cell r="BD102">
            <v>3779</v>
          </cell>
          <cell r="BE102">
            <v>5748</v>
          </cell>
          <cell r="BF102">
            <v>3034</v>
          </cell>
          <cell r="BG102">
            <v>14510</v>
          </cell>
          <cell r="BH102">
            <v>0</v>
          </cell>
          <cell r="BI102">
            <v>0</v>
          </cell>
          <cell r="BJ102">
            <v>134</v>
          </cell>
          <cell r="BK102">
            <v>18</v>
          </cell>
          <cell r="BL102">
            <v>152</v>
          </cell>
          <cell r="BM102">
            <v>28842</v>
          </cell>
          <cell r="BN102">
            <v>983</v>
          </cell>
          <cell r="BO102">
            <v>950</v>
          </cell>
          <cell r="BP102">
            <v>1933</v>
          </cell>
          <cell r="BQ102">
            <v>1632</v>
          </cell>
          <cell r="BR102">
            <v>1623</v>
          </cell>
          <cell r="BS102">
            <v>3255</v>
          </cell>
          <cell r="BT102">
            <v>2108</v>
          </cell>
          <cell r="BU102">
            <v>2096</v>
          </cell>
          <cell r="BV102">
            <v>4204</v>
          </cell>
          <cell r="BW102">
            <v>2268</v>
          </cell>
          <cell r="BX102">
            <v>2097</v>
          </cell>
          <cell r="BY102">
            <v>4365</v>
          </cell>
          <cell r="BZ102">
            <v>13757</v>
          </cell>
          <cell r="CA102">
            <v>611</v>
          </cell>
          <cell r="CB102">
            <v>0</v>
          </cell>
          <cell r="CC102">
            <v>0</v>
          </cell>
          <cell r="CD102">
            <v>0</v>
          </cell>
          <cell r="CE102">
            <v>611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14368</v>
          </cell>
          <cell r="CL102">
            <v>1913</v>
          </cell>
          <cell r="CM102">
            <v>1640</v>
          </cell>
          <cell r="CN102">
            <v>3553</v>
          </cell>
          <cell r="CO102">
            <v>2630</v>
          </cell>
          <cell r="CP102">
            <v>2549</v>
          </cell>
          <cell r="CQ102">
            <v>5179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2711</v>
          </cell>
          <cell r="DE102">
            <v>2532</v>
          </cell>
          <cell r="DF102">
            <v>5243</v>
          </cell>
          <cell r="DG102">
            <v>2995</v>
          </cell>
          <cell r="DH102">
            <v>2649</v>
          </cell>
          <cell r="DI102">
            <v>5644</v>
          </cell>
          <cell r="DJ102">
            <v>0</v>
          </cell>
          <cell r="DK102">
            <v>0</v>
          </cell>
          <cell r="DL102">
            <v>0</v>
          </cell>
          <cell r="DM102">
            <v>1</v>
          </cell>
          <cell r="DN102">
            <v>1</v>
          </cell>
          <cell r="DO102">
            <v>2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19619</v>
          </cell>
          <cell r="DW102">
            <v>2</v>
          </cell>
          <cell r="DX102">
            <v>0</v>
          </cell>
          <cell r="DY102">
            <v>19621</v>
          </cell>
          <cell r="DZ102">
            <v>2506</v>
          </cell>
          <cell r="EA102">
            <v>2217</v>
          </cell>
          <cell r="EB102">
            <v>4723</v>
          </cell>
          <cell r="EC102">
            <v>3393</v>
          </cell>
          <cell r="ED102">
            <v>3075</v>
          </cell>
          <cell r="EE102">
            <v>6468</v>
          </cell>
          <cell r="EF102">
            <v>4273</v>
          </cell>
          <cell r="EG102">
            <v>3365</v>
          </cell>
          <cell r="EH102">
            <v>7638</v>
          </cell>
          <cell r="EI102">
            <v>5661</v>
          </cell>
          <cell r="EJ102">
            <v>4273</v>
          </cell>
          <cell r="EK102">
            <v>9934</v>
          </cell>
          <cell r="EL102">
            <v>28763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50</v>
          </cell>
          <cell r="EW102">
            <v>50</v>
          </cell>
          <cell r="EX102">
            <v>100</v>
          </cell>
          <cell r="EY102">
            <v>100</v>
          </cell>
          <cell r="EZ102">
            <v>0</v>
          </cell>
          <cell r="FA102">
            <v>0</v>
          </cell>
          <cell r="FB102">
            <v>0</v>
          </cell>
          <cell r="FC102">
            <v>0</v>
          </cell>
          <cell r="FD102">
            <v>0</v>
          </cell>
          <cell r="FE102">
            <v>0</v>
          </cell>
          <cell r="FF102">
            <v>0</v>
          </cell>
          <cell r="FG102">
            <v>0</v>
          </cell>
          <cell r="FH102">
            <v>0</v>
          </cell>
          <cell r="FI102">
            <v>0</v>
          </cell>
          <cell r="FJ102">
            <v>0</v>
          </cell>
          <cell r="FK102">
            <v>0</v>
          </cell>
          <cell r="FL102">
            <v>0</v>
          </cell>
          <cell r="FM102">
            <v>28863</v>
          </cell>
          <cell r="FN102">
            <v>5757</v>
          </cell>
          <cell r="FO102">
            <v>3200</v>
          </cell>
          <cell r="FP102">
            <v>8957</v>
          </cell>
          <cell r="FQ102">
            <v>358</v>
          </cell>
          <cell r="FR102">
            <v>358</v>
          </cell>
          <cell r="FS102">
            <v>716</v>
          </cell>
          <cell r="FT102">
            <v>0</v>
          </cell>
          <cell r="FU102">
            <v>0</v>
          </cell>
          <cell r="FV102">
            <v>0</v>
          </cell>
          <cell r="FW102">
            <v>6147</v>
          </cell>
        </row>
        <row r="103">
          <cell r="A103" t="str">
            <v>ДАПППокровкаДФО</v>
          </cell>
          <cell r="B103" t="str">
            <v>Читинский</v>
          </cell>
          <cell r="C103" t="str">
            <v>Покровка</v>
          </cell>
          <cell r="D103" t="str">
            <v>АПП</v>
          </cell>
          <cell r="E103" t="str">
            <v>ДАПП</v>
          </cell>
          <cell r="F103" t="str">
            <v>нет</v>
          </cell>
          <cell r="G103" t="str">
            <v>ДФО</v>
          </cell>
          <cell r="H103" t="str">
            <v>Забайкальский край</v>
          </cell>
          <cell r="I103" t="str">
            <v>Восток</v>
          </cell>
          <cell r="J103" t="str">
            <v>РК (сухопутный)</v>
          </cell>
          <cell r="K103" t="str">
            <v>нет</v>
          </cell>
          <cell r="L103" t="str">
            <v>Китайская Народная Республика</v>
          </cell>
          <cell r="M103" t="str">
            <v>Логухэ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  <cell r="EW103">
            <v>0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0</v>
          </cell>
          <cell r="FG103">
            <v>0</v>
          </cell>
          <cell r="FH103">
            <v>0</v>
          </cell>
          <cell r="FI103">
            <v>0</v>
          </cell>
          <cell r="FJ103">
            <v>0</v>
          </cell>
          <cell r="FK103">
            <v>0</v>
          </cell>
          <cell r="FL103">
            <v>0</v>
          </cell>
          <cell r="FM103">
            <v>0</v>
          </cell>
          <cell r="FN103">
            <v>0</v>
          </cell>
          <cell r="FO103">
            <v>0</v>
          </cell>
          <cell r="FP103">
            <v>0</v>
          </cell>
          <cell r="FQ103">
            <v>0</v>
          </cell>
          <cell r="FR103">
            <v>0</v>
          </cell>
          <cell r="FS103">
            <v>0</v>
          </cell>
          <cell r="FT103">
            <v>0</v>
          </cell>
          <cell r="FU103">
            <v>0</v>
          </cell>
          <cell r="FV103">
            <v>0</v>
          </cell>
          <cell r="FW103">
            <v>0</v>
          </cell>
        </row>
        <row r="104">
          <cell r="A104" t="str">
            <v>ДАППТурий РогДФО</v>
          </cell>
          <cell r="B104" t="str">
            <v>Владивостокский</v>
          </cell>
          <cell r="C104" t="str">
            <v>Турий Рог</v>
          </cell>
          <cell r="D104" t="str">
            <v>АПП</v>
          </cell>
          <cell r="E104" t="str">
            <v>ДАПП</v>
          </cell>
          <cell r="F104" t="str">
            <v>да</v>
          </cell>
          <cell r="G104" t="str">
            <v>ДФО</v>
          </cell>
          <cell r="H104" t="str">
            <v>Приморский край</v>
          </cell>
          <cell r="I104" t="str">
            <v>Восток</v>
          </cell>
          <cell r="J104" t="str">
            <v>РК (сухопутный)</v>
          </cell>
          <cell r="K104" t="str">
            <v>нет</v>
          </cell>
          <cell r="L104" t="str">
            <v>Китайская Народная Республика</v>
          </cell>
          <cell r="M104" t="str">
            <v>Мишань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226</v>
          </cell>
          <cell r="S104">
            <v>174</v>
          </cell>
          <cell r="T104">
            <v>241</v>
          </cell>
          <cell r="U104">
            <v>545</v>
          </cell>
          <cell r="V104">
            <v>1186</v>
          </cell>
          <cell r="W104">
            <v>1501</v>
          </cell>
          <cell r="X104">
            <v>1531</v>
          </cell>
          <cell r="Y104">
            <v>1416</v>
          </cell>
          <cell r="Z104">
            <v>989</v>
          </cell>
          <cell r="AA104">
            <v>5437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6623</v>
          </cell>
          <cell r="AH104">
            <v>320</v>
          </cell>
          <cell r="AI104">
            <v>384</v>
          </cell>
          <cell r="AJ104">
            <v>873</v>
          </cell>
          <cell r="AK104">
            <v>1580</v>
          </cell>
          <cell r="AL104">
            <v>3157</v>
          </cell>
          <cell r="AM104">
            <v>753</v>
          </cell>
          <cell r="AN104">
            <v>544</v>
          </cell>
          <cell r="AO104">
            <v>910</v>
          </cell>
          <cell r="AP104">
            <v>795</v>
          </cell>
          <cell r="AQ104">
            <v>3002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6159</v>
          </cell>
          <cell r="AX104">
            <v>590</v>
          </cell>
          <cell r="AY104">
            <v>925</v>
          </cell>
          <cell r="AZ104">
            <v>1595</v>
          </cell>
          <cell r="BA104">
            <v>1681</v>
          </cell>
          <cell r="BB104">
            <v>4791</v>
          </cell>
          <cell r="BC104">
            <v>966</v>
          </cell>
          <cell r="BD104">
            <v>1303</v>
          </cell>
          <cell r="BE104">
            <v>1467</v>
          </cell>
          <cell r="BF104">
            <v>1218</v>
          </cell>
          <cell r="BG104">
            <v>4954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9745</v>
          </cell>
          <cell r="BN104">
            <v>264</v>
          </cell>
          <cell r="BO104">
            <v>262</v>
          </cell>
          <cell r="BP104">
            <v>526</v>
          </cell>
          <cell r="BQ104">
            <v>455</v>
          </cell>
          <cell r="BR104">
            <v>455</v>
          </cell>
          <cell r="BS104">
            <v>910</v>
          </cell>
          <cell r="BT104">
            <v>707</v>
          </cell>
          <cell r="BU104">
            <v>707</v>
          </cell>
          <cell r="BV104">
            <v>1414</v>
          </cell>
          <cell r="BW104">
            <v>403</v>
          </cell>
          <cell r="BX104">
            <v>403</v>
          </cell>
          <cell r="BY104">
            <v>806</v>
          </cell>
          <cell r="BZ104">
            <v>3656</v>
          </cell>
          <cell r="CA104">
            <v>309</v>
          </cell>
          <cell r="CB104">
            <v>0</v>
          </cell>
          <cell r="CC104">
            <v>0</v>
          </cell>
          <cell r="CD104">
            <v>0</v>
          </cell>
          <cell r="CE104">
            <v>309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3965</v>
          </cell>
          <cell r="CL104">
            <v>169</v>
          </cell>
          <cell r="CM104">
            <v>169</v>
          </cell>
          <cell r="CN104">
            <v>338</v>
          </cell>
          <cell r="CO104">
            <v>631</v>
          </cell>
          <cell r="CP104">
            <v>631</v>
          </cell>
          <cell r="CQ104">
            <v>1262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804</v>
          </cell>
          <cell r="DE104">
            <v>804</v>
          </cell>
          <cell r="DF104">
            <v>1608</v>
          </cell>
          <cell r="DG104">
            <v>666</v>
          </cell>
          <cell r="DH104">
            <v>656</v>
          </cell>
          <cell r="DI104">
            <v>1322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4530</v>
          </cell>
          <cell r="DW104">
            <v>0</v>
          </cell>
          <cell r="DX104">
            <v>0</v>
          </cell>
          <cell r="DY104">
            <v>4530</v>
          </cell>
          <cell r="DZ104">
            <v>627</v>
          </cell>
          <cell r="EA104">
            <v>627</v>
          </cell>
          <cell r="EB104">
            <v>1254</v>
          </cell>
          <cell r="EC104">
            <v>703</v>
          </cell>
          <cell r="ED104">
            <v>703</v>
          </cell>
          <cell r="EE104">
            <v>1406</v>
          </cell>
          <cell r="EF104">
            <v>949</v>
          </cell>
          <cell r="EG104">
            <v>949</v>
          </cell>
          <cell r="EH104">
            <v>1898</v>
          </cell>
          <cell r="EI104">
            <v>1094</v>
          </cell>
          <cell r="EJ104">
            <v>1094</v>
          </cell>
          <cell r="EK104">
            <v>2188</v>
          </cell>
          <cell r="EL104">
            <v>6746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  <cell r="EW104">
            <v>0</v>
          </cell>
          <cell r="EX104">
            <v>0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  <cell r="FG104">
            <v>0</v>
          </cell>
          <cell r="FH104">
            <v>0</v>
          </cell>
          <cell r="FI104">
            <v>0</v>
          </cell>
          <cell r="FJ104">
            <v>0</v>
          </cell>
          <cell r="FK104">
            <v>0</v>
          </cell>
          <cell r="FL104">
            <v>0</v>
          </cell>
          <cell r="FM104">
            <v>6746</v>
          </cell>
          <cell r="FN104">
            <v>1370</v>
          </cell>
          <cell r="FO104">
            <v>1378</v>
          </cell>
          <cell r="FP104">
            <v>2748</v>
          </cell>
          <cell r="FQ104">
            <v>0</v>
          </cell>
          <cell r="FR104">
            <v>0</v>
          </cell>
          <cell r="FS104">
            <v>0</v>
          </cell>
          <cell r="FT104">
            <v>0</v>
          </cell>
          <cell r="FU104">
            <v>0</v>
          </cell>
          <cell r="FV104">
            <v>0</v>
          </cell>
          <cell r="FW104">
            <v>1527</v>
          </cell>
        </row>
        <row r="105">
          <cell r="A105" t="str">
            <v>ДАППТеплоеПФО</v>
          </cell>
          <cell r="B105" t="str">
            <v>Уральский</v>
          </cell>
          <cell r="C105" t="str">
            <v>Теплое</v>
          </cell>
          <cell r="D105" t="str">
            <v>АПП</v>
          </cell>
          <cell r="E105" t="str">
            <v>ДАПП</v>
          </cell>
          <cell r="F105" t="str">
            <v>да</v>
          </cell>
          <cell r="G105" t="str">
            <v>ПФО</v>
          </cell>
          <cell r="H105" t="str">
            <v>Оренбургская область</v>
          </cell>
          <cell r="I105" t="str">
            <v>Не является признаком отнесения к МТК</v>
          </cell>
          <cell r="J105" t="str">
            <v>Не является признаком отнесения к МТК</v>
          </cell>
          <cell r="K105" t="str">
            <v>нет</v>
          </cell>
          <cell r="L105" t="str">
            <v>Республика Казахстан</v>
          </cell>
          <cell r="M105" t="str">
            <v>Шаган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3637</v>
          </cell>
          <cell r="S105">
            <v>6775</v>
          </cell>
          <cell r="T105">
            <v>12035</v>
          </cell>
          <cell r="U105">
            <v>8173</v>
          </cell>
          <cell r="V105">
            <v>30620</v>
          </cell>
          <cell r="W105">
            <v>278</v>
          </cell>
          <cell r="X105">
            <v>330</v>
          </cell>
          <cell r="Y105">
            <v>400</v>
          </cell>
          <cell r="Z105">
            <v>410</v>
          </cell>
          <cell r="AA105">
            <v>1418</v>
          </cell>
          <cell r="AB105">
            <v>16231</v>
          </cell>
          <cell r="AC105">
            <v>22740</v>
          </cell>
          <cell r="AD105">
            <v>31502</v>
          </cell>
          <cell r="AE105">
            <v>19333</v>
          </cell>
          <cell r="AF105">
            <v>89806</v>
          </cell>
          <cell r="AG105">
            <v>121844</v>
          </cell>
          <cell r="AH105">
            <v>4096</v>
          </cell>
          <cell r="AI105">
            <v>5667</v>
          </cell>
          <cell r="AJ105">
            <v>7060</v>
          </cell>
          <cell r="AK105">
            <v>7301</v>
          </cell>
          <cell r="AL105">
            <v>24124</v>
          </cell>
          <cell r="AM105">
            <v>257</v>
          </cell>
          <cell r="AN105">
            <v>304</v>
          </cell>
          <cell r="AO105">
            <v>361</v>
          </cell>
          <cell r="AP105">
            <v>308</v>
          </cell>
          <cell r="AQ105">
            <v>1230</v>
          </cell>
          <cell r="AR105">
            <v>16298</v>
          </cell>
          <cell r="AS105">
            <v>21965</v>
          </cell>
          <cell r="AT105">
            <v>25613</v>
          </cell>
          <cell r="AU105">
            <v>20269</v>
          </cell>
          <cell r="AV105">
            <v>84145</v>
          </cell>
          <cell r="AW105">
            <v>109499</v>
          </cell>
          <cell r="AX105">
            <v>5208</v>
          </cell>
          <cell r="AY105">
            <v>13755</v>
          </cell>
          <cell r="AZ105">
            <v>22633</v>
          </cell>
          <cell r="BA105">
            <v>13894</v>
          </cell>
          <cell r="BB105">
            <v>55490</v>
          </cell>
          <cell r="BC105">
            <v>276</v>
          </cell>
          <cell r="BD105">
            <v>385</v>
          </cell>
          <cell r="BE105">
            <v>365</v>
          </cell>
          <cell r="BF105">
            <v>309</v>
          </cell>
          <cell r="BG105">
            <v>1335</v>
          </cell>
          <cell r="BH105">
            <v>16565</v>
          </cell>
          <cell r="BI105">
            <v>23683</v>
          </cell>
          <cell r="BJ105">
            <v>30515</v>
          </cell>
          <cell r="BK105">
            <v>22498</v>
          </cell>
          <cell r="BL105">
            <v>93261</v>
          </cell>
          <cell r="BM105">
            <v>150086</v>
          </cell>
          <cell r="BN105">
            <v>2284</v>
          </cell>
          <cell r="BO105">
            <v>2294</v>
          </cell>
          <cell r="BP105">
            <v>4578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4578</v>
          </cell>
          <cell r="CA105">
            <v>282</v>
          </cell>
          <cell r="CB105">
            <v>0</v>
          </cell>
          <cell r="CC105">
            <v>0</v>
          </cell>
          <cell r="CD105">
            <v>0</v>
          </cell>
          <cell r="CE105">
            <v>282</v>
          </cell>
          <cell r="CF105">
            <v>17320</v>
          </cell>
          <cell r="CG105">
            <v>0</v>
          </cell>
          <cell r="CH105">
            <v>0</v>
          </cell>
          <cell r="CI105">
            <v>0</v>
          </cell>
          <cell r="CJ105">
            <v>17320</v>
          </cell>
          <cell r="CK105">
            <v>22180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2944</v>
          </cell>
          <cell r="EG105">
            <v>2486</v>
          </cell>
          <cell r="EH105">
            <v>5430</v>
          </cell>
          <cell r="EI105">
            <v>4975</v>
          </cell>
          <cell r="EJ105">
            <v>4017</v>
          </cell>
          <cell r="EK105">
            <v>8992</v>
          </cell>
          <cell r="EL105">
            <v>14422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52</v>
          </cell>
          <cell r="ET105">
            <v>39</v>
          </cell>
          <cell r="EU105">
            <v>91</v>
          </cell>
          <cell r="EV105">
            <v>57</v>
          </cell>
          <cell r="EW105">
            <v>58</v>
          </cell>
          <cell r="EX105">
            <v>115</v>
          </cell>
          <cell r="EY105">
            <v>206</v>
          </cell>
          <cell r="EZ105">
            <v>0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  <cell r="FE105">
            <v>0</v>
          </cell>
          <cell r="FF105">
            <v>8564</v>
          </cell>
          <cell r="FG105">
            <v>8794</v>
          </cell>
          <cell r="FH105">
            <v>17358</v>
          </cell>
          <cell r="FI105">
            <v>8549</v>
          </cell>
          <cell r="FJ105">
            <v>9666</v>
          </cell>
          <cell r="FK105">
            <v>18215</v>
          </cell>
          <cell r="FL105">
            <v>35573</v>
          </cell>
          <cell r="FM105">
            <v>50201</v>
          </cell>
          <cell r="FN105">
            <v>4315</v>
          </cell>
          <cell r="FO105">
            <v>2720</v>
          </cell>
          <cell r="FP105">
            <v>7035</v>
          </cell>
          <cell r="FQ105">
            <v>66</v>
          </cell>
          <cell r="FR105">
            <v>41</v>
          </cell>
          <cell r="FS105">
            <v>107</v>
          </cell>
          <cell r="FT105">
            <v>6580</v>
          </cell>
          <cell r="FU105">
            <v>6574</v>
          </cell>
          <cell r="FV105">
            <v>13154</v>
          </cell>
          <cell r="FW105">
            <v>9767</v>
          </cell>
        </row>
        <row r="106">
          <cell r="A106" t="str">
            <v>МАППРовенькиЦФО</v>
          </cell>
          <cell r="B106" t="str">
            <v>Белгородский</v>
          </cell>
          <cell r="C106" t="str">
            <v>Ровеньки</v>
          </cell>
          <cell r="D106" t="str">
            <v>АПП</v>
          </cell>
          <cell r="E106" t="str">
            <v>МАПП</v>
          </cell>
          <cell r="F106" t="str">
            <v>да</v>
          </cell>
          <cell r="G106" t="str">
            <v>ЦФО</v>
          </cell>
          <cell r="H106" t="str">
            <v>Белгородская область</v>
          </cell>
          <cell r="I106" t="str">
            <v>Западный</v>
          </cell>
          <cell r="J106" t="str">
            <v>Сухопутный</v>
          </cell>
          <cell r="K106" t="str">
            <v>нет</v>
          </cell>
          <cell r="L106" t="str">
            <v>не применимо (ЛНР)</v>
          </cell>
          <cell r="M106" t="str">
            <v>Танюшевка</v>
          </cell>
          <cell r="N106">
            <v>18250</v>
          </cell>
          <cell r="O106">
            <v>3650</v>
          </cell>
          <cell r="P106">
            <v>160600</v>
          </cell>
          <cell r="Q106">
            <v>500</v>
          </cell>
          <cell r="R106">
            <v>16</v>
          </cell>
          <cell r="S106">
            <v>88</v>
          </cell>
          <cell r="T106">
            <v>19</v>
          </cell>
          <cell r="U106">
            <v>9</v>
          </cell>
          <cell r="V106">
            <v>132</v>
          </cell>
          <cell r="W106">
            <v>433</v>
          </cell>
          <cell r="X106">
            <v>543</v>
          </cell>
          <cell r="Y106">
            <v>602</v>
          </cell>
          <cell r="Z106">
            <v>320</v>
          </cell>
          <cell r="AA106">
            <v>1898</v>
          </cell>
          <cell r="AB106">
            <v>24123</v>
          </cell>
          <cell r="AC106">
            <v>29359</v>
          </cell>
          <cell r="AD106">
            <v>31429</v>
          </cell>
          <cell r="AE106">
            <v>29072</v>
          </cell>
          <cell r="AF106">
            <v>113983</v>
          </cell>
          <cell r="AG106">
            <v>116013</v>
          </cell>
          <cell r="AH106">
            <v>7</v>
          </cell>
          <cell r="AI106">
            <v>21</v>
          </cell>
          <cell r="AJ106">
            <v>21</v>
          </cell>
          <cell r="AK106">
            <v>26</v>
          </cell>
          <cell r="AL106">
            <v>75</v>
          </cell>
          <cell r="AM106">
            <v>198</v>
          </cell>
          <cell r="AN106">
            <v>229</v>
          </cell>
          <cell r="AO106">
            <v>268</v>
          </cell>
          <cell r="AP106">
            <v>258</v>
          </cell>
          <cell r="AQ106">
            <v>953</v>
          </cell>
          <cell r="AR106">
            <v>20845</v>
          </cell>
          <cell r="AS106">
            <v>27753</v>
          </cell>
          <cell r="AT106">
            <v>30007</v>
          </cell>
          <cell r="AU106">
            <v>29990</v>
          </cell>
          <cell r="AV106">
            <v>108595</v>
          </cell>
          <cell r="AW106">
            <v>109623</v>
          </cell>
          <cell r="AX106">
            <v>4</v>
          </cell>
          <cell r="AY106">
            <v>4</v>
          </cell>
          <cell r="AZ106">
            <v>11</v>
          </cell>
          <cell r="BA106">
            <v>21</v>
          </cell>
          <cell r="BB106">
            <v>40</v>
          </cell>
          <cell r="BC106">
            <v>152</v>
          </cell>
          <cell r="BD106">
            <v>184</v>
          </cell>
          <cell r="BE106">
            <v>189</v>
          </cell>
          <cell r="BF106">
            <v>203</v>
          </cell>
          <cell r="BG106">
            <v>728</v>
          </cell>
          <cell r="BH106">
            <v>16638</v>
          </cell>
          <cell r="BI106">
            <v>23471</v>
          </cell>
          <cell r="BJ106">
            <v>25450</v>
          </cell>
          <cell r="BK106">
            <v>23643</v>
          </cell>
          <cell r="BL106">
            <v>89202</v>
          </cell>
          <cell r="BM106">
            <v>89970</v>
          </cell>
          <cell r="BN106">
            <v>5</v>
          </cell>
          <cell r="BO106">
            <v>7</v>
          </cell>
          <cell r="BP106">
            <v>12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12</v>
          </cell>
          <cell r="CA106">
            <v>154</v>
          </cell>
          <cell r="CB106">
            <v>0</v>
          </cell>
          <cell r="CC106">
            <v>0</v>
          </cell>
          <cell r="CD106">
            <v>0</v>
          </cell>
          <cell r="CE106">
            <v>154</v>
          </cell>
          <cell r="CF106">
            <v>13930</v>
          </cell>
          <cell r="CG106">
            <v>13</v>
          </cell>
          <cell r="CH106">
            <v>0</v>
          </cell>
          <cell r="CI106">
            <v>0</v>
          </cell>
          <cell r="CJ106">
            <v>13943</v>
          </cell>
          <cell r="CK106">
            <v>14109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1</v>
          </cell>
          <cell r="EA106">
            <v>6</v>
          </cell>
          <cell r="EB106">
            <v>7</v>
          </cell>
          <cell r="EC106">
            <v>263</v>
          </cell>
          <cell r="ED106">
            <v>267</v>
          </cell>
          <cell r="EE106">
            <v>530</v>
          </cell>
          <cell r="EF106">
            <v>9059</v>
          </cell>
          <cell r="EG106">
            <v>9212</v>
          </cell>
          <cell r="EH106">
            <v>18271</v>
          </cell>
          <cell r="EI106">
            <v>15573</v>
          </cell>
          <cell r="EJ106">
            <v>16864</v>
          </cell>
          <cell r="EK106">
            <v>32437</v>
          </cell>
          <cell r="EL106">
            <v>51245</v>
          </cell>
          <cell r="EM106">
            <v>1</v>
          </cell>
          <cell r="EN106">
            <v>0</v>
          </cell>
          <cell r="EO106">
            <v>1</v>
          </cell>
          <cell r="EP106">
            <v>9</v>
          </cell>
          <cell r="EQ106">
            <v>6</v>
          </cell>
          <cell r="ER106">
            <v>15</v>
          </cell>
          <cell r="ES106">
            <v>45</v>
          </cell>
          <cell r="ET106">
            <v>54</v>
          </cell>
          <cell r="EU106">
            <v>99</v>
          </cell>
          <cell r="EV106">
            <v>154</v>
          </cell>
          <cell r="EW106">
            <v>178</v>
          </cell>
          <cell r="EX106">
            <v>332</v>
          </cell>
          <cell r="EY106">
            <v>447</v>
          </cell>
          <cell r="EZ106">
            <v>986</v>
          </cell>
          <cell r="FA106">
            <v>316</v>
          </cell>
          <cell r="FB106">
            <v>1302</v>
          </cell>
          <cell r="FC106">
            <v>2960</v>
          </cell>
          <cell r="FD106">
            <v>2260</v>
          </cell>
          <cell r="FE106">
            <v>5220</v>
          </cell>
          <cell r="FF106">
            <v>8113</v>
          </cell>
          <cell r="FG106">
            <v>7089</v>
          </cell>
          <cell r="FH106">
            <v>15202</v>
          </cell>
          <cell r="FI106">
            <v>13491</v>
          </cell>
          <cell r="FJ106">
            <v>13619</v>
          </cell>
          <cell r="FK106">
            <v>27110</v>
          </cell>
          <cell r="FL106">
            <v>48834</v>
          </cell>
          <cell r="FM106">
            <v>100526</v>
          </cell>
          <cell r="FN106">
            <v>4902</v>
          </cell>
          <cell r="FO106">
            <v>5430</v>
          </cell>
          <cell r="FP106">
            <v>10332</v>
          </cell>
          <cell r="FQ106">
            <v>116</v>
          </cell>
          <cell r="FR106">
            <v>168</v>
          </cell>
          <cell r="FS106">
            <v>284</v>
          </cell>
          <cell r="FT106">
            <v>16448</v>
          </cell>
          <cell r="FU106">
            <v>17842</v>
          </cell>
          <cell r="FV106">
            <v>34290</v>
          </cell>
          <cell r="FW106">
            <v>4857</v>
          </cell>
        </row>
        <row r="107">
          <cell r="A107" t="str">
            <v>МАППСаллаСЗФО</v>
          </cell>
          <cell r="B107" t="str">
            <v>Мурманский</v>
          </cell>
          <cell r="C107" t="str">
            <v>Салла</v>
          </cell>
          <cell r="D107" t="str">
            <v>АПП</v>
          </cell>
          <cell r="E107" t="str">
            <v>МАПП</v>
          </cell>
          <cell r="F107" t="str">
            <v>да</v>
          </cell>
          <cell r="G107" t="str">
            <v>СЗФО</v>
          </cell>
          <cell r="H107" t="str">
            <v>Мурманская область</v>
          </cell>
          <cell r="I107" t="str">
            <v>Западный</v>
          </cell>
          <cell r="J107" t="str">
            <v>Сухопутный</v>
          </cell>
          <cell r="K107" t="str">
            <v>да</v>
          </cell>
          <cell r="L107" t="str">
            <v>Финляндская Республика</v>
          </cell>
          <cell r="M107" t="str">
            <v>Келлоселькя</v>
          </cell>
          <cell r="N107">
            <v>0</v>
          </cell>
          <cell r="O107">
            <v>0</v>
          </cell>
          <cell r="P107">
            <v>0</v>
          </cell>
          <cell r="Q107">
            <v>200</v>
          </cell>
          <cell r="R107">
            <v>451</v>
          </cell>
          <cell r="S107">
            <v>389</v>
          </cell>
          <cell r="T107">
            <v>221</v>
          </cell>
          <cell r="U107">
            <v>507</v>
          </cell>
          <cell r="V107">
            <v>1568</v>
          </cell>
          <cell r="W107">
            <v>68</v>
          </cell>
          <cell r="X107">
            <v>66</v>
          </cell>
          <cell r="Y107">
            <v>80</v>
          </cell>
          <cell r="Z107">
            <v>75</v>
          </cell>
          <cell r="AA107">
            <v>289</v>
          </cell>
          <cell r="AB107">
            <v>18973</v>
          </cell>
          <cell r="AC107">
            <v>19136</v>
          </cell>
          <cell r="AD107">
            <v>19549</v>
          </cell>
          <cell r="AE107">
            <v>18310</v>
          </cell>
          <cell r="AF107">
            <v>75968</v>
          </cell>
          <cell r="AG107">
            <v>77825</v>
          </cell>
          <cell r="AH107">
            <v>574</v>
          </cell>
          <cell r="AI107">
            <v>360</v>
          </cell>
          <cell r="AJ107">
            <v>334</v>
          </cell>
          <cell r="AK107">
            <v>492</v>
          </cell>
          <cell r="AL107">
            <v>1760</v>
          </cell>
          <cell r="AM107">
            <v>39</v>
          </cell>
          <cell r="AN107">
            <v>42</v>
          </cell>
          <cell r="AO107">
            <v>61</v>
          </cell>
          <cell r="AP107">
            <v>44</v>
          </cell>
          <cell r="AQ107">
            <v>186</v>
          </cell>
          <cell r="AR107">
            <v>17717</v>
          </cell>
          <cell r="AS107">
            <v>17584</v>
          </cell>
          <cell r="AT107">
            <v>18690</v>
          </cell>
          <cell r="AU107">
            <v>18036</v>
          </cell>
          <cell r="AV107">
            <v>72027</v>
          </cell>
          <cell r="AW107">
            <v>73973</v>
          </cell>
          <cell r="AX107">
            <v>360</v>
          </cell>
          <cell r="AY107">
            <v>299</v>
          </cell>
          <cell r="AZ107">
            <v>267</v>
          </cell>
          <cell r="BA107">
            <v>385</v>
          </cell>
          <cell r="BB107">
            <v>1311</v>
          </cell>
          <cell r="BC107">
            <v>32</v>
          </cell>
          <cell r="BD107">
            <v>50</v>
          </cell>
          <cell r="BE107">
            <v>44</v>
          </cell>
          <cell r="BF107">
            <v>45</v>
          </cell>
          <cell r="BG107">
            <v>171</v>
          </cell>
          <cell r="BH107">
            <v>16156</v>
          </cell>
          <cell r="BI107">
            <v>17057</v>
          </cell>
          <cell r="BJ107">
            <v>17693</v>
          </cell>
          <cell r="BK107">
            <v>16675</v>
          </cell>
          <cell r="BL107">
            <v>67581</v>
          </cell>
          <cell r="BM107">
            <v>69063</v>
          </cell>
          <cell r="BN107">
            <v>208</v>
          </cell>
          <cell r="BO107">
            <v>225</v>
          </cell>
          <cell r="BP107">
            <v>433</v>
          </cell>
          <cell r="BQ107">
            <v>160</v>
          </cell>
          <cell r="BR107">
            <v>167</v>
          </cell>
          <cell r="BS107">
            <v>327</v>
          </cell>
          <cell r="BT107">
            <v>188</v>
          </cell>
          <cell r="BU107">
            <v>191</v>
          </cell>
          <cell r="BV107">
            <v>379</v>
          </cell>
          <cell r="BW107">
            <v>192</v>
          </cell>
          <cell r="BX107">
            <v>179</v>
          </cell>
          <cell r="BY107">
            <v>371</v>
          </cell>
          <cell r="BZ107">
            <v>1510</v>
          </cell>
          <cell r="CA107">
            <v>26</v>
          </cell>
          <cell r="CB107">
            <v>0</v>
          </cell>
          <cell r="CC107">
            <v>0</v>
          </cell>
          <cell r="CD107">
            <v>0</v>
          </cell>
          <cell r="CE107">
            <v>26</v>
          </cell>
          <cell r="CF107">
            <v>13208</v>
          </cell>
          <cell r="CG107">
            <v>14</v>
          </cell>
          <cell r="CH107">
            <v>88</v>
          </cell>
          <cell r="CI107">
            <v>137</v>
          </cell>
          <cell r="CJ107">
            <v>13447</v>
          </cell>
          <cell r="CK107">
            <v>14983</v>
          </cell>
          <cell r="CL107">
            <v>152</v>
          </cell>
          <cell r="CM107">
            <v>169</v>
          </cell>
          <cell r="CN107">
            <v>321</v>
          </cell>
          <cell r="CO107">
            <v>195</v>
          </cell>
          <cell r="CP107">
            <v>128</v>
          </cell>
          <cell r="CQ107">
            <v>323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88</v>
          </cell>
          <cell r="CY107">
            <v>84</v>
          </cell>
          <cell r="CZ107">
            <v>172</v>
          </cell>
          <cell r="DA107">
            <v>147</v>
          </cell>
          <cell r="DB107">
            <v>125</v>
          </cell>
          <cell r="DC107">
            <v>272</v>
          </cell>
          <cell r="DD107">
            <v>92</v>
          </cell>
          <cell r="DE107">
            <v>76</v>
          </cell>
          <cell r="DF107">
            <v>168</v>
          </cell>
          <cell r="DG107">
            <v>87</v>
          </cell>
          <cell r="DH107">
            <v>59</v>
          </cell>
          <cell r="DI107">
            <v>146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278</v>
          </cell>
          <cell r="DQ107">
            <v>290</v>
          </cell>
          <cell r="DR107">
            <v>568</v>
          </cell>
          <cell r="DS107">
            <v>365</v>
          </cell>
          <cell r="DT107">
            <v>350</v>
          </cell>
          <cell r="DU107">
            <v>715</v>
          </cell>
          <cell r="DV107">
            <v>958</v>
          </cell>
          <cell r="DW107">
            <v>0</v>
          </cell>
          <cell r="DX107">
            <v>1727</v>
          </cell>
          <cell r="DY107">
            <v>2685</v>
          </cell>
          <cell r="DZ107">
            <v>84</v>
          </cell>
          <cell r="EA107">
            <v>49</v>
          </cell>
          <cell r="EB107">
            <v>133</v>
          </cell>
          <cell r="EC107">
            <v>9</v>
          </cell>
          <cell r="ED107">
            <v>2</v>
          </cell>
          <cell r="EE107">
            <v>11</v>
          </cell>
          <cell r="EF107">
            <v>12</v>
          </cell>
          <cell r="EG107">
            <v>2</v>
          </cell>
          <cell r="EH107">
            <v>14</v>
          </cell>
          <cell r="EI107">
            <v>3</v>
          </cell>
          <cell r="EJ107">
            <v>0</v>
          </cell>
          <cell r="EK107">
            <v>3</v>
          </cell>
          <cell r="EL107">
            <v>161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  <cell r="ER107">
            <v>0</v>
          </cell>
          <cell r="ES107">
            <v>1</v>
          </cell>
          <cell r="ET107">
            <v>0</v>
          </cell>
          <cell r="EU107">
            <v>1</v>
          </cell>
          <cell r="EV107">
            <v>0</v>
          </cell>
          <cell r="EW107">
            <v>0</v>
          </cell>
          <cell r="EX107">
            <v>0</v>
          </cell>
          <cell r="EY107">
            <v>1</v>
          </cell>
          <cell r="EZ107">
            <v>339</v>
          </cell>
          <cell r="FA107">
            <v>331</v>
          </cell>
          <cell r="FB107">
            <v>670</v>
          </cell>
          <cell r="FC107">
            <v>447</v>
          </cell>
          <cell r="FD107">
            <v>418</v>
          </cell>
          <cell r="FE107">
            <v>865</v>
          </cell>
          <cell r="FF107">
            <v>1436</v>
          </cell>
          <cell r="FG107">
            <v>1447</v>
          </cell>
          <cell r="FH107">
            <v>2883</v>
          </cell>
          <cell r="FI107">
            <v>1167</v>
          </cell>
          <cell r="FJ107">
            <v>1102</v>
          </cell>
          <cell r="FK107">
            <v>2269</v>
          </cell>
          <cell r="FL107">
            <v>6687</v>
          </cell>
          <cell r="FM107">
            <v>6849</v>
          </cell>
          <cell r="FN107">
            <v>0</v>
          </cell>
          <cell r="FO107">
            <v>0</v>
          </cell>
          <cell r="FP107">
            <v>0</v>
          </cell>
          <cell r="FQ107">
            <v>0</v>
          </cell>
          <cell r="FR107">
            <v>0</v>
          </cell>
          <cell r="FS107">
            <v>0</v>
          </cell>
          <cell r="FT107">
            <v>1024</v>
          </cell>
          <cell r="FU107">
            <v>983</v>
          </cell>
          <cell r="FV107">
            <v>2007</v>
          </cell>
          <cell r="FW107">
            <v>0</v>
          </cell>
        </row>
        <row r="108">
          <cell r="A108" t="str">
            <v>МАППСветогорскСЗФО</v>
          </cell>
          <cell r="B108" t="str">
            <v>Санкт-Петербургский</v>
          </cell>
          <cell r="C108" t="str">
            <v>Светогорск</v>
          </cell>
          <cell r="D108" t="str">
            <v>АПП</v>
          </cell>
          <cell r="E108" t="str">
            <v>МАПП</v>
          </cell>
          <cell r="F108" t="str">
            <v>да</v>
          </cell>
          <cell r="G108" t="str">
            <v>СЗФО</v>
          </cell>
          <cell r="H108" t="str">
            <v>Ленинградская область</v>
          </cell>
          <cell r="I108" t="str">
            <v>Западный</v>
          </cell>
          <cell r="J108" t="str">
            <v>Сухопутный</v>
          </cell>
          <cell r="K108" t="str">
            <v>нет</v>
          </cell>
          <cell r="L108" t="str">
            <v>Финляндская Республика</v>
          </cell>
          <cell r="M108" t="str">
            <v>Иматра</v>
          </cell>
          <cell r="N108">
            <v>77015</v>
          </cell>
          <cell r="O108">
            <v>7300</v>
          </cell>
          <cell r="P108">
            <v>669410</v>
          </cell>
          <cell r="Q108">
            <v>2065</v>
          </cell>
          <cell r="R108">
            <v>17614</v>
          </cell>
          <cell r="S108">
            <v>17177</v>
          </cell>
          <cell r="T108">
            <v>15894</v>
          </cell>
          <cell r="U108">
            <v>16731</v>
          </cell>
          <cell r="V108">
            <v>67416</v>
          </cell>
          <cell r="W108">
            <v>1162</v>
          </cell>
          <cell r="X108">
            <v>1380</v>
          </cell>
          <cell r="Y108">
            <v>1595</v>
          </cell>
          <cell r="Z108">
            <v>1728</v>
          </cell>
          <cell r="AA108">
            <v>5865</v>
          </cell>
          <cell r="AB108">
            <v>161228</v>
          </cell>
          <cell r="AC108">
            <v>171009</v>
          </cell>
          <cell r="AD108">
            <v>201546</v>
          </cell>
          <cell r="AE108">
            <v>168851</v>
          </cell>
          <cell r="AF108">
            <v>702634</v>
          </cell>
          <cell r="AG108">
            <v>775915</v>
          </cell>
          <cell r="AH108">
            <v>15448</v>
          </cell>
          <cell r="AI108">
            <v>16444</v>
          </cell>
          <cell r="AJ108">
            <v>15115</v>
          </cell>
          <cell r="AK108">
            <v>16492</v>
          </cell>
          <cell r="AL108">
            <v>63499</v>
          </cell>
          <cell r="AM108">
            <v>1513</v>
          </cell>
          <cell r="AN108">
            <v>1418</v>
          </cell>
          <cell r="AO108">
            <v>1442</v>
          </cell>
          <cell r="AP108">
            <v>1600</v>
          </cell>
          <cell r="AQ108">
            <v>5973</v>
          </cell>
          <cell r="AR108">
            <v>156319</v>
          </cell>
          <cell r="AS108">
            <v>169352</v>
          </cell>
          <cell r="AT108">
            <v>180127</v>
          </cell>
          <cell r="AU108">
            <v>163837</v>
          </cell>
          <cell r="AV108">
            <v>669635</v>
          </cell>
          <cell r="AW108">
            <v>739107</v>
          </cell>
          <cell r="AX108">
            <v>15458</v>
          </cell>
          <cell r="AY108">
            <v>12359</v>
          </cell>
          <cell r="AZ108">
            <v>10591</v>
          </cell>
          <cell r="BA108">
            <v>13755</v>
          </cell>
          <cell r="BB108">
            <v>52163</v>
          </cell>
          <cell r="BC108">
            <v>1208</v>
          </cell>
          <cell r="BD108">
            <v>1618</v>
          </cell>
          <cell r="BE108">
            <v>1658</v>
          </cell>
          <cell r="BF108">
            <v>1570</v>
          </cell>
          <cell r="BG108">
            <v>6054</v>
          </cell>
          <cell r="BH108">
            <v>143119</v>
          </cell>
          <cell r="BI108">
            <v>158908</v>
          </cell>
          <cell r="BJ108">
            <v>183865</v>
          </cell>
          <cell r="BK108">
            <v>165694</v>
          </cell>
          <cell r="BL108">
            <v>651586</v>
          </cell>
          <cell r="BM108">
            <v>709803</v>
          </cell>
          <cell r="BN108">
            <v>6521</v>
          </cell>
          <cell r="BO108">
            <v>6813</v>
          </cell>
          <cell r="BP108">
            <v>13334</v>
          </cell>
          <cell r="BQ108">
            <v>7097</v>
          </cell>
          <cell r="BR108">
            <v>7457</v>
          </cell>
          <cell r="BS108">
            <v>14554</v>
          </cell>
          <cell r="BT108">
            <v>7405</v>
          </cell>
          <cell r="BU108">
            <v>8481</v>
          </cell>
          <cell r="BV108">
            <v>15886</v>
          </cell>
          <cell r="BW108">
            <v>8486</v>
          </cell>
          <cell r="BX108">
            <v>9932</v>
          </cell>
          <cell r="BY108">
            <v>18418</v>
          </cell>
          <cell r="BZ108">
            <v>62192</v>
          </cell>
          <cell r="CA108">
            <v>1118</v>
          </cell>
          <cell r="CB108">
            <v>0</v>
          </cell>
          <cell r="CC108">
            <v>0</v>
          </cell>
          <cell r="CD108">
            <v>3</v>
          </cell>
          <cell r="CE108">
            <v>1121</v>
          </cell>
          <cell r="CF108">
            <v>141145</v>
          </cell>
          <cell r="CG108">
            <v>352</v>
          </cell>
          <cell r="CH108">
            <v>1262</v>
          </cell>
          <cell r="CI108">
            <v>2336</v>
          </cell>
          <cell r="CJ108">
            <v>145095</v>
          </cell>
          <cell r="CK108">
            <v>208408</v>
          </cell>
          <cell r="CL108">
            <v>8993</v>
          </cell>
          <cell r="CM108">
            <v>10298</v>
          </cell>
          <cell r="CN108">
            <v>19291</v>
          </cell>
          <cell r="CO108">
            <v>9389</v>
          </cell>
          <cell r="CP108">
            <v>10841</v>
          </cell>
          <cell r="CQ108">
            <v>20230</v>
          </cell>
          <cell r="CR108">
            <v>0</v>
          </cell>
          <cell r="CS108">
            <v>2</v>
          </cell>
          <cell r="CT108">
            <v>2</v>
          </cell>
          <cell r="CU108">
            <v>0</v>
          </cell>
          <cell r="CV108">
            <v>0</v>
          </cell>
          <cell r="CW108">
            <v>0</v>
          </cell>
          <cell r="CX108">
            <v>332</v>
          </cell>
          <cell r="CY108">
            <v>382</v>
          </cell>
          <cell r="CZ108">
            <v>714</v>
          </cell>
          <cell r="DA108">
            <v>0</v>
          </cell>
          <cell r="DB108">
            <v>1</v>
          </cell>
          <cell r="DC108">
            <v>1</v>
          </cell>
          <cell r="DD108">
            <v>7924</v>
          </cell>
          <cell r="DE108">
            <v>9641</v>
          </cell>
          <cell r="DF108">
            <v>17565</v>
          </cell>
          <cell r="DG108">
            <v>7235</v>
          </cell>
          <cell r="DH108">
            <v>9346</v>
          </cell>
          <cell r="DI108">
            <v>16581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1</v>
          </cell>
          <cell r="DU108">
            <v>1</v>
          </cell>
          <cell r="DV108">
            <v>73667</v>
          </cell>
          <cell r="DW108">
            <v>2</v>
          </cell>
          <cell r="DX108">
            <v>716</v>
          </cell>
          <cell r="DY108">
            <v>74385</v>
          </cell>
          <cell r="DZ108">
            <v>6154</v>
          </cell>
          <cell r="EA108">
            <v>8111</v>
          </cell>
          <cell r="EB108">
            <v>14265</v>
          </cell>
          <cell r="EC108">
            <v>1707</v>
          </cell>
          <cell r="ED108">
            <v>1752</v>
          </cell>
          <cell r="EE108">
            <v>3459</v>
          </cell>
          <cell r="EF108">
            <v>985</v>
          </cell>
          <cell r="EG108">
            <v>573</v>
          </cell>
          <cell r="EH108">
            <v>1558</v>
          </cell>
          <cell r="EI108">
            <v>1141</v>
          </cell>
          <cell r="EJ108">
            <v>604</v>
          </cell>
          <cell r="EK108">
            <v>1745</v>
          </cell>
          <cell r="EL108">
            <v>21027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121</v>
          </cell>
          <cell r="ET108">
            <v>120</v>
          </cell>
          <cell r="EU108">
            <v>241</v>
          </cell>
          <cell r="EV108">
            <v>6</v>
          </cell>
          <cell r="EW108">
            <v>9</v>
          </cell>
          <cell r="EX108">
            <v>15</v>
          </cell>
          <cell r="EY108">
            <v>256</v>
          </cell>
          <cell r="EZ108">
            <v>0</v>
          </cell>
          <cell r="FA108">
            <v>1</v>
          </cell>
          <cell r="FB108">
            <v>1</v>
          </cell>
          <cell r="FC108">
            <v>0</v>
          </cell>
          <cell r="FD108">
            <v>0</v>
          </cell>
          <cell r="FE108">
            <v>0</v>
          </cell>
          <cell r="FF108">
            <v>27109</v>
          </cell>
          <cell r="FG108">
            <v>31190</v>
          </cell>
          <cell r="FH108">
            <v>58299</v>
          </cell>
          <cell r="FI108">
            <v>12495</v>
          </cell>
          <cell r="FJ108">
            <v>12034</v>
          </cell>
          <cell r="FK108">
            <v>24529</v>
          </cell>
          <cell r="FL108">
            <v>82829</v>
          </cell>
          <cell r="FM108">
            <v>104112</v>
          </cell>
          <cell r="FN108">
            <v>589</v>
          </cell>
          <cell r="FO108">
            <v>558</v>
          </cell>
          <cell r="FP108">
            <v>1147</v>
          </cell>
          <cell r="FQ108">
            <v>1</v>
          </cell>
          <cell r="FR108">
            <v>0</v>
          </cell>
          <cell r="FS108">
            <v>1</v>
          </cell>
          <cell r="FT108">
            <v>11031</v>
          </cell>
          <cell r="FU108">
            <v>11265</v>
          </cell>
          <cell r="FV108">
            <v>22296</v>
          </cell>
          <cell r="FW108">
            <v>1109</v>
          </cell>
        </row>
        <row r="109">
          <cell r="A109" t="str">
            <v>МАППСоветскСЗФО</v>
          </cell>
          <cell r="B109" t="str">
            <v>Калининградский</v>
          </cell>
          <cell r="C109" t="str">
            <v>Советск</v>
          </cell>
          <cell r="D109" t="str">
            <v>АПП</v>
          </cell>
          <cell r="E109" t="str">
            <v>МАПП</v>
          </cell>
          <cell r="F109" t="str">
            <v>да</v>
          </cell>
          <cell r="G109" t="str">
            <v>СЗФО</v>
          </cell>
          <cell r="H109" t="str">
            <v>Калининградская область</v>
          </cell>
          <cell r="I109" t="str">
            <v>Западный</v>
          </cell>
          <cell r="J109" t="str">
            <v>Сухопутный</v>
          </cell>
          <cell r="K109" t="str">
            <v>нет</v>
          </cell>
          <cell r="L109" t="str">
            <v>Литовская Республика</v>
          </cell>
          <cell r="M109" t="str">
            <v>Панемуне</v>
          </cell>
          <cell r="N109">
            <v>0</v>
          </cell>
          <cell r="O109">
            <v>0</v>
          </cell>
          <cell r="P109">
            <v>0</v>
          </cell>
          <cell r="Q109">
            <v>2000</v>
          </cell>
          <cell r="R109">
            <v>7253</v>
          </cell>
          <cell r="S109">
            <v>8753</v>
          </cell>
          <cell r="T109">
            <v>9283</v>
          </cell>
          <cell r="U109">
            <v>8989</v>
          </cell>
          <cell r="V109">
            <v>34278</v>
          </cell>
          <cell r="W109">
            <v>525</v>
          </cell>
          <cell r="X109">
            <v>594</v>
          </cell>
          <cell r="Y109">
            <v>651</v>
          </cell>
          <cell r="Z109">
            <v>568</v>
          </cell>
          <cell r="AA109">
            <v>2338</v>
          </cell>
          <cell r="AB109">
            <v>31601</v>
          </cell>
          <cell r="AC109">
            <v>39621</v>
          </cell>
          <cell r="AD109">
            <v>45790</v>
          </cell>
          <cell r="AE109">
            <v>34192</v>
          </cell>
          <cell r="AF109">
            <v>151204</v>
          </cell>
          <cell r="AG109">
            <v>187820</v>
          </cell>
          <cell r="AH109">
            <v>7640</v>
          </cell>
          <cell r="AI109">
            <v>9257</v>
          </cell>
          <cell r="AJ109">
            <v>8232</v>
          </cell>
          <cell r="AK109">
            <v>8189</v>
          </cell>
          <cell r="AL109">
            <v>33318</v>
          </cell>
          <cell r="AM109">
            <v>593</v>
          </cell>
          <cell r="AN109">
            <v>666</v>
          </cell>
          <cell r="AO109">
            <v>757</v>
          </cell>
          <cell r="AP109">
            <v>650</v>
          </cell>
          <cell r="AQ109">
            <v>2666</v>
          </cell>
          <cell r="AR109">
            <v>29686</v>
          </cell>
          <cell r="AS109">
            <v>37587</v>
          </cell>
          <cell r="AT109">
            <v>45266</v>
          </cell>
          <cell r="AU109">
            <v>33270</v>
          </cell>
          <cell r="AV109">
            <v>145809</v>
          </cell>
          <cell r="AW109">
            <v>181793</v>
          </cell>
          <cell r="AX109">
            <v>6179</v>
          </cell>
          <cell r="AY109">
            <v>8227</v>
          </cell>
          <cell r="AZ109">
            <v>8066</v>
          </cell>
          <cell r="BA109">
            <v>8815</v>
          </cell>
          <cell r="BB109">
            <v>31287</v>
          </cell>
          <cell r="BC109">
            <v>602</v>
          </cell>
          <cell r="BD109">
            <v>684</v>
          </cell>
          <cell r="BE109">
            <v>810</v>
          </cell>
          <cell r="BF109">
            <v>767</v>
          </cell>
          <cell r="BG109">
            <v>2863</v>
          </cell>
          <cell r="BH109">
            <v>28549</v>
          </cell>
          <cell r="BI109">
            <v>37445</v>
          </cell>
          <cell r="BJ109">
            <v>46468</v>
          </cell>
          <cell r="BK109">
            <v>33248</v>
          </cell>
          <cell r="BL109">
            <v>145710</v>
          </cell>
          <cell r="BM109">
            <v>179860</v>
          </cell>
          <cell r="BN109">
            <v>4617</v>
          </cell>
          <cell r="BO109">
            <v>2942</v>
          </cell>
          <cell r="BP109">
            <v>7559</v>
          </cell>
          <cell r="BQ109">
            <v>5522</v>
          </cell>
          <cell r="BR109">
            <v>3547</v>
          </cell>
          <cell r="BS109">
            <v>9069</v>
          </cell>
          <cell r="BT109">
            <v>6318</v>
          </cell>
          <cell r="BU109">
            <v>4687</v>
          </cell>
          <cell r="BV109">
            <v>11005</v>
          </cell>
          <cell r="BW109">
            <v>6732</v>
          </cell>
          <cell r="BX109">
            <v>5277</v>
          </cell>
          <cell r="BY109">
            <v>12009</v>
          </cell>
          <cell r="BZ109">
            <v>39642</v>
          </cell>
          <cell r="CA109">
            <v>528</v>
          </cell>
          <cell r="CB109">
            <v>0</v>
          </cell>
          <cell r="CC109">
            <v>7</v>
          </cell>
          <cell r="CD109">
            <v>4</v>
          </cell>
          <cell r="CE109">
            <v>539</v>
          </cell>
          <cell r="CF109">
            <v>25975</v>
          </cell>
          <cell r="CG109">
            <v>629</v>
          </cell>
          <cell r="CH109">
            <v>1631</v>
          </cell>
          <cell r="CI109">
            <v>1847</v>
          </cell>
          <cell r="CJ109">
            <v>30082</v>
          </cell>
          <cell r="CK109">
            <v>70263</v>
          </cell>
          <cell r="CL109">
            <v>6127</v>
          </cell>
          <cell r="CM109">
            <v>4382</v>
          </cell>
          <cell r="CN109">
            <v>10509</v>
          </cell>
          <cell r="CO109">
            <v>8167</v>
          </cell>
          <cell r="CP109">
            <v>5897</v>
          </cell>
          <cell r="CQ109">
            <v>14064</v>
          </cell>
          <cell r="CR109">
            <v>2</v>
          </cell>
          <cell r="CS109">
            <v>1</v>
          </cell>
          <cell r="CT109">
            <v>3</v>
          </cell>
          <cell r="CU109">
            <v>4</v>
          </cell>
          <cell r="CV109">
            <v>4</v>
          </cell>
          <cell r="CW109">
            <v>8</v>
          </cell>
          <cell r="CX109">
            <v>951</v>
          </cell>
          <cell r="CY109">
            <v>896</v>
          </cell>
          <cell r="CZ109">
            <v>1847</v>
          </cell>
          <cell r="DA109">
            <v>1525</v>
          </cell>
          <cell r="DB109">
            <v>1331</v>
          </cell>
          <cell r="DC109">
            <v>2856</v>
          </cell>
          <cell r="DD109">
            <v>8074</v>
          </cell>
          <cell r="DE109">
            <v>5903</v>
          </cell>
          <cell r="DF109">
            <v>13977</v>
          </cell>
          <cell r="DG109">
            <v>8055</v>
          </cell>
          <cell r="DH109">
            <v>5357</v>
          </cell>
          <cell r="DI109">
            <v>13412</v>
          </cell>
          <cell r="DJ109">
            <v>17</v>
          </cell>
          <cell r="DK109">
            <v>12</v>
          </cell>
          <cell r="DL109">
            <v>29</v>
          </cell>
          <cell r="DM109">
            <v>27</v>
          </cell>
          <cell r="DN109">
            <v>26</v>
          </cell>
          <cell r="DO109">
            <v>53</v>
          </cell>
          <cell r="DP109">
            <v>2786</v>
          </cell>
          <cell r="DQ109">
            <v>2467</v>
          </cell>
          <cell r="DR109">
            <v>5253</v>
          </cell>
          <cell r="DS109">
            <v>3283</v>
          </cell>
          <cell r="DT109">
            <v>2867</v>
          </cell>
          <cell r="DU109">
            <v>6150</v>
          </cell>
          <cell r="DV109">
            <v>51962</v>
          </cell>
          <cell r="DW109">
            <v>93</v>
          </cell>
          <cell r="DX109">
            <v>16106</v>
          </cell>
          <cell r="DY109">
            <v>68161</v>
          </cell>
          <cell r="DZ109">
            <v>5544</v>
          </cell>
          <cell r="EA109">
            <v>4568</v>
          </cell>
          <cell r="EB109">
            <v>10112</v>
          </cell>
          <cell r="EC109">
            <v>1541</v>
          </cell>
          <cell r="ED109">
            <v>1240</v>
          </cell>
          <cell r="EE109">
            <v>2781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  <cell r="EJ109">
            <v>0</v>
          </cell>
          <cell r="EK109">
            <v>0</v>
          </cell>
          <cell r="EL109">
            <v>12893</v>
          </cell>
          <cell r="EM109">
            <v>19</v>
          </cell>
          <cell r="EN109">
            <v>25</v>
          </cell>
          <cell r="EO109">
            <v>44</v>
          </cell>
          <cell r="EP109">
            <v>6</v>
          </cell>
          <cell r="EQ109">
            <v>7</v>
          </cell>
          <cell r="ER109">
            <v>13</v>
          </cell>
          <cell r="ES109">
            <v>0</v>
          </cell>
          <cell r="ET109">
            <v>0</v>
          </cell>
          <cell r="EU109">
            <v>0</v>
          </cell>
          <cell r="EV109">
            <v>0</v>
          </cell>
          <cell r="EW109">
            <v>0</v>
          </cell>
          <cell r="EX109">
            <v>0</v>
          </cell>
          <cell r="EY109">
            <v>57</v>
          </cell>
          <cell r="EZ109">
            <v>2974</v>
          </cell>
          <cell r="FA109">
            <v>2808</v>
          </cell>
          <cell r="FB109">
            <v>5782</v>
          </cell>
          <cell r="FC109">
            <v>1121</v>
          </cell>
          <cell r="FD109">
            <v>1053</v>
          </cell>
          <cell r="FE109">
            <v>2174</v>
          </cell>
          <cell r="FF109">
            <v>0</v>
          </cell>
          <cell r="FG109">
            <v>0</v>
          </cell>
          <cell r="FH109">
            <v>0</v>
          </cell>
          <cell r="FI109">
            <v>0</v>
          </cell>
          <cell r="FJ109">
            <v>0</v>
          </cell>
          <cell r="FK109">
            <v>0</v>
          </cell>
          <cell r="FL109">
            <v>7956</v>
          </cell>
          <cell r="FM109">
            <v>20906</v>
          </cell>
          <cell r="FN109">
            <v>0</v>
          </cell>
          <cell r="FO109">
            <v>0</v>
          </cell>
          <cell r="FP109">
            <v>0</v>
          </cell>
          <cell r="FQ109">
            <v>0</v>
          </cell>
          <cell r="FR109">
            <v>0</v>
          </cell>
          <cell r="FS109">
            <v>0</v>
          </cell>
          <cell r="FT109">
            <v>0</v>
          </cell>
          <cell r="FU109">
            <v>0</v>
          </cell>
          <cell r="FV109">
            <v>0</v>
          </cell>
          <cell r="FW109">
            <v>0</v>
          </cell>
        </row>
        <row r="110">
          <cell r="A110" t="str">
            <v>ДАППТопольноеСФО</v>
          </cell>
          <cell r="B110" t="str">
            <v>Новосибирский</v>
          </cell>
          <cell r="C110" t="str">
            <v>Топольное</v>
          </cell>
          <cell r="D110" t="str">
            <v>АПП</v>
          </cell>
          <cell r="E110" t="str">
            <v>ДАПП</v>
          </cell>
          <cell r="F110" t="str">
            <v>да</v>
          </cell>
          <cell r="G110" t="str">
            <v>СФО</v>
          </cell>
          <cell r="H110" t="str">
            <v>Алтайский край</v>
          </cell>
          <cell r="I110" t="str">
            <v>Не является признаком отнесения к МТК</v>
          </cell>
          <cell r="J110" t="str">
            <v>Не является признаком отнесения к МТК</v>
          </cell>
          <cell r="K110" t="str">
            <v>нет</v>
          </cell>
          <cell r="L110" t="str">
            <v>Республика Казахстан</v>
          </cell>
          <cell r="M110" t="str">
            <v>Байтанат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18</v>
          </cell>
          <cell r="S110">
            <v>1179</v>
          </cell>
          <cell r="T110">
            <v>1816</v>
          </cell>
          <cell r="U110">
            <v>1489</v>
          </cell>
          <cell r="V110">
            <v>4502</v>
          </cell>
          <cell r="W110">
            <v>0</v>
          </cell>
          <cell r="X110">
            <v>96</v>
          </cell>
          <cell r="Y110">
            <v>118</v>
          </cell>
          <cell r="Z110">
            <v>76</v>
          </cell>
          <cell r="AA110">
            <v>290</v>
          </cell>
          <cell r="AB110">
            <v>23</v>
          </cell>
          <cell r="AC110">
            <v>1493</v>
          </cell>
          <cell r="AD110">
            <v>1745</v>
          </cell>
          <cell r="AE110">
            <v>1433</v>
          </cell>
          <cell r="AF110">
            <v>4694</v>
          </cell>
          <cell r="AG110">
            <v>9486</v>
          </cell>
          <cell r="AH110">
            <v>927</v>
          </cell>
          <cell r="AI110">
            <v>1109</v>
          </cell>
          <cell r="AJ110">
            <v>1843</v>
          </cell>
          <cell r="AK110">
            <v>1731</v>
          </cell>
          <cell r="AL110">
            <v>5610</v>
          </cell>
          <cell r="AM110">
            <v>18</v>
          </cell>
          <cell r="AN110">
            <v>76</v>
          </cell>
          <cell r="AO110">
            <v>101</v>
          </cell>
          <cell r="AP110">
            <v>46</v>
          </cell>
          <cell r="AQ110">
            <v>241</v>
          </cell>
          <cell r="AR110">
            <v>1166</v>
          </cell>
          <cell r="AS110">
            <v>1288</v>
          </cell>
          <cell r="AT110">
            <v>1787</v>
          </cell>
          <cell r="AU110">
            <v>1478</v>
          </cell>
          <cell r="AV110">
            <v>5719</v>
          </cell>
          <cell r="AW110">
            <v>11570</v>
          </cell>
          <cell r="AX110">
            <v>1107</v>
          </cell>
          <cell r="AY110">
            <v>1640</v>
          </cell>
          <cell r="AZ110">
            <v>1665</v>
          </cell>
          <cell r="BA110">
            <v>1462</v>
          </cell>
          <cell r="BB110">
            <v>5874</v>
          </cell>
          <cell r="BC110">
            <v>12</v>
          </cell>
          <cell r="BD110">
            <v>14</v>
          </cell>
          <cell r="BE110">
            <v>1</v>
          </cell>
          <cell r="BF110">
            <v>1</v>
          </cell>
          <cell r="BG110">
            <v>28</v>
          </cell>
          <cell r="BH110">
            <v>937</v>
          </cell>
          <cell r="BI110">
            <v>1759</v>
          </cell>
          <cell r="BJ110">
            <v>2202</v>
          </cell>
          <cell r="BK110">
            <v>1452</v>
          </cell>
          <cell r="BL110">
            <v>6350</v>
          </cell>
          <cell r="BM110">
            <v>12252</v>
          </cell>
          <cell r="BN110">
            <v>145</v>
          </cell>
          <cell r="BO110">
            <v>94</v>
          </cell>
          <cell r="BP110">
            <v>239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239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417</v>
          </cell>
          <cell r="CG110">
            <v>0</v>
          </cell>
          <cell r="CH110">
            <v>0</v>
          </cell>
          <cell r="CI110">
            <v>0</v>
          </cell>
          <cell r="CJ110">
            <v>417</v>
          </cell>
          <cell r="CK110">
            <v>656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  <cell r="EB110">
            <v>0</v>
          </cell>
          <cell r="EC110">
            <v>0</v>
          </cell>
          <cell r="ED110">
            <v>0</v>
          </cell>
          <cell r="EE110">
            <v>0</v>
          </cell>
          <cell r="EF110">
            <v>392</v>
          </cell>
          <cell r="EG110">
            <v>76</v>
          </cell>
          <cell r="EH110">
            <v>468</v>
          </cell>
          <cell r="EI110">
            <v>280</v>
          </cell>
          <cell r="EJ110">
            <v>13</v>
          </cell>
          <cell r="EK110">
            <v>293</v>
          </cell>
          <cell r="EL110">
            <v>761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1</v>
          </cell>
          <cell r="EU110">
            <v>1</v>
          </cell>
          <cell r="EV110">
            <v>0</v>
          </cell>
          <cell r="EW110">
            <v>0</v>
          </cell>
          <cell r="EX110">
            <v>0</v>
          </cell>
          <cell r="EY110">
            <v>1</v>
          </cell>
          <cell r="EZ110">
            <v>0</v>
          </cell>
          <cell r="FA110">
            <v>0</v>
          </cell>
          <cell r="FB110">
            <v>0</v>
          </cell>
          <cell r="FC110">
            <v>0</v>
          </cell>
          <cell r="FD110">
            <v>0</v>
          </cell>
          <cell r="FE110">
            <v>0</v>
          </cell>
          <cell r="FF110">
            <v>768</v>
          </cell>
          <cell r="FG110">
            <v>757</v>
          </cell>
          <cell r="FH110">
            <v>1525</v>
          </cell>
          <cell r="FI110">
            <v>618</v>
          </cell>
          <cell r="FJ110">
            <v>594</v>
          </cell>
          <cell r="FK110">
            <v>1212</v>
          </cell>
          <cell r="FL110">
            <v>2737</v>
          </cell>
          <cell r="FM110">
            <v>3499</v>
          </cell>
          <cell r="FN110">
            <v>171</v>
          </cell>
          <cell r="FO110">
            <v>7</v>
          </cell>
          <cell r="FP110">
            <v>178</v>
          </cell>
          <cell r="FQ110">
            <v>0</v>
          </cell>
          <cell r="FR110">
            <v>0</v>
          </cell>
          <cell r="FS110">
            <v>0</v>
          </cell>
          <cell r="FT110">
            <v>283</v>
          </cell>
          <cell r="FU110">
            <v>275</v>
          </cell>
          <cell r="FV110">
            <v>558</v>
          </cell>
          <cell r="FW110">
            <v>270</v>
          </cell>
        </row>
        <row r="111">
          <cell r="A111" t="str">
            <v>МАППСоловьевскДФО</v>
          </cell>
          <cell r="B111" t="str">
            <v>Читинский</v>
          </cell>
          <cell r="C111" t="str">
            <v>Соловьевск</v>
          </cell>
          <cell r="D111" t="str">
            <v>АПП</v>
          </cell>
          <cell r="E111" t="str">
            <v>МАПП</v>
          </cell>
          <cell r="F111" t="str">
            <v>да</v>
          </cell>
          <cell r="G111" t="str">
            <v>ДФО</v>
          </cell>
          <cell r="H111" t="str">
            <v>Забайкальский край</v>
          </cell>
          <cell r="I111" t="str">
            <v>Восток</v>
          </cell>
          <cell r="J111" t="str">
            <v>РМК</v>
          </cell>
          <cell r="K111" t="str">
            <v>нет</v>
          </cell>
          <cell r="L111" t="str">
            <v>Монголия</v>
          </cell>
          <cell r="M111" t="str">
            <v>Эрэнцав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1</v>
          </cell>
          <cell r="S111">
            <v>2</v>
          </cell>
          <cell r="T111">
            <v>10</v>
          </cell>
          <cell r="U111">
            <v>0</v>
          </cell>
          <cell r="V111">
            <v>13</v>
          </cell>
          <cell r="W111">
            <v>13</v>
          </cell>
          <cell r="X111">
            <v>4</v>
          </cell>
          <cell r="Y111">
            <v>8</v>
          </cell>
          <cell r="Z111">
            <v>20</v>
          </cell>
          <cell r="AA111">
            <v>45</v>
          </cell>
          <cell r="AB111">
            <v>546</v>
          </cell>
          <cell r="AC111">
            <v>590</v>
          </cell>
          <cell r="AD111">
            <v>823</v>
          </cell>
          <cell r="AE111">
            <v>729</v>
          </cell>
          <cell r="AF111">
            <v>2688</v>
          </cell>
          <cell r="AG111">
            <v>2746</v>
          </cell>
          <cell r="AH111">
            <v>2</v>
          </cell>
          <cell r="AI111">
            <v>7</v>
          </cell>
          <cell r="AJ111">
            <v>5</v>
          </cell>
          <cell r="AK111">
            <v>1</v>
          </cell>
          <cell r="AL111">
            <v>15</v>
          </cell>
          <cell r="AM111">
            <v>15</v>
          </cell>
          <cell r="AN111">
            <v>16</v>
          </cell>
          <cell r="AO111">
            <v>26</v>
          </cell>
          <cell r="AP111">
            <v>21</v>
          </cell>
          <cell r="AQ111">
            <v>78</v>
          </cell>
          <cell r="AR111">
            <v>562</v>
          </cell>
          <cell r="AS111">
            <v>714</v>
          </cell>
          <cell r="AT111">
            <v>799</v>
          </cell>
          <cell r="AU111">
            <v>733</v>
          </cell>
          <cell r="AV111">
            <v>2808</v>
          </cell>
          <cell r="AW111">
            <v>2901</v>
          </cell>
          <cell r="AX111">
            <v>0</v>
          </cell>
          <cell r="AY111">
            <v>0</v>
          </cell>
          <cell r="AZ111">
            <v>1</v>
          </cell>
          <cell r="BA111">
            <v>1</v>
          </cell>
          <cell r="BB111">
            <v>2</v>
          </cell>
          <cell r="BC111">
            <v>27</v>
          </cell>
          <cell r="BD111">
            <v>38</v>
          </cell>
          <cell r="BE111">
            <v>23</v>
          </cell>
          <cell r="BF111">
            <v>31</v>
          </cell>
          <cell r="BG111">
            <v>119</v>
          </cell>
          <cell r="BH111">
            <v>606</v>
          </cell>
          <cell r="BI111">
            <v>760</v>
          </cell>
          <cell r="BJ111">
            <v>862</v>
          </cell>
          <cell r="BK111">
            <v>766</v>
          </cell>
          <cell r="BL111">
            <v>2994</v>
          </cell>
          <cell r="BM111">
            <v>3115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17</v>
          </cell>
          <cell r="CB111">
            <v>0</v>
          </cell>
          <cell r="CC111">
            <v>0</v>
          </cell>
          <cell r="CD111">
            <v>0</v>
          </cell>
          <cell r="CE111">
            <v>17</v>
          </cell>
          <cell r="CF111">
            <v>501</v>
          </cell>
          <cell r="CG111">
            <v>0</v>
          </cell>
          <cell r="CH111">
            <v>0</v>
          </cell>
          <cell r="CI111">
            <v>0</v>
          </cell>
          <cell r="CJ111">
            <v>501</v>
          </cell>
          <cell r="CK111">
            <v>518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  <cell r="EB111">
            <v>0</v>
          </cell>
          <cell r="EC111">
            <v>6</v>
          </cell>
          <cell r="ED111">
            <v>6</v>
          </cell>
          <cell r="EE111">
            <v>12</v>
          </cell>
          <cell r="EF111">
            <v>3</v>
          </cell>
          <cell r="EG111">
            <v>3</v>
          </cell>
          <cell r="EH111">
            <v>6</v>
          </cell>
          <cell r="EI111">
            <v>6</v>
          </cell>
          <cell r="EJ111">
            <v>6</v>
          </cell>
          <cell r="EK111">
            <v>12</v>
          </cell>
          <cell r="EL111">
            <v>30</v>
          </cell>
          <cell r="EM111">
            <v>0</v>
          </cell>
          <cell r="EN111">
            <v>0</v>
          </cell>
          <cell r="EO111">
            <v>0</v>
          </cell>
          <cell r="EP111">
            <v>9</v>
          </cell>
          <cell r="EQ111">
            <v>9</v>
          </cell>
          <cell r="ER111">
            <v>18</v>
          </cell>
          <cell r="ES111">
            <v>2</v>
          </cell>
          <cell r="ET111">
            <v>2</v>
          </cell>
          <cell r="EU111">
            <v>4</v>
          </cell>
          <cell r="EV111">
            <v>0</v>
          </cell>
          <cell r="EW111">
            <v>0</v>
          </cell>
          <cell r="EX111">
            <v>0</v>
          </cell>
          <cell r="EY111">
            <v>22</v>
          </cell>
          <cell r="EZ111">
            <v>1</v>
          </cell>
          <cell r="FA111">
            <v>1</v>
          </cell>
          <cell r="FB111">
            <v>2</v>
          </cell>
          <cell r="FC111">
            <v>217</v>
          </cell>
          <cell r="FD111">
            <v>214</v>
          </cell>
          <cell r="FE111">
            <v>431</v>
          </cell>
          <cell r="FF111">
            <v>308</v>
          </cell>
          <cell r="FG111">
            <v>351</v>
          </cell>
          <cell r="FH111">
            <v>659</v>
          </cell>
          <cell r="FI111">
            <v>326</v>
          </cell>
          <cell r="FJ111">
            <v>326</v>
          </cell>
          <cell r="FK111">
            <v>652</v>
          </cell>
          <cell r="FL111">
            <v>1744</v>
          </cell>
          <cell r="FM111">
            <v>1796</v>
          </cell>
          <cell r="FN111">
            <v>0</v>
          </cell>
          <cell r="FO111">
            <v>0</v>
          </cell>
          <cell r="FP111">
            <v>0</v>
          </cell>
          <cell r="FQ111">
            <v>4</v>
          </cell>
          <cell r="FR111">
            <v>4</v>
          </cell>
          <cell r="FS111">
            <v>8</v>
          </cell>
          <cell r="FT111">
            <v>292</v>
          </cell>
          <cell r="FU111">
            <v>289</v>
          </cell>
          <cell r="FV111">
            <v>581</v>
          </cell>
          <cell r="FW111">
            <v>2</v>
          </cell>
        </row>
        <row r="112">
          <cell r="A112" t="str">
            <v>ДАППСтароцурухайтуйскийДФО</v>
          </cell>
          <cell r="B112" t="str">
            <v>Читинский</v>
          </cell>
          <cell r="C112" t="str">
            <v>Староцурухайтуйский</v>
          </cell>
          <cell r="D112" t="str">
            <v>АПП</v>
          </cell>
          <cell r="E112" t="str">
            <v>ДАПП</v>
          </cell>
          <cell r="F112" t="str">
            <v>да</v>
          </cell>
          <cell r="G112" t="str">
            <v>ДФО</v>
          </cell>
          <cell r="H112" t="str">
            <v>Забайкальский край</v>
          </cell>
          <cell r="I112" t="str">
            <v>Восток</v>
          </cell>
          <cell r="J112" t="str">
            <v>РК (сухопутный)</v>
          </cell>
          <cell r="K112" t="str">
            <v>нет</v>
          </cell>
          <cell r="L112" t="str">
            <v>Китайская Народная Республика</v>
          </cell>
          <cell r="M112" t="str">
            <v>Хэйшаньтоу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731</v>
          </cell>
          <cell r="S112">
            <v>1570</v>
          </cell>
          <cell r="T112">
            <v>1703</v>
          </cell>
          <cell r="U112">
            <v>1693</v>
          </cell>
          <cell r="V112">
            <v>5697</v>
          </cell>
          <cell r="W112">
            <v>30</v>
          </cell>
          <cell r="X112">
            <v>14</v>
          </cell>
          <cell r="Y112">
            <v>17</v>
          </cell>
          <cell r="Z112">
            <v>29</v>
          </cell>
          <cell r="AA112">
            <v>90</v>
          </cell>
          <cell r="AB112">
            <v>435</v>
          </cell>
          <cell r="AC112">
            <v>593</v>
          </cell>
          <cell r="AD112">
            <v>665</v>
          </cell>
          <cell r="AE112">
            <v>597</v>
          </cell>
          <cell r="AF112">
            <v>2290</v>
          </cell>
          <cell r="AG112">
            <v>8077</v>
          </cell>
          <cell r="AH112">
            <v>1593</v>
          </cell>
          <cell r="AI112">
            <v>1764</v>
          </cell>
          <cell r="AJ112">
            <v>1481</v>
          </cell>
          <cell r="AK112">
            <v>1989</v>
          </cell>
          <cell r="AL112">
            <v>6827</v>
          </cell>
          <cell r="AM112">
            <v>20</v>
          </cell>
          <cell r="AN112">
            <v>19</v>
          </cell>
          <cell r="AO112">
            <v>23</v>
          </cell>
          <cell r="AP112">
            <v>13</v>
          </cell>
          <cell r="AQ112">
            <v>75</v>
          </cell>
          <cell r="AR112">
            <v>371</v>
          </cell>
          <cell r="AS112">
            <v>470</v>
          </cell>
          <cell r="AT112">
            <v>552</v>
          </cell>
          <cell r="AU112">
            <v>522</v>
          </cell>
          <cell r="AV112">
            <v>1915</v>
          </cell>
          <cell r="AW112">
            <v>8817</v>
          </cell>
          <cell r="AX112">
            <v>1263</v>
          </cell>
          <cell r="AY112">
            <v>1439</v>
          </cell>
          <cell r="AZ112">
            <v>1855</v>
          </cell>
          <cell r="BA112">
            <v>1919</v>
          </cell>
          <cell r="BB112">
            <v>6476</v>
          </cell>
          <cell r="BC112">
            <v>15</v>
          </cell>
          <cell r="BD112">
            <v>16</v>
          </cell>
          <cell r="BE112">
            <v>9</v>
          </cell>
          <cell r="BF112">
            <v>8</v>
          </cell>
          <cell r="BG112">
            <v>48</v>
          </cell>
          <cell r="BH112">
            <v>319</v>
          </cell>
          <cell r="BI112">
            <v>441</v>
          </cell>
          <cell r="BJ112">
            <v>498</v>
          </cell>
          <cell r="BK112">
            <v>442</v>
          </cell>
          <cell r="BL112">
            <v>1700</v>
          </cell>
          <cell r="BM112">
            <v>8224</v>
          </cell>
          <cell r="BN112">
            <v>540</v>
          </cell>
          <cell r="BO112">
            <v>538</v>
          </cell>
          <cell r="BP112">
            <v>1078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1078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107</v>
          </cell>
          <cell r="CG112">
            <v>0</v>
          </cell>
          <cell r="CH112">
            <v>0</v>
          </cell>
          <cell r="CI112">
            <v>0</v>
          </cell>
          <cell r="CJ112">
            <v>107</v>
          </cell>
          <cell r="CK112">
            <v>1185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  <cell r="EB112">
            <v>0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  <cell r="EW112">
            <v>0</v>
          </cell>
          <cell r="EX112">
            <v>0</v>
          </cell>
          <cell r="EY112">
            <v>0</v>
          </cell>
          <cell r="EZ112">
            <v>0</v>
          </cell>
          <cell r="FA112">
            <v>0</v>
          </cell>
          <cell r="FB112">
            <v>0</v>
          </cell>
          <cell r="FC112">
            <v>0</v>
          </cell>
          <cell r="FD112">
            <v>0</v>
          </cell>
          <cell r="FE112">
            <v>0</v>
          </cell>
          <cell r="FF112">
            <v>0</v>
          </cell>
          <cell r="FG112">
            <v>0</v>
          </cell>
          <cell r="FH112">
            <v>0</v>
          </cell>
          <cell r="FI112">
            <v>0</v>
          </cell>
          <cell r="FJ112">
            <v>0</v>
          </cell>
          <cell r="FK112">
            <v>0</v>
          </cell>
          <cell r="FL112">
            <v>0</v>
          </cell>
          <cell r="FM112">
            <v>0</v>
          </cell>
          <cell r="FN112">
            <v>265</v>
          </cell>
          <cell r="FO112">
            <v>16</v>
          </cell>
          <cell r="FP112">
            <v>281</v>
          </cell>
          <cell r="FQ112">
            <v>0</v>
          </cell>
          <cell r="FR112">
            <v>0</v>
          </cell>
          <cell r="FS112">
            <v>0</v>
          </cell>
          <cell r="FT112">
            <v>0</v>
          </cell>
          <cell r="FU112">
            <v>0</v>
          </cell>
          <cell r="FV112">
            <v>0</v>
          </cell>
          <cell r="FW112">
            <v>768</v>
          </cell>
        </row>
        <row r="113">
          <cell r="A113" t="str">
            <v>МАППСуджаЦФО</v>
          </cell>
          <cell r="B113" t="str">
            <v>Брянский</v>
          </cell>
          <cell r="C113" t="str">
            <v>Суджа</v>
          </cell>
          <cell r="D113" t="str">
            <v>АПП</v>
          </cell>
          <cell r="E113" t="str">
            <v>МАПП</v>
          </cell>
          <cell r="F113" t="str">
            <v>да</v>
          </cell>
          <cell r="G113" t="str">
            <v>ЦФО</v>
          </cell>
          <cell r="H113" t="str">
            <v>Курская область</v>
          </cell>
          <cell r="I113" t="str">
            <v>Западный</v>
          </cell>
          <cell r="J113" t="str">
            <v>Сухопутный</v>
          </cell>
          <cell r="K113" t="str">
            <v>нет</v>
          </cell>
          <cell r="L113" t="str">
            <v>Украина</v>
          </cell>
          <cell r="M113" t="str">
            <v>Юнаковка</v>
          </cell>
          <cell r="N113">
            <v>54750</v>
          </cell>
          <cell r="O113">
            <v>7300</v>
          </cell>
          <cell r="P113">
            <v>120450</v>
          </cell>
          <cell r="Q113">
            <v>500</v>
          </cell>
          <cell r="R113">
            <v>2365</v>
          </cell>
          <cell r="S113">
            <v>3644</v>
          </cell>
          <cell r="T113">
            <v>3229</v>
          </cell>
          <cell r="U113">
            <v>3006</v>
          </cell>
          <cell r="V113">
            <v>12244</v>
          </cell>
          <cell r="W113">
            <v>502</v>
          </cell>
          <cell r="X113">
            <v>575</v>
          </cell>
          <cell r="Y113">
            <v>666</v>
          </cell>
          <cell r="Z113">
            <v>528</v>
          </cell>
          <cell r="AA113">
            <v>2271</v>
          </cell>
          <cell r="AB113">
            <v>16028</v>
          </cell>
          <cell r="AC113">
            <v>20171</v>
          </cell>
          <cell r="AD113">
            <v>23012</v>
          </cell>
          <cell r="AE113">
            <v>20647</v>
          </cell>
          <cell r="AF113">
            <v>79858</v>
          </cell>
          <cell r="AG113">
            <v>94373</v>
          </cell>
          <cell r="AH113">
            <v>2677</v>
          </cell>
          <cell r="AI113">
            <v>3601</v>
          </cell>
          <cell r="AJ113">
            <v>3859</v>
          </cell>
          <cell r="AK113">
            <v>4251</v>
          </cell>
          <cell r="AL113">
            <v>14388</v>
          </cell>
          <cell r="AM113">
            <v>321</v>
          </cell>
          <cell r="AN113">
            <v>333</v>
          </cell>
          <cell r="AO113">
            <v>639</v>
          </cell>
          <cell r="AP113">
            <v>652</v>
          </cell>
          <cell r="AQ113">
            <v>1945</v>
          </cell>
          <cell r="AR113">
            <v>12050</v>
          </cell>
          <cell r="AS113">
            <v>15239</v>
          </cell>
          <cell r="AT113">
            <v>17795</v>
          </cell>
          <cell r="AU113">
            <v>13459</v>
          </cell>
          <cell r="AV113">
            <v>58543</v>
          </cell>
          <cell r="AW113">
            <v>74876</v>
          </cell>
          <cell r="AX113">
            <v>2432</v>
          </cell>
          <cell r="AY113">
            <v>2492</v>
          </cell>
          <cell r="AZ113">
            <v>2387</v>
          </cell>
          <cell r="BA113">
            <v>3024</v>
          </cell>
          <cell r="BB113">
            <v>10335</v>
          </cell>
          <cell r="BC113">
            <v>545</v>
          </cell>
          <cell r="BD113">
            <v>628</v>
          </cell>
          <cell r="BE113">
            <v>707</v>
          </cell>
          <cell r="BF113">
            <v>667</v>
          </cell>
          <cell r="BG113">
            <v>2547</v>
          </cell>
          <cell r="BH113">
            <v>9897</v>
          </cell>
          <cell r="BI113">
            <v>14820</v>
          </cell>
          <cell r="BJ113">
            <v>16999</v>
          </cell>
          <cell r="BK113">
            <v>13482</v>
          </cell>
          <cell r="BL113">
            <v>55198</v>
          </cell>
          <cell r="BM113">
            <v>68080</v>
          </cell>
          <cell r="BN113">
            <v>945</v>
          </cell>
          <cell r="BO113">
            <v>1078</v>
          </cell>
          <cell r="BP113">
            <v>2023</v>
          </cell>
          <cell r="BQ113">
            <v>1273</v>
          </cell>
          <cell r="BR113">
            <v>1386</v>
          </cell>
          <cell r="BS113">
            <v>2659</v>
          </cell>
          <cell r="BT113">
            <v>2366</v>
          </cell>
          <cell r="BU113">
            <v>1704</v>
          </cell>
          <cell r="BV113">
            <v>4070</v>
          </cell>
          <cell r="BW113">
            <v>2949</v>
          </cell>
          <cell r="BX113">
            <v>2059</v>
          </cell>
          <cell r="BY113">
            <v>5008</v>
          </cell>
          <cell r="BZ113">
            <v>13760</v>
          </cell>
          <cell r="CA113">
            <v>494</v>
          </cell>
          <cell r="CB113">
            <v>0</v>
          </cell>
          <cell r="CC113">
            <v>2</v>
          </cell>
          <cell r="CD113">
            <v>3</v>
          </cell>
          <cell r="CE113">
            <v>499</v>
          </cell>
          <cell r="CF113">
            <v>9617</v>
          </cell>
          <cell r="CG113">
            <v>400</v>
          </cell>
          <cell r="CH113">
            <v>1829</v>
          </cell>
          <cell r="CI113">
            <v>2305</v>
          </cell>
          <cell r="CJ113">
            <v>14151</v>
          </cell>
          <cell r="CK113">
            <v>28410</v>
          </cell>
          <cell r="CL113">
            <v>2026</v>
          </cell>
          <cell r="CM113">
            <v>1472</v>
          </cell>
          <cell r="CN113">
            <v>3498</v>
          </cell>
          <cell r="CO113">
            <v>2813</v>
          </cell>
          <cell r="CP113">
            <v>1794</v>
          </cell>
          <cell r="CQ113">
            <v>4607</v>
          </cell>
          <cell r="CR113">
            <v>0</v>
          </cell>
          <cell r="CS113">
            <v>0</v>
          </cell>
          <cell r="CT113">
            <v>0</v>
          </cell>
          <cell r="CU113">
            <v>26</v>
          </cell>
          <cell r="CV113">
            <v>23</v>
          </cell>
          <cell r="CW113">
            <v>49</v>
          </cell>
          <cell r="CX113">
            <v>1131</v>
          </cell>
          <cell r="CY113">
            <v>1000</v>
          </cell>
          <cell r="CZ113">
            <v>2131</v>
          </cell>
          <cell r="DA113">
            <v>1582</v>
          </cell>
          <cell r="DB113">
            <v>1686</v>
          </cell>
          <cell r="DC113">
            <v>3268</v>
          </cell>
          <cell r="DD113">
            <v>3565</v>
          </cell>
          <cell r="DE113">
            <v>2353</v>
          </cell>
          <cell r="DF113">
            <v>5918</v>
          </cell>
          <cell r="DG113">
            <v>4583</v>
          </cell>
          <cell r="DH113">
            <v>3266</v>
          </cell>
          <cell r="DI113">
            <v>7849</v>
          </cell>
          <cell r="DJ113">
            <v>195</v>
          </cell>
          <cell r="DK113">
            <v>192</v>
          </cell>
          <cell r="DL113">
            <v>387</v>
          </cell>
          <cell r="DM113">
            <v>174</v>
          </cell>
          <cell r="DN113">
            <v>185</v>
          </cell>
          <cell r="DO113">
            <v>359</v>
          </cell>
          <cell r="DP113">
            <v>2670</v>
          </cell>
          <cell r="DQ113">
            <v>2476</v>
          </cell>
          <cell r="DR113">
            <v>5146</v>
          </cell>
          <cell r="DS113">
            <v>1588</v>
          </cell>
          <cell r="DT113">
            <v>1558</v>
          </cell>
          <cell r="DU113">
            <v>3146</v>
          </cell>
          <cell r="DV113">
            <v>21872</v>
          </cell>
          <cell r="DW113">
            <v>795</v>
          </cell>
          <cell r="DX113">
            <v>13691</v>
          </cell>
          <cell r="DY113">
            <v>36358</v>
          </cell>
          <cell r="DZ113">
            <v>1718</v>
          </cell>
          <cell r="EA113">
            <v>1185</v>
          </cell>
          <cell r="EB113">
            <v>2903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2903</v>
          </cell>
          <cell r="EM113">
            <v>132</v>
          </cell>
          <cell r="EN113">
            <v>125</v>
          </cell>
          <cell r="EO113">
            <v>257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  <cell r="EU113">
            <v>0</v>
          </cell>
          <cell r="EV113">
            <v>0</v>
          </cell>
          <cell r="EW113">
            <v>0</v>
          </cell>
          <cell r="EX113">
            <v>0</v>
          </cell>
          <cell r="EY113">
            <v>257</v>
          </cell>
          <cell r="EZ113">
            <v>782</v>
          </cell>
          <cell r="FA113">
            <v>638</v>
          </cell>
          <cell r="FB113">
            <v>1420</v>
          </cell>
          <cell r="FC113">
            <v>1</v>
          </cell>
          <cell r="FD113">
            <v>1</v>
          </cell>
          <cell r="FE113">
            <v>2</v>
          </cell>
          <cell r="FF113">
            <v>0</v>
          </cell>
          <cell r="FG113">
            <v>0</v>
          </cell>
          <cell r="FH113">
            <v>0</v>
          </cell>
          <cell r="FI113">
            <v>0</v>
          </cell>
          <cell r="FJ113">
            <v>0</v>
          </cell>
          <cell r="FK113">
            <v>0</v>
          </cell>
          <cell r="FL113">
            <v>1422</v>
          </cell>
          <cell r="FM113">
            <v>4582</v>
          </cell>
          <cell r="FN113">
            <v>0</v>
          </cell>
          <cell r="FO113">
            <v>0</v>
          </cell>
          <cell r="FP113">
            <v>0</v>
          </cell>
          <cell r="FQ113">
            <v>0</v>
          </cell>
          <cell r="FR113">
            <v>0</v>
          </cell>
          <cell r="FS113">
            <v>0</v>
          </cell>
          <cell r="FT113">
            <v>0</v>
          </cell>
          <cell r="FU113">
            <v>0</v>
          </cell>
          <cell r="FV113">
            <v>0</v>
          </cell>
          <cell r="FW113">
            <v>0</v>
          </cell>
        </row>
        <row r="114">
          <cell r="A114" t="str">
            <v>МАППСуоперяСЗФО</v>
          </cell>
          <cell r="B114" t="str">
            <v>Санкт-Петербургский</v>
          </cell>
          <cell r="C114" t="str">
            <v>Суоперя</v>
          </cell>
          <cell r="D114" t="str">
            <v>АПП</v>
          </cell>
          <cell r="E114" t="str">
            <v>МАПП</v>
          </cell>
          <cell r="F114" t="str">
            <v>да</v>
          </cell>
          <cell r="G114" t="str">
            <v>СЗФО</v>
          </cell>
          <cell r="H114" t="str">
            <v>Республика Карелия</v>
          </cell>
          <cell r="I114" t="str">
            <v>Западный</v>
          </cell>
          <cell r="J114" t="str">
            <v>Сухопутный</v>
          </cell>
          <cell r="K114" t="str">
            <v>да</v>
          </cell>
          <cell r="L114" t="str">
            <v>Финляндская Республика</v>
          </cell>
          <cell r="M114" t="str">
            <v>Куусамо</v>
          </cell>
          <cell r="N114">
            <v>14600</v>
          </cell>
          <cell r="O114">
            <v>3650</v>
          </cell>
          <cell r="P114">
            <v>36500</v>
          </cell>
          <cell r="Q114">
            <v>150</v>
          </cell>
          <cell r="R114">
            <v>675</v>
          </cell>
          <cell r="S114">
            <v>384</v>
          </cell>
          <cell r="T114">
            <v>565</v>
          </cell>
          <cell r="U114">
            <v>696</v>
          </cell>
          <cell r="V114">
            <v>2320</v>
          </cell>
          <cell r="W114">
            <v>11</v>
          </cell>
          <cell r="X114">
            <v>11</v>
          </cell>
          <cell r="Y114">
            <v>11</v>
          </cell>
          <cell r="Z114">
            <v>7</v>
          </cell>
          <cell r="AA114">
            <v>40</v>
          </cell>
          <cell r="AB114">
            <v>11927</v>
          </cell>
          <cell r="AC114">
            <v>11614</v>
          </cell>
          <cell r="AD114">
            <v>12662</v>
          </cell>
          <cell r="AE114">
            <v>11469</v>
          </cell>
          <cell r="AF114">
            <v>47672</v>
          </cell>
          <cell r="AG114">
            <v>50032</v>
          </cell>
          <cell r="AH114">
            <v>802</v>
          </cell>
          <cell r="AI114">
            <v>329</v>
          </cell>
          <cell r="AJ114">
            <v>447</v>
          </cell>
          <cell r="AK114">
            <v>586</v>
          </cell>
          <cell r="AL114">
            <v>2164</v>
          </cell>
          <cell r="AM114">
            <v>3</v>
          </cell>
          <cell r="AN114">
            <v>12</v>
          </cell>
          <cell r="AO114">
            <v>13</v>
          </cell>
          <cell r="AP114">
            <v>8</v>
          </cell>
          <cell r="AQ114">
            <v>36</v>
          </cell>
          <cell r="AR114">
            <v>10700</v>
          </cell>
          <cell r="AS114">
            <v>10368</v>
          </cell>
          <cell r="AT114">
            <v>11428</v>
          </cell>
          <cell r="AU114">
            <v>10611</v>
          </cell>
          <cell r="AV114">
            <v>43107</v>
          </cell>
          <cell r="AW114">
            <v>45307</v>
          </cell>
          <cell r="AX114">
            <v>1868</v>
          </cell>
          <cell r="AY114">
            <v>1251</v>
          </cell>
          <cell r="AZ114">
            <v>1649</v>
          </cell>
          <cell r="BA114">
            <v>1902</v>
          </cell>
          <cell r="BB114">
            <v>6670</v>
          </cell>
          <cell r="BC114">
            <v>7</v>
          </cell>
          <cell r="BD114">
            <v>12</v>
          </cell>
          <cell r="BE114">
            <v>15</v>
          </cell>
          <cell r="BF114">
            <v>14</v>
          </cell>
          <cell r="BG114">
            <v>48</v>
          </cell>
          <cell r="BH114">
            <v>9833</v>
          </cell>
          <cell r="BI114">
            <v>10087</v>
          </cell>
          <cell r="BJ114">
            <v>10796</v>
          </cell>
          <cell r="BK114">
            <v>9920</v>
          </cell>
          <cell r="BL114">
            <v>40636</v>
          </cell>
          <cell r="BM114">
            <v>47354</v>
          </cell>
          <cell r="BN114">
            <v>1138</v>
          </cell>
          <cell r="BO114">
            <v>1128</v>
          </cell>
          <cell r="BP114">
            <v>2266</v>
          </cell>
          <cell r="BQ114">
            <v>364</v>
          </cell>
          <cell r="BR114">
            <v>363</v>
          </cell>
          <cell r="BS114">
            <v>727</v>
          </cell>
          <cell r="BT114">
            <v>482</v>
          </cell>
          <cell r="BU114">
            <v>482</v>
          </cell>
          <cell r="BV114">
            <v>964</v>
          </cell>
          <cell r="BW114">
            <v>353</v>
          </cell>
          <cell r="BX114">
            <v>355</v>
          </cell>
          <cell r="BY114">
            <v>708</v>
          </cell>
          <cell r="BZ114">
            <v>4665</v>
          </cell>
          <cell r="CA114">
            <v>8</v>
          </cell>
          <cell r="CB114">
            <v>0</v>
          </cell>
          <cell r="CC114">
            <v>0</v>
          </cell>
          <cell r="CD114">
            <v>0</v>
          </cell>
          <cell r="CE114">
            <v>8</v>
          </cell>
          <cell r="CF114">
            <v>8058</v>
          </cell>
          <cell r="CG114">
            <v>8</v>
          </cell>
          <cell r="CH114">
            <v>22</v>
          </cell>
          <cell r="CI114">
            <v>32</v>
          </cell>
          <cell r="CJ114">
            <v>8120</v>
          </cell>
          <cell r="CK114">
            <v>12793</v>
          </cell>
          <cell r="CL114">
            <v>505</v>
          </cell>
          <cell r="CM114">
            <v>502</v>
          </cell>
          <cell r="CN114">
            <v>1007</v>
          </cell>
          <cell r="CO114">
            <v>186</v>
          </cell>
          <cell r="CP114">
            <v>186</v>
          </cell>
          <cell r="CQ114">
            <v>372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20</v>
          </cell>
          <cell r="CY114">
            <v>25</v>
          </cell>
          <cell r="CZ114">
            <v>45</v>
          </cell>
          <cell r="DA114">
            <v>30</v>
          </cell>
          <cell r="DB114">
            <v>34</v>
          </cell>
          <cell r="DC114">
            <v>64</v>
          </cell>
          <cell r="DD114">
            <v>105</v>
          </cell>
          <cell r="DE114">
            <v>106</v>
          </cell>
          <cell r="DF114">
            <v>211</v>
          </cell>
          <cell r="DG114">
            <v>196</v>
          </cell>
          <cell r="DH114">
            <v>198</v>
          </cell>
          <cell r="DI114">
            <v>394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56</v>
          </cell>
          <cell r="DQ114">
            <v>59</v>
          </cell>
          <cell r="DR114">
            <v>115</v>
          </cell>
          <cell r="DS114">
            <v>91</v>
          </cell>
          <cell r="DT114">
            <v>84</v>
          </cell>
          <cell r="DU114">
            <v>175</v>
          </cell>
          <cell r="DV114">
            <v>1984</v>
          </cell>
          <cell r="DW114">
            <v>0</v>
          </cell>
          <cell r="DX114">
            <v>399</v>
          </cell>
          <cell r="DY114">
            <v>2383</v>
          </cell>
          <cell r="DZ114">
            <v>319</v>
          </cell>
          <cell r="EA114">
            <v>321</v>
          </cell>
          <cell r="EB114">
            <v>640</v>
          </cell>
          <cell r="EC114">
            <v>31</v>
          </cell>
          <cell r="ED114">
            <v>32</v>
          </cell>
          <cell r="EE114">
            <v>63</v>
          </cell>
          <cell r="EF114">
            <v>9</v>
          </cell>
          <cell r="EG114">
            <v>9</v>
          </cell>
          <cell r="EH114">
            <v>18</v>
          </cell>
          <cell r="EI114">
            <v>0</v>
          </cell>
          <cell r="EJ114">
            <v>0</v>
          </cell>
          <cell r="EK114">
            <v>0</v>
          </cell>
          <cell r="EL114">
            <v>721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  <cell r="EW114">
            <v>0</v>
          </cell>
          <cell r="EX114">
            <v>0</v>
          </cell>
          <cell r="EY114">
            <v>0</v>
          </cell>
          <cell r="EZ114">
            <v>83</v>
          </cell>
          <cell r="FA114">
            <v>83</v>
          </cell>
          <cell r="FB114">
            <v>166</v>
          </cell>
          <cell r="FC114">
            <v>77</v>
          </cell>
          <cell r="FD114">
            <v>74</v>
          </cell>
          <cell r="FE114">
            <v>151</v>
          </cell>
          <cell r="FF114">
            <v>432</v>
          </cell>
          <cell r="FG114">
            <v>436</v>
          </cell>
          <cell r="FH114">
            <v>868</v>
          </cell>
          <cell r="FI114">
            <v>541</v>
          </cell>
          <cell r="FJ114">
            <v>539</v>
          </cell>
          <cell r="FK114">
            <v>1080</v>
          </cell>
          <cell r="FL114">
            <v>2265</v>
          </cell>
          <cell r="FM114">
            <v>2986</v>
          </cell>
          <cell r="FN114">
            <v>0</v>
          </cell>
          <cell r="FO114">
            <v>0</v>
          </cell>
          <cell r="FP114">
            <v>0</v>
          </cell>
          <cell r="FQ114">
            <v>0</v>
          </cell>
          <cell r="FR114">
            <v>0</v>
          </cell>
          <cell r="FS114">
            <v>0</v>
          </cell>
          <cell r="FT114">
            <v>515</v>
          </cell>
          <cell r="FU114">
            <v>517</v>
          </cell>
          <cell r="FV114">
            <v>1032</v>
          </cell>
          <cell r="FW114">
            <v>0</v>
          </cell>
        </row>
        <row r="115">
          <cell r="A115" t="str">
            <v>ДАПП ПУПСювяороСЗФО</v>
          </cell>
          <cell r="B115" t="str">
            <v>Санкт-Петербургский</v>
          </cell>
          <cell r="C115" t="str">
            <v>Сювяоро</v>
          </cell>
          <cell r="D115" t="str">
            <v>АПП</v>
          </cell>
          <cell r="E115" t="str">
            <v>ДАПП ПУП</v>
          </cell>
          <cell r="F115" t="str">
            <v>да</v>
          </cell>
          <cell r="G115" t="str">
            <v>СЗФО</v>
          </cell>
          <cell r="H115" t="str">
            <v>Республика Карелия</v>
          </cell>
          <cell r="I115" t="str">
            <v>Западный</v>
          </cell>
          <cell r="J115" t="str">
            <v>Сухопутный</v>
          </cell>
          <cell r="K115" t="str">
            <v>нет</v>
          </cell>
          <cell r="L115" t="str">
            <v>Финляндская Республика</v>
          </cell>
          <cell r="M115" t="str">
            <v>Париккала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4105</v>
          </cell>
          <cell r="S115">
            <v>5120</v>
          </cell>
          <cell r="T115">
            <v>5950</v>
          </cell>
          <cell r="U115">
            <v>5593</v>
          </cell>
          <cell r="V115">
            <v>20768</v>
          </cell>
          <cell r="W115">
            <v>1</v>
          </cell>
          <cell r="X115">
            <v>3</v>
          </cell>
          <cell r="Y115">
            <v>0</v>
          </cell>
          <cell r="Z115">
            <v>2</v>
          </cell>
          <cell r="AA115">
            <v>6</v>
          </cell>
          <cell r="AB115">
            <v>336</v>
          </cell>
          <cell r="AC115">
            <v>469</v>
          </cell>
          <cell r="AD115">
            <v>548</v>
          </cell>
          <cell r="AE115">
            <v>469</v>
          </cell>
          <cell r="AF115">
            <v>1822</v>
          </cell>
          <cell r="AG115">
            <v>22596</v>
          </cell>
          <cell r="AH115">
            <v>4436</v>
          </cell>
          <cell r="AI115">
            <v>5881</v>
          </cell>
          <cell r="AJ115">
            <v>6504</v>
          </cell>
          <cell r="AK115">
            <v>5751</v>
          </cell>
          <cell r="AL115">
            <v>22572</v>
          </cell>
          <cell r="AM115">
            <v>0</v>
          </cell>
          <cell r="AN115">
            <v>2</v>
          </cell>
          <cell r="AO115">
            <v>0</v>
          </cell>
          <cell r="AP115">
            <v>0</v>
          </cell>
          <cell r="AQ115">
            <v>2</v>
          </cell>
          <cell r="AR115">
            <v>351</v>
          </cell>
          <cell r="AS115">
            <v>459</v>
          </cell>
          <cell r="AT115">
            <v>473</v>
          </cell>
          <cell r="AU115">
            <v>462</v>
          </cell>
          <cell r="AV115">
            <v>1745</v>
          </cell>
          <cell r="AW115">
            <v>24319</v>
          </cell>
          <cell r="AX115">
            <v>5612</v>
          </cell>
          <cell r="AY115">
            <v>5393</v>
          </cell>
          <cell r="AZ115">
            <v>5781</v>
          </cell>
          <cell r="BA115">
            <v>5237</v>
          </cell>
          <cell r="BB115">
            <v>22023</v>
          </cell>
          <cell r="BC115">
            <v>0</v>
          </cell>
          <cell r="BD115">
            <v>0</v>
          </cell>
          <cell r="BE115">
            <v>2</v>
          </cell>
          <cell r="BF115">
            <v>0</v>
          </cell>
          <cell r="BG115">
            <v>2</v>
          </cell>
          <cell r="BH115">
            <v>297</v>
          </cell>
          <cell r="BI115">
            <v>375</v>
          </cell>
          <cell r="BJ115">
            <v>498</v>
          </cell>
          <cell r="BK115">
            <v>425</v>
          </cell>
          <cell r="BL115">
            <v>1595</v>
          </cell>
          <cell r="BM115">
            <v>23620</v>
          </cell>
          <cell r="BN115">
            <v>2783</v>
          </cell>
          <cell r="BO115">
            <v>2107</v>
          </cell>
          <cell r="BP115">
            <v>4890</v>
          </cell>
          <cell r="BQ115">
            <v>3007</v>
          </cell>
          <cell r="BR115">
            <v>1977</v>
          </cell>
          <cell r="BS115">
            <v>4984</v>
          </cell>
          <cell r="BT115">
            <v>3545</v>
          </cell>
          <cell r="BU115">
            <v>2598</v>
          </cell>
          <cell r="BV115">
            <v>6143</v>
          </cell>
          <cell r="BW115">
            <v>3131</v>
          </cell>
          <cell r="BX115">
            <v>2216</v>
          </cell>
          <cell r="BY115">
            <v>5347</v>
          </cell>
          <cell r="BZ115">
            <v>21364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191</v>
          </cell>
          <cell r="CG115">
            <v>2</v>
          </cell>
          <cell r="CH115">
            <v>3</v>
          </cell>
          <cell r="CI115">
            <v>19</v>
          </cell>
          <cell r="CJ115">
            <v>215</v>
          </cell>
          <cell r="CK115">
            <v>21579</v>
          </cell>
          <cell r="CL115">
            <v>2732</v>
          </cell>
          <cell r="CM115">
            <v>2201</v>
          </cell>
          <cell r="CN115">
            <v>4933</v>
          </cell>
          <cell r="CO115">
            <v>2737</v>
          </cell>
          <cell r="CP115">
            <v>2249</v>
          </cell>
          <cell r="CQ115">
            <v>4986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15</v>
          </cell>
          <cell r="CY115">
            <v>15</v>
          </cell>
          <cell r="CZ115">
            <v>30</v>
          </cell>
          <cell r="DA115">
            <v>0</v>
          </cell>
          <cell r="DB115">
            <v>0</v>
          </cell>
          <cell r="DC115">
            <v>0</v>
          </cell>
          <cell r="DD115">
            <v>3167</v>
          </cell>
          <cell r="DE115">
            <v>2216</v>
          </cell>
          <cell r="DF115">
            <v>5383</v>
          </cell>
          <cell r="DG115">
            <v>2621</v>
          </cell>
          <cell r="DH115">
            <v>1761</v>
          </cell>
          <cell r="DI115">
            <v>4382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19684</v>
          </cell>
          <cell r="DW115">
            <v>0</v>
          </cell>
          <cell r="DX115">
            <v>30</v>
          </cell>
          <cell r="DY115">
            <v>19714</v>
          </cell>
          <cell r="DZ115">
            <v>1864</v>
          </cell>
          <cell r="EA115">
            <v>1446</v>
          </cell>
          <cell r="EB115">
            <v>3310</v>
          </cell>
          <cell r="EC115">
            <v>60</v>
          </cell>
          <cell r="ED115">
            <v>77</v>
          </cell>
          <cell r="EE115">
            <v>137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3447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  <cell r="EW115">
            <v>0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  <cell r="FG115">
            <v>0</v>
          </cell>
          <cell r="FH115">
            <v>0</v>
          </cell>
          <cell r="FI115">
            <v>0</v>
          </cell>
          <cell r="FJ115">
            <v>0</v>
          </cell>
          <cell r="FK115">
            <v>0</v>
          </cell>
          <cell r="FL115">
            <v>0</v>
          </cell>
          <cell r="FM115">
            <v>3447</v>
          </cell>
          <cell r="FN115">
            <v>0</v>
          </cell>
          <cell r="FO115">
            <v>0</v>
          </cell>
          <cell r="FP115">
            <v>0</v>
          </cell>
          <cell r="FQ115">
            <v>0</v>
          </cell>
          <cell r="FR115">
            <v>0</v>
          </cell>
          <cell r="FS115">
            <v>0</v>
          </cell>
          <cell r="FT115">
            <v>0</v>
          </cell>
          <cell r="FU115">
            <v>0</v>
          </cell>
          <cell r="FV115">
            <v>0</v>
          </cell>
          <cell r="FW115">
            <v>0</v>
          </cell>
        </row>
        <row r="116">
          <cell r="A116" t="str">
            <v>МАППТагиркент-КазмалярСКФО</v>
          </cell>
          <cell r="B116" t="str">
            <v>Северо-Кавказский</v>
          </cell>
          <cell r="C116" t="str">
            <v>Тагиркент-Казмаляр</v>
          </cell>
          <cell r="D116" t="str">
            <v>АПП</v>
          </cell>
          <cell r="E116" t="str">
            <v>МАПП</v>
          </cell>
          <cell r="F116" t="str">
            <v>да</v>
          </cell>
          <cell r="G116" t="str">
            <v>СКФО</v>
          </cell>
          <cell r="H116" t="str">
            <v>Республика Дагестан</v>
          </cell>
          <cell r="I116" t="str">
            <v>Север-Юг</v>
          </cell>
          <cell r="J116" t="str">
            <v>Западный</v>
          </cell>
          <cell r="K116" t="str">
            <v>нет</v>
          </cell>
          <cell r="L116" t="str">
            <v>Азербайджанская Республика</v>
          </cell>
          <cell r="M116" t="str">
            <v>Ханоба</v>
          </cell>
          <cell r="N116">
            <v>18250</v>
          </cell>
          <cell r="O116">
            <v>3650</v>
          </cell>
          <cell r="P116">
            <v>51100</v>
          </cell>
          <cell r="Q116">
            <v>200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26371</v>
          </cell>
          <cell r="AC116">
            <v>37413</v>
          </cell>
          <cell r="AD116">
            <v>50308</v>
          </cell>
          <cell r="AE116">
            <v>40242</v>
          </cell>
          <cell r="AF116">
            <v>154334</v>
          </cell>
          <cell r="AG116">
            <v>154334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30064</v>
          </cell>
          <cell r="AS116">
            <v>26266</v>
          </cell>
          <cell r="AT116">
            <v>37442</v>
          </cell>
          <cell r="AU116">
            <v>28038</v>
          </cell>
          <cell r="AV116">
            <v>121810</v>
          </cell>
          <cell r="AW116">
            <v>121810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22128</v>
          </cell>
          <cell r="BI116">
            <v>22815</v>
          </cell>
          <cell r="BJ116">
            <v>36122</v>
          </cell>
          <cell r="BK116">
            <v>28276</v>
          </cell>
          <cell r="BL116">
            <v>109341</v>
          </cell>
          <cell r="BM116">
            <v>109341</v>
          </cell>
          <cell r="BN116">
            <v>0</v>
          </cell>
          <cell r="BO116">
            <v>4</v>
          </cell>
          <cell r="BP116">
            <v>4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4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23422</v>
          </cell>
          <cell r="CG116">
            <v>0</v>
          </cell>
          <cell r="CH116">
            <v>0</v>
          </cell>
          <cell r="CI116">
            <v>0</v>
          </cell>
          <cell r="CJ116">
            <v>23422</v>
          </cell>
          <cell r="CK116">
            <v>23426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  <cell r="EB116">
            <v>0</v>
          </cell>
          <cell r="EC116">
            <v>5779</v>
          </cell>
          <cell r="ED116">
            <v>1682</v>
          </cell>
          <cell r="EE116">
            <v>7461</v>
          </cell>
          <cell r="EF116">
            <v>7979</v>
          </cell>
          <cell r="EG116">
            <v>1927</v>
          </cell>
          <cell r="EH116">
            <v>9906</v>
          </cell>
          <cell r="EI116">
            <v>13375</v>
          </cell>
          <cell r="EJ116">
            <v>5025</v>
          </cell>
          <cell r="EK116">
            <v>18400</v>
          </cell>
          <cell r="EL116">
            <v>35767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  <cell r="EW116">
            <v>0</v>
          </cell>
          <cell r="EX116">
            <v>0</v>
          </cell>
          <cell r="EY116">
            <v>0</v>
          </cell>
          <cell r="EZ116">
            <v>0</v>
          </cell>
          <cell r="FA116">
            <v>0</v>
          </cell>
          <cell r="FB116">
            <v>0</v>
          </cell>
          <cell r="FC116">
            <v>3</v>
          </cell>
          <cell r="FD116">
            <v>0</v>
          </cell>
          <cell r="FE116">
            <v>3</v>
          </cell>
          <cell r="FF116">
            <v>0</v>
          </cell>
          <cell r="FG116">
            <v>0</v>
          </cell>
          <cell r="FH116">
            <v>0</v>
          </cell>
          <cell r="FI116">
            <v>0</v>
          </cell>
          <cell r="FJ116">
            <v>0</v>
          </cell>
          <cell r="FK116">
            <v>0</v>
          </cell>
          <cell r="FL116">
            <v>3</v>
          </cell>
          <cell r="FM116">
            <v>35770</v>
          </cell>
          <cell r="FN116">
            <v>14000</v>
          </cell>
          <cell r="FO116">
            <v>2667</v>
          </cell>
          <cell r="FP116">
            <v>16667</v>
          </cell>
          <cell r="FQ116">
            <v>0</v>
          </cell>
          <cell r="FR116">
            <v>0</v>
          </cell>
          <cell r="FS116">
            <v>0</v>
          </cell>
          <cell r="FT116">
            <v>1</v>
          </cell>
          <cell r="FU116">
            <v>0</v>
          </cell>
          <cell r="FV116">
            <v>1</v>
          </cell>
          <cell r="FW116">
            <v>20024</v>
          </cell>
        </row>
        <row r="117">
          <cell r="A117" t="str">
            <v>МАППТашантаСФО</v>
          </cell>
          <cell r="B117" t="str">
            <v>Новосибирский</v>
          </cell>
          <cell r="C117" t="str">
            <v>Ташанта</v>
          </cell>
          <cell r="D117" t="str">
            <v>АПП</v>
          </cell>
          <cell r="E117" t="str">
            <v>МАПП</v>
          </cell>
          <cell r="F117" t="str">
            <v>да</v>
          </cell>
          <cell r="G117" t="str">
            <v>СФО</v>
          </cell>
          <cell r="H117" t="str">
            <v>Республика Алтай</v>
          </cell>
          <cell r="I117" t="str">
            <v>Восток</v>
          </cell>
          <cell r="J117" t="str">
            <v>РМК</v>
          </cell>
          <cell r="K117" t="str">
            <v>нет</v>
          </cell>
          <cell r="L117" t="str">
            <v>Монголия</v>
          </cell>
          <cell r="M117" t="str">
            <v>Цаган-Нур</v>
          </cell>
          <cell r="N117">
            <v>5980</v>
          </cell>
          <cell r="O117">
            <v>1495</v>
          </cell>
          <cell r="P117">
            <v>22425</v>
          </cell>
          <cell r="Q117">
            <v>100</v>
          </cell>
          <cell r="R117">
            <v>965</v>
          </cell>
          <cell r="S117">
            <v>1260</v>
          </cell>
          <cell r="T117">
            <v>1782</v>
          </cell>
          <cell r="U117">
            <v>1858</v>
          </cell>
          <cell r="V117">
            <v>5865</v>
          </cell>
          <cell r="W117">
            <v>234</v>
          </cell>
          <cell r="X117">
            <v>155</v>
          </cell>
          <cell r="Y117">
            <v>266</v>
          </cell>
          <cell r="Z117">
            <v>150</v>
          </cell>
          <cell r="AA117">
            <v>805</v>
          </cell>
          <cell r="AB117">
            <v>2915</v>
          </cell>
          <cell r="AC117">
            <v>4181</v>
          </cell>
          <cell r="AD117">
            <v>7052</v>
          </cell>
          <cell r="AE117">
            <v>3699</v>
          </cell>
          <cell r="AF117">
            <v>17847</v>
          </cell>
          <cell r="AG117">
            <v>24517</v>
          </cell>
          <cell r="AH117">
            <v>2080</v>
          </cell>
          <cell r="AI117">
            <v>1730</v>
          </cell>
          <cell r="AJ117">
            <v>2030</v>
          </cell>
          <cell r="AK117">
            <v>1989</v>
          </cell>
          <cell r="AL117">
            <v>7829</v>
          </cell>
          <cell r="AM117">
            <v>184</v>
          </cell>
          <cell r="AN117">
            <v>359</v>
          </cell>
          <cell r="AO117">
            <v>630</v>
          </cell>
          <cell r="AP117">
            <v>285</v>
          </cell>
          <cell r="AQ117">
            <v>1458</v>
          </cell>
          <cell r="AR117">
            <v>2770</v>
          </cell>
          <cell r="AS117">
            <v>4395</v>
          </cell>
          <cell r="AT117">
            <v>7774</v>
          </cell>
          <cell r="AU117">
            <v>3651</v>
          </cell>
          <cell r="AV117">
            <v>18590</v>
          </cell>
          <cell r="AW117">
            <v>27877</v>
          </cell>
          <cell r="AX117">
            <v>2116</v>
          </cell>
          <cell r="AY117">
            <v>1767</v>
          </cell>
          <cell r="AZ117">
            <v>2188</v>
          </cell>
          <cell r="BA117">
            <v>2018</v>
          </cell>
          <cell r="BB117">
            <v>8089</v>
          </cell>
          <cell r="BC117">
            <v>224</v>
          </cell>
          <cell r="BD117">
            <v>404</v>
          </cell>
          <cell r="BE117">
            <v>619</v>
          </cell>
          <cell r="BF117">
            <v>186</v>
          </cell>
          <cell r="BG117">
            <v>1433</v>
          </cell>
          <cell r="BH117">
            <v>2807</v>
          </cell>
          <cell r="BI117">
            <v>4292</v>
          </cell>
          <cell r="BJ117">
            <v>8389</v>
          </cell>
          <cell r="BK117">
            <v>3970</v>
          </cell>
          <cell r="BL117">
            <v>19458</v>
          </cell>
          <cell r="BM117">
            <v>28980</v>
          </cell>
          <cell r="BN117">
            <v>977</v>
          </cell>
          <cell r="BO117">
            <v>941</v>
          </cell>
          <cell r="BP117">
            <v>1918</v>
          </cell>
          <cell r="BQ117">
            <v>1013</v>
          </cell>
          <cell r="BR117">
            <v>1033</v>
          </cell>
          <cell r="BS117">
            <v>2046</v>
          </cell>
          <cell r="BT117">
            <v>1014</v>
          </cell>
          <cell r="BU117">
            <v>995</v>
          </cell>
          <cell r="BV117">
            <v>2009</v>
          </cell>
          <cell r="BW117">
            <v>634</v>
          </cell>
          <cell r="BX117">
            <v>631</v>
          </cell>
          <cell r="BY117">
            <v>1265</v>
          </cell>
          <cell r="BZ117">
            <v>7238</v>
          </cell>
          <cell r="CA117">
            <v>132</v>
          </cell>
          <cell r="CB117">
            <v>0</v>
          </cell>
          <cell r="CC117">
            <v>0</v>
          </cell>
          <cell r="CD117">
            <v>0</v>
          </cell>
          <cell r="CE117">
            <v>132</v>
          </cell>
          <cell r="CF117">
            <v>2676</v>
          </cell>
          <cell r="CG117">
            <v>0</v>
          </cell>
          <cell r="CH117">
            <v>0</v>
          </cell>
          <cell r="CI117">
            <v>0</v>
          </cell>
          <cell r="CJ117">
            <v>2676</v>
          </cell>
          <cell r="CK117">
            <v>10046</v>
          </cell>
          <cell r="CL117">
            <v>617</v>
          </cell>
          <cell r="CM117">
            <v>618</v>
          </cell>
          <cell r="CN117">
            <v>1235</v>
          </cell>
          <cell r="CO117">
            <v>1050</v>
          </cell>
          <cell r="CP117">
            <v>1049</v>
          </cell>
          <cell r="CQ117">
            <v>2099</v>
          </cell>
          <cell r="CR117">
            <v>0</v>
          </cell>
          <cell r="CS117">
            <v>0</v>
          </cell>
          <cell r="CT117">
            <v>0</v>
          </cell>
          <cell r="CU117">
            <v>1</v>
          </cell>
          <cell r="CV117">
            <v>0</v>
          </cell>
          <cell r="CW117">
            <v>1</v>
          </cell>
          <cell r="CX117">
            <v>0</v>
          </cell>
          <cell r="CY117">
            <v>0</v>
          </cell>
          <cell r="CZ117">
            <v>0</v>
          </cell>
          <cell r="DA117">
            <v>27</v>
          </cell>
          <cell r="DB117">
            <v>5</v>
          </cell>
          <cell r="DC117">
            <v>32</v>
          </cell>
          <cell r="DD117">
            <v>1125</v>
          </cell>
          <cell r="DE117">
            <v>1144</v>
          </cell>
          <cell r="DF117">
            <v>2269</v>
          </cell>
          <cell r="DG117">
            <v>1326</v>
          </cell>
          <cell r="DH117">
            <v>1293</v>
          </cell>
          <cell r="DI117">
            <v>2619</v>
          </cell>
          <cell r="DJ117">
            <v>1</v>
          </cell>
          <cell r="DK117">
            <v>2</v>
          </cell>
          <cell r="DL117">
            <v>3</v>
          </cell>
          <cell r="DM117">
            <v>0</v>
          </cell>
          <cell r="DN117">
            <v>0</v>
          </cell>
          <cell r="DO117">
            <v>0</v>
          </cell>
          <cell r="DP117">
            <v>2</v>
          </cell>
          <cell r="DQ117">
            <v>24</v>
          </cell>
          <cell r="DR117">
            <v>26</v>
          </cell>
          <cell r="DS117">
            <v>3</v>
          </cell>
          <cell r="DT117">
            <v>3</v>
          </cell>
          <cell r="DU117">
            <v>6</v>
          </cell>
          <cell r="DV117">
            <v>8222</v>
          </cell>
          <cell r="DW117">
            <v>4</v>
          </cell>
          <cell r="DX117">
            <v>64</v>
          </cell>
          <cell r="DY117">
            <v>8290</v>
          </cell>
          <cell r="DZ117">
            <v>1118</v>
          </cell>
          <cell r="EA117">
            <v>1062</v>
          </cell>
          <cell r="EB117">
            <v>2180</v>
          </cell>
          <cell r="EC117">
            <v>1434</v>
          </cell>
          <cell r="ED117">
            <v>1251</v>
          </cell>
          <cell r="EE117">
            <v>2685</v>
          </cell>
          <cell r="EF117">
            <v>1401</v>
          </cell>
          <cell r="EG117">
            <v>1274</v>
          </cell>
          <cell r="EH117">
            <v>2675</v>
          </cell>
          <cell r="EI117">
            <v>1922</v>
          </cell>
          <cell r="EJ117">
            <v>1777</v>
          </cell>
          <cell r="EK117">
            <v>3699</v>
          </cell>
          <cell r="EL117">
            <v>11239</v>
          </cell>
          <cell r="EM117">
            <v>0</v>
          </cell>
          <cell r="EN117">
            <v>0</v>
          </cell>
          <cell r="EO117">
            <v>0</v>
          </cell>
          <cell r="EP117">
            <v>36</v>
          </cell>
          <cell r="EQ117">
            <v>33</v>
          </cell>
          <cell r="ER117">
            <v>69</v>
          </cell>
          <cell r="ES117">
            <v>118</v>
          </cell>
          <cell r="ET117">
            <v>114</v>
          </cell>
          <cell r="EU117">
            <v>232</v>
          </cell>
          <cell r="EV117">
            <v>52</v>
          </cell>
          <cell r="EW117">
            <v>55</v>
          </cell>
          <cell r="EX117">
            <v>107</v>
          </cell>
          <cell r="EY117">
            <v>408</v>
          </cell>
          <cell r="EZ117">
            <v>7</v>
          </cell>
          <cell r="FA117">
            <v>19</v>
          </cell>
          <cell r="FB117">
            <v>26</v>
          </cell>
          <cell r="FC117">
            <v>1664</v>
          </cell>
          <cell r="FD117">
            <v>1945</v>
          </cell>
          <cell r="FE117">
            <v>3609</v>
          </cell>
          <cell r="FF117">
            <v>4385</v>
          </cell>
          <cell r="FG117">
            <v>3989</v>
          </cell>
          <cell r="FH117">
            <v>8374</v>
          </cell>
          <cell r="FI117">
            <v>2562</v>
          </cell>
          <cell r="FJ117">
            <v>2273</v>
          </cell>
          <cell r="FK117">
            <v>4835</v>
          </cell>
          <cell r="FL117">
            <v>16844</v>
          </cell>
          <cell r="FM117">
            <v>28491</v>
          </cell>
          <cell r="FN117">
            <v>1581</v>
          </cell>
          <cell r="FO117">
            <v>1410</v>
          </cell>
          <cell r="FP117">
            <v>2991</v>
          </cell>
          <cell r="FQ117">
            <v>55</v>
          </cell>
          <cell r="FR117">
            <v>55</v>
          </cell>
          <cell r="FS117">
            <v>110</v>
          </cell>
          <cell r="FT117">
            <v>2312</v>
          </cell>
          <cell r="FU117">
            <v>2037</v>
          </cell>
          <cell r="FV117">
            <v>4349</v>
          </cell>
          <cell r="FW117">
            <v>3211</v>
          </cell>
        </row>
        <row r="118">
          <cell r="A118" t="str">
            <v>ДАППТёткино (Бояро-Лежачи)ЦФО</v>
          </cell>
          <cell r="B118" t="str">
            <v>Брянский</v>
          </cell>
          <cell r="C118" t="str">
            <v>Тёткино (Бояро-Лежачи)</v>
          </cell>
          <cell r="D118" t="str">
            <v>АПП</v>
          </cell>
          <cell r="E118" t="str">
            <v>ДАПП</v>
          </cell>
          <cell r="F118" t="str">
            <v>нет</v>
          </cell>
          <cell r="G118" t="str">
            <v>ЦФО</v>
          </cell>
          <cell r="H118" t="str">
            <v>Курская область</v>
          </cell>
          <cell r="I118" t="str">
            <v>Западный</v>
          </cell>
          <cell r="J118" t="str">
            <v>Сухопутный</v>
          </cell>
          <cell r="K118" t="str">
            <v>нет</v>
          </cell>
          <cell r="L118" t="str">
            <v>Украина</v>
          </cell>
          <cell r="M118" t="str">
            <v>Бояро-Лежачи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  <cell r="FC118">
            <v>0</v>
          </cell>
          <cell r="FD118">
            <v>0</v>
          </cell>
          <cell r="FE118">
            <v>0</v>
          </cell>
          <cell r="FF118">
            <v>0</v>
          </cell>
          <cell r="FG118">
            <v>0</v>
          </cell>
          <cell r="FH118">
            <v>0</v>
          </cell>
          <cell r="FI118">
            <v>0</v>
          </cell>
          <cell r="FJ118">
            <v>0</v>
          </cell>
          <cell r="FK118">
            <v>0</v>
          </cell>
          <cell r="FL118">
            <v>0</v>
          </cell>
          <cell r="FM118">
            <v>0</v>
          </cell>
          <cell r="FN118">
            <v>0</v>
          </cell>
          <cell r="FO118">
            <v>0</v>
          </cell>
          <cell r="FP118">
            <v>0</v>
          </cell>
          <cell r="FQ118">
            <v>0</v>
          </cell>
          <cell r="FR118">
            <v>0</v>
          </cell>
          <cell r="FS118">
            <v>0</v>
          </cell>
          <cell r="FT118">
            <v>0</v>
          </cell>
          <cell r="FU118">
            <v>0</v>
          </cell>
          <cell r="FV118">
            <v>0</v>
          </cell>
          <cell r="FW118">
            <v>0</v>
          </cell>
        </row>
        <row r="119">
          <cell r="A119" t="str">
            <v>ДАППТёткино (Рыжевка)ЦФО</v>
          </cell>
          <cell r="B119" t="str">
            <v>Брянский</v>
          </cell>
          <cell r="C119" t="str">
            <v>Тёткино (Рыжевка)</v>
          </cell>
          <cell r="D119" t="str">
            <v>АПП</v>
          </cell>
          <cell r="E119" t="str">
            <v>ДАПП</v>
          </cell>
          <cell r="F119" t="str">
            <v>да</v>
          </cell>
          <cell r="G119" t="str">
            <v>ЦФО</v>
          </cell>
          <cell r="H119" t="str">
            <v>Курская область</v>
          </cell>
          <cell r="I119" t="str">
            <v>Западный</v>
          </cell>
          <cell r="J119" t="str">
            <v>Сухопутный</v>
          </cell>
          <cell r="K119" t="str">
            <v>нет</v>
          </cell>
          <cell r="L119" t="str">
            <v>Украина</v>
          </cell>
          <cell r="M119" t="str">
            <v>Рыжевка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66</v>
          </cell>
          <cell r="S119">
            <v>160</v>
          </cell>
          <cell r="T119">
            <v>302</v>
          </cell>
          <cell r="U119">
            <v>348</v>
          </cell>
          <cell r="V119">
            <v>876</v>
          </cell>
          <cell r="W119">
            <v>222</v>
          </cell>
          <cell r="X119">
            <v>242</v>
          </cell>
          <cell r="Y119">
            <v>207</v>
          </cell>
          <cell r="Z119">
            <v>192</v>
          </cell>
          <cell r="AA119">
            <v>863</v>
          </cell>
          <cell r="AB119">
            <v>15657</v>
          </cell>
          <cell r="AC119">
            <v>18459</v>
          </cell>
          <cell r="AD119">
            <v>20330</v>
          </cell>
          <cell r="AE119">
            <v>18226</v>
          </cell>
          <cell r="AF119">
            <v>72672</v>
          </cell>
          <cell r="AG119">
            <v>74411</v>
          </cell>
          <cell r="AH119">
            <v>162</v>
          </cell>
          <cell r="AI119">
            <v>153</v>
          </cell>
          <cell r="AJ119">
            <v>299</v>
          </cell>
          <cell r="AK119">
            <v>224</v>
          </cell>
          <cell r="AL119">
            <v>838</v>
          </cell>
          <cell r="AM119">
            <v>182</v>
          </cell>
          <cell r="AN119">
            <v>186</v>
          </cell>
          <cell r="AO119">
            <v>182</v>
          </cell>
          <cell r="AP119">
            <v>184</v>
          </cell>
          <cell r="AQ119">
            <v>734</v>
          </cell>
          <cell r="AR119">
            <v>7609</v>
          </cell>
          <cell r="AS119">
            <v>9705</v>
          </cell>
          <cell r="AT119">
            <v>10777</v>
          </cell>
          <cell r="AU119">
            <v>7932</v>
          </cell>
          <cell r="AV119">
            <v>36023</v>
          </cell>
          <cell r="AW119">
            <v>37595</v>
          </cell>
          <cell r="AX119">
            <v>138</v>
          </cell>
          <cell r="AY119">
            <v>150</v>
          </cell>
          <cell r="AZ119">
            <v>164</v>
          </cell>
          <cell r="BA119">
            <v>130</v>
          </cell>
          <cell r="BB119">
            <v>582</v>
          </cell>
          <cell r="BC119">
            <v>61</v>
          </cell>
          <cell r="BD119">
            <v>128</v>
          </cell>
          <cell r="BE119">
            <v>173</v>
          </cell>
          <cell r="BF119">
            <v>175</v>
          </cell>
          <cell r="BG119">
            <v>537</v>
          </cell>
          <cell r="BH119">
            <v>4877</v>
          </cell>
          <cell r="BI119">
            <v>6927</v>
          </cell>
          <cell r="BJ119">
            <v>7479</v>
          </cell>
          <cell r="BK119">
            <v>5347</v>
          </cell>
          <cell r="BL119">
            <v>24630</v>
          </cell>
          <cell r="BM119">
            <v>25749</v>
          </cell>
          <cell r="BN119">
            <v>45</v>
          </cell>
          <cell r="BO119">
            <v>10</v>
          </cell>
          <cell r="BP119">
            <v>55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55</v>
          </cell>
          <cell r="CA119">
            <v>146</v>
          </cell>
          <cell r="CB119">
            <v>0</v>
          </cell>
          <cell r="CC119">
            <v>0</v>
          </cell>
          <cell r="CD119">
            <v>0</v>
          </cell>
          <cell r="CE119">
            <v>146</v>
          </cell>
          <cell r="CF119">
            <v>3452</v>
          </cell>
          <cell r="CG119">
            <v>0</v>
          </cell>
          <cell r="CH119">
            <v>0</v>
          </cell>
          <cell r="CI119">
            <v>0</v>
          </cell>
          <cell r="CJ119">
            <v>3452</v>
          </cell>
          <cell r="CK119">
            <v>3653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35</v>
          </cell>
          <cell r="FA119">
            <v>15</v>
          </cell>
          <cell r="FB119">
            <v>50</v>
          </cell>
          <cell r="FC119">
            <v>1</v>
          </cell>
          <cell r="FD119">
            <v>0</v>
          </cell>
          <cell r="FE119">
            <v>1</v>
          </cell>
          <cell r="FF119">
            <v>1</v>
          </cell>
          <cell r="FG119">
            <v>0</v>
          </cell>
          <cell r="FH119">
            <v>1</v>
          </cell>
          <cell r="FI119">
            <v>0</v>
          </cell>
          <cell r="FJ119">
            <v>0</v>
          </cell>
          <cell r="FK119">
            <v>0</v>
          </cell>
          <cell r="FL119">
            <v>52</v>
          </cell>
          <cell r="FM119">
            <v>52</v>
          </cell>
          <cell r="FN119">
            <v>0</v>
          </cell>
          <cell r="FO119">
            <v>0</v>
          </cell>
          <cell r="FP119">
            <v>0</v>
          </cell>
          <cell r="FQ119">
            <v>0</v>
          </cell>
          <cell r="FR119">
            <v>0</v>
          </cell>
          <cell r="FS119">
            <v>0</v>
          </cell>
          <cell r="FT119">
            <v>0</v>
          </cell>
          <cell r="FU119">
            <v>0</v>
          </cell>
          <cell r="FV119">
            <v>0</v>
          </cell>
          <cell r="FW119">
            <v>0</v>
          </cell>
        </row>
        <row r="120">
          <cell r="A120" t="str">
            <v>ДАППТитовкаЮФО</v>
          </cell>
          <cell r="B120" t="str">
            <v>Ростовский</v>
          </cell>
          <cell r="C120" t="str">
            <v>Титовка</v>
          </cell>
          <cell r="D120" t="str">
            <v>АПП</v>
          </cell>
          <cell r="E120" t="str">
            <v>ДАПП</v>
          </cell>
          <cell r="F120" t="str">
            <v>нет</v>
          </cell>
          <cell r="G120" t="str">
            <v>ЮФО</v>
          </cell>
          <cell r="H120" t="str">
            <v>Ростовская область</v>
          </cell>
          <cell r="I120" t="str">
            <v>Западный</v>
          </cell>
          <cell r="J120" t="str">
            <v>Сухопутный</v>
          </cell>
          <cell r="K120" t="str">
            <v>нет</v>
          </cell>
          <cell r="L120" t="str">
            <v>не применимо (ЛНР)</v>
          </cell>
          <cell r="M120" t="str">
            <v>Городище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  <cell r="FC120">
            <v>0</v>
          </cell>
          <cell r="FD120">
            <v>0</v>
          </cell>
          <cell r="FE120">
            <v>0</v>
          </cell>
          <cell r="FF120">
            <v>0</v>
          </cell>
          <cell r="FG120">
            <v>0</v>
          </cell>
          <cell r="FH120">
            <v>0</v>
          </cell>
          <cell r="FI120">
            <v>0</v>
          </cell>
          <cell r="FJ120">
            <v>0</v>
          </cell>
          <cell r="FK120">
            <v>0</v>
          </cell>
          <cell r="FL120">
            <v>0</v>
          </cell>
          <cell r="FM120">
            <v>0</v>
          </cell>
          <cell r="FN120">
            <v>0</v>
          </cell>
          <cell r="FO120">
            <v>0</v>
          </cell>
          <cell r="FP120">
            <v>0</v>
          </cell>
          <cell r="FQ120">
            <v>0</v>
          </cell>
          <cell r="FR120">
            <v>0</v>
          </cell>
          <cell r="FS120">
            <v>0</v>
          </cell>
          <cell r="FT120">
            <v>0</v>
          </cell>
          <cell r="FU120">
            <v>0</v>
          </cell>
          <cell r="FV120">
            <v>0</v>
          </cell>
          <cell r="FW120">
            <v>0</v>
          </cell>
        </row>
        <row r="121">
          <cell r="A121" t="str">
            <v>ДАППТишанкаЦФО</v>
          </cell>
          <cell r="B121" t="str">
            <v>Белгородский</v>
          </cell>
          <cell r="C121" t="str">
            <v>Тишанка</v>
          </cell>
          <cell r="D121" t="str">
            <v>АПП</v>
          </cell>
          <cell r="E121" t="str">
            <v>ДАПП</v>
          </cell>
          <cell r="F121" t="str">
            <v>нет</v>
          </cell>
          <cell r="G121" t="str">
            <v>ЦФО</v>
          </cell>
          <cell r="H121" t="str">
            <v>Белгородская область</v>
          </cell>
          <cell r="I121" t="str">
            <v>Западный</v>
          </cell>
          <cell r="J121" t="str">
            <v>Сухопутный</v>
          </cell>
          <cell r="K121" t="str">
            <v>нет</v>
          </cell>
          <cell r="L121" t="str">
            <v>Украина</v>
          </cell>
          <cell r="M121" t="str">
            <v>Бударки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  <cell r="EU121">
            <v>0</v>
          </cell>
          <cell r="EV121">
            <v>0</v>
          </cell>
          <cell r="EW121">
            <v>0</v>
          </cell>
          <cell r="EX121">
            <v>0</v>
          </cell>
          <cell r="EY121">
            <v>0</v>
          </cell>
          <cell r="EZ121">
            <v>0</v>
          </cell>
          <cell r="FA121">
            <v>0</v>
          </cell>
          <cell r="FB121">
            <v>0</v>
          </cell>
          <cell r="FC121">
            <v>0</v>
          </cell>
          <cell r="FD121">
            <v>0</v>
          </cell>
          <cell r="FE121">
            <v>0</v>
          </cell>
          <cell r="FF121">
            <v>0</v>
          </cell>
          <cell r="FG121">
            <v>0</v>
          </cell>
          <cell r="FH121">
            <v>0</v>
          </cell>
          <cell r="FI121">
            <v>0</v>
          </cell>
          <cell r="FJ121">
            <v>0</v>
          </cell>
          <cell r="FK121">
            <v>0</v>
          </cell>
          <cell r="FL121">
            <v>0</v>
          </cell>
          <cell r="FM121">
            <v>0</v>
          </cell>
          <cell r="FN121">
            <v>0</v>
          </cell>
          <cell r="FO121">
            <v>0</v>
          </cell>
          <cell r="FP121">
            <v>0</v>
          </cell>
          <cell r="FQ121">
            <v>0</v>
          </cell>
          <cell r="FR121">
            <v>0</v>
          </cell>
          <cell r="FS121">
            <v>0</v>
          </cell>
          <cell r="FT121">
            <v>0</v>
          </cell>
          <cell r="FU121">
            <v>0</v>
          </cell>
          <cell r="FV121">
            <v>0</v>
          </cell>
          <cell r="FW121">
            <v>0</v>
          </cell>
        </row>
        <row r="122">
          <cell r="A122" t="str">
            <v>МАППТорфяновкаСЗФО</v>
          </cell>
          <cell r="B122" t="str">
            <v>Санкт-Петербургский</v>
          </cell>
          <cell r="C122" t="str">
            <v>Торфяновка</v>
          </cell>
          <cell r="D122" t="str">
            <v>АПП</v>
          </cell>
          <cell r="E122" t="str">
            <v>МАПП</v>
          </cell>
          <cell r="F122" t="str">
            <v>да</v>
          </cell>
          <cell r="G122" t="str">
            <v>СЗФО</v>
          </cell>
          <cell r="H122" t="str">
            <v>Ленинградская область</v>
          </cell>
          <cell r="I122" t="str">
            <v>Западный</v>
          </cell>
          <cell r="J122" t="str">
            <v>Сухопутный</v>
          </cell>
          <cell r="K122" t="str">
            <v>нет</v>
          </cell>
          <cell r="L122" t="str">
            <v>Финляндская Республика</v>
          </cell>
          <cell r="M122" t="str">
            <v>Ваалимаа</v>
          </cell>
          <cell r="N122">
            <v>474500</v>
          </cell>
          <cell r="O122">
            <v>36500</v>
          </cell>
          <cell r="P122">
            <v>766500</v>
          </cell>
          <cell r="Q122">
            <v>3500</v>
          </cell>
          <cell r="R122">
            <v>38968</v>
          </cell>
          <cell r="S122">
            <v>40723</v>
          </cell>
          <cell r="T122">
            <v>43523</v>
          </cell>
          <cell r="U122">
            <v>41366</v>
          </cell>
          <cell r="V122">
            <v>164580</v>
          </cell>
          <cell r="W122">
            <v>4093</v>
          </cell>
          <cell r="X122">
            <v>6407</v>
          </cell>
          <cell r="Y122">
            <v>6822</v>
          </cell>
          <cell r="Z122">
            <v>3290</v>
          </cell>
          <cell r="AA122">
            <v>20612</v>
          </cell>
          <cell r="AB122">
            <v>207378</v>
          </cell>
          <cell r="AC122">
            <v>216083</v>
          </cell>
          <cell r="AD122">
            <v>237869</v>
          </cell>
          <cell r="AE122">
            <v>213296</v>
          </cell>
          <cell r="AF122">
            <v>874626</v>
          </cell>
          <cell r="AG122">
            <v>1059818</v>
          </cell>
          <cell r="AH122">
            <v>40022</v>
          </cell>
          <cell r="AI122">
            <v>42161</v>
          </cell>
          <cell r="AJ122">
            <v>41989</v>
          </cell>
          <cell r="AK122">
            <v>41420</v>
          </cell>
          <cell r="AL122">
            <v>165592</v>
          </cell>
          <cell r="AM122">
            <v>3869</v>
          </cell>
          <cell r="AN122">
            <v>5300</v>
          </cell>
          <cell r="AO122">
            <v>6609</v>
          </cell>
          <cell r="AP122">
            <v>3858</v>
          </cell>
          <cell r="AQ122">
            <v>19636</v>
          </cell>
          <cell r="AR122">
            <v>185187</v>
          </cell>
          <cell r="AS122">
            <v>208363</v>
          </cell>
          <cell r="AT122">
            <v>229153</v>
          </cell>
          <cell r="AU122">
            <v>197526</v>
          </cell>
          <cell r="AV122">
            <v>820229</v>
          </cell>
          <cell r="AW122">
            <v>1005457</v>
          </cell>
          <cell r="AX122">
            <v>39137</v>
          </cell>
          <cell r="AY122">
            <v>40359</v>
          </cell>
          <cell r="AZ122">
            <v>42014</v>
          </cell>
          <cell r="BA122">
            <v>41460</v>
          </cell>
          <cell r="BB122">
            <v>162970</v>
          </cell>
          <cell r="BC122">
            <v>3554</v>
          </cell>
          <cell r="BD122">
            <v>6247</v>
          </cell>
          <cell r="BE122">
            <v>6685</v>
          </cell>
          <cell r="BF122">
            <v>4276</v>
          </cell>
          <cell r="BG122">
            <v>20762</v>
          </cell>
          <cell r="BH122">
            <v>167524</v>
          </cell>
          <cell r="BI122">
            <v>201013</v>
          </cell>
          <cell r="BJ122">
            <v>221215</v>
          </cell>
          <cell r="BK122">
            <v>196529</v>
          </cell>
          <cell r="BL122">
            <v>786281</v>
          </cell>
          <cell r="BM122">
            <v>970013</v>
          </cell>
          <cell r="BN122">
            <v>22060</v>
          </cell>
          <cell r="BO122">
            <v>17067</v>
          </cell>
          <cell r="BP122">
            <v>39127</v>
          </cell>
          <cell r="BQ122">
            <v>18994</v>
          </cell>
          <cell r="BR122">
            <v>13964</v>
          </cell>
          <cell r="BS122">
            <v>32958</v>
          </cell>
          <cell r="BT122">
            <v>21038</v>
          </cell>
          <cell r="BU122">
            <v>14229</v>
          </cell>
          <cell r="BV122">
            <v>35267</v>
          </cell>
          <cell r="BW122">
            <v>21058</v>
          </cell>
          <cell r="BX122">
            <v>13958</v>
          </cell>
          <cell r="BY122">
            <v>35016</v>
          </cell>
          <cell r="BZ122">
            <v>142368</v>
          </cell>
          <cell r="CA122">
            <v>3413</v>
          </cell>
          <cell r="CB122">
            <v>28</v>
          </cell>
          <cell r="CC122">
            <v>114</v>
          </cell>
          <cell r="CD122">
            <v>67</v>
          </cell>
          <cell r="CE122">
            <v>3622</v>
          </cell>
          <cell r="CF122">
            <v>155322</v>
          </cell>
          <cell r="CG122">
            <v>1500</v>
          </cell>
          <cell r="CH122">
            <v>8142</v>
          </cell>
          <cell r="CI122">
            <v>12725</v>
          </cell>
          <cell r="CJ122">
            <v>177689</v>
          </cell>
          <cell r="CK122">
            <v>323679</v>
          </cell>
          <cell r="CL122">
            <v>18917</v>
          </cell>
          <cell r="CM122">
            <v>13734</v>
          </cell>
          <cell r="CN122">
            <v>32651</v>
          </cell>
          <cell r="CO122">
            <v>20115</v>
          </cell>
          <cell r="CP122">
            <v>13850</v>
          </cell>
          <cell r="CQ122">
            <v>33965</v>
          </cell>
          <cell r="CR122">
            <v>19</v>
          </cell>
          <cell r="CS122">
            <v>12</v>
          </cell>
          <cell r="CT122">
            <v>31</v>
          </cell>
          <cell r="CU122">
            <v>99</v>
          </cell>
          <cell r="CV122">
            <v>91</v>
          </cell>
          <cell r="CW122">
            <v>190</v>
          </cell>
          <cell r="CX122">
            <v>5966</v>
          </cell>
          <cell r="CY122">
            <v>6216</v>
          </cell>
          <cell r="CZ122">
            <v>12182</v>
          </cell>
          <cell r="DA122">
            <v>10083</v>
          </cell>
          <cell r="DB122">
            <v>9672</v>
          </cell>
          <cell r="DC122">
            <v>19755</v>
          </cell>
          <cell r="DD122">
            <v>19815</v>
          </cell>
          <cell r="DE122">
            <v>12875</v>
          </cell>
          <cell r="DF122">
            <v>32690</v>
          </cell>
          <cell r="DG122">
            <v>19959</v>
          </cell>
          <cell r="DH122">
            <v>12476</v>
          </cell>
          <cell r="DI122">
            <v>32435</v>
          </cell>
          <cell r="DJ122">
            <v>116</v>
          </cell>
          <cell r="DK122">
            <v>111</v>
          </cell>
          <cell r="DL122">
            <v>227</v>
          </cell>
          <cell r="DM122">
            <v>284</v>
          </cell>
          <cell r="DN122">
            <v>290</v>
          </cell>
          <cell r="DO122">
            <v>574</v>
          </cell>
          <cell r="DP122">
            <v>14471</v>
          </cell>
          <cell r="DQ122">
            <v>15184</v>
          </cell>
          <cell r="DR122">
            <v>29655</v>
          </cell>
          <cell r="DS122">
            <v>15987</v>
          </cell>
          <cell r="DT122">
            <v>15661</v>
          </cell>
          <cell r="DU122">
            <v>31648</v>
          </cell>
          <cell r="DV122">
            <v>131741</v>
          </cell>
          <cell r="DW122">
            <v>1022</v>
          </cell>
          <cell r="DX122">
            <v>93240</v>
          </cell>
          <cell r="DY122">
            <v>226003</v>
          </cell>
          <cell r="DZ122">
            <v>16806</v>
          </cell>
          <cell r="EA122">
            <v>12563</v>
          </cell>
          <cell r="EB122">
            <v>29369</v>
          </cell>
          <cell r="EC122">
            <v>11128</v>
          </cell>
          <cell r="ED122">
            <v>8314</v>
          </cell>
          <cell r="EE122">
            <v>19442</v>
          </cell>
          <cell r="EF122">
            <v>10165</v>
          </cell>
          <cell r="EG122">
            <v>5678</v>
          </cell>
          <cell r="EH122">
            <v>15843</v>
          </cell>
          <cell r="EI122">
            <v>10511</v>
          </cell>
          <cell r="EJ122">
            <v>5520</v>
          </cell>
          <cell r="EK122">
            <v>16031</v>
          </cell>
          <cell r="EL122">
            <v>80685</v>
          </cell>
          <cell r="EM122">
            <v>279</v>
          </cell>
          <cell r="EN122">
            <v>279</v>
          </cell>
          <cell r="EO122">
            <v>558</v>
          </cell>
          <cell r="EP122">
            <v>705</v>
          </cell>
          <cell r="EQ122">
            <v>691</v>
          </cell>
          <cell r="ER122">
            <v>1396</v>
          </cell>
          <cell r="ES122">
            <v>1732</v>
          </cell>
          <cell r="ET122">
            <v>1735</v>
          </cell>
          <cell r="EU122">
            <v>3467</v>
          </cell>
          <cell r="EV122">
            <v>1263</v>
          </cell>
          <cell r="EW122">
            <v>1179</v>
          </cell>
          <cell r="EX122">
            <v>2442</v>
          </cell>
          <cell r="EY122">
            <v>7863</v>
          </cell>
          <cell r="EZ122">
            <v>13322</v>
          </cell>
          <cell r="FA122">
            <v>14661</v>
          </cell>
          <cell r="FB122">
            <v>27983</v>
          </cell>
          <cell r="FC122">
            <v>25318</v>
          </cell>
          <cell r="FD122">
            <v>24969</v>
          </cell>
          <cell r="FE122">
            <v>50287</v>
          </cell>
          <cell r="FF122">
            <v>61056</v>
          </cell>
          <cell r="FG122">
            <v>64870</v>
          </cell>
          <cell r="FH122">
            <v>125926</v>
          </cell>
          <cell r="FI122">
            <v>33238</v>
          </cell>
          <cell r="FJ122">
            <v>29648</v>
          </cell>
          <cell r="FK122">
            <v>62886</v>
          </cell>
          <cell r="FL122">
            <v>267082</v>
          </cell>
          <cell r="FM122">
            <v>355630</v>
          </cell>
          <cell r="FN122">
            <v>7172</v>
          </cell>
          <cell r="FO122">
            <v>6821</v>
          </cell>
          <cell r="FP122">
            <v>13993</v>
          </cell>
          <cell r="FQ122">
            <v>1943</v>
          </cell>
          <cell r="FR122">
            <v>2075</v>
          </cell>
          <cell r="FS122">
            <v>4018</v>
          </cell>
          <cell r="FT122">
            <v>28692</v>
          </cell>
          <cell r="FU122">
            <v>28491</v>
          </cell>
          <cell r="FV122">
            <v>57183</v>
          </cell>
          <cell r="FW122">
            <v>10456</v>
          </cell>
        </row>
        <row r="123">
          <cell r="A123" t="str">
            <v>МАППТроебортноеЦФО</v>
          </cell>
          <cell r="B123" t="str">
            <v>Брянский</v>
          </cell>
          <cell r="C123" t="str">
            <v>Троебортное</v>
          </cell>
          <cell r="D123" t="str">
            <v>АПП</v>
          </cell>
          <cell r="E123" t="str">
            <v>МАПП</v>
          </cell>
          <cell r="F123" t="str">
            <v>да</v>
          </cell>
          <cell r="G123" t="str">
            <v>ЦФО</v>
          </cell>
          <cell r="H123" t="str">
            <v>Брянская область</v>
          </cell>
          <cell r="I123" t="str">
            <v>Западный</v>
          </cell>
          <cell r="J123" t="str">
            <v>Сухопутный</v>
          </cell>
          <cell r="K123" t="str">
            <v>нет</v>
          </cell>
          <cell r="L123" t="str">
            <v>Украина</v>
          </cell>
          <cell r="M123" t="str">
            <v>Бачевск</v>
          </cell>
          <cell r="N123">
            <v>200750</v>
          </cell>
          <cell r="O123">
            <v>18250</v>
          </cell>
          <cell r="P123">
            <v>328500</v>
          </cell>
          <cell r="Q123">
            <v>1500</v>
          </cell>
          <cell r="R123">
            <v>27435</v>
          </cell>
          <cell r="S123">
            <v>31752</v>
          </cell>
          <cell r="T123">
            <v>32920</v>
          </cell>
          <cell r="U123">
            <v>35581</v>
          </cell>
          <cell r="V123">
            <v>127688</v>
          </cell>
          <cell r="W123">
            <v>4000</v>
          </cell>
          <cell r="X123">
            <v>5120</v>
          </cell>
          <cell r="Y123">
            <v>5617</v>
          </cell>
          <cell r="Z123">
            <v>4363</v>
          </cell>
          <cell r="AA123">
            <v>19100</v>
          </cell>
          <cell r="AB123">
            <v>40493</v>
          </cell>
          <cell r="AC123">
            <v>54874</v>
          </cell>
          <cell r="AD123">
            <v>68180</v>
          </cell>
          <cell r="AE123">
            <v>50738</v>
          </cell>
          <cell r="AF123">
            <v>214285</v>
          </cell>
          <cell r="AG123">
            <v>361073</v>
          </cell>
          <cell r="AH123">
            <v>27621</v>
          </cell>
          <cell r="AI123">
            <v>30783</v>
          </cell>
          <cell r="AJ123">
            <v>30130</v>
          </cell>
          <cell r="AK123">
            <v>30634</v>
          </cell>
          <cell r="AL123">
            <v>119168</v>
          </cell>
          <cell r="AM123">
            <v>3314</v>
          </cell>
          <cell r="AN123">
            <v>3565</v>
          </cell>
          <cell r="AO123">
            <v>4150</v>
          </cell>
          <cell r="AP123">
            <v>3375</v>
          </cell>
          <cell r="AQ123">
            <v>14404</v>
          </cell>
          <cell r="AR123">
            <v>38863</v>
          </cell>
          <cell r="AS123">
            <v>55021</v>
          </cell>
          <cell r="AT123">
            <v>70097</v>
          </cell>
          <cell r="AU123">
            <v>44409</v>
          </cell>
          <cell r="AV123">
            <v>208390</v>
          </cell>
          <cell r="AW123">
            <v>341962</v>
          </cell>
          <cell r="AX123">
            <v>24271</v>
          </cell>
          <cell r="AY123">
            <v>25569</v>
          </cell>
          <cell r="AZ123">
            <v>23790</v>
          </cell>
          <cell r="BA123">
            <v>21043</v>
          </cell>
          <cell r="BB123">
            <v>94673</v>
          </cell>
          <cell r="BC123">
            <v>2923</v>
          </cell>
          <cell r="BD123">
            <v>3736</v>
          </cell>
          <cell r="BE123">
            <v>4247</v>
          </cell>
          <cell r="BF123">
            <v>3535</v>
          </cell>
          <cell r="BG123">
            <v>14441</v>
          </cell>
          <cell r="BH123">
            <v>31794</v>
          </cell>
          <cell r="BI123">
            <v>56508</v>
          </cell>
          <cell r="BJ123">
            <v>74292</v>
          </cell>
          <cell r="BK123">
            <v>50775</v>
          </cell>
          <cell r="BL123">
            <v>213369</v>
          </cell>
          <cell r="BM123">
            <v>322483</v>
          </cell>
          <cell r="BN123">
            <v>6918</v>
          </cell>
          <cell r="BO123">
            <v>10213</v>
          </cell>
          <cell r="BP123">
            <v>17131</v>
          </cell>
          <cell r="BQ123">
            <v>7802</v>
          </cell>
          <cell r="BR123">
            <v>11693</v>
          </cell>
          <cell r="BS123">
            <v>19495</v>
          </cell>
          <cell r="BT123">
            <v>9433</v>
          </cell>
          <cell r="BU123">
            <v>13621</v>
          </cell>
          <cell r="BV123">
            <v>23054</v>
          </cell>
          <cell r="BW123">
            <v>9822</v>
          </cell>
          <cell r="BX123">
            <v>15079</v>
          </cell>
          <cell r="BY123">
            <v>24901</v>
          </cell>
          <cell r="BZ123">
            <v>84581</v>
          </cell>
          <cell r="CA123">
            <v>2475</v>
          </cell>
          <cell r="CB123">
            <v>99</v>
          </cell>
          <cell r="CC123">
            <v>99</v>
          </cell>
          <cell r="CD123">
            <v>333</v>
          </cell>
          <cell r="CE123">
            <v>3006</v>
          </cell>
          <cell r="CF123">
            <v>36447</v>
          </cell>
          <cell r="CG123">
            <v>4283</v>
          </cell>
          <cell r="CH123">
            <v>15737</v>
          </cell>
          <cell r="CI123">
            <v>15429</v>
          </cell>
          <cell r="CJ123">
            <v>71896</v>
          </cell>
          <cell r="CK123">
            <v>159483</v>
          </cell>
          <cell r="CL123">
            <v>8389</v>
          </cell>
          <cell r="CM123">
            <v>11302</v>
          </cell>
          <cell r="CN123">
            <v>19691</v>
          </cell>
          <cell r="CO123">
            <v>8263</v>
          </cell>
          <cell r="CP123">
            <v>13347</v>
          </cell>
          <cell r="CQ123">
            <v>21610</v>
          </cell>
          <cell r="CR123">
            <v>303</v>
          </cell>
          <cell r="CS123">
            <v>315</v>
          </cell>
          <cell r="CT123">
            <v>618</v>
          </cell>
          <cell r="CU123">
            <v>580</v>
          </cell>
          <cell r="CV123">
            <v>568</v>
          </cell>
          <cell r="CW123">
            <v>1148</v>
          </cell>
          <cell r="CX123">
            <v>9310</v>
          </cell>
          <cell r="CY123">
            <v>8257</v>
          </cell>
          <cell r="CZ123">
            <v>17567</v>
          </cell>
          <cell r="DA123">
            <v>14863</v>
          </cell>
          <cell r="DB123">
            <v>16427</v>
          </cell>
          <cell r="DC123">
            <v>31290</v>
          </cell>
          <cell r="DD123">
            <v>8634</v>
          </cell>
          <cell r="DE123">
            <v>13020</v>
          </cell>
          <cell r="DF123">
            <v>21654</v>
          </cell>
          <cell r="DG123">
            <v>10259</v>
          </cell>
          <cell r="DH123">
            <v>15139</v>
          </cell>
          <cell r="DI123">
            <v>25398</v>
          </cell>
          <cell r="DJ123">
            <v>1472</v>
          </cell>
          <cell r="DK123">
            <v>1464</v>
          </cell>
          <cell r="DL123">
            <v>2936</v>
          </cell>
          <cell r="DM123">
            <v>1455</v>
          </cell>
          <cell r="DN123">
            <v>1424</v>
          </cell>
          <cell r="DO123">
            <v>2879</v>
          </cell>
          <cell r="DP123">
            <v>25798</v>
          </cell>
          <cell r="DQ123">
            <v>25932</v>
          </cell>
          <cell r="DR123">
            <v>51730</v>
          </cell>
          <cell r="DS123">
            <v>14944</v>
          </cell>
          <cell r="DT123">
            <v>16730</v>
          </cell>
          <cell r="DU123">
            <v>31674</v>
          </cell>
          <cell r="DV123">
            <v>88353</v>
          </cell>
          <cell r="DW123">
            <v>7581</v>
          </cell>
          <cell r="DX123">
            <v>132261</v>
          </cell>
          <cell r="DY123">
            <v>228195</v>
          </cell>
          <cell r="DZ123">
            <v>5185</v>
          </cell>
          <cell r="EA123">
            <v>6462</v>
          </cell>
          <cell r="EB123">
            <v>11647</v>
          </cell>
          <cell r="EC123">
            <v>2</v>
          </cell>
          <cell r="ED123">
            <v>0</v>
          </cell>
          <cell r="EE123">
            <v>2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11649</v>
          </cell>
          <cell r="EM123">
            <v>644</v>
          </cell>
          <cell r="EN123">
            <v>628</v>
          </cell>
          <cell r="EO123">
            <v>1272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  <cell r="EW123">
            <v>0</v>
          </cell>
          <cell r="EX123">
            <v>0</v>
          </cell>
          <cell r="EY123">
            <v>1272</v>
          </cell>
          <cell r="EZ123">
            <v>7687</v>
          </cell>
          <cell r="FA123">
            <v>6110</v>
          </cell>
          <cell r="FB123">
            <v>13797</v>
          </cell>
          <cell r="FC123">
            <v>4</v>
          </cell>
          <cell r="FD123">
            <v>8</v>
          </cell>
          <cell r="FE123">
            <v>12</v>
          </cell>
          <cell r="FF123">
            <v>2</v>
          </cell>
          <cell r="FG123">
            <v>28</v>
          </cell>
          <cell r="FH123">
            <v>30</v>
          </cell>
          <cell r="FI123">
            <v>0</v>
          </cell>
          <cell r="FJ123">
            <v>0</v>
          </cell>
          <cell r="FK123">
            <v>0</v>
          </cell>
          <cell r="FL123">
            <v>13839</v>
          </cell>
          <cell r="FM123">
            <v>26760</v>
          </cell>
          <cell r="FN123">
            <v>0</v>
          </cell>
          <cell r="FO123">
            <v>0</v>
          </cell>
          <cell r="FP123">
            <v>0</v>
          </cell>
          <cell r="FQ123">
            <v>0</v>
          </cell>
          <cell r="FR123">
            <v>0</v>
          </cell>
          <cell r="FS123">
            <v>0</v>
          </cell>
          <cell r="FT123">
            <v>0</v>
          </cell>
          <cell r="FU123">
            <v>0</v>
          </cell>
          <cell r="FV123">
            <v>0</v>
          </cell>
          <cell r="FW123">
            <v>0</v>
          </cell>
        </row>
        <row r="124">
          <cell r="A124" t="str">
            <v>ДАППОлочиДФО</v>
          </cell>
          <cell r="B124" t="str">
            <v>Читинский</v>
          </cell>
          <cell r="C124" t="str">
            <v>Олочи</v>
          </cell>
          <cell r="D124" t="str">
            <v>АПП</v>
          </cell>
          <cell r="E124" t="str">
            <v>ДАПП</v>
          </cell>
          <cell r="F124" t="str">
            <v>да</v>
          </cell>
          <cell r="G124" t="str">
            <v>ДФО</v>
          </cell>
          <cell r="H124" t="str">
            <v>Забайкальский край</v>
          </cell>
          <cell r="I124" t="str">
            <v>Восток</v>
          </cell>
          <cell r="J124" t="str">
            <v>РК (сухопутный)</v>
          </cell>
          <cell r="K124" t="str">
            <v>нет</v>
          </cell>
          <cell r="L124" t="str">
            <v>Китайская Народная Республика</v>
          </cell>
          <cell r="M124" t="str">
            <v>Шивэй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545</v>
          </cell>
          <cell r="S124">
            <v>905</v>
          </cell>
          <cell r="T124">
            <v>1078</v>
          </cell>
          <cell r="U124">
            <v>274</v>
          </cell>
          <cell r="V124">
            <v>2802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2802</v>
          </cell>
          <cell r="AH124">
            <v>106</v>
          </cell>
          <cell r="AI124">
            <v>0</v>
          </cell>
          <cell r="AJ124">
            <v>0</v>
          </cell>
          <cell r="AK124">
            <v>155</v>
          </cell>
          <cell r="AL124">
            <v>261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261</v>
          </cell>
          <cell r="AX124">
            <v>253</v>
          </cell>
          <cell r="AY124">
            <v>295</v>
          </cell>
          <cell r="AZ124">
            <v>456</v>
          </cell>
          <cell r="BA124">
            <v>0</v>
          </cell>
          <cell r="BB124">
            <v>1004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1004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  <cell r="EU124">
            <v>0</v>
          </cell>
          <cell r="EV124">
            <v>0</v>
          </cell>
          <cell r="EW124">
            <v>0</v>
          </cell>
          <cell r="EX124">
            <v>0</v>
          </cell>
          <cell r="EY124">
            <v>0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0</v>
          </cell>
          <cell r="FG124">
            <v>0</v>
          </cell>
          <cell r="FH124">
            <v>0</v>
          </cell>
          <cell r="FI124">
            <v>0</v>
          </cell>
          <cell r="FJ124">
            <v>0</v>
          </cell>
          <cell r="FK124">
            <v>0</v>
          </cell>
          <cell r="FL124">
            <v>0</v>
          </cell>
          <cell r="FM124">
            <v>0</v>
          </cell>
          <cell r="FN124">
            <v>0</v>
          </cell>
          <cell r="FO124">
            <v>0</v>
          </cell>
          <cell r="FP124">
            <v>0</v>
          </cell>
          <cell r="FQ124">
            <v>0</v>
          </cell>
          <cell r="FR124">
            <v>0</v>
          </cell>
          <cell r="FS124">
            <v>0</v>
          </cell>
          <cell r="FT124">
            <v>0</v>
          </cell>
          <cell r="FU124">
            <v>0</v>
          </cell>
          <cell r="FV124">
            <v>0</v>
          </cell>
          <cell r="FW124">
            <v>3</v>
          </cell>
        </row>
        <row r="125">
          <cell r="A125" t="str">
            <v>ДАПП ПУПУбур-ТохторДФО</v>
          </cell>
          <cell r="B125" t="str">
            <v>Читинский</v>
          </cell>
          <cell r="C125" t="str">
            <v>Убур-Тохтор</v>
          </cell>
          <cell r="D125" t="str">
            <v>АПП</v>
          </cell>
          <cell r="E125" t="str">
            <v>ДАПП ПУП</v>
          </cell>
          <cell r="F125" t="str">
            <v>нет</v>
          </cell>
          <cell r="G125" t="str">
            <v>ДФО</v>
          </cell>
          <cell r="H125" t="str">
            <v>Забайкальский край</v>
          </cell>
          <cell r="I125" t="str">
            <v>Восток</v>
          </cell>
          <cell r="J125" t="str">
            <v>РМК</v>
          </cell>
          <cell r="K125" t="str">
            <v>нет</v>
          </cell>
          <cell r="L125" t="str">
            <v>Монголия</v>
          </cell>
          <cell r="M125" t="str">
            <v>Тогтор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  <cell r="FE125">
            <v>0</v>
          </cell>
          <cell r="FF125">
            <v>0</v>
          </cell>
          <cell r="FG125">
            <v>0</v>
          </cell>
          <cell r="FH125">
            <v>0</v>
          </cell>
          <cell r="FI125">
            <v>0</v>
          </cell>
          <cell r="FJ125">
            <v>0</v>
          </cell>
          <cell r="FK125">
            <v>0</v>
          </cell>
          <cell r="FL125">
            <v>0</v>
          </cell>
          <cell r="FM125">
            <v>0</v>
          </cell>
          <cell r="FN125">
            <v>0</v>
          </cell>
          <cell r="FO125">
            <v>0</v>
          </cell>
          <cell r="FP125">
            <v>0</v>
          </cell>
          <cell r="FQ125">
            <v>0</v>
          </cell>
          <cell r="FR125">
            <v>0</v>
          </cell>
          <cell r="FS125">
            <v>0</v>
          </cell>
          <cell r="FT125">
            <v>0</v>
          </cell>
          <cell r="FU125">
            <v>0</v>
          </cell>
          <cell r="FV125">
            <v>0</v>
          </cell>
          <cell r="FW125">
            <v>0</v>
          </cell>
        </row>
        <row r="126">
          <cell r="A126" t="str">
            <v>МАППУбылинкаСЗФО</v>
          </cell>
          <cell r="B126" t="str">
            <v>Псковский</v>
          </cell>
          <cell r="C126" t="str">
            <v>Убылинка</v>
          </cell>
          <cell r="D126" t="str">
            <v>АПП</v>
          </cell>
          <cell r="E126" t="str">
            <v>МАПП</v>
          </cell>
          <cell r="F126" t="str">
            <v>да</v>
          </cell>
          <cell r="G126" t="str">
            <v>СЗФО</v>
          </cell>
          <cell r="H126" t="str">
            <v>Псковская область</v>
          </cell>
          <cell r="I126" t="str">
            <v>Западный</v>
          </cell>
          <cell r="J126" t="str">
            <v>Сухопутный</v>
          </cell>
          <cell r="K126" t="str">
            <v>нет</v>
          </cell>
          <cell r="L126" t="str">
            <v>Латвийская Республика</v>
          </cell>
          <cell r="M126" t="str">
            <v>Гребнево</v>
          </cell>
          <cell r="N126">
            <v>109500</v>
          </cell>
          <cell r="O126">
            <v>29200</v>
          </cell>
          <cell r="P126">
            <v>591300</v>
          </cell>
          <cell r="Q126">
            <v>2000</v>
          </cell>
          <cell r="R126">
            <v>16323</v>
          </cell>
          <cell r="S126">
            <v>18632</v>
          </cell>
          <cell r="T126">
            <v>16232</v>
          </cell>
          <cell r="U126">
            <v>17291</v>
          </cell>
          <cell r="V126">
            <v>68478</v>
          </cell>
          <cell r="W126">
            <v>242</v>
          </cell>
          <cell r="X126">
            <v>323</v>
          </cell>
          <cell r="Y126">
            <v>354</v>
          </cell>
          <cell r="Z126">
            <v>200</v>
          </cell>
          <cell r="AA126">
            <v>1119</v>
          </cell>
          <cell r="AB126">
            <v>16289</v>
          </cell>
          <cell r="AC126">
            <v>19537</v>
          </cell>
          <cell r="AD126">
            <v>24797</v>
          </cell>
          <cell r="AE126">
            <v>15968</v>
          </cell>
          <cell r="AF126">
            <v>76591</v>
          </cell>
          <cell r="AG126">
            <v>146188</v>
          </cell>
          <cell r="AH126">
            <v>14468</v>
          </cell>
          <cell r="AI126">
            <v>18908</v>
          </cell>
          <cell r="AJ126">
            <v>16312</v>
          </cell>
          <cell r="AK126">
            <v>19100</v>
          </cell>
          <cell r="AL126">
            <v>68788</v>
          </cell>
          <cell r="AM126">
            <v>205</v>
          </cell>
          <cell r="AN126">
            <v>280</v>
          </cell>
          <cell r="AO126">
            <v>329</v>
          </cell>
          <cell r="AP126">
            <v>159</v>
          </cell>
          <cell r="AQ126">
            <v>973</v>
          </cell>
          <cell r="AR126">
            <v>16226</v>
          </cell>
          <cell r="AS126">
            <v>20881</v>
          </cell>
          <cell r="AT126">
            <v>28080</v>
          </cell>
          <cell r="AU126">
            <v>19543</v>
          </cell>
          <cell r="AV126">
            <v>84730</v>
          </cell>
          <cell r="AW126">
            <v>154491</v>
          </cell>
          <cell r="AX126">
            <v>15744</v>
          </cell>
          <cell r="AY126">
            <v>20210</v>
          </cell>
          <cell r="AZ126">
            <v>13422</v>
          </cell>
          <cell r="BA126">
            <v>17224</v>
          </cell>
          <cell r="BB126">
            <v>66600</v>
          </cell>
          <cell r="BC126">
            <v>179</v>
          </cell>
          <cell r="BD126">
            <v>519</v>
          </cell>
          <cell r="BE126">
            <v>243</v>
          </cell>
          <cell r="BF126">
            <v>149</v>
          </cell>
          <cell r="BG126">
            <v>1090</v>
          </cell>
          <cell r="BH126">
            <v>17903</v>
          </cell>
          <cell r="BI126">
            <v>34781</v>
          </cell>
          <cell r="BJ126">
            <v>24139</v>
          </cell>
          <cell r="BK126">
            <v>20626</v>
          </cell>
          <cell r="BL126">
            <v>97449</v>
          </cell>
          <cell r="BM126">
            <v>165139</v>
          </cell>
          <cell r="BN126">
            <v>5508</v>
          </cell>
          <cell r="BO126">
            <v>8166</v>
          </cell>
          <cell r="BP126">
            <v>13674</v>
          </cell>
          <cell r="BQ126">
            <v>4818</v>
          </cell>
          <cell r="BR126">
            <v>7538</v>
          </cell>
          <cell r="BS126">
            <v>12356</v>
          </cell>
          <cell r="BT126">
            <v>4296</v>
          </cell>
          <cell r="BU126">
            <v>9632</v>
          </cell>
          <cell r="BV126">
            <v>13928</v>
          </cell>
          <cell r="BW126">
            <v>5704</v>
          </cell>
          <cell r="BX126">
            <v>11182</v>
          </cell>
          <cell r="BY126">
            <v>16886</v>
          </cell>
          <cell r="BZ126">
            <v>56844</v>
          </cell>
          <cell r="CA126">
            <v>142</v>
          </cell>
          <cell r="CB126">
            <v>0</v>
          </cell>
          <cell r="CC126">
            <v>4</v>
          </cell>
          <cell r="CD126">
            <v>0</v>
          </cell>
          <cell r="CE126">
            <v>146</v>
          </cell>
          <cell r="CF126">
            <v>19392</v>
          </cell>
          <cell r="CG126">
            <v>218</v>
          </cell>
          <cell r="CH126">
            <v>1110</v>
          </cell>
          <cell r="CI126">
            <v>651</v>
          </cell>
          <cell r="CJ126">
            <v>21371</v>
          </cell>
          <cell r="CK126">
            <v>78361</v>
          </cell>
          <cell r="CL126">
            <v>4579</v>
          </cell>
          <cell r="CM126">
            <v>8712</v>
          </cell>
          <cell r="CN126">
            <v>13291</v>
          </cell>
          <cell r="CO126">
            <v>6787</v>
          </cell>
          <cell r="CP126">
            <v>12777</v>
          </cell>
          <cell r="CQ126">
            <v>19564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208</v>
          </cell>
          <cell r="CY126">
            <v>219</v>
          </cell>
          <cell r="CZ126">
            <v>427</v>
          </cell>
          <cell r="DA126">
            <v>460</v>
          </cell>
          <cell r="DB126">
            <v>438</v>
          </cell>
          <cell r="DC126">
            <v>898</v>
          </cell>
          <cell r="DD126">
            <v>5046</v>
          </cell>
          <cell r="DE126">
            <v>10825</v>
          </cell>
          <cell r="DF126">
            <v>15871</v>
          </cell>
          <cell r="DG126">
            <v>8556</v>
          </cell>
          <cell r="DH126">
            <v>13709</v>
          </cell>
          <cell r="DI126">
            <v>22265</v>
          </cell>
          <cell r="DJ126">
            <v>4</v>
          </cell>
          <cell r="DK126">
            <v>4</v>
          </cell>
          <cell r="DL126">
            <v>8</v>
          </cell>
          <cell r="DM126">
            <v>4</v>
          </cell>
          <cell r="DN126">
            <v>4</v>
          </cell>
          <cell r="DO126">
            <v>8</v>
          </cell>
          <cell r="DP126">
            <v>1035</v>
          </cell>
          <cell r="DQ126">
            <v>964</v>
          </cell>
          <cell r="DR126">
            <v>1999</v>
          </cell>
          <cell r="DS126">
            <v>806</v>
          </cell>
          <cell r="DT126">
            <v>728</v>
          </cell>
          <cell r="DU126">
            <v>1534</v>
          </cell>
          <cell r="DV126">
            <v>70991</v>
          </cell>
          <cell r="DW126">
            <v>16</v>
          </cell>
          <cell r="DX126">
            <v>4858</v>
          </cell>
          <cell r="DY126">
            <v>75865</v>
          </cell>
          <cell r="DZ126">
            <v>7765</v>
          </cell>
          <cell r="EA126">
            <v>13355</v>
          </cell>
          <cell r="EB126">
            <v>21120</v>
          </cell>
          <cell r="EC126">
            <v>9791</v>
          </cell>
          <cell r="ED126">
            <v>10643</v>
          </cell>
          <cell r="EE126">
            <v>20434</v>
          </cell>
          <cell r="EF126">
            <v>7603</v>
          </cell>
          <cell r="EG126">
            <v>9252</v>
          </cell>
          <cell r="EH126">
            <v>16855</v>
          </cell>
          <cell r="EI126">
            <v>8437</v>
          </cell>
          <cell r="EJ126">
            <v>9084</v>
          </cell>
          <cell r="EK126">
            <v>17521</v>
          </cell>
          <cell r="EL126">
            <v>75930</v>
          </cell>
          <cell r="EM126">
            <v>28</v>
          </cell>
          <cell r="EN126">
            <v>24</v>
          </cell>
          <cell r="EO126">
            <v>52</v>
          </cell>
          <cell r="EP126">
            <v>74</v>
          </cell>
          <cell r="EQ126">
            <v>111</v>
          </cell>
          <cell r="ER126">
            <v>185</v>
          </cell>
          <cell r="ES126">
            <v>168</v>
          </cell>
          <cell r="ET126">
            <v>185</v>
          </cell>
          <cell r="EU126">
            <v>353</v>
          </cell>
          <cell r="EV126">
            <v>174</v>
          </cell>
          <cell r="EW126">
            <v>209</v>
          </cell>
          <cell r="EX126">
            <v>383</v>
          </cell>
          <cell r="EY126">
            <v>973</v>
          </cell>
          <cell r="EZ126">
            <v>797</v>
          </cell>
          <cell r="FA126">
            <v>949</v>
          </cell>
          <cell r="FB126">
            <v>1746</v>
          </cell>
          <cell r="FC126">
            <v>2467</v>
          </cell>
          <cell r="FD126">
            <v>3672</v>
          </cell>
          <cell r="FE126">
            <v>6139</v>
          </cell>
          <cell r="FF126">
            <v>6923</v>
          </cell>
          <cell r="FG126">
            <v>7073</v>
          </cell>
          <cell r="FH126">
            <v>13996</v>
          </cell>
          <cell r="FI126">
            <v>3944</v>
          </cell>
          <cell r="FJ126">
            <v>3723</v>
          </cell>
          <cell r="FK126">
            <v>7667</v>
          </cell>
          <cell r="FL126">
            <v>29548</v>
          </cell>
          <cell r="FM126">
            <v>106451</v>
          </cell>
          <cell r="FN126">
            <v>7924</v>
          </cell>
          <cell r="FO126">
            <v>7972</v>
          </cell>
          <cell r="FP126">
            <v>15896</v>
          </cell>
          <cell r="FQ126">
            <v>171</v>
          </cell>
          <cell r="FR126">
            <v>224</v>
          </cell>
          <cell r="FS126">
            <v>395</v>
          </cell>
          <cell r="FT126">
            <v>2720</v>
          </cell>
          <cell r="FU126">
            <v>2529</v>
          </cell>
          <cell r="FV126">
            <v>5249</v>
          </cell>
          <cell r="FW126">
            <v>9416</v>
          </cell>
        </row>
        <row r="127">
          <cell r="A127" t="str">
            <v>ДАППХандагайты (Боршо)СФО</v>
          </cell>
          <cell r="B127" t="str">
            <v>Новосибирский</v>
          </cell>
          <cell r="C127" t="str">
            <v>Хандагайты (Боршо)</v>
          </cell>
          <cell r="D127" t="str">
            <v>АПП</v>
          </cell>
          <cell r="E127" t="str">
            <v>МАПП</v>
          </cell>
          <cell r="F127" t="str">
            <v>да</v>
          </cell>
          <cell r="G127" t="str">
            <v>СФО</v>
          </cell>
          <cell r="H127" t="str">
            <v>Республика Тыва</v>
          </cell>
          <cell r="I127" t="str">
            <v>Восток</v>
          </cell>
          <cell r="J127" t="str">
            <v>РМК</v>
          </cell>
          <cell r="K127" t="str">
            <v>нет</v>
          </cell>
          <cell r="L127" t="str">
            <v>Монголия</v>
          </cell>
          <cell r="M127" t="str">
            <v>Боршо</v>
          </cell>
          <cell r="N127">
            <v>13455</v>
          </cell>
          <cell r="O127">
            <v>897</v>
          </cell>
          <cell r="P127">
            <v>15548</v>
          </cell>
          <cell r="Q127">
            <v>100</v>
          </cell>
          <cell r="R127">
            <v>774</v>
          </cell>
          <cell r="S127">
            <v>546</v>
          </cell>
          <cell r="T127">
            <v>774</v>
          </cell>
          <cell r="U127">
            <v>937</v>
          </cell>
          <cell r="V127">
            <v>3031</v>
          </cell>
          <cell r="W127">
            <v>13</v>
          </cell>
          <cell r="X127">
            <v>0</v>
          </cell>
          <cell r="Y127">
            <v>31</v>
          </cell>
          <cell r="Z127">
            <v>22</v>
          </cell>
          <cell r="AA127">
            <v>66</v>
          </cell>
          <cell r="AB127">
            <v>3536</v>
          </cell>
          <cell r="AC127">
            <v>3691</v>
          </cell>
          <cell r="AD127">
            <v>4597</v>
          </cell>
          <cell r="AE127">
            <v>5566</v>
          </cell>
          <cell r="AF127">
            <v>17390</v>
          </cell>
          <cell r="AG127">
            <v>20487</v>
          </cell>
          <cell r="AH127">
            <v>757</v>
          </cell>
          <cell r="AI127">
            <v>798</v>
          </cell>
          <cell r="AJ127">
            <v>1028</v>
          </cell>
          <cell r="AK127">
            <v>796</v>
          </cell>
          <cell r="AL127">
            <v>3379</v>
          </cell>
          <cell r="AM127">
            <v>5</v>
          </cell>
          <cell r="AN127">
            <v>24</v>
          </cell>
          <cell r="AO127">
            <v>14</v>
          </cell>
          <cell r="AP127">
            <v>19</v>
          </cell>
          <cell r="AQ127">
            <v>62</v>
          </cell>
          <cell r="AR127">
            <v>4948</v>
          </cell>
          <cell r="AS127">
            <v>4841</v>
          </cell>
          <cell r="AT127">
            <v>5505</v>
          </cell>
          <cell r="AU127">
            <v>6812</v>
          </cell>
          <cell r="AV127">
            <v>22106</v>
          </cell>
          <cell r="AW127">
            <v>25547</v>
          </cell>
          <cell r="AX127">
            <v>730</v>
          </cell>
          <cell r="AY127">
            <v>505</v>
          </cell>
          <cell r="AZ127">
            <v>771</v>
          </cell>
          <cell r="BA127">
            <v>896</v>
          </cell>
          <cell r="BB127">
            <v>2902</v>
          </cell>
          <cell r="BC127">
            <v>7</v>
          </cell>
          <cell r="BD127">
            <v>23</v>
          </cell>
          <cell r="BE127">
            <v>11</v>
          </cell>
          <cell r="BF127">
            <v>20</v>
          </cell>
          <cell r="BG127">
            <v>61</v>
          </cell>
          <cell r="BH127">
            <v>5466</v>
          </cell>
          <cell r="BI127">
            <v>5475</v>
          </cell>
          <cell r="BJ127">
            <v>6782</v>
          </cell>
          <cell r="BK127">
            <v>7632</v>
          </cell>
          <cell r="BL127">
            <v>25355</v>
          </cell>
          <cell r="BM127">
            <v>28318</v>
          </cell>
          <cell r="BN127">
            <v>337</v>
          </cell>
          <cell r="BO127">
            <v>340</v>
          </cell>
          <cell r="BP127">
            <v>677</v>
          </cell>
          <cell r="BQ127">
            <v>341</v>
          </cell>
          <cell r="BR127">
            <v>338</v>
          </cell>
          <cell r="BS127">
            <v>679</v>
          </cell>
          <cell r="BT127">
            <v>522</v>
          </cell>
          <cell r="BU127">
            <v>524</v>
          </cell>
          <cell r="BV127">
            <v>1046</v>
          </cell>
          <cell r="BW127">
            <v>143</v>
          </cell>
          <cell r="BX127">
            <v>141</v>
          </cell>
          <cell r="BY127">
            <v>284</v>
          </cell>
          <cell r="BZ127">
            <v>2686</v>
          </cell>
          <cell r="CA127">
            <v>4</v>
          </cell>
          <cell r="CB127">
            <v>0</v>
          </cell>
          <cell r="CC127">
            <v>0</v>
          </cell>
          <cell r="CD127">
            <v>0</v>
          </cell>
          <cell r="CE127">
            <v>4</v>
          </cell>
          <cell r="CF127">
            <v>3747</v>
          </cell>
          <cell r="CG127">
            <v>2</v>
          </cell>
          <cell r="CH127">
            <v>4</v>
          </cell>
          <cell r="CI127">
            <v>4</v>
          </cell>
          <cell r="CJ127">
            <v>3757</v>
          </cell>
          <cell r="CK127">
            <v>6447</v>
          </cell>
          <cell r="CL127">
            <v>88</v>
          </cell>
          <cell r="CM127">
            <v>88</v>
          </cell>
          <cell r="CN127">
            <v>176</v>
          </cell>
          <cell r="CO127">
            <v>508</v>
          </cell>
          <cell r="CP127">
            <v>512</v>
          </cell>
          <cell r="CQ127">
            <v>1020</v>
          </cell>
          <cell r="CR127">
            <v>0</v>
          </cell>
          <cell r="CS127">
            <v>0</v>
          </cell>
          <cell r="CT127">
            <v>0</v>
          </cell>
          <cell r="CU127">
            <v>1</v>
          </cell>
          <cell r="CV127">
            <v>1</v>
          </cell>
          <cell r="CW127">
            <v>2</v>
          </cell>
          <cell r="CX127">
            <v>2</v>
          </cell>
          <cell r="CY127">
            <v>2</v>
          </cell>
          <cell r="CZ127">
            <v>4</v>
          </cell>
          <cell r="DA127">
            <v>1</v>
          </cell>
          <cell r="DB127">
            <v>1</v>
          </cell>
          <cell r="DC127">
            <v>2</v>
          </cell>
          <cell r="DD127">
            <v>507</v>
          </cell>
          <cell r="DE127">
            <v>519</v>
          </cell>
          <cell r="DF127">
            <v>1026</v>
          </cell>
          <cell r="DG127">
            <v>452</v>
          </cell>
          <cell r="DH127">
            <v>431</v>
          </cell>
          <cell r="DI127">
            <v>883</v>
          </cell>
          <cell r="DJ127">
            <v>2</v>
          </cell>
          <cell r="DK127">
            <v>2</v>
          </cell>
          <cell r="DL127">
            <v>4</v>
          </cell>
          <cell r="DM127">
            <v>1</v>
          </cell>
          <cell r="DN127">
            <v>1</v>
          </cell>
          <cell r="DO127">
            <v>2</v>
          </cell>
          <cell r="DP127">
            <v>5</v>
          </cell>
          <cell r="DQ127">
            <v>11</v>
          </cell>
          <cell r="DR127">
            <v>16</v>
          </cell>
          <cell r="DS127">
            <v>11</v>
          </cell>
          <cell r="DT127">
            <v>12</v>
          </cell>
          <cell r="DU127">
            <v>23</v>
          </cell>
          <cell r="DV127">
            <v>3105</v>
          </cell>
          <cell r="DW127">
            <v>8</v>
          </cell>
          <cell r="DX127">
            <v>45</v>
          </cell>
          <cell r="DY127">
            <v>3158</v>
          </cell>
          <cell r="DZ127">
            <v>428</v>
          </cell>
          <cell r="EA127">
            <v>430</v>
          </cell>
          <cell r="EB127">
            <v>858</v>
          </cell>
          <cell r="EC127">
            <v>439</v>
          </cell>
          <cell r="ED127">
            <v>415</v>
          </cell>
          <cell r="EE127">
            <v>854</v>
          </cell>
          <cell r="EF127">
            <v>514</v>
          </cell>
          <cell r="EG127">
            <v>476</v>
          </cell>
          <cell r="EH127">
            <v>990</v>
          </cell>
          <cell r="EI127">
            <v>527</v>
          </cell>
          <cell r="EJ127">
            <v>517</v>
          </cell>
          <cell r="EK127">
            <v>1044</v>
          </cell>
          <cell r="EL127">
            <v>3746</v>
          </cell>
          <cell r="EM127">
            <v>0</v>
          </cell>
          <cell r="EN127">
            <v>0</v>
          </cell>
          <cell r="EO127">
            <v>0</v>
          </cell>
          <cell r="EP127">
            <v>8</v>
          </cell>
          <cell r="EQ127">
            <v>5</v>
          </cell>
          <cell r="ER127">
            <v>13</v>
          </cell>
          <cell r="ES127">
            <v>11</v>
          </cell>
          <cell r="ET127">
            <v>9</v>
          </cell>
          <cell r="EU127">
            <v>20</v>
          </cell>
          <cell r="EV127">
            <v>4</v>
          </cell>
          <cell r="EW127">
            <v>2</v>
          </cell>
          <cell r="EX127">
            <v>6</v>
          </cell>
          <cell r="EY127">
            <v>39</v>
          </cell>
          <cell r="EZ127">
            <v>12</v>
          </cell>
          <cell r="FA127">
            <v>21</v>
          </cell>
          <cell r="FB127">
            <v>33</v>
          </cell>
          <cell r="FC127">
            <v>2406</v>
          </cell>
          <cell r="FD127">
            <v>2427</v>
          </cell>
          <cell r="FE127">
            <v>4833</v>
          </cell>
          <cell r="FF127">
            <v>3907</v>
          </cell>
          <cell r="FG127">
            <v>3957</v>
          </cell>
          <cell r="FH127">
            <v>7864</v>
          </cell>
          <cell r="FI127">
            <v>4845</v>
          </cell>
          <cell r="FJ127">
            <v>4714</v>
          </cell>
          <cell r="FK127">
            <v>9559</v>
          </cell>
          <cell r="FL127">
            <v>22289</v>
          </cell>
          <cell r="FM127">
            <v>26074</v>
          </cell>
          <cell r="FN127">
            <v>168</v>
          </cell>
          <cell r="FO127">
            <v>179</v>
          </cell>
          <cell r="FP127">
            <v>347</v>
          </cell>
          <cell r="FQ127">
            <v>9</v>
          </cell>
          <cell r="FR127">
            <v>9</v>
          </cell>
          <cell r="FS127">
            <v>18</v>
          </cell>
          <cell r="FT127">
            <v>4253</v>
          </cell>
          <cell r="FU127">
            <v>4317</v>
          </cell>
          <cell r="FV127">
            <v>8570</v>
          </cell>
          <cell r="FW127">
            <v>507</v>
          </cell>
        </row>
        <row r="128">
          <cell r="A128" t="str">
            <v>ДАППЦаган-ТолгойСФО</v>
          </cell>
          <cell r="B128" t="str">
            <v>Новосибирский</v>
          </cell>
          <cell r="C128" t="str">
            <v>Цаган-Толгой</v>
          </cell>
          <cell r="D128" t="str">
            <v>АПП</v>
          </cell>
          <cell r="E128" t="str">
            <v>ДАПП</v>
          </cell>
          <cell r="F128" t="str">
            <v>да</v>
          </cell>
          <cell r="G128" t="str">
            <v>СФО</v>
          </cell>
          <cell r="H128" t="str">
            <v>Республика Тыва</v>
          </cell>
          <cell r="I128" t="str">
            <v>Восток</v>
          </cell>
          <cell r="J128" t="str">
            <v>РМК</v>
          </cell>
          <cell r="K128" t="str">
            <v>нет</v>
          </cell>
          <cell r="L128" t="str">
            <v>Монголия</v>
          </cell>
          <cell r="M128" t="str">
            <v>Арц-Сурь</v>
          </cell>
          <cell r="N128">
            <v>5980</v>
          </cell>
          <cell r="O128">
            <v>1495</v>
          </cell>
          <cell r="P128">
            <v>4485</v>
          </cell>
          <cell r="Q128">
            <v>40</v>
          </cell>
          <cell r="R128">
            <v>18</v>
          </cell>
          <cell r="S128">
            <v>21</v>
          </cell>
          <cell r="T128">
            <v>25</v>
          </cell>
          <cell r="U128">
            <v>58</v>
          </cell>
          <cell r="V128">
            <v>122</v>
          </cell>
          <cell r="W128">
            <v>12</v>
          </cell>
          <cell r="X128">
            <v>15</v>
          </cell>
          <cell r="Y128">
            <v>10</v>
          </cell>
          <cell r="Z128">
            <v>25</v>
          </cell>
          <cell r="AA128">
            <v>62</v>
          </cell>
          <cell r="AB128">
            <v>769</v>
          </cell>
          <cell r="AC128">
            <v>751</v>
          </cell>
          <cell r="AD128">
            <v>1534</v>
          </cell>
          <cell r="AE128">
            <v>971</v>
          </cell>
          <cell r="AF128">
            <v>4025</v>
          </cell>
          <cell r="AG128">
            <v>4209</v>
          </cell>
          <cell r="AH128">
            <v>52</v>
          </cell>
          <cell r="AI128">
            <v>21</v>
          </cell>
          <cell r="AJ128">
            <v>24</v>
          </cell>
          <cell r="AK128">
            <v>36</v>
          </cell>
          <cell r="AL128">
            <v>133</v>
          </cell>
          <cell r="AM128">
            <v>8</v>
          </cell>
          <cell r="AN128">
            <v>11</v>
          </cell>
          <cell r="AO128">
            <v>9</v>
          </cell>
          <cell r="AP128">
            <v>15</v>
          </cell>
          <cell r="AQ128">
            <v>43</v>
          </cell>
          <cell r="AR128">
            <v>441</v>
          </cell>
          <cell r="AS128">
            <v>838</v>
          </cell>
          <cell r="AT128">
            <v>1659</v>
          </cell>
          <cell r="AU128">
            <v>797</v>
          </cell>
          <cell r="AV128">
            <v>3735</v>
          </cell>
          <cell r="AW128">
            <v>3911</v>
          </cell>
          <cell r="AX128">
            <v>14</v>
          </cell>
          <cell r="AY128">
            <v>22</v>
          </cell>
          <cell r="AZ128">
            <v>18</v>
          </cell>
          <cell r="BA128">
            <v>28</v>
          </cell>
          <cell r="BB128">
            <v>82</v>
          </cell>
          <cell r="BC128">
            <v>21</v>
          </cell>
          <cell r="BD128">
            <v>9</v>
          </cell>
          <cell r="BE128">
            <v>7</v>
          </cell>
          <cell r="BF128">
            <v>8</v>
          </cell>
          <cell r="BG128">
            <v>45</v>
          </cell>
          <cell r="BH128">
            <v>599</v>
          </cell>
          <cell r="BI128">
            <v>733</v>
          </cell>
          <cell r="BJ128">
            <v>796</v>
          </cell>
          <cell r="BK128">
            <v>1123</v>
          </cell>
          <cell r="BL128">
            <v>3251</v>
          </cell>
          <cell r="BM128">
            <v>3378</v>
          </cell>
          <cell r="BN128">
            <v>4</v>
          </cell>
          <cell r="BO128">
            <v>4</v>
          </cell>
          <cell r="BP128">
            <v>8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8</v>
          </cell>
          <cell r="CA128">
            <v>8</v>
          </cell>
          <cell r="CB128">
            <v>0</v>
          </cell>
          <cell r="CC128">
            <v>0</v>
          </cell>
          <cell r="CD128">
            <v>0</v>
          </cell>
          <cell r="CE128">
            <v>8</v>
          </cell>
          <cell r="CF128">
            <v>316</v>
          </cell>
          <cell r="CG128">
            <v>0</v>
          </cell>
          <cell r="CH128">
            <v>0</v>
          </cell>
          <cell r="CI128">
            <v>0</v>
          </cell>
          <cell r="CJ128">
            <v>316</v>
          </cell>
          <cell r="CK128">
            <v>332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2</v>
          </cell>
          <cell r="ED128">
            <v>2</v>
          </cell>
          <cell r="EE128">
            <v>4</v>
          </cell>
          <cell r="EF128">
            <v>1</v>
          </cell>
          <cell r="EG128">
            <v>1</v>
          </cell>
          <cell r="EH128">
            <v>2</v>
          </cell>
          <cell r="EI128">
            <v>2</v>
          </cell>
          <cell r="EJ128">
            <v>2</v>
          </cell>
          <cell r="EK128">
            <v>4</v>
          </cell>
          <cell r="EL128">
            <v>10</v>
          </cell>
          <cell r="EM128">
            <v>0</v>
          </cell>
          <cell r="EN128">
            <v>0</v>
          </cell>
          <cell r="EO128">
            <v>0</v>
          </cell>
          <cell r="EP128">
            <v>1</v>
          </cell>
          <cell r="EQ128">
            <v>0</v>
          </cell>
          <cell r="ER128">
            <v>1</v>
          </cell>
          <cell r="ES128">
            <v>1</v>
          </cell>
          <cell r="ET128">
            <v>1</v>
          </cell>
          <cell r="EU128">
            <v>2</v>
          </cell>
          <cell r="EV128">
            <v>1</v>
          </cell>
          <cell r="EW128">
            <v>2</v>
          </cell>
          <cell r="EX128">
            <v>3</v>
          </cell>
          <cell r="EY128">
            <v>6</v>
          </cell>
          <cell r="EZ128">
            <v>0</v>
          </cell>
          <cell r="FA128">
            <v>0</v>
          </cell>
          <cell r="FB128">
            <v>0</v>
          </cell>
          <cell r="FC128">
            <v>168</v>
          </cell>
          <cell r="FD128">
            <v>155</v>
          </cell>
          <cell r="FE128">
            <v>323</v>
          </cell>
          <cell r="FF128">
            <v>293</v>
          </cell>
          <cell r="FG128">
            <v>309</v>
          </cell>
          <cell r="FH128">
            <v>602</v>
          </cell>
          <cell r="FI128">
            <v>231</v>
          </cell>
          <cell r="FJ128">
            <v>255</v>
          </cell>
          <cell r="FK128">
            <v>486</v>
          </cell>
          <cell r="FL128">
            <v>1411</v>
          </cell>
          <cell r="FM128">
            <v>1427</v>
          </cell>
          <cell r="FN128">
            <v>3</v>
          </cell>
          <cell r="FO128">
            <v>3</v>
          </cell>
          <cell r="FP128">
            <v>6</v>
          </cell>
          <cell r="FQ128">
            <v>7</v>
          </cell>
          <cell r="FR128">
            <v>6</v>
          </cell>
          <cell r="FS128">
            <v>13</v>
          </cell>
          <cell r="FT128">
            <v>173</v>
          </cell>
          <cell r="FU128">
            <v>176</v>
          </cell>
          <cell r="FV128">
            <v>349</v>
          </cell>
          <cell r="FW128">
            <v>3</v>
          </cell>
        </row>
        <row r="129">
          <cell r="A129" t="str">
            <v>МАППЧернышевскоеСЗФО</v>
          </cell>
          <cell r="B129" t="str">
            <v>Калининградский</v>
          </cell>
          <cell r="C129" t="str">
            <v>Чернышевское</v>
          </cell>
          <cell r="D129" t="str">
            <v>АПП</v>
          </cell>
          <cell r="E129" t="str">
            <v>МАПП</v>
          </cell>
          <cell r="F129" t="str">
            <v>да</v>
          </cell>
          <cell r="G129" t="str">
            <v>СЗФО</v>
          </cell>
          <cell r="H129" t="str">
            <v>Калининградская область</v>
          </cell>
          <cell r="I129" t="str">
            <v>Западный</v>
          </cell>
          <cell r="J129" t="str">
            <v>Сухопутный</v>
          </cell>
          <cell r="K129" t="str">
            <v>нет</v>
          </cell>
          <cell r="L129" t="str">
            <v>Литовская Республика</v>
          </cell>
          <cell r="M129" t="str">
            <v>Кибартай</v>
          </cell>
          <cell r="N129">
            <v>109500</v>
          </cell>
          <cell r="O129">
            <v>18250</v>
          </cell>
          <cell r="P129">
            <v>419750</v>
          </cell>
          <cell r="Q129">
            <v>1500</v>
          </cell>
          <cell r="R129">
            <v>28931</v>
          </cell>
          <cell r="S129">
            <v>34502</v>
          </cell>
          <cell r="T129">
            <v>35319</v>
          </cell>
          <cell r="U129">
            <v>34470</v>
          </cell>
          <cell r="V129">
            <v>133222</v>
          </cell>
          <cell r="W129">
            <v>532</v>
          </cell>
          <cell r="X129">
            <v>580</v>
          </cell>
          <cell r="Y129">
            <v>587</v>
          </cell>
          <cell r="Z129">
            <v>611</v>
          </cell>
          <cell r="AA129">
            <v>2310</v>
          </cell>
          <cell r="AB129">
            <v>36219</v>
          </cell>
          <cell r="AC129">
            <v>41088</v>
          </cell>
          <cell r="AD129">
            <v>46468</v>
          </cell>
          <cell r="AE129">
            <v>36766</v>
          </cell>
          <cell r="AF129">
            <v>160541</v>
          </cell>
          <cell r="AG129">
            <v>296073</v>
          </cell>
          <cell r="AH129">
            <v>29615</v>
          </cell>
          <cell r="AI129">
            <v>34101</v>
          </cell>
          <cell r="AJ129">
            <v>32122</v>
          </cell>
          <cell r="AK129">
            <v>32275</v>
          </cell>
          <cell r="AL129">
            <v>128113</v>
          </cell>
          <cell r="AM129">
            <v>576</v>
          </cell>
          <cell r="AN129">
            <v>530</v>
          </cell>
          <cell r="AO129">
            <v>601</v>
          </cell>
          <cell r="AP129">
            <v>590</v>
          </cell>
          <cell r="AQ129">
            <v>2297</v>
          </cell>
          <cell r="AR129">
            <v>34793</v>
          </cell>
          <cell r="AS129">
            <v>42984</v>
          </cell>
          <cell r="AT129">
            <v>51345</v>
          </cell>
          <cell r="AU129">
            <v>41781</v>
          </cell>
          <cell r="AV129">
            <v>170903</v>
          </cell>
          <cell r="AW129">
            <v>301313</v>
          </cell>
          <cell r="AX129">
            <v>27591</v>
          </cell>
          <cell r="AY129">
            <v>31532</v>
          </cell>
          <cell r="AZ129">
            <v>33165</v>
          </cell>
          <cell r="BA129">
            <v>32455</v>
          </cell>
          <cell r="BB129">
            <v>124743</v>
          </cell>
          <cell r="BC129">
            <v>510</v>
          </cell>
          <cell r="BD129">
            <v>625</v>
          </cell>
          <cell r="BE129">
            <v>755</v>
          </cell>
          <cell r="BF129">
            <v>723</v>
          </cell>
          <cell r="BG129">
            <v>2613</v>
          </cell>
          <cell r="BH129">
            <v>36904</v>
          </cell>
          <cell r="BI129">
            <v>46533</v>
          </cell>
          <cell r="BJ129">
            <v>57349</v>
          </cell>
          <cell r="BK129">
            <v>42364</v>
          </cell>
          <cell r="BL129">
            <v>183150</v>
          </cell>
          <cell r="BM129">
            <v>310506</v>
          </cell>
          <cell r="BN129">
            <v>13750</v>
          </cell>
          <cell r="BO129">
            <v>15858</v>
          </cell>
          <cell r="BP129">
            <v>29608</v>
          </cell>
          <cell r="BQ129">
            <v>15488</v>
          </cell>
          <cell r="BR129">
            <v>16666</v>
          </cell>
          <cell r="BS129">
            <v>32154</v>
          </cell>
          <cell r="BT129">
            <v>18304</v>
          </cell>
          <cell r="BU129">
            <v>19301</v>
          </cell>
          <cell r="BV129">
            <v>37605</v>
          </cell>
          <cell r="BW129">
            <v>18031</v>
          </cell>
          <cell r="BX129">
            <v>17694</v>
          </cell>
          <cell r="BY129">
            <v>35725</v>
          </cell>
          <cell r="BZ129">
            <v>135092</v>
          </cell>
          <cell r="CA129">
            <v>442</v>
          </cell>
          <cell r="CB129">
            <v>3</v>
          </cell>
          <cell r="CC129">
            <v>18</v>
          </cell>
          <cell r="CD129">
            <v>4</v>
          </cell>
          <cell r="CE129">
            <v>467</v>
          </cell>
          <cell r="CF129">
            <v>33838</v>
          </cell>
          <cell r="CG129">
            <v>1800</v>
          </cell>
          <cell r="CH129">
            <v>3413</v>
          </cell>
          <cell r="CI129">
            <v>3520</v>
          </cell>
          <cell r="CJ129">
            <v>42571</v>
          </cell>
          <cell r="CK129">
            <v>178130</v>
          </cell>
          <cell r="CL129">
            <v>13177</v>
          </cell>
          <cell r="CM129">
            <v>15929</v>
          </cell>
          <cell r="CN129">
            <v>29106</v>
          </cell>
          <cell r="CO129">
            <v>16303</v>
          </cell>
          <cell r="CP129">
            <v>17182</v>
          </cell>
          <cell r="CQ129">
            <v>33485</v>
          </cell>
          <cell r="CR129">
            <v>11</v>
          </cell>
          <cell r="CS129">
            <v>5</v>
          </cell>
          <cell r="CT129">
            <v>16</v>
          </cell>
          <cell r="CU129">
            <v>9</v>
          </cell>
          <cell r="CV129">
            <v>3</v>
          </cell>
          <cell r="CW129">
            <v>12</v>
          </cell>
          <cell r="CX129">
            <v>1766</v>
          </cell>
          <cell r="CY129">
            <v>1312</v>
          </cell>
          <cell r="CZ129">
            <v>3078</v>
          </cell>
          <cell r="DA129">
            <v>2244</v>
          </cell>
          <cell r="DB129">
            <v>1578</v>
          </cell>
          <cell r="DC129">
            <v>3822</v>
          </cell>
          <cell r="DD129">
            <v>16452</v>
          </cell>
          <cell r="DE129">
            <v>17702</v>
          </cell>
          <cell r="DF129">
            <v>34154</v>
          </cell>
          <cell r="DG129">
            <v>16631</v>
          </cell>
          <cell r="DH129">
            <v>16881</v>
          </cell>
          <cell r="DI129">
            <v>33512</v>
          </cell>
          <cell r="DJ129">
            <v>63</v>
          </cell>
          <cell r="DK129">
            <v>1</v>
          </cell>
          <cell r="DL129">
            <v>64</v>
          </cell>
          <cell r="DM129">
            <v>7</v>
          </cell>
          <cell r="DN129">
            <v>4</v>
          </cell>
          <cell r="DO129">
            <v>11</v>
          </cell>
          <cell r="DP129">
            <v>2357</v>
          </cell>
          <cell r="DQ129">
            <v>2089</v>
          </cell>
          <cell r="DR129">
            <v>4446</v>
          </cell>
          <cell r="DS129">
            <v>2534</v>
          </cell>
          <cell r="DT129">
            <v>2202</v>
          </cell>
          <cell r="DU129">
            <v>4736</v>
          </cell>
          <cell r="DV129">
            <v>130257</v>
          </cell>
          <cell r="DW129">
            <v>103</v>
          </cell>
          <cell r="DX129">
            <v>16082</v>
          </cell>
          <cell r="DY129">
            <v>146442</v>
          </cell>
          <cell r="DZ129">
            <v>12800</v>
          </cell>
          <cell r="EA129">
            <v>14980</v>
          </cell>
          <cell r="EB129">
            <v>27780</v>
          </cell>
          <cell r="EC129">
            <v>19323</v>
          </cell>
          <cell r="ED129">
            <v>19757</v>
          </cell>
          <cell r="EE129">
            <v>39080</v>
          </cell>
          <cell r="EF129">
            <v>19382</v>
          </cell>
          <cell r="EG129">
            <v>19359</v>
          </cell>
          <cell r="EH129">
            <v>38741</v>
          </cell>
          <cell r="EI129">
            <v>17562</v>
          </cell>
          <cell r="EJ129">
            <v>16276</v>
          </cell>
          <cell r="EK129">
            <v>33838</v>
          </cell>
          <cell r="EL129">
            <v>139439</v>
          </cell>
          <cell r="EM129">
            <v>17</v>
          </cell>
          <cell r="EN129">
            <v>5</v>
          </cell>
          <cell r="EO129">
            <v>22</v>
          </cell>
          <cell r="EP129">
            <v>34</v>
          </cell>
          <cell r="EQ129">
            <v>41</v>
          </cell>
          <cell r="ER129">
            <v>75</v>
          </cell>
          <cell r="ES129">
            <v>110</v>
          </cell>
          <cell r="ET129">
            <v>84</v>
          </cell>
          <cell r="EU129">
            <v>194</v>
          </cell>
          <cell r="EV129">
            <v>93</v>
          </cell>
          <cell r="EW129">
            <v>91</v>
          </cell>
          <cell r="EX129">
            <v>184</v>
          </cell>
          <cell r="EY129">
            <v>475</v>
          </cell>
          <cell r="EZ129">
            <v>2008</v>
          </cell>
          <cell r="FA129">
            <v>1783</v>
          </cell>
          <cell r="FB129">
            <v>3791</v>
          </cell>
          <cell r="FC129">
            <v>5378</v>
          </cell>
          <cell r="FD129">
            <v>5302</v>
          </cell>
          <cell r="FE129">
            <v>10680</v>
          </cell>
          <cell r="FF129">
            <v>12458</v>
          </cell>
          <cell r="FG129">
            <v>13699</v>
          </cell>
          <cell r="FH129">
            <v>26157</v>
          </cell>
          <cell r="FI129">
            <v>7800</v>
          </cell>
          <cell r="FJ129">
            <v>7159</v>
          </cell>
          <cell r="FK129">
            <v>14959</v>
          </cell>
          <cell r="FL129">
            <v>55587</v>
          </cell>
          <cell r="FM129">
            <v>195501</v>
          </cell>
          <cell r="FN129">
            <v>12457</v>
          </cell>
          <cell r="FO129">
            <v>14004</v>
          </cell>
          <cell r="FP129">
            <v>26461</v>
          </cell>
          <cell r="FQ129">
            <v>90</v>
          </cell>
          <cell r="FR129">
            <v>103</v>
          </cell>
          <cell r="FS129">
            <v>193</v>
          </cell>
          <cell r="FT129">
            <v>8044</v>
          </cell>
          <cell r="FU129">
            <v>8150</v>
          </cell>
          <cell r="FV129">
            <v>16194</v>
          </cell>
          <cell r="FW129">
            <v>13968</v>
          </cell>
        </row>
        <row r="130">
          <cell r="A130" t="str">
            <v>ДАППЧертковоЮФО</v>
          </cell>
          <cell r="B130" t="str">
            <v>Ростовский</v>
          </cell>
          <cell r="C130" t="str">
            <v>Чертково</v>
          </cell>
          <cell r="D130" t="str">
            <v>АПП</v>
          </cell>
          <cell r="E130" t="str">
            <v>ДАПП</v>
          </cell>
          <cell r="F130" t="str">
            <v>да</v>
          </cell>
          <cell r="G130" t="str">
            <v>ЮФО</v>
          </cell>
          <cell r="H130" t="str">
            <v>Ростовская область</v>
          </cell>
          <cell r="I130" t="str">
            <v>Западный</v>
          </cell>
          <cell r="J130" t="str">
            <v>Сухопутный</v>
          </cell>
          <cell r="K130" t="str">
            <v>нет</v>
          </cell>
          <cell r="L130" t="str">
            <v>не применимо (ЛНР)</v>
          </cell>
          <cell r="M130" t="str">
            <v>Меловое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40</v>
          </cell>
          <cell r="S130">
            <v>51</v>
          </cell>
          <cell r="T130">
            <v>20</v>
          </cell>
          <cell r="U130">
            <v>52</v>
          </cell>
          <cell r="V130">
            <v>163</v>
          </cell>
          <cell r="W130">
            <v>10</v>
          </cell>
          <cell r="X130">
            <v>20</v>
          </cell>
          <cell r="Y130">
            <v>17</v>
          </cell>
          <cell r="Z130">
            <v>37</v>
          </cell>
          <cell r="AA130">
            <v>84</v>
          </cell>
          <cell r="AB130">
            <v>37941</v>
          </cell>
          <cell r="AC130">
            <v>41771</v>
          </cell>
          <cell r="AD130">
            <v>49115</v>
          </cell>
          <cell r="AE130">
            <v>48442</v>
          </cell>
          <cell r="AF130">
            <v>177269</v>
          </cell>
          <cell r="AG130">
            <v>177516</v>
          </cell>
          <cell r="AH130">
            <v>41</v>
          </cell>
          <cell r="AI130">
            <v>46</v>
          </cell>
          <cell r="AJ130">
            <v>53</v>
          </cell>
          <cell r="AK130">
            <v>21</v>
          </cell>
          <cell r="AL130">
            <v>161</v>
          </cell>
          <cell r="AM130">
            <v>32</v>
          </cell>
          <cell r="AN130">
            <v>43</v>
          </cell>
          <cell r="AO130">
            <v>12</v>
          </cell>
          <cell r="AP130">
            <v>13</v>
          </cell>
          <cell r="AQ130">
            <v>100</v>
          </cell>
          <cell r="AR130">
            <v>41504</v>
          </cell>
          <cell r="AS130">
            <v>52530</v>
          </cell>
          <cell r="AT130">
            <v>58762</v>
          </cell>
          <cell r="AU130">
            <v>60697</v>
          </cell>
          <cell r="AV130">
            <v>213493</v>
          </cell>
          <cell r="AW130">
            <v>213754</v>
          </cell>
          <cell r="AX130">
            <v>43</v>
          </cell>
          <cell r="AY130">
            <v>27</v>
          </cell>
          <cell r="AZ130">
            <v>10</v>
          </cell>
          <cell r="BA130">
            <v>5</v>
          </cell>
          <cell r="BB130">
            <v>85</v>
          </cell>
          <cell r="BC130">
            <v>29</v>
          </cell>
          <cell r="BD130">
            <v>9</v>
          </cell>
          <cell r="BE130">
            <v>0</v>
          </cell>
          <cell r="BF130">
            <v>0</v>
          </cell>
          <cell r="BG130">
            <v>38</v>
          </cell>
          <cell r="BH130">
            <v>42109</v>
          </cell>
          <cell r="BI130">
            <v>48771</v>
          </cell>
          <cell r="BJ130">
            <v>57509</v>
          </cell>
          <cell r="BK130">
            <v>51409</v>
          </cell>
          <cell r="BL130">
            <v>199798</v>
          </cell>
          <cell r="BM130">
            <v>199921</v>
          </cell>
          <cell r="BN130">
            <v>1</v>
          </cell>
          <cell r="BO130">
            <v>3</v>
          </cell>
          <cell r="BP130">
            <v>4</v>
          </cell>
          <cell r="BQ130">
            <v>46</v>
          </cell>
          <cell r="BR130">
            <v>41</v>
          </cell>
          <cell r="BS130">
            <v>87</v>
          </cell>
          <cell r="BT130">
            <v>367</v>
          </cell>
          <cell r="BU130">
            <v>219</v>
          </cell>
          <cell r="BV130">
            <v>586</v>
          </cell>
          <cell r="BW130">
            <v>770</v>
          </cell>
          <cell r="BX130">
            <v>519</v>
          </cell>
          <cell r="BY130">
            <v>1289</v>
          </cell>
          <cell r="BZ130">
            <v>1966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36369</v>
          </cell>
          <cell r="CG130">
            <v>494</v>
          </cell>
          <cell r="CH130">
            <v>10873</v>
          </cell>
          <cell r="CI130">
            <v>25284</v>
          </cell>
          <cell r="CJ130">
            <v>73020</v>
          </cell>
          <cell r="CK130">
            <v>74986</v>
          </cell>
          <cell r="CL130">
            <v>455</v>
          </cell>
          <cell r="CM130">
            <v>341</v>
          </cell>
          <cell r="CN130">
            <v>796</v>
          </cell>
          <cell r="CO130">
            <v>673</v>
          </cell>
          <cell r="CP130">
            <v>557</v>
          </cell>
          <cell r="CQ130">
            <v>1230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13104</v>
          </cell>
          <cell r="CY130">
            <v>11747</v>
          </cell>
          <cell r="CZ130">
            <v>24851</v>
          </cell>
          <cell r="DA130">
            <v>16308</v>
          </cell>
          <cell r="DB130">
            <v>15308</v>
          </cell>
          <cell r="DC130">
            <v>31616</v>
          </cell>
          <cell r="DD130">
            <v>1561</v>
          </cell>
          <cell r="DE130">
            <v>1080</v>
          </cell>
          <cell r="DF130">
            <v>2641</v>
          </cell>
          <cell r="DG130">
            <v>1032</v>
          </cell>
          <cell r="DH130">
            <v>717</v>
          </cell>
          <cell r="DI130">
            <v>1749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39375</v>
          </cell>
          <cell r="DQ130">
            <v>38214</v>
          </cell>
          <cell r="DR130">
            <v>77589</v>
          </cell>
          <cell r="DS130">
            <v>19023</v>
          </cell>
          <cell r="DT130">
            <v>19786</v>
          </cell>
          <cell r="DU130">
            <v>38809</v>
          </cell>
          <cell r="DV130">
            <v>6416</v>
          </cell>
          <cell r="DW130">
            <v>0</v>
          </cell>
          <cell r="DX130">
            <v>172865</v>
          </cell>
          <cell r="DY130">
            <v>179281</v>
          </cell>
          <cell r="DZ130">
            <v>476</v>
          </cell>
          <cell r="EA130">
            <v>351</v>
          </cell>
          <cell r="EB130">
            <v>827</v>
          </cell>
          <cell r="EC130">
            <v>16</v>
          </cell>
          <cell r="ED130">
            <v>25</v>
          </cell>
          <cell r="EE130">
            <v>41</v>
          </cell>
          <cell r="EF130">
            <v>2308</v>
          </cell>
          <cell r="EG130">
            <v>2544</v>
          </cell>
          <cell r="EH130">
            <v>4852</v>
          </cell>
          <cell r="EI130">
            <v>6028</v>
          </cell>
          <cell r="EJ130">
            <v>6014</v>
          </cell>
          <cell r="EK130">
            <v>12042</v>
          </cell>
          <cell r="EL130">
            <v>17762</v>
          </cell>
          <cell r="EM130">
            <v>14</v>
          </cell>
          <cell r="EN130">
            <v>11</v>
          </cell>
          <cell r="EO130">
            <v>25</v>
          </cell>
          <cell r="EP130">
            <v>9</v>
          </cell>
          <cell r="EQ130">
            <v>3</v>
          </cell>
          <cell r="ER130">
            <v>12</v>
          </cell>
          <cell r="ES130">
            <v>15</v>
          </cell>
          <cell r="ET130">
            <v>27</v>
          </cell>
          <cell r="EU130">
            <v>42</v>
          </cell>
          <cell r="EV130">
            <v>0</v>
          </cell>
          <cell r="EW130">
            <v>0</v>
          </cell>
          <cell r="EX130">
            <v>0</v>
          </cell>
          <cell r="EY130">
            <v>79</v>
          </cell>
          <cell r="EZ130">
            <v>14114</v>
          </cell>
          <cell r="FA130">
            <v>13736</v>
          </cell>
          <cell r="FB130">
            <v>27850</v>
          </cell>
          <cell r="FC130">
            <v>6479</v>
          </cell>
          <cell r="FD130">
            <v>4891</v>
          </cell>
          <cell r="FE130">
            <v>11370</v>
          </cell>
          <cell r="FF130">
            <v>9745</v>
          </cell>
          <cell r="FG130">
            <v>9126</v>
          </cell>
          <cell r="FH130">
            <v>18871</v>
          </cell>
          <cell r="FI130">
            <v>11508</v>
          </cell>
          <cell r="FJ130">
            <v>10455</v>
          </cell>
          <cell r="FK130">
            <v>21963</v>
          </cell>
          <cell r="FL130">
            <v>80054</v>
          </cell>
          <cell r="FM130">
            <v>97895</v>
          </cell>
          <cell r="FN130">
            <v>6030</v>
          </cell>
          <cell r="FO130">
            <v>5350</v>
          </cell>
          <cell r="FP130">
            <v>11380</v>
          </cell>
          <cell r="FQ130">
            <v>73</v>
          </cell>
          <cell r="FR130">
            <v>77</v>
          </cell>
          <cell r="FS130">
            <v>150</v>
          </cell>
          <cell r="FT130">
            <v>13441</v>
          </cell>
          <cell r="FU130">
            <v>13540</v>
          </cell>
          <cell r="FV130">
            <v>26981</v>
          </cell>
          <cell r="FW130">
            <v>8034</v>
          </cell>
        </row>
        <row r="131">
          <cell r="A131" t="str">
            <v>ДАППШара-СурСФО</v>
          </cell>
          <cell r="B131" t="str">
            <v>Новосибирский</v>
          </cell>
          <cell r="C131" t="str">
            <v>Шара-Сур</v>
          </cell>
          <cell r="D131" t="str">
            <v>АПП</v>
          </cell>
          <cell r="E131" t="str">
            <v>ДАПП</v>
          </cell>
          <cell r="F131" t="str">
            <v>да</v>
          </cell>
          <cell r="G131" t="str">
            <v>СФО</v>
          </cell>
          <cell r="H131" t="str">
            <v>Республика Тыва</v>
          </cell>
          <cell r="I131" t="str">
            <v>Восток</v>
          </cell>
          <cell r="J131" t="str">
            <v>РМК</v>
          </cell>
          <cell r="K131" t="str">
            <v>нет</v>
          </cell>
          <cell r="L131" t="str">
            <v>Монголия</v>
          </cell>
          <cell r="M131" t="str">
            <v>Тэс</v>
          </cell>
          <cell r="N131">
            <v>2470</v>
          </cell>
          <cell r="O131">
            <v>1235</v>
          </cell>
          <cell r="P131">
            <v>2470</v>
          </cell>
          <cell r="Q131">
            <v>25</v>
          </cell>
          <cell r="R131">
            <v>4</v>
          </cell>
          <cell r="S131">
            <v>2</v>
          </cell>
          <cell r="T131">
            <v>2</v>
          </cell>
          <cell r="U131">
            <v>8</v>
          </cell>
          <cell r="V131">
            <v>16</v>
          </cell>
          <cell r="W131">
            <v>0</v>
          </cell>
          <cell r="X131">
            <v>0</v>
          </cell>
          <cell r="Y131">
            <v>12</v>
          </cell>
          <cell r="Z131">
            <v>0</v>
          </cell>
          <cell r="AA131">
            <v>12</v>
          </cell>
          <cell r="AB131">
            <v>412</v>
          </cell>
          <cell r="AC131">
            <v>359</v>
          </cell>
          <cell r="AD131">
            <v>261</v>
          </cell>
          <cell r="AE131">
            <v>384</v>
          </cell>
          <cell r="AF131">
            <v>1416</v>
          </cell>
          <cell r="AG131">
            <v>1444</v>
          </cell>
          <cell r="AH131">
            <v>12</v>
          </cell>
          <cell r="AI131">
            <v>1</v>
          </cell>
          <cell r="AJ131">
            <v>1</v>
          </cell>
          <cell r="AK131">
            <v>12</v>
          </cell>
          <cell r="AL131">
            <v>26</v>
          </cell>
          <cell r="AM131">
            <v>4</v>
          </cell>
          <cell r="AN131">
            <v>0</v>
          </cell>
          <cell r="AO131">
            <v>0</v>
          </cell>
          <cell r="AP131">
            <v>0</v>
          </cell>
          <cell r="AQ131">
            <v>4</v>
          </cell>
          <cell r="AR131">
            <v>232</v>
          </cell>
          <cell r="AS131">
            <v>188</v>
          </cell>
          <cell r="AT131">
            <v>110</v>
          </cell>
          <cell r="AU131">
            <v>107</v>
          </cell>
          <cell r="AV131">
            <v>637</v>
          </cell>
          <cell r="AW131">
            <v>667</v>
          </cell>
          <cell r="AX131">
            <v>14</v>
          </cell>
          <cell r="AY131">
            <v>0</v>
          </cell>
          <cell r="AZ131">
            <v>0</v>
          </cell>
          <cell r="BA131">
            <v>5</v>
          </cell>
          <cell r="BB131">
            <v>19</v>
          </cell>
          <cell r="BC131">
            <v>0</v>
          </cell>
          <cell r="BD131">
            <v>0</v>
          </cell>
          <cell r="BE131">
            <v>2</v>
          </cell>
          <cell r="BF131">
            <v>0</v>
          </cell>
          <cell r="BG131">
            <v>2</v>
          </cell>
          <cell r="BH131">
            <v>132</v>
          </cell>
          <cell r="BI131">
            <v>152</v>
          </cell>
          <cell r="BJ131">
            <v>121</v>
          </cell>
          <cell r="BK131">
            <v>90</v>
          </cell>
          <cell r="BL131">
            <v>495</v>
          </cell>
          <cell r="BM131">
            <v>516</v>
          </cell>
          <cell r="BN131">
            <v>5</v>
          </cell>
          <cell r="BO131">
            <v>5</v>
          </cell>
          <cell r="BP131">
            <v>10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10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67</v>
          </cell>
          <cell r="CG131">
            <v>0</v>
          </cell>
          <cell r="CH131">
            <v>0</v>
          </cell>
          <cell r="CI131">
            <v>0</v>
          </cell>
          <cell r="CJ131">
            <v>67</v>
          </cell>
          <cell r="CK131">
            <v>77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8</v>
          </cell>
          <cell r="EJ131">
            <v>8</v>
          </cell>
          <cell r="EK131">
            <v>16</v>
          </cell>
          <cell r="EL131">
            <v>16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0</v>
          </cell>
          <cell r="ER131">
            <v>0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  <cell r="EW131">
            <v>0</v>
          </cell>
          <cell r="EX131">
            <v>0</v>
          </cell>
          <cell r="EY131">
            <v>0</v>
          </cell>
          <cell r="EZ131">
            <v>0</v>
          </cell>
          <cell r="FA131">
            <v>0</v>
          </cell>
          <cell r="FB131">
            <v>0</v>
          </cell>
          <cell r="FC131">
            <v>16</v>
          </cell>
          <cell r="FD131">
            <v>25</v>
          </cell>
          <cell r="FE131">
            <v>41</v>
          </cell>
          <cell r="FF131">
            <v>21</v>
          </cell>
          <cell r="FG131">
            <v>29</v>
          </cell>
          <cell r="FH131">
            <v>50</v>
          </cell>
          <cell r="FI131">
            <v>21</v>
          </cell>
          <cell r="FJ131">
            <v>24</v>
          </cell>
          <cell r="FK131">
            <v>45</v>
          </cell>
          <cell r="FL131">
            <v>136</v>
          </cell>
          <cell r="FM131">
            <v>152</v>
          </cell>
          <cell r="FN131">
            <v>25</v>
          </cell>
          <cell r="FO131">
            <v>26</v>
          </cell>
          <cell r="FP131">
            <v>51</v>
          </cell>
          <cell r="FQ131">
            <v>0</v>
          </cell>
          <cell r="FR131">
            <v>0</v>
          </cell>
          <cell r="FS131">
            <v>0</v>
          </cell>
          <cell r="FT131">
            <v>25</v>
          </cell>
          <cell r="FU131">
            <v>38</v>
          </cell>
          <cell r="FV131">
            <v>63</v>
          </cell>
          <cell r="FW131">
            <v>5</v>
          </cell>
        </row>
        <row r="132">
          <cell r="A132" t="str">
            <v>МАППШебекиноЦФО</v>
          </cell>
          <cell r="B132" t="str">
            <v>Белгородский</v>
          </cell>
          <cell r="C132" t="str">
            <v>Шебекино</v>
          </cell>
          <cell r="D132" t="str">
            <v>АПП</v>
          </cell>
          <cell r="E132" t="str">
            <v>МАПП</v>
          </cell>
          <cell r="F132" t="str">
            <v>да</v>
          </cell>
          <cell r="G132" t="str">
            <v>ЦФО</v>
          </cell>
          <cell r="H132" t="str">
            <v>Белгородская область</v>
          </cell>
          <cell r="I132" t="str">
            <v>Западный</v>
          </cell>
          <cell r="J132" t="str">
            <v>Сухопутный</v>
          </cell>
          <cell r="K132" t="str">
            <v>нет</v>
          </cell>
          <cell r="L132" t="str">
            <v>Украина</v>
          </cell>
          <cell r="M132" t="str">
            <v>Плетеновка</v>
          </cell>
          <cell r="N132">
            <v>73000</v>
          </cell>
          <cell r="O132">
            <v>18250</v>
          </cell>
          <cell r="P132">
            <v>273750</v>
          </cell>
          <cell r="Q132">
            <v>1000</v>
          </cell>
          <cell r="R132">
            <v>2695</v>
          </cell>
          <cell r="S132">
            <v>3488</v>
          </cell>
          <cell r="T132">
            <v>3481</v>
          </cell>
          <cell r="U132">
            <v>3591</v>
          </cell>
          <cell r="V132">
            <v>13255</v>
          </cell>
          <cell r="W132">
            <v>1229</v>
          </cell>
          <cell r="X132">
            <v>1456</v>
          </cell>
          <cell r="Y132">
            <v>1537</v>
          </cell>
          <cell r="Z132">
            <v>1409</v>
          </cell>
          <cell r="AA132">
            <v>5631</v>
          </cell>
          <cell r="AB132">
            <v>54043</v>
          </cell>
          <cell r="AC132">
            <v>64862</v>
          </cell>
          <cell r="AD132">
            <v>71349</v>
          </cell>
          <cell r="AE132">
            <v>75089</v>
          </cell>
          <cell r="AF132">
            <v>265343</v>
          </cell>
          <cell r="AG132">
            <v>284229</v>
          </cell>
          <cell r="AH132">
            <v>2546</v>
          </cell>
          <cell r="AI132">
            <v>3058</v>
          </cell>
          <cell r="AJ132">
            <v>3056</v>
          </cell>
          <cell r="AK132">
            <v>3316</v>
          </cell>
          <cell r="AL132">
            <v>11976</v>
          </cell>
          <cell r="AM132">
            <v>818</v>
          </cell>
          <cell r="AN132">
            <v>955</v>
          </cell>
          <cell r="AO132">
            <v>1507</v>
          </cell>
          <cell r="AP132">
            <v>1373</v>
          </cell>
          <cell r="AQ132">
            <v>4653</v>
          </cell>
          <cell r="AR132">
            <v>59945</v>
          </cell>
          <cell r="AS132">
            <v>69418</v>
          </cell>
          <cell r="AT132">
            <v>61251</v>
          </cell>
          <cell r="AU132">
            <v>59778</v>
          </cell>
          <cell r="AV132">
            <v>250392</v>
          </cell>
          <cell r="AW132">
            <v>267021</v>
          </cell>
          <cell r="AX132">
            <v>1714</v>
          </cell>
          <cell r="AY132">
            <v>2019</v>
          </cell>
          <cell r="AZ132">
            <v>2097</v>
          </cell>
          <cell r="BA132">
            <v>2855</v>
          </cell>
          <cell r="BB132">
            <v>8685</v>
          </cell>
          <cell r="BC132">
            <v>911</v>
          </cell>
          <cell r="BD132">
            <v>1046</v>
          </cell>
          <cell r="BE132">
            <v>1195</v>
          </cell>
          <cell r="BF132">
            <v>831</v>
          </cell>
          <cell r="BG132">
            <v>3983</v>
          </cell>
          <cell r="BH132">
            <v>37100</v>
          </cell>
          <cell r="BI132">
            <v>51008</v>
          </cell>
          <cell r="BJ132">
            <v>56410</v>
          </cell>
          <cell r="BK132">
            <v>50520</v>
          </cell>
          <cell r="BL132">
            <v>195038</v>
          </cell>
          <cell r="BM132">
            <v>207706</v>
          </cell>
          <cell r="BN132">
            <v>1094</v>
          </cell>
          <cell r="BO132">
            <v>949</v>
          </cell>
          <cell r="BP132">
            <v>2043</v>
          </cell>
          <cell r="BQ132">
            <v>50</v>
          </cell>
          <cell r="BR132">
            <v>46</v>
          </cell>
          <cell r="BS132">
            <v>96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2139</v>
          </cell>
          <cell r="CA132">
            <v>677</v>
          </cell>
          <cell r="CB132">
            <v>0</v>
          </cell>
          <cell r="CC132">
            <v>0</v>
          </cell>
          <cell r="CD132">
            <v>0</v>
          </cell>
          <cell r="CE132">
            <v>677</v>
          </cell>
          <cell r="CF132">
            <v>29274</v>
          </cell>
          <cell r="CG132">
            <v>22</v>
          </cell>
          <cell r="CH132">
            <v>0</v>
          </cell>
          <cell r="CI132">
            <v>0</v>
          </cell>
          <cell r="CJ132">
            <v>29296</v>
          </cell>
          <cell r="CK132">
            <v>32112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2</v>
          </cell>
          <cell r="EA132">
            <v>0</v>
          </cell>
          <cell r="EB132">
            <v>2</v>
          </cell>
          <cell r="EC132">
            <v>7</v>
          </cell>
          <cell r="ED132">
            <v>13</v>
          </cell>
          <cell r="EE132">
            <v>20</v>
          </cell>
          <cell r="EF132">
            <v>32</v>
          </cell>
          <cell r="EG132">
            <v>39</v>
          </cell>
          <cell r="EH132">
            <v>71</v>
          </cell>
          <cell r="EI132">
            <v>0</v>
          </cell>
          <cell r="EJ132">
            <v>0</v>
          </cell>
          <cell r="EK132">
            <v>0</v>
          </cell>
          <cell r="EL132">
            <v>93</v>
          </cell>
          <cell r="EM132">
            <v>0</v>
          </cell>
          <cell r="EN132">
            <v>1</v>
          </cell>
          <cell r="EO132">
            <v>1</v>
          </cell>
          <cell r="EP132">
            <v>2</v>
          </cell>
          <cell r="EQ132">
            <v>13</v>
          </cell>
          <cell r="ER132">
            <v>15</v>
          </cell>
          <cell r="ES132">
            <v>5</v>
          </cell>
          <cell r="ET132">
            <v>7</v>
          </cell>
          <cell r="EU132">
            <v>12</v>
          </cell>
          <cell r="EV132">
            <v>0</v>
          </cell>
          <cell r="EW132">
            <v>0</v>
          </cell>
          <cell r="EX132">
            <v>0</v>
          </cell>
          <cell r="EY132">
            <v>28</v>
          </cell>
          <cell r="EZ132">
            <v>1755</v>
          </cell>
          <cell r="FA132">
            <v>1027</v>
          </cell>
          <cell r="FB132">
            <v>2782</v>
          </cell>
          <cell r="FC132">
            <v>9448</v>
          </cell>
          <cell r="FD132">
            <v>8052</v>
          </cell>
          <cell r="FE132">
            <v>17500</v>
          </cell>
          <cell r="FF132">
            <v>7840</v>
          </cell>
          <cell r="FG132">
            <v>6922</v>
          </cell>
          <cell r="FH132">
            <v>14762</v>
          </cell>
          <cell r="FI132">
            <v>1</v>
          </cell>
          <cell r="FJ132">
            <v>0</v>
          </cell>
          <cell r="FK132">
            <v>1</v>
          </cell>
          <cell r="FL132">
            <v>35045</v>
          </cell>
          <cell r="FM132">
            <v>35166</v>
          </cell>
          <cell r="FN132">
            <v>0</v>
          </cell>
          <cell r="FO132">
            <v>0</v>
          </cell>
          <cell r="FP132">
            <v>0</v>
          </cell>
          <cell r="FQ132">
            <v>0</v>
          </cell>
          <cell r="FR132">
            <v>0</v>
          </cell>
          <cell r="FS132">
            <v>0</v>
          </cell>
          <cell r="FT132">
            <v>0</v>
          </cell>
          <cell r="FU132">
            <v>0</v>
          </cell>
          <cell r="FV132">
            <v>0</v>
          </cell>
          <cell r="FW132">
            <v>0</v>
          </cell>
        </row>
        <row r="133">
          <cell r="A133" t="str">
            <v>МАППШумилкиноСЗФО</v>
          </cell>
          <cell r="B133" t="str">
            <v>Псковский</v>
          </cell>
          <cell r="C133" t="str">
            <v>Шумилкино</v>
          </cell>
          <cell r="D133" t="str">
            <v>АПП</v>
          </cell>
          <cell r="E133" t="str">
            <v>МАПП</v>
          </cell>
          <cell r="F133" t="str">
            <v>да</v>
          </cell>
          <cell r="G133" t="str">
            <v>СЗФО</v>
          </cell>
          <cell r="H133" t="str">
            <v>Псковская область</v>
          </cell>
          <cell r="I133" t="str">
            <v>Западный</v>
          </cell>
          <cell r="J133" t="str">
            <v>Сухопутный</v>
          </cell>
          <cell r="K133" t="str">
            <v>нет</v>
          </cell>
          <cell r="L133" t="str">
            <v>Эстонская Республика</v>
          </cell>
          <cell r="M133" t="str">
            <v>Лухамаа</v>
          </cell>
          <cell r="N133">
            <v>109500</v>
          </cell>
          <cell r="O133">
            <v>29200</v>
          </cell>
          <cell r="P133">
            <v>591300</v>
          </cell>
          <cell r="Q133">
            <v>2000</v>
          </cell>
          <cell r="R133">
            <v>11314</v>
          </cell>
          <cell r="S133">
            <v>13640</v>
          </cell>
          <cell r="T133">
            <v>14368</v>
          </cell>
          <cell r="U133">
            <v>16182</v>
          </cell>
          <cell r="V133">
            <v>55504</v>
          </cell>
          <cell r="W133">
            <v>1160</v>
          </cell>
          <cell r="X133">
            <v>1337</v>
          </cell>
          <cell r="Y133">
            <v>1490</v>
          </cell>
          <cell r="Z133">
            <v>1228</v>
          </cell>
          <cell r="AA133">
            <v>5215</v>
          </cell>
          <cell r="AB133">
            <v>42590</v>
          </cell>
          <cell r="AC133">
            <v>48195</v>
          </cell>
          <cell r="AD133">
            <v>62329</v>
          </cell>
          <cell r="AE133">
            <v>45525</v>
          </cell>
          <cell r="AF133">
            <v>198639</v>
          </cell>
          <cell r="AG133">
            <v>259358</v>
          </cell>
          <cell r="AH133">
            <v>13027</v>
          </cell>
          <cell r="AI133">
            <v>15904</v>
          </cell>
          <cell r="AJ133">
            <v>14646</v>
          </cell>
          <cell r="AK133">
            <v>15315</v>
          </cell>
          <cell r="AL133">
            <v>58892</v>
          </cell>
          <cell r="AM133">
            <v>1142</v>
          </cell>
          <cell r="AN133">
            <v>1393</v>
          </cell>
          <cell r="AO133">
            <v>1396</v>
          </cell>
          <cell r="AP133">
            <v>1169</v>
          </cell>
          <cell r="AQ133">
            <v>5100</v>
          </cell>
          <cell r="AR133">
            <v>46057</v>
          </cell>
          <cell r="AS133">
            <v>55024</v>
          </cell>
          <cell r="AT133">
            <v>64916</v>
          </cell>
          <cell r="AU133">
            <v>48658</v>
          </cell>
          <cell r="AV133">
            <v>214655</v>
          </cell>
          <cell r="AW133">
            <v>278647</v>
          </cell>
          <cell r="AX133">
            <v>12652</v>
          </cell>
          <cell r="AY133">
            <v>15022</v>
          </cell>
          <cell r="AZ133">
            <v>15386</v>
          </cell>
          <cell r="BA133">
            <v>15709</v>
          </cell>
          <cell r="BB133">
            <v>58769</v>
          </cell>
          <cell r="BC133">
            <v>1236</v>
          </cell>
          <cell r="BD133">
            <v>1885</v>
          </cell>
          <cell r="BE133">
            <v>1485</v>
          </cell>
          <cell r="BF133">
            <v>1201</v>
          </cell>
          <cell r="BG133">
            <v>5807</v>
          </cell>
          <cell r="BH133">
            <v>42595</v>
          </cell>
          <cell r="BI133">
            <v>56710</v>
          </cell>
          <cell r="BJ133">
            <v>66081</v>
          </cell>
          <cell r="BK133">
            <v>47552</v>
          </cell>
          <cell r="BL133">
            <v>212938</v>
          </cell>
          <cell r="BM133">
            <v>277514</v>
          </cell>
          <cell r="BN133">
            <v>3205</v>
          </cell>
          <cell r="BO133">
            <v>9861</v>
          </cell>
          <cell r="BP133">
            <v>13066</v>
          </cell>
          <cell r="BQ133">
            <v>3075</v>
          </cell>
          <cell r="BR133">
            <v>9095</v>
          </cell>
          <cell r="BS133">
            <v>12170</v>
          </cell>
          <cell r="BT133">
            <v>3896</v>
          </cell>
          <cell r="BU133">
            <v>11538</v>
          </cell>
          <cell r="BV133">
            <v>15434</v>
          </cell>
          <cell r="BW133">
            <v>4619</v>
          </cell>
          <cell r="BX133">
            <v>13568</v>
          </cell>
          <cell r="BY133">
            <v>18187</v>
          </cell>
          <cell r="BZ133">
            <v>58857</v>
          </cell>
          <cell r="CA133">
            <v>1104</v>
          </cell>
          <cell r="CB133">
            <v>0</v>
          </cell>
          <cell r="CC133">
            <v>3</v>
          </cell>
          <cell r="CD133">
            <v>5</v>
          </cell>
          <cell r="CE133">
            <v>1112</v>
          </cell>
          <cell r="CF133">
            <v>43399</v>
          </cell>
          <cell r="CG133">
            <v>419</v>
          </cell>
          <cell r="CH133">
            <v>2316</v>
          </cell>
          <cell r="CI133">
            <v>2676</v>
          </cell>
          <cell r="CJ133">
            <v>48810</v>
          </cell>
          <cell r="CK133">
            <v>108779</v>
          </cell>
          <cell r="CL133">
            <v>3758</v>
          </cell>
          <cell r="CM133">
            <v>10773</v>
          </cell>
          <cell r="CN133">
            <v>14531</v>
          </cell>
          <cell r="CO133">
            <v>4822</v>
          </cell>
          <cell r="CP133">
            <v>13029</v>
          </cell>
          <cell r="CQ133">
            <v>17851</v>
          </cell>
          <cell r="CR133">
            <v>3</v>
          </cell>
          <cell r="CS133">
            <v>3</v>
          </cell>
          <cell r="CT133">
            <v>6</v>
          </cell>
          <cell r="CU133">
            <v>1</v>
          </cell>
          <cell r="CV133">
            <v>0</v>
          </cell>
          <cell r="CW133">
            <v>1</v>
          </cell>
          <cell r="CX133">
            <v>1536</v>
          </cell>
          <cell r="CY133">
            <v>1331</v>
          </cell>
          <cell r="CZ133">
            <v>2867</v>
          </cell>
          <cell r="DA133">
            <v>2595</v>
          </cell>
          <cell r="DB133">
            <v>2074</v>
          </cell>
          <cell r="DC133">
            <v>4669</v>
          </cell>
          <cell r="DD133">
            <v>4162</v>
          </cell>
          <cell r="DE133">
            <v>11891</v>
          </cell>
          <cell r="DF133">
            <v>16053</v>
          </cell>
          <cell r="DG133">
            <v>4255</v>
          </cell>
          <cell r="DH133">
            <v>12144</v>
          </cell>
          <cell r="DI133">
            <v>16399</v>
          </cell>
          <cell r="DJ133">
            <v>18</v>
          </cell>
          <cell r="DK133">
            <v>22</v>
          </cell>
          <cell r="DL133">
            <v>40</v>
          </cell>
          <cell r="DM133">
            <v>19</v>
          </cell>
          <cell r="DN133">
            <v>15</v>
          </cell>
          <cell r="DO133">
            <v>34</v>
          </cell>
          <cell r="DP133">
            <v>4324</v>
          </cell>
          <cell r="DQ133">
            <v>3997</v>
          </cell>
          <cell r="DR133">
            <v>8321</v>
          </cell>
          <cell r="DS133">
            <v>3793</v>
          </cell>
          <cell r="DT133">
            <v>3560</v>
          </cell>
          <cell r="DU133">
            <v>7353</v>
          </cell>
          <cell r="DV133">
            <v>64834</v>
          </cell>
          <cell r="DW133">
            <v>81</v>
          </cell>
          <cell r="DX133">
            <v>23210</v>
          </cell>
          <cell r="DY133">
            <v>88125</v>
          </cell>
          <cell r="DZ133">
            <v>3775</v>
          </cell>
          <cell r="EA133">
            <v>10205</v>
          </cell>
          <cell r="EB133">
            <v>13980</v>
          </cell>
          <cell r="EC133">
            <v>6349</v>
          </cell>
          <cell r="ED133">
            <v>9886</v>
          </cell>
          <cell r="EE133">
            <v>16235</v>
          </cell>
          <cell r="EF133">
            <v>5211</v>
          </cell>
          <cell r="EG133">
            <v>11505</v>
          </cell>
          <cell r="EH133">
            <v>16716</v>
          </cell>
          <cell r="EI133">
            <v>5036</v>
          </cell>
          <cell r="EJ133">
            <v>10369</v>
          </cell>
          <cell r="EK133">
            <v>15405</v>
          </cell>
          <cell r="EL133">
            <v>62336</v>
          </cell>
          <cell r="EM133">
            <v>28</v>
          </cell>
          <cell r="EN133">
            <v>25</v>
          </cell>
          <cell r="EO133">
            <v>53</v>
          </cell>
          <cell r="EP133">
            <v>41</v>
          </cell>
          <cell r="EQ133">
            <v>31</v>
          </cell>
          <cell r="ER133">
            <v>72</v>
          </cell>
          <cell r="ES133">
            <v>107</v>
          </cell>
          <cell r="ET133">
            <v>111</v>
          </cell>
          <cell r="EU133">
            <v>218</v>
          </cell>
          <cell r="EV133">
            <v>94</v>
          </cell>
          <cell r="EW133">
            <v>89</v>
          </cell>
          <cell r="EX133">
            <v>183</v>
          </cell>
          <cell r="EY133">
            <v>526</v>
          </cell>
          <cell r="EZ133">
            <v>4018</v>
          </cell>
          <cell r="FA133">
            <v>4194</v>
          </cell>
          <cell r="FB133">
            <v>8212</v>
          </cell>
          <cell r="FC133">
            <v>7434</v>
          </cell>
          <cell r="FD133">
            <v>7468</v>
          </cell>
          <cell r="FE133">
            <v>14902</v>
          </cell>
          <cell r="FF133">
            <v>13706</v>
          </cell>
          <cell r="FG133">
            <v>13509</v>
          </cell>
          <cell r="FH133">
            <v>27215</v>
          </cell>
          <cell r="FI133">
            <v>7544</v>
          </cell>
          <cell r="FJ133">
            <v>7075</v>
          </cell>
          <cell r="FK133">
            <v>14619</v>
          </cell>
          <cell r="FL133">
            <v>64948</v>
          </cell>
          <cell r="FM133">
            <v>127810</v>
          </cell>
          <cell r="FN133">
            <v>4916</v>
          </cell>
          <cell r="FO133">
            <v>8127</v>
          </cell>
          <cell r="FP133">
            <v>13043</v>
          </cell>
          <cell r="FQ133">
            <v>89</v>
          </cell>
          <cell r="FR133">
            <v>66</v>
          </cell>
          <cell r="FS133">
            <v>155</v>
          </cell>
          <cell r="FT133">
            <v>7220</v>
          </cell>
          <cell r="FU133">
            <v>6502</v>
          </cell>
          <cell r="FV133">
            <v>13722</v>
          </cell>
          <cell r="FW133">
            <v>4876</v>
          </cell>
        </row>
        <row r="134">
          <cell r="A134" t="str">
            <v>МАППЯраг-КазмалярСКФО</v>
          </cell>
          <cell r="B134" t="str">
            <v>Северо-Кавказский</v>
          </cell>
          <cell r="C134" t="str">
            <v>Яраг-Казмаляр</v>
          </cell>
          <cell r="D134" t="str">
            <v>АПП</v>
          </cell>
          <cell r="E134" t="str">
            <v>МАПП</v>
          </cell>
          <cell r="F134" t="str">
            <v>да</v>
          </cell>
          <cell r="G134" t="str">
            <v>СКФО</v>
          </cell>
          <cell r="H134" t="str">
            <v>Республика Дагестан</v>
          </cell>
          <cell r="I134" t="str">
            <v>Север-Юг</v>
          </cell>
          <cell r="J134" t="str">
            <v>Западный</v>
          </cell>
          <cell r="K134" t="str">
            <v>нет</v>
          </cell>
          <cell r="L134" t="str">
            <v>Азербайджанская Республика</v>
          </cell>
          <cell r="M134" t="str">
            <v>Самур</v>
          </cell>
          <cell r="N134">
            <v>109500</v>
          </cell>
          <cell r="O134">
            <v>7300</v>
          </cell>
          <cell r="P134">
            <v>65700</v>
          </cell>
          <cell r="Q134">
            <v>500</v>
          </cell>
          <cell r="R134">
            <v>18865</v>
          </cell>
          <cell r="S134">
            <v>21729</v>
          </cell>
          <cell r="T134">
            <v>15911</v>
          </cell>
          <cell r="U134">
            <v>25682</v>
          </cell>
          <cell r="V134">
            <v>82187</v>
          </cell>
          <cell r="W134">
            <v>1879</v>
          </cell>
          <cell r="X134">
            <v>2861</v>
          </cell>
          <cell r="Y134">
            <v>3422</v>
          </cell>
          <cell r="Z134">
            <v>2243</v>
          </cell>
          <cell r="AA134">
            <v>10405</v>
          </cell>
          <cell r="AB134">
            <v>36817</v>
          </cell>
          <cell r="AC134">
            <v>49473</v>
          </cell>
          <cell r="AD134">
            <v>69364</v>
          </cell>
          <cell r="AE134">
            <v>60066</v>
          </cell>
          <cell r="AF134">
            <v>215720</v>
          </cell>
          <cell r="AG134">
            <v>308312</v>
          </cell>
          <cell r="AH134">
            <v>25966</v>
          </cell>
          <cell r="AI134">
            <v>31408</v>
          </cell>
          <cell r="AJ134">
            <v>19263</v>
          </cell>
          <cell r="AK134">
            <v>33707</v>
          </cell>
          <cell r="AL134">
            <v>110344</v>
          </cell>
          <cell r="AM134">
            <v>1415</v>
          </cell>
          <cell r="AN134">
            <v>1235</v>
          </cell>
          <cell r="AO134">
            <v>1436</v>
          </cell>
          <cell r="AP134">
            <v>975</v>
          </cell>
          <cell r="AQ134">
            <v>5061</v>
          </cell>
          <cell r="AR134">
            <v>50019</v>
          </cell>
          <cell r="AS134">
            <v>66304</v>
          </cell>
          <cell r="AT134">
            <v>80855</v>
          </cell>
          <cell r="AU134">
            <v>72962</v>
          </cell>
          <cell r="AV134">
            <v>270140</v>
          </cell>
          <cell r="AW134">
            <v>385545</v>
          </cell>
          <cell r="AX134">
            <v>28479</v>
          </cell>
          <cell r="AY134">
            <v>34418</v>
          </cell>
          <cell r="AZ134">
            <v>23647</v>
          </cell>
          <cell r="BA134">
            <v>38955</v>
          </cell>
          <cell r="BB134">
            <v>125499</v>
          </cell>
          <cell r="BC134">
            <v>701</v>
          </cell>
          <cell r="BD134">
            <v>892</v>
          </cell>
          <cell r="BE134">
            <v>1085</v>
          </cell>
          <cell r="BF134">
            <v>739</v>
          </cell>
          <cell r="BG134">
            <v>3417</v>
          </cell>
          <cell r="BH134">
            <v>73014</v>
          </cell>
          <cell r="BI134">
            <v>82516</v>
          </cell>
          <cell r="BJ134">
            <v>96342</v>
          </cell>
          <cell r="BK134">
            <v>79883</v>
          </cell>
          <cell r="BL134">
            <v>331755</v>
          </cell>
          <cell r="BM134">
            <v>460671</v>
          </cell>
          <cell r="BN134">
            <v>19793</v>
          </cell>
          <cell r="BO134">
            <v>19825</v>
          </cell>
          <cell r="BP134">
            <v>39618</v>
          </cell>
          <cell r="BQ134">
            <v>20607</v>
          </cell>
          <cell r="BR134">
            <v>19465</v>
          </cell>
          <cell r="BS134">
            <v>40072</v>
          </cell>
          <cell r="BT134">
            <v>14524</v>
          </cell>
          <cell r="BU134">
            <v>15525</v>
          </cell>
          <cell r="BV134">
            <v>30049</v>
          </cell>
          <cell r="BW134">
            <v>21365</v>
          </cell>
          <cell r="BX134">
            <v>22518</v>
          </cell>
          <cell r="BY134">
            <v>43883</v>
          </cell>
          <cell r="BZ134">
            <v>153622</v>
          </cell>
          <cell r="CA134">
            <v>635</v>
          </cell>
          <cell r="CB134">
            <v>17</v>
          </cell>
          <cell r="CC134">
            <v>10</v>
          </cell>
          <cell r="CD134">
            <v>8</v>
          </cell>
          <cell r="CE134">
            <v>670</v>
          </cell>
          <cell r="CF134">
            <v>65930</v>
          </cell>
          <cell r="CG134">
            <v>571</v>
          </cell>
          <cell r="CH134">
            <v>891</v>
          </cell>
          <cell r="CI134">
            <v>491</v>
          </cell>
          <cell r="CJ134">
            <v>67883</v>
          </cell>
          <cell r="CK134">
            <v>222175</v>
          </cell>
          <cell r="CL134">
            <v>21186</v>
          </cell>
          <cell r="CM134">
            <v>21704</v>
          </cell>
          <cell r="CN134">
            <v>42890</v>
          </cell>
          <cell r="CO134">
            <v>23677</v>
          </cell>
          <cell r="CP134">
            <v>23496</v>
          </cell>
          <cell r="CQ134">
            <v>47173</v>
          </cell>
          <cell r="CR134">
            <v>2</v>
          </cell>
          <cell r="CS134">
            <v>1</v>
          </cell>
          <cell r="CT134">
            <v>3</v>
          </cell>
          <cell r="CU134">
            <v>3</v>
          </cell>
          <cell r="CV134">
            <v>2</v>
          </cell>
          <cell r="CW134">
            <v>5</v>
          </cell>
          <cell r="CX134">
            <v>286</v>
          </cell>
          <cell r="CY134">
            <v>213</v>
          </cell>
          <cell r="CZ134">
            <v>499</v>
          </cell>
          <cell r="DA134">
            <v>600</v>
          </cell>
          <cell r="DB134">
            <v>601</v>
          </cell>
          <cell r="DC134">
            <v>1201</v>
          </cell>
          <cell r="DD134">
            <v>15422</v>
          </cell>
          <cell r="DE134">
            <v>17562</v>
          </cell>
          <cell r="DF134">
            <v>32984</v>
          </cell>
          <cell r="DG134">
            <v>24002</v>
          </cell>
          <cell r="DH134">
            <v>22163</v>
          </cell>
          <cell r="DI134">
            <v>46165</v>
          </cell>
          <cell r="DJ134">
            <v>3</v>
          </cell>
          <cell r="DK134">
            <v>1</v>
          </cell>
          <cell r="DL134">
            <v>4</v>
          </cell>
          <cell r="DM134">
            <v>1</v>
          </cell>
          <cell r="DN134">
            <v>1</v>
          </cell>
          <cell r="DO134">
            <v>2</v>
          </cell>
          <cell r="DP134">
            <v>913</v>
          </cell>
          <cell r="DQ134">
            <v>467</v>
          </cell>
          <cell r="DR134">
            <v>1380</v>
          </cell>
          <cell r="DS134">
            <v>579</v>
          </cell>
          <cell r="DT134">
            <v>596</v>
          </cell>
          <cell r="DU134">
            <v>1175</v>
          </cell>
          <cell r="DV134">
            <v>169212</v>
          </cell>
          <cell r="DW134">
            <v>14</v>
          </cell>
          <cell r="DX134">
            <v>4255</v>
          </cell>
          <cell r="DY134">
            <v>173481</v>
          </cell>
          <cell r="DZ134">
            <v>18869</v>
          </cell>
          <cell r="EA134">
            <v>17892</v>
          </cell>
          <cell r="EB134">
            <v>36761</v>
          </cell>
          <cell r="EC134">
            <v>25732</v>
          </cell>
          <cell r="ED134">
            <v>23891</v>
          </cell>
          <cell r="EE134">
            <v>49623</v>
          </cell>
          <cell r="EF134">
            <v>22603</v>
          </cell>
          <cell r="EG134">
            <v>23713</v>
          </cell>
          <cell r="EH134">
            <v>46316</v>
          </cell>
          <cell r="EI134">
            <v>27753</v>
          </cell>
          <cell r="EJ134">
            <v>23730</v>
          </cell>
          <cell r="EK134">
            <v>51483</v>
          </cell>
          <cell r="EL134">
            <v>184183</v>
          </cell>
          <cell r="EM134">
            <v>1</v>
          </cell>
          <cell r="EN134">
            <v>0</v>
          </cell>
          <cell r="EO134">
            <v>1</v>
          </cell>
          <cell r="EP134">
            <v>2</v>
          </cell>
          <cell r="EQ134">
            <v>1</v>
          </cell>
          <cell r="ER134">
            <v>3</v>
          </cell>
          <cell r="ES134">
            <v>2</v>
          </cell>
          <cell r="ET134">
            <v>2</v>
          </cell>
          <cell r="EU134">
            <v>4</v>
          </cell>
          <cell r="EV134">
            <v>1</v>
          </cell>
          <cell r="EW134">
            <v>8</v>
          </cell>
          <cell r="EX134">
            <v>9</v>
          </cell>
          <cell r="EY134">
            <v>17</v>
          </cell>
          <cell r="EZ134">
            <v>660</v>
          </cell>
          <cell r="FA134">
            <v>524</v>
          </cell>
          <cell r="FB134">
            <v>1184</v>
          </cell>
          <cell r="FC134">
            <v>417</v>
          </cell>
          <cell r="FD134">
            <v>151</v>
          </cell>
          <cell r="FE134">
            <v>568</v>
          </cell>
          <cell r="FF134">
            <v>855</v>
          </cell>
          <cell r="FG134">
            <v>150</v>
          </cell>
          <cell r="FH134">
            <v>1005</v>
          </cell>
          <cell r="FI134">
            <v>517</v>
          </cell>
          <cell r="FJ134">
            <v>150</v>
          </cell>
          <cell r="FK134">
            <v>667</v>
          </cell>
          <cell r="FL134">
            <v>3424</v>
          </cell>
          <cell r="FM134">
            <v>187624</v>
          </cell>
          <cell r="FN134">
            <v>24755</v>
          </cell>
          <cell r="FO134">
            <v>26033</v>
          </cell>
          <cell r="FP134">
            <v>50788</v>
          </cell>
          <cell r="FQ134">
            <v>0</v>
          </cell>
          <cell r="FR134">
            <v>0</v>
          </cell>
          <cell r="FS134">
            <v>0</v>
          </cell>
          <cell r="FT134">
            <v>493</v>
          </cell>
          <cell r="FU134">
            <v>137</v>
          </cell>
          <cell r="FV134">
            <v>630</v>
          </cell>
          <cell r="FW134">
            <v>26874</v>
          </cell>
        </row>
        <row r="135">
          <cell r="A135" t="str">
            <v>ВППАбаканСФО</v>
          </cell>
          <cell r="B135" t="str">
            <v>Новосибирский</v>
          </cell>
          <cell r="C135" t="str">
            <v>Абакан</v>
          </cell>
          <cell r="D135" t="str">
            <v>ВПП</v>
          </cell>
          <cell r="E135" t="str">
            <v>ВПП</v>
          </cell>
          <cell r="F135" t="str">
            <v>да</v>
          </cell>
          <cell r="G135" t="str">
            <v>СФО</v>
          </cell>
          <cell r="H135" t="str">
            <v>Республика Хакасия</v>
          </cell>
          <cell r="I135" t="str">
            <v>Не является признаком отнесения к МТК</v>
          </cell>
          <cell r="J135" t="str">
            <v>Не является признаком отнесения к МТК</v>
          </cell>
          <cell r="K135" t="str">
            <v>нет</v>
          </cell>
          <cell r="L135" t="str">
            <v>не применимо</v>
          </cell>
          <cell r="M135" t="str">
            <v>не применимо</v>
          </cell>
          <cell r="N135">
            <v>365</v>
          </cell>
          <cell r="O135">
            <v>365</v>
          </cell>
          <cell r="P135">
            <v>0</v>
          </cell>
          <cell r="Q135">
            <v>2</v>
          </cell>
          <cell r="R135">
            <v>0</v>
          </cell>
          <cell r="S135">
            <v>4</v>
          </cell>
          <cell r="T135">
            <v>2</v>
          </cell>
          <cell r="U135">
            <v>2</v>
          </cell>
          <cell r="V135">
            <v>8</v>
          </cell>
          <cell r="W135">
            <v>19</v>
          </cell>
          <cell r="X135">
            <v>10</v>
          </cell>
          <cell r="Y135">
            <v>9</v>
          </cell>
          <cell r="Z135">
            <v>19</v>
          </cell>
          <cell r="AA135">
            <v>57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65</v>
          </cell>
          <cell r="AH135">
            <v>0</v>
          </cell>
          <cell r="AI135">
            <v>1</v>
          </cell>
          <cell r="AJ135">
            <v>0</v>
          </cell>
          <cell r="AK135">
            <v>17</v>
          </cell>
          <cell r="AL135">
            <v>18</v>
          </cell>
          <cell r="AM135">
            <v>18</v>
          </cell>
          <cell r="AN135">
            <v>9</v>
          </cell>
          <cell r="AO135">
            <v>128</v>
          </cell>
          <cell r="AP135">
            <v>193</v>
          </cell>
          <cell r="AQ135">
            <v>348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366</v>
          </cell>
          <cell r="AX135">
            <v>0</v>
          </cell>
          <cell r="AY135">
            <v>69</v>
          </cell>
          <cell r="AZ135">
            <v>0</v>
          </cell>
          <cell r="BA135">
            <v>5</v>
          </cell>
          <cell r="BB135">
            <v>74</v>
          </cell>
          <cell r="BC135">
            <v>156</v>
          </cell>
          <cell r="BD135">
            <v>190</v>
          </cell>
          <cell r="BE135">
            <v>19</v>
          </cell>
          <cell r="BF135">
            <v>17</v>
          </cell>
          <cell r="BG135">
            <v>382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456</v>
          </cell>
          <cell r="BN135">
            <v>0</v>
          </cell>
          <cell r="BO135">
            <v>0</v>
          </cell>
          <cell r="BP135">
            <v>0</v>
          </cell>
          <cell r="BQ135">
            <v>18</v>
          </cell>
          <cell r="BR135">
            <v>10</v>
          </cell>
          <cell r="BS135">
            <v>28</v>
          </cell>
          <cell r="BT135">
            <v>29</v>
          </cell>
          <cell r="BU135">
            <v>14</v>
          </cell>
          <cell r="BV135">
            <v>43</v>
          </cell>
          <cell r="BW135">
            <v>12</v>
          </cell>
          <cell r="BX135">
            <v>2</v>
          </cell>
          <cell r="BY135">
            <v>14</v>
          </cell>
          <cell r="BZ135">
            <v>85</v>
          </cell>
          <cell r="CA135">
            <v>17</v>
          </cell>
          <cell r="CB135">
            <v>0</v>
          </cell>
          <cell r="CC135">
            <v>0</v>
          </cell>
          <cell r="CD135">
            <v>0</v>
          </cell>
          <cell r="CE135">
            <v>17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102</v>
          </cell>
          <cell r="CL135">
            <v>18</v>
          </cell>
          <cell r="CM135">
            <v>2</v>
          </cell>
          <cell r="CN135">
            <v>20</v>
          </cell>
          <cell r="CO135">
            <v>12</v>
          </cell>
          <cell r="CP135">
            <v>1</v>
          </cell>
          <cell r="CQ135">
            <v>13</v>
          </cell>
          <cell r="CR135">
            <v>1</v>
          </cell>
          <cell r="CS135">
            <v>1</v>
          </cell>
          <cell r="CT135">
            <v>2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38</v>
          </cell>
          <cell r="DE135">
            <v>4</v>
          </cell>
          <cell r="DF135">
            <v>42</v>
          </cell>
          <cell r="DG135">
            <v>69</v>
          </cell>
          <cell r="DH135">
            <v>3</v>
          </cell>
          <cell r="DI135">
            <v>72</v>
          </cell>
          <cell r="DJ135">
            <v>1</v>
          </cell>
          <cell r="DK135">
            <v>1</v>
          </cell>
          <cell r="DL135">
            <v>2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147</v>
          </cell>
          <cell r="DW135">
            <v>4</v>
          </cell>
          <cell r="DX135">
            <v>0</v>
          </cell>
          <cell r="DY135">
            <v>151</v>
          </cell>
          <cell r="DZ135">
            <v>56</v>
          </cell>
          <cell r="EA135">
            <v>4</v>
          </cell>
          <cell r="EB135">
            <v>60</v>
          </cell>
          <cell r="EC135">
            <v>46</v>
          </cell>
          <cell r="ED135">
            <v>0</v>
          </cell>
          <cell r="EE135">
            <v>46</v>
          </cell>
          <cell r="EF135">
            <v>79</v>
          </cell>
          <cell r="EG135">
            <v>0</v>
          </cell>
          <cell r="EH135">
            <v>79</v>
          </cell>
          <cell r="EI135">
            <v>80</v>
          </cell>
          <cell r="EJ135">
            <v>1</v>
          </cell>
          <cell r="EK135">
            <v>81</v>
          </cell>
          <cell r="EL135">
            <v>266</v>
          </cell>
          <cell r="EM135">
            <v>0</v>
          </cell>
          <cell r="EN135">
            <v>0</v>
          </cell>
          <cell r="EO135">
            <v>0</v>
          </cell>
          <cell r="EP135">
            <v>3</v>
          </cell>
          <cell r="EQ135">
            <v>2</v>
          </cell>
          <cell r="ER135">
            <v>5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  <cell r="EW135">
            <v>0</v>
          </cell>
          <cell r="EX135">
            <v>0</v>
          </cell>
          <cell r="EY135">
            <v>5</v>
          </cell>
          <cell r="EZ135">
            <v>0</v>
          </cell>
          <cell r="FA135">
            <v>0</v>
          </cell>
          <cell r="FB135">
            <v>0</v>
          </cell>
          <cell r="FC135">
            <v>0</v>
          </cell>
          <cell r="FD135">
            <v>0</v>
          </cell>
          <cell r="FE135">
            <v>0</v>
          </cell>
          <cell r="FF135">
            <v>0</v>
          </cell>
          <cell r="FG135">
            <v>0</v>
          </cell>
          <cell r="FH135">
            <v>0</v>
          </cell>
          <cell r="FI135">
            <v>0</v>
          </cell>
          <cell r="FJ135">
            <v>0</v>
          </cell>
          <cell r="FK135">
            <v>0</v>
          </cell>
          <cell r="FL135">
            <v>0</v>
          </cell>
          <cell r="FM135">
            <v>271</v>
          </cell>
          <cell r="FN135">
            <v>24</v>
          </cell>
          <cell r="FO135">
            <v>2</v>
          </cell>
          <cell r="FP135">
            <v>26</v>
          </cell>
          <cell r="FQ135">
            <v>0</v>
          </cell>
          <cell r="FR135">
            <v>1</v>
          </cell>
          <cell r="FS135">
            <v>1</v>
          </cell>
          <cell r="FT135">
            <v>0</v>
          </cell>
          <cell r="FU135">
            <v>0</v>
          </cell>
          <cell r="FV135">
            <v>0</v>
          </cell>
          <cell r="FW135">
            <v>20</v>
          </cell>
        </row>
        <row r="136">
          <cell r="A136" t="str">
            <v>ВППАнадырь (Угольный)ДФО</v>
          </cell>
          <cell r="B136" t="str">
            <v>Владивостокский</v>
          </cell>
          <cell r="C136" t="str">
            <v>Анадырь (Угольный)</v>
          </cell>
          <cell r="D136" t="str">
            <v>ВПП</v>
          </cell>
          <cell r="E136" t="str">
            <v>ВПП</v>
          </cell>
          <cell r="F136" t="str">
            <v>да</v>
          </cell>
          <cell r="G136" t="str">
            <v>ДФО</v>
          </cell>
          <cell r="H136" t="str">
            <v>Чукотский автономный округ</v>
          </cell>
          <cell r="I136" t="str">
            <v>Не является признаком отнесения к МТК</v>
          </cell>
          <cell r="J136" t="str">
            <v>Не является признаком отнесения к МТК</v>
          </cell>
          <cell r="K136" t="str">
            <v>да</v>
          </cell>
          <cell r="L136" t="str">
            <v>не применимо</v>
          </cell>
          <cell r="M136" t="str">
            <v>не применимо</v>
          </cell>
          <cell r="N136">
            <v>0</v>
          </cell>
          <cell r="O136">
            <v>0</v>
          </cell>
          <cell r="P136">
            <v>0</v>
          </cell>
          <cell r="Q136">
            <v>5</v>
          </cell>
          <cell r="R136">
            <v>0</v>
          </cell>
          <cell r="S136">
            <v>3</v>
          </cell>
          <cell r="T136">
            <v>2</v>
          </cell>
          <cell r="U136">
            <v>0</v>
          </cell>
          <cell r="V136">
            <v>5</v>
          </cell>
          <cell r="W136">
            <v>7</v>
          </cell>
          <cell r="X136">
            <v>16</v>
          </cell>
          <cell r="Y136">
            <v>32</v>
          </cell>
          <cell r="Z136">
            <v>7</v>
          </cell>
          <cell r="AA136">
            <v>62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67</v>
          </cell>
          <cell r="AH136">
            <v>0</v>
          </cell>
          <cell r="AI136">
            <v>1</v>
          </cell>
          <cell r="AJ136">
            <v>0</v>
          </cell>
          <cell r="AK136">
            <v>0</v>
          </cell>
          <cell r="AL136">
            <v>1</v>
          </cell>
          <cell r="AM136">
            <v>6</v>
          </cell>
          <cell r="AN136">
            <v>5</v>
          </cell>
          <cell r="AO136">
            <v>37</v>
          </cell>
          <cell r="AP136">
            <v>5</v>
          </cell>
          <cell r="AQ136">
            <v>53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54</v>
          </cell>
          <cell r="AX136">
            <v>0</v>
          </cell>
          <cell r="AY136">
            <v>0</v>
          </cell>
          <cell r="AZ136">
            <v>1</v>
          </cell>
          <cell r="BA136">
            <v>0</v>
          </cell>
          <cell r="BB136">
            <v>1</v>
          </cell>
          <cell r="BC136">
            <v>7</v>
          </cell>
          <cell r="BD136">
            <v>18</v>
          </cell>
          <cell r="BE136">
            <v>42</v>
          </cell>
          <cell r="BF136">
            <v>2</v>
          </cell>
          <cell r="BG136">
            <v>69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70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2</v>
          </cell>
          <cell r="CB136">
            <v>1</v>
          </cell>
          <cell r="CC136">
            <v>7</v>
          </cell>
          <cell r="CD136">
            <v>0</v>
          </cell>
          <cell r="CE136">
            <v>10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10</v>
          </cell>
          <cell r="CL136">
            <v>0</v>
          </cell>
          <cell r="CM136">
            <v>3</v>
          </cell>
          <cell r="CN136">
            <v>3</v>
          </cell>
          <cell r="CO136">
            <v>0</v>
          </cell>
          <cell r="CP136">
            <v>0</v>
          </cell>
          <cell r="CQ136">
            <v>0</v>
          </cell>
          <cell r="CR136">
            <v>1</v>
          </cell>
          <cell r="CS136">
            <v>2</v>
          </cell>
          <cell r="CT136">
            <v>3</v>
          </cell>
          <cell r="CU136">
            <v>4</v>
          </cell>
          <cell r="CV136">
            <v>3</v>
          </cell>
          <cell r="CW136">
            <v>7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4</v>
          </cell>
          <cell r="DK136">
            <v>3</v>
          </cell>
          <cell r="DL136">
            <v>7</v>
          </cell>
          <cell r="DM136">
            <v>1</v>
          </cell>
          <cell r="DN136">
            <v>1</v>
          </cell>
          <cell r="DO136">
            <v>2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3</v>
          </cell>
          <cell r="DW136">
            <v>19</v>
          </cell>
          <cell r="DX136">
            <v>0</v>
          </cell>
          <cell r="DY136">
            <v>22</v>
          </cell>
          <cell r="DZ136">
            <v>0</v>
          </cell>
          <cell r="EA136">
            <v>0</v>
          </cell>
          <cell r="EB136">
            <v>0</v>
          </cell>
          <cell r="EC136">
            <v>0</v>
          </cell>
          <cell r="ED136">
            <v>0</v>
          </cell>
          <cell r="EE136">
            <v>0</v>
          </cell>
          <cell r="EF136">
            <v>0</v>
          </cell>
          <cell r="EG136">
            <v>0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4</v>
          </cell>
          <cell r="EN136">
            <v>4</v>
          </cell>
          <cell r="EO136">
            <v>8</v>
          </cell>
          <cell r="EP136">
            <v>1</v>
          </cell>
          <cell r="EQ136">
            <v>1</v>
          </cell>
          <cell r="ER136">
            <v>2</v>
          </cell>
          <cell r="ES136">
            <v>0</v>
          </cell>
          <cell r="ET136">
            <v>1</v>
          </cell>
          <cell r="EU136">
            <v>1</v>
          </cell>
          <cell r="EV136">
            <v>1</v>
          </cell>
          <cell r="EW136">
            <v>1</v>
          </cell>
          <cell r="EX136">
            <v>2</v>
          </cell>
          <cell r="EY136">
            <v>13</v>
          </cell>
          <cell r="EZ136">
            <v>0</v>
          </cell>
          <cell r="FA136">
            <v>0</v>
          </cell>
          <cell r="FB136">
            <v>0</v>
          </cell>
          <cell r="FC136">
            <v>0</v>
          </cell>
          <cell r="FD136">
            <v>0</v>
          </cell>
          <cell r="FE136">
            <v>0</v>
          </cell>
          <cell r="FF136">
            <v>0</v>
          </cell>
          <cell r="FG136">
            <v>0</v>
          </cell>
          <cell r="FH136">
            <v>0</v>
          </cell>
          <cell r="FI136">
            <v>0</v>
          </cell>
          <cell r="FJ136">
            <v>0</v>
          </cell>
          <cell r="FK136">
            <v>0</v>
          </cell>
          <cell r="FL136">
            <v>0</v>
          </cell>
          <cell r="FM136">
            <v>13</v>
          </cell>
          <cell r="FN136">
            <v>0</v>
          </cell>
          <cell r="FO136">
            <v>0</v>
          </cell>
          <cell r="FP136">
            <v>0</v>
          </cell>
          <cell r="FQ136">
            <v>0</v>
          </cell>
          <cell r="FR136">
            <v>0</v>
          </cell>
          <cell r="FS136">
            <v>0</v>
          </cell>
          <cell r="FT136">
            <v>0</v>
          </cell>
          <cell r="FU136">
            <v>0</v>
          </cell>
          <cell r="FV136">
            <v>0</v>
          </cell>
          <cell r="FW136">
            <v>0</v>
          </cell>
        </row>
        <row r="137">
          <cell r="A137" t="str">
            <v>ВППАнапа (Витязево)ЮФО</v>
          </cell>
          <cell r="B137" t="str">
            <v>Сочинский</v>
          </cell>
          <cell r="C137" t="str">
            <v>Анапа (Витязево)</v>
          </cell>
          <cell r="D137" t="str">
            <v>ВПП</v>
          </cell>
          <cell r="E137" t="str">
            <v>ВПП</v>
          </cell>
          <cell r="F137" t="str">
            <v>да</v>
          </cell>
          <cell r="G137" t="str">
            <v>ЮФО</v>
          </cell>
          <cell r="H137" t="str">
            <v>Краснодарский край</v>
          </cell>
          <cell r="I137" t="str">
            <v>Не является признаком отнесения к МТК</v>
          </cell>
          <cell r="J137" t="str">
            <v>Не является признаком отнесения к МТК</v>
          </cell>
          <cell r="K137" t="str">
            <v>нет</v>
          </cell>
          <cell r="L137" t="str">
            <v>не применимо</v>
          </cell>
          <cell r="M137" t="str">
            <v>не применимо</v>
          </cell>
          <cell r="N137">
            <v>0</v>
          </cell>
          <cell r="O137">
            <v>0</v>
          </cell>
          <cell r="P137">
            <v>0</v>
          </cell>
          <cell r="Q137">
            <v>4</v>
          </cell>
          <cell r="R137">
            <v>43</v>
          </cell>
          <cell r="S137">
            <v>17</v>
          </cell>
          <cell r="T137">
            <v>18</v>
          </cell>
          <cell r="U137">
            <v>0</v>
          </cell>
          <cell r="V137">
            <v>78</v>
          </cell>
          <cell r="W137">
            <v>38</v>
          </cell>
          <cell r="X137">
            <v>40</v>
          </cell>
          <cell r="Y137">
            <v>381</v>
          </cell>
          <cell r="Z137">
            <v>203</v>
          </cell>
          <cell r="AA137">
            <v>662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740</v>
          </cell>
          <cell r="AH137">
            <v>50</v>
          </cell>
          <cell r="AI137">
            <v>8</v>
          </cell>
          <cell r="AJ137">
            <v>17</v>
          </cell>
          <cell r="AK137">
            <v>80</v>
          </cell>
          <cell r="AL137">
            <v>155</v>
          </cell>
          <cell r="AM137">
            <v>74</v>
          </cell>
          <cell r="AN137">
            <v>93</v>
          </cell>
          <cell r="AO137">
            <v>104</v>
          </cell>
          <cell r="AP137">
            <v>49</v>
          </cell>
          <cell r="AQ137">
            <v>320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475</v>
          </cell>
          <cell r="AX137">
            <v>14</v>
          </cell>
          <cell r="AY137">
            <v>15</v>
          </cell>
          <cell r="AZ137">
            <v>55</v>
          </cell>
          <cell r="BA137">
            <v>32</v>
          </cell>
          <cell r="BB137">
            <v>116</v>
          </cell>
          <cell r="BC137">
            <v>114</v>
          </cell>
          <cell r="BD137">
            <v>82</v>
          </cell>
          <cell r="BE137">
            <v>140</v>
          </cell>
          <cell r="BF137">
            <v>98</v>
          </cell>
          <cell r="BG137">
            <v>434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550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123</v>
          </cell>
          <cell r="CB137">
            <v>90</v>
          </cell>
          <cell r="CC137">
            <v>122</v>
          </cell>
          <cell r="CD137">
            <v>0</v>
          </cell>
          <cell r="CE137">
            <v>335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335</v>
          </cell>
          <cell r="CL137">
            <v>0</v>
          </cell>
          <cell r="CM137">
            <v>0</v>
          </cell>
          <cell r="CN137">
            <v>0</v>
          </cell>
          <cell r="CO137">
            <v>28</v>
          </cell>
          <cell r="CP137">
            <v>15</v>
          </cell>
          <cell r="CQ137">
            <v>43</v>
          </cell>
          <cell r="CR137">
            <v>58</v>
          </cell>
          <cell r="CS137">
            <v>43</v>
          </cell>
          <cell r="CT137">
            <v>101</v>
          </cell>
          <cell r="CU137">
            <v>54</v>
          </cell>
          <cell r="CV137">
            <v>62</v>
          </cell>
          <cell r="CW137">
            <v>116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91</v>
          </cell>
          <cell r="DK137">
            <v>72</v>
          </cell>
          <cell r="DL137">
            <v>163</v>
          </cell>
          <cell r="DM137">
            <v>50</v>
          </cell>
          <cell r="DN137">
            <v>55</v>
          </cell>
          <cell r="DO137">
            <v>105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43</v>
          </cell>
          <cell r="DW137">
            <v>485</v>
          </cell>
          <cell r="DX137">
            <v>0</v>
          </cell>
          <cell r="DY137">
            <v>528</v>
          </cell>
          <cell r="DZ137">
            <v>1</v>
          </cell>
          <cell r="EA137">
            <v>0</v>
          </cell>
          <cell r="EB137">
            <v>1</v>
          </cell>
          <cell r="EC137">
            <v>0</v>
          </cell>
          <cell r="ED137">
            <v>7</v>
          </cell>
          <cell r="EE137">
            <v>7</v>
          </cell>
          <cell r="EF137">
            <v>0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8</v>
          </cell>
          <cell r="EM137">
            <v>0</v>
          </cell>
          <cell r="EN137">
            <v>0</v>
          </cell>
          <cell r="EO137">
            <v>0</v>
          </cell>
          <cell r="EP137">
            <v>11</v>
          </cell>
          <cell r="EQ137">
            <v>7</v>
          </cell>
          <cell r="ER137">
            <v>18</v>
          </cell>
          <cell r="ES137">
            <v>18</v>
          </cell>
          <cell r="ET137">
            <v>17</v>
          </cell>
          <cell r="EU137">
            <v>35</v>
          </cell>
          <cell r="EV137">
            <v>8</v>
          </cell>
          <cell r="EW137">
            <v>6</v>
          </cell>
          <cell r="EX137">
            <v>14</v>
          </cell>
          <cell r="EY137">
            <v>67</v>
          </cell>
          <cell r="EZ137">
            <v>0</v>
          </cell>
          <cell r="FA137">
            <v>0</v>
          </cell>
          <cell r="FB137">
            <v>0</v>
          </cell>
          <cell r="FC137">
            <v>0</v>
          </cell>
          <cell r="FD137">
            <v>0</v>
          </cell>
          <cell r="FE137">
            <v>0</v>
          </cell>
          <cell r="FF137">
            <v>0</v>
          </cell>
          <cell r="FG137">
            <v>0</v>
          </cell>
          <cell r="FH137">
            <v>0</v>
          </cell>
          <cell r="FI137">
            <v>0</v>
          </cell>
          <cell r="FJ137">
            <v>0</v>
          </cell>
          <cell r="FK137">
            <v>0</v>
          </cell>
          <cell r="FL137">
            <v>0</v>
          </cell>
          <cell r="FM137">
            <v>75</v>
          </cell>
          <cell r="FN137">
            <v>0</v>
          </cell>
          <cell r="FO137">
            <v>0</v>
          </cell>
          <cell r="FP137">
            <v>0</v>
          </cell>
          <cell r="FQ137">
            <v>25</v>
          </cell>
          <cell r="FR137">
            <v>13</v>
          </cell>
          <cell r="FS137">
            <v>38</v>
          </cell>
          <cell r="FT137">
            <v>0</v>
          </cell>
          <cell r="FU137">
            <v>0</v>
          </cell>
          <cell r="FV137">
            <v>0</v>
          </cell>
          <cell r="FW137">
            <v>4</v>
          </cell>
        </row>
        <row r="138">
          <cell r="A138" t="str">
            <v>ВППАрхангельск (Талаги)СЗФО</v>
          </cell>
          <cell r="B138" t="str">
            <v>Мурманский</v>
          </cell>
          <cell r="C138" t="str">
            <v>Архангельск (Талаги)</v>
          </cell>
          <cell r="D138" t="str">
            <v>ВПП</v>
          </cell>
          <cell r="E138" t="str">
            <v>ВПП</v>
          </cell>
          <cell r="F138" t="str">
            <v>да</v>
          </cell>
          <cell r="G138" t="str">
            <v>СЗФО</v>
          </cell>
          <cell r="H138" t="str">
            <v>Архангельская область</v>
          </cell>
          <cell r="I138" t="str">
            <v>Не является признаком отнесения к МТК</v>
          </cell>
          <cell r="J138" t="str">
            <v>Не является признаком отнесения к МТК</v>
          </cell>
          <cell r="K138" t="str">
            <v>да</v>
          </cell>
          <cell r="L138" t="str">
            <v>не применимо</v>
          </cell>
          <cell r="M138" t="str">
            <v>не применимо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4</v>
          </cell>
          <cell r="U138">
            <v>2</v>
          </cell>
          <cell r="V138">
            <v>6</v>
          </cell>
          <cell r="W138">
            <v>28</v>
          </cell>
          <cell r="X138">
            <v>184</v>
          </cell>
          <cell r="Y138">
            <v>244</v>
          </cell>
          <cell r="Z138">
            <v>81</v>
          </cell>
          <cell r="AA138">
            <v>537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543</v>
          </cell>
          <cell r="AH138">
            <v>0</v>
          </cell>
          <cell r="AI138">
            <v>3</v>
          </cell>
          <cell r="AJ138">
            <v>4</v>
          </cell>
          <cell r="AK138">
            <v>0</v>
          </cell>
          <cell r="AL138">
            <v>7</v>
          </cell>
          <cell r="AM138">
            <v>15</v>
          </cell>
          <cell r="AN138">
            <v>190</v>
          </cell>
          <cell r="AO138">
            <v>202</v>
          </cell>
          <cell r="AP138">
            <v>60</v>
          </cell>
          <cell r="AQ138">
            <v>467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474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4</v>
          </cell>
          <cell r="BD138">
            <v>166</v>
          </cell>
          <cell r="BE138">
            <v>177</v>
          </cell>
          <cell r="BF138">
            <v>76</v>
          </cell>
          <cell r="BG138">
            <v>423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423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4</v>
          </cell>
          <cell r="CB138">
            <v>2</v>
          </cell>
          <cell r="CC138">
            <v>3</v>
          </cell>
          <cell r="CD138">
            <v>0</v>
          </cell>
          <cell r="CE138">
            <v>9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9</v>
          </cell>
          <cell r="CL138">
            <v>0</v>
          </cell>
          <cell r="CM138">
            <v>0</v>
          </cell>
          <cell r="CN138">
            <v>0</v>
          </cell>
          <cell r="CO138">
            <v>1</v>
          </cell>
          <cell r="CP138">
            <v>0</v>
          </cell>
          <cell r="CQ138">
            <v>1</v>
          </cell>
          <cell r="CR138">
            <v>4</v>
          </cell>
          <cell r="CS138">
            <v>4</v>
          </cell>
          <cell r="CT138">
            <v>8</v>
          </cell>
          <cell r="CU138">
            <v>0</v>
          </cell>
          <cell r="CV138">
            <v>1</v>
          </cell>
          <cell r="CW138">
            <v>1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36</v>
          </cell>
          <cell r="DK138">
            <v>34</v>
          </cell>
          <cell r="DL138">
            <v>70</v>
          </cell>
          <cell r="DM138">
            <v>49</v>
          </cell>
          <cell r="DN138">
            <v>51</v>
          </cell>
          <cell r="DO138">
            <v>100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1</v>
          </cell>
          <cell r="DW138">
            <v>179</v>
          </cell>
          <cell r="DX138">
            <v>0</v>
          </cell>
          <cell r="DY138">
            <v>180</v>
          </cell>
          <cell r="DZ138">
            <v>0</v>
          </cell>
          <cell r="EA138">
            <v>0</v>
          </cell>
          <cell r="EB138">
            <v>0</v>
          </cell>
          <cell r="EC138">
            <v>0</v>
          </cell>
          <cell r="ED138">
            <v>0</v>
          </cell>
          <cell r="EE138">
            <v>0</v>
          </cell>
          <cell r="EF138">
            <v>0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7</v>
          </cell>
          <cell r="EN138">
            <v>9</v>
          </cell>
          <cell r="EO138">
            <v>16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  <cell r="EW138">
            <v>0</v>
          </cell>
          <cell r="EX138">
            <v>0</v>
          </cell>
          <cell r="EY138">
            <v>16</v>
          </cell>
          <cell r="EZ138">
            <v>0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  <cell r="FF138">
            <v>0</v>
          </cell>
          <cell r="FG138">
            <v>0</v>
          </cell>
          <cell r="FH138">
            <v>0</v>
          </cell>
          <cell r="FI138">
            <v>0</v>
          </cell>
          <cell r="FJ138">
            <v>0</v>
          </cell>
          <cell r="FK138">
            <v>0</v>
          </cell>
          <cell r="FL138">
            <v>0</v>
          </cell>
          <cell r="FM138">
            <v>16</v>
          </cell>
          <cell r="FN138">
            <v>0</v>
          </cell>
          <cell r="FO138">
            <v>0</v>
          </cell>
          <cell r="FP138">
            <v>0</v>
          </cell>
          <cell r="FQ138">
            <v>2</v>
          </cell>
          <cell r="FR138">
            <v>2</v>
          </cell>
          <cell r="FS138">
            <v>4</v>
          </cell>
          <cell r="FT138">
            <v>0</v>
          </cell>
          <cell r="FU138">
            <v>0</v>
          </cell>
          <cell r="FV138">
            <v>0</v>
          </cell>
          <cell r="FW138">
            <v>0</v>
          </cell>
        </row>
        <row r="139">
          <cell r="A139" t="str">
            <v>ВППАстрахань (Нариманово)ЮФО</v>
          </cell>
          <cell r="B139" t="str">
            <v>Волгоградский</v>
          </cell>
          <cell r="C139" t="str">
            <v>Астрахань (Нариманово)</v>
          </cell>
          <cell r="D139" t="str">
            <v>ВПП</v>
          </cell>
          <cell r="E139" t="str">
            <v>ВПП</v>
          </cell>
          <cell r="F139" t="str">
            <v>да</v>
          </cell>
          <cell r="G139" t="str">
            <v>ЮФО</v>
          </cell>
          <cell r="H139" t="str">
            <v>Астраханская область</v>
          </cell>
          <cell r="I139" t="str">
            <v>Не является признаком отнесения к МТК</v>
          </cell>
          <cell r="J139" t="str">
            <v>Не является признаком отнесения к МТК</v>
          </cell>
          <cell r="K139" t="str">
            <v>нет</v>
          </cell>
          <cell r="L139" t="str">
            <v>не применимо</v>
          </cell>
          <cell r="M139" t="str">
            <v>не применимо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4</v>
          </cell>
          <cell r="S139">
            <v>8</v>
          </cell>
          <cell r="T139">
            <v>7</v>
          </cell>
          <cell r="U139">
            <v>2</v>
          </cell>
          <cell r="V139">
            <v>21</v>
          </cell>
          <cell r="W139">
            <v>417</v>
          </cell>
          <cell r="X139">
            <v>565</v>
          </cell>
          <cell r="Y139">
            <v>863</v>
          </cell>
          <cell r="Z139">
            <v>792</v>
          </cell>
          <cell r="AA139">
            <v>2637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2658</v>
          </cell>
          <cell r="AH139">
            <v>0</v>
          </cell>
          <cell r="AI139">
            <v>2</v>
          </cell>
          <cell r="AJ139">
            <v>10</v>
          </cell>
          <cell r="AK139">
            <v>8</v>
          </cell>
          <cell r="AL139">
            <v>20</v>
          </cell>
          <cell r="AM139">
            <v>527</v>
          </cell>
          <cell r="AN139">
            <v>736</v>
          </cell>
          <cell r="AO139">
            <v>732</v>
          </cell>
          <cell r="AP139">
            <v>612</v>
          </cell>
          <cell r="AQ139">
            <v>2607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2627</v>
          </cell>
          <cell r="AX139">
            <v>0</v>
          </cell>
          <cell r="AY139">
            <v>2</v>
          </cell>
          <cell r="AZ139">
            <v>12</v>
          </cell>
          <cell r="BA139">
            <v>0</v>
          </cell>
          <cell r="BB139">
            <v>14</v>
          </cell>
          <cell r="BC139">
            <v>561</v>
          </cell>
          <cell r="BD139">
            <v>721</v>
          </cell>
          <cell r="BE139">
            <v>854</v>
          </cell>
          <cell r="BF139">
            <v>713</v>
          </cell>
          <cell r="BG139">
            <v>2849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2863</v>
          </cell>
          <cell r="BN139">
            <v>1</v>
          </cell>
          <cell r="BO139">
            <v>1</v>
          </cell>
          <cell r="BP139">
            <v>2</v>
          </cell>
          <cell r="BQ139">
            <v>0</v>
          </cell>
          <cell r="BR139">
            <v>1</v>
          </cell>
          <cell r="BS139">
            <v>1</v>
          </cell>
          <cell r="BT139">
            <v>7</v>
          </cell>
          <cell r="BU139">
            <v>5</v>
          </cell>
          <cell r="BV139">
            <v>12</v>
          </cell>
          <cell r="BW139">
            <v>0</v>
          </cell>
          <cell r="BX139">
            <v>0</v>
          </cell>
          <cell r="BY139">
            <v>0</v>
          </cell>
          <cell r="BZ139">
            <v>15</v>
          </cell>
          <cell r="CA139">
            <v>557</v>
          </cell>
          <cell r="CB139">
            <v>330</v>
          </cell>
          <cell r="CC139">
            <v>322</v>
          </cell>
          <cell r="CD139">
            <v>0</v>
          </cell>
          <cell r="CE139">
            <v>1209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1224</v>
          </cell>
          <cell r="CL139">
            <v>7</v>
          </cell>
          <cell r="CM139">
            <v>9</v>
          </cell>
          <cell r="CN139">
            <v>16</v>
          </cell>
          <cell r="CO139">
            <v>0</v>
          </cell>
          <cell r="CP139">
            <v>0</v>
          </cell>
          <cell r="CQ139">
            <v>0</v>
          </cell>
          <cell r="CR139">
            <v>154</v>
          </cell>
          <cell r="CS139">
            <v>141</v>
          </cell>
          <cell r="CT139">
            <v>295</v>
          </cell>
          <cell r="CU139">
            <v>228</v>
          </cell>
          <cell r="CV139">
            <v>208</v>
          </cell>
          <cell r="CW139">
            <v>436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8</v>
          </cell>
          <cell r="DE139">
            <v>7</v>
          </cell>
          <cell r="DF139">
            <v>15</v>
          </cell>
          <cell r="DG139">
            <v>0</v>
          </cell>
          <cell r="DH139">
            <v>0</v>
          </cell>
          <cell r="DI139">
            <v>0</v>
          </cell>
          <cell r="DJ139">
            <v>283</v>
          </cell>
          <cell r="DK139">
            <v>258</v>
          </cell>
          <cell r="DL139">
            <v>541</v>
          </cell>
          <cell r="DM139">
            <v>218</v>
          </cell>
          <cell r="DN139">
            <v>204</v>
          </cell>
          <cell r="DO139">
            <v>422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31</v>
          </cell>
          <cell r="DW139">
            <v>1694</v>
          </cell>
          <cell r="DX139">
            <v>0</v>
          </cell>
          <cell r="DY139">
            <v>1725</v>
          </cell>
          <cell r="DZ139">
            <v>4</v>
          </cell>
          <cell r="EA139">
            <v>4</v>
          </cell>
          <cell r="EB139">
            <v>8</v>
          </cell>
          <cell r="EC139">
            <v>1</v>
          </cell>
          <cell r="ED139">
            <v>0</v>
          </cell>
          <cell r="EE139">
            <v>1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9</v>
          </cell>
          <cell r="EM139">
            <v>232</v>
          </cell>
          <cell r="EN139">
            <v>211</v>
          </cell>
          <cell r="EO139">
            <v>443</v>
          </cell>
          <cell r="EP139">
            <v>285</v>
          </cell>
          <cell r="EQ139">
            <v>286</v>
          </cell>
          <cell r="ER139">
            <v>571</v>
          </cell>
          <cell r="ES139">
            <v>378</v>
          </cell>
          <cell r="ET139">
            <v>367</v>
          </cell>
          <cell r="EU139">
            <v>745</v>
          </cell>
          <cell r="EV139">
            <v>403</v>
          </cell>
          <cell r="EW139">
            <v>375</v>
          </cell>
          <cell r="EX139">
            <v>778</v>
          </cell>
          <cell r="EY139">
            <v>2537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  <cell r="FF139">
            <v>0</v>
          </cell>
          <cell r="FG139">
            <v>0</v>
          </cell>
          <cell r="FH139">
            <v>0</v>
          </cell>
          <cell r="FI139">
            <v>0</v>
          </cell>
          <cell r="FJ139">
            <v>0</v>
          </cell>
          <cell r="FK139">
            <v>0</v>
          </cell>
          <cell r="FL139">
            <v>0</v>
          </cell>
          <cell r="FM139">
            <v>2546</v>
          </cell>
          <cell r="FN139">
            <v>2</v>
          </cell>
          <cell r="FO139">
            <v>6</v>
          </cell>
          <cell r="FP139">
            <v>8</v>
          </cell>
          <cell r="FQ139">
            <v>301</v>
          </cell>
          <cell r="FR139">
            <v>291</v>
          </cell>
          <cell r="FS139">
            <v>592</v>
          </cell>
          <cell r="FT139">
            <v>0</v>
          </cell>
          <cell r="FU139">
            <v>0</v>
          </cell>
          <cell r="FV139">
            <v>0</v>
          </cell>
          <cell r="FW139">
            <v>19</v>
          </cell>
        </row>
        <row r="140">
          <cell r="A140" t="str">
            <v>ВППБарнаулСФО</v>
          </cell>
          <cell r="B140" t="str">
            <v>Новосибирский</v>
          </cell>
          <cell r="C140" t="str">
            <v>Барнаул</v>
          </cell>
          <cell r="D140" t="str">
            <v>ВПП</v>
          </cell>
          <cell r="E140" t="str">
            <v>ВПП</v>
          </cell>
          <cell r="F140" t="str">
            <v>да</v>
          </cell>
          <cell r="G140" t="str">
            <v>СФО</v>
          </cell>
          <cell r="H140" t="str">
            <v>Алтайский край</v>
          </cell>
          <cell r="I140" t="str">
            <v>Не является признаком отнесения к МТК</v>
          </cell>
          <cell r="J140" t="str">
            <v>Не является признаком отнесения к МТК</v>
          </cell>
          <cell r="K140" t="str">
            <v>нет</v>
          </cell>
          <cell r="L140" t="str">
            <v>не применимо</v>
          </cell>
          <cell r="M140" t="str">
            <v>не применимо</v>
          </cell>
          <cell r="N140">
            <v>0</v>
          </cell>
          <cell r="O140">
            <v>365</v>
          </cell>
          <cell r="P140">
            <v>0</v>
          </cell>
          <cell r="Q140">
            <v>1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57</v>
          </cell>
          <cell r="X140">
            <v>79</v>
          </cell>
          <cell r="Y140">
            <v>93</v>
          </cell>
          <cell r="Z140">
            <v>53</v>
          </cell>
          <cell r="AA140">
            <v>282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282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62</v>
          </cell>
          <cell r="AN140">
            <v>72</v>
          </cell>
          <cell r="AO140">
            <v>112</v>
          </cell>
          <cell r="AP140">
            <v>90</v>
          </cell>
          <cell r="AQ140">
            <v>336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336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80</v>
          </cell>
          <cell r="BD140">
            <v>60</v>
          </cell>
          <cell r="BE140">
            <v>93</v>
          </cell>
          <cell r="BF140">
            <v>68</v>
          </cell>
          <cell r="BG140">
            <v>301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301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66</v>
          </cell>
          <cell r="CB140">
            <v>0</v>
          </cell>
          <cell r="CC140">
            <v>1</v>
          </cell>
          <cell r="CD140">
            <v>0</v>
          </cell>
          <cell r="CE140">
            <v>67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67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6</v>
          </cell>
          <cell r="CS140">
            <v>5</v>
          </cell>
          <cell r="CT140">
            <v>11</v>
          </cell>
          <cell r="CU140">
            <v>29</v>
          </cell>
          <cell r="CV140">
            <v>29</v>
          </cell>
          <cell r="CW140">
            <v>58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8</v>
          </cell>
          <cell r="DE140">
            <v>3</v>
          </cell>
          <cell r="DF140">
            <v>11</v>
          </cell>
          <cell r="DG140">
            <v>6</v>
          </cell>
          <cell r="DH140">
            <v>9</v>
          </cell>
          <cell r="DI140">
            <v>15</v>
          </cell>
          <cell r="DJ140">
            <v>44</v>
          </cell>
          <cell r="DK140">
            <v>44</v>
          </cell>
          <cell r="DL140">
            <v>88</v>
          </cell>
          <cell r="DM140">
            <v>16</v>
          </cell>
          <cell r="DN140">
            <v>13</v>
          </cell>
          <cell r="DO140">
            <v>29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26</v>
          </cell>
          <cell r="DW140">
            <v>186</v>
          </cell>
          <cell r="DX140">
            <v>0</v>
          </cell>
          <cell r="DY140">
            <v>212</v>
          </cell>
          <cell r="DZ140">
            <v>5</v>
          </cell>
          <cell r="EA140">
            <v>3</v>
          </cell>
          <cell r="EB140">
            <v>8</v>
          </cell>
          <cell r="EC140">
            <v>30</v>
          </cell>
          <cell r="ED140">
            <v>12</v>
          </cell>
          <cell r="EE140">
            <v>42</v>
          </cell>
          <cell r="EF140">
            <v>56</v>
          </cell>
          <cell r="EG140">
            <v>23</v>
          </cell>
          <cell r="EH140">
            <v>79</v>
          </cell>
          <cell r="EI140">
            <v>97</v>
          </cell>
          <cell r="EJ140">
            <v>60</v>
          </cell>
          <cell r="EK140">
            <v>157</v>
          </cell>
          <cell r="EL140">
            <v>286</v>
          </cell>
          <cell r="EM140">
            <v>2</v>
          </cell>
          <cell r="EN140">
            <v>4</v>
          </cell>
          <cell r="EO140">
            <v>6</v>
          </cell>
          <cell r="EP140">
            <v>6</v>
          </cell>
          <cell r="EQ140">
            <v>7</v>
          </cell>
          <cell r="ER140">
            <v>13</v>
          </cell>
          <cell r="ES140">
            <v>2</v>
          </cell>
          <cell r="ET140">
            <v>3</v>
          </cell>
          <cell r="EU140">
            <v>5</v>
          </cell>
          <cell r="EV140">
            <v>2</v>
          </cell>
          <cell r="EW140">
            <v>3</v>
          </cell>
          <cell r="EX140">
            <v>5</v>
          </cell>
          <cell r="EY140">
            <v>29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  <cell r="FG140">
            <v>0</v>
          </cell>
          <cell r="FH140">
            <v>0</v>
          </cell>
          <cell r="FI140">
            <v>0</v>
          </cell>
          <cell r="FJ140">
            <v>0</v>
          </cell>
          <cell r="FK140">
            <v>0</v>
          </cell>
          <cell r="FL140">
            <v>0</v>
          </cell>
          <cell r="FM140">
            <v>315</v>
          </cell>
          <cell r="FN140">
            <v>81</v>
          </cell>
          <cell r="FO140">
            <v>28</v>
          </cell>
          <cell r="FP140">
            <v>109</v>
          </cell>
          <cell r="FQ140">
            <v>0</v>
          </cell>
          <cell r="FR140">
            <v>1</v>
          </cell>
          <cell r="FS140">
            <v>1</v>
          </cell>
          <cell r="FT140">
            <v>0</v>
          </cell>
          <cell r="FU140">
            <v>0</v>
          </cell>
          <cell r="FV140">
            <v>0</v>
          </cell>
          <cell r="FW140">
            <v>2</v>
          </cell>
        </row>
        <row r="141">
          <cell r="A141" t="str">
            <v>ВППБелгородЦФО</v>
          </cell>
          <cell r="B141" t="str">
            <v>Белгородский</v>
          </cell>
          <cell r="C141" t="str">
            <v>Белгород</v>
          </cell>
          <cell r="D141" t="str">
            <v>ВПП</v>
          </cell>
          <cell r="E141" t="str">
            <v>ВПП</v>
          </cell>
          <cell r="F141" t="str">
            <v>да</v>
          </cell>
          <cell r="G141" t="str">
            <v>ЦФО</v>
          </cell>
          <cell r="H141" t="str">
            <v>Белгородская область</v>
          </cell>
          <cell r="I141" t="str">
            <v>Не является признаком отнесения к МТК</v>
          </cell>
          <cell r="J141" t="str">
            <v>Не является признаком отнесения к МТК</v>
          </cell>
          <cell r="K141" t="str">
            <v>нет</v>
          </cell>
          <cell r="L141" t="str">
            <v>не применимо</v>
          </cell>
          <cell r="M141" t="str">
            <v>не применимо</v>
          </cell>
          <cell r="N141">
            <v>0</v>
          </cell>
          <cell r="O141">
            <v>2920</v>
          </cell>
          <cell r="P141">
            <v>0</v>
          </cell>
          <cell r="Q141">
            <v>8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30</v>
          </cell>
          <cell r="X141">
            <v>182</v>
          </cell>
          <cell r="Y141">
            <v>288</v>
          </cell>
          <cell r="Z141">
            <v>95</v>
          </cell>
          <cell r="AA141">
            <v>595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595</v>
          </cell>
          <cell r="AH141">
            <v>0</v>
          </cell>
          <cell r="AI141">
            <v>0</v>
          </cell>
          <cell r="AJ141">
            <v>2</v>
          </cell>
          <cell r="AK141">
            <v>0</v>
          </cell>
          <cell r="AL141">
            <v>2</v>
          </cell>
          <cell r="AM141">
            <v>59</v>
          </cell>
          <cell r="AN141">
            <v>255</v>
          </cell>
          <cell r="AO141">
            <v>311</v>
          </cell>
          <cell r="AP141">
            <v>106</v>
          </cell>
          <cell r="AQ141">
            <v>731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733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33</v>
          </cell>
          <cell r="BD141">
            <v>332</v>
          </cell>
          <cell r="BE141">
            <v>410</v>
          </cell>
          <cell r="BF141">
            <v>151</v>
          </cell>
          <cell r="BG141">
            <v>926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926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44</v>
          </cell>
          <cell r="CB141">
            <v>2</v>
          </cell>
          <cell r="CC141">
            <v>3</v>
          </cell>
          <cell r="CD141">
            <v>0</v>
          </cell>
          <cell r="CE141">
            <v>49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49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10</v>
          </cell>
          <cell r="CS141">
            <v>8</v>
          </cell>
          <cell r="CT141">
            <v>18</v>
          </cell>
          <cell r="CU141">
            <v>37</v>
          </cell>
          <cell r="CV141">
            <v>28</v>
          </cell>
          <cell r="CW141">
            <v>65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3</v>
          </cell>
          <cell r="DE141">
            <v>2</v>
          </cell>
          <cell r="DF141">
            <v>5</v>
          </cell>
          <cell r="DG141">
            <v>0</v>
          </cell>
          <cell r="DH141">
            <v>0</v>
          </cell>
          <cell r="DI141">
            <v>0</v>
          </cell>
          <cell r="DJ141">
            <v>161</v>
          </cell>
          <cell r="DK141">
            <v>155</v>
          </cell>
          <cell r="DL141">
            <v>316</v>
          </cell>
          <cell r="DM141">
            <v>77</v>
          </cell>
          <cell r="DN141">
            <v>78</v>
          </cell>
          <cell r="DO141">
            <v>155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5</v>
          </cell>
          <cell r="DW141">
            <v>554</v>
          </cell>
          <cell r="DX141">
            <v>0</v>
          </cell>
          <cell r="DY141">
            <v>559</v>
          </cell>
          <cell r="DZ141">
            <v>0</v>
          </cell>
          <cell r="EA141">
            <v>0</v>
          </cell>
          <cell r="EB141">
            <v>0</v>
          </cell>
          <cell r="EC141">
            <v>0</v>
          </cell>
          <cell r="ED141">
            <v>0</v>
          </cell>
          <cell r="EE141">
            <v>0</v>
          </cell>
          <cell r="EF141">
            <v>0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8</v>
          </cell>
          <cell r="EN141">
            <v>9</v>
          </cell>
          <cell r="EO141">
            <v>17</v>
          </cell>
          <cell r="EP141">
            <v>0</v>
          </cell>
          <cell r="EQ141">
            <v>0</v>
          </cell>
          <cell r="ER141">
            <v>0</v>
          </cell>
          <cell r="ES141">
            <v>4</v>
          </cell>
          <cell r="ET141">
            <v>1</v>
          </cell>
          <cell r="EU141">
            <v>5</v>
          </cell>
          <cell r="EV141">
            <v>0</v>
          </cell>
          <cell r="EW141">
            <v>0</v>
          </cell>
          <cell r="EX141">
            <v>0</v>
          </cell>
          <cell r="EY141">
            <v>22</v>
          </cell>
          <cell r="EZ141">
            <v>0</v>
          </cell>
          <cell r="FA141">
            <v>0</v>
          </cell>
          <cell r="FB141">
            <v>0</v>
          </cell>
          <cell r="FC141">
            <v>0</v>
          </cell>
          <cell r="FD141">
            <v>0</v>
          </cell>
          <cell r="FE141">
            <v>0</v>
          </cell>
          <cell r="FF141">
            <v>0</v>
          </cell>
          <cell r="FG141">
            <v>0</v>
          </cell>
          <cell r="FH141">
            <v>0</v>
          </cell>
          <cell r="FI141">
            <v>0</v>
          </cell>
          <cell r="FJ141">
            <v>0</v>
          </cell>
          <cell r="FK141">
            <v>0</v>
          </cell>
          <cell r="FL141">
            <v>0</v>
          </cell>
          <cell r="FM141">
            <v>22</v>
          </cell>
          <cell r="FN141">
            <v>0</v>
          </cell>
          <cell r="FO141">
            <v>0</v>
          </cell>
          <cell r="FP141">
            <v>0</v>
          </cell>
          <cell r="FQ141">
            <v>0</v>
          </cell>
          <cell r="FR141">
            <v>0</v>
          </cell>
          <cell r="FS141">
            <v>0</v>
          </cell>
          <cell r="FT141">
            <v>0</v>
          </cell>
          <cell r="FU141">
            <v>0</v>
          </cell>
          <cell r="FV141">
            <v>0</v>
          </cell>
          <cell r="FW141">
            <v>0</v>
          </cell>
        </row>
        <row r="142">
          <cell r="A142" t="str">
            <v>ВППБлаговещенскДФО</v>
          </cell>
          <cell r="B142" t="str">
            <v>Хабаровский</v>
          </cell>
          <cell r="C142" t="str">
            <v>Благовещенск</v>
          </cell>
          <cell r="D142" t="str">
            <v>ВПП</v>
          </cell>
          <cell r="E142" t="str">
            <v>ВПП</v>
          </cell>
          <cell r="F142" t="str">
            <v>да</v>
          </cell>
          <cell r="G142" t="str">
            <v>ДФО</v>
          </cell>
          <cell r="H142" t="str">
            <v>Амурская область</v>
          </cell>
          <cell r="I142" t="str">
            <v>Не является признаком отнесения к МТК</v>
          </cell>
          <cell r="J142" t="str">
            <v>Не является признаком отнесения к МТК</v>
          </cell>
          <cell r="K142" t="str">
            <v>нет</v>
          </cell>
          <cell r="L142" t="str">
            <v>не применимо</v>
          </cell>
          <cell r="M142" t="str">
            <v>не применимо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1</v>
          </cell>
          <cell r="T142">
            <v>0</v>
          </cell>
          <cell r="U142">
            <v>5</v>
          </cell>
          <cell r="V142">
            <v>6</v>
          </cell>
          <cell r="W142">
            <v>56</v>
          </cell>
          <cell r="X142">
            <v>53</v>
          </cell>
          <cell r="Y142">
            <v>87</v>
          </cell>
          <cell r="Z142">
            <v>68</v>
          </cell>
          <cell r="AA142">
            <v>264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270</v>
          </cell>
          <cell r="AH142">
            <v>2</v>
          </cell>
          <cell r="AI142">
            <v>2</v>
          </cell>
          <cell r="AJ142">
            <v>0</v>
          </cell>
          <cell r="AK142">
            <v>2</v>
          </cell>
          <cell r="AL142">
            <v>6</v>
          </cell>
          <cell r="AM142">
            <v>65</v>
          </cell>
          <cell r="AN142">
            <v>70</v>
          </cell>
          <cell r="AO142">
            <v>94</v>
          </cell>
          <cell r="AP142">
            <v>93</v>
          </cell>
          <cell r="AQ142">
            <v>322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328</v>
          </cell>
          <cell r="AX142">
            <v>1</v>
          </cell>
          <cell r="AY142">
            <v>1</v>
          </cell>
          <cell r="AZ142">
            <v>0</v>
          </cell>
          <cell r="BA142">
            <v>0</v>
          </cell>
          <cell r="BB142">
            <v>2</v>
          </cell>
          <cell r="BC142">
            <v>73</v>
          </cell>
          <cell r="BD142">
            <v>63</v>
          </cell>
          <cell r="BE142">
            <v>68</v>
          </cell>
          <cell r="BF142">
            <v>91</v>
          </cell>
          <cell r="BG142">
            <v>295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297</v>
          </cell>
          <cell r="BN142">
            <v>0</v>
          </cell>
          <cell r="BO142">
            <v>1</v>
          </cell>
          <cell r="BP142">
            <v>1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1</v>
          </cell>
          <cell r="BZ142">
            <v>2</v>
          </cell>
          <cell r="CA142">
            <v>98</v>
          </cell>
          <cell r="CB142">
            <v>8</v>
          </cell>
          <cell r="CC142">
            <v>32</v>
          </cell>
          <cell r="CD142">
            <v>0</v>
          </cell>
          <cell r="CE142">
            <v>138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140</v>
          </cell>
          <cell r="CL142">
            <v>0</v>
          </cell>
          <cell r="CM142">
            <v>1</v>
          </cell>
          <cell r="CN142">
            <v>1</v>
          </cell>
          <cell r="CO142">
            <v>0</v>
          </cell>
          <cell r="CP142">
            <v>7</v>
          </cell>
          <cell r="CQ142">
            <v>7</v>
          </cell>
          <cell r="CR142">
            <v>1</v>
          </cell>
          <cell r="CS142">
            <v>2</v>
          </cell>
          <cell r="CT142">
            <v>3</v>
          </cell>
          <cell r="CU142">
            <v>3</v>
          </cell>
          <cell r="CV142">
            <v>2</v>
          </cell>
          <cell r="CW142">
            <v>5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1</v>
          </cell>
          <cell r="DE142">
            <v>8</v>
          </cell>
          <cell r="DF142">
            <v>9</v>
          </cell>
          <cell r="DG142">
            <v>1</v>
          </cell>
          <cell r="DH142">
            <v>2</v>
          </cell>
          <cell r="DI142">
            <v>3</v>
          </cell>
          <cell r="DJ142">
            <v>2</v>
          </cell>
          <cell r="DK142">
            <v>6</v>
          </cell>
          <cell r="DL142">
            <v>8</v>
          </cell>
          <cell r="DM142">
            <v>0</v>
          </cell>
          <cell r="DN142">
            <v>1</v>
          </cell>
          <cell r="DO142">
            <v>1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20</v>
          </cell>
          <cell r="DW142">
            <v>17</v>
          </cell>
          <cell r="DX142">
            <v>0</v>
          </cell>
          <cell r="DY142">
            <v>37</v>
          </cell>
          <cell r="DZ142">
            <v>0</v>
          </cell>
          <cell r="EA142">
            <v>0</v>
          </cell>
          <cell r="EB142">
            <v>0</v>
          </cell>
          <cell r="EC142">
            <v>0</v>
          </cell>
          <cell r="ED142">
            <v>0</v>
          </cell>
          <cell r="EE142">
            <v>0</v>
          </cell>
          <cell r="EF142">
            <v>4</v>
          </cell>
          <cell r="EG142">
            <v>4</v>
          </cell>
          <cell r="EH142">
            <v>8</v>
          </cell>
          <cell r="EI142">
            <v>19</v>
          </cell>
          <cell r="EJ142">
            <v>19</v>
          </cell>
          <cell r="EK142">
            <v>38</v>
          </cell>
          <cell r="EL142">
            <v>46</v>
          </cell>
          <cell r="EM142">
            <v>0</v>
          </cell>
          <cell r="EN142">
            <v>2</v>
          </cell>
          <cell r="EO142">
            <v>2</v>
          </cell>
          <cell r="EP142">
            <v>0</v>
          </cell>
          <cell r="EQ142">
            <v>1</v>
          </cell>
          <cell r="ER142">
            <v>1</v>
          </cell>
          <cell r="ES142">
            <v>2</v>
          </cell>
          <cell r="ET142">
            <v>1</v>
          </cell>
          <cell r="EU142">
            <v>3</v>
          </cell>
          <cell r="EV142">
            <v>0</v>
          </cell>
          <cell r="EW142">
            <v>2</v>
          </cell>
          <cell r="EX142">
            <v>2</v>
          </cell>
          <cell r="EY142">
            <v>8</v>
          </cell>
          <cell r="EZ142">
            <v>0</v>
          </cell>
          <cell r="FA142">
            <v>0</v>
          </cell>
          <cell r="FB142">
            <v>0</v>
          </cell>
          <cell r="FC142">
            <v>0</v>
          </cell>
          <cell r="FD142">
            <v>0</v>
          </cell>
          <cell r="FE142">
            <v>0</v>
          </cell>
          <cell r="FF142">
            <v>0</v>
          </cell>
          <cell r="FG142">
            <v>0</v>
          </cell>
          <cell r="FH142">
            <v>0</v>
          </cell>
          <cell r="FI142">
            <v>0</v>
          </cell>
          <cell r="FJ142">
            <v>0</v>
          </cell>
          <cell r="FK142">
            <v>0</v>
          </cell>
          <cell r="FL142">
            <v>0</v>
          </cell>
          <cell r="FM142">
            <v>54</v>
          </cell>
          <cell r="FN142">
            <v>11</v>
          </cell>
          <cell r="FO142">
            <v>12</v>
          </cell>
          <cell r="FP142">
            <v>23</v>
          </cell>
          <cell r="FQ142">
            <v>0</v>
          </cell>
          <cell r="FR142">
            <v>0</v>
          </cell>
          <cell r="FS142">
            <v>0</v>
          </cell>
          <cell r="FT142">
            <v>0</v>
          </cell>
          <cell r="FU142">
            <v>0</v>
          </cell>
          <cell r="FV142">
            <v>0</v>
          </cell>
          <cell r="FW142">
            <v>16</v>
          </cell>
        </row>
        <row r="143">
          <cell r="A143" t="str">
            <v>ВППБратскСФО</v>
          </cell>
          <cell r="B143" t="str">
            <v>Читинский</v>
          </cell>
          <cell r="C143" t="str">
            <v>Братск</v>
          </cell>
          <cell r="D143" t="str">
            <v>ВПП</v>
          </cell>
          <cell r="E143" t="str">
            <v>ВПП</v>
          </cell>
          <cell r="F143" t="str">
            <v>да</v>
          </cell>
          <cell r="G143" t="str">
            <v>СФО</v>
          </cell>
          <cell r="H143" t="str">
            <v>Иркутская область</v>
          </cell>
          <cell r="I143" t="str">
            <v>Не является признаком отнесения к МТК</v>
          </cell>
          <cell r="J143" t="str">
            <v>Не является признаком отнесения к МТК</v>
          </cell>
          <cell r="K143" t="str">
            <v>нет</v>
          </cell>
          <cell r="L143" t="str">
            <v>не применимо</v>
          </cell>
          <cell r="M143" t="str">
            <v>не применимо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5</v>
          </cell>
          <cell r="T143">
            <v>0</v>
          </cell>
          <cell r="U143">
            <v>1</v>
          </cell>
          <cell r="V143">
            <v>6</v>
          </cell>
          <cell r="W143">
            <v>0</v>
          </cell>
          <cell r="X143">
            <v>2</v>
          </cell>
          <cell r="Y143">
            <v>6</v>
          </cell>
          <cell r="Z143">
            <v>3</v>
          </cell>
          <cell r="AA143">
            <v>11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17</v>
          </cell>
          <cell r="AH143">
            <v>1</v>
          </cell>
          <cell r="AI143">
            <v>0</v>
          </cell>
          <cell r="AJ143">
            <v>0</v>
          </cell>
          <cell r="AK143">
            <v>0</v>
          </cell>
          <cell r="AL143">
            <v>1</v>
          </cell>
          <cell r="AM143">
            <v>1</v>
          </cell>
          <cell r="AN143">
            <v>2</v>
          </cell>
          <cell r="AO143">
            <v>0</v>
          </cell>
          <cell r="AP143">
            <v>0</v>
          </cell>
          <cell r="AQ143">
            <v>3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4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4</v>
          </cell>
          <cell r="BE143">
            <v>2</v>
          </cell>
          <cell r="BF143">
            <v>2</v>
          </cell>
          <cell r="BG143">
            <v>8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8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2</v>
          </cell>
          <cell r="DL143">
            <v>2</v>
          </cell>
          <cell r="DM143">
            <v>1</v>
          </cell>
          <cell r="DN143">
            <v>0</v>
          </cell>
          <cell r="DO143">
            <v>1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3</v>
          </cell>
          <cell r="DX143">
            <v>0</v>
          </cell>
          <cell r="DY143">
            <v>3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  <cell r="EW143">
            <v>0</v>
          </cell>
          <cell r="EX143">
            <v>0</v>
          </cell>
          <cell r="EY143">
            <v>0</v>
          </cell>
          <cell r="EZ143">
            <v>0</v>
          </cell>
          <cell r="FA143">
            <v>0</v>
          </cell>
          <cell r="FB143">
            <v>0</v>
          </cell>
          <cell r="FC143">
            <v>0</v>
          </cell>
          <cell r="FD143">
            <v>0</v>
          </cell>
          <cell r="FE143">
            <v>0</v>
          </cell>
          <cell r="FF143">
            <v>0</v>
          </cell>
          <cell r="FG143">
            <v>0</v>
          </cell>
          <cell r="FH143">
            <v>0</v>
          </cell>
          <cell r="FI143">
            <v>0</v>
          </cell>
          <cell r="FJ143">
            <v>0</v>
          </cell>
          <cell r="FK143">
            <v>0</v>
          </cell>
          <cell r="FL143">
            <v>0</v>
          </cell>
          <cell r="FM143">
            <v>0</v>
          </cell>
          <cell r="FN143">
            <v>0</v>
          </cell>
          <cell r="FO143">
            <v>0</v>
          </cell>
          <cell r="FP143">
            <v>0</v>
          </cell>
          <cell r="FQ143">
            <v>0</v>
          </cell>
          <cell r="FR143">
            <v>0</v>
          </cell>
          <cell r="FS143">
            <v>0</v>
          </cell>
          <cell r="FT143">
            <v>0</v>
          </cell>
          <cell r="FU143">
            <v>0</v>
          </cell>
          <cell r="FV143">
            <v>0</v>
          </cell>
          <cell r="FW143">
            <v>0</v>
          </cell>
        </row>
        <row r="144">
          <cell r="A144" t="str">
            <v>ВППБрянскЦФО</v>
          </cell>
          <cell r="B144" t="str">
            <v>Брянский</v>
          </cell>
          <cell r="C144" t="str">
            <v>Брянск</v>
          </cell>
          <cell r="D144" t="str">
            <v>ВПП</v>
          </cell>
          <cell r="E144" t="str">
            <v>ВПП</v>
          </cell>
          <cell r="F144" t="str">
            <v>да</v>
          </cell>
          <cell r="G144" t="str">
            <v>ЦФО</v>
          </cell>
          <cell r="H144" t="str">
            <v>Брянская область</v>
          </cell>
          <cell r="I144" t="str">
            <v>Не является признаком отнесения к МТК</v>
          </cell>
          <cell r="J144" t="str">
            <v>Не является признаком отнесения к МТК</v>
          </cell>
          <cell r="K144" t="str">
            <v>нет</v>
          </cell>
          <cell r="L144" t="str">
            <v>не применимо</v>
          </cell>
          <cell r="M144" t="str">
            <v>не применимо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8</v>
          </cell>
          <cell r="X144">
            <v>8</v>
          </cell>
          <cell r="Y144">
            <v>19</v>
          </cell>
          <cell r="Z144">
            <v>12</v>
          </cell>
          <cell r="AA144">
            <v>47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47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5</v>
          </cell>
          <cell r="AN144">
            <v>15</v>
          </cell>
          <cell r="AO144">
            <v>27</v>
          </cell>
          <cell r="AP144">
            <v>13</v>
          </cell>
          <cell r="AQ144">
            <v>60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60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2</v>
          </cell>
          <cell r="BD144">
            <v>13</v>
          </cell>
          <cell r="BE144">
            <v>28</v>
          </cell>
          <cell r="BF144">
            <v>11</v>
          </cell>
          <cell r="BG144">
            <v>54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54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9</v>
          </cell>
          <cell r="CB144">
            <v>8</v>
          </cell>
          <cell r="CC144">
            <v>8</v>
          </cell>
          <cell r="CD144">
            <v>0</v>
          </cell>
          <cell r="CE144">
            <v>25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25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2</v>
          </cell>
          <cell r="CS144">
            <v>4</v>
          </cell>
          <cell r="CT144">
            <v>6</v>
          </cell>
          <cell r="CU144">
            <v>2</v>
          </cell>
          <cell r="CV144">
            <v>2</v>
          </cell>
          <cell r="CW144">
            <v>4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2</v>
          </cell>
          <cell r="DK144">
            <v>9</v>
          </cell>
          <cell r="DL144">
            <v>11</v>
          </cell>
          <cell r="DM144">
            <v>3</v>
          </cell>
          <cell r="DN144">
            <v>5</v>
          </cell>
          <cell r="DO144">
            <v>8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29</v>
          </cell>
          <cell r="DX144">
            <v>0</v>
          </cell>
          <cell r="DY144">
            <v>29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3</v>
          </cell>
          <cell r="EN144">
            <v>2</v>
          </cell>
          <cell r="EO144">
            <v>5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  <cell r="EW144">
            <v>0</v>
          </cell>
          <cell r="EX144">
            <v>0</v>
          </cell>
          <cell r="EY144">
            <v>5</v>
          </cell>
          <cell r="EZ144">
            <v>0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  <cell r="FE144">
            <v>0</v>
          </cell>
          <cell r="FF144">
            <v>0</v>
          </cell>
          <cell r="FG144">
            <v>0</v>
          </cell>
          <cell r="FH144">
            <v>0</v>
          </cell>
          <cell r="FI144">
            <v>0</v>
          </cell>
          <cell r="FJ144">
            <v>0</v>
          </cell>
          <cell r="FK144">
            <v>0</v>
          </cell>
          <cell r="FL144">
            <v>0</v>
          </cell>
          <cell r="FM144">
            <v>5</v>
          </cell>
          <cell r="FN144">
            <v>0</v>
          </cell>
          <cell r="FO144">
            <v>0</v>
          </cell>
          <cell r="FP144">
            <v>0</v>
          </cell>
          <cell r="FQ144">
            <v>0</v>
          </cell>
          <cell r="FR144">
            <v>0</v>
          </cell>
          <cell r="FS144">
            <v>0</v>
          </cell>
          <cell r="FT144">
            <v>0</v>
          </cell>
          <cell r="FU144">
            <v>0</v>
          </cell>
          <cell r="FV144">
            <v>0</v>
          </cell>
          <cell r="FW144">
            <v>0</v>
          </cell>
        </row>
        <row r="145">
          <cell r="A145" t="str">
            <v>ВППВладивосток (Кневичи)ДФО</v>
          </cell>
          <cell r="B145" t="str">
            <v>Владивостокский</v>
          </cell>
          <cell r="C145" t="str">
            <v>Владивосток (Кневичи)</v>
          </cell>
          <cell r="D145" t="str">
            <v>ВПП</v>
          </cell>
          <cell r="E145" t="str">
            <v>ВПП</v>
          </cell>
          <cell r="F145" t="str">
            <v>да</v>
          </cell>
          <cell r="G145" t="str">
            <v>ДФО</v>
          </cell>
          <cell r="H145" t="str">
            <v>Приморский край</v>
          </cell>
          <cell r="I145" t="str">
            <v>Не является признаком отнесения к МТК</v>
          </cell>
          <cell r="J145" t="str">
            <v>Не является признаком отнесения к МТК</v>
          </cell>
          <cell r="K145" t="str">
            <v>нет</v>
          </cell>
          <cell r="L145" t="str">
            <v>не применимо</v>
          </cell>
          <cell r="M145" t="str">
            <v>не применимо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3</v>
          </cell>
          <cell r="S145">
            <v>0</v>
          </cell>
          <cell r="T145">
            <v>28</v>
          </cell>
          <cell r="U145">
            <v>47</v>
          </cell>
          <cell r="V145">
            <v>78</v>
          </cell>
          <cell r="W145">
            <v>0</v>
          </cell>
          <cell r="X145">
            <v>3184</v>
          </cell>
          <cell r="Y145">
            <v>2164</v>
          </cell>
          <cell r="Z145">
            <v>1938</v>
          </cell>
          <cell r="AA145">
            <v>7286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7364</v>
          </cell>
          <cell r="AH145">
            <v>45</v>
          </cell>
          <cell r="AI145">
            <v>48</v>
          </cell>
          <cell r="AJ145">
            <v>64</v>
          </cell>
          <cell r="AK145">
            <v>15</v>
          </cell>
          <cell r="AL145">
            <v>172</v>
          </cell>
          <cell r="AM145">
            <v>1836</v>
          </cell>
          <cell r="AN145">
            <v>2316</v>
          </cell>
          <cell r="AO145">
            <v>3159</v>
          </cell>
          <cell r="AP145">
            <v>2747</v>
          </cell>
          <cell r="AQ145">
            <v>10058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10230</v>
          </cell>
          <cell r="AX145">
            <v>0</v>
          </cell>
          <cell r="AY145">
            <v>42</v>
          </cell>
          <cell r="AZ145">
            <v>3</v>
          </cell>
          <cell r="BA145">
            <v>7</v>
          </cell>
          <cell r="BB145">
            <v>52</v>
          </cell>
          <cell r="BC145">
            <v>2645</v>
          </cell>
          <cell r="BD145">
            <v>3043</v>
          </cell>
          <cell r="BE145">
            <v>3628</v>
          </cell>
          <cell r="BF145">
            <v>2650</v>
          </cell>
          <cell r="BG145">
            <v>11966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12018</v>
          </cell>
          <cell r="BN145">
            <v>3</v>
          </cell>
          <cell r="BO145">
            <v>3</v>
          </cell>
          <cell r="BP145">
            <v>6</v>
          </cell>
          <cell r="BQ145">
            <v>5</v>
          </cell>
          <cell r="BR145">
            <v>6</v>
          </cell>
          <cell r="BS145">
            <v>11</v>
          </cell>
          <cell r="BT145">
            <v>24</v>
          </cell>
          <cell r="BU145">
            <v>30</v>
          </cell>
          <cell r="BV145">
            <v>54</v>
          </cell>
          <cell r="BW145">
            <v>53</v>
          </cell>
          <cell r="BX145">
            <v>42</v>
          </cell>
          <cell r="BY145">
            <v>95</v>
          </cell>
          <cell r="BZ145">
            <v>166</v>
          </cell>
          <cell r="CA145">
            <v>1853</v>
          </cell>
          <cell r="CB145">
            <v>107</v>
          </cell>
          <cell r="CC145">
            <v>103</v>
          </cell>
          <cell r="CD145">
            <v>0</v>
          </cell>
          <cell r="CE145">
            <v>2063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2229</v>
          </cell>
          <cell r="CL145">
            <v>44</v>
          </cell>
          <cell r="CM145">
            <v>32</v>
          </cell>
          <cell r="CN145">
            <v>76</v>
          </cell>
          <cell r="CO145">
            <v>50</v>
          </cell>
          <cell r="CP145">
            <v>27</v>
          </cell>
          <cell r="CQ145">
            <v>77</v>
          </cell>
          <cell r="CR145">
            <v>36</v>
          </cell>
          <cell r="CS145">
            <v>35</v>
          </cell>
          <cell r="CT145">
            <v>71</v>
          </cell>
          <cell r="CU145">
            <v>92</v>
          </cell>
          <cell r="CV145">
            <v>93</v>
          </cell>
          <cell r="CW145">
            <v>185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63</v>
          </cell>
          <cell r="DE145">
            <v>35</v>
          </cell>
          <cell r="DF145">
            <v>98</v>
          </cell>
          <cell r="DG145">
            <v>72</v>
          </cell>
          <cell r="DH145">
            <v>34</v>
          </cell>
          <cell r="DI145">
            <v>106</v>
          </cell>
          <cell r="DJ145">
            <v>153</v>
          </cell>
          <cell r="DK145">
            <v>151</v>
          </cell>
          <cell r="DL145">
            <v>304</v>
          </cell>
          <cell r="DM145">
            <v>150</v>
          </cell>
          <cell r="DN145">
            <v>152</v>
          </cell>
          <cell r="DO145">
            <v>302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357</v>
          </cell>
          <cell r="DW145">
            <v>862</v>
          </cell>
          <cell r="DX145">
            <v>0</v>
          </cell>
          <cell r="DY145">
            <v>1219</v>
          </cell>
          <cell r="DZ145">
            <v>37</v>
          </cell>
          <cell r="EA145">
            <v>17</v>
          </cell>
          <cell r="EB145">
            <v>54</v>
          </cell>
          <cell r="EC145">
            <v>13</v>
          </cell>
          <cell r="ED145">
            <v>0</v>
          </cell>
          <cell r="EE145">
            <v>13</v>
          </cell>
          <cell r="EF145">
            <v>0</v>
          </cell>
          <cell r="EG145">
            <v>0</v>
          </cell>
          <cell r="EH145">
            <v>0</v>
          </cell>
          <cell r="EI145">
            <v>5</v>
          </cell>
          <cell r="EJ145">
            <v>2</v>
          </cell>
          <cell r="EK145">
            <v>7</v>
          </cell>
          <cell r="EL145">
            <v>74</v>
          </cell>
          <cell r="EM145">
            <v>124</v>
          </cell>
          <cell r="EN145">
            <v>122</v>
          </cell>
          <cell r="EO145">
            <v>246</v>
          </cell>
          <cell r="EP145">
            <v>19</v>
          </cell>
          <cell r="EQ145">
            <v>21</v>
          </cell>
          <cell r="ER145">
            <v>40</v>
          </cell>
          <cell r="ES145">
            <v>38</v>
          </cell>
          <cell r="ET145">
            <v>31</v>
          </cell>
          <cell r="EU145">
            <v>69</v>
          </cell>
          <cell r="EV145">
            <v>68</v>
          </cell>
          <cell r="EW145">
            <v>65</v>
          </cell>
          <cell r="EX145">
            <v>133</v>
          </cell>
          <cell r="EY145">
            <v>488</v>
          </cell>
          <cell r="EZ145">
            <v>0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  <cell r="FE145">
            <v>0</v>
          </cell>
          <cell r="FF145">
            <v>0</v>
          </cell>
          <cell r="FG145">
            <v>0</v>
          </cell>
          <cell r="FH145">
            <v>0</v>
          </cell>
          <cell r="FI145">
            <v>0</v>
          </cell>
          <cell r="FJ145">
            <v>0</v>
          </cell>
          <cell r="FK145">
            <v>0</v>
          </cell>
          <cell r="FL145">
            <v>0</v>
          </cell>
          <cell r="FM145">
            <v>562</v>
          </cell>
          <cell r="FN145">
            <v>1</v>
          </cell>
          <cell r="FO145">
            <v>1</v>
          </cell>
          <cell r="FP145">
            <v>2</v>
          </cell>
          <cell r="FQ145">
            <v>113</v>
          </cell>
          <cell r="FR145">
            <v>115</v>
          </cell>
          <cell r="FS145">
            <v>228</v>
          </cell>
          <cell r="FT145">
            <v>0</v>
          </cell>
          <cell r="FU145">
            <v>0</v>
          </cell>
          <cell r="FV145">
            <v>0</v>
          </cell>
          <cell r="FW145">
            <v>0</v>
          </cell>
        </row>
        <row r="146">
          <cell r="A146" t="str">
            <v>ВППВладикавказ (Беслан)СКФО</v>
          </cell>
          <cell r="B146" t="str">
            <v>Северо-Кавказский</v>
          </cell>
          <cell r="C146" t="str">
            <v>Владикавказ (Беслан)</v>
          </cell>
          <cell r="D146" t="str">
            <v>ВПП</v>
          </cell>
          <cell r="E146" t="str">
            <v>ВПП</v>
          </cell>
          <cell r="F146" t="str">
            <v>да</v>
          </cell>
          <cell r="G146" t="str">
            <v>СКФО</v>
          </cell>
          <cell r="H146" t="str">
            <v>Республика Северная Осетия - Алания</v>
          </cell>
          <cell r="I146" t="str">
            <v>Не является признаком отнесения к МТК</v>
          </cell>
          <cell r="J146" t="str">
            <v>Не является признаком отнесения к МТК</v>
          </cell>
          <cell r="K146" t="str">
            <v>нет</v>
          </cell>
          <cell r="L146" t="str">
            <v>не применимо</v>
          </cell>
          <cell r="M146" t="str">
            <v>не применимо</v>
          </cell>
          <cell r="N146">
            <v>0</v>
          </cell>
          <cell r="O146">
            <v>0</v>
          </cell>
          <cell r="P146">
            <v>0</v>
          </cell>
          <cell r="Q146">
            <v>6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</v>
          </cell>
          <cell r="X146">
            <v>43</v>
          </cell>
          <cell r="Y146">
            <v>66</v>
          </cell>
          <cell r="Z146">
            <v>18</v>
          </cell>
          <cell r="AA146">
            <v>132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132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8</v>
          </cell>
          <cell r="AN146">
            <v>61</v>
          </cell>
          <cell r="AO146">
            <v>89</v>
          </cell>
          <cell r="AP146">
            <v>20</v>
          </cell>
          <cell r="AQ146">
            <v>178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178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6</v>
          </cell>
          <cell r="BD146">
            <v>50</v>
          </cell>
          <cell r="BE146">
            <v>63</v>
          </cell>
          <cell r="BF146">
            <v>24</v>
          </cell>
          <cell r="BG146">
            <v>143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143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6</v>
          </cell>
          <cell r="CB146">
            <v>4</v>
          </cell>
          <cell r="CC146">
            <v>10</v>
          </cell>
          <cell r="CD146">
            <v>0</v>
          </cell>
          <cell r="CE146">
            <v>20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20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2</v>
          </cell>
          <cell r="CS146">
            <v>1</v>
          </cell>
          <cell r="CT146">
            <v>3</v>
          </cell>
          <cell r="CU146">
            <v>8</v>
          </cell>
          <cell r="CV146">
            <v>8</v>
          </cell>
          <cell r="CW146">
            <v>16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59</v>
          </cell>
          <cell r="DK146">
            <v>47</v>
          </cell>
          <cell r="DL146">
            <v>106</v>
          </cell>
          <cell r="DM146">
            <v>39</v>
          </cell>
          <cell r="DN146">
            <v>38</v>
          </cell>
          <cell r="DO146">
            <v>77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202</v>
          </cell>
          <cell r="DX146">
            <v>0</v>
          </cell>
          <cell r="DY146">
            <v>202</v>
          </cell>
          <cell r="DZ146">
            <v>0</v>
          </cell>
          <cell r="EA146">
            <v>0</v>
          </cell>
          <cell r="EB146">
            <v>0</v>
          </cell>
          <cell r="EC146">
            <v>0</v>
          </cell>
          <cell r="ED146">
            <v>0</v>
          </cell>
          <cell r="EE146">
            <v>0</v>
          </cell>
          <cell r="EF146">
            <v>0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9</v>
          </cell>
          <cell r="EN146">
            <v>9</v>
          </cell>
          <cell r="EO146">
            <v>18</v>
          </cell>
          <cell r="EP146">
            <v>20</v>
          </cell>
          <cell r="EQ146">
            <v>19</v>
          </cell>
          <cell r="ER146">
            <v>39</v>
          </cell>
          <cell r="ES146">
            <v>88</v>
          </cell>
          <cell r="ET146">
            <v>89</v>
          </cell>
          <cell r="EU146">
            <v>177</v>
          </cell>
          <cell r="EV146">
            <v>63</v>
          </cell>
          <cell r="EW146">
            <v>61</v>
          </cell>
          <cell r="EX146">
            <v>124</v>
          </cell>
          <cell r="EY146">
            <v>358</v>
          </cell>
          <cell r="EZ146">
            <v>0</v>
          </cell>
          <cell r="FA146">
            <v>0</v>
          </cell>
          <cell r="FB146">
            <v>0</v>
          </cell>
          <cell r="FC146">
            <v>0</v>
          </cell>
          <cell r="FD146">
            <v>0</v>
          </cell>
          <cell r="FE146">
            <v>0</v>
          </cell>
          <cell r="FF146">
            <v>0</v>
          </cell>
          <cell r="FG146">
            <v>0</v>
          </cell>
          <cell r="FH146">
            <v>0</v>
          </cell>
          <cell r="FI146">
            <v>0</v>
          </cell>
          <cell r="FJ146">
            <v>0</v>
          </cell>
          <cell r="FK146">
            <v>0</v>
          </cell>
          <cell r="FL146">
            <v>0</v>
          </cell>
          <cell r="FM146">
            <v>358</v>
          </cell>
          <cell r="FN146">
            <v>0</v>
          </cell>
          <cell r="FO146">
            <v>0</v>
          </cell>
          <cell r="FP146">
            <v>0</v>
          </cell>
          <cell r="FQ146">
            <v>48</v>
          </cell>
          <cell r="FR146">
            <v>49</v>
          </cell>
          <cell r="FS146">
            <v>97</v>
          </cell>
          <cell r="FT146">
            <v>0</v>
          </cell>
          <cell r="FU146">
            <v>0</v>
          </cell>
          <cell r="FV146">
            <v>0</v>
          </cell>
          <cell r="FW146">
            <v>0</v>
          </cell>
        </row>
        <row r="147">
          <cell r="A147" t="str">
            <v>ВППВолгоград (Гумрак)ЮФО</v>
          </cell>
          <cell r="B147" t="str">
            <v>Волгоградский</v>
          </cell>
          <cell r="C147" t="str">
            <v>Волгоград (Гумрак)</v>
          </cell>
          <cell r="D147" t="str">
            <v>ВПП</v>
          </cell>
          <cell r="E147" t="str">
            <v>ВПП</v>
          </cell>
          <cell r="F147" t="str">
            <v>да</v>
          </cell>
          <cell r="G147" t="str">
            <v>ЮФО</v>
          </cell>
          <cell r="H147" t="str">
            <v>Волгоградская область</v>
          </cell>
          <cell r="I147" t="str">
            <v>Не является признаком отнесения к МТК</v>
          </cell>
          <cell r="J147" t="str">
            <v>Не является признаком отнесения к МТК</v>
          </cell>
          <cell r="K147" t="str">
            <v>нет</v>
          </cell>
          <cell r="L147" t="str">
            <v>не применимо</v>
          </cell>
          <cell r="M147" t="str">
            <v>не применимо</v>
          </cell>
          <cell r="N147">
            <v>0</v>
          </cell>
          <cell r="O147">
            <v>0</v>
          </cell>
          <cell r="P147">
            <v>0</v>
          </cell>
          <cell r="Q147">
            <v>2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14</v>
          </cell>
          <cell r="X147">
            <v>202</v>
          </cell>
          <cell r="Y147">
            <v>440</v>
          </cell>
          <cell r="Z147">
            <v>131</v>
          </cell>
          <cell r="AA147">
            <v>787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787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78</v>
          </cell>
          <cell r="AN147">
            <v>236</v>
          </cell>
          <cell r="AO147">
            <v>270</v>
          </cell>
          <cell r="AP147">
            <v>121</v>
          </cell>
          <cell r="AQ147">
            <v>705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705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52</v>
          </cell>
          <cell r="BD147">
            <v>193</v>
          </cell>
          <cell r="BE147">
            <v>275</v>
          </cell>
          <cell r="BF147">
            <v>103</v>
          </cell>
          <cell r="BG147">
            <v>623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623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29</v>
          </cell>
          <cell r="CB147">
            <v>7</v>
          </cell>
          <cell r="CC147">
            <v>18</v>
          </cell>
          <cell r="CD147">
            <v>0</v>
          </cell>
          <cell r="CE147">
            <v>54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54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7</v>
          </cell>
          <cell r="CS147">
            <v>3</v>
          </cell>
          <cell r="CT147">
            <v>10</v>
          </cell>
          <cell r="CU147">
            <v>37</v>
          </cell>
          <cell r="CV147">
            <v>26</v>
          </cell>
          <cell r="CW147">
            <v>63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151</v>
          </cell>
          <cell r="DK147">
            <v>131</v>
          </cell>
          <cell r="DL147">
            <v>282</v>
          </cell>
          <cell r="DM147">
            <v>142</v>
          </cell>
          <cell r="DN147">
            <v>146</v>
          </cell>
          <cell r="DO147">
            <v>288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643</v>
          </cell>
          <cell r="DX147">
            <v>0</v>
          </cell>
          <cell r="DY147">
            <v>643</v>
          </cell>
          <cell r="DZ147">
            <v>0</v>
          </cell>
          <cell r="EA147">
            <v>0</v>
          </cell>
          <cell r="EB147">
            <v>0</v>
          </cell>
          <cell r="EC147">
            <v>0</v>
          </cell>
          <cell r="ED147">
            <v>0</v>
          </cell>
          <cell r="EE147">
            <v>0</v>
          </cell>
          <cell r="EF147">
            <v>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68</v>
          </cell>
          <cell r="EN147">
            <v>67</v>
          </cell>
          <cell r="EO147">
            <v>135</v>
          </cell>
          <cell r="EP147">
            <v>17</v>
          </cell>
          <cell r="EQ147">
            <v>17</v>
          </cell>
          <cell r="ER147">
            <v>34</v>
          </cell>
          <cell r="ES147">
            <v>67</v>
          </cell>
          <cell r="ET147">
            <v>68</v>
          </cell>
          <cell r="EU147">
            <v>135</v>
          </cell>
          <cell r="EV147">
            <v>44</v>
          </cell>
          <cell r="EW147">
            <v>42</v>
          </cell>
          <cell r="EX147">
            <v>86</v>
          </cell>
          <cell r="EY147">
            <v>390</v>
          </cell>
          <cell r="EZ147">
            <v>0</v>
          </cell>
          <cell r="FA147">
            <v>0</v>
          </cell>
          <cell r="FB147">
            <v>0</v>
          </cell>
          <cell r="FC147">
            <v>0</v>
          </cell>
          <cell r="FD147">
            <v>0</v>
          </cell>
          <cell r="FE147">
            <v>0</v>
          </cell>
          <cell r="FF147">
            <v>0</v>
          </cell>
          <cell r="FG147">
            <v>0</v>
          </cell>
          <cell r="FH147">
            <v>0</v>
          </cell>
          <cell r="FI147">
            <v>0</v>
          </cell>
          <cell r="FJ147">
            <v>0</v>
          </cell>
          <cell r="FK147">
            <v>0</v>
          </cell>
          <cell r="FL147">
            <v>0</v>
          </cell>
          <cell r="FM147">
            <v>390</v>
          </cell>
          <cell r="FN147">
            <v>0</v>
          </cell>
          <cell r="FO147">
            <v>0</v>
          </cell>
          <cell r="FP147">
            <v>0</v>
          </cell>
          <cell r="FQ147">
            <v>39</v>
          </cell>
          <cell r="FR147">
            <v>39</v>
          </cell>
          <cell r="FS147">
            <v>78</v>
          </cell>
          <cell r="FT147">
            <v>0</v>
          </cell>
          <cell r="FU147">
            <v>0</v>
          </cell>
          <cell r="FV147">
            <v>0</v>
          </cell>
          <cell r="FW147">
            <v>0</v>
          </cell>
        </row>
        <row r="148">
          <cell r="A148" t="str">
            <v>ВППВоронеж (Чертовицкое)ЦФО</v>
          </cell>
          <cell r="B148" t="str">
            <v>Белгородский</v>
          </cell>
          <cell r="C148" t="str">
            <v>Воронеж (Чертовицкое)</v>
          </cell>
          <cell r="D148" t="str">
            <v>ВПП</v>
          </cell>
          <cell r="E148" t="str">
            <v>ВПП</v>
          </cell>
          <cell r="F148" t="str">
            <v>да</v>
          </cell>
          <cell r="G148" t="str">
            <v>ЦФО</v>
          </cell>
          <cell r="H148" t="str">
            <v>Воронежская область</v>
          </cell>
          <cell r="I148" t="str">
            <v>Не является признаком отнесения к МТК</v>
          </cell>
          <cell r="J148" t="str">
            <v>Не является признаком отнесения к МТК</v>
          </cell>
          <cell r="K148" t="str">
            <v>нет</v>
          </cell>
          <cell r="L148" t="str">
            <v>не применимо</v>
          </cell>
          <cell r="M148" t="str">
            <v>не применимо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1</v>
          </cell>
          <cell r="S148">
            <v>4</v>
          </cell>
          <cell r="T148">
            <v>2</v>
          </cell>
          <cell r="U148">
            <v>3</v>
          </cell>
          <cell r="V148">
            <v>10</v>
          </cell>
          <cell r="W148">
            <v>89</v>
          </cell>
          <cell r="X148">
            <v>329</v>
          </cell>
          <cell r="Y148">
            <v>510</v>
          </cell>
          <cell r="Z148">
            <v>272</v>
          </cell>
          <cell r="AA148">
            <v>1200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1210</v>
          </cell>
          <cell r="AH148">
            <v>0</v>
          </cell>
          <cell r="AI148">
            <v>16</v>
          </cell>
          <cell r="AJ148">
            <v>22</v>
          </cell>
          <cell r="AK148">
            <v>0</v>
          </cell>
          <cell r="AL148">
            <v>38</v>
          </cell>
          <cell r="AM148">
            <v>252</v>
          </cell>
          <cell r="AN148">
            <v>572</v>
          </cell>
          <cell r="AO148">
            <v>737</v>
          </cell>
          <cell r="AP148">
            <v>328</v>
          </cell>
          <cell r="AQ148">
            <v>1889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1927</v>
          </cell>
          <cell r="AX148">
            <v>1</v>
          </cell>
          <cell r="AY148">
            <v>0</v>
          </cell>
          <cell r="AZ148">
            <v>0</v>
          </cell>
          <cell r="BA148">
            <v>0</v>
          </cell>
          <cell r="BB148">
            <v>1</v>
          </cell>
          <cell r="BC148">
            <v>243</v>
          </cell>
          <cell r="BD148">
            <v>662</v>
          </cell>
          <cell r="BE148">
            <v>737</v>
          </cell>
          <cell r="BF148">
            <v>494</v>
          </cell>
          <cell r="BG148">
            <v>2136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2137</v>
          </cell>
          <cell r="BN148">
            <v>0</v>
          </cell>
          <cell r="BO148">
            <v>0</v>
          </cell>
          <cell r="BP148">
            <v>0</v>
          </cell>
          <cell r="BQ148">
            <v>1</v>
          </cell>
          <cell r="BR148">
            <v>0</v>
          </cell>
          <cell r="BS148">
            <v>1</v>
          </cell>
          <cell r="BT148">
            <v>3</v>
          </cell>
          <cell r="BU148">
            <v>2</v>
          </cell>
          <cell r="BV148">
            <v>5</v>
          </cell>
          <cell r="BW148">
            <v>1</v>
          </cell>
          <cell r="BX148">
            <v>0</v>
          </cell>
          <cell r="BY148">
            <v>1</v>
          </cell>
          <cell r="BZ148">
            <v>7</v>
          </cell>
          <cell r="CA148">
            <v>263</v>
          </cell>
          <cell r="CB148">
            <v>24</v>
          </cell>
          <cell r="CC148">
            <v>32</v>
          </cell>
          <cell r="CD148">
            <v>0</v>
          </cell>
          <cell r="CE148">
            <v>319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326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1</v>
          </cell>
          <cell r="CQ148">
            <v>1</v>
          </cell>
          <cell r="CR148">
            <v>11</v>
          </cell>
          <cell r="CS148">
            <v>5</v>
          </cell>
          <cell r="CT148">
            <v>16</v>
          </cell>
          <cell r="CU148">
            <v>82</v>
          </cell>
          <cell r="CV148">
            <v>68</v>
          </cell>
          <cell r="CW148">
            <v>150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5</v>
          </cell>
          <cell r="DE148">
            <v>3</v>
          </cell>
          <cell r="DF148">
            <v>8</v>
          </cell>
          <cell r="DG148">
            <v>0</v>
          </cell>
          <cell r="DH148">
            <v>1</v>
          </cell>
          <cell r="DI148">
            <v>1</v>
          </cell>
          <cell r="DJ148">
            <v>233</v>
          </cell>
          <cell r="DK148">
            <v>218</v>
          </cell>
          <cell r="DL148">
            <v>451</v>
          </cell>
          <cell r="DM148">
            <v>201</v>
          </cell>
          <cell r="DN148">
            <v>197</v>
          </cell>
          <cell r="DO148">
            <v>398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10</v>
          </cell>
          <cell r="DW148">
            <v>1015</v>
          </cell>
          <cell r="DX148">
            <v>0</v>
          </cell>
          <cell r="DY148">
            <v>1025</v>
          </cell>
          <cell r="DZ148">
            <v>1</v>
          </cell>
          <cell r="EA148">
            <v>0</v>
          </cell>
          <cell r="EB148">
            <v>1</v>
          </cell>
          <cell r="EC148">
            <v>0</v>
          </cell>
          <cell r="ED148">
            <v>0</v>
          </cell>
          <cell r="EE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0</v>
          </cell>
          <cell r="EJ148">
            <v>0</v>
          </cell>
          <cell r="EK148">
            <v>0</v>
          </cell>
          <cell r="EL148">
            <v>1</v>
          </cell>
          <cell r="EM148">
            <v>73</v>
          </cell>
          <cell r="EN148">
            <v>73</v>
          </cell>
          <cell r="EO148">
            <v>146</v>
          </cell>
          <cell r="EP148">
            <v>0</v>
          </cell>
          <cell r="EQ148">
            <v>0</v>
          </cell>
          <cell r="ER148">
            <v>0</v>
          </cell>
          <cell r="ES148">
            <v>0</v>
          </cell>
          <cell r="ET148">
            <v>0</v>
          </cell>
          <cell r="EU148">
            <v>0</v>
          </cell>
          <cell r="EV148">
            <v>0</v>
          </cell>
          <cell r="EW148">
            <v>0</v>
          </cell>
          <cell r="EX148">
            <v>0</v>
          </cell>
          <cell r="EY148">
            <v>146</v>
          </cell>
          <cell r="EZ148">
            <v>0</v>
          </cell>
          <cell r="FA148">
            <v>0</v>
          </cell>
          <cell r="FB148">
            <v>0</v>
          </cell>
          <cell r="FC148">
            <v>0</v>
          </cell>
          <cell r="FD148">
            <v>0</v>
          </cell>
          <cell r="FE148">
            <v>0</v>
          </cell>
          <cell r="FF148">
            <v>0</v>
          </cell>
          <cell r="FG148">
            <v>0</v>
          </cell>
          <cell r="FH148">
            <v>0</v>
          </cell>
          <cell r="FI148">
            <v>0</v>
          </cell>
          <cell r="FJ148">
            <v>0</v>
          </cell>
          <cell r="FK148">
            <v>0</v>
          </cell>
          <cell r="FL148">
            <v>0</v>
          </cell>
          <cell r="FM148">
            <v>147</v>
          </cell>
          <cell r="FN148">
            <v>0</v>
          </cell>
          <cell r="FO148">
            <v>0</v>
          </cell>
          <cell r="FP148">
            <v>0</v>
          </cell>
          <cell r="FQ148">
            <v>0</v>
          </cell>
          <cell r="FR148">
            <v>0</v>
          </cell>
          <cell r="FS148">
            <v>0</v>
          </cell>
          <cell r="FT148">
            <v>0</v>
          </cell>
          <cell r="FU148">
            <v>0</v>
          </cell>
          <cell r="FV148">
            <v>0</v>
          </cell>
          <cell r="FW148">
            <v>0</v>
          </cell>
        </row>
        <row r="149">
          <cell r="A149" t="str">
            <v>ВППГеленджикЮФО</v>
          </cell>
          <cell r="B149" t="str">
            <v>Сочинский</v>
          </cell>
          <cell r="C149" t="str">
            <v>Геленджик</v>
          </cell>
          <cell r="D149" t="str">
            <v>ВПП</v>
          </cell>
          <cell r="E149" t="str">
            <v>ВПП</v>
          </cell>
          <cell r="F149" t="str">
            <v>нет</v>
          </cell>
          <cell r="G149" t="str">
            <v>ЮФО</v>
          </cell>
          <cell r="H149" t="str">
            <v>Краснодарский край</v>
          </cell>
          <cell r="I149" t="str">
            <v>Не является признаком отнесения к МТК</v>
          </cell>
          <cell r="J149" t="str">
            <v>Не является признаком отнесения к МТК</v>
          </cell>
          <cell r="K149" t="str">
            <v>нет</v>
          </cell>
          <cell r="L149" t="str">
            <v>не применимо</v>
          </cell>
          <cell r="M149" t="str">
            <v>не применимо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1</v>
          </cell>
          <cell r="X149">
            <v>1</v>
          </cell>
          <cell r="Y149">
            <v>2</v>
          </cell>
          <cell r="Z149">
            <v>2</v>
          </cell>
          <cell r="AA149">
            <v>6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6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</v>
          </cell>
          <cell r="AO149">
            <v>3</v>
          </cell>
          <cell r="AP149">
            <v>1</v>
          </cell>
          <cell r="AQ149">
            <v>7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7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3</v>
          </cell>
          <cell r="BD149">
            <v>0</v>
          </cell>
          <cell r="BE149">
            <v>2</v>
          </cell>
          <cell r="BF149">
            <v>4</v>
          </cell>
          <cell r="BG149">
            <v>9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9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1</v>
          </cell>
          <cell r="CD149">
            <v>0</v>
          </cell>
          <cell r="CE149">
            <v>1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1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0</v>
          </cell>
          <cell r="EH149">
            <v>0</v>
          </cell>
          <cell r="EI149">
            <v>0</v>
          </cell>
          <cell r="EJ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  <cell r="EP149">
            <v>0</v>
          </cell>
          <cell r="EQ149">
            <v>0</v>
          </cell>
          <cell r="ER149">
            <v>0</v>
          </cell>
          <cell r="ES149">
            <v>0</v>
          </cell>
          <cell r="ET149">
            <v>0</v>
          </cell>
          <cell r="EU149">
            <v>0</v>
          </cell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0</v>
          </cell>
          <cell r="FB149">
            <v>0</v>
          </cell>
          <cell r="FC149">
            <v>0</v>
          </cell>
          <cell r="FD149">
            <v>0</v>
          </cell>
          <cell r="FE149">
            <v>0</v>
          </cell>
          <cell r="FF149">
            <v>0</v>
          </cell>
          <cell r="FG149">
            <v>0</v>
          </cell>
          <cell r="FH149">
            <v>0</v>
          </cell>
          <cell r="FI149">
            <v>0</v>
          </cell>
          <cell r="FJ149">
            <v>0</v>
          </cell>
          <cell r="FK149">
            <v>0</v>
          </cell>
          <cell r="FL149">
            <v>0</v>
          </cell>
          <cell r="FM149">
            <v>0</v>
          </cell>
          <cell r="FN149">
            <v>0</v>
          </cell>
          <cell r="FO149">
            <v>0</v>
          </cell>
          <cell r="FP149">
            <v>0</v>
          </cell>
          <cell r="FQ149">
            <v>0</v>
          </cell>
          <cell r="FR149">
            <v>0</v>
          </cell>
          <cell r="FS149">
            <v>0</v>
          </cell>
          <cell r="FT149">
            <v>0</v>
          </cell>
          <cell r="FU149">
            <v>0</v>
          </cell>
          <cell r="FV149">
            <v>0</v>
          </cell>
          <cell r="FW149">
            <v>0</v>
          </cell>
        </row>
        <row r="150">
          <cell r="A150" t="str">
            <v>ВППГрозный (Северный)СКФО</v>
          </cell>
          <cell r="B150" t="str">
            <v>Северо-Кавказский</v>
          </cell>
          <cell r="C150" t="str">
            <v>Грозный (Северный)</v>
          </cell>
          <cell r="D150" t="str">
            <v>ВПП</v>
          </cell>
          <cell r="E150" t="str">
            <v>ВПП</v>
          </cell>
          <cell r="F150" t="str">
            <v>да</v>
          </cell>
          <cell r="G150" t="str">
            <v>СКФО</v>
          </cell>
          <cell r="H150" t="str">
            <v>Чеченская Республика</v>
          </cell>
          <cell r="I150" t="str">
            <v>Не является признаком отнесения к МТК</v>
          </cell>
          <cell r="J150" t="str">
            <v>Не является признаком отнесения к МТК</v>
          </cell>
          <cell r="K150" t="str">
            <v>нет</v>
          </cell>
          <cell r="L150" t="str">
            <v>не применимо</v>
          </cell>
          <cell r="M150" t="str">
            <v>не применимо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1</v>
          </cell>
          <cell r="T150">
            <v>0</v>
          </cell>
          <cell r="U150">
            <v>0</v>
          </cell>
          <cell r="V150">
            <v>1</v>
          </cell>
          <cell r="W150">
            <v>37</v>
          </cell>
          <cell r="X150">
            <v>241</v>
          </cell>
          <cell r="Y150">
            <v>365</v>
          </cell>
          <cell r="Z150">
            <v>162</v>
          </cell>
          <cell r="AA150">
            <v>805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806</v>
          </cell>
          <cell r="AH150">
            <v>1</v>
          </cell>
          <cell r="AI150">
            <v>0</v>
          </cell>
          <cell r="AJ150">
            <v>0</v>
          </cell>
          <cell r="AK150">
            <v>0</v>
          </cell>
          <cell r="AL150">
            <v>1</v>
          </cell>
          <cell r="AM150">
            <v>148</v>
          </cell>
          <cell r="AN150">
            <v>252</v>
          </cell>
          <cell r="AO150">
            <v>399</v>
          </cell>
          <cell r="AP150">
            <v>283</v>
          </cell>
          <cell r="AQ150">
            <v>1082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1083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235</v>
          </cell>
          <cell r="BD150">
            <v>317</v>
          </cell>
          <cell r="BE150">
            <v>456</v>
          </cell>
          <cell r="BF150">
            <v>278</v>
          </cell>
          <cell r="BG150">
            <v>1286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1286</v>
          </cell>
          <cell r="BN150">
            <v>0</v>
          </cell>
          <cell r="BO150">
            <v>0</v>
          </cell>
          <cell r="BP150">
            <v>0</v>
          </cell>
          <cell r="BQ150">
            <v>3</v>
          </cell>
          <cell r="BR150">
            <v>3</v>
          </cell>
          <cell r="BS150">
            <v>6</v>
          </cell>
          <cell r="BT150">
            <v>1</v>
          </cell>
          <cell r="BU150">
            <v>1</v>
          </cell>
          <cell r="BV150">
            <v>2</v>
          </cell>
          <cell r="BW150">
            <v>0</v>
          </cell>
          <cell r="BX150">
            <v>0</v>
          </cell>
          <cell r="BY150">
            <v>0</v>
          </cell>
          <cell r="BZ150">
            <v>8</v>
          </cell>
          <cell r="CA150">
            <v>194</v>
          </cell>
          <cell r="CB150">
            <v>19</v>
          </cell>
          <cell r="CC150">
            <v>50</v>
          </cell>
          <cell r="CD150">
            <v>0</v>
          </cell>
          <cell r="CE150">
            <v>263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271</v>
          </cell>
          <cell r="CL150">
            <v>1</v>
          </cell>
          <cell r="CM150">
            <v>1</v>
          </cell>
          <cell r="CN150">
            <v>2</v>
          </cell>
          <cell r="CO150">
            <v>1</v>
          </cell>
          <cell r="CP150">
            <v>1</v>
          </cell>
          <cell r="CQ150">
            <v>2</v>
          </cell>
          <cell r="CR150">
            <v>189</v>
          </cell>
          <cell r="CS150">
            <v>190</v>
          </cell>
          <cell r="CT150">
            <v>379</v>
          </cell>
          <cell r="CU150">
            <v>90</v>
          </cell>
          <cell r="CV150">
            <v>93</v>
          </cell>
          <cell r="CW150">
            <v>183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234</v>
          </cell>
          <cell r="DK150">
            <v>231</v>
          </cell>
          <cell r="DL150">
            <v>465</v>
          </cell>
          <cell r="DM150">
            <v>219</v>
          </cell>
          <cell r="DN150">
            <v>226</v>
          </cell>
          <cell r="DO150">
            <v>445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4</v>
          </cell>
          <cell r="DW150">
            <v>1472</v>
          </cell>
          <cell r="DX150">
            <v>0</v>
          </cell>
          <cell r="DY150">
            <v>1476</v>
          </cell>
          <cell r="DZ150">
            <v>7</v>
          </cell>
          <cell r="EA150">
            <v>0</v>
          </cell>
          <cell r="EB150">
            <v>7</v>
          </cell>
          <cell r="EC150">
            <v>2</v>
          </cell>
          <cell r="ED150">
            <v>0</v>
          </cell>
          <cell r="EE150">
            <v>2</v>
          </cell>
          <cell r="EF150">
            <v>0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9</v>
          </cell>
          <cell r="EM150">
            <v>124</v>
          </cell>
          <cell r="EN150">
            <v>121</v>
          </cell>
          <cell r="EO150">
            <v>245</v>
          </cell>
          <cell r="EP150">
            <v>98</v>
          </cell>
          <cell r="EQ150">
            <v>98</v>
          </cell>
          <cell r="ER150">
            <v>196</v>
          </cell>
          <cell r="ES150">
            <v>222</v>
          </cell>
          <cell r="ET150">
            <v>218</v>
          </cell>
          <cell r="EU150">
            <v>440</v>
          </cell>
          <cell r="EV150">
            <v>201</v>
          </cell>
          <cell r="EW150">
            <v>214</v>
          </cell>
          <cell r="EX150">
            <v>415</v>
          </cell>
          <cell r="EY150">
            <v>1296</v>
          </cell>
          <cell r="EZ150">
            <v>0</v>
          </cell>
          <cell r="FA150">
            <v>0</v>
          </cell>
          <cell r="FB150">
            <v>0</v>
          </cell>
          <cell r="FC150">
            <v>0</v>
          </cell>
          <cell r="FD150">
            <v>0</v>
          </cell>
          <cell r="FE150">
            <v>0</v>
          </cell>
          <cell r="FF150">
            <v>0</v>
          </cell>
          <cell r="FG150">
            <v>0</v>
          </cell>
          <cell r="FH150">
            <v>0</v>
          </cell>
          <cell r="FI150">
            <v>0</v>
          </cell>
          <cell r="FJ150">
            <v>0</v>
          </cell>
          <cell r="FK150">
            <v>0</v>
          </cell>
          <cell r="FL150">
            <v>0</v>
          </cell>
          <cell r="FM150">
            <v>1305</v>
          </cell>
          <cell r="FN150">
            <v>13</v>
          </cell>
          <cell r="FO150">
            <v>13</v>
          </cell>
          <cell r="FP150">
            <v>26</v>
          </cell>
          <cell r="FQ150">
            <v>157</v>
          </cell>
          <cell r="FR150">
            <v>169</v>
          </cell>
          <cell r="FS150">
            <v>326</v>
          </cell>
          <cell r="FT150">
            <v>0</v>
          </cell>
          <cell r="FU150">
            <v>0</v>
          </cell>
          <cell r="FV150">
            <v>0</v>
          </cell>
          <cell r="FW150">
            <v>2</v>
          </cell>
        </row>
        <row r="151">
          <cell r="A151" t="str">
            <v>ВППЕкатеринбург (Кольцово)УФО</v>
          </cell>
          <cell r="B151" t="str">
            <v>Уральский</v>
          </cell>
          <cell r="C151" t="str">
            <v>Екатеринбург (Кольцово)</v>
          </cell>
          <cell r="D151" t="str">
            <v>ВПП</v>
          </cell>
          <cell r="E151" t="str">
            <v>ВПП</v>
          </cell>
          <cell r="F151" t="str">
            <v>да</v>
          </cell>
          <cell r="G151" t="str">
            <v>УФО</v>
          </cell>
          <cell r="H151" t="str">
            <v>Свердловская область</v>
          </cell>
          <cell r="I151" t="str">
            <v>Не является признаком отнесения к МТК</v>
          </cell>
          <cell r="J151" t="str">
            <v>Не является признаком отнесения к МТК</v>
          </cell>
          <cell r="K151" t="str">
            <v>нет</v>
          </cell>
          <cell r="L151" t="str">
            <v>не применимо</v>
          </cell>
          <cell r="M151" t="str">
            <v>не применимо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160</v>
          </cell>
          <cell r="S151">
            <v>229</v>
          </cell>
          <cell r="T151">
            <v>171</v>
          </cell>
          <cell r="U151">
            <v>298</v>
          </cell>
          <cell r="V151">
            <v>858</v>
          </cell>
          <cell r="W151">
            <v>1816</v>
          </cell>
          <cell r="X151">
            <v>3270</v>
          </cell>
          <cell r="Y151">
            <v>4193</v>
          </cell>
          <cell r="Z151">
            <v>3073</v>
          </cell>
          <cell r="AA151">
            <v>12352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13210</v>
          </cell>
          <cell r="AH151">
            <v>195</v>
          </cell>
          <cell r="AI151">
            <v>150</v>
          </cell>
          <cell r="AJ151">
            <v>232</v>
          </cell>
          <cell r="AK151">
            <v>198</v>
          </cell>
          <cell r="AL151">
            <v>775</v>
          </cell>
          <cell r="AM151">
            <v>2555</v>
          </cell>
          <cell r="AN151">
            <v>3762</v>
          </cell>
          <cell r="AO151">
            <v>4467</v>
          </cell>
          <cell r="AP151">
            <v>3148</v>
          </cell>
          <cell r="AQ151">
            <v>13932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14707</v>
          </cell>
          <cell r="AX151">
            <v>115</v>
          </cell>
          <cell r="AY151">
            <v>143</v>
          </cell>
          <cell r="AZ151">
            <v>159</v>
          </cell>
          <cell r="BA151">
            <v>245</v>
          </cell>
          <cell r="BB151">
            <v>662</v>
          </cell>
          <cell r="BC151">
            <v>2527</v>
          </cell>
          <cell r="BD151">
            <v>3476</v>
          </cell>
          <cell r="BE151">
            <v>3659</v>
          </cell>
          <cell r="BF151">
            <v>2901</v>
          </cell>
          <cell r="BG151">
            <v>12563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13225</v>
          </cell>
          <cell r="BN151">
            <v>106</v>
          </cell>
          <cell r="BO151">
            <v>90</v>
          </cell>
          <cell r="BP151">
            <v>196</v>
          </cell>
          <cell r="BQ151">
            <v>325</v>
          </cell>
          <cell r="BR151">
            <v>373</v>
          </cell>
          <cell r="BS151">
            <v>698</v>
          </cell>
          <cell r="BT151">
            <v>280</v>
          </cell>
          <cell r="BU151">
            <v>281</v>
          </cell>
          <cell r="BV151">
            <v>561</v>
          </cell>
          <cell r="BW151">
            <v>1025</v>
          </cell>
          <cell r="BX151">
            <v>1045</v>
          </cell>
          <cell r="BY151">
            <v>2070</v>
          </cell>
          <cell r="BZ151">
            <v>3525</v>
          </cell>
          <cell r="CA151">
            <v>2004</v>
          </cell>
          <cell r="CB151">
            <v>84</v>
          </cell>
          <cell r="CC151">
            <v>296</v>
          </cell>
          <cell r="CD151">
            <v>0</v>
          </cell>
          <cell r="CE151">
            <v>2384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5909</v>
          </cell>
          <cell r="CL151">
            <v>206</v>
          </cell>
          <cell r="CM151">
            <v>210</v>
          </cell>
          <cell r="CN151">
            <v>416</v>
          </cell>
          <cell r="CO151">
            <v>251</v>
          </cell>
          <cell r="CP151">
            <v>271</v>
          </cell>
          <cell r="CQ151">
            <v>522</v>
          </cell>
          <cell r="CR151">
            <v>258</v>
          </cell>
          <cell r="CS151">
            <v>300</v>
          </cell>
          <cell r="CT151">
            <v>558</v>
          </cell>
          <cell r="CU151">
            <v>577</v>
          </cell>
          <cell r="CV151">
            <v>562</v>
          </cell>
          <cell r="CW151">
            <v>1139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134</v>
          </cell>
          <cell r="DE151">
            <v>149</v>
          </cell>
          <cell r="DF151">
            <v>283</v>
          </cell>
          <cell r="DG151">
            <v>270</v>
          </cell>
          <cell r="DH151">
            <v>419</v>
          </cell>
          <cell r="DI151">
            <v>689</v>
          </cell>
          <cell r="DJ151">
            <v>1246</v>
          </cell>
          <cell r="DK151">
            <v>1238</v>
          </cell>
          <cell r="DL151">
            <v>2484</v>
          </cell>
          <cell r="DM151">
            <v>1238</v>
          </cell>
          <cell r="DN151">
            <v>1212</v>
          </cell>
          <cell r="DO151">
            <v>2450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1910</v>
          </cell>
          <cell r="DW151">
            <v>6631</v>
          </cell>
          <cell r="DX151">
            <v>0</v>
          </cell>
          <cell r="DY151">
            <v>8541</v>
          </cell>
          <cell r="DZ151">
            <v>198</v>
          </cell>
          <cell r="EA151">
            <v>338</v>
          </cell>
          <cell r="EB151">
            <v>536</v>
          </cell>
          <cell r="EC151">
            <v>50</v>
          </cell>
          <cell r="ED151">
            <v>48</v>
          </cell>
          <cell r="EE151">
            <v>98</v>
          </cell>
          <cell r="EF151">
            <v>39</v>
          </cell>
          <cell r="EG151">
            <v>45</v>
          </cell>
          <cell r="EH151">
            <v>84</v>
          </cell>
          <cell r="EI151">
            <v>28</v>
          </cell>
          <cell r="EJ151">
            <v>27</v>
          </cell>
          <cell r="EK151">
            <v>55</v>
          </cell>
          <cell r="EL151">
            <v>773</v>
          </cell>
          <cell r="EM151">
            <v>849</v>
          </cell>
          <cell r="EN151">
            <v>847</v>
          </cell>
          <cell r="EO151">
            <v>1696</v>
          </cell>
          <cell r="EP151">
            <v>816</v>
          </cell>
          <cell r="EQ151">
            <v>815</v>
          </cell>
          <cell r="ER151">
            <v>1631</v>
          </cell>
          <cell r="ES151">
            <v>1346</v>
          </cell>
          <cell r="ET151">
            <v>1350</v>
          </cell>
          <cell r="EU151">
            <v>2696</v>
          </cell>
          <cell r="EV151">
            <v>1247</v>
          </cell>
          <cell r="EW151">
            <v>1237</v>
          </cell>
          <cell r="EX151">
            <v>2484</v>
          </cell>
          <cell r="EY151">
            <v>8507</v>
          </cell>
          <cell r="EZ151">
            <v>0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  <cell r="FE151">
            <v>0</v>
          </cell>
          <cell r="FF151">
            <v>0</v>
          </cell>
          <cell r="FG151">
            <v>0</v>
          </cell>
          <cell r="FH151">
            <v>0</v>
          </cell>
          <cell r="FI151">
            <v>0</v>
          </cell>
          <cell r="FJ151">
            <v>0</v>
          </cell>
          <cell r="FK151">
            <v>0</v>
          </cell>
          <cell r="FL151">
            <v>0</v>
          </cell>
          <cell r="FM151">
            <v>9280</v>
          </cell>
          <cell r="FN151">
            <v>38</v>
          </cell>
          <cell r="FO151">
            <v>37</v>
          </cell>
          <cell r="FP151">
            <v>75</v>
          </cell>
          <cell r="FQ151">
            <v>1152</v>
          </cell>
          <cell r="FR151">
            <v>1160</v>
          </cell>
          <cell r="FS151">
            <v>2312</v>
          </cell>
          <cell r="FT151">
            <v>0</v>
          </cell>
          <cell r="FU151">
            <v>0</v>
          </cell>
          <cell r="FV151">
            <v>0</v>
          </cell>
          <cell r="FW151">
            <v>30</v>
          </cell>
        </row>
        <row r="152">
          <cell r="A152" t="str">
            <v>ВППЖуковскийЦФО</v>
          </cell>
          <cell r="B152" t="str">
            <v>Центральный аппарат</v>
          </cell>
          <cell r="C152" t="str">
            <v>Жуковский</v>
          </cell>
          <cell r="D152" t="str">
            <v>ВПП</v>
          </cell>
          <cell r="E152" t="str">
            <v>ВПП</v>
          </cell>
          <cell r="F152" t="str">
            <v>да</v>
          </cell>
          <cell r="G152" t="str">
            <v>ЦФО</v>
          </cell>
          <cell r="H152" t="str">
            <v>Московская область</v>
          </cell>
          <cell r="I152" t="str">
            <v>Не является признаком отнесения к МТК</v>
          </cell>
          <cell r="J152" t="str">
            <v>Не является признаком отнесения к МТК</v>
          </cell>
          <cell r="K152" t="str">
            <v>нет</v>
          </cell>
          <cell r="L152" t="str">
            <v>не применимо</v>
          </cell>
          <cell r="M152" t="str">
            <v>не применимо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17</v>
          </cell>
          <cell r="S152">
            <v>40</v>
          </cell>
          <cell r="T152">
            <v>20</v>
          </cell>
          <cell r="U152">
            <v>23</v>
          </cell>
          <cell r="V152">
            <v>100</v>
          </cell>
          <cell r="W152">
            <v>313</v>
          </cell>
          <cell r="X152">
            <v>470</v>
          </cell>
          <cell r="Y152">
            <v>969</v>
          </cell>
          <cell r="Z152">
            <v>1117</v>
          </cell>
          <cell r="AA152">
            <v>2869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2969</v>
          </cell>
          <cell r="AH152">
            <v>26</v>
          </cell>
          <cell r="AI152">
            <v>33</v>
          </cell>
          <cell r="AJ152">
            <v>38</v>
          </cell>
          <cell r="AK152">
            <v>36</v>
          </cell>
          <cell r="AL152">
            <v>133</v>
          </cell>
          <cell r="AM152">
            <v>1293</v>
          </cell>
          <cell r="AN152">
            <v>1598</v>
          </cell>
          <cell r="AO152">
            <v>1873</v>
          </cell>
          <cell r="AP152">
            <v>1757</v>
          </cell>
          <cell r="AQ152">
            <v>6521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6654</v>
          </cell>
          <cell r="AX152">
            <v>64</v>
          </cell>
          <cell r="AY152">
            <v>15</v>
          </cell>
          <cell r="AZ152">
            <v>80</v>
          </cell>
          <cell r="BA152">
            <v>76</v>
          </cell>
          <cell r="BB152">
            <v>235</v>
          </cell>
          <cell r="BC152">
            <v>1759</v>
          </cell>
          <cell r="BD152">
            <v>2172</v>
          </cell>
          <cell r="BE152">
            <v>1933</v>
          </cell>
          <cell r="BF152">
            <v>2119</v>
          </cell>
          <cell r="BG152">
            <v>7983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8218</v>
          </cell>
          <cell r="BN152">
            <v>25</v>
          </cell>
          <cell r="BO152">
            <v>25</v>
          </cell>
          <cell r="BP152">
            <v>50</v>
          </cell>
          <cell r="BQ152">
            <v>14</v>
          </cell>
          <cell r="BR152">
            <v>18</v>
          </cell>
          <cell r="BS152">
            <v>32</v>
          </cell>
          <cell r="BT152">
            <v>44</v>
          </cell>
          <cell r="BU152">
            <v>38</v>
          </cell>
          <cell r="BV152">
            <v>82</v>
          </cell>
          <cell r="BW152">
            <v>85</v>
          </cell>
          <cell r="BX152">
            <v>82</v>
          </cell>
          <cell r="BY152">
            <v>167</v>
          </cell>
          <cell r="BZ152">
            <v>331</v>
          </cell>
          <cell r="CA152">
            <v>1996</v>
          </cell>
          <cell r="CB152">
            <v>32</v>
          </cell>
          <cell r="CC152">
            <v>116</v>
          </cell>
          <cell r="CD152">
            <v>0</v>
          </cell>
          <cell r="CE152">
            <v>2144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2475</v>
          </cell>
          <cell r="CL152">
            <v>82</v>
          </cell>
          <cell r="CM152">
            <v>78</v>
          </cell>
          <cell r="CN152">
            <v>160</v>
          </cell>
          <cell r="CO152">
            <v>79</v>
          </cell>
          <cell r="CP152">
            <v>82</v>
          </cell>
          <cell r="CQ152">
            <v>161</v>
          </cell>
          <cell r="CR152">
            <v>212</v>
          </cell>
          <cell r="CS152">
            <v>231</v>
          </cell>
          <cell r="CT152">
            <v>443</v>
          </cell>
          <cell r="CU152">
            <v>426</v>
          </cell>
          <cell r="CV152">
            <v>426</v>
          </cell>
          <cell r="CW152">
            <v>852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64</v>
          </cell>
          <cell r="DE152">
            <v>160</v>
          </cell>
          <cell r="DF152">
            <v>224</v>
          </cell>
          <cell r="DG152">
            <v>109</v>
          </cell>
          <cell r="DH152">
            <v>102</v>
          </cell>
          <cell r="DI152">
            <v>211</v>
          </cell>
          <cell r="DJ152">
            <v>625</v>
          </cell>
          <cell r="DK152">
            <v>529</v>
          </cell>
          <cell r="DL152">
            <v>1154</v>
          </cell>
          <cell r="DM152">
            <v>560</v>
          </cell>
          <cell r="DN152">
            <v>565</v>
          </cell>
          <cell r="DO152">
            <v>1125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756</v>
          </cell>
          <cell r="DW152">
            <v>3574</v>
          </cell>
          <cell r="DX152">
            <v>0</v>
          </cell>
          <cell r="DY152">
            <v>4330</v>
          </cell>
          <cell r="DZ152">
            <v>114</v>
          </cell>
          <cell r="EA152">
            <v>113</v>
          </cell>
          <cell r="EB152">
            <v>227</v>
          </cell>
          <cell r="EC152">
            <v>26</v>
          </cell>
          <cell r="ED152">
            <v>21</v>
          </cell>
          <cell r="EE152">
            <v>47</v>
          </cell>
          <cell r="EF152">
            <v>25</v>
          </cell>
          <cell r="EG152">
            <v>19</v>
          </cell>
          <cell r="EH152">
            <v>44</v>
          </cell>
          <cell r="EI152">
            <v>40</v>
          </cell>
          <cell r="EJ152">
            <v>38</v>
          </cell>
          <cell r="EK152">
            <v>78</v>
          </cell>
          <cell r="EL152">
            <v>396</v>
          </cell>
          <cell r="EM152">
            <v>555</v>
          </cell>
          <cell r="EN152">
            <v>513</v>
          </cell>
          <cell r="EO152">
            <v>1068</v>
          </cell>
          <cell r="EP152">
            <v>919</v>
          </cell>
          <cell r="EQ152">
            <v>933</v>
          </cell>
          <cell r="ER152">
            <v>1852</v>
          </cell>
          <cell r="ES152">
            <v>1343</v>
          </cell>
          <cell r="ET152">
            <v>1367</v>
          </cell>
          <cell r="EU152">
            <v>2710</v>
          </cell>
          <cell r="EV152">
            <v>1202</v>
          </cell>
          <cell r="EW152">
            <v>1218</v>
          </cell>
          <cell r="EX152">
            <v>2420</v>
          </cell>
          <cell r="EY152">
            <v>8050</v>
          </cell>
          <cell r="EZ152">
            <v>0</v>
          </cell>
          <cell r="FA152">
            <v>0</v>
          </cell>
          <cell r="FB152">
            <v>0</v>
          </cell>
          <cell r="FC152">
            <v>0</v>
          </cell>
          <cell r="FD152">
            <v>0</v>
          </cell>
          <cell r="FE152">
            <v>0</v>
          </cell>
          <cell r="FF152">
            <v>0</v>
          </cell>
          <cell r="FG152">
            <v>0</v>
          </cell>
          <cell r="FH152">
            <v>0</v>
          </cell>
          <cell r="FI152">
            <v>0</v>
          </cell>
          <cell r="FJ152">
            <v>0</v>
          </cell>
          <cell r="FK152">
            <v>0</v>
          </cell>
          <cell r="FL152">
            <v>0</v>
          </cell>
          <cell r="FM152">
            <v>8446</v>
          </cell>
          <cell r="FN152">
            <v>56</v>
          </cell>
          <cell r="FO152">
            <v>49</v>
          </cell>
          <cell r="FP152">
            <v>105</v>
          </cell>
          <cell r="FQ152">
            <v>991</v>
          </cell>
          <cell r="FR152">
            <v>995</v>
          </cell>
          <cell r="FS152">
            <v>1986</v>
          </cell>
          <cell r="FT152">
            <v>0</v>
          </cell>
          <cell r="FU152">
            <v>0</v>
          </cell>
          <cell r="FV152">
            <v>0</v>
          </cell>
          <cell r="FW152">
            <v>28</v>
          </cell>
        </row>
        <row r="153">
          <cell r="A153" t="str">
            <v>ВППИваново (Южный)ЦФО</v>
          </cell>
          <cell r="B153" t="str">
            <v>Центральный аппарат</v>
          </cell>
          <cell r="C153" t="str">
            <v>Иваново (Южный)</v>
          </cell>
          <cell r="D153" t="str">
            <v>ВПП</v>
          </cell>
          <cell r="E153" t="str">
            <v>ВПП</v>
          </cell>
          <cell r="F153" t="str">
            <v>нет</v>
          </cell>
          <cell r="G153" t="str">
            <v>ЦФО</v>
          </cell>
          <cell r="H153" t="str">
            <v>Ивановская область</v>
          </cell>
          <cell r="I153" t="str">
            <v>Не является признаком отнесения к МТК</v>
          </cell>
          <cell r="J153" t="str">
            <v>Не является признаком отнесения к МТК</v>
          </cell>
          <cell r="K153" t="str">
            <v>нет</v>
          </cell>
          <cell r="L153" t="str">
            <v>не применимо</v>
          </cell>
          <cell r="M153" t="str">
            <v>не применимо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DZ153">
            <v>0</v>
          </cell>
          <cell r="EA153">
            <v>0</v>
          </cell>
          <cell r="EB153">
            <v>0</v>
          </cell>
          <cell r="EC153">
            <v>0</v>
          </cell>
          <cell r="ED153">
            <v>0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  <cell r="EU153">
            <v>0</v>
          </cell>
          <cell r="EV153">
            <v>0</v>
          </cell>
          <cell r="EW153">
            <v>0</v>
          </cell>
          <cell r="EX153">
            <v>0</v>
          </cell>
          <cell r="EY153">
            <v>0</v>
          </cell>
          <cell r="EZ153">
            <v>0</v>
          </cell>
          <cell r="FA153">
            <v>0</v>
          </cell>
          <cell r="FB153">
            <v>0</v>
          </cell>
          <cell r="FC153">
            <v>0</v>
          </cell>
          <cell r="FD153">
            <v>0</v>
          </cell>
          <cell r="FE153">
            <v>0</v>
          </cell>
          <cell r="FF153">
            <v>0</v>
          </cell>
          <cell r="FG153">
            <v>0</v>
          </cell>
          <cell r="FH153">
            <v>0</v>
          </cell>
          <cell r="FI153">
            <v>0</v>
          </cell>
          <cell r="FJ153">
            <v>0</v>
          </cell>
          <cell r="FK153">
            <v>0</v>
          </cell>
          <cell r="FL153">
            <v>0</v>
          </cell>
          <cell r="FM153">
            <v>0</v>
          </cell>
          <cell r="FN153">
            <v>0</v>
          </cell>
          <cell r="FO153">
            <v>0</v>
          </cell>
          <cell r="FP153">
            <v>0</v>
          </cell>
          <cell r="FQ153">
            <v>0</v>
          </cell>
          <cell r="FR153">
            <v>0</v>
          </cell>
          <cell r="FS153">
            <v>0</v>
          </cell>
          <cell r="FT153">
            <v>0</v>
          </cell>
          <cell r="FU153">
            <v>0</v>
          </cell>
          <cell r="FV153">
            <v>0</v>
          </cell>
          <cell r="FW153">
            <v>0</v>
          </cell>
        </row>
        <row r="154">
          <cell r="A154" t="str">
            <v>ВППИжевскПФО</v>
          </cell>
          <cell r="B154" t="str">
            <v>Волгоградский</v>
          </cell>
          <cell r="C154" t="str">
            <v>Ижевск</v>
          </cell>
          <cell r="D154" t="str">
            <v>ВПП</v>
          </cell>
          <cell r="E154" t="str">
            <v>ВПП</v>
          </cell>
          <cell r="F154" t="str">
            <v>нет</v>
          </cell>
          <cell r="G154" t="str">
            <v>ПФО</v>
          </cell>
          <cell r="H154" t="str">
            <v>Удмуртская Республика</v>
          </cell>
          <cell r="I154" t="str">
            <v>-</v>
          </cell>
          <cell r="J154" t="str">
            <v>-</v>
          </cell>
          <cell r="K154">
            <v>0</v>
          </cell>
          <cell r="L154" t="str">
            <v>не применимо</v>
          </cell>
          <cell r="M154" t="str">
            <v>не применимо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DZ154">
            <v>0</v>
          </cell>
          <cell r="EA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  <cell r="EU154">
            <v>0</v>
          </cell>
          <cell r="EV154">
            <v>0</v>
          </cell>
          <cell r="EW154">
            <v>0</v>
          </cell>
          <cell r="EX154">
            <v>0</v>
          </cell>
          <cell r="EY154">
            <v>0</v>
          </cell>
          <cell r="EZ154">
            <v>0</v>
          </cell>
          <cell r="FA154">
            <v>0</v>
          </cell>
          <cell r="FB154">
            <v>0</v>
          </cell>
          <cell r="FC154">
            <v>0</v>
          </cell>
          <cell r="FD154">
            <v>0</v>
          </cell>
          <cell r="FE154">
            <v>0</v>
          </cell>
          <cell r="FF154">
            <v>0</v>
          </cell>
          <cell r="FG154">
            <v>0</v>
          </cell>
          <cell r="FH154">
            <v>0</v>
          </cell>
          <cell r="FI154">
            <v>0</v>
          </cell>
          <cell r="FJ154">
            <v>0</v>
          </cell>
          <cell r="FK154">
            <v>0</v>
          </cell>
          <cell r="FL154">
            <v>0</v>
          </cell>
          <cell r="FM154">
            <v>0</v>
          </cell>
          <cell r="FN154">
            <v>0</v>
          </cell>
          <cell r="FO154">
            <v>0</v>
          </cell>
          <cell r="FP154">
            <v>0</v>
          </cell>
          <cell r="FQ154">
            <v>0</v>
          </cell>
          <cell r="FR154">
            <v>0</v>
          </cell>
          <cell r="FS154">
            <v>0</v>
          </cell>
          <cell r="FT154">
            <v>0</v>
          </cell>
          <cell r="FU154">
            <v>0</v>
          </cell>
          <cell r="FV154">
            <v>0</v>
          </cell>
          <cell r="FW154">
            <v>0</v>
          </cell>
        </row>
        <row r="155">
          <cell r="A155" t="str">
            <v>ВППИркутскСФО</v>
          </cell>
          <cell r="B155" t="str">
            <v>Читинский</v>
          </cell>
          <cell r="C155" t="str">
            <v>Иркутск</v>
          </cell>
          <cell r="D155" t="str">
            <v>ВПП</v>
          </cell>
          <cell r="E155" t="str">
            <v>ВПП</v>
          </cell>
          <cell r="F155" t="str">
            <v>да</v>
          </cell>
          <cell r="G155" t="str">
            <v>СФО</v>
          </cell>
          <cell r="H155" t="str">
            <v>Иркутская область</v>
          </cell>
          <cell r="I155" t="str">
            <v>Не является признаком отнесения к МТК</v>
          </cell>
          <cell r="J155" t="str">
            <v>Не является признаком отнесения к МТК</v>
          </cell>
          <cell r="K155" t="str">
            <v>нет</v>
          </cell>
          <cell r="L155" t="str">
            <v>не применимо</v>
          </cell>
          <cell r="M155" t="str">
            <v>не применимо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15</v>
          </cell>
          <cell r="S155">
            <v>8</v>
          </cell>
          <cell r="T155">
            <v>3</v>
          </cell>
          <cell r="U155">
            <v>9</v>
          </cell>
          <cell r="V155">
            <v>35</v>
          </cell>
          <cell r="W155">
            <v>826</v>
          </cell>
          <cell r="X155">
            <v>1015</v>
          </cell>
          <cell r="Y155">
            <v>1746</v>
          </cell>
          <cell r="Z155">
            <v>1062</v>
          </cell>
          <cell r="AA155">
            <v>4649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4684</v>
          </cell>
          <cell r="AH155">
            <v>0</v>
          </cell>
          <cell r="AI155">
            <v>7</v>
          </cell>
          <cell r="AJ155">
            <v>1</v>
          </cell>
          <cell r="AK155">
            <v>32</v>
          </cell>
          <cell r="AL155">
            <v>40</v>
          </cell>
          <cell r="AM155">
            <v>1042</v>
          </cell>
          <cell r="AN155">
            <v>1089</v>
          </cell>
          <cell r="AO155">
            <v>1657</v>
          </cell>
          <cell r="AP155">
            <v>1193</v>
          </cell>
          <cell r="AQ155">
            <v>4981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5021</v>
          </cell>
          <cell r="AX155">
            <v>9</v>
          </cell>
          <cell r="AY155">
            <v>10</v>
          </cell>
          <cell r="AZ155">
            <v>0</v>
          </cell>
          <cell r="BA155">
            <v>13</v>
          </cell>
          <cell r="BB155">
            <v>32</v>
          </cell>
          <cell r="BC155">
            <v>1347</v>
          </cell>
          <cell r="BD155">
            <v>1202</v>
          </cell>
          <cell r="BE155">
            <v>1660</v>
          </cell>
          <cell r="BF155">
            <v>1232</v>
          </cell>
          <cell r="BG155">
            <v>5441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5473</v>
          </cell>
          <cell r="BN155">
            <v>4</v>
          </cell>
          <cell r="BO155">
            <v>2</v>
          </cell>
          <cell r="BP155">
            <v>6</v>
          </cell>
          <cell r="BQ155">
            <v>47</v>
          </cell>
          <cell r="BR155">
            <v>31</v>
          </cell>
          <cell r="BS155">
            <v>78</v>
          </cell>
          <cell r="BT155">
            <v>1</v>
          </cell>
          <cell r="BU155">
            <v>2</v>
          </cell>
          <cell r="BV155">
            <v>3</v>
          </cell>
          <cell r="BW155">
            <v>9</v>
          </cell>
          <cell r="BX155">
            <v>14</v>
          </cell>
          <cell r="BY155">
            <v>23</v>
          </cell>
          <cell r="BZ155">
            <v>110</v>
          </cell>
          <cell r="CA155">
            <v>1067</v>
          </cell>
          <cell r="CB155">
            <v>23</v>
          </cell>
          <cell r="CC155">
            <v>33</v>
          </cell>
          <cell r="CD155">
            <v>0</v>
          </cell>
          <cell r="CE155">
            <v>1123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1233</v>
          </cell>
          <cell r="CL155">
            <v>1</v>
          </cell>
          <cell r="CM155">
            <v>1</v>
          </cell>
          <cell r="CN155">
            <v>2</v>
          </cell>
          <cell r="CO155">
            <v>14</v>
          </cell>
          <cell r="CP155">
            <v>23</v>
          </cell>
          <cell r="CQ155">
            <v>37</v>
          </cell>
          <cell r="CR155">
            <v>23</v>
          </cell>
          <cell r="CS155">
            <v>23</v>
          </cell>
          <cell r="CT155">
            <v>46</v>
          </cell>
          <cell r="CU155">
            <v>182</v>
          </cell>
          <cell r="CV155">
            <v>156</v>
          </cell>
          <cell r="CW155">
            <v>338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18</v>
          </cell>
          <cell r="DE155">
            <v>8</v>
          </cell>
          <cell r="DF155">
            <v>26</v>
          </cell>
          <cell r="DG155">
            <v>36</v>
          </cell>
          <cell r="DH155">
            <v>50</v>
          </cell>
          <cell r="DI155">
            <v>86</v>
          </cell>
          <cell r="DJ155">
            <v>215</v>
          </cell>
          <cell r="DK155">
            <v>216</v>
          </cell>
          <cell r="DL155">
            <v>431</v>
          </cell>
          <cell r="DM155">
            <v>214</v>
          </cell>
          <cell r="DN155">
            <v>220</v>
          </cell>
          <cell r="DO155">
            <v>434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151</v>
          </cell>
          <cell r="DW155">
            <v>1249</v>
          </cell>
          <cell r="DX155">
            <v>0</v>
          </cell>
          <cell r="DY155">
            <v>1400</v>
          </cell>
          <cell r="DZ155">
            <v>11</v>
          </cell>
          <cell r="EA155">
            <v>13</v>
          </cell>
          <cell r="EB155">
            <v>24</v>
          </cell>
          <cell r="EC155">
            <v>3</v>
          </cell>
          <cell r="ED155">
            <v>4</v>
          </cell>
          <cell r="EE155">
            <v>7</v>
          </cell>
          <cell r="EF155">
            <v>14</v>
          </cell>
          <cell r="EG155">
            <v>12</v>
          </cell>
          <cell r="EH155">
            <v>26</v>
          </cell>
          <cell r="EI155">
            <v>0</v>
          </cell>
          <cell r="EJ155">
            <v>3</v>
          </cell>
          <cell r="EK155">
            <v>3</v>
          </cell>
          <cell r="EL155">
            <v>60</v>
          </cell>
          <cell r="EM155">
            <v>168</v>
          </cell>
          <cell r="EN155">
            <v>162</v>
          </cell>
          <cell r="EO155">
            <v>330</v>
          </cell>
          <cell r="EP155">
            <v>134</v>
          </cell>
          <cell r="EQ155">
            <v>136</v>
          </cell>
          <cell r="ER155">
            <v>270</v>
          </cell>
          <cell r="ES155">
            <v>155</v>
          </cell>
          <cell r="ET155">
            <v>154</v>
          </cell>
          <cell r="EU155">
            <v>309</v>
          </cell>
          <cell r="EV155">
            <v>297</v>
          </cell>
          <cell r="EW155">
            <v>297</v>
          </cell>
          <cell r="EX155">
            <v>594</v>
          </cell>
          <cell r="EY155">
            <v>1503</v>
          </cell>
          <cell r="EZ155">
            <v>0</v>
          </cell>
          <cell r="FA155">
            <v>0</v>
          </cell>
          <cell r="FB155">
            <v>0</v>
          </cell>
          <cell r="FC155">
            <v>0</v>
          </cell>
          <cell r="FD155">
            <v>0</v>
          </cell>
          <cell r="FE155">
            <v>0</v>
          </cell>
          <cell r="FF155">
            <v>0</v>
          </cell>
          <cell r="FG155">
            <v>0</v>
          </cell>
          <cell r="FH155">
            <v>0</v>
          </cell>
          <cell r="FI155">
            <v>0</v>
          </cell>
          <cell r="FJ155">
            <v>0</v>
          </cell>
          <cell r="FK155">
            <v>0</v>
          </cell>
          <cell r="FL155">
            <v>0</v>
          </cell>
          <cell r="FM155">
            <v>1563</v>
          </cell>
          <cell r="FN155">
            <v>2</v>
          </cell>
          <cell r="FO155">
            <v>5</v>
          </cell>
          <cell r="FP155">
            <v>7</v>
          </cell>
          <cell r="FQ155">
            <v>411</v>
          </cell>
          <cell r="FR155">
            <v>413</v>
          </cell>
          <cell r="FS155">
            <v>824</v>
          </cell>
          <cell r="FT155">
            <v>0</v>
          </cell>
          <cell r="FU155">
            <v>0</v>
          </cell>
          <cell r="FV155">
            <v>0</v>
          </cell>
          <cell r="FW155">
            <v>8</v>
          </cell>
        </row>
        <row r="156">
          <cell r="A156" t="str">
            <v>ВППКазаньПФО</v>
          </cell>
          <cell r="B156" t="str">
            <v>Волгоградский</v>
          </cell>
          <cell r="C156" t="str">
            <v>Казань</v>
          </cell>
          <cell r="D156" t="str">
            <v>ВПП</v>
          </cell>
          <cell r="E156" t="str">
            <v>ВПП</v>
          </cell>
          <cell r="F156" t="str">
            <v>да</v>
          </cell>
          <cell r="G156" t="str">
            <v>ПФО</v>
          </cell>
          <cell r="H156" t="str">
            <v>Республика Татарстан</v>
          </cell>
          <cell r="I156" t="str">
            <v>Не является признаком отнесения к МТК</v>
          </cell>
          <cell r="J156" t="str">
            <v>Не является признаком отнесения к МТК</v>
          </cell>
          <cell r="K156" t="str">
            <v>нет</v>
          </cell>
          <cell r="L156" t="str">
            <v>не применимо</v>
          </cell>
          <cell r="M156" t="str">
            <v>не применимо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3</v>
          </cell>
          <cell r="T156">
            <v>7</v>
          </cell>
          <cell r="U156">
            <v>2</v>
          </cell>
          <cell r="V156">
            <v>12</v>
          </cell>
          <cell r="W156">
            <v>941</v>
          </cell>
          <cell r="X156">
            <v>1869</v>
          </cell>
          <cell r="Y156">
            <v>2550</v>
          </cell>
          <cell r="Z156">
            <v>1732</v>
          </cell>
          <cell r="AA156">
            <v>7092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7104</v>
          </cell>
          <cell r="AH156">
            <v>3</v>
          </cell>
          <cell r="AI156">
            <v>7</v>
          </cell>
          <cell r="AJ156">
            <v>11</v>
          </cell>
          <cell r="AK156">
            <v>4</v>
          </cell>
          <cell r="AL156">
            <v>25</v>
          </cell>
          <cell r="AM156">
            <v>1315</v>
          </cell>
          <cell r="AN156">
            <v>2597</v>
          </cell>
          <cell r="AO156">
            <v>3079</v>
          </cell>
          <cell r="AP156">
            <v>1746</v>
          </cell>
          <cell r="AQ156">
            <v>8737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8762</v>
          </cell>
          <cell r="AX156">
            <v>9</v>
          </cell>
          <cell r="AY156">
            <v>334</v>
          </cell>
          <cell r="AZ156">
            <v>3</v>
          </cell>
          <cell r="BA156">
            <v>8</v>
          </cell>
          <cell r="BB156">
            <v>354</v>
          </cell>
          <cell r="BC156">
            <v>1344</v>
          </cell>
          <cell r="BD156">
            <v>2080</v>
          </cell>
          <cell r="BE156">
            <v>2811</v>
          </cell>
          <cell r="BF156">
            <v>1802</v>
          </cell>
          <cell r="BG156">
            <v>8037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8391</v>
          </cell>
          <cell r="BN156">
            <v>17</v>
          </cell>
          <cell r="BO156">
            <v>17</v>
          </cell>
          <cell r="BP156">
            <v>34</v>
          </cell>
          <cell r="BQ156">
            <v>111</v>
          </cell>
          <cell r="BR156">
            <v>117</v>
          </cell>
          <cell r="BS156">
            <v>228</v>
          </cell>
          <cell r="BT156">
            <v>96</v>
          </cell>
          <cell r="BU156">
            <v>101</v>
          </cell>
          <cell r="BV156">
            <v>197</v>
          </cell>
          <cell r="BW156">
            <v>66</v>
          </cell>
          <cell r="BX156">
            <v>82</v>
          </cell>
          <cell r="BY156">
            <v>148</v>
          </cell>
          <cell r="BZ156">
            <v>607</v>
          </cell>
          <cell r="CA156">
            <v>1127</v>
          </cell>
          <cell r="CB156">
            <v>82</v>
          </cell>
          <cell r="CC156">
            <v>763</v>
          </cell>
          <cell r="CD156">
            <v>0</v>
          </cell>
          <cell r="CE156">
            <v>1972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2579</v>
          </cell>
          <cell r="CL156">
            <v>44</v>
          </cell>
          <cell r="CM156">
            <v>43</v>
          </cell>
          <cell r="CN156">
            <v>87</v>
          </cell>
          <cell r="CO156">
            <v>45</v>
          </cell>
          <cell r="CP156">
            <v>47</v>
          </cell>
          <cell r="CQ156">
            <v>92</v>
          </cell>
          <cell r="CR156">
            <v>360</v>
          </cell>
          <cell r="CS156">
            <v>349</v>
          </cell>
          <cell r="CT156">
            <v>709</v>
          </cell>
          <cell r="CU156">
            <v>568</v>
          </cell>
          <cell r="CV156">
            <v>552</v>
          </cell>
          <cell r="CW156">
            <v>1120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74</v>
          </cell>
          <cell r="DE156">
            <v>77</v>
          </cell>
          <cell r="DF156">
            <v>151</v>
          </cell>
          <cell r="DG156">
            <v>60</v>
          </cell>
          <cell r="DH156">
            <v>68</v>
          </cell>
          <cell r="DI156">
            <v>128</v>
          </cell>
          <cell r="DJ156">
            <v>1333</v>
          </cell>
          <cell r="DK156">
            <v>1310</v>
          </cell>
          <cell r="DL156">
            <v>2643</v>
          </cell>
          <cell r="DM156">
            <v>1101</v>
          </cell>
          <cell r="DN156">
            <v>1114</v>
          </cell>
          <cell r="DO156">
            <v>2215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  <cell r="DV156">
            <v>458</v>
          </cell>
          <cell r="DW156">
            <v>6687</v>
          </cell>
          <cell r="DX156">
            <v>0</v>
          </cell>
          <cell r="DY156">
            <v>7145</v>
          </cell>
          <cell r="DZ156">
            <v>26</v>
          </cell>
          <cell r="EA156">
            <v>29</v>
          </cell>
          <cell r="EB156">
            <v>55</v>
          </cell>
          <cell r="EC156">
            <v>22</v>
          </cell>
          <cell r="ED156">
            <v>44</v>
          </cell>
          <cell r="EE156">
            <v>66</v>
          </cell>
          <cell r="EF156">
            <v>1</v>
          </cell>
          <cell r="EG156">
            <v>2</v>
          </cell>
          <cell r="EH156">
            <v>3</v>
          </cell>
          <cell r="EI156">
            <v>8</v>
          </cell>
          <cell r="EJ156">
            <v>4</v>
          </cell>
          <cell r="EK156">
            <v>12</v>
          </cell>
          <cell r="EL156">
            <v>136</v>
          </cell>
          <cell r="EM156">
            <v>587</v>
          </cell>
          <cell r="EN156">
            <v>586</v>
          </cell>
          <cell r="EO156">
            <v>1173</v>
          </cell>
          <cell r="EP156">
            <v>634</v>
          </cell>
          <cell r="EQ156">
            <v>563</v>
          </cell>
          <cell r="ER156">
            <v>1197</v>
          </cell>
          <cell r="ES156">
            <v>1105</v>
          </cell>
          <cell r="ET156">
            <v>1108</v>
          </cell>
          <cell r="EU156">
            <v>2213</v>
          </cell>
          <cell r="EV156">
            <v>1004</v>
          </cell>
          <cell r="EW156">
            <v>1012</v>
          </cell>
          <cell r="EX156">
            <v>2016</v>
          </cell>
          <cell r="EY156">
            <v>6599</v>
          </cell>
          <cell r="EZ156">
            <v>0</v>
          </cell>
          <cell r="FA156">
            <v>0</v>
          </cell>
          <cell r="FB156">
            <v>0</v>
          </cell>
          <cell r="FC156">
            <v>0</v>
          </cell>
          <cell r="FD156">
            <v>0</v>
          </cell>
          <cell r="FE156">
            <v>0</v>
          </cell>
          <cell r="FF156">
            <v>0</v>
          </cell>
          <cell r="FG156">
            <v>0</v>
          </cell>
          <cell r="FH156">
            <v>0</v>
          </cell>
          <cell r="FI156">
            <v>0</v>
          </cell>
          <cell r="FJ156">
            <v>0</v>
          </cell>
          <cell r="FK156">
            <v>0</v>
          </cell>
          <cell r="FL156">
            <v>0</v>
          </cell>
          <cell r="FM156">
            <v>6735</v>
          </cell>
          <cell r="FN156">
            <v>4</v>
          </cell>
          <cell r="FO156">
            <v>5</v>
          </cell>
          <cell r="FP156">
            <v>9</v>
          </cell>
          <cell r="FQ156">
            <v>932</v>
          </cell>
          <cell r="FR156">
            <v>937</v>
          </cell>
          <cell r="FS156">
            <v>1869</v>
          </cell>
          <cell r="FT156">
            <v>0</v>
          </cell>
          <cell r="FU156">
            <v>0</v>
          </cell>
          <cell r="FV156">
            <v>0</v>
          </cell>
          <cell r="FW156">
            <v>0</v>
          </cell>
        </row>
        <row r="157">
          <cell r="A157" t="str">
            <v>ВППКалининград (Храброво)СЗФО</v>
          </cell>
          <cell r="B157" t="str">
            <v>Калининградский</v>
          </cell>
          <cell r="C157" t="str">
            <v>Калининград (Храброво)</v>
          </cell>
          <cell r="D157" t="str">
            <v>ВПП</v>
          </cell>
          <cell r="E157" t="str">
            <v>ВПП</v>
          </cell>
          <cell r="F157" t="str">
            <v>да</v>
          </cell>
          <cell r="G157" t="str">
            <v>СЗФО</v>
          </cell>
          <cell r="H157" t="str">
            <v>Калининградская область</v>
          </cell>
          <cell r="I157" t="str">
            <v>Не является признаком отнесения к МТК</v>
          </cell>
          <cell r="J157" t="str">
            <v>Не является признаком отнесения к МТК</v>
          </cell>
          <cell r="K157" t="str">
            <v>нет</v>
          </cell>
          <cell r="L157" t="str">
            <v>не применимо</v>
          </cell>
          <cell r="M157" t="str">
            <v>не применимо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84</v>
          </cell>
          <cell r="X157">
            <v>605</v>
          </cell>
          <cell r="Y157">
            <v>1118</v>
          </cell>
          <cell r="Z157">
            <v>681</v>
          </cell>
          <cell r="AA157">
            <v>2488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2488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576</v>
          </cell>
          <cell r="AN157">
            <v>1291</v>
          </cell>
          <cell r="AO157">
            <v>1222</v>
          </cell>
          <cell r="AP157">
            <v>787</v>
          </cell>
          <cell r="AQ157">
            <v>3876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3876</v>
          </cell>
          <cell r="AX157">
            <v>3</v>
          </cell>
          <cell r="AY157">
            <v>0</v>
          </cell>
          <cell r="AZ157">
            <v>0</v>
          </cell>
          <cell r="BA157">
            <v>1</v>
          </cell>
          <cell r="BB157">
            <v>4</v>
          </cell>
          <cell r="BC157">
            <v>695</v>
          </cell>
          <cell r="BD157">
            <v>1036</v>
          </cell>
          <cell r="BE157">
            <v>1168</v>
          </cell>
          <cell r="BF157">
            <v>712</v>
          </cell>
          <cell r="BG157">
            <v>3611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3615</v>
          </cell>
          <cell r="BN157">
            <v>0</v>
          </cell>
          <cell r="BO157">
            <v>0</v>
          </cell>
          <cell r="BP157">
            <v>0</v>
          </cell>
          <cell r="BQ157">
            <v>1</v>
          </cell>
          <cell r="BR157">
            <v>1</v>
          </cell>
          <cell r="BS157">
            <v>2</v>
          </cell>
          <cell r="BT157">
            <v>2</v>
          </cell>
          <cell r="BU157">
            <v>1</v>
          </cell>
          <cell r="BV157">
            <v>3</v>
          </cell>
          <cell r="BW157">
            <v>0</v>
          </cell>
          <cell r="BX157">
            <v>0</v>
          </cell>
          <cell r="BY157">
            <v>0</v>
          </cell>
          <cell r="BZ157">
            <v>5</v>
          </cell>
          <cell r="CA157">
            <v>516</v>
          </cell>
          <cell r="CB157">
            <v>34</v>
          </cell>
          <cell r="CC157">
            <v>153</v>
          </cell>
          <cell r="CD157">
            <v>0</v>
          </cell>
          <cell r="CE157">
            <v>703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708</v>
          </cell>
          <cell r="CL157">
            <v>1</v>
          </cell>
          <cell r="CM157">
            <v>0</v>
          </cell>
          <cell r="CN157">
            <v>1</v>
          </cell>
          <cell r="CO157">
            <v>0</v>
          </cell>
          <cell r="CP157">
            <v>1</v>
          </cell>
          <cell r="CQ157">
            <v>1</v>
          </cell>
          <cell r="CR157">
            <v>45</v>
          </cell>
          <cell r="CS157">
            <v>45</v>
          </cell>
          <cell r="CT157">
            <v>90</v>
          </cell>
          <cell r="CU157">
            <v>134</v>
          </cell>
          <cell r="CV157">
            <v>116</v>
          </cell>
          <cell r="CW157">
            <v>250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4</v>
          </cell>
          <cell r="DE157">
            <v>2</v>
          </cell>
          <cell r="DF157">
            <v>6</v>
          </cell>
          <cell r="DG157">
            <v>1</v>
          </cell>
          <cell r="DH157">
            <v>0</v>
          </cell>
          <cell r="DI157">
            <v>1</v>
          </cell>
          <cell r="DJ157">
            <v>245</v>
          </cell>
          <cell r="DK157">
            <v>220</v>
          </cell>
          <cell r="DL157">
            <v>465</v>
          </cell>
          <cell r="DM157">
            <v>194</v>
          </cell>
          <cell r="DN157">
            <v>194</v>
          </cell>
          <cell r="DO157">
            <v>388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  <cell r="DV157">
            <v>9</v>
          </cell>
          <cell r="DW157">
            <v>1193</v>
          </cell>
          <cell r="DX157">
            <v>0</v>
          </cell>
          <cell r="DY157">
            <v>1202</v>
          </cell>
          <cell r="DZ157">
            <v>106</v>
          </cell>
          <cell r="EA157">
            <v>101</v>
          </cell>
          <cell r="EB157">
            <v>207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1</v>
          </cell>
          <cell r="EJ157">
            <v>2</v>
          </cell>
          <cell r="EK157">
            <v>3</v>
          </cell>
          <cell r="EL157">
            <v>210</v>
          </cell>
          <cell r="EM157">
            <v>0</v>
          </cell>
          <cell r="EN157">
            <v>0</v>
          </cell>
          <cell r="EO157">
            <v>0</v>
          </cell>
          <cell r="EP157">
            <v>71</v>
          </cell>
          <cell r="EQ157">
            <v>71</v>
          </cell>
          <cell r="ER157">
            <v>142</v>
          </cell>
          <cell r="ES157">
            <v>136</v>
          </cell>
          <cell r="ET157">
            <v>136</v>
          </cell>
          <cell r="EU157">
            <v>272</v>
          </cell>
          <cell r="EV157">
            <v>111</v>
          </cell>
          <cell r="EW157">
            <v>111</v>
          </cell>
          <cell r="EX157">
            <v>222</v>
          </cell>
          <cell r="EY157">
            <v>636</v>
          </cell>
          <cell r="EZ157">
            <v>0</v>
          </cell>
          <cell r="FA157">
            <v>0</v>
          </cell>
          <cell r="FB157">
            <v>0</v>
          </cell>
          <cell r="FC157">
            <v>0</v>
          </cell>
          <cell r="FD157">
            <v>0</v>
          </cell>
          <cell r="FE157">
            <v>0</v>
          </cell>
          <cell r="FF157">
            <v>0</v>
          </cell>
          <cell r="FG157">
            <v>0</v>
          </cell>
          <cell r="FH157">
            <v>0</v>
          </cell>
          <cell r="FI157">
            <v>0</v>
          </cell>
          <cell r="FJ157">
            <v>0</v>
          </cell>
          <cell r="FK157">
            <v>0</v>
          </cell>
          <cell r="FL157">
            <v>0</v>
          </cell>
          <cell r="FM157">
            <v>846</v>
          </cell>
          <cell r="FN157">
            <v>0</v>
          </cell>
          <cell r="FO157">
            <v>0</v>
          </cell>
          <cell r="FP157">
            <v>0</v>
          </cell>
          <cell r="FQ157">
            <v>63</v>
          </cell>
          <cell r="FR157">
            <v>63</v>
          </cell>
          <cell r="FS157">
            <v>126</v>
          </cell>
          <cell r="FT157">
            <v>0</v>
          </cell>
          <cell r="FU157">
            <v>0</v>
          </cell>
          <cell r="FV157">
            <v>0</v>
          </cell>
          <cell r="FW157">
            <v>0</v>
          </cell>
        </row>
        <row r="158">
          <cell r="A158" t="str">
            <v>ВППКалуга (Грабцево)ЦФО</v>
          </cell>
          <cell r="B158" t="str">
            <v>Брянский</v>
          </cell>
          <cell r="C158" t="str">
            <v>Калуга (Грабцево)</v>
          </cell>
          <cell r="D158" t="str">
            <v>ВПП</v>
          </cell>
          <cell r="E158" t="str">
            <v>ВПП</v>
          </cell>
          <cell r="F158" t="str">
            <v>да</v>
          </cell>
          <cell r="G158" t="str">
            <v>ЦФО</v>
          </cell>
          <cell r="H158" t="str">
            <v>Калужская область</v>
          </cell>
          <cell r="I158" t="str">
            <v>Не является признаком отнесения к МТК</v>
          </cell>
          <cell r="J158" t="str">
            <v>Не является признаком отнесения к МТК</v>
          </cell>
          <cell r="K158" t="str">
            <v>нет</v>
          </cell>
          <cell r="L158" t="str">
            <v>не применимо</v>
          </cell>
          <cell r="M158" t="str">
            <v>не применимо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13</v>
          </cell>
          <cell r="X158">
            <v>21</v>
          </cell>
          <cell r="Y158">
            <v>18</v>
          </cell>
          <cell r="Z158">
            <v>17</v>
          </cell>
          <cell r="AA158">
            <v>69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69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15</v>
          </cell>
          <cell r="AN158">
            <v>48</v>
          </cell>
          <cell r="AO158">
            <v>35</v>
          </cell>
          <cell r="AP158">
            <v>21</v>
          </cell>
          <cell r="AQ158">
            <v>119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119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18</v>
          </cell>
          <cell r="BD158">
            <v>44</v>
          </cell>
          <cell r="BE158">
            <v>62</v>
          </cell>
          <cell r="BF158">
            <v>34</v>
          </cell>
          <cell r="BG158">
            <v>158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158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38</v>
          </cell>
          <cell r="CB158">
            <v>6</v>
          </cell>
          <cell r="CC158">
            <v>13</v>
          </cell>
          <cell r="CD158">
            <v>0</v>
          </cell>
          <cell r="CE158">
            <v>57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57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2</v>
          </cell>
          <cell r="CS158">
            <v>7</v>
          </cell>
          <cell r="CT158">
            <v>9</v>
          </cell>
          <cell r="CU158">
            <v>29</v>
          </cell>
          <cell r="CV158">
            <v>22</v>
          </cell>
          <cell r="CW158">
            <v>51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84</v>
          </cell>
          <cell r="DK158">
            <v>70</v>
          </cell>
          <cell r="DL158">
            <v>154</v>
          </cell>
          <cell r="DM158">
            <v>118</v>
          </cell>
          <cell r="DN158">
            <v>123</v>
          </cell>
          <cell r="DO158">
            <v>241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455</v>
          </cell>
          <cell r="DX158">
            <v>0</v>
          </cell>
          <cell r="DY158">
            <v>455</v>
          </cell>
          <cell r="DZ158">
            <v>0</v>
          </cell>
          <cell r="EA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0</v>
          </cell>
          <cell r="EJ158">
            <v>0</v>
          </cell>
          <cell r="EK158">
            <v>0</v>
          </cell>
          <cell r="EL158">
            <v>0</v>
          </cell>
          <cell r="EM158">
            <v>93</v>
          </cell>
          <cell r="EN158">
            <v>93</v>
          </cell>
          <cell r="EO158">
            <v>186</v>
          </cell>
          <cell r="EP158">
            <v>14</v>
          </cell>
          <cell r="EQ158">
            <v>15</v>
          </cell>
          <cell r="ER158">
            <v>29</v>
          </cell>
          <cell r="ES158">
            <v>14</v>
          </cell>
          <cell r="ET158">
            <v>14</v>
          </cell>
          <cell r="EU158">
            <v>28</v>
          </cell>
          <cell r="EV158">
            <v>8</v>
          </cell>
          <cell r="EW158">
            <v>7</v>
          </cell>
          <cell r="EX158">
            <v>15</v>
          </cell>
          <cell r="EY158">
            <v>258</v>
          </cell>
          <cell r="EZ158">
            <v>0</v>
          </cell>
          <cell r="FA158">
            <v>0</v>
          </cell>
          <cell r="FB158">
            <v>0</v>
          </cell>
          <cell r="FC158">
            <v>0</v>
          </cell>
          <cell r="FD158">
            <v>0</v>
          </cell>
          <cell r="FE158">
            <v>0</v>
          </cell>
          <cell r="FF158">
            <v>0</v>
          </cell>
          <cell r="FG158">
            <v>0</v>
          </cell>
          <cell r="FH158">
            <v>0</v>
          </cell>
          <cell r="FI158">
            <v>0</v>
          </cell>
          <cell r="FJ158">
            <v>0</v>
          </cell>
          <cell r="FK158">
            <v>0</v>
          </cell>
          <cell r="FL158">
            <v>0</v>
          </cell>
          <cell r="FM158">
            <v>258</v>
          </cell>
          <cell r="FN158">
            <v>0</v>
          </cell>
          <cell r="FO158">
            <v>0</v>
          </cell>
          <cell r="FP158">
            <v>0</v>
          </cell>
          <cell r="FQ158">
            <v>15</v>
          </cell>
          <cell r="FR158">
            <v>12</v>
          </cell>
          <cell r="FS158">
            <v>27</v>
          </cell>
          <cell r="FT158">
            <v>0</v>
          </cell>
          <cell r="FU158">
            <v>0</v>
          </cell>
          <cell r="FV158">
            <v>0</v>
          </cell>
          <cell r="FW158">
            <v>0</v>
          </cell>
        </row>
        <row r="159">
          <cell r="A159" t="str">
            <v>ВППКемеровоСФО</v>
          </cell>
          <cell r="B159" t="str">
            <v>Новосибирский</v>
          </cell>
          <cell r="C159" t="str">
            <v>Кемерово</v>
          </cell>
          <cell r="D159" t="str">
            <v>ВПП</v>
          </cell>
          <cell r="E159" t="str">
            <v>ВПП</v>
          </cell>
          <cell r="F159" t="str">
            <v>да</v>
          </cell>
          <cell r="G159" t="str">
            <v>СФО</v>
          </cell>
          <cell r="H159" t="str">
            <v>Кемеровская область</v>
          </cell>
          <cell r="I159" t="str">
            <v>Не является признаком отнесения к МТК</v>
          </cell>
          <cell r="J159" t="str">
            <v>Не является признаком отнесения к МТК</v>
          </cell>
          <cell r="K159" t="str">
            <v>нет</v>
          </cell>
          <cell r="L159" t="str">
            <v>не применимо</v>
          </cell>
          <cell r="M159" t="str">
            <v>не применимо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8</v>
          </cell>
          <cell r="S159">
            <v>1</v>
          </cell>
          <cell r="T159">
            <v>0</v>
          </cell>
          <cell r="U159">
            <v>0</v>
          </cell>
          <cell r="V159">
            <v>9</v>
          </cell>
          <cell r="W159">
            <v>104</v>
          </cell>
          <cell r="X159">
            <v>145</v>
          </cell>
          <cell r="Y159">
            <v>207</v>
          </cell>
          <cell r="Z159">
            <v>117</v>
          </cell>
          <cell r="AA159">
            <v>573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582</v>
          </cell>
          <cell r="AH159">
            <v>0</v>
          </cell>
          <cell r="AI159">
            <v>0</v>
          </cell>
          <cell r="AJ159">
            <v>2</v>
          </cell>
          <cell r="AK159">
            <v>0</v>
          </cell>
          <cell r="AL159">
            <v>2</v>
          </cell>
          <cell r="AM159">
            <v>123</v>
          </cell>
          <cell r="AN159">
            <v>184</v>
          </cell>
          <cell r="AO159">
            <v>240</v>
          </cell>
          <cell r="AP159">
            <v>151</v>
          </cell>
          <cell r="AQ159">
            <v>698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700</v>
          </cell>
          <cell r="AX159">
            <v>0</v>
          </cell>
          <cell r="AY159">
            <v>2</v>
          </cell>
          <cell r="AZ159">
            <v>0</v>
          </cell>
          <cell r="BA159">
            <v>0</v>
          </cell>
          <cell r="BB159">
            <v>2</v>
          </cell>
          <cell r="BC159">
            <v>133</v>
          </cell>
          <cell r="BD159">
            <v>191</v>
          </cell>
          <cell r="BE159">
            <v>238</v>
          </cell>
          <cell r="BF159">
            <v>183</v>
          </cell>
          <cell r="BG159">
            <v>745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747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130</v>
          </cell>
          <cell r="CB159">
            <v>3</v>
          </cell>
          <cell r="CC159">
            <v>0</v>
          </cell>
          <cell r="CD159">
            <v>0</v>
          </cell>
          <cell r="CE159">
            <v>133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133</v>
          </cell>
          <cell r="CL159">
            <v>0</v>
          </cell>
          <cell r="CM159">
            <v>0</v>
          </cell>
          <cell r="CN159">
            <v>0</v>
          </cell>
          <cell r="CO159">
            <v>1</v>
          </cell>
          <cell r="CP159">
            <v>0</v>
          </cell>
          <cell r="CQ159">
            <v>1</v>
          </cell>
          <cell r="CR159">
            <v>2</v>
          </cell>
          <cell r="CS159">
            <v>1</v>
          </cell>
          <cell r="CT159">
            <v>3</v>
          </cell>
          <cell r="CU159">
            <v>82</v>
          </cell>
          <cell r="CV159">
            <v>58</v>
          </cell>
          <cell r="CW159">
            <v>140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3</v>
          </cell>
          <cell r="DE159">
            <v>2</v>
          </cell>
          <cell r="DF159">
            <v>5</v>
          </cell>
          <cell r="DG159">
            <v>2</v>
          </cell>
          <cell r="DH159">
            <v>1</v>
          </cell>
          <cell r="DI159">
            <v>3</v>
          </cell>
          <cell r="DJ159">
            <v>142</v>
          </cell>
          <cell r="DK159">
            <v>131</v>
          </cell>
          <cell r="DL159">
            <v>273</v>
          </cell>
          <cell r="DM159">
            <v>103</v>
          </cell>
          <cell r="DN159">
            <v>102</v>
          </cell>
          <cell r="DO159">
            <v>205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9</v>
          </cell>
          <cell r="DW159">
            <v>621</v>
          </cell>
          <cell r="DX159">
            <v>0</v>
          </cell>
          <cell r="DY159">
            <v>630</v>
          </cell>
          <cell r="DZ159">
            <v>0</v>
          </cell>
          <cell r="EA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42</v>
          </cell>
          <cell r="EN159">
            <v>42</v>
          </cell>
          <cell r="EO159">
            <v>84</v>
          </cell>
          <cell r="EP159">
            <v>14</v>
          </cell>
          <cell r="EQ159">
            <v>13</v>
          </cell>
          <cell r="ER159">
            <v>27</v>
          </cell>
          <cell r="ES159">
            <v>18</v>
          </cell>
          <cell r="ET159">
            <v>20</v>
          </cell>
          <cell r="EU159">
            <v>38</v>
          </cell>
          <cell r="EV159">
            <v>14</v>
          </cell>
          <cell r="EW159">
            <v>14</v>
          </cell>
          <cell r="EX159">
            <v>28</v>
          </cell>
          <cell r="EY159">
            <v>177</v>
          </cell>
          <cell r="EZ159">
            <v>0</v>
          </cell>
          <cell r="FA159">
            <v>0</v>
          </cell>
          <cell r="FB159">
            <v>0</v>
          </cell>
          <cell r="FC159">
            <v>0</v>
          </cell>
          <cell r="FD159">
            <v>0</v>
          </cell>
          <cell r="FE159">
            <v>0</v>
          </cell>
          <cell r="FF159">
            <v>0</v>
          </cell>
          <cell r="FG159">
            <v>0</v>
          </cell>
          <cell r="FH159">
            <v>0</v>
          </cell>
          <cell r="FI159">
            <v>0</v>
          </cell>
          <cell r="FJ159">
            <v>0</v>
          </cell>
          <cell r="FK159">
            <v>0</v>
          </cell>
          <cell r="FL159">
            <v>0</v>
          </cell>
          <cell r="FM159">
            <v>177</v>
          </cell>
          <cell r="FN159">
            <v>0</v>
          </cell>
          <cell r="FO159">
            <v>0</v>
          </cell>
          <cell r="FP159">
            <v>0</v>
          </cell>
          <cell r="FQ159">
            <v>26</v>
          </cell>
          <cell r="FR159">
            <v>26</v>
          </cell>
          <cell r="FS159">
            <v>52</v>
          </cell>
          <cell r="FT159">
            <v>0</v>
          </cell>
          <cell r="FU159">
            <v>0</v>
          </cell>
          <cell r="FV159">
            <v>0</v>
          </cell>
          <cell r="FW159">
            <v>0</v>
          </cell>
        </row>
        <row r="160">
          <cell r="A160" t="str">
            <v>ВППКраснодар (Пашковский)ЮФО</v>
          </cell>
          <cell r="B160" t="str">
            <v>Сочинский</v>
          </cell>
          <cell r="C160" t="str">
            <v>Краснодар (Пашковский)</v>
          </cell>
          <cell r="D160" t="str">
            <v>ВПП</v>
          </cell>
          <cell r="E160" t="str">
            <v>ВПП</v>
          </cell>
          <cell r="F160" t="str">
            <v>да</v>
          </cell>
          <cell r="G160" t="str">
            <v>ЮФО</v>
          </cell>
          <cell r="H160" t="str">
            <v>Краснодарский край</v>
          </cell>
          <cell r="I160" t="str">
            <v>Не является признаком отнесения к МТК</v>
          </cell>
          <cell r="J160" t="str">
            <v>Не является признаком отнесения к МТК</v>
          </cell>
          <cell r="K160" t="str">
            <v>нет</v>
          </cell>
          <cell r="L160" t="str">
            <v>не применимо</v>
          </cell>
          <cell r="M160" t="str">
            <v>не применимо</v>
          </cell>
          <cell r="N160">
            <v>365</v>
          </cell>
          <cell r="O160">
            <v>17520</v>
          </cell>
          <cell r="P160">
            <v>0</v>
          </cell>
          <cell r="Q160">
            <v>49</v>
          </cell>
          <cell r="R160">
            <v>2</v>
          </cell>
          <cell r="S160">
            <v>1</v>
          </cell>
          <cell r="T160">
            <v>1</v>
          </cell>
          <cell r="U160">
            <v>1</v>
          </cell>
          <cell r="V160">
            <v>5</v>
          </cell>
          <cell r="W160">
            <v>982</v>
          </cell>
          <cell r="X160">
            <v>1719</v>
          </cell>
          <cell r="Y160">
            <v>2061</v>
          </cell>
          <cell r="Z160">
            <v>1446</v>
          </cell>
          <cell r="AA160">
            <v>6208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6213</v>
          </cell>
          <cell r="AH160">
            <v>3</v>
          </cell>
          <cell r="AI160">
            <v>0</v>
          </cell>
          <cell r="AJ160">
            <v>28</v>
          </cell>
          <cell r="AK160">
            <v>0</v>
          </cell>
          <cell r="AL160">
            <v>31</v>
          </cell>
          <cell r="AM160">
            <v>1401</v>
          </cell>
          <cell r="AN160">
            <v>1962</v>
          </cell>
          <cell r="AO160">
            <v>2233</v>
          </cell>
          <cell r="AP160">
            <v>1602</v>
          </cell>
          <cell r="AQ160">
            <v>7198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7229</v>
          </cell>
          <cell r="AX160">
            <v>3</v>
          </cell>
          <cell r="AY160">
            <v>2</v>
          </cell>
          <cell r="AZ160">
            <v>2</v>
          </cell>
          <cell r="BA160">
            <v>1</v>
          </cell>
          <cell r="BB160">
            <v>8</v>
          </cell>
          <cell r="BC160">
            <v>1571</v>
          </cell>
          <cell r="BD160">
            <v>2173</v>
          </cell>
          <cell r="BE160">
            <v>2537</v>
          </cell>
          <cell r="BF160">
            <v>1889</v>
          </cell>
          <cell r="BG160">
            <v>8170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8178</v>
          </cell>
          <cell r="BN160">
            <v>0</v>
          </cell>
          <cell r="BO160">
            <v>0</v>
          </cell>
          <cell r="BP160">
            <v>0</v>
          </cell>
          <cell r="BQ160">
            <v>4</v>
          </cell>
          <cell r="BR160">
            <v>3</v>
          </cell>
          <cell r="BS160">
            <v>7</v>
          </cell>
          <cell r="BT160">
            <v>1</v>
          </cell>
          <cell r="BU160">
            <v>2</v>
          </cell>
          <cell r="BV160">
            <v>3</v>
          </cell>
          <cell r="BW160">
            <v>2</v>
          </cell>
          <cell r="BX160">
            <v>2</v>
          </cell>
          <cell r="BY160">
            <v>4</v>
          </cell>
          <cell r="BZ160">
            <v>14</v>
          </cell>
          <cell r="CA160">
            <v>1671</v>
          </cell>
          <cell r="CB160">
            <v>82</v>
          </cell>
          <cell r="CC160">
            <v>172</v>
          </cell>
          <cell r="CD160">
            <v>0</v>
          </cell>
          <cell r="CE160">
            <v>1925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1939</v>
          </cell>
          <cell r="CL160">
            <v>0</v>
          </cell>
          <cell r="CM160">
            <v>0</v>
          </cell>
          <cell r="CN160">
            <v>0</v>
          </cell>
          <cell r="CO160">
            <v>1</v>
          </cell>
          <cell r="CP160">
            <v>2</v>
          </cell>
          <cell r="CQ160">
            <v>3</v>
          </cell>
          <cell r="CR160">
            <v>119</v>
          </cell>
          <cell r="CS160">
            <v>128</v>
          </cell>
          <cell r="CT160">
            <v>247</v>
          </cell>
          <cell r="CU160">
            <v>330</v>
          </cell>
          <cell r="CV160">
            <v>328</v>
          </cell>
          <cell r="CW160">
            <v>658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9</v>
          </cell>
          <cell r="DE160">
            <v>9</v>
          </cell>
          <cell r="DF160">
            <v>18</v>
          </cell>
          <cell r="DG160">
            <v>1</v>
          </cell>
          <cell r="DH160">
            <v>0</v>
          </cell>
          <cell r="DI160">
            <v>1</v>
          </cell>
          <cell r="DJ160">
            <v>774</v>
          </cell>
          <cell r="DK160">
            <v>758</v>
          </cell>
          <cell r="DL160">
            <v>1532</v>
          </cell>
          <cell r="DM160">
            <v>1096</v>
          </cell>
          <cell r="DN160">
            <v>1102</v>
          </cell>
          <cell r="DO160">
            <v>2198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  <cell r="DV160">
            <v>22</v>
          </cell>
          <cell r="DW160">
            <v>4635</v>
          </cell>
          <cell r="DX160">
            <v>0</v>
          </cell>
          <cell r="DY160">
            <v>4657</v>
          </cell>
          <cell r="DZ160">
            <v>0</v>
          </cell>
          <cell r="EA160">
            <v>1</v>
          </cell>
          <cell r="EB160">
            <v>1</v>
          </cell>
          <cell r="EC160">
            <v>3</v>
          </cell>
          <cell r="ED160">
            <v>9</v>
          </cell>
          <cell r="EE160">
            <v>12</v>
          </cell>
          <cell r="EF160">
            <v>3</v>
          </cell>
          <cell r="EG160">
            <v>3</v>
          </cell>
          <cell r="EH160">
            <v>6</v>
          </cell>
          <cell r="EI160">
            <v>10</v>
          </cell>
          <cell r="EJ160">
            <v>2</v>
          </cell>
          <cell r="EK160">
            <v>12</v>
          </cell>
          <cell r="EL160">
            <v>31</v>
          </cell>
          <cell r="EM160">
            <v>576</v>
          </cell>
          <cell r="EN160">
            <v>594</v>
          </cell>
          <cell r="EO160">
            <v>1170</v>
          </cell>
          <cell r="EP160">
            <v>0</v>
          </cell>
          <cell r="EQ160">
            <v>0</v>
          </cell>
          <cell r="ER160">
            <v>0</v>
          </cell>
          <cell r="ES160">
            <v>2</v>
          </cell>
          <cell r="ET160">
            <v>2</v>
          </cell>
          <cell r="EU160">
            <v>4</v>
          </cell>
          <cell r="EV160">
            <v>0</v>
          </cell>
          <cell r="EW160">
            <v>0</v>
          </cell>
          <cell r="EX160">
            <v>0</v>
          </cell>
          <cell r="EY160">
            <v>1174</v>
          </cell>
          <cell r="EZ160">
            <v>0</v>
          </cell>
          <cell r="FA160">
            <v>0</v>
          </cell>
          <cell r="FB160">
            <v>0</v>
          </cell>
          <cell r="FC160">
            <v>0</v>
          </cell>
          <cell r="FD160">
            <v>0</v>
          </cell>
          <cell r="FE160">
            <v>0</v>
          </cell>
          <cell r="FF160">
            <v>0</v>
          </cell>
          <cell r="FG160">
            <v>0</v>
          </cell>
          <cell r="FH160">
            <v>0</v>
          </cell>
          <cell r="FI160">
            <v>0</v>
          </cell>
          <cell r="FJ160">
            <v>0</v>
          </cell>
          <cell r="FK160">
            <v>0</v>
          </cell>
          <cell r="FL160">
            <v>0</v>
          </cell>
          <cell r="FM160">
            <v>1205</v>
          </cell>
          <cell r="FN160">
            <v>0</v>
          </cell>
          <cell r="FO160">
            <v>0</v>
          </cell>
          <cell r="FP160">
            <v>0</v>
          </cell>
          <cell r="FQ160">
            <v>2</v>
          </cell>
          <cell r="FR160">
            <v>0</v>
          </cell>
          <cell r="FS160">
            <v>2</v>
          </cell>
          <cell r="FT160">
            <v>0</v>
          </cell>
          <cell r="FU160">
            <v>0</v>
          </cell>
          <cell r="FV160">
            <v>0</v>
          </cell>
          <cell r="FW160">
            <v>2</v>
          </cell>
        </row>
        <row r="161">
          <cell r="A161" t="str">
            <v>ВППКрасноярск (Емельяново)СФО</v>
          </cell>
          <cell r="B161" t="str">
            <v>Новосибирский</v>
          </cell>
          <cell r="C161" t="str">
            <v>Красноярск (Емельяново)</v>
          </cell>
          <cell r="D161" t="str">
            <v>ВПП</v>
          </cell>
          <cell r="E161" t="str">
            <v>ВПП</v>
          </cell>
          <cell r="F161" t="str">
            <v>да</v>
          </cell>
          <cell r="G161" t="str">
            <v>СФО</v>
          </cell>
          <cell r="H161" t="str">
            <v>Красноярский край</v>
          </cell>
          <cell r="I161" t="str">
            <v>Не является признаком отнесения к МТК</v>
          </cell>
          <cell r="J161" t="str">
            <v>Не является признаком отнесения к МТК</v>
          </cell>
          <cell r="K161" t="str">
            <v>нет</v>
          </cell>
          <cell r="L161" t="str">
            <v>не применимо</v>
          </cell>
          <cell r="M161" t="str">
            <v>не применимо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5</v>
          </cell>
          <cell r="S161">
            <v>37</v>
          </cell>
          <cell r="T161">
            <v>20</v>
          </cell>
          <cell r="U161">
            <v>11</v>
          </cell>
          <cell r="V161">
            <v>73</v>
          </cell>
          <cell r="W161">
            <v>576</v>
          </cell>
          <cell r="X161">
            <v>601</v>
          </cell>
          <cell r="Y161">
            <v>663</v>
          </cell>
          <cell r="Z161">
            <v>710</v>
          </cell>
          <cell r="AA161">
            <v>2550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2623</v>
          </cell>
          <cell r="AH161">
            <v>120</v>
          </cell>
          <cell r="AI161">
            <v>384</v>
          </cell>
          <cell r="AJ161">
            <v>338</v>
          </cell>
          <cell r="AK161">
            <v>267</v>
          </cell>
          <cell r="AL161">
            <v>1109</v>
          </cell>
          <cell r="AM161">
            <v>752</v>
          </cell>
          <cell r="AN161">
            <v>682</v>
          </cell>
          <cell r="AO161">
            <v>745</v>
          </cell>
          <cell r="AP161">
            <v>801</v>
          </cell>
          <cell r="AQ161">
            <v>2980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4089</v>
          </cell>
          <cell r="AX161">
            <v>0</v>
          </cell>
          <cell r="AY161">
            <v>485</v>
          </cell>
          <cell r="AZ161">
            <v>218</v>
          </cell>
          <cell r="BA161">
            <v>379</v>
          </cell>
          <cell r="BB161">
            <v>1082</v>
          </cell>
          <cell r="BC161">
            <v>1007</v>
          </cell>
          <cell r="BD161">
            <v>572</v>
          </cell>
          <cell r="BE161">
            <v>792</v>
          </cell>
          <cell r="BF161">
            <v>778</v>
          </cell>
          <cell r="BG161">
            <v>3149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4231</v>
          </cell>
          <cell r="BN161">
            <v>391</v>
          </cell>
          <cell r="BO161">
            <v>333</v>
          </cell>
          <cell r="BP161">
            <v>724</v>
          </cell>
          <cell r="BQ161">
            <v>1070</v>
          </cell>
          <cell r="BR161">
            <v>1077</v>
          </cell>
          <cell r="BS161">
            <v>2147</v>
          </cell>
          <cell r="BT161">
            <v>418</v>
          </cell>
          <cell r="BU161">
            <v>487</v>
          </cell>
          <cell r="BV161">
            <v>905</v>
          </cell>
          <cell r="BW161">
            <v>657</v>
          </cell>
          <cell r="BX161">
            <v>642</v>
          </cell>
          <cell r="BY161">
            <v>1299</v>
          </cell>
          <cell r="BZ161">
            <v>5075</v>
          </cell>
          <cell r="CA161">
            <v>620</v>
          </cell>
          <cell r="CB161">
            <v>18</v>
          </cell>
          <cell r="CC161">
            <v>32</v>
          </cell>
          <cell r="CD161">
            <v>0</v>
          </cell>
          <cell r="CE161">
            <v>670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5745</v>
          </cell>
          <cell r="CL161">
            <v>634</v>
          </cell>
          <cell r="CM161">
            <v>635</v>
          </cell>
          <cell r="CN161">
            <v>1269</v>
          </cell>
          <cell r="CO161">
            <v>604</v>
          </cell>
          <cell r="CP161">
            <v>626</v>
          </cell>
          <cell r="CQ161">
            <v>1230</v>
          </cell>
          <cell r="CR161">
            <v>113</v>
          </cell>
          <cell r="CS161">
            <v>95</v>
          </cell>
          <cell r="CT161">
            <v>208</v>
          </cell>
          <cell r="CU161">
            <v>174</v>
          </cell>
          <cell r="CV161">
            <v>179</v>
          </cell>
          <cell r="CW161">
            <v>353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714</v>
          </cell>
          <cell r="DE161">
            <v>775</v>
          </cell>
          <cell r="DF161">
            <v>1489</v>
          </cell>
          <cell r="DG161">
            <v>967</v>
          </cell>
          <cell r="DH161">
            <v>1065</v>
          </cell>
          <cell r="DI161">
            <v>2032</v>
          </cell>
          <cell r="DJ161">
            <v>306</v>
          </cell>
          <cell r="DK161">
            <v>290</v>
          </cell>
          <cell r="DL161">
            <v>596</v>
          </cell>
          <cell r="DM161">
            <v>350</v>
          </cell>
          <cell r="DN161">
            <v>341</v>
          </cell>
          <cell r="DO161">
            <v>691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6020</v>
          </cell>
          <cell r="DW161">
            <v>1848</v>
          </cell>
          <cell r="DX161">
            <v>0</v>
          </cell>
          <cell r="DY161">
            <v>7868</v>
          </cell>
          <cell r="DZ161">
            <v>568</v>
          </cell>
          <cell r="EA161">
            <v>657</v>
          </cell>
          <cell r="EB161">
            <v>1225</v>
          </cell>
          <cell r="EC161">
            <v>14</v>
          </cell>
          <cell r="ED161">
            <v>55</v>
          </cell>
          <cell r="EE161">
            <v>69</v>
          </cell>
          <cell r="EF161">
            <v>63</v>
          </cell>
          <cell r="EG161">
            <v>104</v>
          </cell>
          <cell r="EH161">
            <v>167</v>
          </cell>
          <cell r="EI161">
            <v>14</v>
          </cell>
          <cell r="EJ161">
            <v>24</v>
          </cell>
          <cell r="EK161">
            <v>38</v>
          </cell>
          <cell r="EL161">
            <v>1499</v>
          </cell>
          <cell r="EM161">
            <v>251</v>
          </cell>
          <cell r="EN161">
            <v>238</v>
          </cell>
          <cell r="EO161">
            <v>489</v>
          </cell>
          <cell r="EP161">
            <v>197</v>
          </cell>
          <cell r="EQ161">
            <v>202</v>
          </cell>
          <cell r="ER161">
            <v>399</v>
          </cell>
          <cell r="ES161">
            <v>429</v>
          </cell>
          <cell r="ET161">
            <v>415</v>
          </cell>
          <cell r="EU161">
            <v>844</v>
          </cell>
          <cell r="EV161">
            <v>463</v>
          </cell>
          <cell r="EW161">
            <v>363</v>
          </cell>
          <cell r="EX161">
            <v>826</v>
          </cell>
          <cell r="EY161">
            <v>2558</v>
          </cell>
          <cell r="EZ161">
            <v>0</v>
          </cell>
          <cell r="FA161">
            <v>0</v>
          </cell>
          <cell r="FB161">
            <v>0</v>
          </cell>
          <cell r="FC161">
            <v>0</v>
          </cell>
          <cell r="FD161">
            <v>0</v>
          </cell>
          <cell r="FE161">
            <v>0</v>
          </cell>
          <cell r="FF161">
            <v>0</v>
          </cell>
          <cell r="FG161">
            <v>0</v>
          </cell>
          <cell r="FH161">
            <v>0</v>
          </cell>
          <cell r="FI161">
            <v>0</v>
          </cell>
          <cell r="FJ161">
            <v>0</v>
          </cell>
          <cell r="FK161">
            <v>0</v>
          </cell>
          <cell r="FL161">
            <v>0</v>
          </cell>
          <cell r="FM161">
            <v>4057</v>
          </cell>
          <cell r="FN161">
            <v>7</v>
          </cell>
          <cell r="FO161">
            <v>7</v>
          </cell>
          <cell r="FP161">
            <v>14</v>
          </cell>
          <cell r="FQ161">
            <v>423</v>
          </cell>
          <cell r="FR161">
            <v>424</v>
          </cell>
          <cell r="FS161">
            <v>847</v>
          </cell>
          <cell r="FT161">
            <v>0</v>
          </cell>
          <cell r="FU161">
            <v>0</v>
          </cell>
          <cell r="FV161">
            <v>0</v>
          </cell>
          <cell r="FW161">
            <v>1</v>
          </cell>
        </row>
        <row r="162">
          <cell r="A162" t="str">
            <v>ВППКубинкаЦФО</v>
          </cell>
          <cell r="B162" t="str">
            <v>Центральный аппарат</v>
          </cell>
          <cell r="C162" t="str">
            <v>Кубинка</v>
          </cell>
          <cell r="D162" t="str">
            <v>ВПП</v>
          </cell>
          <cell r="E162" t="str">
            <v>ВПП</v>
          </cell>
          <cell r="F162" t="str">
            <v>да</v>
          </cell>
          <cell r="G162" t="str">
            <v>ЦФО</v>
          </cell>
          <cell r="H162" t="str">
            <v>Московская область</v>
          </cell>
          <cell r="I162" t="str">
            <v>Не является признаком отнесения к МТК</v>
          </cell>
          <cell r="J162" t="str">
            <v>Не является признаком отнесения к МТК</v>
          </cell>
          <cell r="K162" t="str">
            <v>нет</v>
          </cell>
          <cell r="L162" t="str">
            <v>не применимо</v>
          </cell>
          <cell r="M162" t="str">
            <v>не применимо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13</v>
          </cell>
          <cell r="X162">
            <v>41</v>
          </cell>
          <cell r="Y162">
            <v>69</v>
          </cell>
          <cell r="Z162">
            <v>27</v>
          </cell>
          <cell r="AA162">
            <v>150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150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8</v>
          </cell>
          <cell r="AP162">
            <v>0</v>
          </cell>
          <cell r="AQ162">
            <v>8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8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16</v>
          </cell>
          <cell r="BD162">
            <v>44</v>
          </cell>
          <cell r="BE162">
            <v>70</v>
          </cell>
          <cell r="BF162">
            <v>25</v>
          </cell>
          <cell r="BG162">
            <v>155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155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14</v>
          </cell>
          <cell r="CB162">
            <v>0</v>
          </cell>
          <cell r="CC162">
            <v>23</v>
          </cell>
          <cell r="CD162">
            <v>0</v>
          </cell>
          <cell r="CE162">
            <v>37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37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1</v>
          </cell>
          <cell r="DH162">
            <v>0</v>
          </cell>
          <cell r="DI162">
            <v>1</v>
          </cell>
          <cell r="DJ162">
            <v>0</v>
          </cell>
          <cell r="DK162">
            <v>1</v>
          </cell>
          <cell r="DL162">
            <v>1</v>
          </cell>
          <cell r="DM162">
            <v>7</v>
          </cell>
          <cell r="DN162">
            <v>0</v>
          </cell>
          <cell r="DO162">
            <v>7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1</v>
          </cell>
          <cell r="DW162">
            <v>8</v>
          </cell>
          <cell r="DX162">
            <v>0</v>
          </cell>
          <cell r="DY162">
            <v>9</v>
          </cell>
          <cell r="DZ162">
            <v>0</v>
          </cell>
          <cell r="EA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  <cell r="ES162">
            <v>1</v>
          </cell>
          <cell r="ET162">
            <v>0</v>
          </cell>
          <cell r="EU162">
            <v>1</v>
          </cell>
          <cell r="EV162">
            <v>0</v>
          </cell>
          <cell r="EW162">
            <v>0</v>
          </cell>
          <cell r="EX162">
            <v>0</v>
          </cell>
          <cell r="EY162">
            <v>1</v>
          </cell>
          <cell r="EZ162">
            <v>0</v>
          </cell>
          <cell r="FA162">
            <v>0</v>
          </cell>
          <cell r="FB162">
            <v>0</v>
          </cell>
          <cell r="FC162">
            <v>0</v>
          </cell>
          <cell r="FD162">
            <v>0</v>
          </cell>
          <cell r="FE162">
            <v>0</v>
          </cell>
          <cell r="FF162">
            <v>0</v>
          </cell>
          <cell r="FG162">
            <v>0</v>
          </cell>
          <cell r="FH162">
            <v>0</v>
          </cell>
          <cell r="FI162">
            <v>0</v>
          </cell>
          <cell r="FJ162">
            <v>0</v>
          </cell>
          <cell r="FK162">
            <v>0</v>
          </cell>
          <cell r="FL162">
            <v>0</v>
          </cell>
          <cell r="FM162">
            <v>1</v>
          </cell>
          <cell r="FN162">
            <v>0</v>
          </cell>
          <cell r="FO162">
            <v>0</v>
          </cell>
          <cell r="FP162">
            <v>0</v>
          </cell>
          <cell r="FQ162">
            <v>0</v>
          </cell>
          <cell r="FR162">
            <v>0</v>
          </cell>
          <cell r="FS162">
            <v>0</v>
          </cell>
          <cell r="FT162">
            <v>0</v>
          </cell>
          <cell r="FU162">
            <v>0</v>
          </cell>
          <cell r="FV162">
            <v>0</v>
          </cell>
          <cell r="FW162">
            <v>0</v>
          </cell>
        </row>
        <row r="163">
          <cell r="A163" t="str">
            <v>ВППКурганУФО</v>
          </cell>
          <cell r="B163" t="str">
            <v>Уральский</v>
          </cell>
          <cell r="C163" t="str">
            <v>Курган</v>
          </cell>
          <cell r="D163" t="str">
            <v>ВПП</v>
          </cell>
          <cell r="E163" t="str">
            <v>ВПП</v>
          </cell>
          <cell r="F163" t="str">
            <v>нет</v>
          </cell>
          <cell r="G163" t="str">
            <v>УФО</v>
          </cell>
          <cell r="H163" t="str">
            <v>Курганская область</v>
          </cell>
          <cell r="I163" t="str">
            <v>Не является признаком отнесения к МТК</v>
          </cell>
          <cell r="J163" t="str">
            <v>Не является признаком отнесения к МТК</v>
          </cell>
          <cell r="K163" t="str">
            <v>нет</v>
          </cell>
          <cell r="L163" t="str">
            <v>не применимо</v>
          </cell>
          <cell r="M163" t="str">
            <v>не применимо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DZ163">
            <v>0</v>
          </cell>
          <cell r="EA163">
            <v>0</v>
          </cell>
          <cell r="EB163">
            <v>0</v>
          </cell>
          <cell r="EC163">
            <v>0</v>
          </cell>
          <cell r="ED163">
            <v>0</v>
          </cell>
          <cell r="EE163">
            <v>0</v>
          </cell>
          <cell r="EF163">
            <v>0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  <cell r="EU163">
            <v>0</v>
          </cell>
          <cell r="EV163">
            <v>0</v>
          </cell>
          <cell r="EW163">
            <v>0</v>
          </cell>
          <cell r="EX163">
            <v>0</v>
          </cell>
          <cell r="EY163">
            <v>0</v>
          </cell>
          <cell r="EZ163">
            <v>0</v>
          </cell>
          <cell r="FA163">
            <v>0</v>
          </cell>
          <cell r="FB163">
            <v>0</v>
          </cell>
          <cell r="FC163">
            <v>0</v>
          </cell>
          <cell r="FD163">
            <v>0</v>
          </cell>
          <cell r="FE163">
            <v>0</v>
          </cell>
          <cell r="FF163">
            <v>0</v>
          </cell>
          <cell r="FG163">
            <v>0</v>
          </cell>
          <cell r="FH163">
            <v>0</v>
          </cell>
          <cell r="FI163">
            <v>0</v>
          </cell>
          <cell r="FJ163">
            <v>0</v>
          </cell>
          <cell r="FK163">
            <v>0</v>
          </cell>
          <cell r="FL163">
            <v>0</v>
          </cell>
          <cell r="FM163">
            <v>0</v>
          </cell>
          <cell r="FN163">
            <v>0</v>
          </cell>
          <cell r="FO163">
            <v>0</v>
          </cell>
          <cell r="FP163">
            <v>0</v>
          </cell>
          <cell r="FQ163">
            <v>0</v>
          </cell>
          <cell r="FR163">
            <v>0</v>
          </cell>
          <cell r="FS163">
            <v>0</v>
          </cell>
          <cell r="FT163">
            <v>0</v>
          </cell>
          <cell r="FU163">
            <v>0</v>
          </cell>
          <cell r="FV163">
            <v>0</v>
          </cell>
          <cell r="FW163">
            <v>0</v>
          </cell>
        </row>
        <row r="164">
          <cell r="A164" t="str">
            <v>ВППКурскЦФО</v>
          </cell>
          <cell r="B164" t="str">
            <v>Брянский</v>
          </cell>
          <cell r="C164" t="str">
            <v>Курск</v>
          </cell>
          <cell r="D164" t="str">
            <v>ВПП</v>
          </cell>
          <cell r="E164" t="str">
            <v>ВПП</v>
          </cell>
          <cell r="F164" t="str">
            <v>да</v>
          </cell>
          <cell r="G164" t="str">
            <v>ЦФО</v>
          </cell>
          <cell r="H164" t="str">
            <v>Курская область</v>
          </cell>
          <cell r="I164" t="str">
            <v>Не является признаком отнесения к МТК</v>
          </cell>
          <cell r="J164" t="str">
            <v>Не является признаком отнесения к МТК</v>
          </cell>
          <cell r="K164" t="str">
            <v>нет</v>
          </cell>
          <cell r="L164" t="str">
            <v>не применимо</v>
          </cell>
          <cell r="M164" t="str">
            <v>не применимо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4</v>
          </cell>
          <cell r="X164">
            <v>10</v>
          </cell>
          <cell r="Y164">
            <v>8</v>
          </cell>
          <cell r="Z164">
            <v>9</v>
          </cell>
          <cell r="AA164">
            <v>31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31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5</v>
          </cell>
          <cell r="AN164">
            <v>0</v>
          </cell>
          <cell r="AO164">
            <v>0</v>
          </cell>
          <cell r="AP164">
            <v>21</v>
          </cell>
          <cell r="AQ164">
            <v>26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26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2</v>
          </cell>
          <cell r="BD164">
            <v>4</v>
          </cell>
          <cell r="BE164">
            <v>9</v>
          </cell>
          <cell r="BF164">
            <v>5</v>
          </cell>
          <cell r="BG164">
            <v>20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20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1</v>
          </cell>
          <cell r="CB164">
            <v>2</v>
          </cell>
          <cell r="CC164">
            <v>0</v>
          </cell>
          <cell r="CD164">
            <v>0</v>
          </cell>
          <cell r="CE164">
            <v>3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3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1</v>
          </cell>
          <cell r="CT164">
            <v>1</v>
          </cell>
          <cell r="CU164">
            <v>1</v>
          </cell>
          <cell r="CV164">
            <v>0</v>
          </cell>
          <cell r="CW164">
            <v>1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6</v>
          </cell>
          <cell r="DK164">
            <v>7</v>
          </cell>
          <cell r="DL164">
            <v>13</v>
          </cell>
          <cell r="DM164">
            <v>3</v>
          </cell>
          <cell r="DN164">
            <v>1</v>
          </cell>
          <cell r="DO164">
            <v>4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19</v>
          </cell>
          <cell r="DX164">
            <v>0</v>
          </cell>
          <cell r="DY164">
            <v>19</v>
          </cell>
          <cell r="DZ164">
            <v>0</v>
          </cell>
          <cell r="EA164">
            <v>0</v>
          </cell>
          <cell r="EB164">
            <v>0</v>
          </cell>
          <cell r="EC164">
            <v>0</v>
          </cell>
          <cell r="ED164">
            <v>0</v>
          </cell>
          <cell r="EE164">
            <v>0</v>
          </cell>
          <cell r="EF164">
            <v>0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  <cell r="EM164">
            <v>0</v>
          </cell>
          <cell r="EN164">
            <v>1</v>
          </cell>
          <cell r="EO164">
            <v>1</v>
          </cell>
          <cell r="EP164">
            <v>0</v>
          </cell>
          <cell r="EQ164">
            <v>0</v>
          </cell>
          <cell r="ER164">
            <v>0</v>
          </cell>
          <cell r="ES164">
            <v>0</v>
          </cell>
          <cell r="ET164">
            <v>0</v>
          </cell>
          <cell r="EU164">
            <v>0</v>
          </cell>
          <cell r="EV164">
            <v>0</v>
          </cell>
          <cell r="EW164">
            <v>0</v>
          </cell>
          <cell r="EX164">
            <v>0</v>
          </cell>
          <cell r="EY164">
            <v>1</v>
          </cell>
          <cell r="EZ164">
            <v>0</v>
          </cell>
          <cell r="FA164">
            <v>0</v>
          </cell>
          <cell r="FB164">
            <v>0</v>
          </cell>
          <cell r="FC164">
            <v>0</v>
          </cell>
          <cell r="FD164">
            <v>0</v>
          </cell>
          <cell r="FE164">
            <v>0</v>
          </cell>
          <cell r="FF164">
            <v>0</v>
          </cell>
          <cell r="FG164">
            <v>0</v>
          </cell>
          <cell r="FH164">
            <v>0</v>
          </cell>
          <cell r="FI164">
            <v>0</v>
          </cell>
          <cell r="FJ164">
            <v>0</v>
          </cell>
          <cell r="FK164">
            <v>0</v>
          </cell>
          <cell r="FL164">
            <v>0</v>
          </cell>
          <cell r="FM164">
            <v>1</v>
          </cell>
          <cell r="FN164">
            <v>0</v>
          </cell>
          <cell r="FO164">
            <v>0</v>
          </cell>
          <cell r="FP164">
            <v>0</v>
          </cell>
          <cell r="FQ164">
            <v>0</v>
          </cell>
          <cell r="FR164">
            <v>0</v>
          </cell>
          <cell r="FS164">
            <v>0</v>
          </cell>
          <cell r="FT164">
            <v>0</v>
          </cell>
          <cell r="FU164">
            <v>0</v>
          </cell>
          <cell r="FV164">
            <v>0</v>
          </cell>
          <cell r="FW164">
            <v>0</v>
          </cell>
        </row>
        <row r="165">
          <cell r="A165" t="str">
            <v>ВППКызылСФО</v>
          </cell>
          <cell r="B165" t="str">
            <v>Новосибирский</v>
          </cell>
          <cell r="C165" t="str">
            <v>Кызыл</v>
          </cell>
          <cell r="D165" t="str">
            <v>ВПП</v>
          </cell>
          <cell r="E165" t="str">
            <v>ВПП</v>
          </cell>
          <cell r="F165" t="str">
            <v>нет</v>
          </cell>
          <cell r="G165" t="str">
            <v>СФО</v>
          </cell>
          <cell r="H165" t="str">
            <v>Республика Тыва</v>
          </cell>
          <cell r="I165" t="str">
            <v>Не является признаком отнесения к МТК</v>
          </cell>
          <cell r="J165" t="str">
            <v>Не является признаком отнесения к МТК</v>
          </cell>
          <cell r="K165" t="str">
            <v>нет</v>
          </cell>
          <cell r="L165" t="str">
            <v>не применимо</v>
          </cell>
          <cell r="M165" t="str">
            <v>не применимо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DZ165">
            <v>0</v>
          </cell>
          <cell r="EA165">
            <v>0</v>
          </cell>
          <cell r="EB165">
            <v>0</v>
          </cell>
          <cell r="EC165">
            <v>0</v>
          </cell>
          <cell r="ED165">
            <v>0</v>
          </cell>
          <cell r="EE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</v>
          </cell>
          <cell r="EU165">
            <v>0</v>
          </cell>
          <cell r="EV165">
            <v>6</v>
          </cell>
          <cell r="EW165">
            <v>4</v>
          </cell>
          <cell r="EX165">
            <v>10</v>
          </cell>
          <cell r="EY165">
            <v>10</v>
          </cell>
          <cell r="EZ165">
            <v>0</v>
          </cell>
          <cell r="FA165">
            <v>0</v>
          </cell>
          <cell r="FB165">
            <v>0</v>
          </cell>
          <cell r="FC165">
            <v>0</v>
          </cell>
          <cell r="FD165">
            <v>0</v>
          </cell>
          <cell r="FE165">
            <v>0</v>
          </cell>
          <cell r="FF165">
            <v>0</v>
          </cell>
          <cell r="FG165">
            <v>0</v>
          </cell>
          <cell r="FH165">
            <v>0</v>
          </cell>
          <cell r="FI165">
            <v>0</v>
          </cell>
          <cell r="FJ165">
            <v>0</v>
          </cell>
          <cell r="FK165">
            <v>0</v>
          </cell>
          <cell r="FL165">
            <v>0</v>
          </cell>
          <cell r="FM165">
            <v>10</v>
          </cell>
          <cell r="FN165">
            <v>0</v>
          </cell>
          <cell r="FO165">
            <v>0</v>
          </cell>
          <cell r="FP165">
            <v>0</v>
          </cell>
          <cell r="FQ165">
            <v>0</v>
          </cell>
          <cell r="FR165">
            <v>0</v>
          </cell>
          <cell r="FS165">
            <v>0</v>
          </cell>
          <cell r="FT165">
            <v>0</v>
          </cell>
          <cell r="FU165">
            <v>0</v>
          </cell>
          <cell r="FV165">
            <v>0</v>
          </cell>
          <cell r="FW165">
            <v>0</v>
          </cell>
        </row>
        <row r="166">
          <cell r="A166" t="str">
            <v>ВППЛевашовоСЗФО</v>
          </cell>
          <cell r="B166" t="str">
            <v>Санкт-Петербургский</v>
          </cell>
          <cell r="C166" t="str">
            <v>Левашово</v>
          </cell>
          <cell r="D166" t="str">
            <v>ВПП</v>
          </cell>
          <cell r="E166" t="str">
            <v>ВПП</v>
          </cell>
          <cell r="F166" t="str">
            <v>нет</v>
          </cell>
          <cell r="G166" t="str">
            <v>СЗФО</v>
          </cell>
          <cell r="H166" t="str">
            <v>г. Санкт-Петербург</v>
          </cell>
          <cell r="I166" t="str">
            <v>Не является признаком отнесения к МТК</v>
          </cell>
          <cell r="J166" t="str">
            <v>Не является признаком отнесения к МТК</v>
          </cell>
          <cell r="K166">
            <v>0</v>
          </cell>
          <cell r="L166" t="str">
            <v>не применимо</v>
          </cell>
          <cell r="M166" t="str">
            <v>не применимо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C166">
            <v>0</v>
          </cell>
          <cell r="DD166">
            <v>0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0</v>
          </cell>
          <cell r="DZ166">
            <v>0</v>
          </cell>
          <cell r="EA166">
            <v>0</v>
          </cell>
          <cell r="EB166">
            <v>0</v>
          </cell>
          <cell r="EC166">
            <v>0</v>
          </cell>
          <cell r="ED166">
            <v>0</v>
          </cell>
          <cell r="EE166">
            <v>0</v>
          </cell>
          <cell r="EF166">
            <v>0</v>
          </cell>
          <cell r="EG166">
            <v>0</v>
          </cell>
          <cell r="EH166">
            <v>0</v>
          </cell>
          <cell r="EI166">
            <v>0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0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  <cell r="EW166">
            <v>0</v>
          </cell>
          <cell r="EX166">
            <v>0</v>
          </cell>
          <cell r="EY166">
            <v>0</v>
          </cell>
          <cell r="EZ166">
            <v>0</v>
          </cell>
          <cell r="FA166">
            <v>0</v>
          </cell>
          <cell r="FB166">
            <v>0</v>
          </cell>
          <cell r="FC166">
            <v>0</v>
          </cell>
          <cell r="FD166">
            <v>0</v>
          </cell>
          <cell r="FE166">
            <v>0</v>
          </cell>
          <cell r="FF166">
            <v>0</v>
          </cell>
          <cell r="FG166">
            <v>0</v>
          </cell>
          <cell r="FH166">
            <v>0</v>
          </cell>
          <cell r="FI166">
            <v>0</v>
          </cell>
          <cell r="FJ166">
            <v>0</v>
          </cell>
          <cell r="FK166">
            <v>0</v>
          </cell>
          <cell r="FL166">
            <v>0</v>
          </cell>
          <cell r="FM166">
            <v>0</v>
          </cell>
          <cell r="FN166">
            <v>0</v>
          </cell>
          <cell r="FO166">
            <v>0</v>
          </cell>
          <cell r="FP166">
            <v>0</v>
          </cell>
          <cell r="FQ166">
            <v>0</v>
          </cell>
          <cell r="FR166">
            <v>0</v>
          </cell>
          <cell r="FS166">
            <v>0</v>
          </cell>
          <cell r="FT166">
            <v>0</v>
          </cell>
          <cell r="FU166">
            <v>0</v>
          </cell>
          <cell r="FV166">
            <v>0</v>
          </cell>
          <cell r="FW166">
            <v>0</v>
          </cell>
        </row>
        <row r="167">
          <cell r="A167" t="str">
            <v>ВППЛипецкЦФО</v>
          </cell>
          <cell r="B167" t="str">
            <v>Белгородский</v>
          </cell>
          <cell r="C167" t="str">
            <v>Липецк</v>
          </cell>
          <cell r="D167" t="str">
            <v>ВПП</v>
          </cell>
          <cell r="E167" t="str">
            <v>ВПП</v>
          </cell>
          <cell r="F167" t="str">
            <v>да</v>
          </cell>
          <cell r="G167" t="str">
            <v>ЦФО</v>
          </cell>
          <cell r="H167" t="str">
            <v>Липецкая область</v>
          </cell>
          <cell r="I167" t="str">
            <v>Не является признаком отнесения к МТК</v>
          </cell>
          <cell r="J167" t="str">
            <v>Не является признаком отнесения к МТК</v>
          </cell>
          <cell r="K167" t="str">
            <v>нет</v>
          </cell>
          <cell r="L167" t="str">
            <v>не применимо</v>
          </cell>
          <cell r="M167" t="str">
            <v>не применимо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5</v>
          </cell>
          <cell r="X167">
            <v>21</v>
          </cell>
          <cell r="Y167">
            <v>3</v>
          </cell>
          <cell r="Z167">
            <v>9</v>
          </cell>
          <cell r="AA167">
            <v>38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38</v>
          </cell>
          <cell r="AH167">
            <v>0</v>
          </cell>
          <cell r="AI167">
            <v>0</v>
          </cell>
          <cell r="AJ167">
            <v>4</v>
          </cell>
          <cell r="AK167">
            <v>0</v>
          </cell>
          <cell r="AL167">
            <v>4</v>
          </cell>
          <cell r="AM167">
            <v>8</v>
          </cell>
          <cell r="AN167">
            <v>14</v>
          </cell>
          <cell r="AO167">
            <v>12</v>
          </cell>
          <cell r="AP167">
            <v>7</v>
          </cell>
          <cell r="AQ167">
            <v>41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45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11</v>
          </cell>
          <cell r="BD167">
            <v>8</v>
          </cell>
          <cell r="BE167">
            <v>13</v>
          </cell>
          <cell r="BF167">
            <v>4</v>
          </cell>
          <cell r="BG167">
            <v>36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36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22</v>
          </cell>
          <cell r="CB167">
            <v>7</v>
          </cell>
          <cell r="CC167">
            <v>10</v>
          </cell>
          <cell r="CD167">
            <v>0</v>
          </cell>
          <cell r="CE167">
            <v>39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39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1</v>
          </cell>
          <cell r="CS167">
            <v>1</v>
          </cell>
          <cell r="CT167">
            <v>2</v>
          </cell>
          <cell r="CU167">
            <v>27</v>
          </cell>
          <cell r="CV167">
            <v>21</v>
          </cell>
          <cell r="CW167">
            <v>48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44</v>
          </cell>
          <cell r="DK167">
            <v>35</v>
          </cell>
          <cell r="DL167">
            <v>79</v>
          </cell>
          <cell r="DM167">
            <v>33</v>
          </cell>
          <cell r="DN167">
            <v>34</v>
          </cell>
          <cell r="DO167">
            <v>67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196</v>
          </cell>
          <cell r="DX167">
            <v>0</v>
          </cell>
          <cell r="DY167">
            <v>196</v>
          </cell>
          <cell r="DZ167">
            <v>0</v>
          </cell>
          <cell r="EA167">
            <v>0</v>
          </cell>
          <cell r="EB167">
            <v>0</v>
          </cell>
          <cell r="EC167">
            <v>0</v>
          </cell>
          <cell r="ED167">
            <v>0</v>
          </cell>
          <cell r="EE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0</v>
          </cell>
          <cell r="EJ167">
            <v>0</v>
          </cell>
          <cell r="EK167">
            <v>0</v>
          </cell>
          <cell r="EL167">
            <v>0</v>
          </cell>
          <cell r="EM167">
            <v>1</v>
          </cell>
          <cell r="EN167">
            <v>1</v>
          </cell>
          <cell r="EO167">
            <v>2</v>
          </cell>
          <cell r="EP167">
            <v>0</v>
          </cell>
          <cell r="EQ167">
            <v>0</v>
          </cell>
          <cell r="ER167">
            <v>0</v>
          </cell>
          <cell r="ES167">
            <v>0</v>
          </cell>
          <cell r="ET167">
            <v>0</v>
          </cell>
          <cell r="EU167">
            <v>0</v>
          </cell>
          <cell r="EV167">
            <v>0</v>
          </cell>
          <cell r="EW167">
            <v>0</v>
          </cell>
          <cell r="EX167">
            <v>0</v>
          </cell>
          <cell r="EY167">
            <v>2</v>
          </cell>
          <cell r="EZ167">
            <v>0</v>
          </cell>
          <cell r="FA167">
            <v>0</v>
          </cell>
          <cell r="FB167">
            <v>0</v>
          </cell>
          <cell r="FC167">
            <v>0</v>
          </cell>
          <cell r="FD167">
            <v>0</v>
          </cell>
          <cell r="FE167">
            <v>0</v>
          </cell>
          <cell r="FF167">
            <v>0</v>
          </cell>
          <cell r="FG167">
            <v>0</v>
          </cell>
          <cell r="FH167">
            <v>0</v>
          </cell>
          <cell r="FI167">
            <v>0</v>
          </cell>
          <cell r="FJ167">
            <v>0</v>
          </cell>
          <cell r="FK167">
            <v>0</v>
          </cell>
          <cell r="FL167">
            <v>0</v>
          </cell>
          <cell r="FM167">
            <v>2</v>
          </cell>
          <cell r="FN167">
            <v>0</v>
          </cell>
          <cell r="FO167">
            <v>0</v>
          </cell>
          <cell r="FP167">
            <v>0</v>
          </cell>
          <cell r="FQ167">
            <v>0</v>
          </cell>
          <cell r="FR167">
            <v>0</v>
          </cell>
          <cell r="FS167">
            <v>0</v>
          </cell>
          <cell r="FT167">
            <v>0</v>
          </cell>
          <cell r="FU167">
            <v>0</v>
          </cell>
          <cell r="FV167">
            <v>0</v>
          </cell>
          <cell r="FW167">
            <v>0</v>
          </cell>
        </row>
        <row r="168">
          <cell r="A168" t="str">
            <v>ВППМагадан (Сокол)ДФО</v>
          </cell>
          <cell r="B168" t="str">
            <v>Владивостокский</v>
          </cell>
          <cell r="C168" t="str">
            <v>Магадан (Сокол)</v>
          </cell>
          <cell r="D168" t="str">
            <v>ВПП</v>
          </cell>
          <cell r="E168" t="str">
            <v>ВПП</v>
          </cell>
          <cell r="F168" t="str">
            <v>да</v>
          </cell>
          <cell r="G168" t="str">
            <v>ДФО</v>
          </cell>
          <cell r="H168" t="str">
            <v>Магаданская область</v>
          </cell>
          <cell r="I168" t="str">
            <v>Не является признаком отнесения к МТК</v>
          </cell>
          <cell r="J168" t="str">
            <v>Не является признаком отнесения к МТК</v>
          </cell>
          <cell r="K168" t="str">
            <v>нет</v>
          </cell>
          <cell r="L168" t="str">
            <v>не применимо</v>
          </cell>
          <cell r="M168" t="str">
            <v>не применимо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3</v>
          </cell>
          <cell r="V168">
            <v>3</v>
          </cell>
          <cell r="W168">
            <v>12</v>
          </cell>
          <cell r="X168">
            <v>25</v>
          </cell>
          <cell r="Y168">
            <v>2</v>
          </cell>
          <cell r="Z168">
            <v>0</v>
          </cell>
          <cell r="AA168">
            <v>39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42</v>
          </cell>
          <cell r="AH168">
            <v>1</v>
          </cell>
          <cell r="AI168">
            <v>0</v>
          </cell>
          <cell r="AJ168">
            <v>0</v>
          </cell>
          <cell r="AK168">
            <v>3</v>
          </cell>
          <cell r="AL168">
            <v>4</v>
          </cell>
          <cell r="AM168">
            <v>18</v>
          </cell>
          <cell r="AN168">
            <v>6</v>
          </cell>
          <cell r="AO168">
            <v>6</v>
          </cell>
          <cell r="AP168">
            <v>6</v>
          </cell>
          <cell r="AQ168">
            <v>36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40</v>
          </cell>
          <cell r="AX168">
            <v>0</v>
          </cell>
          <cell r="AY168">
            <v>0</v>
          </cell>
          <cell r="AZ168">
            <v>0</v>
          </cell>
          <cell r="BA168">
            <v>4</v>
          </cell>
          <cell r="BB168">
            <v>4</v>
          </cell>
          <cell r="BC168">
            <v>2</v>
          </cell>
          <cell r="BD168">
            <v>10</v>
          </cell>
          <cell r="BE168">
            <v>5</v>
          </cell>
          <cell r="BF168">
            <v>6</v>
          </cell>
          <cell r="BG168">
            <v>23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27</v>
          </cell>
          <cell r="BN168">
            <v>0</v>
          </cell>
          <cell r="BO168">
            <v>0</v>
          </cell>
          <cell r="BP168">
            <v>0</v>
          </cell>
          <cell r="BQ168">
            <v>1</v>
          </cell>
          <cell r="BR168">
            <v>1</v>
          </cell>
          <cell r="BS168">
            <v>2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2</v>
          </cell>
          <cell r="BY168">
            <v>2</v>
          </cell>
          <cell r="BZ168">
            <v>4</v>
          </cell>
          <cell r="CA168">
            <v>4</v>
          </cell>
          <cell r="CB168">
            <v>0</v>
          </cell>
          <cell r="CC168">
            <v>1</v>
          </cell>
          <cell r="CD168">
            <v>0</v>
          </cell>
          <cell r="CE168">
            <v>5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9</v>
          </cell>
          <cell r="CL168">
            <v>0</v>
          </cell>
          <cell r="CM168">
            <v>6</v>
          </cell>
          <cell r="CN168">
            <v>6</v>
          </cell>
          <cell r="CO168">
            <v>0</v>
          </cell>
          <cell r="CP168">
            <v>0</v>
          </cell>
          <cell r="CQ168">
            <v>0</v>
          </cell>
          <cell r="CR168">
            <v>9</v>
          </cell>
          <cell r="CS168">
            <v>5</v>
          </cell>
          <cell r="CT168">
            <v>14</v>
          </cell>
          <cell r="CU168">
            <v>1</v>
          </cell>
          <cell r="CV168">
            <v>2</v>
          </cell>
          <cell r="CW168">
            <v>3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1</v>
          </cell>
          <cell r="DH168">
            <v>6</v>
          </cell>
          <cell r="DI168">
            <v>7</v>
          </cell>
          <cell r="DJ168">
            <v>0</v>
          </cell>
          <cell r="DK168">
            <v>1</v>
          </cell>
          <cell r="DL168">
            <v>1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  <cell r="DV168">
            <v>13</v>
          </cell>
          <cell r="DW168">
            <v>18</v>
          </cell>
          <cell r="DX168">
            <v>0</v>
          </cell>
          <cell r="DY168">
            <v>31</v>
          </cell>
          <cell r="DZ168">
            <v>1</v>
          </cell>
          <cell r="EA168">
            <v>5</v>
          </cell>
          <cell r="EB168">
            <v>6</v>
          </cell>
          <cell r="EC168">
            <v>0</v>
          </cell>
          <cell r="ED168">
            <v>0</v>
          </cell>
          <cell r="EE168">
            <v>0</v>
          </cell>
          <cell r="EF168">
            <v>0</v>
          </cell>
          <cell r="EG168">
            <v>0</v>
          </cell>
          <cell r="EH168">
            <v>0</v>
          </cell>
          <cell r="EI168">
            <v>1</v>
          </cell>
          <cell r="EJ168">
            <v>1</v>
          </cell>
          <cell r="EK168">
            <v>2</v>
          </cell>
          <cell r="EL168">
            <v>8</v>
          </cell>
          <cell r="EM168">
            <v>0</v>
          </cell>
          <cell r="EN168">
            <v>0</v>
          </cell>
          <cell r="EO168">
            <v>0</v>
          </cell>
          <cell r="EP168">
            <v>5</v>
          </cell>
          <cell r="EQ168">
            <v>5</v>
          </cell>
          <cell r="ER168">
            <v>10</v>
          </cell>
          <cell r="ES168">
            <v>1</v>
          </cell>
          <cell r="ET168">
            <v>1</v>
          </cell>
          <cell r="EU168">
            <v>2</v>
          </cell>
          <cell r="EV168">
            <v>1</v>
          </cell>
          <cell r="EW168">
            <v>1</v>
          </cell>
          <cell r="EX168">
            <v>2</v>
          </cell>
          <cell r="EY168">
            <v>14</v>
          </cell>
          <cell r="EZ168">
            <v>0</v>
          </cell>
          <cell r="FA168">
            <v>0</v>
          </cell>
          <cell r="FB168">
            <v>0</v>
          </cell>
          <cell r="FC168">
            <v>0</v>
          </cell>
          <cell r="FD168">
            <v>0</v>
          </cell>
          <cell r="FE168">
            <v>0</v>
          </cell>
          <cell r="FF168">
            <v>0</v>
          </cell>
          <cell r="FG168">
            <v>0</v>
          </cell>
          <cell r="FH168">
            <v>0</v>
          </cell>
          <cell r="FI168">
            <v>0</v>
          </cell>
          <cell r="FJ168">
            <v>0</v>
          </cell>
          <cell r="FK168">
            <v>0</v>
          </cell>
          <cell r="FL168">
            <v>0</v>
          </cell>
          <cell r="FM168">
            <v>22</v>
          </cell>
          <cell r="FN168">
            <v>0</v>
          </cell>
          <cell r="FO168">
            <v>1</v>
          </cell>
          <cell r="FP168">
            <v>1</v>
          </cell>
          <cell r="FQ168">
            <v>6</v>
          </cell>
          <cell r="FR168">
            <v>5</v>
          </cell>
          <cell r="FS168">
            <v>11</v>
          </cell>
          <cell r="FT168">
            <v>0</v>
          </cell>
          <cell r="FU168">
            <v>0</v>
          </cell>
          <cell r="FV168">
            <v>0</v>
          </cell>
          <cell r="FW168">
            <v>0</v>
          </cell>
        </row>
        <row r="169">
          <cell r="A169" t="str">
            <v>ВППМагасСКФО</v>
          </cell>
          <cell r="B169" t="str">
            <v>Северо-Кавказский</v>
          </cell>
          <cell r="C169" t="str">
            <v>Магас</v>
          </cell>
          <cell r="D169" t="str">
            <v>ВПП</v>
          </cell>
          <cell r="E169" t="str">
            <v>ВПП</v>
          </cell>
          <cell r="F169" t="str">
            <v>нет</v>
          </cell>
          <cell r="G169" t="str">
            <v>СКФО</v>
          </cell>
          <cell r="H169" t="str">
            <v>Республика Ингушетия</v>
          </cell>
          <cell r="I169" t="str">
            <v>Не является признаком отнесения к МТК</v>
          </cell>
          <cell r="J169" t="str">
            <v>Не является признаком отнесения к МТК</v>
          </cell>
          <cell r="K169">
            <v>0</v>
          </cell>
          <cell r="L169" t="str">
            <v>не применимо</v>
          </cell>
          <cell r="M169" t="str">
            <v>не применимо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DZ169">
            <v>0</v>
          </cell>
          <cell r="EA169">
            <v>0</v>
          </cell>
          <cell r="EB169">
            <v>0</v>
          </cell>
          <cell r="EC169">
            <v>0</v>
          </cell>
          <cell r="ED169">
            <v>0</v>
          </cell>
          <cell r="EE169">
            <v>0</v>
          </cell>
          <cell r="EF169">
            <v>0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  <cell r="EW169">
            <v>0</v>
          </cell>
          <cell r="EX169">
            <v>0</v>
          </cell>
          <cell r="EY169">
            <v>0</v>
          </cell>
          <cell r="EZ169">
            <v>0</v>
          </cell>
          <cell r="FA169">
            <v>0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  <cell r="FF169">
            <v>0</v>
          </cell>
          <cell r="FG169">
            <v>0</v>
          </cell>
          <cell r="FH169">
            <v>0</v>
          </cell>
          <cell r="FI169">
            <v>0</v>
          </cell>
          <cell r="FJ169">
            <v>0</v>
          </cell>
          <cell r="FK169">
            <v>0</v>
          </cell>
          <cell r="FL169">
            <v>0</v>
          </cell>
          <cell r="FM169">
            <v>0</v>
          </cell>
          <cell r="FN169">
            <v>0</v>
          </cell>
          <cell r="FO169">
            <v>0</v>
          </cell>
          <cell r="FP169">
            <v>0</v>
          </cell>
          <cell r="FQ169">
            <v>0</v>
          </cell>
          <cell r="FR169">
            <v>0</v>
          </cell>
          <cell r="FS169">
            <v>0</v>
          </cell>
          <cell r="FT169">
            <v>0</v>
          </cell>
          <cell r="FU169">
            <v>0</v>
          </cell>
          <cell r="FV169">
            <v>0</v>
          </cell>
          <cell r="FW169">
            <v>0</v>
          </cell>
        </row>
        <row r="170">
          <cell r="A170" t="str">
            <v>ВППМагнитогорскУФО</v>
          </cell>
          <cell r="B170" t="str">
            <v>Уральский</v>
          </cell>
          <cell r="C170" t="str">
            <v>Магнитогорск</v>
          </cell>
          <cell r="D170" t="str">
            <v>ВПП</v>
          </cell>
          <cell r="E170" t="str">
            <v>ВПП</v>
          </cell>
          <cell r="F170" t="str">
            <v>да</v>
          </cell>
          <cell r="G170" t="str">
            <v>УФО</v>
          </cell>
          <cell r="H170" t="str">
            <v>Челябинская область</v>
          </cell>
          <cell r="I170" t="str">
            <v>Не является признаком отнесения к МТК</v>
          </cell>
          <cell r="J170" t="str">
            <v>Не является признаком отнесения к МТК</v>
          </cell>
          <cell r="K170" t="str">
            <v>нет</v>
          </cell>
          <cell r="L170" t="str">
            <v>не применимо</v>
          </cell>
          <cell r="M170" t="str">
            <v>не применимо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21</v>
          </cell>
          <cell r="X170">
            <v>48</v>
          </cell>
          <cell r="Y170">
            <v>68</v>
          </cell>
          <cell r="Z170">
            <v>30</v>
          </cell>
          <cell r="AA170">
            <v>167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167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15</v>
          </cell>
          <cell r="AN170">
            <v>49</v>
          </cell>
          <cell r="AO170">
            <v>61</v>
          </cell>
          <cell r="AP170">
            <v>28</v>
          </cell>
          <cell r="AQ170">
            <v>153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153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11</v>
          </cell>
          <cell r="BD170">
            <v>79</v>
          </cell>
          <cell r="BE170">
            <v>87</v>
          </cell>
          <cell r="BF170">
            <v>35</v>
          </cell>
          <cell r="BG170">
            <v>212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212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11</v>
          </cell>
          <cell r="CB170">
            <v>9</v>
          </cell>
          <cell r="CC170">
            <v>10</v>
          </cell>
          <cell r="CD170">
            <v>0</v>
          </cell>
          <cell r="CE170">
            <v>30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30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13</v>
          </cell>
          <cell r="CS170">
            <v>10</v>
          </cell>
          <cell r="CT170">
            <v>23</v>
          </cell>
          <cell r="CU170">
            <v>3</v>
          </cell>
          <cell r="CV170">
            <v>1</v>
          </cell>
          <cell r="CW170">
            <v>4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12</v>
          </cell>
          <cell r="DK170">
            <v>10</v>
          </cell>
          <cell r="DL170">
            <v>22</v>
          </cell>
          <cell r="DM170">
            <v>15</v>
          </cell>
          <cell r="DN170">
            <v>15</v>
          </cell>
          <cell r="DO170">
            <v>30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  <cell r="DV170">
            <v>0</v>
          </cell>
          <cell r="DW170">
            <v>79</v>
          </cell>
          <cell r="DX170">
            <v>0</v>
          </cell>
          <cell r="DY170">
            <v>79</v>
          </cell>
          <cell r="DZ170">
            <v>0</v>
          </cell>
          <cell r="EA170">
            <v>0</v>
          </cell>
          <cell r="EB170">
            <v>0</v>
          </cell>
          <cell r="EC170">
            <v>0</v>
          </cell>
          <cell r="ED170">
            <v>0</v>
          </cell>
          <cell r="EE170">
            <v>0</v>
          </cell>
          <cell r="EF170">
            <v>0</v>
          </cell>
          <cell r="EG170">
            <v>0</v>
          </cell>
          <cell r="EH170">
            <v>0</v>
          </cell>
          <cell r="EI170">
            <v>2</v>
          </cell>
          <cell r="EJ170">
            <v>0</v>
          </cell>
          <cell r="EK170">
            <v>2</v>
          </cell>
          <cell r="EL170">
            <v>2</v>
          </cell>
          <cell r="EM170">
            <v>7</v>
          </cell>
          <cell r="EN170">
            <v>8</v>
          </cell>
          <cell r="EO170">
            <v>15</v>
          </cell>
          <cell r="EP170">
            <v>7</v>
          </cell>
          <cell r="EQ170">
            <v>6</v>
          </cell>
          <cell r="ER170">
            <v>13</v>
          </cell>
          <cell r="ES170">
            <v>10</v>
          </cell>
          <cell r="ET170">
            <v>8</v>
          </cell>
          <cell r="EU170">
            <v>18</v>
          </cell>
          <cell r="EV170">
            <v>8</v>
          </cell>
          <cell r="EW170">
            <v>3</v>
          </cell>
          <cell r="EX170">
            <v>11</v>
          </cell>
          <cell r="EY170">
            <v>57</v>
          </cell>
          <cell r="EZ170">
            <v>0</v>
          </cell>
          <cell r="FA170">
            <v>0</v>
          </cell>
          <cell r="FB170">
            <v>0</v>
          </cell>
          <cell r="FC170">
            <v>0</v>
          </cell>
          <cell r="FD170">
            <v>0</v>
          </cell>
          <cell r="FE170">
            <v>0</v>
          </cell>
          <cell r="FF170">
            <v>0</v>
          </cell>
          <cell r="FG170">
            <v>0</v>
          </cell>
          <cell r="FH170">
            <v>0</v>
          </cell>
          <cell r="FI170">
            <v>0</v>
          </cell>
          <cell r="FJ170">
            <v>0</v>
          </cell>
          <cell r="FK170">
            <v>0</v>
          </cell>
          <cell r="FL170">
            <v>0</v>
          </cell>
          <cell r="FM170">
            <v>59</v>
          </cell>
          <cell r="FN170">
            <v>0</v>
          </cell>
          <cell r="FO170">
            <v>0</v>
          </cell>
          <cell r="FP170">
            <v>0</v>
          </cell>
          <cell r="FQ170">
            <v>4</v>
          </cell>
          <cell r="FR170">
            <v>3</v>
          </cell>
          <cell r="FS170">
            <v>7</v>
          </cell>
          <cell r="FT170">
            <v>0</v>
          </cell>
          <cell r="FU170">
            <v>0</v>
          </cell>
          <cell r="FV170">
            <v>0</v>
          </cell>
          <cell r="FW170">
            <v>0</v>
          </cell>
        </row>
        <row r="171">
          <cell r="A171" t="str">
            <v>ВППМахачкала (Уйташ)СКФО</v>
          </cell>
          <cell r="B171" t="str">
            <v>Северо-Кавказский</v>
          </cell>
          <cell r="C171" t="str">
            <v>Махачкала (Уйташ)</v>
          </cell>
          <cell r="D171" t="str">
            <v>ВПП</v>
          </cell>
          <cell r="E171" t="str">
            <v>ВПП</v>
          </cell>
          <cell r="F171" t="str">
            <v>да</v>
          </cell>
          <cell r="G171" t="str">
            <v>СКФО</v>
          </cell>
          <cell r="H171" t="str">
            <v>Республика Дагестан</v>
          </cell>
          <cell r="I171" t="str">
            <v>Не является признаком отнесения к МТК</v>
          </cell>
          <cell r="J171" t="str">
            <v>Не является признаком отнесения к МТК</v>
          </cell>
          <cell r="K171" t="str">
            <v>нет</v>
          </cell>
          <cell r="L171" t="str">
            <v>не применимо</v>
          </cell>
          <cell r="M171" t="str">
            <v>не применимо</v>
          </cell>
          <cell r="N171">
            <v>0</v>
          </cell>
          <cell r="O171">
            <v>0</v>
          </cell>
          <cell r="P171">
            <v>0</v>
          </cell>
          <cell r="Q171">
            <v>8</v>
          </cell>
          <cell r="R171">
            <v>0</v>
          </cell>
          <cell r="S171">
            <v>1</v>
          </cell>
          <cell r="T171">
            <v>0</v>
          </cell>
          <cell r="U171">
            <v>0</v>
          </cell>
          <cell r="V171">
            <v>1</v>
          </cell>
          <cell r="W171">
            <v>102</v>
          </cell>
          <cell r="X171">
            <v>97</v>
          </cell>
          <cell r="Y171">
            <v>153</v>
          </cell>
          <cell r="Z171">
            <v>238</v>
          </cell>
          <cell r="AA171">
            <v>590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591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129</v>
          </cell>
          <cell r="AN171">
            <v>158</v>
          </cell>
          <cell r="AO171">
            <v>305</v>
          </cell>
          <cell r="AP171">
            <v>118</v>
          </cell>
          <cell r="AQ171">
            <v>710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710</v>
          </cell>
          <cell r="AX171">
            <v>0</v>
          </cell>
          <cell r="AY171">
            <v>3</v>
          </cell>
          <cell r="AZ171">
            <v>0</v>
          </cell>
          <cell r="BA171">
            <v>0</v>
          </cell>
          <cell r="BB171">
            <v>3</v>
          </cell>
          <cell r="BC171">
            <v>103</v>
          </cell>
          <cell r="BD171">
            <v>138</v>
          </cell>
          <cell r="BE171">
            <v>365</v>
          </cell>
          <cell r="BF171">
            <v>88</v>
          </cell>
          <cell r="BG171">
            <v>694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697</v>
          </cell>
          <cell r="BN171">
            <v>0</v>
          </cell>
          <cell r="BO171">
            <v>0</v>
          </cell>
          <cell r="BP171">
            <v>0</v>
          </cell>
          <cell r="BQ171">
            <v>4</v>
          </cell>
          <cell r="BR171">
            <v>13</v>
          </cell>
          <cell r="BS171">
            <v>17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17</v>
          </cell>
          <cell r="CA171">
            <v>116</v>
          </cell>
          <cell r="CB171">
            <v>5</v>
          </cell>
          <cell r="CC171">
            <v>31</v>
          </cell>
          <cell r="CD171">
            <v>0</v>
          </cell>
          <cell r="CE171">
            <v>152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169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1</v>
          </cell>
          <cell r="CQ171">
            <v>1</v>
          </cell>
          <cell r="CR171">
            <v>38</v>
          </cell>
          <cell r="CS171">
            <v>52</v>
          </cell>
          <cell r="CT171">
            <v>90</v>
          </cell>
          <cell r="CU171">
            <v>38</v>
          </cell>
          <cell r="CV171">
            <v>45</v>
          </cell>
          <cell r="CW171">
            <v>83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92</v>
          </cell>
          <cell r="DK171">
            <v>93</v>
          </cell>
          <cell r="DL171">
            <v>185</v>
          </cell>
          <cell r="DM171">
            <v>133</v>
          </cell>
          <cell r="DN171">
            <v>153</v>
          </cell>
          <cell r="DO171">
            <v>286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1</v>
          </cell>
          <cell r="DW171">
            <v>644</v>
          </cell>
          <cell r="DX171">
            <v>0</v>
          </cell>
          <cell r="DY171">
            <v>645</v>
          </cell>
          <cell r="DZ171">
            <v>2</v>
          </cell>
          <cell r="EA171">
            <v>5</v>
          </cell>
          <cell r="EB171">
            <v>7</v>
          </cell>
          <cell r="EC171">
            <v>8</v>
          </cell>
          <cell r="ED171">
            <v>2</v>
          </cell>
          <cell r="EE171">
            <v>10</v>
          </cell>
          <cell r="EF171">
            <v>0</v>
          </cell>
          <cell r="EG171">
            <v>0</v>
          </cell>
          <cell r="EH171">
            <v>0</v>
          </cell>
          <cell r="EI171">
            <v>57</v>
          </cell>
          <cell r="EJ171">
            <v>44</v>
          </cell>
          <cell r="EK171">
            <v>101</v>
          </cell>
          <cell r="EL171">
            <v>118</v>
          </cell>
          <cell r="EM171">
            <v>136</v>
          </cell>
          <cell r="EN171">
            <v>149</v>
          </cell>
          <cell r="EO171">
            <v>285</v>
          </cell>
          <cell r="EP171">
            <v>216</v>
          </cell>
          <cell r="EQ171">
            <v>215</v>
          </cell>
          <cell r="ER171">
            <v>431</v>
          </cell>
          <cell r="ES171">
            <v>366</v>
          </cell>
          <cell r="ET171">
            <v>351</v>
          </cell>
          <cell r="EU171">
            <v>717</v>
          </cell>
          <cell r="EV171">
            <v>219</v>
          </cell>
          <cell r="EW171">
            <v>222</v>
          </cell>
          <cell r="EX171">
            <v>441</v>
          </cell>
          <cell r="EY171">
            <v>1874</v>
          </cell>
          <cell r="EZ171">
            <v>0</v>
          </cell>
          <cell r="FA171">
            <v>0</v>
          </cell>
          <cell r="FB171">
            <v>0</v>
          </cell>
          <cell r="FC171">
            <v>0</v>
          </cell>
          <cell r="FD171">
            <v>0</v>
          </cell>
          <cell r="FE171">
            <v>0</v>
          </cell>
          <cell r="FF171">
            <v>0</v>
          </cell>
          <cell r="FG171">
            <v>0</v>
          </cell>
          <cell r="FH171">
            <v>0</v>
          </cell>
          <cell r="FI171">
            <v>0</v>
          </cell>
          <cell r="FJ171">
            <v>0</v>
          </cell>
          <cell r="FK171">
            <v>0</v>
          </cell>
          <cell r="FL171">
            <v>0</v>
          </cell>
          <cell r="FM171">
            <v>1992</v>
          </cell>
          <cell r="FN171">
            <v>353</v>
          </cell>
          <cell r="FO171">
            <v>361</v>
          </cell>
          <cell r="FP171">
            <v>714</v>
          </cell>
          <cell r="FQ171">
            <v>0</v>
          </cell>
          <cell r="FR171">
            <v>0</v>
          </cell>
          <cell r="FS171">
            <v>0</v>
          </cell>
          <cell r="FT171">
            <v>0</v>
          </cell>
          <cell r="FU171">
            <v>0</v>
          </cell>
          <cell r="FV171">
            <v>0</v>
          </cell>
          <cell r="FW171">
            <v>0</v>
          </cell>
        </row>
        <row r="172">
          <cell r="A172" t="str">
            <v>ВППМинеральные ВодыСКФО</v>
          </cell>
          <cell r="B172" t="str">
            <v>Ростовский</v>
          </cell>
          <cell r="C172" t="str">
            <v>Минеральные Воды</v>
          </cell>
          <cell r="D172" t="str">
            <v>ВПП</v>
          </cell>
          <cell r="E172" t="str">
            <v>ВПП</v>
          </cell>
          <cell r="F172" t="str">
            <v>да</v>
          </cell>
          <cell r="G172" t="str">
            <v>СКФО</v>
          </cell>
          <cell r="H172" t="str">
            <v>Ставропольский край</v>
          </cell>
          <cell r="I172" t="str">
            <v>Не является признаком отнесения к МТК</v>
          </cell>
          <cell r="J172" t="str">
            <v>Не является признаком отнесения к МТК</v>
          </cell>
          <cell r="K172" t="str">
            <v>нет</v>
          </cell>
          <cell r="L172" t="str">
            <v>не применимо</v>
          </cell>
          <cell r="M172" t="str">
            <v>не применимо</v>
          </cell>
          <cell r="N172">
            <v>0</v>
          </cell>
          <cell r="O172">
            <v>7665</v>
          </cell>
          <cell r="P172">
            <v>0</v>
          </cell>
          <cell r="Q172">
            <v>21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470</v>
          </cell>
          <cell r="X172">
            <v>493</v>
          </cell>
          <cell r="Y172">
            <v>1463</v>
          </cell>
          <cell r="Z172">
            <v>724</v>
          </cell>
          <cell r="AA172">
            <v>3150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3150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611</v>
          </cell>
          <cell r="AN172">
            <v>955</v>
          </cell>
          <cell r="AO172">
            <v>1113</v>
          </cell>
          <cell r="AP172">
            <v>679</v>
          </cell>
          <cell r="AQ172">
            <v>3358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3358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495</v>
          </cell>
          <cell r="BD172">
            <v>899</v>
          </cell>
          <cell r="BE172">
            <v>1383</v>
          </cell>
          <cell r="BF172">
            <v>804</v>
          </cell>
          <cell r="BG172">
            <v>3581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3581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7</v>
          </cell>
          <cell r="BU172">
            <v>6</v>
          </cell>
          <cell r="BV172">
            <v>13</v>
          </cell>
          <cell r="BW172">
            <v>108</v>
          </cell>
          <cell r="BX172">
            <v>85</v>
          </cell>
          <cell r="BY172">
            <v>193</v>
          </cell>
          <cell r="BZ172">
            <v>206</v>
          </cell>
          <cell r="CA172">
            <v>512</v>
          </cell>
          <cell r="CB172">
            <v>29</v>
          </cell>
          <cell r="CC172">
            <v>82</v>
          </cell>
          <cell r="CD172">
            <v>0</v>
          </cell>
          <cell r="CE172">
            <v>623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829</v>
          </cell>
          <cell r="CL172">
            <v>3</v>
          </cell>
          <cell r="CM172">
            <v>6</v>
          </cell>
          <cell r="CN172">
            <v>9</v>
          </cell>
          <cell r="CO172">
            <v>13</v>
          </cell>
          <cell r="CP172">
            <v>19</v>
          </cell>
          <cell r="CQ172">
            <v>32</v>
          </cell>
          <cell r="CR172">
            <v>81</v>
          </cell>
          <cell r="CS172">
            <v>85</v>
          </cell>
          <cell r="CT172">
            <v>166</v>
          </cell>
          <cell r="CU172">
            <v>292</v>
          </cell>
          <cell r="CV172">
            <v>298</v>
          </cell>
          <cell r="CW172">
            <v>590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116</v>
          </cell>
          <cell r="DE172">
            <v>130</v>
          </cell>
          <cell r="DF172">
            <v>246</v>
          </cell>
          <cell r="DG172">
            <v>32</v>
          </cell>
          <cell r="DH172">
            <v>568</v>
          </cell>
          <cell r="DI172">
            <v>600</v>
          </cell>
          <cell r="DJ172">
            <v>565</v>
          </cell>
          <cell r="DK172">
            <v>554</v>
          </cell>
          <cell r="DL172">
            <v>1119</v>
          </cell>
          <cell r="DM172">
            <v>530</v>
          </cell>
          <cell r="DN172">
            <v>0</v>
          </cell>
          <cell r="DO172">
            <v>530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887</v>
          </cell>
          <cell r="DW172">
            <v>2405</v>
          </cell>
          <cell r="DX172">
            <v>0</v>
          </cell>
          <cell r="DY172">
            <v>3292</v>
          </cell>
          <cell r="DZ172">
            <v>6</v>
          </cell>
          <cell r="EA172">
            <v>6</v>
          </cell>
          <cell r="EB172">
            <v>12</v>
          </cell>
          <cell r="EC172">
            <v>12</v>
          </cell>
          <cell r="ED172">
            <v>16</v>
          </cell>
          <cell r="EE172">
            <v>28</v>
          </cell>
          <cell r="EF172">
            <v>10</v>
          </cell>
          <cell r="EG172">
            <v>77</v>
          </cell>
          <cell r="EH172">
            <v>87</v>
          </cell>
          <cell r="EI172">
            <v>6</v>
          </cell>
          <cell r="EJ172">
            <v>3</v>
          </cell>
          <cell r="EK172">
            <v>9</v>
          </cell>
          <cell r="EL172">
            <v>136</v>
          </cell>
          <cell r="EM172">
            <v>473</v>
          </cell>
          <cell r="EN172">
            <v>467</v>
          </cell>
          <cell r="EO172">
            <v>940</v>
          </cell>
          <cell r="EP172">
            <v>935</v>
          </cell>
          <cell r="EQ172">
            <v>935</v>
          </cell>
          <cell r="ER172">
            <v>1870</v>
          </cell>
          <cell r="ES172">
            <v>1353</v>
          </cell>
          <cell r="ET172">
            <v>1285</v>
          </cell>
          <cell r="EU172">
            <v>2638</v>
          </cell>
          <cell r="EV172">
            <v>1234</v>
          </cell>
          <cell r="EW172">
            <v>1237</v>
          </cell>
          <cell r="EX172">
            <v>2471</v>
          </cell>
          <cell r="EY172">
            <v>7919</v>
          </cell>
          <cell r="EZ172">
            <v>0</v>
          </cell>
          <cell r="FA172">
            <v>0</v>
          </cell>
          <cell r="FB172">
            <v>0</v>
          </cell>
          <cell r="FC172">
            <v>0</v>
          </cell>
          <cell r="FD172">
            <v>0</v>
          </cell>
          <cell r="FE172">
            <v>0</v>
          </cell>
          <cell r="FF172">
            <v>0</v>
          </cell>
          <cell r="FG172">
            <v>0</v>
          </cell>
          <cell r="FH172">
            <v>0</v>
          </cell>
          <cell r="FI172">
            <v>0</v>
          </cell>
          <cell r="FJ172">
            <v>0</v>
          </cell>
          <cell r="FK172">
            <v>0</v>
          </cell>
          <cell r="FL172">
            <v>0</v>
          </cell>
          <cell r="FM172">
            <v>8055</v>
          </cell>
          <cell r="FN172">
            <v>6</v>
          </cell>
          <cell r="FO172">
            <v>7</v>
          </cell>
          <cell r="FP172">
            <v>13</v>
          </cell>
          <cell r="FQ172">
            <v>1260</v>
          </cell>
          <cell r="FR172">
            <v>1238</v>
          </cell>
          <cell r="FS172">
            <v>2498</v>
          </cell>
          <cell r="FT172">
            <v>0</v>
          </cell>
          <cell r="FU172">
            <v>0</v>
          </cell>
          <cell r="FV172">
            <v>0</v>
          </cell>
          <cell r="FW172">
            <v>6</v>
          </cell>
        </row>
        <row r="173">
          <cell r="A173" t="str">
            <v>ВППМосква (Внуково)ЦФО</v>
          </cell>
          <cell r="B173" t="str">
            <v>Центральный аппарат</v>
          </cell>
          <cell r="C173" t="str">
            <v>Москва (Внуково)</v>
          </cell>
          <cell r="D173" t="str">
            <v>ВПП</v>
          </cell>
          <cell r="E173" t="str">
            <v>ВПП</v>
          </cell>
          <cell r="F173" t="str">
            <v>да</v>
          </cell>
          <cell r="G173" t="str">
            <v>ЦФО</v>
          </cell>
          <cell r="H173" t="str">
            <v>г. Москва</v>
          </cell>
          <cell r="I173" t="str">
            <v>Не является признаком отнесения к МТК</v>
          </cell>
          <cell r="J173" t="str">
            <v>Не является признаком отнесения к МТК</v>
          </cell>
          <cell r="K173" t="str">
            <v>нет</v>
          </cell>
          <cell r="L173" t="str">
            <v>не применимо</v>
          </cell>
          <cell r="M173" t="str">
            <v>не применимо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215</v>
          </cell>
          <cell r="S173">
            <v>201</v>
          </cell>
          <cell r="T173">
            <v>194</v>
          </cell>
          <cell r="U173">
            <v>362</v>
          </cell>
          <cell r="V173">
            <v>972</v>
          </cell>
          <cell r="W173">
            <v>9962</v>
          </cell>
          <cell r="X173">
            <v>14955</v>
          </cell>
          <cell r="Y173">
            <v>18462</v>
          </cell>
          <cell r="Z173">
            <v>13526</v>
          </cell>
          <cell r="AA173">
            <v>56905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57877</v>
          </cell>
          <cell r="AH173">
            <v>304</v>
          </cell>
          <cell r="AI173">
            <v>314</v>
          </cell>
          <cell r="AJ173">
            <v>318</v>
          </cell>
          <cell r="AK173">
            <v>396</v>
          </cell>
          <cell r="AL173">
            <v>1332</v>
          </cell>
          <cell r="AM173">
            <v>12060</v>
          </cell>
          <cell r="AN173">
            <v>17206</v>
          </cell>
          <cell r="AO173">
            <v>20069</v>
          </cell>
          <cell r="AP173">
            <v>16460</v>
          </cell>
          <cell r="AQ173">
            <v>65795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67127</v>
          </cell>
          <cell r="AX173">
            <v>313</v>
          </cell>
          <cell r="AY173">
            <v>316</v>
          </cell>
          <cell r="AZ173">
            <v>367</v>
          </cell>
          <cell r="BA173">
            <v>461</v>
          </cell>
          <cell r="BB173">
            <v>1457</v>
          </cell>
          <cell r="BC173">
            <v>14869</v>
          </cell>
          <cell r="BD173">
            <v>20555</v>
          </cell>
          <cell r="BE173">
            <v>23579</v>
          </cell>
          <cell r="BF173">
            <v>18511</v>
          </cell>
          <cell r="BG173">
            <v>77514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78971</v>
          </cell>
          <cell r="BN173">
            <v>237</v>
          </cell>
          <cell r="BO173">
            <v>163</v>
          </cell>
          <cell r="BP173">
            <v>400</v>
          </cell>
          <cell r="BQ173">
            <v>497</v>
          </cell>
          <cell r="BR173">
            <v>263</v>
          </cell>
          <cell r="BS173">
            <v>760</v>
          </cell>
          <cell r="BT173">
            <v>444</v>
          </cell>
          <cell r="BU173">
            <v>227</v>
          </cell>
          <cell r="BV173">
            <v>671</v>
          </cell>
          <cell r="BW173">
            <v>668</v>
          </cell>
          <cell r="BX173">
            <v>507</v>
          </cell>
          <cell r="BY173">
            <v>1175</v>
          </cell>
          <cell r="BZ173">
            <v>3006</v>
          </cell>
          <cell r="CA173">
            <v>14162</v>
          </cell>
          <cell r="CB173">
            <v>2107</v>
          </cell>
          <cell r="CC173">
            <v>8659</v>
          </cell>
          <cell r="CD173">
            <v>0</v>
          </cell>
          <cell r="CE173">
            <v>24928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27934</v>
          </cell>
          <cell r="CL173">
            <v>546</v>
          </cell>
          <cell r="CM173">
            <v>359</v>
          </cell>
          <cell r="CN173">
            <v>905</v>
          </cell>
          <cell r="CO173">
            <v>655</v>
          </cell>
          <cell r="CP173">
            <v>469</v>
          </cell>
          <cell r="CQ173">
            <v>1124</v>
          </cell>
          <cell r="CR173">
            <v>3907</v>
          </cell>
          <cell r="CS173">
            <v>3848</v>
          </cell>
          <cell r="CT173">
            <v>7755</v>
          </cell>
          <cell r="CU173">
            <v>4760</v>
          </cell>
          <cell r="CV173">
            <v>4708</v>
          </cell>
          <cell r="CW173">
            <v>9468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525</v>
          </cell>
          <cell r="DE173">
            <v>359</v>
          </cell>
          <cell r="DF173">
            <v>884</v>
          </cell>
          <cell r="DG173">
            <v>748</v>
          </cell>
          <cell r="DH173">
            <v>485</v>
          </cell>
          <cell r="DI173">
            <v>1233</v>
          </cell>
          <cell r="DJ173">
            <v>6944</v>
          </cell>
          <cell r="DK173">
            <v>6906</v>
          </cell>
          <cell r="DL173">
            <v>13850</v>
          </cell>
          <cell r="DM173">
            <v>6317</v>
          </cell>
          <cell r="DN173">
            <v>6316</v>
          </cell>
          <cell r="DO173">
            <v>12633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4146</v>
          </cell>
          <cell r="DW173">
            <v>43706</v>
          </cell>
          <cell r="DX173">
            <v>0</v>
          </cell>
          <cell r="DY173">
            <v>47852</v>
          </cell>
          <cell r="DZ173">
            <v>479</v>
          </cell>
          <cell r="EA173">
            <v>259</v>
          </cell>
          <cell r="EB173">
            <v>738</v>
          </cell>
          <cell r="EC173">
            <v>105</v>
          </cell>
          <cell r="ED173">
            <v>42</v>
          </cell>
          <cell r="EE173">
            <v>147</v>
          </cell>
          <cell r="EF173">
            <v>154</v>
          </cell>
          <cell r="EG173">
            <v>107</v>
          </cell>
          <cell r="EH173">
            <v>261</v>
          </cell>
          <cell r="EI173">
            <v>183</v>
          </cell>
          <cell r="EJ173">
            <v>142</v>
          </cell>
          <cell r="EK173">
            <v>325</v>
          </cell>
          <cell r="EL173">
            <v>1471</v>
          </cell>
          <cell r="EM173">
            <v>4887</v>
          </cell>
          <cell r="EN173">
            <v>5031</v>
          </cell>
          <cell r="EO173">
            <v>9918</v>
          </cell>
          <cell r="EP173">
            <v>4500</v>
          </cell>
          <cell r="EQ173">
            <v>4492</v>
          </cell>
          <cell r="ER173">
            <v>8992</v>
          </cell>
          <cell r="ES173">
            <v>6928</v>
          </cell>
          <cell r="ET173">
            <v>6953</v>
          </cell>
          <cell r="EU173">
            <v>13881</v>
          </cell>
          <cell r="EV173">
            <v>5652</v>
          </cell>
          <cell r="EW173">
            <v>5667</v>
          </cell>
          <cell r="EX173">
            <v>11319</v>
          </cell>
          <cell r="EY173">
            <v>44110</v>
          </cell>
          <cell r="EZ173">
            <v>0</v>
          </cell>
          <cell r="FA173">
            <v>0</v>
          </cell>
          <cell r="FB173">
            <v>0</v>
          </cell>
          <cell r="FC173">
            <v>0</v>
          </cell>
          <cell r="FD173">
            <v>0</v>
          </cell>
          <cell r="FE173">
            <v>0</v>
          </cell>
          <cell r="FF173">
            <v>0</v>
          </cell>
          <cell r="FG173">
            <v>0</v>
          </cell>
          <cell r="FH173">
            <v>0</v>
          </cell>
          <cell r="FI173">
            <v>0</v>
          </cell>
          <cell r="FJ173">
            <v>0</v>
          </cell>
          <cell r="FK173">
            <v>0</v>
          </cell>
          <cell r="FL173">
            <v>0</v>
          </cell>
          <cell r="FM173">
            <v>45581</v>
          </cell>
          <cell r="FN173">
            <v>91</v>
          </cell>
          <cell r="FO173">
            <v>50</v>
          </cell>
          <cell r="FP173">
            <v>141</v>
          </cell>
          <cell r="FQ173">
            <v>4915</v>
          </cell>
          <cell r="FR173">
            <v>4902</v>
          </cell>
          <cell r="FS173">
            <v>9817</v>
          </cell>
          <cell r="FT173">
            <v>0</v>
          </cell>
          <cell r="FU173">
            <v>0</v>
          </cell>
          <cell r="FV173">
            <v>0</v>
          </cell>
          <cell r="FW173">
            <v>63</v>
          </cell>
        </row>
        <row r="174">
          <cell r="A174" t="str">
            <v>ВППМосква (Домодедово)ЦФО</v>
          </cell>
          <cell r="B174" t="str">
            <v>Центральный аппарат</v>
          </cell>
          <cell r="C174" t="str">
            <v>Москва (Домодедово)</v>
          </cell>
          <cell r="D174" t="str">
            <v>ВПП</v>
          </cell>
          <cell r="E174" t="str">
            <v>ВПП</v>
          </cell>
          <cell r="F174" t="str">
            <v>да</v>
          </cell>
          <cell r="G174" t="str">
            <v>ЦФО</v>
          </cell>
          <cell r="H174" t="str">
            <v>Московская область</v>
          </cell>
          <cell r="I174" t="str">
            <v>Не является признаком отнесения к МТК</v>
          </cell>
          <cell r="J174" t="str">
            <v>Не является признаком отнесения к МТК</v>
          </cell>
          <cell r="K174" t="str">
            <v>нет</v>
          </cell>
          <cell r="L174" t="str">
            <v>не применимо</v>
          </cell>
          <cell r="M174" t="str">
            <v>не применимо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323</v>
          </cell>
          <cell r="S174">
            <v>460</v>
          </cell>
          <cell r="T174">
            <v>581</v>
          </cell>
          <cell r="U174">
            <v>398</v>
          </cell>
          <cell r="V174">
            <v>1762</v>
          </cell>
          <cell r="W174">
            <v>15828</v>
          </cell>
          <cell r="X174">
            <v>22555</v>
          </cell>
          <cell r="Y174">
            <v>28463</v>
          </cell>
          <cell r="Z174">
            <v>19524</v>
          </cell>
          <cell r="AA174">
            <v>86370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88132</v>
          </cell>
          <cell r="AH174">
            <v>353</v>
          </cell>
          <cell r="AI174">
            <v>492</v>
          </cell>
          <cell r="AJ174">
            <v>576</v>
          </cell>
          <cell r="AK174">
            <v>375</v>
          </cell>
          <cell r="AL174">
            <v>1796</v>
          </cell>
          <cell r="AM174">
            <v>17278</v>
          </cell>
          <cell r="AN174">
            <v>24098</v>
          </cell>
          <cell r="AO174">
            <v>28229</v>
          </cell>
          <cell r="AP174">
            <v>18396</v>
          </cell>
          <cell r="AQ174">
            <v>88001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89797</v>
          </cell>
          <cell r="AX174">
            <v>404</v>
          </cell>
          <cell r="AY174">
            <v>539</v>
          </cell>
          <cell r="AZ174">
            <v>851</v>
          </cell>
          <cell r="BA174">
            <v>544</v>
          </cell>
          <cell r="BB174">
            <v>2338</v>
          </cell>
          <cell r="BC174">
            <v>15755</v>
          </cell>
          <cell r="BD174">
            <v>21023</v>
          </cell>
          <cell r="BE174">
            <v>23477</v>
          </cell>
          <cell r="BF174">
            <v>17599</v>
          </cell>
          <cell r="BG174">
            <v>77854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80192</v>
          </cell>
          <cell r="BN174">
            <v>165</v>
          </cell>
          <cell r="BO174">
            <v>163</v>
          </cell>
          <cell r="BP174">
            <v>328</v>
          </cell>
          <cell r="BQ174">
            <v>18</v>
          </cell>
          <cell r="BR174">
            <v>16</v>
          </cell>
          <cell r="BS174">
            <v>34</v>
          </cell>
          <cell r="BT174">
            <v>515</v>
          </cell>
          <cell r="BU174">
            <v>449</v>
          </cell>
          <cell r="BV174">
            <v>964</v>
          </cell>
          <cell r="BW174">
            <v>438</v>
          </cell>
          <cell r="BX174">
            <v>444</v>
          </cell>
          <cell r="BY174">
            <v>882</v>
          </cell>
          <cell r="BZ174">
            <v>2208</v>
          </cell>
          <cell r="CA174">
            <v>12804</v>
          </cell>
          <cell r="CB174">
            <v>1087</v>
          </cell>
          <cell r="CC174">
            <v>3260</v>
          </cell>
          <cell r="CD174">
            <v>0</v>
          </cell>
          <cell r="CE174">
            <v>17151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19359</v>
          </cell>
          <cell r="CL174">
            <v>460</v>
          </cell>
          <cell r="CM174">
            <v>452</v>
          </cell>
          <cell r="CN174">
            <v>912</v>
          </cell>
          <cell r="CO174">
            <v>403</v>
          </cell>
          <cell r="CP174">
            <v>408</v>
          </cell>
          <cell r="CQ174">
            <v>811</v>
          </cell>
          <cell r="CR174">
            <v>1776</v>
          </cell>
          <cell r="CS174">
            <v>1778</v>
          </cell>
          <cell r="CT174">
            <v>3554</v>
          </cell>
          <cell r="CU174">
            <v>3067</v>
          </cell>
          <cell r="CV174">
            <v>3084</v>
          </cell>
          <cell r="CW174">
            <v>6151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306</v>
          </cell>
          <cell r="DE174">
            <v>322</v>
          </cell>
          <cell r="DF174">
            <v>628</v>
          </cell>
          <cell r="DG174">
            <v>293</v>
          </cell>
          <cell r="DH174">
            <v>295</v>
          </cell>
          <cell r="DI174">
            <v>588</v>
          </cell>
          <cell r="DJ174">
            <v>5459</v>
          </cell>
          <cell r="DK174">
            <v>5474</v>
          </cell>
          <cell r="DL174">
            <v>10933</v>
          </cell>
          <cell r="DM174">
            <v>5485</v>
          </cell>
          <cell r="DN174">
            <v>5401</v>
          </cell>
          <cell r="DO174">
            <v>10886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2939</v>
          </cell>
          <cell r="DW174">
            <v>31524</v>
          </cell>
          <cell r="DX174">
            <v>0</v>
          </cell>
          <cell r="DY174">
            <v>34463</v>
          </cell>
          <cell r="DZ174">
            <v>185</v>
          </cell>
          <cell r="EA174">
            <v>201</v>
          </cell>
          <cell r="EB174">
            <v>386</v>
          </cell>
          <cell r="EC174">
            <v>1</v>
          </cell>
          <cell r="ED174">
            <v>2</v>
          </cell>
          <cell r="EE174">
            <v>3</v>
          </cell>
          <cell r="EF174">
            <v>19</v>
          </cell>
          <cell r="EG174">
            <v>19</v>
          </cell>
          <cell r="EH174">
            <v>38</v>
          </cell>
          <cell r="EI174">
            <v>23</v>
          </cell>
          <cell r="EJ174">
            <v>23</v>
          </cell>
          <cell r="EK174">
            <v>46</v>
          </cell>
          <cell r="EL174">
            <v>473</v>
          </cell>
          <cell r="EM174">
            <v>4148</v>
          </cell>
          <cell r="EN174">
            <v>4057</v>
          </cell>
          <cell r="EO174">
            <v>8205</v>
          </cell>
          <cell r="EP174">
            <v>4030</v>
          </cell>
          <cell r="EQ174">
            <v>4005</v>
          </cell>
          <cell r="ER174">
            <v>8035</v>
          </cell>
          <cell r="ES174">
            <v>5423</v>
          </cell>
          <cell r="ET174">
            <v>5398</v>
          </cell>
          <cell r="EU174">
            <v>10821</v>
          </cell>
          <cell r="EV174">
            <v>5470</v>
          </cell>
          <cell r="EW174">
            <v>5468</v>
          </cell>
          <cell r="EX174">
            <v>10938</v>
          </cell>
          <cell r="EY174">
            <v>37999</v>
          </cell>
          <cell r="EZ174">
            <v>0</v>
          </cell>
          <cell r="FA174">
            <v>0</v>
          </cell>
          <cell r="FB174">
            <v>0</v>
          </cell>
          <cell r="FC174">
            <v>0</v>
          </cell>
          <cell r="FD174">
            <v>0</v>
          </cell>
          <cell r="FE174">
            <v>0</v>
          </cell>
          <cell r="FF174">
            <v>0</v>
          </cell>
          <cell r="FG174">
            <v>0</v>
          </cell>
          <cell r="FH174">
            <v>0</v>
          </cell>
          <cell r="FI174">
            <v>0</v>
          </cell>
          <cell r="FJ174">
            <v>0</v>
          </cell>
          <cell r="FK174">
            <v>0</v>
          </cell>
          <cell r="FL174">
            <v>0</v>
          </cell>
          <cell r="FM174">
            <v>38472</v>
          </cell>
          <cell r="FN174">
            <v>17</v>
          </cell>
          <cell r="FO174">
            <v>17</v>
          </cell>
          <cell r="FP174">
            <v>34</v>
          </cell>
          <cell r="FQ174">
            <v>4765</v>
          </cell>
          <cell r="FR174">
            <v>4789</v>
          </cell>
          <cell r="FS174">
            <v>9554</v>
          </cell>
          <cell r="FT174">
            <v>0</v>
          </cell>
          <cell r="FU174">
            <v>0</v>
          </cell>
          <cell r="FV174">
            <v>0</v>
          </cell>
          <cell r="FW174">
            <v>11</v>
          </cell>
        </row>
        <row r="175">
          <cell r="A175" t="str">
            <v>ВППМосква (Шереметьево)ЦФО</v>
          </cell>
          <cell r="B175" t="str">
            <v>Центральный аппарат</v>
          </cell>
          <cell r="C175" t="str">
            <v>Москва (Шереметьево)</v>
          </cell>
          <cell r="D175" t="str">
            <v>ВПП</v>
          </cell>
          <cell r="E175" t="str">
            <v>ВПП</v>
          </cell>
          <cell r="F175" t="str">
            <v>да</v>
          </cell>
          <cell r="G175" t="str">
            <v>ЦФО</v>
          </cell>
          <cell r="H175" t="str">
            <v>Московская область</v>
          </cell>
          <cell r="I175" t="str">
            <v>Не является признаком отнесения к МТК</v>
          </cell>
          <cell r="J175" t="str">
            <v>Не является признаком отнесения к МТК</v>
          </cell>
          <cell r="K175" t="str">
            <v>нет</v>
          </cell>
          <cell r="L175" t="str">
            <v>не применимо</v>
          </cell>
          <cell r="M175" t="str">
            <v>не применимо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2760</v>
          </cell>
          <cell r="S175">
            <v>2751</v>
          </cell>
          <cell r="T175">
            <v>2643</v>
          </cell>
          <cell r="U175">
            <v>2406</v>
          </cell>
          <cell r="V175">
            <v>10560</v>
          </cell>
          <cell r="W175">
            <v>34392</v>
          </cell>
          <cell r="X175">
            <v>38022</v>
          </cell>
          <cell r="Y175">
            <v>42720</v>
          </cell>
          <cell r="Z175">
            <v>38836</v>
          </cell>
          <cell r="AA175">
            <v>153970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164530</v>
          </cell>
          <cell r="AH175">
            <v>2328</v>
          </cell>
          <cell r="AI175">
            <v>2195</v>
          </cell>
          <cell r="AJ175">
            <v>1695</v>
          </cell>
          <cell r="AK175">
            <v>1838</v>
          </cell>
          <cell r="AL175">
            <v>8056</v>
          </cell>
          <cell r="AM175">
            <v>38119</v>
          </cell>
          <cell r="AN175">
            <v>44461</v>
          </cell>
          <cell r="AO175">
            <v>50727</v>
          </cell>
          <cell r="AP175">
            <v>46330</v>
          </cell>
          <cell r="AQ175">
            <v>179637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187693</v>
          </cell>
          <cell r="AX175">
            <v>2294</v>
          </cell>
          <cell r="AY175">
            <v>3040</v>
          </cell>
          <cell r="AZ175">
            <v>3533</v>
          </cell>
          <cell r="BA175">
            <v>3376</v>
          </cell>
          <cell r="BB175">
            <v>12243</v>
          </cell>
          <cell r="BC175">
            <v>42794</v>
          </cell>
          <cell r="BD175">
            <v>46950</v>
          </cell>
          <cell r="BE175">
            <v>49462</v>
          </cell>
          <cell r="BF175">
            <v>44297</v>
          </cell>
          <cell r="BG175">
            <v>183503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195746</v>
          </cell>
          <cell r="BN175">
            <v>938</v>
          </cell>
          <cell r="BO175">
            <v>963</v>
          </cell>
          <cell r="BP175">
            <v>1901</v>
          </cell>
          <cell r="BQ175">
            <v>591</v>
          </cell>
          <cell r="BR175">
            <v>592</v>
          </cell>
          <cell r="BS175">
            <v>1183</v>
          </cell>
          <cell r="BT175">
            <v>0</v>
          </cell>
          <cell r="BU175">
            <v>0</v>
          </cell>
          <cell r="BV175">
            <v>0</v>
          </cell>
          <cell r="BW175">
            <v>1226</v>
          </cell>
          <cell r="BX175">
            <v>1255</v>
          </cell>
          <cell r="BY175">
            <v>2481</v>
          </cell>
          <cell r="BZ175">
            <v>5565</v>
          </cell>
          <cell r="CA175">
            <v>36375</v>
          </cell>
          <cell r="CB175">
            <v>3451</v>
          </cell>
          <cell r="CC175">
            <v>7403</v>
          </cell>
          <cell r="CD175">
            <v>0</v>
          </cell>
          <cell r="CE175">
            <v>47229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52794</v>
          </cell>
          <cell r="CL175">
            <v>667</v>
          </cell>
          <cell r="CM175">
            <v>719</v>
          </cell>
          <cell r="CN175">
            <v>1386</v>
          </cell>
          <cell r="CO175">
            <v>632</v>
          </cell>
          <cell r="CP175">
            <v>644</v>
          </cell>
          <cell r="CQ175">
            <v>1276</v>
          </cell>
          <cell r="CR175">
            <v>4530</v>
          </cell>
          <cell r="CS175">
            <v>4454</v>
          </cell>
          <cell r="CT175">
            <v>8984</v>
          </cell>
          <cell r="CU175">
            <v>6158</v>
          </cell>
          <cell r="CV175">
            <v>6174</v>
          </cell>
          <cell r="CW175">
            <v>12332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1173</v>
          </cell>
          <cell r="DE175">
            <v>703</v>
          </cell>
          <cell r="DF175">
            <v>1876</v>
          </cell>
          <cell r="DG175">
            <v>668</v>
          </cell>
          <cell r="DH175">
            <v>542</v>
          </cell>
          <cell r="DI175">
            <v>1210</v>
          </cell>
          <cell r="DJ175">
            <v>10102</v>
          </cell>
          <cell r="DK175">
            <v>10633</v>
          </cell>
          <cell r="DL175">
            <v>20735</v>
          </cell>
          <cell r="DM175">
            <v>11951</v>
          </cell>
          <cell r="DN175">
            <v>12083</v>
          </cell>
          <cell r="DO175">
            <v>24034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T175">
            <v>0</v>
          </cell>
          <cell r="DU175">
            <v>0</v>
          </cell>
          <cell r="DV175">
            <v>5748</v>
          </cell>
          <cell r="DW175">
            <v>66085</v>
          </cell>
          <cell r="DX175">
            <v>0</v>
          </cell>
          <cell r="DY175">
            <v>71833</v>
          </cell>
          <cell r="DZ175">
            <v>268</v>
          </cell>
          <cell r="EA175">
            <v>288</v>
          </cell>
          <cell r="EB175">
            <v>556</v>
          </cell>
          <cell r="EC175">
            <v>309</v>
          </cell>
          <cell r="ED175">
            <v>84</v>
          </cell>
          <cell r="EE175">
            <v>393</v>
          </cell>
          <cell r="EF175">
            <v>0</v>
          </cell>
          <cell r="EG175">
            <v>0</v>
          </cell>
          <cell r="EH175">
            <v>0</v>
          </cell>
          <cell r="EI175">
            <v>490</v>
          </cell>
          <cell r="EJ175">
            <v>581</v>
          </cell>
          <cell r="EK175">
            <v>1071</v>
          </cell>
          <cell r="EL175">
            <v>2020</v>
          </cell>
          <cell r="EM175">
            <v>7754</v>
          </cell>
          <cell r="EN175">
            <v>7758</v>
          </cell>
          <cell r="EO175">
            <v>15512</v>
          </cell>
          <cell r="EP175">
            <v>2780</v>
          </cell>
          <cell r="EQ175">
            <v>3080</v>
          </cell>
          <cell r="ER175">
            <v>5860</v>
          </cell>
          <cell r="ES175">
            <v>5243</v>
          </cell>
          <cell r="ET175">
            <v>5287</v>
          </cell>
          <cell r="EU175">
            <v>10530</v>
          </cell>
          <cell r="EV175">
            <v>5309</v>
          </cell>
          <cell r="EW175">
            <v>5251</v>
          </cell>
          <cell r="EX175">
            <v>10560</v>
          </cell>
          <cell r="EY175">
            <v>42462</v>
          </cell>
          <cell r="EZ175">
            <v>0</v>
          </cell>
          <cell r="FA175">
            <v>0</v>
          </cell>
          <cell r="FB175">
            <v>0</v>
          </cell>
          <cell r="FC175">
            <v>0</v>
          </cell>
          <cell r="FD175">
            <v>0</v>
          </cell>
          <cell r="FE175">
            <v>0</v>
          </cell>
          <cell r="FF175">
            <v>0</v>
          </cell>
          <cell r="FG175">
            <v>0</v>
          </cell>
          <cell r="FH175">
            <v>0</v>
          </cell>
          <cell r="FI175">
            <v>0</v>
          </cell>
          <cell r="FJ175">
            <v>0</v>
          </cell>
          <cell r="FK175">
            <v>0</v>
          </cell>
          <cell r="FL175">
            <v>0</v>
          </cell>
          <cell r="FM175">
            <v>44482</v>
          </cell>
          <cell r="FN175">
            <v>195</v>
          </cell>
          <cell r="FO175">
            <v>230</v>
          </cell>
          <cell r="FP175">
            <v>425</v>
          </cell>
          <cell r="FQ175">
            <v>5716</v>
          </cell>
          <cell r="FR175">
            <v>5767</v>
          </cell>
          <cell r="FS175">
            <v>11483</v>
          </cell>
          <cell r="FT175">
            <v>0</v>
          </cell>
          <cell r="FU175">
            <v>0</v>
          </cell>
          <cell r="FV175">
            <v>0</v>
          </cell>
          <cell r="FW175">
            <v>171</v>
          </cell>
        </row>
        <row r="176">
          <cell r="A176" t="str">
            <v>ВППМурманскСЗФО</v>
          </cell>
          <cell r="B176" t="str">
            <v>Мурманский</v>
          </cell>
          <cell r="C176" t="str">
            <v>Мурманск</v>
          </cell>
          <cell r="D176" t="str">
            <v>ВПП</v>
          </cell>
          <cell r="E176" t="str">
            <v>ВПП</v>
          </cell>
          <cell r="F176" t="str">
            <v>да</v>
          </cell>
          <cell r="G176" t="str">
            <v>СЗФО</v>
          </cell>
          <cell r="H176" t="str">
            <v>Мурманская область</v>
          </cell>
          <cell r="I176" t="str">
            <v>Не является признаком отнесения к МТК</v>
          </cell>
          <cell r="J176" t="str">
            <v>Не является признаком отнесения к МТК</v>
          </cell>
          <cell r="K176" t="str">
            <v>да</v>
          </cell>
          <cell r="L176" t="str">
            <v>не применимо</v>
          </cell>
          <cell r="M176" t="str">
            <v>не применимо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16</v>
          </cell>
          <cell r="X176">
            <v>84</v>
          </cell>
          <cell r="Y176">
            <v>124</v>
          </cell>
          <cell r="Z176">
            <v>43</v>
          </cell>
          <cell r="AA176">
            <v>267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267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15</v>
          </cell>
          <cell r="AN176">
            <v>108</v>
          </cell>
          <cell r="AO176">
            <v>136</v>
          </cell>
          <cell r="AP176">
            <v>45</v>
          </cell>
          <cell r="AQ176">
            <v>304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304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20</v>
          </cell>
          <cell r="BD176">
            <v>91</v>
          </cell>
          <cell r="BE176">
            <v>123</v>
          </cell>
          <cell r="BF176">
            <v>41</v>
          </cell>
          <cell r="BG176">
            <v>275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275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11</v>
          </cell>
          <cell r="CB176">
            <v>21</v>
          </cell>
          <cell r="CC176">
            <v>22</v>
          </cell>
          <cell r="CD176">
            <v>0</v>
          </cell>
          <cell r="CE176">
            <v>54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54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16</v>
          </cell>
          <cell r="CS176">
            <v>15</v>
          </cell>
          <cell r="CT176">
            <v>31</v>
          </cell>
          <cell r="CU176">
            <v>21</v>
          </cell>
          <cell r="CV176">
            <v>22</v>
          </cell>
          <cell r="CW176">
            <v>43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13</v>
          </cell>
          <cell r="DK176">
            <v>12</v>
          </cell>
          <cell r="DL176">
            <v>25</v>
          </cell>
          <cell r="DM176">
            <v>16</v>
          </cell>
          <cell r="DN176">
            <v>15</v>
          </cell>
          <cell r="DO176">
            <v>31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130</v>
          </cell>
          <cell r="DX176">
            <v>0</v>
          </cell>
          <cell r="DY176">
            <v>130</v>
          </cell>
          <cell r="DZ176">
            <v>0</v>
          </cell>
          <cell r="EA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4</v>
          </cell>
          <cell r="EN176">
            <v>4</v>
          </cell>
          <cell r="EO176">
            <v>8</v>
          </cell>
          <cell r="EP176">
            <v>0</v>
          </cell>
          <cell r="EQ176">
            <v>1</v>
          </cell>
          <cell r="ER176">
            <v>1</v>
          </cell>
          <cell r="ES176">
            <v>0</v>
          </cell>
          <cell r="ET176">
            <v>1</v>
          </cell>
          <cell r="EU176">
            <v>1</v>
          </cell>
          <cell r="EV176">
            <v>0</v>
          </cell>
          <cell r="EW176">
            <v>2</v>
          </cell>
          <cell r="EX176">
            <v>2</v>
          </cell>
          <cell r="EY176">
            <v>12</v>
          </cell>
          <cell r="EZ176">
            <v>0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  <cell r="FE176">
            <v>0</v>
          </cell>
          <cell r="FF176">
            <v>0</v>
          </cell>
          <cell r="FG176">
            <v>0</v>
          </cell>
          <cell r="FH176">
            <v>0</v>
          </cell>
          <cell r="FI176">
            <v>0</v>
          </cell>
          <cell r="FJ176">
            <v>0</v>
          </cell>
          <cell r="FK176">
            <v>0</v>
          </cell>
          <cell r="FL176">
            <v>0</v>
          </cell>
          <cell r="FM176">
            <v>12</v>
          </cell>
          <cell r="FN176">
            <v>0</v>
          </cell>
          <cell r="FO176">
            <v>0</v>
          </cell>
          <cell r="FP176">
            <v>0</v>
          </cell>
          <cell r="FQ176">
            <v>1</v>
          </cell>
          <cell r="FR176">
            <v>1</v>
          </cell>
          <cell r="FS176">
            <v>2</v>
          </cell>
          <cell r="FT176">
            <v>0</v>
          </cell>
          <cell r="FU176">
            <v>0</v>
          </cell>
          <cell r="FV176">
            <v>0</v>
          </cell>
          <cell r="FW176">
            <v>3</v>
          </cell>
        </row>
        <row r="177">
          <cell r="A177" t="str">
            <v>ВППНальчикСКФО</v>
          </cell>
          <cell r="B177" t="str">
            <v>Северо-Кавказский</v>
          </cell>
          <cell r="C177" t="str">
            <v>Нальчик</v>
          </cell>
          <cell r="D177" t="str">
            <v>ВПП</v>
          </cell>
          <cell r="E177" t="str">
            <v>ВПП</v>
          </cell>
          <cell r="F177" t="str">
            <v>да</v>
          </cell>
          <cell r="G177" t="str">
            <v>СКФО</v>
          </cell>
          <cell r="H177" t="str">
            <v>Кабардино-Балкарская Республика</v>
          </cell>
          <cell r="I177" t="str">
            <v>Не является признаком отнесения к МТК</v>
          </cell>
          <cell r="J177" t="str">
            <v>Не является признаком отнесения к МТК</v>
          </cell>
          <cell r="K177" t="str">
            <v>нет</v>
          </cell>
          <cell r="L177" t="str">
            <v>не применимо</v>
          </cell>
          <cell r="M177" t="str">
            <v>не применимо</v>
          </cell>
          <cell r="N177">
            <v>0</v>
          </cell>
          <cell r="O177">
            <v>0</v>
          </cell>
          <cell r="P177">
            <v>0</v>
          </cell>
          <cell r="Q177">
            <v>4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75</v>
          </cell>
          <cell r="X177">
            <v>62</v>
          </cell>
          <cell r="Y177">
            <v>110</v>
          </cell>
          <cell r="Z177">
            <v>46</v>
          </cell>
          <cell r="AA177">
            <v>293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293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2</v>
          </cell>
          <cell r="AO177">
            <v>20</v>
          </cell>
          <cell r="AP177">
            <v>1</v>
          </cell>
          <cell r="AQ177">
            <v>23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23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36</v>
          </cell>
          <cell r="BE177">
            <v>39</v>
          </cell>
          <cell r="BF177">
            <v>1</v>
          </cell>
          <cell r="BG177">
            <v>76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76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2</v>
          </cell>
          <cell r="CC177">
            <v>0</v>
          </cell>
          <cell r="CD177">
            <v>0</v>
          </cell>
          <cell r="CE177">
            <v>2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2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16</v>
          </cell>
          <cell r="CV177">
            <v>15</v>
          </cell>
          <cell r="CW177">
            <v>31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48</v>
          </cell>
          <cell r="DK177">
            <v>45</v>
          </cell>
          <cell r="DL177">
            <v>93</v>
          </cell>
          <cell r="DM177">
            <v>19</v>
          </cell>
          <cell r="DN177">
            <v>17</v>
          </cell>
          <cell r="DO177">
            <v>36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160</v>
          </cell>
          <cell r="DX177">
            <v>0</v>
          </cell>
          <cell r="DY177">
            <v>160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2</v>
          </cell>
          <cell r="EN177">
            <v>4</v>
          </cell>
          <cell r="EO177">
            <v>6</v>
          </cell>
          <cell r="EP177">
            <v>7</v>
          </cell>
          <cell r="EQ177">
            <v>7</v>
          </cell>
          <cell r="ER177">
            <v>14</v>
          </cell>
          <cell r="ES177">
            <v>34</v>
          </cell>
          <cell r="ET177">
            <v>34</v>
          </cell>
          <cell r="EU177">
            <v>68</v>
          </cell>
          <cell r="EV177">
            <v>26</v>
          </cell>
          <cell r="EW177">
            <v>26</v>
          </cell>
          <cell r="EX177">
            <v>52</v>
          </cell>
          <cell r="EY177">
            <v>140</v>
          </cell>
          <cell r="EZ177">
            <v>0</v>
          </cell>
          <cell r="FA177">
            <v>0</v>
          </cell>
          <cell r="FB177">
            <v>0</v>
          </cell>
          <cell r="FC177">
            <v>0</v>
          </cell>
          <cell r="FD177">
            <v>0</v>
          </cell>
          <cell r="FE177">
            <v>0</v>
          </cell>
          <cell r="FF177">
            <v>0</v>
          </cell>
          <cell r="FG177">
            <v>0</v>
          </cell>
          <cell r="FH177">
            <v>0</v>
          </cell>
          <cell r="FI177">
            <v>0</v>
          </cell>
          <cell r="FJ177">
            <v>0</v>
          </cell>
          <cell r="FK177">
            <v>0</v>
          </cell>
          <cell r="FL177">
            <v>0</v>
          </cell>
          <cell r="FM177">
            <v>140</v>
          </cell>
          <cell r="FN177">
            <v>0</v>
          </cell>
          <cell r="FO177">
            <v>0</v>
          </cell>
          <cell r="FP177">
            <v>0</v>
          </cell>
          <cell r="FQ177">
            <v>23</v>
          </cell>
          <cell r="FR177">
            <v>23</v>
          </cell>
          <cell r="FS177">
            <v>46</v>
          </cell>
          <cell r="FT177">
            <v>0</v>
          </cell>
          <cell r="FU177">
            <v>0</v>
          </cell>
          <cell r="FV177">
            <v>0</v>
          </cell>
          <cell r="FW177">
            <v>0</v>
          </cell>
        </row>
        <row r="178">
          <cell r="A178" t="str">
            <v>ВППНижневартовскУФО</v>
          </cell>
          <cell r="B178" t="str">
            <v>Уральский</v>
          </cell>
          <cell r="C178" t="str">
            <v>Нижневартовск</v>
          </cell>
          <cell r="D178" t="str">
            <v>ВПП</v>
          </cell>
          <cell r="E178" t="str">
            <v>ВПП</v>
          </cell>
          <cell r="F178" t="str">
            <v>да</v>
          </cell>
          <cell r="G178" t="str">
            <v>УФО</v>
          </cell>
          <cell r="H178" t="str">
            <v>Ханты-Мансийский автономный округ - Югра</v>
          </cell>
          <cell r="I178" t="str">
            <v>Не является признаком отнесения к МТК</v>
          </cell>
          <cell r="J178" t="str">
            <v>Не является признаком отнесения к МТК</v>
          </cell>
          <cell r="K178" t="str">
            <v>нет</v>
          </cell>
          <cell r="L178" t="str">
            <v>не применимо</v>
          </cell>
          <cell r="M178" t="str">
            <v>не применимо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</v>
          </cell>
          <cell r="T178">
            <v>2</v>
          </cell>
          <cell r="U178">
            <v>0</v>
          </cell>
          <cell r="V178">
            <v>6</v>
          </cell>
          <cell r="W178">
            <v>52</v>
          </cell>
          <cell r="X178">
            <v>75</v>
          </cell>
          <cell r="Y178">
            <v>141</v>
          </cell>
          <cell r="Z178">
            <v>54</v>
          </cell>
          <cell r="AA178">
            <v>322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328</v>
          </cell>
          <cell r="AH178">
            <v>1</v>
          </cell>
          <cell r="AI178">
            <v>2</v>
          </cell>
          <cell r="AJ178">
            <v>6</v>
          </cell>
          <cell r="AK178">
            <v>8</v>
          </cell>
          <cell r="AL178">
            <v>17</v>
          </cell>
          <cell r="AM178">
            <v>59</v>
          </cell>
          <cell r="AN178">
            <v>115</v>
          </cell>
          <cell r="AO178">
            <v>95</v>
          </cell>
          <cell r="AP178">
            <v>74</v>
          </cell>
          <cell r="AQ178">
            <v>343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360</v>
          </cell>
          <cell r="AX178">
            <v>2</v>
          </cell>
          <cell r="AY178">
            <v>3</v>
          </cell>
          <cell r="AZ178">
            <v>0</v>
          </cell>
          <cell r="BA178">
            <v>0</v>
          </cell>
          <cell r="BB178">
            <v>5</v>
          </cell>
          <cell r="BC178">
            <v>66</v>
          </cell>
          <cell r="BD178">
            <v>121</v>
          </cell>
          <cell r="BE178">
            <v>189</v>
          </cell>
          <cell r="BF178">
            <v>89</v>
          </cell>
          <cell r="BG178">
            <v>465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470</v>
          </cell>
          <cell r="BN178">
            <v>1</v>
          </cell>
          <cell r="BO178">
            <v>2</v>
          </cell>
          <cell r="BP178">
            <v>3</v>
          </cell>
          <cell r="BQ178">
            <v>47</v>
          </cell>
          <cell r="BR178">
            <v>46</v>
          </cell>
          <cell r="BS178">
            <v>93</v>
          </cell>
          <cell r="BT178">
            <v>4</v>
          </cell>
          <cell r="BU178">
            <v>4</v>
          </cell>
          <cell r="BV178">
            <v>8</v>
          </cell>
          <cell r="BW178">
            <v>10</v>
          </cell>
          <cell r="BX178">
            <v>10</v>
          </cell>
          <cell r="BY178">
            <v>20</v>
          </cell>
          <cell r="BZ178">
            <v>124</v>
          </cell>
          <cell r="CA178">
            <v>71</v>
          </cell>
          <cell r="CB178">
            <v>1</v>
          </cell>
          <cell r="CC178">
            <v>4</v>
          </cell>
          <cell r="CD178">
            <v>0</v>
          </cell>
          <cell r="CE178">
            <v>76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200</v>
          </cell>
          <cell r="CL178">
            <v>12</v>
          </cell>
          <cell r="CM178">
            <v>16</v>
          </cell>
          <cell r="CN178">
            <v>28</v>
          </cell>
          <cell r="CO178">
            <v>10</v>
          </cell>
          <cell r="CP178">
            <v>9</v>
          </cell>
          <cell r="CQ178">
            <v>19</v>
          </cell>
          <cell r="CR178">
            <v>11</v>
          </cell>
          <cell r="CS178">
            <v>13</v>
          </cell>
          <cell r="CT178">
            <v>24</v>
          </cell>
          <cell r="CU178">
            <v>14</v>
          </cell>
          <cell r="CV178">
            <v>14</v>
          </cell>
          <cell r="CW178">
            <v>28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47</v>
          </cell>
          <cell r="DE178">
            <v>50</v>
          </cell>
          <cell r="DF178">
            <v>97</v>
          </cell>
          <cell r="DG178">
            <v>8</v>
          </cell>
          <cell r="DH178">
            <v>9</v>
          </cell>
          <cell r="DI178">
            <v>17</v>
          </cell>
          <cell r="DJ178">
            <v>4</v>
          </cell>
          <cell r="DK178">
            <v>3</v>
          </cell>
          <cell r="DL178">
            <v>7</v>
          </cell>
          <cell r="DM178">
            <v>2</v>
          </cell>
          <cell r="DN178">
            <v>2</v>
          </cell>
          <cell r="DO178">
            <v>4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161</v>
          </cell>
          <cell r="DW178">
            <v>63</v>
          </cell>
          <cell r="DX178">
            <v>0</v>
          </cell>
          <cell r="DY178">
            <v>224</v>
          </cell>
          <cell r="DZ178">
            <v>13</v>
          </cell>
          <cell r="EA178">
            <v>13</v>
          </cell>
          <cell r="EB178">
            <v>26</v>
          </cell>
          <cell r="EC178">
            <v>0</v>
          </cell>
          <cell r="ED178">
            <v>0</v>
          </cell>
          <cell r="EE178">
            <v>0</v>
          </cell>
          <cell r="EF178">
            <v>0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26</v>
          </cell>
          <cell r="EM178">
            <v>2</v>
          </cell>
          <cell r="EN178">
            <v>1</v>
          </cell>
          <cell r="EO178">
            <v>3</v>
          </cell>
          <cell r="EP178">
            <v>32</v>
          </cell>
          <cell r="EQ178">
            <v>30</v>
          </cell>
          <cell r="ER178">
            <v>62</v>
          </cell>
          <cell r="ES178">
            <v>47</v>
          </cell>
          <cell r="ET178">
            <v>49</v>
          </cell>
          <cell r="EU178">
            <v>96</v>
          </cell>
          <cell r="EV178">
            <v>27</v>
          </cell>
          <cell r="EW178">
            <v>27</v>
          </cell>
          <cell r="EX178">
            <v>54</v>
          </cell>
          <cell r="EY178">
            <v>215</v>
          </cell>
          <cell r="EZ178">
            <v>0</v>
          </cell>
          <cell r="FA178">
            <v>0</v>
          </cell>
          <cell r="FB178">
            <v>0</v>
          </cell>
          <cell r="FC178">
            <v>0</v>
          </cell>
          <cell r="FD178">
            <v>0</v>
          </cell>
          <cell r="FE178">
            <v>0</v>
          </cell>
          <cell r="FF178">
            <v>0</v>
          </cell>
          <cell r="FG178">
            <v>0</v>
          </cell>
          <cell r="FH178">
            <v>0</v>
          </cell>
          <cell r="FI178">
            <v>0</v>
          </cell>
          <cell r="FJ178">
            <v>0</v>
          </cell>
          <cell r="FK178">
            <v>0</v>
          </cell>
          <cell r="FL178">
            <v>0</v>
          </cell>
          <cell r="FM178">
            <v>241</v>
          </cell>
          <cell r="FN178">
            <v>0</v>
          </cell>
          <cell r="FO178">
            <v>0</v>
          </cell>
          <cell r="FP178">
            <v>0</v>
          </cell>
          <cell r="FQ178">
            <v>22</v>
          </cell>
          <cell r="FR178">
            <v>22</v>
          </cell>
          <cell r="FS178">
            <v>44</v>
          </cell>
          <cell r="FT178">
            <v>0</v>
          </cell>
          <cell r="FU178">
            <v>0</v>
          </cell>
          <cell r="FV178">
            <v>0</v>
          </cell>
          <cell r="FW178">
            <v>0</v>
          </cell>
        </row>
        <row r="179">
          <cell r="A179" t="str">
            <v>ВППНижнекамск (Бегишево)ПФО</v>
          </cell>
          <cell r="B179" t="str">
            <v>Волгоградский</v>
          </cell>
          <cell r="C179" t="str">
            <v>Нижнекамск (Бегишево)</v>
          </cell>
          <cell r="D179" t="str">
            <v>ВПП</v>
          </cell>
          <cell r="E179" t="str">
            <v>ВПП</v>
          </cell>
          <cell r="F179" t="str">
            <v>да</v>
          </cell>
          <cell r="G179" t="str">
            <v>ПФО</v>
          </cell>
          <cell r="H179" t="str">
            <v>Республика Татарстан</v>
          </cell>
          <cell r="I179" t="str">
            <v>Не является признаком отнесения к МТК</v>
          </cell>
          <cell r="J179" t="str">
            <v>Не является признаком отнесения к МТК</v>
          </cell>
          <cell r="K179" t="str">
            <v>нет</v>
          </cell>
          <cell r="L179" t="str">
            <v>не применимо</v>
          </cell>
          <cell r="M179" t="str">
            <v>не применимо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4</v>
          </cell>
          <cell r="S179">
            <v>2</v>
          </cell>
          <cell r="T179">
            <v>4</v>
          </cell>
          <cell r="U179">
            <v>4</v>
          </cell>
          <cell r="V179">
            <v>14</v>
          </cell>
          <cell r="W179">
            <v>75</v>
          </cell>
          <cell r="X179">
            <v>172</v>
          </cell>
          <cell r="Y179">
            <v>240</v>
          </cell>
          <cell r="Z179">
            <v>140</v>
          </cell>
          <cell r="AA179">
            <v>627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641</v>
          </cell>
          <cell r="AH179">
            <v>4</v>
          </cell>
          <cell r="AI179">
            <v>0</v>
          </cell>
          <cell r="AJ179">
            <v>0</v>
          </cell>
          <cell r="AK179">
            <v>4</v>
          </cell>
          <cell r="AL179">
            <v>8</v>
          </cell>
          <cell r="AM179">
            <v>36</v>
          </cell>
          <cell r="AN179">
            <v>222</v>
          </cell>
          <cell r="AO179">
            <v>333</v>
          </cell>
          <cell r="AP179">
            <v>137</v>
          </cell>
          <cell r="AQ179">
            <v>728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736</v>
          </cell>
          <cell r="AX179">
            <v>2</v>
          </cell>
          <cell r="AY179">
            <v>0</v>
          </cell>
          <cell r="AZ179">
            <v>0</v>
          </cell>
          <cell r="BA179">
            <v>0</v>
          </cell>
          <cell r="BB179">
            <v>2</v>
          </cell>
          <cell r="BC179">
            <v>77</v>
          </cell>
          <cell r="BD179">
            <v>246</v>
          </cell>
          <cell r="BE179">
            <v>282</v>
          </cell>
          <cell r="BF179">
            <v>155</v>
          </cell>
          <cell r="BG179">
            <v>760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762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1</v>
          </cell>
          <cell r="BS179">
            <v>1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1</v>
          </cell>
          <cell r="CA179">
            <v>45</v>
          </cell>
          <cell r="CB179">
            <v>9</v>
          </cell>
          <cell r="CC179">
            <v>40</v>
          </cell>
          <cell r="CD179">
            <v>0</v>
          </cell>
          <cell r="CE179">
            <v>94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95</v>
          </cell>
          <cell r="CL179">
            <v>6</v>
          </cell>
          <cell r="CM179">
            <v>3</v>
          </cell>
          <cell r="CN179">
            <v>9</v>
          </cell>
          <cell r="CO179">
            <v>0</v>
          </cell>
          <cell r="CP179">
            <v>0</v>
          </cell>
          <cell r="CQ179">
            <v>0</v>
          </cell>
          <cell r="CR179">
            <v>22</v>
          </cell>
          <cell r="CS179">
            <v>16</v>
          </cell>
          <cell r="CT179">
            <v>38</v>
          </cell>
          <cell r="CU179">
            <v>34</v>
          </cell>
          <cell r="CV179">
            <v>33</v>
          </cell>
          <cell r="CW179">
            <v>67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108</v>
          </cell>
          <cell r="DK179">
            <v>98</v>
          </cell>
          <cell r="DL179">
            <v>206</v>
          </cell>
          <cell r="DM179">
            <v>88</v>
          </cell>
          <cell r="DN179">
            <v>92</v>
          </cell>
          <cell r="DO179">
            <v>180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9</v>
          </cell>
          <cell r="DW179">
            <v>491</v>
          </cell>
          <cell r="DX179">
            <v>0</v>
          </cell>
          <cell r="DY179">
            <v>500</v>
          </cell>
          <cell r="DZ179">
            <v>0</v>
          </cell>
          <cell r="EA179">
            <v>0</v>
          </cell>
          <cell r="EB179">
            <v>0</v>
          </cell>
          <cell r="EC179">
            <v>0</v>
          </cell>
          <cell r="ED179">
            <v>0</v>
          </cell>
          <cell r="EE179">
            <v>0</v>
          </cell>
          <cell r="EF179">
            <v>0</v>
          </cell>
          <cell r="EG179">
            <v>0</v>
          </cell>
          <cell r="EH179">
            <v>0</v>
          </cell>
          <cell r="EI179">
            <v>0</v>
          </cell>
          <cell r="EJ179">
            <v>0</v>
          </cell>
          <cell r="EK179">
            <v>0</v>
          </cell>
          <cell r="EL179">
            <v>0</v>
          </cell>
          <cell r="EM179">
            <v>55</v>
          </cell>
          <cell r="EN179">
            <v>58</v>
          </cell>
          <cell r="EO179">
            <v>113</v>
          </cell>
          <cell r="EP179">
            <v>20</v>
          </cell>
          <cell r="EQ179">
            <v>17</v>
          </cell>
          <cell r="ER179">
            <v>37</v>
          </cell>
          <cell r="ES179">
            <v>41</v>
          </cell>
          <cell r="ET179">
            <v>40</v>
          </cell>
          <cell r="EU179">
            <v>81</v>
          </cell>
          <cell r="EV179">
            <v>35</v>
          </cell>
          <cell r="EW179">
            <v>32</v>
          </cell>
          <cell r="EX179">
            <v>67</v>
          </cell>
          <cell r="EY179">
            <v>298</v>
          </cell>
          <cell r="EZ179">
            <v>0</v>
          </cell>
          <cell r="FA179">
            <v>0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  <cell r="FG179">
            <v>0</v>
          </cell>
          <cell r="FH179">
            <v>0</v>
          </cell>
          <cell r="FI179">
            <v>0</v>
          </cell>
          <cell r="FJ179">
            <v>0</v>
          </cell>
          <cell r="FK179">
            <v>0</v>
          </cell>
          <cell r="FL179">
            <v>0</v>
          </cell>
          <cell r="FM179">
            <v>298</v>
          </cell>
          <cell r="FN179">
            <v>2</v>
          </cell>
          <cell r="FO179">
            <v>0</v>
          </cell>
          <cell r="FP179">
            <v>2</v>
          </cell>
          <cell r="FQ179">
            <v>23</v>
          </cell>
          <cell r="FR179">
            <v>24</v>
          </cell>
          <cell r="FS179">
            <v>47</v>
          </cell>
          <cell r="FT179">
            <v>0</v>
          </cell>
          <cell r="FU179">
            <v>0</v>
          </cell>
          <cell r="FV179">
            <v>0</v>
          </cell>
          <cell r="FW179">
            <v>0</v>
          </cell>
        </row>
        <row r="180">
          <cell r="A180" t="str">
            <v>ВППНижний Новгород (Стригино)ПФО</v>
          </cell>
          <cell r="B180" t="str">
            <v>Волгоградский</v>
          </cell>
          <cell r="C180" t="str">
            <v>Нижний Новгород (Стригино)</v>
          </cell>
          <cell r="D180" t="str">
            <v>ВПП</v>
          </cell>
          <cell r="E180" t="str">
            <v>ВПП</v>
          </cell>
          <cell r="F180" t="str">
            <v>да</v>
          </cell>
          <cell r="G180" t="str">
            <v>ПФО</v>
          </cell>
          <cell r="H180" t="str">
            <v>Нижегородская область</v>
          </cell>
          <cell r="I180" t="str">
            <v>Не является признаком отнесения к МТК</v>
          </cell>
          <cell r="J180" t="str">
            <v>Не является признаком отнесения к МТК</v>
          </cell>
          <cell r="K180" t="str">
            <v>нет</v>
          </cell>
          <cell r="L180" t="str">
            <v>не применимо</v>
          </cell>
          <cell r="M180" t="str">
            <v>не применимо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2</v>
          </cell>
          <cell r="U180">
            <v>7</v>
          </cell>
          <cell r="V180">
            <v>9</v>
          </cell>
          <cell r="W180">
            <v>67</v>
          </cell>
          <cell r="X180">
            <v>432</v>
          </cell>
          <cell r="Y180">
            <v>720</v>
          </cell>
          <cell r="Z180">
            <v>327</v>
          </cell>
          <cell r="AA180">
            <v>1546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1555</v>
          </cell>
          <cell r="AH180">
            <v>0</v>
          </cell>
          <cell r="AI180">
            <v>2</v>
          </cell>
          <cell r="AJ180">
            <v>0</v>
          </cell>
          <cell r="AK180">
            <v>1</v>
          </cell>
          <cell r="AL180">
            <v>3</v>
          </cell>
          <cell r="AM180">
            <v>146</v>
          </cell>
          <cell r="AN180">
            <v>620</v>
          </cell>
          <cell r="AO180">
            <v>761</v>
          </cell>
          <cell r="AP180">
            <v>284</v>
          </cell>
          <cell r="AQ180">
            <v>1811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1814</v>
          </cell>
          <cell r="AX180">
            <v>1</v>
          </cell>
          <cell r="AY180">
            <v>6</v>
          </cell>
          <cell r="AZ180">
            <v>2</v>
          </cell>
          <cell r="BA180">
            <v>3</v>
          </cell>
          <cell r="BB180">
            <v>12</v>
          </cell>
          <cell r="BC180">
            <v>150</v>
          </cell>
          <cell r="BD180">
            <v>556</v>
          </cell>
          <cell r="BE180">
            <v>740</v>
          </cell>
          <cell r="BF180">
            <v>376</v>
          </cell>
          <cell r="BG180">
            <v>1822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1834</v>
          </cell>
          <cell r="BN180">
            <v>1</v>
          </cell>
          <cell r="BO180">
            <v>0</v>
          </cell>
          <cell r="BP180">
            <v>1</v>
          </cell>
          <cell r="BQ180">
            <v>0</v>
          </cell>
          <cell r="BR180">
            <v>0</v>
          </cell>
          <cell r="BS180">
            <v>0</v>
          </cell>
          <cell r="BT180">
            <v>3</v>
          </cell>
          <cell r="BU180">
            <v>4</v>
          </cell>
          <cell r="BV180">
            <v>7</v>
          </cell>
          <cell r="BW180">
            <v>7</v>
          </cell>
          <cell r="BX180">
            <v>4</v>
          </cell>
          <cell r="BY180">
            <v>11</v>
          </cell>
          <cell r="BZ180">
            <v>19</v>
          </cell>
          <cell r="CA180">
            <v>156</v>
          </cell>
          <cell r="CB180">
            <v>14</v>
          </cell>
          <cell r="CC180">
            <v>28</v>
          </cell>
          <cell r="CD180">
            <v>0</v>
          </cell>
          <cell r="CE180">
            <v>198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217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48</v>
          </cell>
          <cell r="CS180">
            <v>48</v>
          </cell>
          <cell r="CT180">
            <v>96</v>
          </cell>
          <cell r="CU180">
            <v>249</v>
          </cell>
          <cell r="CV180">
            <v>219</v>
          </cell>
          <cell r="CW180">
            <v>468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2</v>
          </cell>
          <cell r="DF180">
            <v>2</v>
          </cell>
          <cell r="DG180">
            <v>1</v>
          </cell>
          <cell r="DH180">
            <v>1</v>
          </cell>
          <cell r="DI180">
            <v>2</v>
          </cell>
          <cell r="DJ180">
            <v>467</v>
          </cell>
          <cell r="DK180">
            <v>432</v>
          </cell>
          <cell r="DL180">
            <v>899</v>
          </cell>
          <cell r="DM180">
            <v>352</v>
          </cell>
          <cell r="DN180">
            <v>336</v>
          </cell>
          <cell r="DO180">
            <v>688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4</v>
          </cell>
          <cell r="DW180">
            <v>2151</v>
          </cell>
          <cell r="DX180">
            <v>0</v>
          </cell>
          <cell r="DY180">
            <v>2155</v>
          </cell>
          <cell r="DZ180">
            <v>0</v>
          </cell>
          <cell r="EA180">
            <v>0</v>
          </cell>
          <cell r="EB180">
            <v>0</v>
          </cell>
          <cell r="EC180">
            <v>0</v>
          </cell>
          <cell r="ED180">
            <v>0</v>
          </cell>
          <cell r="EE180">
            <v>0</v>
          </cell>
          <cell r="EF180">
            <v>0</v>
          </cell>
          <cell r="EG180">
            <v>0</v>
          </cell>
          <cell r="EH180">
            <v>0</v>
          </cell>
          <cell r="EI180">
            <v>2</v>
          </cell>
          <cell r="EJ180">
            <v>8</v>
          </cell>
          <cell r="EK180">
            <v>10</v>
          </cell>
          <cell r="EL180">
            <v>10</v>
          </cell>
          <cell r="EM180">
            <v>114</v>
          </cell>
          <cell r="EN180">
            <v>115</v>
          </cell>
          <cell r="EO180">
            <v>229</v>
          </cell>
          <cell r="EP180">
            <v>27</v>
          </cell>
          <cell r="EQ180">
            <v>27</v>
          </cell>
          <cell r="ER180">
            <v>54</v>
          </cell>
          <cell r="ES180">
            <v>129</v>
          </cell>
          <cell r="ET180">
            <v>122</v>
          </cell>
          <cell r="EU180">
            <v>251</v>
          </cell>
          <cell r="EV180">
            <v>136</v>
          </cell>
          <cell r="EW180">
            <v>137</v>
          </cell>
          <cell r="EX180">
            <v>273</v>
          </cell>
          <cell r="EY180">
            <v>807</v>
          </cell>
          <cell r="EZ180">
            <v>0</v>
          </cell>
          <cell r="FA180">
            <v>0</v>
          </cell>
          <cell r="FB180">
            <v>0</v>
          </cell>
          <cell r="FC180">
            <v>0</v>
          </cell>
          <cell r="FD180">
            <v>0</v>
          </cell>
          <cell r="FE180">
            <v>0</v>
          </cell>
          <cell r="FF180">
            <v>0</v>
          </cell>
          <cell r="FG180">
            <v>0</v>
          </cell>
          <cell r="FH180">
            <v>0</v>
          </cell>
          <cell r="FI180">
            <v>0</v>
          </cell>
          <cell r="FJ180">
            <v>0</v>
          </cell>
          <cell r="FK180">
            <v>0</v>
          </cell>
          <cell r="FL180">
            <v>0</v>
          </cell>
          <cell r="FM180">
            <v>817</v>
          </cell>
          <cell r="FN180">
            <v>0</v>
          </cell>
          <cell r="FO180">
            <v>0</v>
          </cell>
          <cell r="FP180">
            <v>0</v>
          </cell>
          <cell r="FQ180">
            <v>105</v>
          </cell>
          <cell r="FR180">
            <v>105</v>
          </cell>
          <cell r="FS180">
            <v>210</v>
          </cell>
          <cell r="FT180">
            <v>0</v>
          </cell>
          <cell r="FU180">
            <v>0</v>
          </cell>
          <cell r="FV180">
            <v>0</v>
          </cell>
          <cell r="FW180">
            <v>3</v>
          </cell>
        </row>
        <row r="181">
          <cell r="A181" t="str">
            <v>ВППНовокузнецк (Спиченково)СФО</v>
          </cell>
          <cell r="B181" t="str">
            <v>Новосибирский</v>
          </cell>
          <cell r="C181" t="str">
            <v>Новокузнецк (Спиченково)</v>
          </cell>
          <cell r="D181" t="str">
            <v>ВПП</v>
          </cell>
          <cell r="E181" t="str">
            <v>ВПП</v>
          </cell>
          <cell r="F181" t="str">
            <v>да</v>
          </cell>
          <cell r="G181" t="str">
            <v>СФО</v>
          </cell>
          <cell r="H181" t="str">
            <v>Кемеровская область</v>
          </cell>
          <cell r="I181" t="str">
            <v>Не является признаком отнесения к МТК</v>
          </cell>
          <cell r="J181" t="str">
            <v>Не является признаком отнесения к МТК</v>
          </cell>
          <cell r="K181" t="str">
            <v>нет</v>
          </cell>
          <cell r="L181" t="str">
            <v>не применимо</v>
          </cell>
          <cell r="M181" t="str">
            <v>не применимо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15</v>
          </cell>
          <cell r="U181">
            <v>6</v>
          </cell>
          <cell r="V181">
            <v>21</v>
          </cell>
          <cell r="W181">
            <v>52</v>
          </cell>
          <cell r="X181">
            <v>45</v>
          </cell>
          <cell r="Y181">
            <v>47</v>
          </cell>
          <cell r="Z181">
            <v>43</v>
          </cell>
          <cell r="AA181">
            <v>187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208</v>
          </cell>
          <cell r="AH181">
            <v>1</v>
          </cell>
          <cell r="AI181">
            <v>4</v>
          </cell>
          <cell r="AJ181">
            <v>0</v>
          </cell>
          <cell r="AK181">
            <v>1</v>
          </cell>
          <cell r="AL181">
            <v>6</v>
          </cell>
          <cell r="AM181">
            <v>73</v>
          </cell>
          <cell r="AN181">
            <v>57</v>
          </cell>
          <cell r="AO181">
            <v>71</v>
          </cell>
          <cell r="AP181">
            <v>75</v>
          </cell>
          <cell r="AQ181">
            <v>276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282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67</v>
          </cell>
          <cell r="BD181">
            <v>56</v>
          </cell>
          <cell r="BE181">
            <v>58</v>
          </cell>
          <cell r="BF181">
            <v>61</v>
          </cell>
          <cell r="BG181">
            <v>242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242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59</v>
          </cell>
          <cell r="CB181">
            <v>5</v>
          </cell>
          <cell r="CC181">
            <v>13</v>
          </cell>
          <cell r="CD181">
            <v>0</v>
          </cell>
          <cell r="CE181">
            <v>77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77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5</v>
          </cell>
          <cell r="CS181">
            <v>4</v>
          </cell>
          <cell r="CT181">
            <v>9</v>
          </cell>
          <cell r="CU181">
            <v>8</v>
          </cell>
          <cell r="CV181">
            <v>7</v>
          </cell>
          <cell r="CW181">
            <v>15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11</v>
          </cell>
          <cell r="DK181">
            <v>12</v>
          </cell>
          <cell r="DL181">
            <v>23</v>
          </cell>
          <cell r="DM181">
            <v>26</v>
          </cell>
          <cell r="DN181">
            <v>29</v>
          </cell>
          <cell r="DO181">
            <v>55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  <cell r="DV181">
            <v>0</v>
          </cell>
          <cell r="DW181">
            <v>102</v>
          </cell>
          <cell r="DX181">
            <v>0</v>
          </cell>
          <cell r="DY181">
            <v>102</v>
          </cell>
          <cell r="DZ181">
            <v>0</v>
          </cell>
          <cell r="EA181">
            <v>0</v>
          </cell>
          <cell r="EB181">
            <v>0</v>
          </cell>
          <cell r="EC181">
            <v>0</v>
          </cell>
          <cell r="ED181">
            <v>0</v>
          </cell>
          <cell r="EE181">
            <v>0</v>
          </cell>
          <cell r="EF181">
            <v>1</v>
          </cell>
          <cell r="EG181">
            <v>0</v>
          </cell>
          <cell r="EH181">
            <v>1</v>
          </cell>
          <cell r="EI181">
            <v>0</v>
          </cell>
          <cell r="EJ181">
            <v>0</v>
          </cell>
          <cell r="EK181">
            <v>0</v>
          </cell>
          <cell r="EL181">
            <v>1</v>
          </cell>
          <cell r="EM181">
            <v>13</v>
          </cell>
          <cell r="EN181">
            <v>13</v>
          </cell>
          <cell r="EO181">
            <v>26</v>
          </cell>
          <cell r="EP181">
            <v>7</v>
          </cell>
          <cell r="EQ181">
            <v>5</v>
          </cell>
          <cell r="ER181">
            <v>12</v>
          </cell>
          <cell r="ES181">
            <v>8</v>
          </cell>
          <cell r="ET181">
            <v>11</v>
          </cell>
          <cell r="EU181">
            <v>19</v>
          </cell>
          <cell r="EV181">
            <v>9</v>
          </cell>
          <cell r="EW181">
            <v>9</v>
          </cell>
          <cell r="EX181">
            <v>18</v>
          </cell>
          <cell r="EY181">
            <v>75</v>
          </cell>
          <cell r="EZ181">
            <v>0</v>
          </cell>
          <cell r="FA181">
            <v>0</v>
          </cell>
          <cell r="FB181">
            <v>0</v>
          </cell>
          <cell r="FC181">
            <v>0</v>
          </cell>
          <cell r="FD181">
            <v>0</v>
          </cell>
          <cell r="FE181">
            <v>0</v>
          </cell>
          <cell r="FF181">
            <v>0</v>
          </cell>
          <cell r="FG181">
            <v>0</v>
          </cell>
          <cell r="FH181">
            <v>0</v>
          </cell>
          <cell r="FI181">
            <v>0</v>
          </cell>
          <cell r="FJ181">
            <v>0</v>
          </cell>
          <cell r="FK181">
            <v>0</v>
          </cell>
          <cell r="FL181">
            <v>0</v>
          </cell>
          <cell r="FM181">
            <v>76</v>
          </cell>
          <cell r="FN181">
            <v>0</v>
          </cell>
          <cell r="FO181">
            <v>0</v>
          </cell>
          <cell r="FP181">
            <v>0</v>
          </cell>
          <cell r="FQ181">
            <v>5</v>
          </cell>
          <cell r="FR181">
            <v>5</v>
          </cell>
          <cell r="FS181">
            <v>10</v>
          </cell>
          <cell r="FT181">
            <v>0</v>
          </cell>
          <cell r="FU181">
            <v>0</v>
          </cell>
          <cell r="FV181">
            <v>0</v>
          </cell>
          <cell r="FW181">
            <v>0</v>
          </cell>
        </row>
        <row r="182">
          <cell r="A182" t="str">
            <v>ВППНовосибирск (Толмачево)СФО</v>
          </cell>
          <cell r="B182" t="str">
            <v>Новосибирский</v>
          </cell>
          <cell r="C182" t="str">
            <v>Новосибирск (Толмачево)</v>
          </cell>
          <cell r="D182" t="str">
            <v>ВПП</v>
          </cell>
          <cell r="E182" t="str">
            <v>ВПП</v>
          </cell>
          <cell r="F182" t="str">
            <v>да</v>
          </cell>
          <cell r="G182" t="str">
            <v>СФО</v>
          </cell>
          <cell r="H182" t="str">
            <v>Новосибирская область</v>
          </cell>
          <cell r="I182" t="str">
            <v>Не является признаком отнесения к МТК</v>
          </cell>
          <cell r="J182" t="str">
            <v>Не является признаком отнесения к МТК</v>
          </cell>
          <cell r="K182" t="str">
            <v>нет</v>
          </cell>
          <cell r="L182" t="str">
            <v>не применимо</v>
          </cell>
          <cell r="M182" t="str">
            <v>не применимо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710</v>
          </cell>
          <cell r="S182">
            <v>757</v>
          </cell>
          <cell r="T182">
            <v>1000</v>
          </cell>
          <cell r="U182">
            <v>1184</v>
          </cell>
          <cell r="V182">
            <v>3651</v>
          </cell>
          <cell r="W182">
            <v>2361</v>
          </cell>
          <cell r="X182">
            <v>2875</v>
          </cell>
          <cell r="Y182">
            <v>3079</v>
          </cell>
          <cell r="Z182">
            <v>2946</v>
          </cell>
          <cell r="AA182">
            <v>11261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14912</v>
          </cell>
          <cell r="AH182">
            <v>832</v>
          </cell>
          <cell r="AI182">
            <v>1015</v>
          </cell>
          <cell r="AJ182">
            <v>954</v>
          </cell>
          <cell r="AK182">
            <v>984</v>
          </cell>
          <cell r="AL182">
            <v>3785</v>
          </cell>
          <cell r="AM182">
            <v>2974</v>
          </cell>
          <cell r="AN182">
            <v>3165</v>
          </cell>
          <cell r="AO182">
            <v>3500</v>
          </cell>
          <cell r="AP182">
            <v>3221</v>
          </cell>
          <cell r="AQ182">
            <v>12860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16645</v>
          </cell>
          <cell r="AX182">
            <v>0</v>
          </cell>
          <cell r="AY182">
            <v>1667</v>
          </cell>
          <cell r="AZ182">
            <v>955</v>
          </cell>
          <cell r="BA182">
            <v>1231</v>
          </cell>
          <cell r="BB182">
            <v>3853</v>
          </cell>
          <cell r="BC182">
            <v>4029</v>
          </cell>
          <cell r="BD182">
            <v>2643</v>
          </cell>
          <cell r="BE182">
            <v>3637</v>
          </cell>
          <cell r="BF182">
            <v>3623</v>
          </cell>
          <cell r="BG182">
            <v>13932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17785</v>
          </cell>
          <cell r="BN182">
            <v>593</v>
          </cell>
          <cell r="BO182">
            <v>609</v>
          </cell>
          <cell r="BP182">
            <v>1202</v>
          </cell>
          <cell r="BQ182">
            <v>1626</v>
          </cell>
          <cell r="BR182">
            <v>1662</v>
          </cell>
          <cell r="BS182">
            <v>3288</v>
          </cell>
          <cell r="BT182">
            <v>1067</v>
          </cell>
          <cell r="BU182">
            <v>1034</v>
          </cell>
          <cell r="BV182">
            <v>2101</v>
          </cell>
          <cell r="BW182">
            <v>1746</v>
          </cell>
          <cell r="BX182">
            <v>1635</v>
          </cell>
          <cell r="BY182">
            <v>3381</v>
          </cell>
          <cell r="BZ182">
            <v>9972</v>
          </cell>
          <cell r="CA182">
            <v>2846</v>
          </cell>
          <cell r="CB182">
            <v>93</v>
          </cell>
          <cell r="CC182">
            <v>413</v>
          </cell>
          <cell r="CD182">
            <v>0</v>
          </cell>
          <cell r="CE182">
            <v>3352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13324</v>
          </cell>
          <cell r="CL182">
            <v>1198</v>
          </cell>
          <cell r="CM182">
            <v>1118</v>
          </cell>
          <cell r="CN182">
            <v>2316</v>
          </cell>
          <cell r="CO182">
            <v>1371</v>
          </cell>
          <cell r="CP182">
            <v>1329</v>
          </cell>
          <cell r="CQ182">
            <v>2700</v>
          </cell>
          <cell r="CR182">
            <v>289</v>
          </cell>
          <cell r="CS182">
            <v>292</v>
          </cell>
          <cell r="CT182">
            <v>581</v>
          </cell>
          <cell r="CU182">
            <v>433</v>
          </cell>
          <cell r="CV182">
            <v>446</v>
          </cell>
          <cell r="CW182">
            <v>879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1306</v>
          </cell>
          <cell r="DE182">
            <v>1217</v>
          </cell>
          <cell r="DF182">
            <v>2523</v>
          </cell>
          <cell r="DG182">
            <v>1412</v>
          </cell>
          <cell r="DH182">
            <v>1127</v>
          </cell>
          <cell r="DI182">
            <v>2539</v>
          </cell>
          <cell r="DJ182">
            <v>779</v>
          </cell>
          <cell r="DK182">
            <v>817</v>
          </cell>
          <cell r="DL182">
            <v>1596</v>
          </cell>
          <cell r="DM182">
            <v>772</v>
          </cell>
          <cell r="DN182">
            <v>769</v>
          </cell>
          <cell r="DO182">
            <v>1541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  <cell r="DV182">
            <v>10078</v>
          </cell>
          <cell r="DW182">
            <v>4597</v>
          </cell>
          <cell r="DX182">
            <v>0</v>
          </cell>
          <cell r="DY182">
            <v>14675</v>
          </cell>
          <cell r="DZ182">
            <v>863</v>
          </cell>
          <cell r="EA182">
            <v>638</v>
          </cell>
          <cell r="EB182">
            <v>1501</v>
          </cell>
          <cell r="EC182">
            <v>239</v>
          </cell>
          <cell r="ED182">
            <v>143</v>
          </cell>
          <cell r="EE182">
            <v>382</v>
          </cell>
          <cell r="EF182">
            <v>287</v>
          </cell>
          <cell r="EG182">
            <v>216</v>
          </cell>
          <cell r="EH182">
            <v>503</v>
          </cell>
          <cell r="EI182">
            <v>311</v>
          </cell>
          <cell r="EJ182">
            <v>228</v>
          </cell>
          <cell r="EK182">
            <v>539</v>
          </cell>
          <cell r="EL182">
            <v>2925</v>
          </cell>
          <cell r="EM182">
            <v>605</v>
          </cell>
          <cell r="EN182">
            <v>593</v>
          </cell>
          <cell r="EO182">
            <v>1198</v>
          </cell>
          <cell r="EP182">
            <v>653</v>
          </cell>
          <cell r="EQ182">
            <v>656</v>
          </cell>
          <cell r="ER182">
            <v>1309</v>
          </cell>
          <cell r="ES182">
            <v>904</v>
          </cell>
          <cell r="ET182">
            <v>904</v>
          </cell>
          <cell r="EU182">
            <v>1808</v>
          </cell>
          <cell r="EV182">
            <v>952</v>
          </cell>
          <cell r="EW182">
            <v>957</v>
          </cell>
          <cell r="EX182">
            <v>1909</v>
          </cell>
          <cell r="EY182">
            <v>6224</v>
          </cell>
          <cell r="EZ182">
            <v>0</v>
          </cell>
          <cell r="FA182">
            <v>0</v>
          </cell>
          <cell r="FB182">
            <v>0</v>
          </cell>
          <cell r="FC182">
            <v>0</v>
          </cell>
          <cell r="FD182">
            <v>0</v>
          </cell>
          <cell r="FE182">
            <v>0</v>
          </cell>
          <cell r="FF182">
            <v>0</v>
          </cell>
          <cell r="FG182">
            <v>0</v>
          </cell>
          <cell r="FH182">
            <v>0</v>
          </cell>
          <cell r="FI182">
            <v>0</v>
          </cell>
          <cell r="FJ182">
            <v>0</v>
          </cell>
          <cell r="FK182">
            <v>0</v>
          </cell>
          <cell r="FL182">
            <v>0</v>
          </cell>
          <cell r="FM182">
            <v>9149</v>
          </cell>
          <cell r="FN182">
            <v>181</v>
          </cell>
          <cell r="FO182">
            <v>116</v>
          </cell>
          <cell r="FP182">
            <v>297</v>
          </cell>
          <cell r="FQ182">
            <v>898</v>
          </cell>
          <cell r="FR182">
            <v>895</v>
          </cell>
          <cell r="FS182">
            <v>1793</v>
          </cell>
          <cell r="FT182">
            <v>0</v>
          </cell>
          <cell r="FU182">
            <v>0</v>
          </cell>
          <cell r="FV182">
            <v>0</v>
          </cell>
          <cell r="FW182">
            <v>168</v>
          </cell>
        </row>
        <row r="183">
          <cell r="A183" t="str">
            <v>ВППНорильск (Алыкель)СФО</v>
          </cell>
          <cell r="B183" t="str">
            <v>Мурманский</v>
          </cell>
          <cell r="C183" t="str">
            <v>Норильск (Алыкель)</v>
          </cell>
          <cell r="D183" t="str">
            <v>ВПП</v>
          </cell>
          <cell r="E183" t="str">
            <v>ВПП</v>
          </cell>
          <cell r="F183" t="str">
            <v>нет</v>
          </cell>
          <cell r="G183" t="str">
            <v>СФО</v>
          </cell>
          <cell r="H183" t="str">
            <v>Красноярский край</v>
          </cell>
          <cell r="I183" t="str">
            <v>Не является признаком отнесения к МТК</v>
          </cell>
          <cell r="J183" t="str">
            <v>Не является признаком отнесения к МТК</v>
          </cell>
          <cell r="K183">
            <v>0</v>
          </cell>
          <cell r="L183" t="str">
            <v>не применимо</v>
          </cell>
          <cell r="M183" t="str">
            <v>не применимо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  <cell r="DV183">
            <v>0</v>
          </cell>
          <cell r="DW183">
            <v>0</v>
          </cell>
          <cell r="DX183">
            <v>0</v>
          </cell>
          <cell r="DY183">
            <v>0</v>
          </cell>
          <cell r="DZ183">
            <v>0</v>
          </cell>
          <cell r="EA183">
            <v>0</v>
          </cell>
          <cell r="EB183">
            <v>0</v>
          </cell>
          <cell r="EC183">
            <v>0</v>
          </cell>
          <cell r="ED183">
            <v>0</v>
          </cell>
          <cell r="EE183">
            <v>0</v>
          </cell>
          <cell r="EF183">
            <v>0</v>
          </cell>
          <cell r="EG183">
            <v>0</v>
          </cell>
          <cell r="EH183">
            <v>0</v>
          </cell>
          <cell r="EI183">
            <v>0</v>
          </cell>
          <cell r="EJ183">
            <v>0</v>
          </cell>
          <cell r="EK183">
            <v>0</v>
          </cell>
          <cell r="EL183">
            <v>0</v>
          </cell>
          <cell r="EM183">
            <v>0</v>
          </cell>
          <cell r="EN183">
            <v>0</v>
          </cell>
          <cell r="EO183">
            <v>0</v>
          </cell>
          <cell r="EP183">
            <v>0</v>
          </cell>
          <cell r="EQ183">
            <v>0</v>
          </cell>
          <cell r="ER183">
            <v>0</v>
          </cell>
          <cell r="ES183">
            <v>0</v>
          </cell>
          <cell r="ET183">
            <v>0</v>
          </cell>
          <cell r="EU183">
            <v>0</v>
          </cell>
          <cell r="EV183">
            <v>0</v>
          </cell>
          <cell r="EW183">
            <v>0</v>
          </cell>
          <cell r="EX183">
            <v>0</v>
          </cell>
          <cell r="EY183">
            <v>0</v>
          </cell>
          <cell r="EZ183">
            <v>0</v>
          </cell>
          <cell r="FA183">
            <v>0</v>
          </cell>
          <cell r="FB183">
            <v>0</v>
          </cell>
          <cell r="FC183">
            <v>0</v>
          </cell>
          <cell r="FD183">
            <v>0</v>
          </cell>
          <cell r="FE183">
            <v>0</v>
          </cell>
          <cell r="FF183">
            <v>0</v>
          </cell>
          <cell r="FG183">
            <v>0</v>
          </cell>
          <cell r="FH183">
            <v>0</v>
          </cell>
          <cell r="FI183">
            <v>0</v>
          </cell>
          <cell r="FJ183">
            <v>0</v>
          </cell>
          <cell r="FK183">
            <v>0</v>
          </cell>
          <cell r="FL183">
            <v>0</v>
          </cell>
          <cell r="FM183">
            <v>0</v>
          </cell>
          <cell r="FN183">
            <v>0</v>
          </cell>
          <cell r="FO183">
            <v>0</v>
          </cell>
          <cell r="FP183">
            <v>0</v>
          </cell>
          <cell r="FQ183">
            <v>0</v>
          </cell>
          <cell r="FR183">
            <v>0</v>
          </cell>
          <cell r="FS183">
            <v>0</v>
          </cell>
          <cell r="FT183">
            <v>0</v>
          </cell>
          <cell r="FU183">
            <v>0</v>
          </cell>
          <cell r="FV183">
            <v>0</v>
          </cell>
          <cell r="FW183">
            <v>0</v>
          </cell>
        </row>
        <row r="184">
          <cell r="A184" t="str">
            <v>ВППОмск (Центральный)СФО</v>
          </cell>
          <cell r="B184" t="str">
            <v>Новосибирский</v>
          </cell>
          <cell r="C184" t="str">
            <v>Омск (Центральный)</v>
          </cell>
          <cell r="D184" t="str">
            <v>ВПП</v>
          </cell>
          <cell r="E184" t="str">
            <v>ВПП</v>
          </cell>
          <cell r="F184" t="str">
            <v>да</v>
          </cell>
          <cell r="G184" t="str">
            <v>СФО</v>
          </cell>
          <cell r="H184" t="str">
            <v>Омская область</v>
          </cell>
          <cell r="I184" t="str">
            <v>Не является признаком отнесения к МТК</v>
          </cell>
          <cell r="J184" t="str">
            <v>Не является признаком отнесения к МТК</v>
          </cell>
          <cell r="K184" t="str">
            <v>нет</v>
          </cell>
          <cell r="L184" t="str">
            <v>не применимо</v>
          </cell>
          <cell r="M184" t="str">
            <v>не применимо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3</v>
          </cell>
          <cell r="S184">
            <v>7</v>
          </cell>
          <cell r="T184">
            <v>3</v>
          </cell>
          <cell r="U184">
            <v>3</v>
          </cell>
          <cell r="V184">
            <v>16</v>
          </cell>
          <cell r="W184">
            <v>165</v>
          </cell>
          <cell r="X184">
            <v>331</v>
          </cell>
          <cell r="Y184">
            <v>329</v>
          </cell>
          <cell r="Z184">
            <v>238</v>
          </cell>
          <cell r="AA184">
            <v>1063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1079</v>
          </cell>
          <cell r="AH184">
            <v>4</v>
          </cell>
          <cell r="AI184">
            <v>10</v>
          </cell>
          <cell r="AJ184">
            <v>12</v>
          </cell>
          <cell r="AK184">
            <v>17</v>
          </cell>
          <cell r="AL184">
            <v>43</v>
          </cell>
          <cell r="AM184">
            <v>200</v>
          </cell>
          <cell r="AN184">
            <v>339</v>
          </cell>
          <cell r="AO184">
            <v>487</v>
          </cell>
          <cell r="AP184">
            <v>254</v>
          </cell>
          <cell r="AQ184">
            <v>1280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1323</v>
          </cell>
          <cell r="AX184">
            <v>11</v>
          </cell>
          <cell r="AY184">
            <v>6</v>
          </cell>
          <cell r="AZ184">
            <v>9</v>
          </cell>
          <cell r="BA184">
            <v>4</v>
          </cell>
          <cell r="BB184">
            <v>30</v>
          </cell>
          <cell r="BC184">
            <v>199</v>
          </cell>
          <cell r="BD184">
            <v>377</v>
          </cell>
          <cell r="BE184">
            <v>465</v>
          </cell>
          <cell r="BF184">
            <v>309</v>
          </cell>
          <cell r="BG184">
            <v>1350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1380</v>
          </cell>
          <cell r="BN184">
            <v>2</v>
          </cell>
          <cell r="BO184">
            <v>1</v>
          </cell>
          <cell r="BP184">
            <v>3</v>
          </cell>
          <cell r="BQ184">
            <v>0</v>
          </cell>
          <cell r="BR184">
            <v>0</v>
          </cell>
          <cell r="BS184">
            <v>0</v>
          </cell>
          <cell r="BT184">
            <v>2</v>
          </cell>
          <cell r="BU184">
            <v>3</v>
          </cell>
          <cell r="BV184">
            <v>5</v>
          </cell>
          <cell r="BW184">
            <v>4</v>
          </cell>
          <cell r="BX184">
            <v>4</v>
          </cell>
          <cell r="BY184">
            <v>8</v>
          </cell>
          <cell r="BZ184">
            <v>16</v>
          </cell>
          <cell r="CA184">
            <v>176</v>
          </cell>
          <cell r="CB184">
            <v>10</v>
          </cell>
          <cell r="CC184">
            <v>6</v>
          </cell>
          <cell r="CD184">
            <v>0</v>
          </cell>
          <cell r="CE184">
            <v>192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208</v>
          </cell>
          <cell r="CL184">
            <v>4</v>
          </cell>
          <cell r="CM184">
            <v>2</v>
          </cell>
          <cell r="CN184">
            <v>6</v>
          </cell>
          <cell r="CO184">
            <v>0</v>
          </cell>
          <cell r="CP184">
            <v>0</v>
          </cell>
          <cell r="CQ184">
            <v>0</v>
          </cell>
          <cell r="CR184">
            <v>5</v>
          </cell>
          <cell r="CS184">
            <v>6</v>
          </cell>
          <cell r="CT184">
            <v>11</v>
          </cell>
          <cell r="CU184">
            <v>42</v>
          </cell>
          <cell r="CV184">
            <v>28</v>
          </cell>
          <cell r="CW184">
            <v>70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2</v>
          </cell>
          <cell r="DE184">
            <v>2</v>
          </cell>
          <cell r="DF184">
            <v>4</v>
          </cell>
          <cell r="DG184">
            <v>2</v>
          </cell>
          <cell r="DH184">
            <v>3</v>
          </cell>
          <cell r="DI184">
            <v>5</v>
          </cell>
          <cell r="DJ184">
            <v>158</v>
          </cell>
          <cell r="DK184">
            <v>135</v>
          </cell>
          <cell r="DL184">
            <v>293</v>
          </cell>
          <cell r="DM184">
            <v>167</v>
          </cell>
          <cell r="DN184">
            <v>167</v>
          </cell>
          <cell r="DO184">
            <v>334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  <cell r="DV184">
            <v>15</v>
          </cell>
          <cell r="DW184">
            <v>708</v>
          </cell>
          <cell r="DX184">
            <v>0</v>
          </cell>
          <cell r="DY184">
            <v>723</v>
          </cell>
          <cell r="DZ184">
            <v>3</v>
          </cell>
          <cell r="EA184">
            <v>5</v>
          </cell>
          <cell r="EB184">
            <v>8</v>
          </cell>
          <cell r="EC184">
            <v>1</v>
          </cell>
          <cell r="ED184">
            <v>3</v>
          </cell>
          <cell r="EE184">
            <v>4</v>
          </cell>
          <cell r="EF184">
            <v>0</v>
          </cell>
          <cell r="EG184">
            <v>0</v>
          </cell>
          <cell r="EH184">
            <v>0</v>
          </cell>
          <cell r="EI184">
            <v>0</v>
          </cell>
          <cell r="EJ184">
            <v>0</v>
          </cell>
          <cell r="EK184">
            <v>0</v>
          </cell>
          <cell r="EL184">
            <v>12</v>
          </cell>
          <cell r="EM184">
            <v>114</v>
          </cell>
          <cell r="EN184">
            <v>113</v>
          </cell>
          <cell r="EO184">
            <v>227</v>
          </cell>
          <cell r="EP184">
            <v>124</v>
          </cell>
          <cell r="EQ184">
            <v>122</v>
          </cell>
          <cell r="ER184">
            <v>246</v>
          </cell>
          <cell r="ES184">
            <v>171</v>
          </cell>
          <cell r="ET184">
            <v>166</v>
          </cell>
          <cell r="EU184">
            <v>337</v>
          </cell>
          <cell r="EV184">
            <v>126</v>
          </cell>
          <cell r="EW184">
            <v>125</v>
          </cell>
          <cell r="EX184">
            <v>251</v>
          </cell>
          <cell r="EY184">
            <v>1061</v>
          </cell>
          <cell r="EZ184">
            <v>0</v>
          </cell>
          <cell r="FA184">
            <v>0</v>
          </cell>
          <cell r="FB184">
            <v>0</v>
          </cell>
          <cell r="FC184">
            <v>0</v>
          </cell>
          <cell r="FD184">
            <v>0</v>
          </cell>
          <cell r="FE184">
            <v>0</v>
          </cell>
          <cell r="FF184">
            <v>0</v>
          </cell>
          <cell r="FG184">
            <v>0</v>
          </cell>
          <cell r="FH184">
            <v>0</v>
          </cell>
          <cell r="FI184">
            <v>0</v>
          </cell>
          <cell r="FJ184">
            <v>0</v>
          </cell>
          <cell r="FK184">
            <v>0</v>
          </cell>
          <cell r="FL184">
            <v>0</v>
          </cell>
          <cell r="FM184">
            <v>1073</v>
          </cell>
          <cell r="FN184">
            <v>4</v>
          </cell>
          <cell r="FO184">
            <v>2</v>
          </cell>
          <cell r="FP184">
            <v>6</v>
          </cell>
          <cell r="FQ184">
            <v>124</v>
          </cell>
          <cell r="FR184">
            <v>129</v>
          </cell>
          <cell r="FS184">
            <v>253</v>
          </cell>
          <cell r="FT184">
            <v>0</v>
          </cell>
          <cell r="FU184">
            <v>0</v>
          </cell>
          <cell r="FV184">
            <v>0</v>
          </cell>
          <cell r="FW184">
            <v>0</v>
          </cell>
        </row>
        <row r="185">
          <cell r="A185" t="str">
            <v>ВППОренбург (Центральный)ПФО</v>
          </cell>
          <cell r="B185" t="str">
            <v>Уральский</v>
          </cell>
          <cell r="C185" t="str">
            <v>Оренбург (Центральный)</v>
          </cell>
          <cell r="D185" t="str">
            <v>ВПП</v>
          </cell>
          <cell r="E185" t="str">
            <v>ВПП</v>
          </cell>
          <cell r="F185" t="str">
            <v>да</v>
          </cell>
          <cell r="G185" t="str">
            <v>ПФО</v>
          </cell>
          <cell r="H185" t="str">
            <v>Оренбургская область</v>
          </cell>
          <cell r="I185" t="str">
            <v>Не является признаком отнесения к МТК</v>
          </cell>
          <cell r="J185" t="str">
            <v>Не является признаком отнесения к МТК</v>
          </cell>
          <cell r="K185" t="str">
            <v>нет</v>
          </cell>
          <cell r="L185" t="str">
            <v>не применимо</v>
          </cell>
          <cell r="M185" t="str">
            <v>не применимо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38</v>
          </cell>
          <cell r="X185">
            <v>163</v>
          </cell>
          <cell r="Y185">
            <v>222</v>
          </cell>
          <cell r="Z185">
            <v>99</v>
          </cell>
          <cell r="AA185">
            <v>522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522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53</v>
          </cell>
          <cell r="AN185">
            <v>197</v>
          </cell>
          <cell r="AO185">
            <v>272</v>
          </cell>
          <cell r="AP185">
            <v>106</v>
          </cell>
          <cell r="AQ185">
            <v>628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628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39</v>
          </cell>
          <cell r="BD185">
            <v>430</v>
          </cell>
          <cell r="BE185">
            <v>94</v>
          </cell>
          <cell r="BF185">
            <v>132</v>
          </cell>
          <cell r="BG185">
            <v>695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695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64</v>
          </cell>
          <cell r="CB185">
            <v>9</v>
          </cell>
          <cell r="CC185">
            <v>19</v>
          </cell>
          <cell r="CD185">
            <v>0</v>
          </cell>
          <cell r="CE185">
            <v>92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92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2</v>
          </cell>
          <cell r="CS185">
            <v>2</v>
          </cell>
          <cell r="CT185">
            <v>4</v>
          </cell>
          <cell r="CU185">
            <v>38</v>
          </cell>
          <cell r="CV185">
            <v>36</v>
          </cell>
          <cell r="CW185">
            <v>74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147</v>
          </cell>
          <cell r="DK185">
            <v>133</v>
          </cell>
          <cell r="DL185">
            <v>280</v>
          </cell>
          <cell r="DM185">
            <v>42</v>
          </cell>
          <cell r="DN185">
            <v>41</v>
          </cell>
          <cell r="DO185">
            <v>83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441</v>
          </cell>
          <cell r="DX185">
            <v>0</v>
          </cell>
          <cell r="DY185">
            <v>441</v>
          </cell>
          <cell r="DZ185">
            <v>0</v>
          </cell>
          <cell r="EA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  <cell r="EJ185">
            <v>0</v>
          </cell>
          <cell r="EK185">
            <v>0</v>
          </cell>
          <cell r="EL185">
            <v>0</v>
          </cell>
          <cell r="EM185">
            <v>43</v>
          </cell>
          <cell r="EN185">
            <v>35</v>
          </cell>
          <cell r="EO185">
            <v>78</v>
          </cell>
          <cell r="EP185">
            <v>1</v>
          </cell>
          <cell r="EQ185">
            <v>1</v>
          </cell>
          <cell r="ER185">
            <v>2</v>
          </cell>
          <cell r="ES185">
            <v>3</v>
          </cell>
          <cell r="ET185">
            <v>3</v>
          </cell>
          <cell r="EU185">
            <v>6</v>
          </cell>
          <cell r="EV185">
            <v>19</v>
          </cell>
          <cell r="EW185">
            <v>19</v>
          </cell>
          <cell r="EX185">
            <v>38</v>
          </cell>
          <cell r="EY185">
            <v>124</v>
          </cell>
          <cell r="EZ185">
            <v>0</v>
          </cell>
          <cell r="FA185">
            <v>0</v>
          </cell>
          <cell r="FB185">
            <v>0</v>
          </cell>
          <cell r="FC185">
            <v>0</v>
          </cell>
          <cell r="FD185">
            <v>0</v>
          </cell>
          <cell r="FE185">
            <v>0</v>
          </cell>
          <cell r="FF185">
            <v>0</v>
          </cell>
          <cell r="FG185">
            <v>0</v>
          </cell>
          <cell r="FH185">
            <v>0</v>
          </cell>
          <cell r="FI185">
            <v>0</v>
          </cell>
          <cell r="FJ185">
            <v>0</v>
          </cell>
          <cell r="FK185">
            <v>0</v>
          </cell>
          <cell r="FL185">
            <v>0</v>
          </cell>
          <cell r="FM185">
            <v>124</v>
          </cell>
          <cell r="FN185">
            <v>0</v>
          </cell>
          <cell r="FO185">
            <v>0</v>
          </cell>
          <cell r="FP185">
            <v>0</v>
          </cell>
          <cell r="FQ185">
            <v>20</v>
          </cell>
          <cell r="FR185">
            <v>19</v>
          </cell>
          <cell r="FS185">
            <v>39</v>
          </cell>
          <cell r="FT185">
            <v>0</v>
          </cell>
          <cell r="FU185">
            <v>0</v>
          </cell>
          <cell r="FV185">
            <v>0</v>
          </cell>
          <cell r="FW185">
            <v>0</v>
          </cell>
        </row>
        <row r="186">
          <cell r="A186" t="str">
            <v>ВППОренбург-2ПФО</v>
          </cell>
          <cell r="B186" t="str">
            <v>Уральский</v>
          </cell>
          <cell r="C186" t="str">
            <v>Оренбург-2</v>
          </cell>
          <cell r="D186" t="str">
            <v>ВПП</v>
          </cell>
          <cell r="E186" t="str">
            <v>ВПП</v>
          </cell>
          <cell r="F186" t="str">
            <v>да</v>
          </cell>
          <cell r="G186" t="str">
            <v>ПФО</v>
          </cell>
          <cell r="H186" t="str">
            <v>Оренбургская область</v>
          </cell>
          <cell r="I186" t="str">
            <v>Не является признаком отнесения к МТК</v>
          </cell>
          <cell r="J186" t="str">
            <v>Не является признаком отнесения к МТК</v>
          </cell>
          <cell r="K186" t="str">
            <v>нет</v>
          </cell>
          <cell r="L186" t="str">
            <v>не применимо</v>
          </cell>
          <cell r="M186" t="str">
            <v>не применимо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2</v>
          </cell>
          <cell r="X186">
            <v>7</v>
          </cell>
          <cell r="Y186">
            <v>13</v>
          </cell>
          <cell r="Z186">
            <v>5</v>
          </cell>
          <cell r="AA186">
            <v>27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27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2</v>
          </cell>
          <cell r="AN186">
            <v>4</v>
          </cell>
          <cell r="AO186">
            <v>5</v>
          </cell>
          <cell r="AP186">
            <v>3</v>
          </cell>
          <cell r="AQ186">
            <v>14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14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2</v>
          </cell>
          <cell r="BD186">
            <v>19</v>
          </cell>
          <cell r="BE186">
            <v>68</v>
          </cell>
          <cell r="BF186">
            <v>7</v>
          </cell>
          <cell r="BG186">
            <v>96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96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4</v>
          </cell>
          <cell r="CB186">
            <v>6</v>
          </cell>
          <cell r="CC186">
            <v>1</v>
          </cell>
          <cell r="CD186">
            <v>0</v>
          </cell>
          <cell r="CE186">
            <v>11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11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3</v>
          </cell>
          <cell r="CV186">
            <v>3</v>
          </cell>
          <cell r="CW186">
            <v>6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25</v>
          </cell>
          <cell r="DK186">
            <v>28</v>
          </cell>
          <cell r="DL186">
            <v>53</v>
          </cell>
          <cell r="DM186">
            <v>1</v>
          </cell>
          <cell r="DN186">
            <v>2</v>
          </cell>
          <cell r="DO186">
            <v>3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62</v>
          </cell>
          <cell r="DX186">
            <v>0</v>
          </cell>
          <cell r="DY186">
            <v>62</v>
          </cell>
          <cell r="DZ186">
            <v>0</v>
          </cell>
          <cell r="EA186">
            <v>0</v>
          </cell>
          <cell r="EB186">
            <v>0</v>
          </cell>
          <cell r="EC186">
            <v>0</v>
          </cell>
          <cell r="ED186">
            <v>0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23</v>
          </cell>
          <cell r="EN186">
            <v>38</v>
          </cell>
          <cell r="EO186">
            <v>61</v>
          </cell>
          <cell r="EP186">
            <v>3</v>
          </cell>
          <cell r="EQ186">
            <v>2</v>
          </cell>
          <cell r="ER186">
            <v>5</v>
          </cell>
          <cell r="ES186">
            <v>2</v>
          </cell>
          <cell r="ET186">
            <v>4</v>
          </cell>
          <cell r="EU186">
            <v>6</v>
          </cell>
          <cell r="EV186">
            <v>1</v>
          </cell>
          <cell r="EW186">
            <v>1</v>
          </cell>
          <cell r="EX186">
            <v>2</v>
          </cell>
          <cell r="EY186">
            <v>74</v>
          </cell>
          <cell r="EZ186">
            <v>0</v>
          </cell>
          <cell r="FA186">
            <v>0</v>
          </cell>
          <cell r="FB186">
            <v>0</v>
          </cell>
          <cell r="FC186">
            <v>0</v>
          </cell>
          <cell r="FD186">
            <v>0</v>
          </cell>
          <cell r="FE186">
            <v>0</v>
          </cell>
          <cell r="FF186">
            <v>0</v>
          </cell>
          <cell r="FG186">
            <v>0</v>
          </cell>
          <cell r="FH186">
            <v>0</v>
          </cell>
          <cell r="FI186">
            <v>0</v>
          </cell>
          <cell r="FJ186">
            <v>0</v>
          </cell>
          <cell r="FK186">
            <v>0</v>
          </cell>
          <cell r="FL186">
            <v>0</v>
          </cell>
          <cell r="FM186">
            <v>74</v>
          </cell>
          <cell r="FN186">
            <v>0</v>
          </cell>
          <cell r="FO186">
            <v>0</v>
          </cell>
          <cell r="FP186">
            <v>0</v>
          </cell>
          <cell r="FQ186">
            <v>1</v>
          </cell>
          <cell r="FR186">
            <v>1</v>
          </cell>
          <cell r="FS186">
            <v>2</v>
          </cell>
          <cell r="FT186">
            <v>0</v>
          </cell>
          <cell r="FU186">
            <v>0</v>
          </cell>
          <cell r="FV186">
            <v>0</v>
          </cell>
          <cell r="FW186">
            <v>0</v>
          </cell>
        </row>
        <row r="187">
          <cell r="A187" t="str">
            <v>ВППОрскПФО</v>
          </cell>
          <cell r="B187" t="str">
            <v>Уральский</v>
          </cell>
          <cell r="C187" t="str">
            <v>Орск</v>
          </cell>
          <cell r="D187" t="str">
            <v>ВПП</v>
          </cell>
          <cell r="E187" t="str">
            <v>ВПП</v>
          </cell>
          <cell r="F187" t="str">
            <v>да</v>
          </cell>
          <cell r="G187" t="str">
            <v>ПФО</v>
          </cell>
          <cell r="H187" t="str">
            <v>Оренбургская область</v>
          </cell>
          <cell r="I187" t="str">
            <v>Не является признаком отнесения к МТК</v>
          </cell>
          <cell r="J187" t="str">
            <v>Не является признаком отнесения к МТК</v>
          </cell>
          <cell r="K187" t="str">
            <v>нет</v>
          </cell>
          <cell r="L187" t="str">
            <v>не применимо</v>
          </cell>
          <cell r="M187" t="str">
            <v>не применимо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2</v>
          </cell>
          <cell r="X187">
            <v>0</v>
          </cell>
          <cell r="Y187">
            <v>0</v>
          </cell>
          <cell r="Z187">
            <v>5</v>
          </cell>
          <cell r="AA187">
            <v>7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7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8</v>
          </cell>
          <cell r="BE187">
            <v>0</v>
          </cell>
          <cell r="BF187">
            <v>0</v>
          </cell>
          <cell r="BG187">
            <v>8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8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1</v>
          </cell>
          <cell r="CD187">
            <v>0</v>
          </cell>
          <cell r="CE187">
            <v>1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1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1</v>
          </cell>
          <cell r="CV187">
            <v>0</v>
          </cell>
          <cell r="CW187">
            <v>1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1</v>
          </cell>
          <cell r="DL187">
            <v>1</v>
          </cell>
          <cell r="DM187">
            <v>3</v>
          </cell>
          <cell r="DN187">
            <v>3</v>
          </cell>
          <cell r="DO187">
            <v>6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8</v>
          </cell>
          <cell r="DX187">
            <v>0</v>
          </cell>
          <cell r="DY187">
            <v>8</v>
          </cell>
          <cell r="DZ187">
            <v>0</v>
          </cell>
          <cell r="EA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3</v>
          </cell>
          <cell r="EQ187">
            <v>2</v>
          </cell>
          <cell r="ER187">
            <v>5</v>
          </cell>
          <cell r="ES187">
            <v>4</v>
          </cell>
          <cell r="ET187">
            <v>6</v>
          </cell>
          <cell r="EU187">
            <v>10</v>
          </cell>
          <cell r="EV187">
            <v>2</v>
          </cell>
          <cell r="EW187">
            <v>1</v>
          </cell>
          <cell r="EX187">
            <v>3</v>
          </cell>
          <cell r="EY187">
            <v>18</v>
          </cell>
          <cell r="EZ187">
            <v>0</v>
          </cell>
          <cell r="FA187">
            <v>0</v>
          </cell>
          <cell r="FB187">
            <v>0</v>
          </cell>
          <cell r="FC187">
            <v>0</v>
          </cell>
          <cell r="FD187">
            <v>0</v>
          </cell>
          <cell r="FE187">
            <v>0</v>
          </cell>
          <cell r="FF187">
            <v>0</v>
          </cell>
          <cell r="FG187">
            <v>0</v>
          </cell>
          <cell r="FH187">
            <v>0</v>
          </cell>
          <cell r="FI187">
            <v>0</v>
          </cell>
          <cell r="FJ187">
            <v>0</v>
          </cell>
          <cell r="FK187">
            <v>0</v>
          </cell>
          <cell r="FL187">
            <v>0</v>
          </cell>
          <cell r="FM187">
            <v>18</v>
          </cell>
          <cell r="FN187">
            <v>0</v>
          </cell>
          <cell r="FO187">
            <v>0</v>
          </cell>
          <cell r="FP187">
            <v>0</v>
          </cell>
          <cell r="FQ187">
            <v>1</v>
          </cell>
          <cell r="FR187">
            <v>0</v>
          </cell>
          <cell r="FS187">
            <v>1</v>
          </cell>
          <cell r="FT187">
            <v>0</v>
          </cell>
          <cell r="FU187">
            <v>0</v>
          </cell>
          <cell r="FV187">
            <v>0</v>
          </cell>
          <cell r="FW187">
            <v>0</v>
          </cell>
        </row>
        <row r="188">
          <cell r="A188" t="str">
            <v>ВППОстафьевоЦФО</v>
          </cell>
          <cell r="B188" t="str">
            <v>Центральный аппарат</v>
          </cell>
          <cell r="C188" t="str">
            <v>Остафьево</v>
          </cell>
          <cell r="D188" t="str">
            <v>ВПП</v>
          </cell>
          <cell r="E188" t="str">
            <v>ВПП</v>
          </cell>
          <cell r="F188" t="str">
            <v>да</v>
          </cell>
          <cell r="G188" t="str">
            <v>ЦФО</v>
          </cell>
          <cell r="H188" t="str">
            <v>г. Москва</v>
          </cell>
          <cell r="I188" t="str">
            <v>Не является признаком отнесения к МТК</v>
          </cell>
          <cell r="J188" t="str">
            <v>Не является признаком отнесения к МТК</v>
          </cell>
          <cell r="K188" t="str">
            <v>нет</v>
          </cell>
          <cell r="L188" t="str">
            <v>не применимо</v>
          </cell>
          <cell r="M188" t="str">
            <v>не применимо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146</v>
          </cell>
          <cell r="X188">
            <v>213</v>
          </cell>
          <cell r="Y188">
            <v>252</v>
          </cell>
          <cell r="Z188">
            <v>227</v>
          </cell>
          <cell r="AA188">
            <v>838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838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164</v>
          </cell>
          <cell r="AN188">
            <v>219</v>
          </cell>
          <cell r="AO188">
            <v>196</v>
          </cell>
          <cell r="AP188">
            <v>161</v>
          </cell>
          <cell r="AQ188">
            <v>740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740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175</v>
          </cell>
          <cell r="BD188">
            <v>165</v>
          </cell>
          <cell r="BE188">
            <v>151</v>
          </cell>
          <cell r="BF188">
            <v>169</v>
          </cell>
          <cell r="BG188">
            <v>660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660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95</v>
          </cell>
          <cell r="CB188">
            <v>43</v>
          </cell>
          <cell r="CC188">
            <v>180</v>
          </cell>
          <cell r="CD188">
            <v>0</v>
          </cell>
          <cell r="CE188">
            <v>318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318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59</v>
          </cell>
          <cell r="CS188">
            <v>60</v>
          </cell>
          <cell r="CT188">
            <v>119</v>
          </cell>
          <cell r="CU188">
            <v>76</v>
          </cell>
          <cell r="CV188">
            <v>79</v>
          </cell>
          <cell r="CW188">
            <v>155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75</v>
          </cell>
          <cell r="DK188">
            <v>80</v>
          </cell>
          <cell r="DL188">
            <v>155</v>
          </cell>
          <cell r="DM188">
            <v>79</v>
          </cell>
          <cell r="DN188">
            <v>77</v>
          </cell>
          <cell r="DO188">
            <v>156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585</v>
          </cell>
          <cell r="DX188">
            <v>0</v>
          </cell>
          <cell r="DY188">
            <v>585</v>
          </cell>
          <cell r="DZ188">
            <v>0</v>
          </cell>
          <cell r="EA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0</v>
          </cell>
          <cell r="EM188">
            <v>34</v>
          </cell>
          <cell r="EN188">
            <v>34</v>
          </cell>
          <cell r="EO188">
            <v>68</v>
          </cell>
          <cell r="EP188">
            <v>7</v>
          </cell>
          <cell r="EQ188">
            <v>5</v>
          </cell>
          <cell r="ER188">
            <v>12</v>
          </cell>
          <cell r="ES188">
            <v>16</v>
          </cell>
          <cell r="ET188">
            <v>18</v>
          </cell>
          <cell r="EU188">
            <v>34</v>
          </cell>
          <cell r="EV188">
            <v>15</v>
          </cell>
          <cell r="EW188">
            <v>15</v>
          </cell>
          <cell r="EX188">
            <v>30</v>
          </cell>
          <cell r="EY188">
            <v>144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0</v>
          </cell>
          <cell r="FG188">
            <v>0</v>
          </cell>
          <cell r="FH188">
            <v>0</v>
          </cell>
          <cell r="FI188">
            <v>0</v>
          </cell>
          <cell r="FJ188">
            <v>0</v>
          </cell>
          <cell r="FK188">
            <v>0</v>
          </cell>
          <cell r="FL188">
            <v>0</v>
          </cell>
          <cell r="FM188">
            <v>144</v>
          </cell>
          <cell r="FN188">
            <v>0</v>
          </cell>
          <cell r="FO188">
            <v>0</v>
          </cell>
          <cell r="FP188">
            <v>0</v>
          </cell>
          <cell r="FQ188">
            <v>8</v>
          </cell>
          <cell r="FR188">
            <v>7</v>
          </cell>
          <cell r="FS188">
            <v>15</v>
          </cell>
          <cell r="FT188">
            <v>0</v>
          </cell>
          <cell r="FU188">
            <v>0</v>
          </cell>
          <cell r="FV188">
            <v>0</v>
          </cell>
          <cell r="FW188">
            <v>0</v>
          </cell>
        </row>
        <row r="189">
          <cell r="A189" t="str">
            <v>ВПППермь (Большое Савино)ПФО</v>
          </cell>
          <cell r="B189" t="str">
            <v>Уральский</v>
          </cell>
          <cell r="C189" t="str">
            <v>Пермь (Большое Савино)</v>
          </cell>
          <cell r="D189" t="str">
            <v>ВПП</v>
          </cell>
          <cell r="E189" t="str">
            <v>ВПП</v>
          </cell>
          <cell r="F189" t="str">
            <v>да</v>
          </cell>
          <cell r="G189" t="str">
            <v>ПФО</v>
          </cell>
          <cell r="H189" t="str">
            <v>Пермский край</v>
          </cell>
          <cell r="I189" t="str">
            <v>Не является признаком отнесения к МТК</v>
          </cell>
          <cell r="J189" t="str">
            <v>Не является признаком отнесения к МТК</v>
          </cell>
          <cell r="K189" t="str">
            <v>нет</v>
          </cell>
          <cell r="L189" t="str">
            <v>не применимо</v>
          </cell>
          <cell r="M189" t="str">
            <v>не применимо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</v>
          </cell>
          <cell r="T189">
            <v>0</v>
          </cell>
          <cell r="U189">
            <v>4</v>
          </cell>
          <cell r="V189">
            <v>6</v>
          </cell>
          <cell r="W189">
            <v>85</v>
          </cell>
          <cell r="X189">
            <v>331</v>
          </cell>
          <cell r="Y189">
            <v>473</v>
          </cell>
          <cell r="Z189">
            <v>231</v>
          </cell>
          <cell r="AA189">
            <v>1120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1126</v>
          </cell>
          <cell r="AH189">
            <v>0</v>
          </cell>
          <cell r="AI189">
            <v>3</v>
          </cell>
          <cell r="AJ189">
            <v>0</v>
          </cell>
          <cell r="AK189">
            <v>3</v>
          </cell>
          <cell r="AL189">
            <v>6</v>
          </cell>
          <cell r="AM189">
            <v>166</v>
          </cell>
          <cell r="AN189">
            <v>384</v>
          </cell>
          <cell r="AO189">
            <v>550</v>
          </cell>
          <cell r="AP189">
            <v>309</v>
          </cell>
          <cell r="AQ189">
            <v>1409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1415</v>
          </cell>
          <cell r="AX189">
            <v>2</v>
          </cell>
          <cell r="AY189">
            <v>0</v>
          </cell>
          <cell r="AZ189">
            <v>0</v>
          </cell>
          <cell r="BA189">
            <v>3</v>
          </cell>
          <cell r="BB189">
            <v>5</v>
          </cell>
          <cell r="BC189">
            <v>211</v>
          </cell>
          <cell r="BD189">
            <v>471</v>
          </cell>
          <cell r="BE189">
            <v>578</v>
          </cell>
          <cell r="BF189">
            <v>359</v>
          </cell>
          <cell r="BG189">
            <v>1619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1624</v>
          </cell>
          <cell r="BN189">
            <v>0</v>
          </cell>
          <cell r="BO189">
            <v>0</v>
          </cell>
          <cell r="BP189">
            <v>0</v>
          </cell>
          <cell r="BQ189">
            <v>1</v>
          </cell>
          <cell r="BR189">
            <v>1</v>
          </cell>
          <cell r="BS189">
            <v>2</v>
          </cell>
          <cell r="BT189">
            <v>1</v>
          </cell>
          <cell r="BU189">
            <v>1</v>
          </cell>
          <cell r="BV189">
            <v>2</v>
          </cell>
          <cell r="BW189">
            <v>2</v>
          </cell>
          <cell r="BX189">
            <v>1</v>
          </cell>
          <cell r="BY189">
            <v>3</v>
          </cell>
          <cell r="BZ189">
            <v>7</v>
          </cell>
          <cell r="CA189">
            <v>200</v>
          </cell>
          <cell r="CB189">
            <v>3</v>
          </cell>
          <cell r="CC189">
            <v>13</v>
          </cell>
          <cell r="CD189">
            <v>0</v>
          </cell>
          <cell r="CE189">
            <v>216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223</v>
          </cell>
          <cell r="CL189">
            <v>1</v>
          </cell>
          <cell r="CM189">
            <v>1</v>
          </cell>
          <cell r="CN189">
            <v>2</v>
          </cell>
          <cell r="CO189">
            <v>2</v>
          </cell>
          <cell r="CP189">
            <v>0</v>
          </cell>
          <cell r="CQ189">
            <v>2</v>
          </cell>
          <cell r="CR189">
            <v>30</v>
          </cell>
          <cell r="CS189">
            <v>37</v>
          </cell>
          <cell r="CT189">
            <v>67</v>
          </cell>
          <cell r="CU189">
            <v>197</v>
          </cell>
          <cell r="CV189">
            <v>196</v>
          </cell>
          <cell r="CW189">
            <v>393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1</v>
          </cell>
          <cell r="DE189">
            <v>0</v>
          </cell>
          <cell r="DF189">
            <v>1</v>
          </cell>
          <cell r="DG189">
            <v>0</v>
          </cell>
          <cell r="DH189">
            <v>0</v>
          </cell>
          <cell r="DI189">
            <v>0</v>
          </cell>
          <cell r="DJ189">
            <v>344</v>
          </cell>
          <cell r="DK189">
            <v>338</v>
          </cell>
          <cell r="DL189">
            <v>682</v>
          </cell>
          <cell r="DM189">
            <v>286</v>
          </cell>
          <cell r="DN189">
            <v>278</v>
          </cell>
          <cell r="DO189">
            <v>564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5</v>
          </cell>
          <cell r="DW189">
            <v>1706</v>
          </cell>
          <cell r="DX189">
            <v>0</v>
          </cell>
          <cell r="DY189">
            <v>1711</v>
          </cell>
          <cell r="DZ189">
            <v>1</v>
          </cell>
          <cell r="EA189">
            <v>2</v>
          </cell>
          <cell r="EB189">
            <v>3</v>
          </cell>
          <cell r="EC189">
            <v>0</v>
          </cell>
          <cell r="ED189">
            <v>0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  <cell r="EJ189">
            <v>0</v>
          </cell>
          <cell r="EK189">
            <v>0</v>
          </cell>
          <cell r="EL189">
            <v>3</v>
          </cell>
          <cell r="EM189">
            <v>93</v>
          </cell>
          <cell r="EN189">
            <v>106</v>
          </cell>
          <cell r="EO189">
            <v>199</v>
          </cell>
          <cell r="EP189">
            <v>73</v>
          </cell>
          <cell r="EQ189">
            <v>72</v>
          </cell>
          <cell r="ER189">
            <v>145</v>
          </cell>
          <cell r="ES189">
            <v>133</v>
          </cell>
          <cell r="ET189">
            <v>136</v>
          </cell>
          <cell r="EU189">
            <v>269</v>
          </cell>
          <cell r="EV189">
            <v>99</v>
          </cell>
          <cell r="EW189">
            <v>100</v>
          </cell>
          <cell r="EX189">
            <v>199</v>
          </cell>
          <cell r="EY189">
            <v>812</v>
          </cell>
          <cell r="EZ189">
            <v>0</v>
          </cell>
          <cell r="FA189">
            <v>0</v>
          </cell>
          <cell r="FB189">
            <v>0</v>
          </cell>
          <cell r="FC189">
            <v>0</v>
          </cell>
          <cell r="FD189">
            <v>0</v>
          </cell>
          <cell r="FE189">
            <v>0</v>
          </cell>
          <cell r="FF189">
            <v>0</v>
          </cell>
          <cell r="FG189">
            <v>0</v>
          </cell>
          <cell r="FH189">
            <v>0</v>
          </cell>
          <cell r="FI189">
            <v>0</v>
          </cell>
          <cell r="FJ189">
            <v>0</v>
          </cell>
          <cell r="FK189">
            <v>0</v>
          </cell>
          <cell r="FL189">
            <v>0</v>
          </cell>
          <cell r="FM189">
            <v>815</v>
          </cell>
          <cell r="FN189">
            <v>0</v>
          </cell>
          <cell r="FO189">
            <v>0</v>
          </cell>
          <cell r="FP189">
            <v>0</v>
          </cell>
          <cell r="FQ189">
            <v>40</v>
          </cell>
          <cell r="FR189">
            <v>37</v>
          </cell>
          <cell r="FS189">
            <v>77</v>
          </cell>
          <cell r="FT189">
            <v>0</v>
          </cell>
          <cell r="FU189">
            <v>0</v>
          </cell>
          <cell r="FV189">
            <v>0</v>
          </cell>
          <cell r="FW189">
            <v>0</v>
          </cell>
        </row>
        <row r="190">
          <cell r="A190" t="str">
            <v>ВПППетрозаводск (Бесовец)СЗФО</v>
          </cell>
          <cell r="B190" t="str">
            <v>Санкт-Петербургский</v>
          </cell>
          <cell r="C190" t="str">
            <v>Петрозаводск (Бесовец)</v>
          </cell>
          <cell r="D190" t="str">
            <v>ВПП</v>
          </cell>
          <cell r="E190" t="str">
            <v>ВПП</v>
          </cell>
          <cell r="F190" t="str">
            <v>да</v>
          </cell>
          <cell r="G190" t="str">
            <v>СЗФО</v>
          </cell>
          <cell r="H190" t="str">
            <v>Республика Карелия</v>
          </cell>
          <cell r="I190" t="str">
            <v>Не является признаком отнесения к МТК</v>
          </cell>
          <cell r="J190" t="str">
            <v>Не является признаком отнесения к МТК</v>
          </cell>
          <cell r="K190" t="str">
            <v>нет</v>
          </cell>
          <cell r="L190" t="str">
            <v>не применимо</v>
          </cell>
          <cell r="M190" t="str">
            <v>не применимо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4</v>
          </cell>
          <cell r="X190">
            <v>6</v>
          </cell>
          <cell r="Y190">
            <v>5</v>
          </cell>
          <cell r="Z190">
            <v>0</v>
          </cell>
          <cell r="AA190">
            <v>15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15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4</v>
          </cell>
          <cell r="AP190">
            <v>2</v>
          </cell>
          <cell r="AQ190">
            <v>6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6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3</v>
          </cell>
          <cell r="BE190">
            <v>0</v>
          </cell>
          <cell r="BF190">
            <v>0</v>
          </cell>
          <cell r="BG190">
            <v>3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3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3</v>
          </cell>
          <cell r="CC190">
            <v>0</v>
          </cell>
          <cell r="CD190">
            <v>0</v>
          </cell>
          <cell r="CE190">
            <v>3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3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1</v>
          </cell>
          <cell r="CS190">
            <v>1</v>
          </cell>
          <cell r="CT190">
            <v>2</v>
          </cell>
          <cell r="CU190">
            <v>5</v>
          </cell>
          <cell r="CV190">
            <v>7</v>
          </cell>
          <cell r="CW190">
            <v>12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1</v>
          </cell>
          <cell r="DF190">
            <v>1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1</v>
          </cell>
          <cell r="DW190">
            <v>14</v>
          </cell>
          <cell r="DX190">
            <v>0</v>
          </cell>
          <cell r="DY190">
            <v>15</v>
          </cell>
          <cell r="DZ190">
            <v>0</v>
          </cell>
          <cell r="EA190">
            <v>0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6</v>
          </cell>
          <cell r="EN190">
            <v>5</v>
          </cell>
          <cell r="EO190">
            <v>11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  <cell r="EW190">
            <v>0</v>
          </cell>
          <cell r="EX190">
            <v>0</v>
          </cell>
          <cell r="EY190">
            <v>11</v>
          </cell>
          <cell r="EZ190">
            <v>0</v>
          </cell>
          <cell r="FA190">
            <v>0</v>
          </cell>
          <cell r="FB190">
            <v>0</v>
          </cell>
          <cell r="FC190">
            <v>0</v>
          </cell>
          <cell r="FD190">
            <v>0</v>
          </cell>
          <cell r="FE190">
            <v>0</v>
          </cell>
          <cell r="FF190">
            <v>0</v>
          </cell>
          <cell r="FG190">
            <v>0</v>
          </cell>
          <cell r="FH190">
            <v>0</v>
          </cell>
          <cell r="FI190">
            <v>0</v>
          </cell>
          <cell r="FJ190">
            <v>0</v>
          </cell>
          <cell r="FK190">
            <v>0</v>
          </cell>
          <cell r="FL190">
            <v>0</v>
          </cell>
          <cell r="FM190">
            <v>11</v>
          </cell>
          <cell r="FN190">
            <v>0</v>
          </cell>
          <cell r="FO190">
            <v>0</v>
          </cell>
          <cell r="FP190">
            <v>0</v>
          </cell>
          <cell r="FQ190">
            <v>1</v>
          </cell>
          <cell r="FR190">
            <v>0</v>
          </cell>
          <cell r="FS190">
            <v>1</v>
          </cell>
          <cell r="FT190">
            <v>0</v>
          </cell>
          <cell r="FU190">
            <v>0</v>
          </cell>
          <cell r="FV190">
            <v>0</v>
          </cell>
          <cell r="FW190">
            <v>0</v>
          </cell>
        </row>
        <row r="191">
          <cell r="A191" t="str">
            <v>ВПППетропавловск-Камчатский (Елизово)ДФО</v>
          </cell>
          <cell r="B191" t="str">
            <v>Владивостокский</v>
          </cell>
          <cell r="C191" t="str">
            <v>Петропавловск-Камчатский (Елизово)</v>
          </cell>
          <cell r="D191" t="str">
            <v>ВПП</v>
          </cell>
          <cell r="E191" t="str">
            <v>ВПП</v>
          </cell>
          <cell r="F191" t="str">
            <v>да</v>
          </cell>
          <cell r="G191" t="str">
            <v>ДФО</v>
          </cell>
          <cell r="H191" t="str">
            <v>Камчатский край</v>
          </cell>
          <cell r="I191" t="str">
            <v>Не является признаком отнесения к МТК</v>
          </cell>
          <cell r="J191" t="str">
            <v>Не является признаком отнесения к МТК</v>
          </cell>
          <cell r="K191" t="str">
            <v>нет</v>
          </cell>
          <cell r="L191" t="str">
            <v>не применимо</v>
          </cell>
          <cell r="M191" t="str">
            <v>не применимо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2</v>
          </cell>
          <cell r="S191">
            <v>0</v>
          </cell>
          <cell r="T191">
            <v>0</v>
          </cell>
          <cell r="U191">
            <v>5</v>
          </cell>
          <cell r="V191">
            <v>7</v>
          </cell>
          <cell r="W191">
            <v>44</v>
          </cell>
          <cell r="X191">
            <v>29</v>
          </cell>
          <cell r="Y191">
            <v>57</v>
          </cell>
          <cell r="Z191">
            <v>35</v>
          </cell>
          <cell r="AA191">
            <v>165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172</v>
          </cell>
          <cell r="AH191">
            <v>5</v>
          </cell>
          <cell r="AI191">
            <v>0</v>
          </cell>
          <cell r="AJ191">
            <v>2</v>
          </cell>
          <cell r="AK191">
            <v>3</v>
          </cell>
          <cell r="AL191">
            <v>10</v>
          </cell>
          <cell r="AM191">
            <v>41</v>
          </cell>
          <cell r="AN191">
            <v>43</v>
          </cell>
          <cell r="AO191">
            <v>65</v>
          </cell>
          <cell r="AP191">
            <v>30</v>
          </cell>
          <cell r="AQ191">
            <v>179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189</v>
          </cell>
          <cell r="AX191">
            <v>6</v>
          </cell>
          <cell r="AY191">
            <v>4</v>
          </cell>
          <cell r="AZ191">
            <v>6</v>
          </cell>
          <cell r="BA191">
            <v>6</v>
          </cell>
          <cell r="BB191">
            <v>22</v>
          </cell>
          <cell r="BC191">
            <v>39</v>
          </cell>
          <cell r="BD191">
            <v>44</v>
          </cell>
          <cell r="BE191">
            <v>42</v>
          </cell>
          <cell r="BF191">
            <v>29</v>
          </cell>
          <cell r="BG191">
            <v>154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176</v>
          </cell>
          <cell r="BN191">
            <v>0</v>
          </cell>
          <cell r="BO191">
            <v>2</v>
          </cell>
          <cell r="BP191">
            <v>2</v>
          </cell>
          <cell r="BQ191">
            <v>1</v>
          </cell>
          <cell r="BR191">
            <v>6</v>
          </cell>
          <cell r="BS191">
            <v>7</v>
          </cell>
          <cell r="BT191">
            <v>1</v>
          </cell>
          <cell r="BU191">
            <v>3</v>
          </cell>
          <cell r="BV191">
            <v>4</v>
          </cell>
          <cell r="BW191">
            <v>3</v>
          </cell>
          <cell r="BX191">
            <v>8</v>
          </cell>
          <cell r="BY191">
            <v>11</v>
          </cell>
          <cell r="BZ191">
            <v>24</v>
          </cell>
          <cell r="CA191">
            <v>43</v>
          </cell>
          <cell r="CB191">
            <v>15</v>
          </cell>
          <cell r="CC191">
            <v>5</v>
          </cell>
          <cell r="CD191">
            <v>0</v>
          </cell>
          <cell r="CE191">
            <v>63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87</v>
          </cell>
          <cell r="CL191">
            <v>1</v>
          </cell>
          <cell r="CM191">
            <v>5</v>
          </cell>
          <cell r="CN191">
            <v>6</v>
          </cell>
          <cell r="CO191">
            <v>4</v>
          </cell>
          <cell r="CP191">
            <v>7</v>
          </cell>
          <cell r="CQ191">
            <v>11</v>
          </cell>
          <cell r="CR191">
            <v>21</v>
          </cell>
          <cell r="CS191">
            <v>21</v>
          </cell>
          <cell r="CT191">
            <v>42</v>
          </cell>
          <cell r="CU191">
            <v>3</v>
          </cell>
          <cell r="CV191">
            <v>3</v>
          </cell>
          <cell r="CW191">
            <v>6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8</v>
          </cell>
          <cell r="DE191">
            <v>14</v>
          </cell>
          <cell r="DF191">
            <v>22</v>
          </cell>
          <cell r="DG191">
            <v>16</v>
          </cell>
          <cell r="DH191">
            <v>27</v>
          </cell>
          <cell r="DI191">
            <v>43</v>
          </cell>
          <cell r="DJ191">
            <v>11</v>
          </cell>
          <cell r="DK191">
            <v>10</v>
          </cell>
          <cell r="DL191">
            <v>21</v>
          </cell>
          <cell r="DM191">
            <v>2</v>
          </cell>
          <cell r="DN191">
            <v>3</v>
          </cell>
          <cell r="DO191">
            <v>5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  <cell r="DV191">
            <v>82</v>
          </cell>
          <cell r="DW191">
            <v>74</v>
          </cell>
          <cell r="DX191">
            <v>0</v>
          </cell>
          <cell r="DY191">
            <v>156</v>
          </cell>
          <cell r="DZ191">
            <v>2</v>
          </cell>
          <cell r="EA191">
            <v>9</v>
          </cell>
          <cell r="EB191">
            <v>11</v>
          </cell>
          <cell r="EC191">
            <v>0</v>
          </cell>
          <cell r="ED191">
            <v>0</v>
          </cell>
          <cell r="EE191">
            <v>0</v>
          </cell>
          <cell r="EF191">
            <v>0</v>
          </cell>
          <cell r="EG191">
            <v>0</v>
          </cell>
          <cell r="EH191">
            <v>0</v>
          </cell>
          <cell r="EI191">
            <v>0</v>
          </cell>
          <cell r="EJ191">
            <v>3</v>
          </cell>
          <cell r="EK191">
            <v>3</v>
          </cell>
          <cell r="EL191">
            <v>14</v>
          </cell>
          <cell r="EM191">
            <v>19</v>
          </cell>
          <cell r="EN191">
            <v>19</v>
          </cell>
          <cell r="EO191">
            <v>38</v>
          </cell>
          <cell r="EP191">
            <v>6</v>
          </cell>
          <cell r="EQ191">
            <v>7</v>
          </cell>
          <cell r="ER191">
            <v>13</v>
          </cell>
          <cell r="ES191">
            <v>1</v>
          </cell>
          <cell r="ET191">
            <v>1</v>
          </cell>
          <cell r="EU191">
            <v>2</v>
          </cell>
          <cell r="EV191">
            <v>10</v>
          </cell>
          <cell r="EW191">
            <v>10</v>
          </cell>
          <cell r="EX191">
            <v>20</v>
          </cell>
          <cell r="EY191">
            <v>73</v>
          </cell>
          <cell r="EZ191">
            <v>0</v>
          </cell>
          <cell r="FA191">
            <v>0</v>
          </cell>
          <cell r="FB191">
            <v>0</v>
          </cell>
          <cell r="FC191">
            <v>0</v>
          </cell>
          <cell r="FD191">
            <v>0</v>
          </cell>
          <cell r="FE191">
            <v>0</v>
          </cell>
          <cell r="FF191">
            <v>0</v>
          </cell>
          <cell r="FG191">
            <v>0</v>
          </cell>
          <cell r="FH191">
            <v>0</v>
          </cell>
          <cell r="FI191">
            <v>0</v>
          </cell>
          <cell r="FJ191">
            <v>0</v>
          </cell>
          <cell r="FK191">
            <v>0</v>
          </cell>
          <cell r="FL191">
            <v>0</v>
          </cell>
          <cell r="FM191">
            <v>87</v>
          </cell>
          <cell r="FN191">
            <v>0</v>
          </cell>
          <cell r="FO191">
            <v>0</v>
          </cell>
          <cell r="FP191">
            <v>0</v>
          </cell>
          <cell r="FQ191">
            <v>16</v>
          </cell>
          <cell r="FR191">
            <v>16</v>
          </cell>
          <cell r="FS191">
            <v>32</v>
          </cell>
          <cell r="FT191">
            <v>0</v>
          </cell>
          <cell r="FU191">
            <v>0</v>
          </cell>
          <cell r="FV191">
            <v>0</v>
          </cell>
          <cell r="FW191">
            <v>0</v>
          </cell>
        </row>
        <row r="192">
          <cell r="A192" t="str">
            <v>ВПППровидения БухтаДФО</v>
          </cell>
          <cell r="B192" t="str">
            <v>Владивостокский</v>
          </cell>
          <cell r="C192" t="str">
            <v>Провидения Бухта</v>
          </cell>
          <cell r="D192" t="str">
            <v>ВПП</v>
          </cell>
          <cell r="E192" t="str">
            <v>ВПП</v>
          </cell>
          <cell r="F192" t="str">
            <v>да</v>
          </cell>
          <cell r="G192" t="str">
            <v>ДФО</v>
          </cell>
          <cell r="H192" t="str">
            <v>Чукотский автономный округ</v>
          </cell>
          <cell r="I192" t="str">
            <v>Не является признаком отнесения к МТК</v>
          </cell>
          <cell r="J192" t="str">
            <v>Не является признаком отнесения к МТК</v>
          </cell>
          <cell r="K192" t="str">
            <v>да</v>
          </cell>
          <cell r="L192" t="str">
            <v>не применимо</v>
          </cell>
          <cell r="M192" t="str">
            <v>не применимо</v>
          </cell>
          <cell r="N192">
            <v>0</v>
          </cell>
          <cell r="O192">
            <v>0</v>
          </cell>
          <cell r="P192">
            <v>0</v>
          </cell>
          <cell r="Q192">
            <v>3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3</v>
          </cell>
          <cell r="Y192">
            <v>12</v>
          </cell>
          <cell r="Z192">
            <v>0</v>
          </cell>
          <cell r="AA192">
            <v>15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15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2</v>
          </cell>
          <cell r="AN192">
            <v>0</v>
          </cell>
          <cell r="AO192">
            <v>5</v>
          </cell>
          <cell r="AP192">
            <v>0</v>
          </cell>
          <cell r="AQ192">
            <v>7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7</v>
          </cell>
          <cell r="AX192">
            <v>0</v>
          </cell>
          <cell r="AY192">
            <v>2</v>
          </cell>
          <cell r="AZ192">
            <v>0</v>
          </cell>
          <cell r="BA192">
            <v>0</v>
          </cell>
          <cell r="BB192">
            <v>2</v>
          </cell>
          <cell r="BC192">
            <v>2</v>
          </cell>
          <cell r="BD192">
            <v>2</v>
          </cell>
          <cell r="BE192">
            <v>4</v>
          </cell>
          <cell r="BF192">
            <v>2</v>
          </cell>
          <cell r="BG192">
            <v>10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12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DZ192">
            <v>0</v>
          </cell>
          <cell r="EA192">
            <v>0</v>
          </cell>
          <cell r="EB192">
            <v>0</v>
          </cell>
          <cell r="EC192">
            <v>0</v>
          </cell>
          <cell r="ED192">
            <v>0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  <cell r="EU192">
            <v>0</v>
          </cell>
          <cell r="EV192">
            <v>0</v>
          </cell>
          <cell r="EW192">
            <v>0</v>
          </cell>
          <cell r="EX192">
            <v>0</v>
          </cell>
          <cell r="EY192">
            <v>0</v>
          </cell>
          <cell r="EZ192">
            <v>0</v>
          </cell>
          <cell r="FA192">
            <v>0</v>
          </cell>
          <cell r="FB192">
            <v>0</v>
          </cell>
          <cell r="FC192">
            <v>0</v>
          </cell>
          <cell r="FD192">
            <v>0</v>
          </cell>
          <cell r="FE192">
            <v>0</v>
          </cell>
          <cell r="FF192">
            <v>0</v>
          </cell>
          <cell r="FG192">
            <v>0</v>
          </cell>
          <cell r="FH192">
            <v>0</v>
          </cell>
          <cell r="FI192">
            <v>0</v>
          </cell>
          <cell r="FJ192">
            <v>0</v>
          </cell>
          <cell r="FK192">
            <v>0</v>
          </cell>
          <cell r="FL192">
            <v>0</v>
          </cell>
          <cell r="FM192">
            <v>0</v>
          </cell>
          <cell r="FN192">
            <v>0</v>
          </cell>
          <cell r="FO192">
            <v>0</v>
          </cell>
          <cell r="FP192">
            <v>0</v>
          </cell>
          <cell r="FQ192">
            <v>0</v>
          </cell>
          <cell r="FR192">
            <v>0</v>
          </cell>
          <cell r="FS192">
            <v>0</v>
          </cell>
          <cell r="FT192">
            <v>0</v>
          </cell>
          <cell r="FU192">
            <v>0</v>
          </cell>
          <cell r="FV192">
            <v>0</v>
          </cell>
          <cell r="FW192">
            <v>0</v>
          </cell>
        </row>
        <row r="193">
          <cell r="A193" t="str">
            <v>ВПППсков (Кресты)СЗФО</v>
          </cell>
          <cell r="B193" t="str">
            <v>Псковский</v>
          </cell>
          <cell r="C193" t="str">
            <v>Псков (Кресты)</v>
          </cell>
          <cell r="D193" t="str">
            <v>ВПП</v>
          </cell>
          <cell r="E193" t="str">
            <v>ВПП</v>
          </cell>
          <cell r="F193" t="str">
            <v>да</v>
          </cell>
          <cell r="G193" t="str">
            <v>СЗФО</v>
          </cell>
          <cell r="H193" t="str">
            <v>Псковская область</v>
          </cell>
          <cell r="I193" t="str">
            <v>Не является признаком отнесения к МТК</v>
          </cell>
          <cell r="J193" t="str">
            <v>Не является признаком отнесения к МТК</v>
          </cell>
          <cell r="K193" t="str">
            <v>нет</v>
          </cell>
          <cell r="L193" t="str">
            <v>не применимо</v>
          </cell>
          <cell r="M193" t="str">
            <v>не применимо</v>
          </cell>
          <cell r="N193">
            <v>0</v>
          </cell>
          <cell r="O193">
            <v>0</v>
          </cell>
          <cell r="P193">
            <v>0</v>
          </cell>
          <cell r="Q193">
            <v>25</v>
          </cell>
          <cell r="R193">
            <v>5</v>
          </cell>
          <cell r="S193">
            <v>3</v>
          </cell>
          <cell r="T193">
            <v>0</v>
          </cell>
          <cell r="U193">
            <v>4</v>
          </cell>
          <cell r="V193">
            <v>12</v>
          </cell>
          <cell r="W193">
            <v>5</v>
          </cell>
          <cell r="X193">
            <v>10</v>
          </cell>
          <cell r="Y193">
            <v>13</v>
          </cell>
          <cell r="Z193">
            <v>12</v>
          </cell>
          <cell r="AA193">
            <v>40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52</v>
          </cell>
          <cell r="AH193">
            <v>2</v>
          </cell>
          <cell r="AI193">
            <v>0</v>
          </cell>
          <cell r="AJ193">
            <v>4</v>
          </cell>
          <cell r="AK193">
            <v>0</v>
          </cell>
          <cell r="AL193">
            <v>6</v>
          </cell>
          <cell r="AM193">
            <v>12</v>
          </cell>
          <cell r="AN193">
            <v>28</v>
          </cell>
          <cell r="AO193">
            <v>43</v>
          </cell>
          <cell r="AP193">
            <v>9</v>
          </cell>
          <cell r="AQ193">
            <v>92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98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9</v>
          </cell>
          <cell r="BD193">
            <v>68</v>
          </cell>
          <cell r="BE193">
            <v>63</v>
          </cell>
          <cell r="BF193">
            <v>19</v>
          </cell>
          <cell r="BG193">
            <v>159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159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16</v>
          </cell>
          <cell r="CB193">
            <v>8</v>
          </cell>
          <cell r="CC193">
            <v>49</v>
          </cell>
          <cell r="CD193">
            <v>0</v>
          </cell>
          <cell r="CE193">
            <v>73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73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12</v>
          </cell>
          <cell r="CS193">
            <v>6</v>
          </cell>
          <cell r="CT193">
            <v>18</v>
          </cell>
          <cell r="CU193">
            <v>38</v>
          </cell>
          <cell r="CV193">
            <v>14</v>
          </cell>
          <cell r="CW193">
            <v>52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13</v>
          </cell>
          <cell r="DF193">
            <v>13</v>
          </cell>
          <cell r="DG193">
            <v>3</v>
          </cell>
          <cell r="DH193">
            <v>5</v>
          </cell>
          <cell r="DI193">
            <v>8</v>
          </cell>
          <cell r="DJ193">
            <v>44</v>
          </cell>
          <cell r="DK193">
            <v>36</v>
          </cell>
          <cell r="DL193">
            <v>80</v>
          </cell>
          <cell r="DM193">
            <v>13</v>
          </cell>
          <cell r="DN193">
            <v>6</v>
          </cell>
          <cell r="DO193">
            <v>19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21</v>
          </cell>
          <cell r="DW193">
            <v>169</v>
          </cell>
          <cell r="DX193">
            <v>0</v>
          </cell>
          <cell r="DY193">
            <v>190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6</v>
          </cell>
          <cell r="EN193">
            <v>5</v>
          </cell>
          <cell r="EO193">
            <v>11</v>
          </cell>
          <cell r="EP193">
            <v>3</v>
          </cell>
          <cell r="EQ193">
            <v>2</v>
          </cell>
          <cell r="ER193">
            <v>5</v>
          </cell>
          <cell r="ES193">
            <v>2</v>
          </cell>
          <cell r="ET193">
            <v>0</v>
          </cell>
          <cell r="EU193">
            <v>2</v>
          </cell>
          <cell r="EV193">
            <v>2</v>
          </cell>
          <cell r="EW193">
            <v>0</v>
          </cell>
          <cell r="EX193">
            <v>2</v>
          </cell>
          <cell r="EY193">
            <v>20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  <cell r="FF193">
            <v>0</v>
          </cell>
          <cell r="FG193">
            <v>0</v>
          </cell>
          <cell r="FH193">
            <v>0</v>
          </cell>
          <cell r="FI193">
            <v>0</v>
          </cell>
          <cell r="FJ193">
            <v>0</v>
          </cell>
          <cell r="FK193">
            <v>0</v>
          </cell>
          <cell r="FL193">
            <v>0</v>
          </cell>
          <cell r="FM193">
            <v>20</v>
          </cell>
          <cell r="FN193">
            <v>0</v>
          </cell>
          <cell r="FO193">
            <v>0</v>
          </cell>
          <cell r="FP193">
            <v>0</v>
          </cell>
          <cell r="FQ193">
            <v>2</v>
          </cell>
          <cell r="FR193">
            <v>0</v>
          </cell>
          <cell r="FS193">
            <v>2</v>
          </cell>
          <cell r="FT193">
            <v>0</v>
          </cell>
          <cell r="FU193">
            <v>0</v>
          </cell>
          <cell r="FV193">
            <v>0</v>
          </cell>
          <cell r="FW193">
            <v>0</v>
          </cell>
        </row>
        <row r="194">
          <cell r="A194" t="str">
            <v>ВППРостов (Центральный)ЮФО</v>
          </cell>
          <cell r="B194" t="str">
            <v>Ростовский</v>
          </cell>
          <cell r="C194" t="str">
            <v>Ростов (Центральный)</v>
          </cell>
          <cell r="D194" t="str">
            <v>ВПП</v>
          </cell>
          <cell r="E194" t="str">
            <v>ВПП</v>
          </cell>
          <cell r="F194" t="str">
            <v>да</v>
          </cell>
          <cell r="G194" t="str">
            <v>ЮФО</v>
          </cell>
          <cell r="H194" t="str">
            <v>Ростовская область</v>
          </cell>
          <cell r="I194" t="str">
            <v>Не является признаком отнесения к МТК</v>
          </cell>
          <cell r="J194" t="str">
            <v>Не является признаком отнесения к МТК</v>
          </cell>
          <cell r="K194" t="str">
            <v>нет</v>
          </cell>
          <cell r="L194" t="str">
            <v>не применимо</v>
          </cell>
          <cell r="M194" t="str">
            <v>не применимо</v>
          </cell>
          <cell r="N194">
            <v>0</v>
          </cell>
          <cell r="O194">
            <v>0</v>
          </cell>
          <cell r="P194">
            <v>0</v>
          </cell>
          <cell r="Q194" t="str">
            <v>0</v>
          </cell>
          <cell r="R194">
            <v>15</v>
          </cell>
          <cell r="S194">
            <v>4</v>
          </cell>
          <cell r="T194">
            <v>29</v>
          </cell>
          <cell r="U194">
            <v>25</v>
          </cell>
          <cell r="V194">
            <v>73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73</v>
          </cell>
          <cell r="AH194">
            <v>11</v>
          </cell>
          <cell r="AI194">
            <v>20</v>
          </cell>
          <cell r="AJ194">
            <v>47</v>
          </cell>
          <cell r="AK194">
            <v>25</v>
          </cell>
          <cell r="AL194">
            <v>103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103</v>
          </cell>
          <cell r="AX194">
            <v>13</v>
          </cell>
          <cell r="AY194">
            <v>35</v>
          </cell>
          <cell r="AZ194">
            <v>10</v>
          </cell>
          <cell r="BA194">
            <v>11</v>
          </cell>
          <cell r="BB194">
            <v>69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69</v>
          </cell>
          <cell r="BN194">
            <v>7</v>
          </cell>
          <cell r="BO194">
            <v>10</v>
          </cell>
          <cell r="BP194">
            <v>17</v>
          </cell>
          <cell r="BQ194">
            <v>8</v>
          </cell>
          <cell r="BR194">
            <v>8</v>
          </cell>
          <cell r="BS194">
            <v>16</v>
          </cell>
          <cell r="BT194">
            <v>8</v>
          </cell>
          <cell r="BU194">
            <v>7</v>
          </cell>
          <cell r="BV194">
            <v>15</v>
          </cell>
          <cell r="BW194">
            <v>32</v>
          </cell>
          <cell r="BX194">
            <v>35</v>
          </cell>
          <cell r="BY194">
            <v>67</v>
          </cell>
          <cell r="BZ194">
            <v>115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115</v>
          </cell>
          <cell r="CL194">
            <v>6</v>
          </cell>
          <cell r="CM194">
            <v>14</v>
          </cell>
          <cell r="CN194">
            <v>20</v>
          </cell>
          <cell r="CO194">
            <v>42</v>
          </cell>
          <cell r="CP194">
            <v>52</v>
          </cell>
          <cell r="CQ194">
            <v>94</v>
          </cell>
          <cell r="CR194">
            <v>26</v>
          </cell>
          <cell r="CS194">
            <v>39</v>
          </cell>
          <cell r="CT194">
            <v>65</v>
          </cell>
          <cell r="CU194">
            <v>0</v>
          </cell>
          <cell r="CV194">
            <v>1</v>
          </cell>
          <cell r="CW194">
            <v>1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5</v>
          </cell>
          <cell r="DE194">
            <v>6</v>
          </cell>
          <cell r="DF194">
            <v>11</v>
          </cell>
          <cell r="DG194">
            <v>8</v>
          </cell>
          <cell r="DH194">
            <v>5</v>
          </cell>
          <cell r="DI194">
            <v>13</v>
          </cell>
          <cell r="DJ194">
            <v>17</v>
          </cell>
          <cell r="DK194">
            <v>16</v>
          </cell>
          <cell r="DL194">
            <v>33</v>
          </cell>
          <cell r="DM194">
            <v>33</v>
          </cell>
          <cell r="DN194">
            <v>48</v>
          </cell>
          <cell r="DO194">
            <v>81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138</v>
          </cell>
          <cell r="DW194">
            <v>180</v>
          </cell>
          <cell r="DX194">
            <v>0</v>
          </cell>
          <cell r="DY194">
            <v>318</v>
          </cell>
          <cell r="DZ194">
            <v>4</v>
          </cell>
          <cell r="EA194">
            <v>1</v>
          </cell>
          <cell r="EB194">
            <v>5</v>
          </cell>
          <cell r="EC194">
            <v>11</v>
          </cell>
          <cell r="ED194">
            <v>13</v>
          </cell>
          <cell r="EE194">
            <v>24</v>
          </cell>
          <cell r="EF194">
            <v>10</v>
          </cell>
          <cell r="EG194">
            <v>8</v>
          </cell>
          <cell r="EH194">
            <v>18</v>
          </cell>
          <cell r="EI194">
            <v>30</v>
          </cell>
          <cell r="EJ194">
            <v>32</v>
          </cell>
          <cell r="EK194">
            <v>62</v>
          </cell>
          <cell r="EL194">
            <v>109</v>
          </cell>
          <cell r="EM194">
            <v>5</v>
          </cell>
          <cell r="EN194">
            <v>6</v>
          </cell>
          <cell r="EO194">
            <v>11</v>
          </cell>
          <cell r="EP194">
            <v>2</v>
          </cell>
          <cell r="EQ194">
            <v>2</v>
          </cell>
          <cell r="ER194">
            <v>4</v>
          </cell>
          <cell r="ES194">
            <v>2</v>
          </cell>
          <cell r="ET194">
            <v>2</v>
          </cell>
          <cell r="EU194">
            <v>4</v>
          </cell>
          <cell r="EV194">
            <v>7</v>
          </cell>
          <cell r="EW194">
            <v>8</v>
          </cell>
          <cell r="EX194">
            <v>15</v>
          </cell>
          <cell r="EY194">
            <v>34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0</v>
          </cell>
          <cell r="FI194">
            <v>0</v>
          </cell>
          <cell r="FJ194">
            <v>0</v>
          </cell>
          <cell r="FK194">
            <v>0</v>
          </cell>
          <cell r="FL194">
            <v>0</v>
          </cell>
          <cell r="FM194">
            <v>143</v>
          </cell>
          <cell r="FN194">
            <v>11</v>
          </cell>
          <cell r="FO194">
            <v>10</v>
          </cell>
          <cell r="FP194">
            <v>21</v>
          </cell>
          <cell r="FQ194">
            <v>11</v>
          </cell>
          <cell r="FR194">
            <v>8</v>
          </cell>
          <cell r="FS194">
            <v>19</v>
          </cell>
          <cell r="FT194">
            <v>0</v>
          </cell>
          <cell r="FU194">
            <v>0</v>
          </cell>
          <cell r="FV194">
            <v>0</v>
          </cell>
          <cell r="FW194">
            <v>10</v>
          </cell>
        </row>
        <row r="195">
          <cell r="A195" t="str">
            <v>ВППРостов-на-Дону (Платов)ЮФО</v>
          </cell>
          <cell r="B195" t="str">
            <v>Ростовский</v>
          </cell>
          <cell r="C195" t="str">
            <v>Ростов-на-Дону (Платов)</v>
          </cell>
          <cell r="D195" t="str">
            <v>ВПП</v>
          </cell>
          <cell r="E195" t="str">
            <v>ВПП</v>
          </cell>
          <cell r="F195" t="str">
            <v>да</v>
          </cell>
          <cell r="G195" t="str">
            <v>ЮФО</v>
          </cell>
          <cell r="H195" t="str">
            <v>Ростовская область</v>
          </cell>
          <cell r="I195" t="str">
            <v>Не является признаком отнесения к МТК</v>
          </cell>
          <cell r="J195" t="str">
            <v>Не является признаком отнесения к МТК</v>
          </cell>
          <cell r="K195" t="str">
            <v>нет</v>
          </cell>
          <cell r="L195" t="str">
            <v>не применимо</v>
          </cell>
          <cell r="M195" t="str">
            <v>не применимо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22</v>
          </cell>
          <cell r="T195">
            <v>522</v>
          </cell>
          <cell r="U195">
            <v>1059</v>
          </cell>
          <cell r="V195">
            <v>1603</v>
          </cell>
          <cell r="W195">
            <v>754</v>
          </cell>
          <cell r="X195">
            <v>1239</v>
          </cell>
          <cell r="Y195">
            <v>951</v>
          </cell>
          <cell r="Z195">
            <v>55</v>
          </cell>
          <cell r="AA195">
            <v>2999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4602</v>
          </cell>
          <cell r="AH195">
            <v>32</v>
          </cell>
          <cell r="AI195">
            <v>57</v>
          </cell>
          <cell r="AJ195">
            <v>4</v>
          </cell>
          <cell r="AK195">
            <v>17</v>
          </cell>
          <cell r="AL195">
            <v>110</v>
          </cell>
          <cell r="AM195">
            <v>782</v>
          </cell>
          <cell r="AN195">
            <v>1624</v>
          </cell>
          <cell r="AO195">
            <v>1836</v>
          </cell>
          <cell r="AP195">
            <v>1272</v>
          </cell>
          <cell r="AQ195">
            <v>5514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5624</v>
          </cell>
          <cell r="AX195">
            <v>0</v>
          </cell>
          <cell r="AY195">
            <v>5</v>
          </cell>
          <cell r="AZ195">
            <v>0</v>
          </cell>
          <cell r="BA195">
            <v>0</v>
          </cell>
          <cell r="BB195">
            <v>5</v>
          </cell>
          <cell r="BC195">
            <v>1046</v>
          </cell>
          <cell r="BD195">
            <v>1357</v>
          </cell>
          <cell r="BE195">
            <v>1476</v>
          </cell>
          <cell r="BF195">
            <v>1108</v>
          </cell>
          <cell r="BG195">
            <v>4987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4992</v>
          </cell>
          <cell r="BN195">
            <v>7</v>
          </cell>
          <cell r="BO195">
            <v>2</v>
          </cell>
          <cell r="BP195">
            <v>9</v>
          </cell>
          <cell r="BQ195">
            <v>7</v>
          </cell>
          <cell r="BR195">
            <v>9</v>
          </cell>
          <cell r="BS195">
            <v>16</v>
          </cell>
          <cell r="BT195">
            <v>7</v>
          </cell>
          <cell r="BU195">
            <v>8</v>
          </cell>
          <cell r="BV195">
            <v>15</v>
          </cell>
          <cell r="BW195">
            <v>164</v>
          </cell>
          <cell r="BX195">
            <v>173</v>
          </cell>
          <cell r="BY195">
            <v>337</v>
          </cell>
          <cell r="BZ195">
            <v>377</v>
          </cell>
          <cell r="CA195">
            <v>705</v>
          </cell>
          <cell r="CB195">
            <v>53</v>
          </cell>
          <cell r="CC195">
            <v>835</v>
          </cell>
          <cell r="CD195">
            <v>0</v>
          </cell>
          <cell r="CE195">
            <v>1593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1970</v>
          </cell>
          <cell r="CL195">
            <v>214</v>
          </cell>
          <cell r="CM195">
            <v>205</v>
          </cell>
          <cell r="CN195">
            <v>419</v>
          </cell>
          <cell r="CO195">
            <v>8</v>
          </cell>
          <cell r="CP195">
            <v>6</v>
          </cell>
          <cell r="CQ195">
            <v>14</v>
          </cell>
          <cell r="CR195">
            <v>105</v>
          </cell>
          <cell r="CS195">
            <v>107</v>
          </cell>
          <cell r="CT195">
            <v>212</v>
          </cell>
          <cell r="CU195">
            <v>454</v>
          </cell>
          <cell r="CV195">
            <v>453</v>
          </cell>
          <cell r="CW195">
            <v>907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3</v>
          </cell>
          <cell r="DE195">
            <v>8</v>
          </cell>
          <cell r="DF195">
            <v>11</v>
          </cell>
          <cell r="DG195">
            <v>229</v>
          </cell>
          <cell r="DH195">
            <v>222</v>
          </cell>
          <cell r="DI195">
            <v>451</v>
          </cell>
          <cell r="DJ195">
            <v>888</v>
          </cell>
          <cell r="DK195">
            <v>875</v>
          </cell>
          <cell r="DL195">
            <v>1763</v>
          </cell>
          <cell r="DM195">
            <v>469</v>
          </cell>
          <cell r="DN195">
            <v>470</v>
          </cell>
          <cell r="DO195">
            <v>939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895</v>
          </cell>
          <cell r="DW195">
            <v>3821</v>
          </cell>
          <cell r="DX195">
            <v>0</v>
          </cell>
          <cell r="DY195">
            <v>4716</v>
          </cell>
          <cell r="DZ195">
            <v>1</v>
          </cell>
          <cell r="EA195">
            <v>1</v>
          </cell>
          <cell r="EB195">
            <v>2</v>
          </cell>
          <cell r="EC195">
            <v>1</v>
          </cell>
          <cell r="ED195">
            <v>2</v>
          </cell>
          <cell r="EE195">
            <v>3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5</v>
          </cell>
          <cell r="EM195">
            <v>289</v>
          </cell>
          <cell r="EN195">
            <v>294</v>
          </cell>
          <cell r="EO195">
            <v>583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1</v>
          </cell>
          <cell r="EW195">
            <v>0</v>
          </cell>
          <cell r="EX195">
            <v>1</v>
          </cell>
          <cell r="EY195">
            <v>584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  <cell r="FG195">
            <v>0</v>
          </cell>
          <cell r="FH195">
            <v>0</v>
          </cell>
          <cell r="FI195">
            <v>0</v>
          </cell>
          <cell r="FJ195">
            <v>0</v>
          </cell>
          <cell r="FK195">
            <v>0</v>
          </cell>
          <cell r="FL195">
            <v>0</v>
          </cell>
          <cell r="FM195">
            <v>589</v>
          </cell>
          <cell r="FN195">
            <v>0</v>
          </cell>
          <cell r="FO195">
            <v>0</v>
          </cell>
          <cell r="FP195">
            <v>0</v>
          </cell>
          <cell r="FQ195">
            <v>1</v>
          </cell>
          <cell r="FR195">
            <v>1</v>
          </cell>
          <cell r="FS195">
            <v>2</v>
          </cell>
          <cell r="FT195">
            <v>0</v>
          </cell>
          <cell r="FU195">
            <v>0</v>
          </cell>
          <cell r="FV195">
            <v>0</v>
          </cell>
          <cell r="FW195">
            <v>0</v>
          </cell>
        </row>
        <row r="196">
          <cell r="A196" t="str">
            <v>ВППСабеттаУФО</v>
          </cell>
          <cell r="B196" t="str">
            <v>Мурманский</v>
          </cell>
          <cell r="C196" t="str">
            <v>Сабетта</v>
          </cell>
          <cell r="D196" t="str">
            <v>ВПП</v>
          </cell>
          <cell r="E196" t="str">
            <v>ВПП</v>
          </cell>
          <cell r="F196" t="str">
            <v>да</v>
          </cell>
          <cell r="G196" t="str">
            <v>УФО</v>
          </cell>
          <cell r="H196" t="str">
            <v>Ямало-Ненецкий автономный округ</v>
          </cell>
          <cell r="I196" t="str">
            <v>Не является признаком отнесения к МТК</v>
          </cell>
          <cell r="J196" t="str">
            <v>Не является признаком отнесения к МТК</v>
          </cell>
          <cell r="K196" t="str">
            <v>да</v>
          </cell>
          <cell r="L196" t="str">
            <v>не применимо</v>
          </cell>
          <cell r="M196" t="str">
            <v>не применимо</v>
          </cell>
          <cell r="N196">
            <v>0</v>
          </cell>
          <cell r="O196">
            <v>0</v>
          </cell>
          <cell r="P196">
            <v>0</v>
          </cell>
          <cell r="Q196">
            <v>2</v>
          </cell>
          <cell r="R196">
            <v>9</v>
          </cell>
          <cell r="S196">
            <v>17</v>
          </cell>
          <cell r="T196">
            <v>13</v>
          </cell>
          <cell r="U196">
            <v>8</v>
          </cell>
          <cell r="V196">
            <v>47</v>
          </cell>
          <cell r="W196">
            <v>3</v>
          </cell>
          <cell r="X196">
            <v>4</v>
          </cell>
          <cell r="Y196">
            <v>6</v>
          </cell>
          <cell r="Z196">
            <v>5</v>
          </cell>
          <cell r="AA196">
            <v>18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65</v>
          </cell>
          <cell r="AH196">
            <v>3</v>
          </cell>
          <cell r="AI196">
            <v>7</v>
          </cell>
          <cell r="AJ196">
            <v>7</v>
          </cell>
          <cell r="AK196">
            <v>9</v>
          </cell>
          <cell r="AL196">
            <v>26</v>
          </cell>
          <cell r="AM196">
            <v>0</v>
          </cell>
          <cell r="AN196">
            <v>0</v>
          </cell>
          <cell r="AO196">
            <v>2</v>
          </cell>
          <cell r="AP196">
            <v>4</v>
          </cell>
          <cell r="AQ196">
            <v>6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32</v>
          </cell>
          <cell r="AX196">
            <v>1</v>
          </cell>
          <cell r="AY196">
            <v>1</v>
          </cell>
          <cell r="AZ196">
            <v>0</v>
          </cell>
          <cell r="BA196">
            <v>0</v>
          </cell>
          <cell r="BB196">
            <v>2</v>
          </cell>
          <cell r="BC196">
            <v>0</v>
          </cell>
          <cell r="BD196">
            <v>0</v>
          </cell>
          <cell r="BE196">
            <v>0</v>
          </cell>
          <cell r="BF196">
            <v>5</v>
          </cell>
          <cell r="BG196">
            <v>5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7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0</v>
          </cell>
          <cell r="DF196">
            <v>0</v>
          </cell>
          <cell r="DG196">
            <v>0</v>
          </cell>
          <cell r="DH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  <cell r="DV196">
            <v>0</v>
          </cell>
          <cell r="DW196">
            <v>0</v>
          </cell>
          <cell r="DX196">
            <v>0</v>
          </cell>
          <cell r="DY196">
            <v>0</v>
          </cell>
          <cell r="DZ196">
            <v>0</v>
          </cell>
          <cell r="EA196">
            <v>0</v>
          </cell>
          <cell r="EB196">
            <v>0</v>
          </cell>
          <cell r="EC196">
            <v>0</v>
          </cell>
          <cell r="ED196">
            <v>0</v>
          </cell>
          <cell r="EE196">
            <v>0</v>
          </cell>
          <cell r="EF196">
            <v>0</v>
          </cell>
          <cell r="EG196">
            <v>0</v>
          </cell>
          <cell r="EH196">
            <v>0</v>
          </cell>
          <cell r="EI196">
            <v>0</v>
          </cell>
          <cell r="EJ196">
            <v>0</v>
          </cell>
          <cell r="EK196">
            <v>0</v>
          </cell>
          <cell r="EL196">
            <v>0</v>
          </cell>
          <cell r="EM196">
            <v>0</v>
          </cell>
          <cell r="EN196">
            <v>0</v>
          </cell>
          <cell r="EO196">
            <v>0</v>
          </cell>
          <cell r="EP196">
            <v>0</v>
          </cell>
          <cell r="EQ196">
            <v>0</v>
          </cell>
          <cell r="ER196">
            <v>0</v>
          </cell>
          <cell r="ES196">
            <v>0</v>
          </cell>
          <cell r="ET196">
            <v>0</v>
          </cell>
          <cell r="EU196">
            <v>0</v>
          </cell>
          <cell r="EV196">
            <v>0</v>
          </cell>
          <cell r="EW196">
            <v>0</v>
          </cell>
          <cell r="EX196">
            <v>0</v>
          </cell>
          <cell r="EY196">
            <v>0</v>
          </cell>
          <cell r="EZ196">
            <v>0</v>
          </cell>
          <cell r="FA196">
            <v>0</v>
          </cell>
          <cell r="FB196">
            <v>0</v>
          </cell>
          <cell r="FC196">
            <v>0</v>
          </cell>
          <cell r="FD196">
            <v>0</v>
          </cell>
          <cell r="FE196">
            <v>0</v>
          </cell>
          <cell r="FF196">
            <v>0</v>
          </cell>
          <cell r="FG196">
            <v>0</v>
          </cell>
          <cell r="FH196">
            <v>0</v>
          </cell>
          <cell r="FI196">
            <v>0</v>
          </cell>
          <cell r="FJ196">
            <v>0</v>
          </cell>
          <cell r="FK196">
            <v>0</v>
          </cell>
          <cell r="FL196">
            <v>0</v>
          </cell>
          <cell r="FM196">
            <v>0</v>
          </cell>
          <cell r="FN196">
            <v>0</v>
          </cell>
          <cell r="FO196">
            <v>0</v>
          </cell>
          <cell r="FP196">
            <v>0</v>
          </cell>
          <cell r="FQ196">
            <v>0</v>
          </cell>
          <cell r="FR196">
            <v>0</v>
          </cell>
          <cell r="FS196">
            <v>0</v>
          </cell>
          <cell r="FT196">
            <v>0</v>
          </cell>
          <cell r="FU196">
            <v>0</v>
          </cell>
          <cell r="FV196">
            <v>0</v>
          </cell>
          <cell r="FW196">
            <v>0</v>
          </cell>
        </row>
        <row r="197">
          <cell r="A197" t="str">
            <v>ВППСамара (Курумоч)ПФО</v>
          </cell>
          <cell r="B197" t="str">
            <v>Волгоградский</v>
          </cell>
          <cell r="C197" t="str">
            <v>Самара (Курумоч)</v>
          </cell>
          <cell r="D197" t="str">
            <v>ВПП</v>
          </cell>
          <cell r="E197" t="str">
            <v>ВПП</v>
          </cell>
          <cell r="F197" t="str">
            <v>да</v>
          </cell>
          <cell r="G197" t="str">
            <v>ПФО</v>
          </cell>
          <cell r="H197" t="str">
            <v>Самарская область</v>
          </cell>
          <cell r="I197" t="str">
            <v>Не является признаком отнесения к МТК</v>
          </cell>
          <cell r="J197" t="str">
            <v>Не является признаком отнесения к МТК</v>
          </cell>
          <cell r="K197" t="str">
            <v>нет</v>
          </cell>
          <cell r="L197" t="str">
            <v>не применимо</v>
          </cell>
          <cell r="M197" t="str">
            <v>не применимо</v>
          </cell>
          <cell r="N197">
            <v>1460</v>
          </cell>
          <cell r="O197">
            <v>9125</v>
          </cell>
          <cell r="P197">
            <v>0</v>
          </cell>
          <cell r="Q197">
            <v>29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552</v>
          </cell>
          <cell r="X197">
            <v>1386</v>
          </cell>
          <cell r="Y197">
            <v>1920</v>
          </cell>
          <cell r="Z197">
            <v>1207</v>
          </cell>
          <cell r="AA197">
            <v>5065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5065</v>
          </cell>
          <cell r="AH197">
            <v>0</v>
          </cell>
          <cell r="AI197">
            <v>0</v>
          </cell>
          <cell r="AJ197">
            <v>0</v>
          </cell>
          <cell r="AK197">
            <v>1</v>
          </cell>
          <cell r="AL197">
            <v>1</v>
          </cell>
          <cell r="AM197">
            <v>791</v>
          </cell>
          <cell r="AN197">
            <v>1507</v>
          </cell>
          <cell r="AO197">
            <v>1721</v>
          </cell>
          <cell r="AP197">
            <v>957</v>
          </cell>
          <cell r="AQ197">
            <v>4976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4977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596</v>
          </cell>
          <cell r="BD197">
            <v>1366</v>
          </cell>
          <cell r="BE197">
            <v>1651</v>
          </cell>
          <cell r="BF197">
            <v>1025</v>
          </cell>
          <cell r="BG197">
            <v>4638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4638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2</v>
          </cell>
          <cell r="BX197">
            <v>0</v>
          </cell>
          <cell r="BY197">
            <v>2</v>
          </cell>
          <cell r="BZ197">
            <v>2</v>
          </cell>
          <cell r="CA197">
            <v>570</v>
          </cell>
          <cell r="CB197">
            <v>26</v>
          </cell>
          <cell r="CC197">
            <v>65</v>
          </cell>
          <cell r="CD197">
            <v>0</v>
          </cell>
          <cell r="CE197">
            <v>661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663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160</v>
          </cell>
          <cell r="CS197">
            <v>137</v>
          </cell>
          <cell r="CT197">
            <v>297</v>
          </cell>
          <cell r="CU197">
            <v>384</v>
          </cell>
          <cell r="CV197">
            <v>375</v>
          </cell>
          <cell r="CW197">
            <v>759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779</v>
          </cell>
          <cell r="DK197">
            <v>747</v>
          </cell>
          <cell r="DL197">
            <v>1526</v>
          </cell>
          <cell r="DM197">
            <v>575</v>
          </cell>
          <cell r="DN197">
            <v>558</v>
          </cell>
          <cell r="DO197">
            <v>1133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3715</v>
          </cell>
          <cell r="DX197">
            <v>0</v>
          </cell>
          <cell r="DY197">
            <v>3715</v>
          </cell>
          <cell r="DZ197">
            <v>0</v>
          </cell>
          <cell r="EA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1</v>
          </cell>
          <cell r="EH197">
            <v>1</v>
          </cell>
          <cell r="EI197">
            <v>0</v>
          </cell>
          <cell r="EJ197">
            <v>0</v>
          </cell>
          <cell r="EK197">
            <v>0</v>
          </cell>
          <cell r="EL197">
            <v>1</v>
          </cell>
          <cell r="EM197">
            <v>317</v>
          </cell>
          <cell r="EN197">
            <v>312</v>
          </cell>
          <cell r="EO197">
            <v>629</v>
          </cell>
          <cell r="EP197">
            <v>286</v>
          </cell>
          <cell r="EQ197">
            <v>285</v>
          </cell>
          <cell r="ER197">
            <v>571</v>
          </cell>
          <cell r="ES197">
            <v>654</v>
          </cell>
          <cell r="ET197">
            <v>658</v>
          </cell>
          <cell r="EU197">
            <v>1312</v>
          </cell>
          <cell r="EV197">
            <v>495</v>
          </cell>
          <cell r="EW197">
            <v>492</v>
          </cell>
          <cell r="EX197">
            <v>987</v>
          </cell>
          <cell r="EY197">
            <v>3499</v>
          </cell>
          <cell r="EZ197">
            <v>0</v>
          </cell>
          <cell r="FA197">
            <v>0</v>
          </cell>
          <cell r="FB197">
            <v>0</v>
          </cell>
          <cell r="FC197">
            <v>0</v>
          </cell>
          <cell r="FD197">
            <v>0</v>
          </cell>
          <cell r="FE197">
            <v>0</v>
          </cell>
          <cell r="FF197">
            <v>0</v>
          </cell>
          <cell r="FG197">
            <v>0</v>
          </cell>
          <cell r="FH197">
            <v>0</v>
          </cell>
          <cell r="FI197">
            <v>0</v>
          </cell>
          <cell r="FJ197">
            <v>0</v>
          </cell>
          <cell r="FK197">
            <v>0</v>
          </cell>
          <cell r="FL197">
            <v>0</v>
          </cell>
          <cell r="FM197">
            <v>3500</v>
          </cell>
          <cell r="FN197">
            <v>0</v>
          </cell>
          <cell r="FO197">
            <v>0</v>
          </cell>
          <cell r="FP197">
            <v>0</v>
          </cell>
          <cell r="FQ197">
            <v>384</v>
          </cell>
          <cell r="FR197">
            <v>379</v>
          </cell>
          <cell r="FS197">
            <v>763</v>
          </cell>
          <cell r="FT197">
            <v>0</v>
          </cell>
          <cell r="FU197">
            <v>0</v>
          </cell>
          <cell r="FV197">
            <v>0</v>
          </cell>
          <cell r="FW197">
            <v>0</v>
          </cell>
        </row>
        <row r="198">
          <cell r="A198" t="str">
            <v>ВППСанкт-Петербург (Пулково)СЗФО</v>
          </cell>
          <cell r="B198" t="str">
            <v>Санкт-Петербургский</v>
          </cell>
          <cell r="C198" t="str">
            <v>Санкт-Петербург (Пулково)</v>
          </cell>
          <cell r="D198" t="str">
            <v>ВПП</v>
          </cell>
          <cell r="E198" t="str">
            <v>ВПП</v>
          </cell>
          <cell r="F198" t="str">
            <v>да</v>
          </cell>
          <cell r="G198" t="str">
            <v>СЗФО</v>
          </cell>
          <cell r="H198" t="str">
            <v>г. Санкт-Петербург</v>
          </cell>
          <cell r="I198" t="str">
            <v>Не является признаком отнесения к МТК</v>
          </cell>
          <cell r="J198" t="str">
            <v>Не является признаком отнесения к МТК</v>
          </cell>
          <cell r="K198" t="str">
            <v>нет</v>
          </cell>
          <cell r="L198" t="str">
            <v>не применимо</v>
          </cell>
          <cell r="M198" t="str">
            <v>не применимо</v>
          </cell>
          <cell r="N198">
            <v>0</v>
          </cell>
          <cell r="O198">
            <v>105120</v>
          </cell>
          <cell r="P198">
            <v>0</v>
          </cell>
          <cell r="Q198">
            <v>288</v>
          </cell>
          <cell r="R198">
            <v>155</v>
          </cell>
          <cell r="S198">
            <v>145</v>
          </cell>
          <cell r="T198">
            <v>138</v>
          </cell>
          <cell r="U198">
            <v>245</v>
          </cell>
          <cell r="V198">
            <v>683</v>
          </cell>
          <cell r="W198">
            <v>8103</v>
          </cell>
          <cell r="X198">
            <v>13732</v>
          </cell>
          <cell r="Y198">
            <v>19019</v>
          </cell>
          <cell r="Z198">
            <v>11790</v>
          </cell>
          <cell r="AA198">
            <v>52644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53327</v>
          </cell>
          <cell r="AH198">
            <v>469</v>
          </cell>
          <cell r="AI198">
            <v>154</v>
          </cell>
          <cell r="AJ198">
            <v>90</v>
          </cell>
          <cell r="AK198">
            <v>175</v>
          </cell>
          <cell r="AL198">
            <v>888</v>
          </cell>
          <cell r="AM198">
            <v>10026</v>
          </cell>
          <cell r="AN198">
            <v>16835</v>
          </cell>
          <cell r="AO198">
            <v>20199</v>
          </cell>
          <cell r="AP198">
            <v>12712</v>
          </cell>
          <cell r="AQ198">
            <v>59772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60660</v>
          </cell>
          <cell r="AX198">
            <v>169</v>
          </cell>
          <cell r="AY198">
            <v>210</v>
          </cell>
          <cell r="AZ198">
            <v>141</v>
          </cell>
          <cell r="BA198">
            <v>168</v>
          </cell>
          <cell r="BB198">
            <v>688</v>
          </cell>
          <cell r="BC198">
            <v>10737</v>
          </cell>
          <cell r="BD198">
            <v>16197</v>
          </cell>
          <cell r="BE198">
            <v>18630</v>
          </cell>
          <cell r="BF198">
            <v>12584</v>
          </cell>
          <cell r="BG198">
            <v>58148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58836</v>
          </cell>
          <cell r="BN198">
            <v>71</v>
          </cell>
          <cell r="BO198">
            <v>69</v>
          </cell>
          <cell r="BP198">
            <v>140</v>
          </cell>
          <cell r="BQ198">
            <v>81</v>
          </cell>
          <cell r="BR198">
            <v>79</v>
          </cell>
          <cell r="BS198">
            <v>160</v>
          </cell>
          <cell r="BT198">
            <v>422</v>
          </cell>
          <cell r="BU198">
            <v>442</v>
          </cell>
          <cell r="BV198">
            <v>864</v>
          </cell>
          <cell r="BW198">
            <v>123</v>
          </cell>
          <cell r="BX198">
            <v>117</v>
          </cell>
          <cell r="BY198">
            <v>240</v>
          </cell>
          <cell r="BZ198">
            <v>1404</v>
          </cell>
          <cell r="CA198">
            <v>9812</v>
          </cell>
          <cell r="CB198">
            <v>461</v>
          </cell>
          <cell r="CC198">
            <v>2617</v>
          </cell>
          <cell r="CD198">
            <v>0</v>
          </cell>
          <cell r="CE198">
            <v>12890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14294</v>
          </cell>
          <cell r="CL198">
            <v>97</v>
          </cell>
          <cell r="CM198">
            <v>85</v>
          </cell>
          <cell r="CN198">
            <v>182</v>
          </cell>
          <cell r="CO198">
            <v>120</v>
          </cell>
          <cell r="CP198">
            <v>124</v>
          </cell>
          <cell r="CQ198">
            <v>244</v>
          </cell>
          <cell r="CR198">
            <v>1220</v>
          </cell>
          <cell r="CS198">
            <v>1215</v>
          </cell>
          <cell r="CT198">
            <v>2435</v>
          </cell>
          <cell r="CU198">
            <v>2606</v>
          </cell>
          <cell r="CV198">
            <v>2539</v>
          </cell>
          <cell r="CW198">
            <v>5145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937</v>
          </cell>
          <cell r="DE198">
            <v>909</v>
          </cell>
          <cell r="DF198">
            <v>1846</v>
          </cell>
          <cell r="DG198">
            <v>96</v>
          </cell>
          <cell r="DH198">
            <v>106</v>
          </cell>
          <cell r="DI198">
            <v>202</v>
          </cell>
          <cell r="DJ198">
            <v>3388</v>
          </cell>
          <cell r="DK198">
            <v>3390</v>
          </cell>
          <cell r="DL198">
            <v>6778</v>
          </cell>
          <cell r="DM198">
            <v>4453</v>
          </cell>
          <cell r="DN198">
            <v>4468</v>
          </cell>
          <cell r="DO198">
            <v>8921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2474</v>
          </cell>
          <cell r="DW198">
            <v>23279</v>
          </cell>
          <cell r="DX198">
            <v>0</v>
          </cell>
          <cell r="DY198">
            <v>25753</v>
          </cell>
          <cell r="DZ198">
            <v>60</v>
          </cell>
          <cell r="EA198">
            <v>60</v>
          </cell>
          <cell r="EB198">
            <v>120</v>
          </cell>
          <cell r="EC198">
            <v>2</v>
          </cell>
          <cell r="ED198">
            <v>2</v>
          </cell>
          <cell r="EE198">
            <v>4</v>
          </cell>
          <cell r="EF198">
            <v>12</v>
          </cell>
          <cell r="EG198">
            <v>10</v>
          </cell>
          <cell r="EH198">
            <v>22</v>
          </cell>
          <cell r="EI198">
            <v>4</v>
          </cell>
          <cell r="EJ198">
            <v>14</v>
          </cell>
          <cell r="EK198">
            <v>18</v>
          </cell>
          <cell r="EL198">
            <v>164</v>
          </cell>
          <cell r="EM198">
            <v>2924</v>
          </cell>
          <cell r="EN198">
            <v>2967</v>
          </cell>
          <cell r="EO198">
            <v>5891</v>
          </cell>
          <cell r="EP198">
            <v>1682</v>
          </cell>
          <cell r="EQ198">
            <v>1671</v>
          </cell>
          <cell r="ER198">
            <v>3353</v>
          </cell>
          <cell r="ES198">
            <v>2367</v>
          </cell>
          <cell r="ET198">
            <v>2378</v>
          </cell>
          <cell r="EU198">
            <v>4745</v>
          </cell>
          <cell r="EV198">
            <v>2181</v>
          </cell>
          <cell r="EW198">
            <v>2165</v>
          </cell>
          <cell r="EX198">
            <v>4346</v>
          </cell>
          <cell r="EY198">
            <v>18335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0</v>
          </cell>
          <cell r="FF198">
            <v>0</v>
          </cell>
          <cell r="FG198">
            <v>0</v>
          </cell>
          <cell r="FH198">
            <v>0</v>
          </cell>
          <cell r="FI198">
            <v>0</v>
          </cell>
          <cell r="FJ198">
            <v>0</v>
          </cell>
          <cell r="FK198">
            <v>0</v>
          </cell>
          <cell r="FL198">
            <v>0</v>
          </cell>
          <cell r="FM198">
            <v>18499</v>
          </cell>
          <cell r="FN198">
            <v>5</v>
          </cell>
          <cell r="FO198">
            <v>5</v>
          </cell>
          <cell r="FP198">
            <v>10</v>
          </cell>
          <cell r="FQ198">
            <v>2176</v>
          </cell>
          <cell r="FR198">
            <v>2183</v>
          </cell>
          <cell r="FS198">
            <v>4359</v>
          </cell>
          <cell r="FT198">
            <v>0</v>
          </cell>
          <cell r="FU198">
            <v>0</v>
          </cell>
          <cell r="FV198">
            <v>0</v>
          </cell>
          <cell r="FW198">
            <v>3</v>
          </cell>
        </row>
        <row r="199">
          <cell r="A199" t="str">
            <v>ВППСаранскПФО</v>
          </cell>
          <cell r="B199" t="str">
            <v>Волгоградский</v>
          </cell>
          <cell r="C199" t="str">
            <v>Саранск</v>
          </cell>
          <cell r="D199" t="str">
            <v>ВПП</v>
          </cell>
          <cell r="E199" t="str">
            <v>ВПП</v>
          </cell>
          <cell r="F199" t="str">
            <v>нет</v>
          </cell>
          <cell r="G199" t="str">
            <v>ПФО</v>
          </cell>
          <cell r="H199" t="str">
            <v>Республика Мордовия</v>
          </cell>
          <cell r="I199" t="str">
            <v>Не является признаком отнесения к МТК</v>
          </cell>
          <cell r="J199" t="str">
            <v>Не является признаком отнесения к МТК</v>
          </cell>
          <cell r="K199" t="str">
            <v>нет</v>
          </cell>
          <cell r="L199" t="str">
            <v>не применимо</v>
          </cell>
          <cell r="M199" t="str">
            <v>не применимо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15</v>
          </cell>
          <cell r="AO199">
            <v>0</v>
          </cell>
          <cell r="AP199">
            <v>0</v>
          </cell>
          <cell r="AQ199">
            <v>15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15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2</v>
          </cell>
          <cell r="BE199">
            <v>2</v>
          </cell>
          <cell r="BF199">
            <v>0</v>
          </cell>
          <cell r="BG199">
            <v>4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4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  <cell r="EW199">
            <v>0</v>
          </cell>
          <cell r="EX199">
            <v>0</v>
          </cell>
          <cell r="EY199">
            <v>0</v>
          </cell>
          <cell r="EZ199">
            <v>0</v>
          </cell>
          <cell r="FA199">
            <v>0</v>
          </cell>
          <cell r="FB199">
            <v>0</v>
          </cell>
          <cell r="FC199">
            <v>0</v>
          </cell>
          <cell r="FD199">
            <v>0</v>
          </cell>
          <cell r="FE199">
            <v>0</v>
          </cell>
          <cell r="FF199">
            <v>0</v>
          </cell>
          <cell r="FG199">
            <v>0</v>
          </cell>
          <cell r="FH199">
            <v>0</v>
          </cell>
          <cell r="FI199">
            <v>0</v>
          </cell>
          <cell r="FJ199">
            <v>0</v>
          </cell>
          <cell r="FK199">
            <v>0</v>
          </cell>
          <cell r="FL199">
            <v>0</v>
          </cell>
          <cell r="FM199">
            <v>0</v>
          </cell>
          <cell r="FN199">
            <v>0</v>
          </cell>
          <cell r="FO199">
            <v>0</v>
          </cell>
          <cell r="FP199">
            <v>0</v>
          </cell>
          <cell r="FQ199">
            <v>0</v>
          </cell>
          <cell r="FR199">
            <v>0</v>
          </cell>
          <cell r="FS199">
            <v>0</v>
          </cell>
          <cell r="FT199">
            <v>0</v>
          </cell>
          <cell r="FU199">
            <v>0</v>
          </cell>
          <cell r="FV199">
            <v>0</v>
          </cell>
          <cell r="FW199">
            <v>0</v>
          </cell>
        </row>
        <row r="200">
          <cell r="A200" t="str">
            <v>ВППСаратов (Гагарин)ПФО</v>
          </cell>
          <cell r="B200" t="str">
            <v>Волгоградский</v>
          </cell>
          <cell r="C200" t="str">
            <v>Саратов (Гагарин)</v>
          </cell>
          <cell r="D200" t="str">
            <v>ВПП</v>
          </cell>
          <cell r="E200" t="str">
            <v>ВПП</v>
          </cell>
          <cell r="F200" t="str">
            <v>да</v>
          </cell>
          <cell r="G200" t="str">
            <v>ПФО</v>
          </cell>
          <cell r="H200" t="str">
            <v>Саратовская область</v>
          </cell>
          <cell r="I200" t="str">
            <v>Не является признаком отнесения к МТК</v>
          </cell>
          <cell r="J200" t="str">
            <v>Не является признаком отнесения к МТК</v>
          </cell>
          <cell r="K200" t="str">
            <v>нет</v>
          </cell>
          <cell r="L200" t="str">
            <v>не применимо</v>
          </cell>
          <cell r="M200" t="str">
            <v>не применимо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2</v>
          </cell>
          <cell r="BA200">
            <v>12</v>
          </cell>
          <cell r="BB200">
            <v>14</v>
          </cell>
          <cell r="BC200">
            <v>4</v>
          </cell>
          <cell r="BD200">
            <v>34</v>
          </cell>
          <cell r="BE200">
            <v>87</v>
          </cell>
          <cell r="BF200">
            <v>50</v>
          </cell>
          <cell r="BG200">
            <v>175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189</v>
          </cell>
          <cell r="BN200">
            <v>4</v>
          </cell>
          <cell r="BO200">
            <v>4</v>
          </cell>
          <cell r="BP200">
            <v>8</v>
          </cell>
          <cell r="BQ200">
            <v>0</v>
          </cell>
          <cell r="BR200">
            <v>0</v>
          </cell>
          <cell r="BS200">
            <v>0</v>
          </cell>
          <cell r="BT200">
            <v>2</v>
          </cell>
          <cell r="BU200">
            <v>4</v>
          </cell>
          <cell r="BV200">
            <v>6</v>
          </cell>
          <cell r="BW200">
            <v>8</v>
          </cell>
          <cell r="BX200">
            <v>8</v>
          </cell>
          <cell r="BY200">
            <v>16</v>
          </cell>
          <cell r="BZ200">
            <v>30</v>
          </cell>
          <cell r="CA200">
            <v>10</v>
          </cell>
          <cell r="CB200">
            <v>0</v>
          </cell>
          <cell r="CC200">
            <v>12</v>
          </cell>
          <cell r="CD200">
            <v>0</v>
          </cell>
          <cell r="CE200">
            <v>22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52</v>
          </cell>
          <cell r="CL200">
            <v>3</v>
          </cell>
          <cell r="CM200">
            <v>3</v>
          </cell>
          <cell r="CN200">
            <v>6</v>
          </cell>
          <cell r="CO200">
            <v>3</v>
          </cell>
          <cell r="CP200">
            <v>1</v>
          </cell>
          <cell r="CQ200">
            <v>4</v>
          </cell>
          <cell r="CR200">
            <v>1</v>
          </cell>
          <cell r="CS200">
            <v>2</v>
          </cell>
          <cell r="CT200">
            <v>3</v>
          </cell>
          <cell r="CU200">
            <v>33</v>
          </cell>
          <cell r="CV200">
            <v>28</v>
          </cell>
          <cell r="CW200">
            <v>61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3</v>
          </cell>
          <cell r="DF200">
            <v>3</v>
          </cell>
          <cell r="DG200">
            <v>2</v>
          </cell>
          <cell r="DH200">
            <v>0</v>
          </cell>
          <cell r="DI200">
            <v>2</v>
          </cell>
          <cell r="DJ200">
            <v>107</v>
          </cell>
          <cell r="DK200">
            <v>96</v>
          </cell>
          <cell r="DL200">
            <v>203</v>
          </cell>
          <cell r="DM200">
            <v>79</v>
          </cell>
          <cell r="DN200">
            <v>77</v>
          </cell>
          <cell r="DO200">
            <v>156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15</v>
          </cell>
          <cell r="DW200">
            <v>423</v>
          </cell>
          <cell r="DX200">
            <v>0</v>
          </cell>
          <cell r="DY200">
            <v>438</v>
          </cell>
          <cell r="DZ200">
            <v>2</v>
          </cell>
          <cell r="EA200">
            <v>1</v>
          </cell>
          <cell r="EB200">
            <v>3</v>
          </cell>
          <cell r="EC200">
            <v>0</v>
          </cell>
          <cell r="ED200">
            <v>0</v>
          </cell>
          <cell r="EE200">
            <v>0</v>
          </cell>
          <cell r="EF200">
            <v>3</v>
          </cell>
          <cell r="EG200">
            <v>3</v>
          </cell>
          <cell r="EH200">
            <v>6</v>
          </cell>
          <cell r="EI200">
            <v>0</v>
          </cell>
          <cell r="EJ200">
            <v>0</v>
          </cell>
          <cell r="EK200">
            <v>0</v>
          </cell>
          <cell r="EL200">
            <v>9</v>
          </cell>
          <cell r="EM200">
            <v>24</v>
          </cell>
          <cell r="EN200">
            <v>22</v>
          </cell>
          <cell r="EO200">
            <v>46</v>
          </cell>
          <cell r="EP200">
            <v>5</v>
          </cell>
          <cell r="EQ200">
            <v>3</v>
          </cell>
          <cell r="ER200">
            <v>8</v>
          </cell>
          <cell r="ES200">
            <v>10</v>
          </cell>
          <cell r="ET200">
            <v>6</v>
          </cell>
          <cell r="EU200">
            <v>16</v>
          </cell>
          <cell r="EV200">
            <v>9</v>
          </cell>
          <cell r="EW200">
            <v>10</v>
          </cell>
          <cell r="EX200">
            <v>19</v>
          </cell>
          <cell r="EY200">
            <v>89</v>
          </cell>
          <cell r="EZ200">
            <v>0</v>
          </cell>
          <cell r="FA200">
            <v>0</v>
          </cell>
          <cell r="FB200">
            <v>0</v>
          </cell>
          <cell r="FC200">
            <v>0</v>
          </cell>
          <cell r="FD200">
            <v>0</v>
          </cell>
          <cell r="FE200">
            <v>0</v>
          </cell>
          <cell r="FF200">
            <v>0</v>
          </cell>
          <cell r="FG200">
            <v>0</v>
          </cell>
          <cell r="FH200">
            <v>0</v>
          </cell>
          <cell r="FI200">
            <v>0</v>
          </cell>
          <cell r="FJ200">
            <v>0</v>
          </cell>
          <cell r="FK200">
            <v>0</v>
          </cell>
          <cell r="FL200">
            <v>0</v>
          </cell>
          <cell r="FM200">
            <v>98</v>
          </cell>
          <cell r="FN200">
            <v>0</v>
          </cell>
          <cell r="FO200">
            <v>0</v>
          </cell>
          <cell r="FP200">
            <v>0</v>
          </cell>
          <cell r="FQ200">
            <v>17</v>
          </cell>
          <cell r="FR200">
            <v>20</v>
          </cell>
          <cell r="FS200">
            <v>37</v>
          </cell>
          <cell r="FT200">
            <v>0</v>
          </cell>
          <cell r="FU200">
            <v>0</v>
          </cell>
          <cell r="FV200">
            <v>0</v>
          </cell>
          <cell r="FW200">
            <v>0</v>
          </cell>
        </row>
        <row r="201">
          <cell r="A201" t="str">
            <v>ВППСимферопольЮФО</v>
          </cell>
          <cell r="B201" t="str">
            <v>Крымский</v>
          </cell>
          <cell r="C201" t="str">
            <v>Симферополь</v>
          </cell>
          <cell r="D201" t="str">
            <v>ВПП</v>
          </cell>
          <cell r="E201" t="str">
            <v>ВПП</v>
          </cell>
          <cell r="F201" t="str">
            <v>да</v>
          </cell>
          <cell r="G201" t="str">
            <v>ЮФО</v>
          </cell>
          <cell r="H201" t="str">
            <v>Республика Крым</v>
          </cell>
          <cell r="I201" t="str">
            <v>Не является признаком отнесения к МТК</v>
          </cell>
          <cell r="J201" t="str">
            <v>Не является признаком отнесения к МТК</v>
          </cell>
          <cell r="K201" t="str">
            <v>нет</v>
          </cell>
          <cell r="L201" t="str">
            <v>не применимо</v>
          </cell>
          <cell r="M201" t="str">
            <v>не применимо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2</v>
          </cell>
          <cell r="Y201">
            <v>1</v>
          </cell>
          <cell r="Z201">
            <v>0</v>
          </cell>
          <cell r="AA201">
            <v>3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3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1</v>
          </cell>
          <cell r="AN201">
            <v>0</v>
          </cell>
          <cell r="AO201">
            <v>1</v>
          </cell>
          <cell r="AP201">
            <v>2</v>
          </cell>
          <cell r="AQ201">
            <v>4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4</v>
          </cell>
          <cell r="AX201">
            <v>0</v>
          </cell>
          <cell r="AY201">
            <v>1</v>
          </cell>
          <cell r="AZ201">
            <v>0</v>
          </cell>
          <cell r="BA201">
            <v>0</v>
          </cell>
          <cell r="BB201">
            <v>1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2</v>
          </cell>
          <cell r="CB201">
            <v>0</v>
          </cell>
          <cell r="CC201">
            <v>0</v>
          </cell>
          <cell r="CD201">
            <v>0</v>
          </cell>
          <cell r="CE201">
            <v>2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2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DZ201">
            <v>0</v>
          </cell>
          <cell r="EA201">
            <v>0</v>
          </cell>
          <cell r="EB201">
            <v>0</v>
          </cell>
          <cell r="EC201">
            <v>0</v>
          </cell>
          <cell r="ED201">
            <v>0</v>
          </cell>
          <cell r="EE201">
            <v>0</v>
          </cell>
          <cell r="EF201">
            <v>0</v>
          </cell>
          <cell r="EG201">
            <v>0</v>
          </cell>
          <cell r="EH201">
            <v>0</v>
          </cell>
          <cell r="EI201">
            <v>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  <cell r="EU201">
            <v>0</v>
          </cell>
          <cell r="EV201">
            <v>0</v>
          </cell>
          <cell r="EW201">
            <v>0</v>
          </cell>
          <cell r="EX201">
            <v>0</v>
          </cell>
          <cell r="EY201">
            <v>0</v>
          </cell>
          <cell r="EZ201">
            <v>0</v>
          </cell>
          <cell r="FA201">
            <v>0</v>
          </cell>
          <cell r="FB201">
            <v>0</v>
          </cell>
          <cell r="FC201">
            <v>0</v>
          </cell>
          <cell r="FD201">
            <v>0</v>
          </cell>
          <cell r="FE201">
            <v>0</v>
          </cell>
          <cell r="FF201">
            <v>0</v>
          </cell>
          <cell r="FG201">
            <v>0</v>
          </cell>
          <cell r="FH201">
            <v>0</v>
          </cell>
          <cell r="FI201">
            <v>0</v>
          </cell>
          <cell r="FJ201">
            <v>0</v>
          </cell>
          <cell r="FK201">
            <v>0</v>
          </cell>
          <cell r="FL201">
            <v>0</v>
          </cell>
          <cell r="FM201">
            <v>0</v>
          </cell>
          <cell r="FN201">
            <v>0</v>
          </cell>
          <cell r="FO201">
            <v>0</v>
          </cell>
          <cell r="FP201">
            <v>0</v>
          </cell>
          <cell r="FQ201">
            <v>0</v>
          </cell>
          <cell r="FR201">
            <v>0</v>
          </cell>
          <cell r="FS201">
            <v>0</v>
          </cell>
          <cell r="FT201">
            <v>0</v>
          </cell>
          <cell r="FU201">
            <v>0</v>
          </cell>
          <cell r="FV201">
            <v>0</v>
          </cell>
          <cell r="FW201">
            <v>0</v>
          </cell>
        </row>
        <row r="202">
          <cell r="A202" t="str">
            <v>ВППСочиЮФО</v>
          </cell>
          <cell r="B202" t="str">
            <v>Сочинский</v>
          </cell>
          <cell r="C202" t="str">
            <v>Сочи</v>
          </cell>
          <cell r="D202" t="str">
            <v>ВПП</v>
          </cell>
          <cell r="E202" t="str">
            <v>ВПП</v>
          </cell>
          <cell r="F202" t="str">
            <v>да</v>
          </cell>
          <cell r="G202" t="str">
            <v>ЮФО</v>
          </cell>
          <cell r="H202" t="str">
            <v>Краснодарский край</v>
          </cell>
          <cell r="I202" t="str">
            <v>Не является признаком отнесения к МТК</v>
          </cell>
          <cell r="J202" t="str">
            <v>Не является признаком отнесения к МТК</v>
          </cell>
          <cell r="K202" t="str">
            <v>нет</v>
          </cell>
          <cell r="L202" t="str">
            <v>не применимо</v>
          </cell>
          <cell r="M202" t="str">
            <v>не применимо</v>
          </cell>
          <cell r="N202">
            <v>0</v>
          </cell>
          <cell r="O202">
            <v>4380</v>
          </cell>
          <cell r="P202">
            <v>0</v>
          </cell>
          <cell r="Q202">
            <v>12</v>
          </cell>
          <cell r="R202">
            <v>35</v>
          </cell>
          <cell r="S202">
            <v>54</v>
          </cell>
          <cell r="T202">
            <v>23</v>
          </cell>
          <cell r="U202">
            <v>73</v>
          </cell>
          <cell r="V202">
            <v>185</v>
          </cell>
          <cell r="W202">
            <v>472</v>
          </cell>
          <cell r="X202">
            <v>769</v>
          </cell>
          <cell r="Y202">
            <v>821</v>
          </cell>
          <cell r="Z202">
            <v>743</v>
          </cell>
          <cell r="AA202">
            <v>2805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2990</v>
          </cell>
          <cell r="AH202">
            <v>34</v>
          </cell>
          <cell r="AI202">
            <v>28</v>
          </cell>
          <cell r="AJ202">
            <v>32</v>
          </cell>
          <cell r="AK202">
            <v>22</v>
          </cell>
          <cell r="AL202">
            <v>116</v>
          </cell>
          <cell r="AM202">
            <v>636</v>
          </cell>
          <cell r="AN202">
            <v>989</v>
          </cell>
          <cell r="AO202">
            <v>1289</v>
          </cell>
          <cell r="AP202">
            <v>871</v>
          </cell>
          <cell r="AQ202">
            <v>3785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3901</v>
          </cell>
          <cell r="AX202">
            <v>10</v>
          </cell>
          <cell r="AY202">
            <v>27</v>
          </cell>
          <cell r="AZ202">
            <v>36</v>
          </cell>
          <cell r="BA202">
            <v>21</v>
          </cell>
          <cell r="BB202">
            <v>94</v>
          </cell>
          <cell r="BC202">
            <v>742</v>
          </cell>
          <cell r="BD202">
            <v>910</v>
          </cell>
          <cell r="BE202">
            <v>1270</v>
          </cell>
          <cell r="BF202">
            <v>966</v>
          </cell>
          <cell r="BG202">
            <v>3888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3982</v>
          </cell>
          <cell r="BN202">
            <v>4</v>
          </cell>
          <cell r="BO202">
            <v>2</v>
          </cell>
          <cell r="BP202">
            <v>6</v>
          </cell>
          <cell r="BQ202">
            <v>4</v>
          </cell>
          <cell r="BR202">
            <v>2</v>
          </cell>
          <cell r="BS202">
            <v>6</v>
          </cell>
          <cell r="BT202">
            <v>1</v>
          </cell>
          <cell r="BU202">
            <v>0</v>
          </cell>
          <cell r="BV202">
            <v>1</v>
          </cell>
          <cell r="BW202">
            <v>21</v>
          </cell>
          <cell r="BX202">
            <v>10</v>
          </cell>
          <cell r="BY202">
            <v>31</v>
          </cell>
          <cell r="BZ202">
            <v>44</v>
          </cell>
          <cell r="CA202">
            <v>878</v>
          </cell>
          <cell r="CB202">
            <v>38</v>
          </cell>
          <cell r="CC202">
            <v>185</v>
          </cell>
          <cell r="CD202">
            <v>0</v>
          </cell>
          <cell r="CE202">
            <v>1101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1145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130</v>
          </cell>
          <cell r="CS202">
            <v>140</v>
          </cell>
          <cell r="CT202">
            <v>270</v>
          </cell>
          <cell r="CU202">
            <v>199</v>
          </cell>
          <cell r="CV202">
            <v>208</v>
          </cell>
          <cell r="CW202">
            <v>407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103</v>
          </cell>
          <cell r="DE202">
            <v>102</v>
          </cell>
          <cell r="DF202">
            <v>205</v>
          </cell>
          <cell r="DG202">
            <v>11</v>
          </cell>
          <cell r="DH202">
            <v>16</v>
          </cell>
          <cell r="DI202">
            <v>27</v>
          </cell>
          <cell r="DJ202">
            <v>235</v>
          </cell>
          <cell r="DK202">
            <v>241</v>
          </cell>
          <cell r="DL202">
            <v>476</v>
          </cell>
          <cell r="DM202">
            <v>381</v>
          </cell>
          <cell r="DN202">
            <v>366</v>
          </cell>
          <cell r="DO202">
            <v>747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232</v>
          </cell>
          <cell r="DW202">
            <v>1900</v>
          </cell>
          <cell r="DX202">
            <v>0</v>
          </cell>
          <cell r="DY202">
            <v>2132</v>
          </cell>
          <cell r="DZ202">
            <v>0</v>
          </cell>
          <cell r="EA202">
            <v>0</v>
          </cell>
          <cell r="EB202">
            <v>0</v>
          </cell>
          <cell r="EC202">
            <v>39</v>
          </cell>
          <cell r="ED202">
            <v>40</v>
          </cell>
          <cell r="EE202">
            <v>79</v>
          </cell>
          <cell r="EF202">
            <v>0</v>
          </cell>
          <cell r="EG202">
            <v>0</v>
          </cell>
          <cell r="EH202">
            <v>0</v>
          </cell>
          <cell r="EI202">
            <v>48</v>
          </cell>
          <cell r="EJ202">
            <v>51</v>
          </cell>
          <cell r="EK202">
            <v>99</v>
          </cell>
          <cell r="EL202">
            <v>178</v>
          </cell>
          <cell r="EM202">
            <v>287</v>
          </cell>
          <cell r="EN202">
            <v>293</v>
          </cell>
          <cell r="EO202">
            <v>580</v>
          </cell>
          <cell r="EP202">
            <v>1060</v>
          </cell>
          <cell r="EQ202">
            <v>1058</v>
          </cell>
          <cell r="ER202">
            <v>2118</v>
          </cell>
          <cell r="ES202">
            <v>1604</v>
          </cell>
          <cell r="ET202">
            <v>1650</v>
          </cell>
          <cell r="EU202">
            <v>3254</v>
          </cell>
          <cell r="EV202">
            <v>1582</v>
          </cell>
          <cell r="EW202">
            <v>1529</v>
          </cell>
          <cell r="EX202">
            <v>3111</v>
          </cell>
          <cell r="EY202">
            <v>9063</v>
          </cell>
          <cell r="EZ202">
            <v>0</v>
          </cell>
          <cell r="FA202">
            <v>0</v>
          </cell>
          <cell r="FB202">
            <v>0</v>
          </cell>
          <cell r="FC202">
            <v>0</v>
          </cell>
          <cell r="FD202">
            <v>0</v>
          </cell>
          <cell r="FE202">
            <v>0</v>
          </cell>
          <cell r="FF202">
            <v>0</v>
          </cell>
          <cell r="FG202">
            <v>0</v>
          </cell>
          <cell r="FH202">
            <v>0</v>
          </cell>
          <cell r="FI202">
            <v>0</v>
          </cell>
          <cell r="FJ202">
            <v>0</v>
          </cell>
          <cell r="FK202">
            <v>0</v>
          </cell>
          <cell r="FL202">
            <v>0</v>
          </cell>
          <cell r="FM202">
            <v>9241</v>
          </cell>
          <cell r="FN202">
            <v>0</v>
          </cell>
          <cell r="FO202">
            <v>0</v>
          </cell>
          <cell r="FP202">
            <v>0</v>
          </cell>
          <cell r="FQ202">
            <v>1149</v>
          </cell>
          <cell r="FR202">
            <v>1146</v>
          </cell>
          <cell r="FS202">
            <v>2295</v>
          </cell>
          <cell r="FT202">
            <v>0</v>
          </cell>
          <cell r="FU202">
            <v>0</v>
          </cell>
          <cell r="FV202">
            <v>0</v>
          </cell>
          <cell r="FW202">
            <v>0</v>
          </cell>
        </row>
        <row r="203">
          <cell r="A203" t="str">
            <v>ВППСтаврополь (Шпаковское)СКФО</v>
          </cell>
          <cell r="B203" t="str">
            <v>Ростовский</v>
          </cell>
          <cell r="C203" t="str">
            <v>Ставрополь (Шпаковское)</v>
          </cell>
          <cell r="D203" t="str">
            <v>ВПП</v>
          </cell>
          <cell r="E203" t="str">
            <v>ВПП</v>
          </cell>
          <cell r="F203" t="str">
            <v>да</v>
          </cell>
          <cell r="G203" t="str">
            <v>СКФО</v>
          </cell>
          <cell r="H203" t="str">
            <v>Ставропольский край</v>
          </cell>
          <cell r="I203" t="str">
            <v>Не является признаком отнесения к МТК</v>
          </cell>
          <cell r="J203" t="str">
            <v>Не является признаком отнесения к МТК</v>
          </cell>
          <cell r="K203" t="str">
            <v>нет</v>
          </cell>
          <cell r="L203" t="str">
            <v>не применимо</v>
          </cell>
          <cell r="M203" t="str">
            <v>не применимо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49</v>
          </cell>
          <cell r="X203">
            <v>52</v>
          </cell>
          <cell r="Y203">
            <v>108</v>
          </cell>
          <cell r="Z203">
            <v>59</v>
          </cell>
          <cell r="AA203">
            <v>268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268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50</v>
          </cell>
          <cell r="AN203">
            <v>9</v>
          </cell>
          <cell r="AO203">
            <v>16</v>
          </cell>
          <cell r="AP203">
            <v>90</v>
          </cell>
          <cell r="AQ203">
            <v>165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165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56</v>
          </cell>
          <cell r="BD203">
            <v>20</v>
          </cell>
          <cell r="BE203">
            <v>24</v>
          </cell>
          <cell r="BF203">
            <v>13</v>
          </cell>
          <cell r="BG203">
            <v>113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113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</v>
          </cell>
          <cell r="BU203">
            <v>1</v>
          </cell>
          <cell r="BV203">
            <v>2</v>
          </cell>
          <cell r="BW203">
            <v>0</v>
          </cell>
          <cell r="BX203">
            <v>1</v>
          </cell>
          <cell r="BY203">
            <v>1</v>
          </cell>
          <cell r="BZ203">
            <v>3</v>
          </cell>
          <cell r="CA203">
            <v>12</v>
          </cell>
          <cell r="CB203">
            <v>0</v>
          </cell>
          <cell r="CC203">
            <v>8</v>
          </cell>
          <cell r="CD203">
            <v>0</v>
          </cell>
          <cell r="CE203">
            <v>20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23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2</v>
          </cell>
          <cell r="CS203">
            <v>2</v>
          </cell>
          <cell r="CT203">
            <v>4</v>
          </cell>
          <cell r="CU203">
            <v>5</v>
          </cell>
          <cell r="CV203">
            <v>4</v>
          </cell>
          <cell r="CW203">
            <v>9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F203">
            <v>0</v>
          </cell>
          <cell r="DG203">
            <v>8</v>
          </cell>
          <cell r="DH203">
            <v>10</v>
          </cell>
          <cell r="DI203">
            <v>18</v>
          </cell>
          <cell r="DJ203">
            <v>5</v>
          </cell>
          <cell r="DK203">
            <v>6</v>
          </cell>
          <cell r="DL203">
            <v>11</v>
          </cell>
          <cell r="DM203">
            <v>1</v>
          </cell>
          <cell r="DN203">
            <v>2</v>
          </cell>
          <cell r="DO203">
            <v>3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  <cell r="DV203">
            <v>18</v>
          </cell>
          <cell r="DW203">
            <v>27</v>
          </cell>
          <cell r="DX203">
            <v>0</v>
          </cell>
          <cell r="DY203">
            <v>45</v>
          </cell>
          <cell r="DZ203">
            <v>9</v>
          </cell>
          <cell r="EA203">
            <v>20</v>
          </cell>
          <cell r="EB203">
            <v>29</v>
          </cell>
          <cell r="EC203">
            <v>0</v>
          </cell>
          <cell r="ED203">
            <v>0</v>
          </cell>
          <cell r="EE203">
            <v>0</v>
          </cell>
          <cell r="EF203">
            <v>4</v>
          </cell>
          <cell r="EG203">
            <v>5</v>
          </cell>
          <cell r="EH203">
            <v>9</v>
          </cell>
          <cell r="EI203">
            <v>4</v>
          </cell>
          <cell r="EJ203">
            <v>11</v>
          </cell>
          <cell r="EK203">
            <v>15</v>
          </cell>
          <cell r="EL203">
            <v>53</v>
          </cell>
          <cell r="EM203">
            <v>2</v>
          </cell>
          <cell r="EN203">
            <v>3</v>
          </cell>
          <cell r="EO203">
            <v>5</v>
          </cell>
          <cell r="EP203">
            <v>13</v>
          </cell>
          <cell r="EQ203">
            <v>9</v>
          </cell>
          <cell r="ER203">
            <v>22</v>
          </cell>
          <cell r="ES203">
            <v>7</v>
          </cell>
          <cell r="ET203">
            <v>11</v>
          </cell>
          <cell r="EU203">
            <v>18</v>
          </cell>
          <cell r="EV203">
            <v>28</v>
          </cell>
          <cell r="EW203">
            <v>28</v>
          </cell>
          <cell r="EX203">
            <v>56</v>
          </cell>
          <cell r="EY203">
            <v>101</v>
          </cell>
          <cell r="EZ203">
            <v>0</v>
          </cell>
          <cell r="FA203">
            <v>0</v>
          </cell>
          <cell r="FB203">
            <v>0</v>
          </cell>
          <cell r="FC203">
            <v>0</v>
          </cell>
          <cell r="FD203">
            <v>0</v>
          </cell>
          <cell r="FE203">
            <v>0</v>
          </cell>
          <cell r="FF203">
            <v>0</v>
          </cell>
          <cell r="FG203">
            <v>0</v>
          </cell>
          <cell r="FH203">
            <v>0</v>
          </cell>
          <cell r="FI203">
            <v>0</v>
          </cell>
          <cell r="FJ203">
            <v>0</v>
          </cell>
          <cell r="FK203">
            <v>0</v>
          </cell>
          <cell r="FL203">
            <v>0</v>
          </cell>
          <cell r="FM203">
            <v>154</v>
          </cell>
          <cell r="FN203">
            <v>4</v>
          </cell>
          <cell r="FO203">
            <v>7</v>
          </cell>
          <cell r="FP203">
            <v>11</v>
          </cell>
          <cell r="FQ203">
            <v>24</v>
          </cell>
          <cell r="FR203">
            <v>23</v>
          </cell>
          <cell r="FS203">
            <v>47</v>
          </cell>
          <cell r="FT203">
            <v>0</v>
          </cell>
          <cell r="FU203">
            <v>0</v>
          </cell>
          <cell r="FV203">
            <v>0</v>
          </cell>
          <cell r="FW203">
            <v>3</v>
          </cell>
        </row>
        <row r="204">
          <cell r="A204" t="str">
            <v>ВППСургутУФО</v>
          </cell>
          <cell r="B204" t="str">
            <v>Уральский</v>
          </cell>
          <cell r="C204" t="str">
            <v>Сургут</v>
          </cell>
          <cell r="D204" t="str">
            <v>ВПП</v>
          </cell>
          <cell r="E204" t="str">
            <v>ВПП</v>
          </cell>
          <cell r="F204" t="str">
            <v>да</v>
          </cell>
          <cell r="G204" t="str">
            <v>УФО</v>
          </cell>
          <cell r="H204" t="str">
            <v>Ханты-Мансийский автономный округ - Югра</v>
          </cell>
          <cell r="I204" t="str">
            <v>Не является признаком отнесения к МТК</v>
          </cell>
          <cell r="J204" t="str">
            <v>Не является признаком отнесения к МТК</v>
          </cell>
          <cell r="K204" t="str">
            <v>нет</v>
          </cell>
          <cell r="L204" t="str">
            <v>не применимо</v>
          </cell>
          <cell r="M204" t="str">
            <v>не применимо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1</v>
          </cell>
          <cell r="S204">
            <v>0</v>
          </cell>
          <cell r="T204">
            <v>0</v>
          </cell>
          <cell r="U204">
            <v>0</v>
          </cell>
          <cell r="V204">
            <v>1</v>
          </cell>
          <cell r="W204">
            <v>222</v>
          </cell>
          <cell r="X204">
            <v>259</v>
          </cell>
          <cell r="Y204">
            <v>301</v>
          </cell>
          <cell r="Z204">
            <v>246</v>
          </cell>
          <cell r="AA204">
            <v>1028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1029</v>
          </cell>
          <cell r="AH204">
            <v>0</v>
          </cell>
          <cell r="AI204">
            <v>3</v>
          </cell>
          <cell r="AJ204">
            <v>0</v>
          </cell>
          <cell r="AK204">
            <v>0</v>
          </cell>
          <cell r="AL204">
            <v>3</v>
          </cell>
          <cell r="AM204">
            <v>244</v>
          </cell>
          <cell r="AN204">
            <v>299</v>
          </cell>
          <cell r="AO204">
            <v>353</v>
          </cell>
          <cell r="AP204">
            <v>238</v>
          </cell>
          <cell r="AQ204">
            <v>1134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1137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212</v>
          </cell>
          <cell r="BD204">
            <v>279</v>
          </cell>
          <cell r="BE204">
            <v>329</v>
          </cell>
          <cell r="BF204">
            <v>275</v>
          </cell>
          <cell r="BG204">
            <v>1095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1095</v>
          </cell>
          <cell r="BN204">
            <v>0</v>
          </cell>
          <cell r="BO204">
            <v>0</v>
          </cell>
          <cell r="BP204">
            <v>0</v>
          </cell>
          <cell r="BQ204">
            <v>10</v>
          </cell>
          <cell r="BR204">
            <v>9</v>
          </cell>
          <cell r="BS204">
            <v>19</v>
          </cell>
          <cell r="BT204">
            <v>0</v>
          </cell>
          <cell r="BU204">
            <v>1</v>
          </cell>
          <cell r="BV204">
            <v>1</v>
          </cell>
          <cell r="BW204">
            <v>0</v>
          </cell>
          <cell r="BX204">
            <v>0</v>
          </cell>
          <cell r="BY204">
            <v>0</v>
          </cell>
          <cell r="BZ204">
            <v>20</v>
          </cell>
          <cell r="CA204">
            <v>233</v>
          </cell>
          <cell r="CB204">
            <v>6</v>
          </cell>
          <cell r="CC204">
            <v>48</v>
          </cell>
          <cell r="CD204">
            <v>0</v>
          </cell>
          <cell r="CE204">
            <v>287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307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26</v>
          </cell>
          <cell r="CS204">
            <v>27</v>
          </cell>
          <cell r="CT204">
            <v>53</v>
          </cell>
          <cell r="CU204">
            <v>29</v>
          </cell>
          <cell r="CV204">
            <v>27</v>
          </cell>
          <cell r="CW204">
            <v>56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1</v>
          </cell>
          <cell r="DE204">
            <v>1</v>
          </cell>
          <cell r="DF204">
            <v>2</v>
          </cell>
          <cell r="DG204">
            <v>1</v>
          </cell>
          <cell r="DH204">
            <v>1</v>
          </cell>
          <cell r="DI204">
            <v>2</v>
          </cell>
          <cell r="DJ204">
            <v>20</v>
          </cell>
          <cell r="DK204">
            <v>23</v>
          </cell>
          <cell r="DL204">
            <v>43</v>
          </cell>
          <cell r="DM204">
            <v>95</v>
          </cell>
          <cell r="DN204">
            <v>92</v>
          </cell>
          <cell r="DO204">
            <v>187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  <cell r="DV204">
            <v>4</v>
          </cell>
          <cell r="DW204">
            <v>339</v>
          </cell>
          <cell r="DX204">
            <v>0</v>
          </cell>
          <cell r="DY204">
            <v>343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63</v>
          </cell>
          <cell r="EN204">
            <v>62</v>
          </cell>
          <cell r="EO204">
            <v>125</v>
          </cell>
          <cell r="EP204">
            <v>80</v>
          </cell>
          <cell r="EQ204">
            <v>80</v>
          </cell>
          <cell r="ER204">
            <v>160</v>
          </cell>
          <cell r="ES204">
            <v>153</v>
          </cell>
          <cell r="ET204">
            <v>153</v>
          </cell>
          <cell r="EU204">
            <v>306</v>
          </cell>
          <cell r="EV204">
            <v>133</v>
          </cell>
          <cell r="EW204">
            <v>133</v>
          </cell>
          <cell r="EX204">
            <v>266</v>
          </cell>
          <cell r="EY204">
            <v>857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0</v>
          </cell>
          <cell r="FF204">
            <v>0</v>
          </cell>
          <cell r="FG204">
            <v>0</v>
          </cell>
          <cell r="FH204">
            <v>0</v>
          </cell>
          <cell r="FI204">
            <v>0</v>
          </cell>
          <cell r="FJ204">
            <v>0</v>
          </cell>
          <cell r="FK204">
            <v>0</v>
          </cell>
          <cell r="FL204">
            <v>0</v>
          </cell>
          <cell r="FM204">
            <v>857</v>
          </cell>
          <cell r="FN204">
            <v>0</v>
          </cell>
          <cell r="FO204">
            <v>0</v>
          </cell>
          <cell r="FP204">
            <v>0</v>
          </cell>
          <cell r="FQ204">
            <v>120</v>
          </cell>
          <cell r="FR204">
            <v>121</v>
          </cell>
          <cell r="FS204">
            <v>241</v>
          </cell>
          <cell r="FT204">
            <v>0</v>
          </cell>
          <cell r="FU204">
            <v>0</v>
          </cell>
          <cell r="FV204">
            <v>0</v>
          </cell>
          <cell r="FW204">
            <v>0</v>
          </cell>
        </row>
        <row r="205">
          <cell r="A205" t="str">
            <v>ВППСыктывкарСЗФО</v>
          </cell>
          <cell r="B205" t="str">
            <v>Мурманский</v>
          </cell>
          <cell r="C205" t="str">
            <v>Сыктывкар</v>
          </cell>
          <cell r="D205" t="str">
            <v>ВПП</v>
          </cell>
          <cell r="E205" t="str">
            <v>ВПП</v>
          </cell>
          <cell r="F205" t="str">
            <v>да</v>
          </cell>
          <cell r="G205" t="str">
            <v>СЗФО</v>
          </cell>
          <cell r="H205" t="str">
            <v>Республика Коми</v>
          </cell>
          <cell r="I205" t="str">
            <v>Не является признаком отнесения к МТК</v>
          </cell>
          <cell r="J205" t="str">
            <v>Не является признаком отнесения к МТК</v>
          </cell>
          <cell r="K205" t="str">
            <v>нет</v>
          </cell>
          <cell r="L205" t="str">
            <v>не применимо</v>
          </cell>
          <cell r="M205" t="str">
            <v>не применимо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4</v>
          </cell>
          <cell r="X205">
            <v>88</v>
          </cell>
          <cell r="Y205">
            <v>154</v>
          </cell>
          <cell r="Z205">
            <v>51</v>
          </cell>
          <cell r="AA205">
            <v>297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297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5</v>
          </cell>
          <cell r="AN205">
            <v>142</v>
          </cell>
          <cell r="AO205">
            <v>197</v>
          </cell>
          <cell r="AP205">
            <v>57</v>
          </cell>
          <cell r="AQ205">
            <v>401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401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4</v>
          </cell>
          <cell r="BD205">
            <v>127</v>
          </cell>
          <cell r="BE205">
            <v>196</v>
          </cell>
          <cell r="BF205">
            <v>85</v>
          </cell>
          <cell r="BG205">
            <v>412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412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6</v>
          </cell>
          <cell r="CB205">
            <v>4</v>
          </cell>
          <cell r="CC205">
            <v>4</v>
          </cell>
          <cell r="CD205">
            <v>0</v>
          </cell>
          <cell r="CE205">
            <v>14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14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2</v>
          </cell>
          <cell r="CV205">
            <v>2</v>
          </cell>
          <cell r="CW205">
            <v>4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50</v>
          </cell>
          <cell r="DK205">
            <v>51</v>
          </cell>
          <cell r="DL205">
            <v>101</v>
          </cell>
          <cell r="DM205">
            <v>36</v>
          </cell>
          <cell r="DN205">
            <v>36</v>
          </cell>
          <cell r="DO205">
            <v>72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  <cell r="DV205">
            <v>0</v>
          </cell>
          <cell r="DW205">
            <v>177</v>
          </cell>
          <cell r="DX205">
            <v>0</v>
          </cell>
          <cell r="DY205">
            <v>177</v>
          </cell>
          <cell r="DZ205">
            <v>0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0</v>
          </cell>
          <cell r="EH205">
            <v>0</v>
          </cell>
          <cell r="EI205">
            <v>0</v>
          </cell>
          <cell r="EJ205">
            <v>0</v>
          </cell>
          <cell r="EK205">
            <v>0</v>
          </cell>
          <cell r="EL205">
            <v>0</v>
          </cell>
          <cell r="EM205">
            <v>2</v>
          </cell>
          <cell r="EN205">
            <v>3</v>
          </cell>
          <cell r="EO205">
            <v>5</v>
          </cell>
          <cell r="EP205">
            <v>0</v>
          </cell>
          <cell r="EQ205">
            <v>0</v>
          </cell>
          <cell r="ER205">
            <v>0</v>
          </cell>
          <cell r="ES205">
            <v>0</v>
          </cell>
          <cell r="ET205">
            <v>1</v>
          </cell>
          <cell r="EU205">
            <v>1</v>
          </cell>
          <cell r="EV205">
            <v>2</v>
          </cell>
          <cell r="EW205">
            <v>0</v>
          </cell>
          <cell r="EX205">
            <v>2</v>
          </cell>
          <cell r="EY205">
            <v>8</v>
          </cell>
          <cell r="EZ205">
            <v>0</v>
          </cell>
          <cell r="FA205">
            <v>0</v>
          </cell>
          <cell r="FB205">
            <v>0</v>
          </cell>
          <cell r="FC205">
            <v>0</v>
          </cell>
          <cell r="FD205">
            <v>0</v>
          </cell>
          <cell r="FE205">
            <v>0</v>
          </cell>
          <cell r="FF205">
            <v>0</v>
          </cell>
          <cell r="FG205">
            <v>0</v>
          </cell>
          <cell r="FH205">
            <v>0</v>
          </cell>
          <cell r="FI205">
            <v>0</v>
          </cell>
          <cell r="FJ205">
            <v>0</v>
          </cell>
          <cell r="FK205">
            <v>0</v>
          </cell>
          <cell r="FL205">
            <v>0</v>
          </cell>
          <cell r="FM205">
            <v>8</v>
          </cell>
          <cell r="FN205">
            <v>0</v>
          </cell>
          <cell r="FO205">
            <v>0</v>
          </cell>
          <cell r="FP205">
            <v>0</v>
          </cell>
          <cell r="FQ205">
            <v>0</v>
          </cell>
          <cell r="FR205">
            <v>0</v>
          </cell>
          <cell r="FS205">
            <v>0</v>
          </cell>
          <cell r="FT205">
            <v>0</v>
          </cell>
          <cell r="FU205">
            <v>0</v>
          </cell>
          <cell r="FV205">
            <v>0</v>
          </cell>
          <cell r="FW205">
            <v>0</v>
          </cell>
        </row>
        <row r="206">
          <cell r="A206" t="str">
            <v>ВППТаганрог (Южный)ЮФО</v>
          </cell>
          <cell r="B206" t="str">
            <v>Ростовский</v>
          </cell>
          <cell r="C206" t="str">
            <v>Таганрог (Южный)</v>
          </cell>
          <cell r="D206" t="str">
            <v>ВПП</v>
          </cell>
          <cell r="E206" t="str">
            <v>ВПП</v>
          </cell>
          <cell r="F206" t="str">
            <v>да</v>
          </cell>
          <cell r="G206" t="str">
            <v>ЮФО</v>
          </cell>
          <cell r="H206" t="str">
            <v>Ростовская область</v>
          </cell>
          <cell r="I206" t="str">
            <v>Не является признаком отнесения к МТК</v>
          </cell>
          <cell r="J206" t="str">
            <v>Не является признаком отнесения к МТК</v>
          </cell>
          <cell r="K206" t="str">
            <v>нет</v>
          </cell>
          <cell r="L206" t="str">
            <v>не применимо</v>
          </cell>
          <cell r="M206" t="str">
            <v>не применимо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1</v>
          </cell>
          <cell r="T206">
            <v>0</v>
          </cell>
          <cell r="U206">
            <v>4</v>
          </cell>
          <cell r="V206">
            <v>5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5</v>
          </cell>
          <cell r="AH206">
            <v>0</v>
          </cell>
          <cell r="AI206">
            <v>2</v>
          </cell>
          <cell r="AJ206">
            <v>0</v>
          </cell>
          <cell r="AK206">
            <v>1</v>
          </cell>
          <cell r="AL206">
            <v>3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3</v>
          </cell>
          <cell r="AX206">
            <v>0</v>
          </cell>
          <cell r="AY206">
            <v>3</v>
          </cell>
          <cell r="AZ206">
            <v>1</v>
          </cell>
          <cell r="BA206">
            <v>1</v>
          </cell>
          <cell r="BB206">
            <v>5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5</v>
          </cell>
          <cell r="BN206">
            <v>0</v>
          </cell>
          <cell r="BO206">
            <v>0</v>
          </cell>
          <cell r="BP206">
            <v>0</v>
          </cell>
          <cell r="BQ206">
            <v>1</v>
          </cell>
          <cell r="BR206">
            <v>2</v>
          </cell>
          <cell r="BS206">
            <v>3</v>
          </cell>
          <cell r="BT206">
            <v>1</v>
          </cell>
          <cell r="BU206">
            <v>0</v>
          </cell>
          <cell r="BV206">
            <v>1</v>
          </cell>
          <cell r="BW206">
            <v>1</v>
          </cell>
          <cell r="BX206">
            <v>0</v>
          </cell>
          <cell r="BY206">
            <v>1</v>
          </cell>
          <cell r="BZ206">
            <v>5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5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2</v>
          </cell>
          <cell r="DE206">
            <v>1</v>
          </cell>
          <cell r="DF206">
            <v>3</v>
          </cell>
          <cell r="DG206">
            <v>0</v>
          </cell>
          <cell r="D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0</v>
          </cell>
          <cell r="DV206">
            <v>3</v>
          </cell>
          <cell r="DW206">
            <v>0</v>
          </cell>
          <cell r="DX206">
            <v>0</v>
          </cell>
          <cell r="DY206">
            <v>3</v>
          </cell>
          <cell r="DZ206">
            <v>0</v>
          </cell>
          <cell r="EA206">
            <v>0</v>
          </cell>
          <cell r="EB206">
            <v>0</v>
          </cell>
          <cell r="EC206">
            <v>0</v>
          </cell>
          <cell r="ED206">
            <v>1</v>
          </cell>
          <cell r="EE206">
            <v>1</v>
          </cell>
          <cell r="EF206">
            <v>0</v>
          </cell>
          <cell r="EG206">
            <v>0</v>
          </cell>
          <cell r="EH206">
            <v>0</v>
          </cell>
          <cell r="EI206">
            <v>1</v>
          </cell>
          <cell r="EJ206">
            <v>1</v>
          </cell>
          <cell r="EK206">
            <v>2</v>
          </cell>
          <cell r="EL206">
            <v>3</v>
          </cell>
          <cell r="EM206">
            <v>0</v>
          </cell>
          <cell r="EN206">
            <v>0</v>
          </cell>
          <cell r="EO206">
            <v>0</v>
          </cell>
          <cell r="EP206">
            <v>0</v>
          </cell>
          <cell r="EQ206">
            <v>0</v>
          </cell>
          <cell r="ER206">
            <v>0</v>
          </cell>
          <cell r="ES206">
            <v>0</v>
          </cell>
          <cell r="ET206">
            <v>0</v>
          </cell>
          <cell r="EU206">
            <v>0</v>
          </cell>
          <cell r="EV206">
            <v>0</v>
          </cell>
          <cell r="EW206">
            <v>0</v>
          </cell>
          <cell r="EX206">
            <v>0</v>
          </cell>
          <cell r="EY206">
            <v>0</v>
          </cell>
          <cell r="EZ206">
            <v>0</v>
          </cell>
          <cell r="FA206">
            <v>0</v>
          </cell>
          <cell r="FB206">
            <v>0</v>
          </cell>
          <cell r="FC206">
            <v>0</v>
          </cell>
          <cell r="FD206">
            <v>0</v>
          </cell>
          <cell r="FE206">
            <v>0</v>
          </cell>
          <cell r="FF206">
            <v>0</v>
          </cell>
          <cell r="FG206">
            <v>0</v>
          </cell>
          <cell r="FH206">
            <v>0</v>
          </cell>
          <cell r="FI206">
            <v>0</v>
          </cell>
          <cell r="FJ206">
            <v>0</v>
          </cell>
          <cell r="FK206">
            <v>0</v>
          </cell>
          <cell r="FL206">
            <v>0</v>
          </cell>
          <cell r="FM206">
            <v>3</v>
          </cell>
          <cell r="FN206">
            <v>0</v>
          </cell>
          <cell r="FO206">
            <v>0</v>
          </cell>
          <cell r="FP206">
            <v>0</v>
          </cell>
          <cell r="FQ206">
            <v>0</v>
          </cell>
          <cell r="FR206">
            <v>0</v>
          </cell>
          <cell r="FS206">
            <v>0</v>
          </cell>
          <cell r="FT206">
            <v>0</v>
          </cell>
          <cell r="FU206">
            <v>0</v>
          </cell>
          <cell r="FV206">
            <v>0</v>
          </cell>
          <cell r="FW206">
            <v>0</v>
          </cell>
        </row>
        <row r="207">
          <cell r="A207" t="str">
            <v>ВППТверь (Мигалово)ЦФО</v>
          </cell>
          <cell r="B207" t="str">
            <v>Центральный аппарат</v>
          </cell>
          <cell r="C207" t="str">
            <v>Тверь (Мигалово)</v>
          </cell>
          <cell r="D207" t="str">
            <v>ВПП</v>
          </cell>
          <cell r="E207" t="str">
            <v>ВПП</v>
          </cell>
          <cell r="F207" t="str">
            <v>да</v>
          </cell>
          <cell r="G207" t="str">
            <v>ЦФО</v>
          </cell>
          <cell r="H207" t="str">
            <v>Тверская область</v>
          </cell>
          <cell r="I207" t="str">
            <v>Не является признаком отнесения к МТК</v>
          </cell>
          <cell r="J207" t="str">
            <v>Не является признаком отнесения к МТК</v>
          </cell>
          <cell r="K207" t="str">
            <v>нет</v>
          </cell>
          <cell r="L207" t="str">
            <v>не применимо</v>
          </cell>
          <cell r="M207" t="str">
            <v>не применимо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DZ207">
            <v>0</v>
          </cell>
          <cell r="EA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  <cell r="EW207">
            <v>0</v>
          </cell>
          <cell r="EX207">
            <v>0</v>
          </cell>
          <cell r="EY207">
            <v>0</v>
          </cell>
          <cell r="EZ207">
            <v>0</v>
          </cell>
          <cell r="FA207">
            <v>0</v>
          </cell>
          <cell r="FB207">
            <v>0</v>
          </cell>
          <cell r="FC207">
            <v>0</v>
          </cell>
          <cell r="FD207">
            <v>0</v>
          </cell>
          <cell r="FE207">
            <v>0</v>
          </cell>
          <cell r="FF207">
            <v>0</v>
          </cell>
          <cell r="FG207">
            <v>0</v>
          </cell>
          <cell r="FH207">
            <v>0</v>
          </cell>
          <cell r="FI207">
            <v>0</v>
          </cell>
          <cell r="FJ207">
            <v>0</v>
          </cell>
          <cell r="FK207">
            <v>0</v>
          </cell>
          <cell r="FL207">
            <v>0</v>
          </cell>
          <cell r="FM207">
            <v>0</v>
          </cell>
          <cell r="FN207">
            <v>0</v>
          </cell>
          <cell r="FO207">
            <v>0</v>
          </cell>
          <cell r="FP207">
            <v>0</v>
          </cell>
          <cell r="FQ207">
            <v>0</v>
          </cell>
          <cell r="FR207">
            <v>0</v>
          </cell>
          <cell r="FS207">
            <v>0</v>
          </cell>
          <cell r="FT207">
            <v>0</v>
          </cell>
          <cell r="FU207">
            <v>0</v>
          </cell>
          <cell r="FV207">
            <v>0</v>
          </cell>
          <cell r="FW207">
            <v>0</v>
          </cell>
        </row>
        <row r="208">
          <cell r="A208" t="str">
            <v>ВППТобольск (Ремезов)УФО</v>
          </cell>
          <cell r="B208" t="str">
            <v>Уральский</v>
          </cell>
          <cell r="C208" t="str">
            <v>Тобольск (Ремезов)</v>
          </cell>
          <cell r="D208" t="str">
            <v>ВПП</v>
          </cell>
          <cell r="E208" t="str">
            <v>ВПП</v>
          </cell>
          <cell r="F208" t="str">
            <v>нет</v>
          </cell>
          <cell r="G208" t="str">
            <v>УФО</v>
          </cell>
          <cell r="H208" t="str">
            <v>Тюменская область</v>
          </cell>
          <cell r="I208" t="str">
            <v>Не является признаком отнесения к МТК</v>
          </cell>
          <cell r="J208" t="str">
            <v>Не является признаком отнесения к МТК</v>
          </cell>
          <cell r="K208">
            <v>0</v>
          </cell>
          <cell r="L208" t="str">
            <v>не применимо</v>
          </cell>
          <cell r="M208" t="str">
            <v>не применимо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DZ208">
            <v>0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  <cell r="EW208">
            <v>0</v>
          </cell>
          <cell r="EX208">
            <v>0</v>
          </cell>
          <cell r="EY208">
            <v>0</v>
          </cell>
          <cell r="EZ208">
            <v>0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  <cell r="FE208">
            <v>0</v>
          </cell>
          <cell r="FF208">
            <v>0</v>
          </cell>
          <cell r="FG208">
            <v>0</v>
          </cell>
          <cell r="FH208">
            <v>0</v>
          </cell>
          <cell r="FI208">
            <v>0</v>
          </cell>
          <cell r="FJ208">
            <v>0</v>
          </cell>
          <cell r="FK208">
            <v>0</v>
          </cell>
          <cell r="FL208">
            <v>0</v>
          </cell>
          <cell r="FM208">
            <v>0</v>
          </cell>
          <cell r="FN208">
            <v>0</v>
          </cell>
          <cell r="FO208">
            <v>0</v>
          </cell>
          <cell r="FP208">
            <v>0</v>
          </cell>
          <cell r="FQ208">
            <v>0</v>
          </cell>
          <cell r="FR208">
            <v>0</v>
          </cell>
          <cell r="FS208">
            <v>0</v>
          </cell>
          <cell r="FT208">
            <v>0</v>
          </cell>
          <cell r="FU208">
            <v>0</v>
          </cell>
          <cell r="FV208">
            <v>0</v>
          </cell>
          <cell r="FW208">
            <v>0</v>
          </cell>
        </row>
        <row r="209">
          <cell r="A209" t="str">
            <v>ВППТомск (Богашево)СФО</v>
          </cell>
          <cell r="B209" t="str">
            <v>Новосибирский</v>
          </cell>
          <cell r="C209" t="str">
            <v>Томск (Богашево)</v>
          </cell>
          <cell r="D209" t="str">
            <v>ВПП</v>
          </cell>
          <cell r="E209" t="str">
            <v>ВПП</v>
          </cell>
          <cell r="F209" t="str">
            <v>да</v>
          </cell>
          <cell r="G209" t="str">
            <v>СФО</v>
          </cell>
          <cell r="H209" t="str">
            <v>Томская область</v>
          </cell>
          <cell r="I209" t="str">
            <v>Не является признаком отнесения к МТК</v>
          </cell>
          <cell r="J209" t="str">
            <v>Не является признаком отнесения к МТК</v>
          </cell>
          <cell r="K209" t="str">
            <v>нет</v>
          </cell>
          <cell r="L209" t="str">
            <v>не применимо</v>
          </cell>
          <cell r="M209" t="str">
            <v>не применимо</v>
          </cell>
          <cell r="N209">
            <v>0</v>
          </cell>
          <cell r="O209">
            <v>2920</v>
          </cell>
          <cell r="P209">
            <v>0</v>
          </cell>
          <cell r="Q209">
            <v>8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47</v>
          </cell>
          <cell r="X209">
            <v>60</v>
          </cell>
          <cell r="Y209">
            <v>82</v>
          </cell>
          <cell r="Z209">
            <v>55</v>
          </cell>
          <cell r="AA209">
            <v>244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244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73</v>
          </cell>
          <cell r="AN209">
            <v>74</v>
          </cell>
          <cell r="AO209">
            <v>117</v>
          </cell>
          <cell r="AP209">
            <v>73</v>
          </cell>
          <cell r="AQ209">
            <v>337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337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65</v>
          </cell>
          <cell r="BD209">
            <v>52</v>
          </cell>
          <cell r="BE209">
            <v>71</v>
          </cell>
          <cell r="BF209">
            <v>98</v>
          </cell>
          <cell r="BG209">
            <v>286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286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83</v>
          </cell>
          <cell r="CB209">
            <v>9</v>
          </cell>
          <cell r="CC209">
            <v>12</v>
          </cell>
          <cell r="CD209">
            <v>0</v>
          </cell>
          <cell r="CE209">
            <v>104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104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6</v>
          </cell>
          <cell r="CS209">
            <v>6</v>
          </cell>
          <cell r="CT209">
            <v>12</v>
          </cell>
          <cell r="CU209">
            <v>4</v>
          </cell>
          <cell r="CV209">
            <v>3</v>
          </cell>
          <cell r="CW209">
            <v>7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  <cell r="DD209">
            <v>0</v>
          </cell>
          <cell r="DE209">
            <v>0</v>
          </cell>
          <cell r="DF209">
            <v>0</v>
          </cell>
          <cell r="DG209">
            <v>2</v>
          </cell>
          <cell r="DH209">
            <v>1</v>
          </cell>
          <cell r="DI209">
            <v>3</v>
          </cell>
          <cell r="DJ209">
            <v>0</v>
          </cell>
          <cell r="DK209">
            <v>2</v>
          </cell>
          <cell r="DL209">
            <v>2</v>
          </cell>
          <cell r="DM209">
            <v>30</v>
          </cell>
          <cell r="DN209">
            <v>33</v>
          </cell>
          <cell r="DO209">
            <v>63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  <cell r="DV209">
            <v>3</v>
          </cell>
          <cell r="DW209">
            <v>84</v>
          </cell>
          <cell r="DX209">
            <v>0</v>
          </cell>
          <cell r="DY209">
            <v>87</v>
          </cell>
          <cell r="DZ209">
            <v>0</v>
          </cell>
          <cell r="EA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0</v>
          </cell>
          <cell r="EK209">
            <v>0</v>
          </cell>
          <cell r="EL209">
            <v>0</v>
          </cell>
          <cell r="EM209">
            <v>11</v>
          </cell>
          <cell r="EN209">
            <v>11</v>
          </cell>
          <cell r="EO209">
            <v>22</v>
          </cell>
          <cell r="EP209">
            <v>1</v>
          </cell>
          <cell r="EQ209">
            <v>2</v>
          </cell>
          <cell r="ER209">
            <v>3</v>
          </cell>
          <cell r="ES209">
            <v>6</v>
          </cell>
          <cell r="ET209">
            <v>3</v>
          </cell>
          <cell r="EU209">
            <v>9</v>
          </cell>
          <cell r="EV209">
            <v>5</v>
          </cell>
          <cell r="EW209">
            <v>3</v>
          </cell>
          <cell r="EX209">
            <v>8</v>
          </cell>
          <cell r="EY209">
            <v>42</v>
          </cell>
          <cell r="EZ209">
            <v>0</v>
          </cell>
          <cell r="FA209">
            <v>0</v>
          </cell>
          <cell r="FB209">
            <v>0</v>
          </cell>
          <cell r="FC209">
            <v>0</v>
          </cell>
          <cell r="FD209">
            <v>0</v>
          </cell>
          <cell r="FE209">
            <v>0</v>
          </cell>
          <cell r="FF209">
            <v>0</v>
          </cell>
          <cell r="FG209">
            <v>0</v>
          </cell>
          <cell r="FH209">
            <v>0</v>
          </cell>
          <cell r="FI209">
            <v>0</v>
          </cell>
          <cell r="FJ209">
            <v>0</v>
          </cell>
          <cell r="FK209">
            <v>0</v>
          </cell>
          <cell r="FL209">
            <v>0</v>
          </cell>
          <cell r="FM209">
            <v>42</v>
          </cell>
          <cell r="FN209">
            <v>0</v>
          </cell>
          <cell r="FO209">
            <v>0</v>
          </cell>
          <cell r="FP209">
            <v>0</v>
          </cell>
          <cell r="FQ209">
            <v>8</v>
          </cell>
          <cell r="FR209">
            <v>7</v>
          </cell>
          <cell r="FS209">
            <v>15</v>
          </cell>
          <cell r="FT209">
            <v>0</v>
          </cell>
          <cell r="FU209">
            <v>0</v>
          </cell>
          <cell r="FV209">
            <v>0</v>
          </cell>
          <cell r="FW209">
            <v>0</v>
          </cell>
        </row>
        <row r="210">
          <cell r="A210" t="str">
            <v>ВППТюмень (Рощино)УФО</v>
          </cell>
          <cell r="B210" t="str">
            <v>Уральский</v>
          </cell>
          <cell r="C210" t="str">
            <v>Тюмень (Рощино)</v>
          </cell>
          <cell r="D210" t="str">
            <v>ВПП</v>
          </cell>
          <cell r="E210" t="str">
            <v>ВПП</v>
          </cell>
          <cell r="F210" t="str">
            <v>да</v>
          </cell>
          <cell r="G210" t="str">
            <v>УФО</v>
          </cell>
          <cell r="H210" t="str">
            <v>Тюменская область</v>
          </cell>
          <cell r="I210" t="str">
            <v>Не является признаком отнесения к МТК</v>
          </cell>
          <cell r="J210" t="str">
            <v>Не является признаком отнесения к МТК</v>
          </cell>
          <cell r="K210" t="str">
            <v>нет</v>
          </cell>
          <cell r="L210" t="str">
            <v>не применимо</v>
          </cell>
          <cell r="M210" t="str">
            <v>не применимо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4</v>
          </cell>
          <cell r="S210">
            <v>10</v>
          </cell>
          <cell r="T210">
            <v>5</v>
          </cell>
          <cell r="U210">
            <v>4</v>
          </cell>
          <cell r="V210">
            <v>23</v>
          </cell>
          <cell r="W210">
            <v>113</v>
          </cell>
          <cell r="X210">
            <v>294</v>
          </cell>
          <cell r="Y210">
            <v>387</v>
          </cell>
          <cell r="Z210">
            <v>216</v>
          </cell>
          <cell r="AA210">
            <v>1010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1033</v>
          </cell>
          <cell r="AH210">
            <v>15</v>
          </cell>
          <cell r="AI210">
            <v>4</v>
          </cell>
          <cell r="AJ210">
            <v>11</v>
          </cell>
          <cell r="AK210">
            <v>3</v>
          </cell>
          <cell r="AL210">
            <v>33</v>
          </cell>
          <cell r="AM210">
            <v>135</v>
          </cell>
          <cell r="AN210">
            <v>372</v>
          </cell>
          <cell r="AO210">
            <v>551</v>
          </cell>
          <cell r="AP210">
            <v>264</v>
          </cell>
          <cell r="AQ210">
            <v>1322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1355</v>
          </cell>
          <cell r="AX210">
            <v>6</v>
          </cell>
          <cell r="AY210">
            <v>13</v>
          </cell>
          <cell r="AZ210">
            <v>6</v>
          </cell>
          <cell r="BA210">
            <v>5</v>
          </cell>
          <cell r="BB210">
            <v>30</v>
          </cell>
          <cell r="BC210">
            <v>111</v>
          </cell>
          <cell r="BD210">
            <v>311</v>
          </cell>
          <cell r="BE210">
            <v>501</v>
          </cell>
          <cell r="BF210">
            <v>201</v>
          </cell>
          <cell r="BG210">
            <v>1124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1154</v>
          </cell>
          <cell r="BN210">
            <v>6</v>
          </cell>
          <cell r="BO210">
            <v>6</v>
          </cell>
          <cell r="BP210">
            <v>12</v>
          </cell>
          <cell r="BQ210">
            <v>8</v>
          </cell>
          <cell r="BR210">
            <v>8</v>
          </cell>
          <cell r="BS210">
            <v>16</v>
          </cell>
          <cell r="BT210">
            <v>2</v>
          </cell>
          <cell r="BU210">
            <v>3</v>
          </cell>
          <cell r="BV210">
            <v>5</v>
          </cell>
          <cell r="BW210">
            <v>6</v>
          </cell>
          <cell r="BX210">
            <v>6</v>
          </cell>
          <cell r="BY210">
            <v>12</v>
          </cell>
          <cell r="BZ210">
            <v>45</v>
          </cell>
          <cell r="CA210">
            <v>139</v>
          </cell>
          <cell r="CB210">
            <v>9</v>
          </cell>
          <cell r="CC210">
            <v>16</v>
          </cell>
          <cell r="CD210">
            <v>0</v>
          </cell>
          <cell r="CE210">
            <v>164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209</v>
          </cell>
          <cell r="CL210">
            <v>1</v>
          </cell>
          <cell r="CM210">
            <v>0</v>
          </cell>
          <cell r="CN210">
            <v>1</v>
          </cell>
          <cell r="CO210">
            <v>3</v>
          </cell>
          <cell r="CP210">
            <v>2</v>
          </cell>
          <cell r="CQ210">
            <v>5</v>
          </cell>
          <cell r="CR210">
            <v>6</v>
          </cell>
          <cell r="CS210">
            <v>8</v>
          </cell>
          <cell r="CT210">
            <v>14</v>
          </cell>
          <cell r="CU210">
            <v>110</v>
          </cell>
          <cell r="CV210">
            <v>91</v>
          </cell>
          <cell r="CW210">
            <v>201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3</v>
          </cell>
          <cell r="DE210">
            <v>2</v>
          </cell>
          <cell r="DF210">
            <v>5</v>
          </cell>
          <cell r="DG210">
            <v>3</v>
          </cell>
          <cell r="DH210">
            <v>3</v>
          </cell>
          <cell r="DI210">
            <v>6</v>
          </cell>
          <cell r="DJ210">
            <v>209</v>
          </cell>
          <cell r="DK210">
            <v>201</v>
          </cell>
          <cell r="DL210">
            <v>410</v>
          </cell>
          <cell r="DM210">
            <v>151</v>
          </cell>
          <cell r="DN210">
            <v>156</v>
          </cell>
          <cell r="DO210">
            <v>307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17</v>
          </cell>
          <cell r="DW210">
            <v>932</v>
          </cell>
          <cell r="DX210">
            <v>0</v>
          </cell>
          <cell r="DY210">
            <v>949</v>
          </cell>
          <cell r="DZ210">
            <v>0</v>
          </cell>
          <cell r="EA210">
            <v>0</v>
          </cell>
          <cell r="EB210">
            <v>0</v>
          </cell>
          <cell r="EC210">
            <v>3</v>
          </cell>
          <cell r="ED210">
            <v>4</v>
          </cell>
          <cell r="EE210">
            <v>7</v>
          </cell>
          <cell r="EF210">
            <v>22</v>
          </cell>
          <cell r="EG210">
            <v>23</v>
          </cell>
          <cell r="EH210">
            <v>45</v>
          </cell>
          <cell r="EI210">
            <v>7</v>
          </cell>
          <cell r="EJ210">
            <v>3</v>
          </cell>
          <cell r="EK210">
            <v>10</v>
          </cell>
          <cell r="EL210">
            <v>62</v>
          </cell>
          <cell r="EM210">
            <v>82</v>
          </cell>
          <cell r="EN210">
            <v>80</v>
          </cell>
          <cell r="EO210">
            <v>162</v>
          </cell>
          <cell r="EP210">
            <v>100</v>
          </cell>
          <cell r="EQ210">
            <v>101</v>
          </cell>
          <cell r="ER210">
            <v>201</v>
          </cell>
          <cell r="ES210">
            <v>139</v>
          </cell>
          <cell r="ET210">
            <v>140</v>
          </cell>
          <cell r="EU210">
            <v>279</v>
          </cell>
          <cell r="EV210">
            <v>154</v>
          </cell>
          <cell r="EW210">
            <v>147</v>
          </cell>
          <cell r="EX210">
            <v>301</v>
          </cell>
          <cell r="EY210">
            <v>943</v>
          </cell>
          <cell r="EZ210">
            <v>0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  <cell r="FE210">
            <v>0</v>
          </cell>
          <cell r="FF210">
            <v>0</v>
          </cell>
          <cell r="FG210">
            <v>0</v>
          </cell>
          <cell r="FH210">
            <v>0</v>
          </cell>
          <cell r="FI210">
            <v>0</v>
          </cell>
          <cell r="FJ210">
            <v>0</v>
          </cell>
          <cell r="FK210">
            <v>0</v>
          </cell>
          <cell r="FL210">
            <v>0</v>
          </cell>
          <cell r="FM210">
            <v>1005</v>
          </cell>
          <cell r="FN210">
            <v>0</v>
          </cell>
          <cell r="FO210">
            <v>0</v>
          </cell>
          <cell r="FP210">
            <v>0</v>
          </cell>
          <cell r="FQ210">
            <v>130</v>
          </cell>
          <cell r="FR210">
            <v>129</v>
          </cell>
          <cell r="FS210">
            <v>259</v>
          </cell>
          <cell r="FT210">
            <v>0</v>
          </cell>
          <cell r="FU210">
            <v>0</v>
          </cell>
          <cell r="FV210">
            <v>0</v>
          </cell>
          <cell r="FW210">
            <v>2</v>
          </cell>
        </row>
        <row r="211">
          <cell r="A211" t="str">
            <v>ВППУлан-Удэ (Мухино)ДФО</v>
          </cell>
          <cell r="B211" t="str">
            <v>Читинский</v>
          </cell>
          <cell r="C211" t="str">
            <v>Улан-Удэ (Мухино)</v>
          </cell>
          <cell r="D211" t="str">
            <v>ВПП</v>
          </cell>
          <cell r="E211" t="str">
            <v>ВПП</v>
          </cell>
          <cell r="F211" t="str">
            <v>да</v>
          </cell>
          <cell r="G211" t="str">
            <v>ДФО</v>
          </cell>
          <cell r="H211" t="str">
            <v>Республика Бурятия</v>
          </cell>
          <cell r="I211" t="str">
            <v>Не является признаком отнесения к МТК</v>
          </cell>
          <cell r="J211" t="str">
            <v>Не является признаком отнесения к МТК</v>
          </cell>
          <cell r="K211" t="str">
            <v>нет</v>
          </cell>
          <cell r="L211" t="str">
            <v>не применимо</v>
          </cell>
          <cell r="M211" t="str">
            <v>не применимо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5</v>
          </cell>
          <cell r="S211">
            <v>7</v>
          </cell>
          <cell r="T211">
            <v>4</v>
          </cell>
          <cell r="U211">
            <v>5</v>
          </cell>
          <cell r="V211">
            <v>21</v>
          </cell>
          <cell r="W211">
            <v>30</v>
          </cell>
          <cell r="X211">
            <v>70</v>
          </cell>
          <cell r="Y211">
            <v>221</v>
          </cell>
          <cell r="Z211">
            <v>124</v>
          </cell>
          <cell r="AA211">
            <v>445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466</v>
          </cell>
          <cell r="AH211">
            <v>2</v>
          </cell>
          <cell r="AI211">
            <v>5</v>
          </cell>
          <cell r="AJ211">
            <v>2</v>
          </cell>
          <cell r="AK211">
            <v>8</v>
          </cell>
          <cell r="AL211">
            <v>17</v>
          </cell>
          <cell r="AM211">
            <v>126</v>
          </cell>
          <cell r="AN211">
            <v>163</v>
          </cell>
          <cell r="AO211">
            <v>177</v>
          </cell>
          <cell r="AP211">
            <v>179</v>
          </cell>
          <cell r="AQ211">
            <v>645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662</v>
          </cell>
          <cell r="AX211">
            <v>4</v>
          </cell>
          <cell r="AY211">
            <v>3</v>
          </cell>
          <cell r="AZ211">
            <v>8</v>
          </cell>
          <cell r="BA211">
            <v>4</v>
          </cell>
          <cell r="BB211">
            <v>19</v>
          </cell>
          <cell r="BC211">
            <v>180</v>
          </cell>
          <cell r="BD211">
            <v>188</v>
          </cell>
          <cell r="BE211">
            <v>240</v>
          </cell>
          <cell r="BF211">
            <v>103</v>
          </cell>
          <cell r="BG211">
            <v>711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730</v>
          </cell>
          <cell r="BN211">
            <v>5</v>
          </cell>
          <cell r="BO211">
            <v>5</v>
          </cell>
          <cell r="BP211">
            <v>10</v>
          </cell>
          <cell r="BQ211">
            <v>4</v>
          </cell>
          <cell r="BR211">
            <v>3</v>
          </cell>
          <cell r="BS211">
            <v>7</v>
          </cell>
          <cell r="BT211">
            <v>3</v>
          </cell>
          <cell r="BU211">
            <v>18</v>
          </cell>
          <cell r="BV211">
            <v>21</v>
          </cell>
          <cell r="BW211">
            <v>16</v>
          </cell>
          <cell r="BX211">
            <v>17</v>
          </cell>
          <cell r="BY211">
            <v>33</v>
          </cell>
          <cell r="BZ211">
            <v>71</v>
          </cell>
          <cell r="CA211">
            <v>72</v>
          </cell>
          <cell r="CB211">
            <v>3</v>
          </cell>
          <cell r="CC211">
            <v>25</v>
          </cell>
          <cell r="CD211">
            <v>0</v>
          </cell>
          <cell r="CE211">
            <v>100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171</v>
          </cell>
          <cell r="CL211">
            <v>11</v>
          </cell>
          <cell r="CM211">
            <v>6</v>
          </cell>
          <cell r="CN211">
            <v>17</v>
          </cell>
          <cell r="CO211">
            <v>28</v>
          </cell>
          <cell r="CP211">
            <v>11</v>
          </cell>
          <cell r="CQ211">
            <v>39</v>
          </cell>
          <cell r="CR211">
            <v>3</v>
          </cell>
          <cell r="CS211">
            <v>3</v>
          </cell>
          <cell r="CT211">
            <v>6</v>
          </cell>
          <cell r="CU211">
            <v>10</v>
          </cell>
          <cell r="CV211">
            <v>10</v>
          </cell>
          <cell r="CW211">
            <v>20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21</v>
          </cell>
          <cell r="DE211">
            <v>14</v>
          </cell>
          <cell r="DF211">
            <v>35</v>
          </cell>
          <cell r="DG211">
            <v>107</v>
          </cell>
          <cell r="DH211">
            <v>72</v>
          </cell>
          <cell r="DI211">
            <v>179</v>
          </cell>
          <cell r="DJ211">
            <v>27</v>
          </cell>
          <cell r="DK211">
            <v>28</v>
          </cell>
          <cell r="DL211">
            <v>55</v>
          </cell>
          <cell r="DM211">
            <v>20</v>
          </cell>
          <cell r="DN211">
            <v>17</v>
          </cell>
          <cell r="DO211">
            <v>37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270</v>
          </cell>
          <cell r="DW211">
            <v>118</v>
          </cell>
          <cell r="DX211">
            <v>0</v>
          </cell>
          <cell r="DY211">
            <v>388</v>
          </cell>
          <cell r="DZ211">
            <v>39</v>
          </cell>
          <cell r="EA211">
            <v>47</v>
          </cell>
          <cell r="EB211">
            <v>86</v>
          </cell>
          <cell r="EC211">
            <v>4</v>
          </cell>
          <cell r="ED211">
            <v>8</v>
          </cell>
          <cell r="EE211">
            <v>12</v>
          </cell>
          <cell r="EF211">
            <v>32</v>
          </cell>
          <cell r="EG211">
            <v>38</v>
          </cell>
          <cell r="EH211">
            <v>70</v>
          </cell>
          <cell r="EI211">
            <v>133</v>
          </cell>
          <cell r="EJ211">
            <v>123</v>
          </cell>
          <cell r="EK211">
            <v>256</v>
          </cell>
          <cell r="EL211">
            <v>424</v>
          </cell>
          <cell r="EM211">
            <v>29</v>
          </cell>
          <cell r="EN211">
            <v>23</v>
          </cell>
          <cell r="EO211">
            <v>52</v>
          </cell>
          <cell r="EP211">
            <v>11</v>
          </cell>
          <cell r="EQ211">
            <v>17</v>
          </cell>
          <cell r="ER211">
            <v>28</v>
          </cell>
          <cell r="ES211">
            <v>66</v>
          </cell>
          <cell r="ET211">
            <v>60</v>
          </cell>
          <cell r="EU211">
            <v>126</v>
          </cell>
          <cell r="EV211">
            <v>62</v>
          </cell>
          <cell r="EW211">
            <v>53</v>
          </cell>
          <cell r="EX211">
            <v>115</v>
          </cell>
          <cell r="EY211">
            <v>321</v>
          </cell>
          <cell r="EZ211">
            <v>0</v>
          </cell>
          <cell r="FA211">
            <v>0</v>
          </cell>
          <cell r="FB211">
            <v>0</v>
          </cell>
          <cell r="FC211">
            <v>0</v>
          </cell>
          <cell r="FD211">
            <v>0</v>
          </cell>
          <cell r="FE211">
            <v>0</v>
          </cell>
          <cell r="FF211">
            <v>0</v>
          </cell>
          <cell r="FG211">
            <v>0</v>
          </cell>
          <cell r="FH211">
            <v>0</v>
          </cell>
          <cell r="FI211">
            <v>0</v>
          </cell>
          <cell r="FJ211">
            <v>0</v>
          </cell>
          <cell r="FK211">
            <v>0</v>
          </cell>
          <cell r="FL211">
            <v>0</v>
          </cell>
          <cell r="FM211">
            <v>745</v>
          </cell>
          <cell r="FN211">
            <v>84</v>
          </cell>
          <cell r="FO211">
            <v>90</v>
          </cell>
          <cell r="FP211">
            <v>174</v>
          </cell>
          <cell r="FQ211">
            <v>35</v>
          </cell>
          <cell r="FR211">
            <v>27</v>
          </cell>
          <cell r="FS211">
            <v>62</v>
          </cell>
          <cell r="FT211">
            <v>0</v>
          </cell>
          <cell r="FU211">
            <v>0</v>
          </cell>
          <cell r="FV211">
            <v>0</v>
          </cell>
          <cell r="FW211">
            <v>82</v>
          </cell>
        </row>
        <row r="212">
          <cell r="A212" t="str">
            <v>ВППУльяновск (Баратаевка)ПФО</v>
          </cell>
          <cell r="B212" t="str">
            <v>Волгоградский</v>
          </cell>
          <cell r="C212" t="str">
            <v>Ульяновск (Баратаевка)</v>
          </cell>
          <cell r="D212" t="str">
            <v>ВПП</v>
          </cell>
          <cell r="E212" t="str">
            <v>ВПП</v>
          </cell>
          <cell r="F212" t="str">
            <v>да</v>
          </cell>
          <cell r="G212" t="str">
            <v>ПФО</v>
          </cell>
          <cell r="H212" t="str">
            <v>Ульяновская область</v>
          </cell>
          <cell r="I212" t="str">
            <v>Не является признаком отнесения к МТК</v>
          </cell>
          <cell r="J212" t="str">
            <v>Не является признаком отнесения к МТК</v>
          </cell>
          <cell r="K212" t="str">
            <v>нет</v>
          </cell>
          <cell r="L212" t="str">
            <v>не применимо</v>
          </cell>
          <cell r="M212" t="str">
            <v>не применимо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2</v>
          </cell>
          <cell r="BD212">
            <v>60</v>
          </cell>
          <cell r="BE212">
            <v>63</v>
          </cell>
          <cell r="BF212">
            <v>18</v>
          </cell>
          <cell r="BG212">
            <v>143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143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6</v>
          </cell>
          <cell r="CB212">
            <v>0</v>
          </cell>
          <cell r="CC212">
            <v>5</v>
          </cell>
          <cell r="CD212">
            <v>0</v>
          </cell>
          <cell r="CE212">
            <v>11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11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1</v>
          </cell>
          <cell r="CT212">
            <v>1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5</v>
          </cell>
          <cell r="DE212">
            <v>5</v>
          </cell>
          <cell r="DF212">
            <v>10</v>
          </cell>
          <cell r="DG212">
            <v>0</v>
          </cell>
          <cell r="DH212">
            <v>0</v>
          </cell>
          <cell r="DI212">
            <v>0</v>
          </cell>
          <cell r="DJ212">
            <v>5</v>
          </cell>
          <cell r="DK212">
            <v>6</v>
          </cell>
          <cell r="DL212">
            <v>11</v>
          </cell>
          <cell r="DM212">
            <v>16</v>
          </cell>
          <cell r="DN212">
            <v>21</v>
          </cell>
          <cell r="DO212">
            <v>37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10</v>
          </cell>
          <cell r="DW212">
            <v>49</v>
          </cell>
          <cell r="DX212">
            <v>0</v>
          </cell>
          <cell r="DY212">
            <v>59</v>
          </cell>
          <cell r="DZ212">
            <v>0</v>
          </cell>
          <cell r="EA212">
            <v>0</v>
          </cell>
          <cell r="EB212">
            <v>0</v>
          </cell>
          <cell r="EC212">
            <v>0</v>
          </cell>
          <cell r="ED212">
            <v>0</v>
          </cell>
          <cell r="EE212">
            <v>0</v>
          </cell>
          <cell r="EF212">
            <v>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0</v>
          </cell>
          <cell r="EU212">
            <v>0</v>
          </cell>
          <cell r="EV212">
            <v>0</v>
          </cell>
          <cell r="EW212">
            <v>0</v>
          </cell>
          <cell r="EX212">
            <v>0</v>
          </cell>
          <cell r="EY212">
            <v>0</v>
          </cell>
          <cell r="EZ212">
            <v>0</v>
          </cell>
          <cell r="FA212">
            <v>0</v>
          </cell>
          <cell r="FB212">
            <v>0</v>
          </cell>
          <cell r="FC212">
            <v>0</v>
          </cell>
          <cell r="FD212">
            <v>0</v>
          </cell>
          <cell r="FE212">
            <v>0</v>
          </cell>
          <cell r="FF212">
            <v>0</v>
          </cell>
          <cell r="FG212">
            <v>0</v>
          </cell>
          <cell r="FH212">
            <v>0</v>
          </cell>
          <cell r="FI212">
            <v>0</v>
          </cell>
          <cell r="FJ212">
            <v>0</v>
          </cell>
          <cell r="FK212">
            <v>0</v>
          </cell>
          <cell r="FL212">
            <v>0</v>
          </cell>
          <cell r="FM212">
            <v>0</v>
          </cell>
          <cell r="FN212">
            <v>0</v>
          </cell>
          <cell r="FO212">
            <v>0</v>
          </cell>
          <cell r="FP212">
            <v>0</v>
          </cell>
          <cell r="FQ212">
            <v>0</v>
          </cell>
          <cell r="FR212">
            <v>0</v>
          </cell>
          <cell r="FS212">
            <v>0</v>
          </cell>
          <cell r="FT212">
            <v>0</v>
          </cell>
          <cell r="FU212">
            <v>0</v>
          </cell>
          <cell r="FV212">
            <v>0</v>
          </cell>
          <cell r="FW212">
            <v>0</v>
          </cell>
        </row>
        <row r="213">
          <cell r="A213" t="str">
            <v>ВППУльяновск (Восточный)ПФО</v>
          </cell>
          <cell r="B213" t="str">
            <v>Волгоградский</v>
          </cell>
          <cell r="C213" t="str">
            <v>Ульяновск (Восточный)</v>
          </cell>
          <cell r="D213" t="str">
            <v>ВПП</v>
          </cell>
          <cell r="E213" t="str">
            <v>ВПП</v>
          </cell>
          <cell r="F213" t="str">
            <v>да</v>
          </cell>
          <cell r="G213" t="str">
            <v>ПФО</v>
          </cell>
          <cell r="H213" t="str">
            <v>Ульяновская область</v>
          </cell>
          <cell r="I213" t="str">
            <v>Не является признаком отнесения к МТК</v>
          </cell>
          <cell r="J213" t="str">
            <v>Не является признаком отнесения к МТК</v>
          </cell>
          <cell r="K213" t="str">
            <v>нет</v>
          </cell>
          <cell r="L213" t="str">
            <v>не применимо</v>
          </cell>
          <cell r="M213" t="str">
            <v>не применимо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12</v>
          </cell>
          <cell r="S213">
            <v>10</v>
          </cell>
          <cell r="T213">
            <v>17</v>
          </cell>
          <cell r="U213">
            <v>23</v>
          </cell>
          <cell r="V213">
            <v>62</v>
          </cell>
          <cell r="W213">
            <v>16</v>
          </cell>
          <cell r="X213">
            <v>77</v>
          </cell>
          <cell r="Y213">
            <v>102</v>
          </cell>
          <cell r="Z213">
            <v>36</v>
          </cell>
          <cell r="AA213">
            <v>231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293</v>
          </cell>
          <cell r="AH213">
            <v>15</v>
          </cell>
          <cell r="AI213">
            <v>43</v>
          </cell>
          <cell r="AJ213">
            <v>15</v>
          </cell>
          <cell r="AK213">
            <v>25</v>
          </cell>
          <cell r="AL213">
            <v>98</v>
          </cell>
          <cell r="AM213">
            <v>16</v>
          </cell>
          <cell r="AN213">
            <v>56</v>
          </cell>
          <cell r="AO213">
            <v>59</v>
          </cell>
          <cell r="AP213">
            <v>18</v>
          </cell>
          <cell r="AQ213">
            <v>149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247</v>
          </cell>
          <cell r="AX213">
            <v>13</v>
          </cell>
          <cell r="AY213">
            <v>21</v>
          </cell>
          <cell r="AZ213">
            <v>26</v>
          </cell>
          <cell r="BA213">
            <v>51</v>
          </cell>
          <cell r="BB213">
            <v>111</v>
          </cell>
          <cell r="BC213">
            <v>11</v>
          </cell>
          <cell r="BD213">
            <v>15</v>
          </cell>
          <cell r="BE213">
            <v>10</v>
          </cell>
          <cell r="BF213">
            <v>11</v>
          </cell>
          <cell r="BG213">
            <v>47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158</v>
          </cell>
          <cell r="BN213">
            <v>5</v>
          </cell>
          <cell r="BO213">
            <v>6</v>
          </cell>
          <cell r="BP213">
            <v>11</v>
          </cell>
          <cell r="BQ213">
            <v>4</v>
          </cell>
          <cell r="BR213">
            <v>2</v>
          </cell>
          <cell r="BS213">
            <v>6</v>
          </cell>
          <cell r="BT213">
            <v>8</v>
          </cell>
          <cell r="BU213">
            <v>10</v>
          </cell>
          <cell r="BV213">
            <v>18</v>
          </cell>
          <cell r="BW213">
            <v>97</v>
          </cell>
          <cell r="BX213">
            <v>211</v>
          </cell>
          <cell r="BY213">
            <v>308</v>
          </cell>
          <cell r="BZ213">
            <v>343</v>
          </cell>
          <cell r="CA213">
            <v>0</v>
          </cell>
          <cell r="CB213">
            <v>0</v>
          </cell>
          <cell r="CC213">
            <v>2</v>
          </cell>
          <cell r="CD213">
            <v>0</v>
          </cell>
          <cell r="CE213">
            <v>2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345</v>
          </cell>
          <cell r="CL213">
            <v>15</v>
          </cell>
          <cell r="CM213">
            <v>18</v>
          </cell>
          <cell r="CN213">
            <v>33</v>
          </cell>
          <cell r="CO213">
            <v>16</v>
          </cell>
          <cell r="CP213">
            <v>16</v>
          </cell>
          <cell r="CQ213">
            <v>32</v>
          </cell>
          <cell r="CR213">
            <v>0</v>
          </cell>
          <cell r="CS213">
            <v>0</v>
          </cell>
          <cell r="CT213">
            <v>0</v>
          </cell>
          <cell r="CU213">
            <v>7</v>
          </cell>
          <cell r="CV213">
            <v>7</v>
          </cell>
          <cell r="CW213">
            <v>14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13</v>
          </cell>
          <cell r="DE213">
            <v>16</v>
          </cell>
          <cell r="DF213">
            <v>29</v>
          </cell>
          <cell r="DG213">
            <v>21</v>
          </cell>
          <cell r="DH213">
            <v>21</v>
          </cell>
          <cell r="DI213">
            <v>42</v>
          </cell>
          <cell r="DJ213">
            <v>4</v>
          </cell>
          <cell r="DK213">
            <v>5</v>
          </cell>
          <cell r="DL213">
            <v>9</v>
          </cell>
          <cell r="DM213">
            <v>0</v>
          </cell>
          <cell r="DN213">
            <v>1</v>
          </cell>
          <cell r="DO213">
            <v>1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  <cell r="DV213">
            <v>136</v>
          </cell>
          <cell r="DW213">
            <v>24</v>
          </cell>
          <cell r="DX213">
            <v>0</v>
          </cell>
          <cell r="DY213">
            <v>160</v>
          </cell>
          <cell r="DZ213">
            <v>81</v>
          </cell>
          <cell r="EA213">
            <v>97</v>
          </cell>
          <cell r="EB213">
            <v>178</v>
          </cell>
          <cell r="EC213">
            <v>9</v>
          </cell>
          <cell r="ED213">
            <v>13</v>
          </cell>
          <cell r="EE213">
            <v>22</v>
          </cell>
          <cell r="EF213">
            <v>6</v>
          </cell>
          <cell r="EG213">
            <v>17</v>
          </cell>
          <cell r="EH213">
            <v>23</v>
          </cell>
          <cell r="EI213">
            <v>4</v>
          </cell>
          <cell r="EJ213">
            <v>16</v>
          </cell>
          <cell r="EK213">
            <v>20</v>
          </cell>
          <cell r="EL213">
            <v>243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1</v>
          </cell>
          <cell r="ET213">
            <v>1</v>
          </cell>
          <cell r="EU213">
            <v>2</v>
          </cell>
          <cell r="EV213">
            <v>1</v>
          </cell>
          <cell r="EW213">
            <v>0</v>
          </cell>
          <cell r="EX213">
            <v>1</v>
          </cell>
          <cell r="EY213">
            <v>3</v>
          </cell>
          <cell r="EZ213">
            <v>0</v>
          </cell>
          <cell r="FA213">
            <v>0</v>
          </cell>
          <cell r="FB213">
            <v>0</v>
          </cell>
          <cell r="FC213">
            <v>0</v>
          </cell>
          <cell r="FD213">
            <v>0</v>
          </cell>
          <cell r="FE213">
            <v>0</v>
          </cell>
          <cell r="FF213">
            <v>0</v>
          </cell>
          <cell r="FG213">
            <v>0</v>
          </cell>
          <cell r="FH213">
            <v>0</v>
          </cell>
          <cell r="FI213">
            <v>0</v>
          </cell>
          <cell r="FJ213">
            <v>0</v>
          </cell>
          <cell r="FK213">
            <v>0</v>
          </cell>
          <cell r="FL213">
            <v>0</v>
          </cell>
          <cell r="FM213">
            <v>246</v>
          </cell>
          <cell r="FN213">
            <v>4</v>
          </cell>
          <cell r="FO213">
            <v>8</v>
          </cell>
          <cell r="FP213">
            <v>12</v>
          </cell>
          <cell r="FQ213">
            <v>3</v>
          </cell>
          <cell r="FR213">
            <v>3</v>
          </cell>
          <cell r="FS213">
            <v>6</v>
          </cell>
          <cell r="FT213">
            <v>0</v>
          </cell>
          <cell r="FU213">
            <v>0</v>
          </cell>
          <cell r="FV213">
            <v>0</v>
          </cell>
          <cell r="FW213">
            <v>4</v>
          </cell>
        </row>
        <row r="214">
          <cell r="A214" t="str">
            <v>ВППУфаПФО</v>
          </cell>
          <cell r="B214" t="str">
            <v>Уральский</v>
          </cell>
          <cell r="C214" t="str">
            <v>Уфа</v>
          </cell>
          <cell r="D214" t="str">
            <v>ВПП</v>
          </cell>
          <cell r="E214" t="str">
            <v>ВПП</v>
          </cell>
          <cell r="F214" t="str">
            <v>да</v>
          </cell>
          <cell r="G214" t="str">
            <v>ПФО</v>
          </cell>
          <cell r="H214" t="str">
            <v>Республика Башкортостан</v>
          </cell>
          <cell r="I214" t="str">
            <v>Не является признаком отнесения к МТК</v>
          </cell>
          <cell r="J214" t="str">
            <v>Не является признаком отнесения к МТК</v>
          </cell>
          <cell r="K214" t="str">
            <v>нет</v>
          </cell>
          <cell r="L214" t="str">
            <v>не применимо</v>
          </cell>
          <cell r="M214" t="str">
            <v>не применимо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7</v>
          </cell>
          <cell r="S214">
            <v>5</v>
          </cell>
          <cell r="T214">
            <v>16</v>
          </cell>
          <cell r="U214">
            <v>10</v>
          </cell>
          <cell r="V214">
            <v>38</v>
          </cell>
          <cell r="W214">
            <v>307</v>
          </cell>
          <cell r="X214">
            <v>967</v>
          </cell>
          <cell r="Y214">
            <v>1330</v>
          </cell>
          <cell r="Z214">
            <v>796</v>
          </cell>
          <cell r="AA214">
            <v>3400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3438</v>
          </cell>
          <cell r="AH214">
            <v>16</v>
          </cell>
          <cell r="AI214">
            <v>30</v>
          </cell>
          <cell r="AJ214">
            <v>23</v>
          </cell>
          <cell r="AK214">
            <v>16</v>
          </cell>
          <cell r="AL214">
            <v>85</v>
          </cell>
          <cell r="AM214">
            <v>545</v>
          </cell>
          <cell r="AN214">
            <v>1307</v>
          </cell>
          <cell r="AO214">
            <v>1517</v>
          </cell>
          <cell r="AP214">
            <v>737</v>
          </cell>
          <cell r="AQ214">
            <v>4106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4191</v>
          </cell>
          <cell r="AX214">
            <v>16</v>
          </cell>
          <cell r="AY214">
            <v>18</v>
          </cell>
          <cell r="AZ214">
            <v>12</v>
          </cell>
          <cell r="BA214">
            <v>7</v>
          </cell>
          <cell r="BB214">
            <v>53</v>
          </cell>
          <cell r="BC214">
            <v>409</v>
          </cell>
          <cell r="BD214">
            <v>1315</v>
          </cell>
          <cell r="BE214">
            <v>1555</v>
          </cell>
          <cell r="BF214">
            <v>966</v>
          </cell>
          <cell r="BG214">
            <v>4245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4298</v>
          </cell>
          <cell r="BN214">
            <v>7</v>
          </cell>
          <cell r="BO214">
            <v>7</v>
          </cell>
          <cell r="BP214">
            <v>14</v>
          </cell>
          <cell r="BQ214">
            <v>2</v>
          </cell>
          <cell r="BR214">
            <v>2</v>
          </cell>
          <cell r="BS214">
            <v>4</v>
          </cell>
          <cell r="BT214">
            <v>1</v>
          </cell>
          <cell r="BU214">
            <v>2</v>
          </cell>
          <cell r="BV214">
            <v>3</v>
          </cell>
          <cell r="BW214">
            <v>4</v>
          </cell>
          <cell r="BX214">
            <v>6</v>
          </cell>
          <cell r="BY214">
            <v>10</v>
          </cell>
          <cell r="BZ214">
            <v>31</v>
          </cell>
          <cell r="CA214">
            <v>539</v>
          </cell>
          <cell r="CB214">
            <v>14</v>
          </cell>
          <cell r="CC214">
            <v>47</v>
          </cell>
          <cell r="CD214">
            <v>0</v>
          </cell>
          <cell r="CE214">
            <v>600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631</v>
          </cell>
          <cell r="CL214">
            <v>2</v>
          </cell>
          <cell r="CM214">
            <v>3</v>
          </cell>
          <cell r="CN214">
            <v>5</v>
          </cell>
          <cell r="CO214">
            <v>3</v>
          </cell>
          <cell r="CP214">
            <v>1</v>
          </cell>
          <cell r="CQ214">
            <v>4</v>
          </cell>
          <cell r="CR214">
            <v>199</v>
          </cell>
          <cell r="CS214">
            <v>182</v>
          </cell>
          <cell r="CT214">
            <v>381</v>
          </cell>
          <cell r="CU214">
            <v>331</v>
          </cell>
          <cell r="CV214">
            <v>318</v>
          </cell>
          <cell r="CW214">
            <v>649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2</v>
          </cell>
          <cell r="DE214">
            <v>1</v>
          </cell>
          <cell r="DF214">
            <v>3</v>
          </cell>
          <cell r="DG214">
            <v>6</v>
          </cell>
          <cell r="DH214">
            <v>0</v>
          </cell>
          <cell r="DI214">
            <v>6</v>
          </cell>
          <cell r="DJ214">
            <v>775</v>
          </cell>
          <cell r="DK214">
            <v>749</v>
          </cell>
          <cell r="DL214">
            <v>1524</v>
          </cell>
          <cell r="DM214">
            <v>620</v>
          </cell>
          <cell r="DN214">
            <v>605</v>
          </cell>
          <cell r="DO214">
            <v>1225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18</v>
          </cell>
          <cell r="DW214">
            <v>3779</v>
          </cell>
          <cell r="DX214">
            <v>0</v>
          </cell>
          <cell r="DY214">
            <v>3797</v>
          </cell>
          <cell r="DZ214">
            <v>3</v>
          </cell>
          <cell r="EA214">
            <v>1</v>
          </cell>
          <cell r="EB214">
            <v>4</v>
          </cell>
          <cell r="EC214">
            <v>1</v>
          </cell>
          <cell r="ED214">
            <v>0</v>
          </cell>
          <cell r="EE214">
            <v>1</v>
          </cell>
          <cell r="EF214">
            <v>1</v>
          </cell>
          <cell r="EG214">
            <v>1</v>
          </cell>
          <cell r="EH214">
            <v>2</v>
          </cell>
          <cell r="EI214">
            <v>2</v>
          </cell>
          <cell r="EJ214">
            <v>1</v>
          </cell>
          <cell r="EK214">
            <v>3</v>
          </cell>
          <cell r="EL214">
            <v>10</v>
          </cell>
          <cell r="EM214">
            <v>287</v>
          </cell>
          <cell r="EN214">
            <v>293</v>
          </cell>
          <cell r="EO214">
            <v>580</v>
          </cell>
          <cell r="EP214">
            <v>207</v>
          </cell>
          <cell r="EQ214">
            <v>214</v>
          </cell>
          <cell r="ER214">
            <v>421</v>
          </cell>
          <cell r="ES214">
            <v>564</v>
          </cell>
          <cell r="ET214">
            <v>560</v>
          </cell>
          <cell r="EU214">
            <v>1124</v>
          </cell>
          <cell r="EV214">
            <v>457</v>
          </cell>
          <cell r="EW214">
            <v>461</v>
          </cell>
          <cell r="EX214">
            <v>918</v>
          </cell>
          <cell r="EY214">
            <v>3043</v>
          </cell>
          <cell r="EZ214">
            <v>0</v>
          </cell>
          <cell r="FA214">
            <v>0</v>
          </cell>
          <cell r="FB214">
            <v>0</v>
          </cell>
          <cell r="FC214">
            <v>0</v>
          </cell>
          <cell r="FD214">
            <v>0</v>
          </cell>
          <cell r="FE214">
            <v>0</v>
          </cell>
          <cell r="FF214">
            <v>0</v>
          </cell>
          <cell r="FG214">
            <v>0</v>
          </cell>
          <cell r="FH214">
            <v>0</v>
          </cell>
          <cell r="FI214">
            <v>0</v>
          </cell>
          <cell r="FJ214">
            <v>0</v>
          </cell>
          <cell r="FK214">
            <v>0</v>
          </cell>
          <cell r="FL214">
            <v>0</v>
          </cell>
          <cell r="FM214">
            <v>3053</v>
          </cell>
          <cell r="FN214">
            <v>0</v>
          </cell>
          <cell r="FO214">
            <v>0</v>
          </cell>
          <cell r="FP214">
            <v>0</v>
          </cell>
          <cell r="FQ214">
            <v>394</v>
          </cell>
          <cell r="FR214">
            <v>392</v>
          </cell>
          <cell r="FS214">
            <v>786</v>
          </cell>
          <cell r="FT214">
            <v>0</v>
          </cell>
          <cell r="FU214">
            <v>0</v>
          </cell>
          <cell r="FV214">
            <v>0</v>
          </cell>
          <cell r="FW214">
            <v>0</v>
          </cell>
        </row>
        <row r="215">
          <cell r="A215" t="str">
            <v>ВППХабаровск (Новый)ДФО</v>
          </cell>
          <cell r="B215" t="str">
            <v>Хабаровский</v>
          </cell>
          <cell r="C215" t="str">
            <v>Хабаровск (Новый)</v>
          </cell>
          <cell r="D215" t="str">
            <v>ВПП</v>
          </cell>
          <cell r="E215" t="str">
            <v>ВПП</v>
          </cell>
          <cell r="F215" t="str">
            <v>да</v>
          </cell>
          <cell r="G215" t="str">
            <v>ДФО</v>
          </cell>
          <cell r="H215" t="str">
            <v>Хабаровский край</v>
          </cell>
          <cell r="I215" t="str">
            <v>Не является признаком отнесения к МТК</v>
          </cell>
          <cell r="J215" t="str">
            <v>Не является признаком отнесения к МТК</v>
          </cell>
          <cell r="K215" t="str">
            <v>нет</v>
          </cell>
          <cell r="L215" t="str">
            <v>не применимо</v>
          </cell>
          <cell r="M215" t="str">
            <v>не применимо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85</v>
          </cell>
          <cell r="S215">
            <v>143</v>
          </cell>
          <cell r="T215">
            <v>77</v>
          </cell>
          <cell r="U215">
            <v>44</v>
          </cell>
          <cell r="V215">
            <v>349</v>
          </cell>
          <cell r="W215">
            <v>652</v>
          </cell>
          <cell r="X215">
            <v>703</v>
          </cell>
          <cell r="Y215">
            <v>736</v>
          </cell>
          <cell r="Z215">
            <v>714</v>
          </cell>
          <cell r="AA215">
            <v>2805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3154</v>
          </cell>
          <cell r="AH215">
            <v>49</v>
          </cell>
          <cell r="AI215">
            <v>99</v>
          </cell>
          <cell r="AJ215">
            <v>17</v>
          </cell>
          <cell r="AK215">
            <v>56</v>
          </cell>
          <cell r="AL215">
            <v>221</v>
          </cell>
          <cell r="AM215">
            <v>693</v>
          </cell>
          <cell r="AN215">
            <v>689</v>
          </cell>
          <cell r="AO215">
            <v>905</v>
          </cell>
          <cell r="AP215">
            <v>701</v>
          </cell>
          <cell r="AQ215">
            <v>2988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3209</v>
          </cell>
          <cell r="AX215">
            <v>120</v>
          </cell>
          <cell r="AY215">
            <v>114</v>
          </cell>
          <cell r="AZ215">
            <v>109</v>
          </cell>
          <cell r="BA215">
            <v>86</v>
          </cell>
          <cell r="BB215">
            <v>429</v>
          </cell>
          <cell r="BC215">
            <v>603</v>
          </cell>
          <cell r="BD215">
            <v>647</v>
          </cell>
          <cell r="BE215">
            <v>716</v>
          </cell>
          <cell r="BF215">
            <v>717</v>
          </cell>
          <cell r="BG215">
            <v>2683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3112</v>
          </cell>
          <cell r="BN215">
            <v>13</v>
          </cell>
          <cell r="BO215">
            <v>72</v>
          </cell>
          <cell r="BP215">
            <v>85</v>
          </cell>
          <cell r="BQ215">
            <v>33</v>
          </cell>
          <cell r="BR215">
            <v>80</v>
          </cell>
          <cell r="BS215">
            <v>113</v>
          </cell>
          <cell r="BT215">
            <v>21</v>
          </cell>
          <cell r="BU215">
            <v>55</v>
          </cell>
          <cell r="BV215">
            <v>76</v>
          </cell>
          <cell r="BW215">
            <v>40</v>
          </cell>
          <cell r="BX215">
            <v>93</v>
          </cell>
          <cell r="BY215">
            <v>133</v>
          </cell>
          <cell r="BZ215">
            <v>407</v>
          </cell>
          <cell r="CA215">
            <v>557</v>
          </cell>
          <cell r="CB215">
            <v>9</v>
          </cell>
          <cell r="CC215">
            <v>9</v>
          </cell>
          <cell r="CD215">
            <v>0</v>
          </cell>
          <cell r="CE215">
            <v>575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982</v>
          </cell>
          <cell r="CL215">
            <v>45</v>
          </cell>
          <cell r="CM215">
            <v>101</v>
          </cell>
          <cell r="CN215">
            <v>146</v>
          </cell>
          <cell r="CO215">
            <v>75</v>
          </cell>
          <cell r="CP215">
            <v>130</v>
          </cell>
          <cell r="CQ215">
            <v>205</v>
          </cell>
          <cell r="CR215">
            <v>4</v>
          </cell>
          <cell r="CS215">
            <v>6</v>
          </cell>
          <cell r="CT215">
            <v>10</v>
          </cell>
          <cell r="CU215">
            <v>12</v>
          </cell>
          <cell r="CV215">
            <v>11</v>
          </cell>
          <cell r="CW215">
            <v>23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148</v>
          </cell>
          <cell r="DE215">
            <v>192</v>
          </cell>
          <cell r="DF215">
            <v>340</v>
          </cell>
          <cell r="DG215">
            <v>252</v>
          </cell>
          <cell r="DH215">
            <v>296</v>
          </cell>
          <cell r="DI215">
            <v>548</v>
          </cell>
          <cell r="DJ215">
            <v>48</v>
          </cell>
          <cell r="DK215">
            <v>45</v>
          </cell>
          <cell r="DL215">
            <v>93</v>
          </cell>
          <cell r="DM215">
            <v>45</v>
          </cell>
          <cell r="DN215">
            <v>46</v>
          </cell>
          <cell r="DO215">
            <v>91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1239</v>
          </cell>
          <cell r="DW215">
            <v>217</v>
          </cell>
          <cell r="DX215">
            <v>0</v>
          </cell>
          <cell r="DY215">
            <v>1456</v>
          </cell>
          <cell r="DZ215">
            <v>123</v>
          </cell>
          <cell r="EA215">
            <v>168</v>
          </cell>
          <cell r="EB215">
            <v>291</v>
          </cell>
          <cell r="EC215">
            <v>6</v>
          </cell>
          <cell r="ED215">
            <v>48</v>
          </cell>
          <cell r="EE215">
            <v>54</v>
          </cell>
          <cell r="EF215">
            <v>17</v>
          </cell>
          <cell r="EG215">
            <v>23</v>
          </cell>
          <cell r="EH215">
            <v>40</v>
          </cell>
          <cell r="EI215">
            <v>0</v>
          </cell>
          <cell r="EJ215">
            <v>19</v>
          </cell>
          <cell r="EK215">
            <v>19</v>
          </cell>
          <cell r="EL215">
            <v>404</v>
          </cell>
          <cell r="EM215">
            <v>15</v>
          </cell>
          <cell r="EN215">
            <v>12</v>
          </cell>
          <cell r="EO215">
            <v>27</v>
          </cell>
          <cell r="EP215">
            <v>3</v>
          </cell>
          <cell r="EQ215">
            <v>3</v>
          </cell>
          <cell r="ER215">
            <v>6</v>
          </cell>
          <cell r="ES215">
            <v>14</v>
          </cell>
          <cell r="ET215">
            <v>14</v>
          </cell>
          <cell r="EU215">
            <v>28</v>
          </cell>
          <cell r="EV215">
            <v>27</v>
          </cell>
          <cell r="EW215">
            <v>26</v>
          </cell>
          <cell r="EX215">
            <v>53</v>
          </cell>
          <cell r="EY215">
            <v>114</v>
          </cell>
          <cell r="EZ215">
            <v>0</v>
          </cell>
          <cell r="FA215">
            <v>0</v>
          </cell>
          <cell r="FB215">
            <v>0</v>
          </cell>
          <cell r="FC215">
            <v>0</v>
          </cell>
          <cell r="FD215">
            <v>0</v>
          </cell>
          <cell r="FE215">
            <v>0</v>
          </cell>
          <cell r="FF215">
            <v>0</v>
          </cell>
          <cell r="FG215">
            <v>0</v>
          </cell>
          <cell r="FH215">
            <v>0</v>
          </cell>
          <cell r="FI215">
            <v>0</v>
          </cell>
          <cell r="FJ215">
            <v>0</v>
          </cell>
          <cell r="FK215">
            <v>0</v>
          </cell>
          <cell r="FL215">
            <v>0</v>
          </cell>
          <cell r="FM215">
            <v>518</v>
          </cell>
          <cell r="FN215">
            <v>0</v>
          </cell>
          <cell r="FO215">
            <v>13</v>
          </cell>
          <cell r="FP215">
            <v>13</v>
          </cell>
          <cell r="FQ215">
            <v>73</v>
          </cell>
          <cell r="FR215">
            <v>71</v>
          </cell>
          <cell r="FS215">
            <v>144</v>
          </cell>
          <cell r="FT215">
            <v>0</v>
          </cell>
          <cell r="FU215">
            <v>0</v>
          </cell>
          <cell r="FV215">
            <v>0</v>
          </cell>
          <cell r="FW215">
            <v>0</v>
          </cell>
        </row>
        <row r="216">
          <cell r="A216" t="str">
            <v>ВППХанты-МансийскУФО</v>
          </cell>
          <cell r="B216" t="str">
            <v>Уральский</v>
          </cell>
          <cell r="C216" t="str">
            <v>Ханты-Мансийск</v>
          </cell>
          <cell r="D216" t="str">
            <v>ВПП</v>
          </cell>
          <cell r="E216" t="str">
            <v>ВПП</v>
          </cell>
          <cell r="F216" t="str">
            <v>да</v>
          </cell>
          <cell r="G216" t="str">
            <v>УФО</v>
          </cell>
          <cell r="H216" t="str">
            <v>Ханты-Мансийский автономный округ - Югра</v>
          </cell>
          <cell r="I216" t="str">
            <v>Не является признаком отнесения к МТК</v>
          </cell>
          <cell r="J216" t="str">
            <v>Не является признаком отнесения к МТК</v>
          </cell>
          <cell r="K216" t="str">
            <v>нет</v>
          </cell>
          <cell r="L216" t="str">
            <v>не применимо</v>
          </cell>
          <cell r="M216" t="str">
            <v>не применимо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12</v>
          </cell>
          <cell r="X216">
            <v>17</v>
          </cell>
          <cell r="Y216">
            <v>32</v>
          </cell>
          <cell r="Z216">
            <v>17</v>
          </cell>
          <cell r="AA216">
            <v>78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78</v>
          </cell>
          <cell r="AH216">
            <v>2</v>
          </cell>
          <cell r="AI216">
            <v>0</v>
          </cell>
          <cell r="AJ216">
            <v>0</v>
          </cell>
          <cell r="AK216">
            <v>0</v>
          </cell>
          <cell r="AL216">
            <v>2</v>
          </cell>
          <cell r="AM216">
            <v>13</v>
          </cell>
          <cell r="AN216">
            <v>15</v>
          </cell>
          <cell r="AO216">
            <v>26</v>
          </cell>
          <cell r="AP216">
            <v>8</v>
          </cell>
          <cell r="AQ216">
            <v>62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64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13</v>
          </cell>
          <cell r="BD216">
            <v>19</v>
          </cell>
          <cell r="BE216">
            <v>28</v>
          </cell>
          <cell r="BF216">
            <v>11</v>
          </cell>
          <cell r="BG216">
            <v>71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71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9</v>
          </cell>
          <cell r="CB216">
            <v>0</v>
          </cell>
          <cell r="CC216">
            <v>0</v>
          </cell>
          <cell r="CD216">
            <v>0</v>
          </cell>
          <cell r="CE216">
            <v>9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9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DZ216">
            <v>0</v>
          </cell>
          <cell r="EA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  <cell r="EU216">
            <v>0</v>
          </cell>
          <cell r="EV216">
            <v>0</v>
          </cell>
          <cell r="EW216">
            <v>0</v>
          </cell>
          <cell r="EX216">
            <v>0</v>
          </cell>
          <cell r="EY216">
            <v>0</v>
          </cell>
          <cell r="EZ216">
            <v>0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E216">
            <v>0</v>
          </cell>
          <cell r="FF216">
            <v>0</v>
          </cell>
          <cell r="FG216">
            <v>0</v>
          </cell>
          <cell r="FH216">
            <v>0</v>
          </cell>
          <cell r="FI216">
            <v>0</v>
          </cell>
          <cell r="FJ216">
            <v>0</v>
          </cell>
          <cell r="FK216">
            <v>0</v>
          </cell>
          <cell r="FL216">
            <v>0</v>
          </cell>
          <cell r="FM216">
            <v>0</v>
          </cell>
          <cell r="FN216">
            <v>0</v>
          </cell>
          <cell r="FO216">
            <v>0</v>
          </cell>
          <cell r="FP216">
            <v>0</v>
          </cell>
          <cell r="FQ216">
            <v>0</v>
          </cell>
          <cell r="FR216">
            <v>0</v>
          </cell>
          <cell r="FS216">
            <v>0</v>
          </cell>
          <cell r="FT216">
            <v>0</v>
          </cell>
          <cell r="FU216">
            <v>0</v>
          </cell>
          <cell r="FV216">
            <v>0</v>
          </cell>
          <cell r="FW216">
            <v>0</v>
          </cell>
        </row>
        <row r="217">
          <cell r="A217" t="str">
            <v>ВППЧебоксарыПФО</v>
          </cell>
          <cell r="B217" t="str">
            <v>Волгоградский</v>
          </cell>
          <cell r="C217" t="str">
            <v>Чебоксары</v>
          </cell>
          <cell r="D217" t="str">
            <v>ВПП</v>
          </cell>
          <cell r="E217" t="str">
            <v>ВПП</v>
          </cell>
          <cell r="F217" t="str">
            <v>да</v>
          </cell>
          <cell r="G217" t="str">
            <v>ПФО</v>
          </cell>
          <cell r="H217" t="str">
            <v>Чувашская Республика – Чувашия</v>
          </cell>
          <cell r="I217" t="str">
            <v>Не является признаком отнесения к МТК</v>
          </cell>
          <cell r="J217" t="str">
            <v>Не является признаком отнесения к МТК</v>
          </cell>
          <cell r="K217" t="str">
            <v>нет</v>
          </cell>
          <cell r="L217" t="str">
            <v>не применимо</v>
          </cell>
          <cell r="M217" t="str">
            <v>не применимо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2</v>
          </cell>
          <cell r="X217">
            <v>23</v>
          </cell>
          <cell r="Y217">
            <v>38</v>
          </cell>
          <cell r="Z217">
            <v>6</v>
          </cell>
          <cell r="AA217">
            <v>69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69</v>
          </cell>
          <cell r="AH217">
            <v>1</v>
          </cell>
          <cell r="AI217">
            <v>0</v>
          </cell>
          <cell r="AJ217">
            <v>0</v>
          </cell>
          <cell r="AK217">
            <v>0</v>
          </cell>
          <cell r="AL217">
            <v>1</v>
          </cell>
          <cell r="AM217">
            <v>0</v>
          </cell>
          <cell r="AN217">
            <v>29</v>
          </cell>
          <cell r="AO217">
            <v>44</v>
          </cell>
          <cell r="AP217">
            <v>14</v>
          </cell>
          <cell r="AQ217">
            <v>87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88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1</v>
          </cell>
          <cell r="BD217">
            <v>24</v>
          </cell>
          <cell r="BE217">
            <v>34</v>
          </cell>
          <cell r="BF217">
            <v>17</v>
          </cell>
          <cell r="BG217">
            <v>76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76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6</v>
          </cell>
          <cell r="CD217">
            <v>0</v>
          </cell>
          <cell r="CE217">
            <v>6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6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0</v>
          </cell>
          <cell r="DX217">
            <v>0</v>
          </cell>
          <cell r="DY217">
            <v>0</v>
          </cell>
          <cell r="DZ217">
            <v>0</v>
          </cell>
          <cell r="EA217">
            <v>0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0</v>
          </cell>
          <cell r="EJ217">
            <v>0</v>
          </cell>
          <cell r="EK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0</v>
          </cell>
          <cell r="EU217">
            <v>0</v>
          </cell>
          <cell r="EV217">
            <v>0</v>
          </cell>
          <cell r="EW217">
            <v>0</v>
          </cell>
          <cell r="EX217">
            <v>0</v>
          </cell>
          <cell r="EY217">
            <v>0</v>
          </cell>
          <cell r="EZ217">
            <v>0</v>
          </cell>
          <cell r="FA217">
            <v>0</v>
          </cell>
          <cell r="FB217">
            <v>0</v>
          </cell>
          <cell r="FC217">
            <v>0</v>
          </cell>
          <cell r="FD217">
            <v>0</v>
          </cell>
          <cell r="FE217">
            <v>0</v>
          </cell>
          <cell r="FF217">
            <v>0</v>
          </cell>
          <cell r="FG217">
            <v>0</v>
          </cell>
          <cell r="FH217">
            <v>0</v>
          </cell>
          <cell r="FI217">
            <v>0</v>
          </cell>
          <cell r="FJ217">
            <v>0</v>
          </cell>
          <cell r="FK217">
            <v>0</v>
          </cell>
          <cell r="FL217">
            <v>0</v>
          </cell>
          <cell r="FM217">
            <v>0</v>
          </cell>
          <cell r="FN217">
            <v>0</v>
          </cell>
          <cell r="FO217">
            <v>0</v>
          </cell>
          <cell r="FP217">
            <v>0</v>
          </cell>
          <cell r="FQ217">
            <v>0</v>
          </cell>
          <cell r="FR217">
            <v>0</v>
          </cell>
          <cell r="FS217">
            <v>0</v>
          </cell>
          <cell r="FT217">
            <v>0</v>
          </cell>
          <cell r="FU217">
            <v>0</v>
          </cell>
          <cell r="FV217">
            <v>0</v>
          </cell>
          <cell r="FW217">
            <v>0</v>
          </cell>
        </row>
        <row r="218">
          <cell r="A218" t="str">
            <v>ВППЧелябинск (Баландино)УФО</v>
          </cell>
          <cell r="B218" t="str">
            <v>Уральский</v>
          </cell>
          <cell r="C218" t="str">
            <v>Челябинск (Баландино)</v>
          </cell>
          <cell r="D218" t="str">
            <v>ВПП</v>
          </cell>
          <cell r="E218" t="str">
            <v>ВПП</v>
          </cell>
          <cell r="F218" t="str">
            <v>да</v>
          </cell>
          <cell r="G218" t="str">
            <v>УФО</v>
          </cell>
          <cell r="H218" t="str">
            <v>Челябинская область</v>
          </cell>
          <cell r="I218" t="str">
            <v>Не является признаком отнесения к МТК</v>
          </cell>
          <cell r="J218" t="str">
            <v>Не является признаком отнесения к МТК</v>
          </cell>
          <cell r="K218" t="str">
            <v>нет</v>
          </cell>
          <cell r="L218" t="str">
            <v>не применимо</v>
          </cell>
          <cell r="M218" t="str">
            <v>не применимо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3</v>
          </cell>
          <cell r="S218">
            <v>4</v>
          </cell>
          <cell r="T218">
            <v>2</v>
          </cell>
          <cell r="U218">
            <v>10</v>
          </cell>
          <cell r="V218">
            <v>19</v>
          </cell>
          <cell r="W218">
            <v>118</v>
          </cell>
          <cell r="X218">
            <v>411</v>
          </cell>
          <cell r="Y218">
            <v>494</v>
          </cell>
          <cell r="Z218">
            <v>279</v>
          </cell>
          <cell r="AA218">
            <v>1302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1321</v>
          </cell>
          <cell r="AH218">
            <v>0</v>
          </cell>
          <cell r="AI218">
            <v>2</v>
          </cell>
          <cell r="AJ218">
            <v>16</v>
          </cell>
          <cell r="AK218">
            <v>9</v>
          </cell>
          <cell r="AL218">
            <v>27</v>
          </cell>
          <cell r="AM218">
            <v>191</v>
          </cell>
          <cell r="AN218">
            <v>602</v>
          </cell>
          <cell r="AO218">
            <v>740</v>
          </cell>
          <cell r="AP218">
            <v>331</v>
          </cell>
          <cell r="AQ218">
            <v>1864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1891</v>
          </cell>
          <cell r="AX218">
            <v>0</v>
          </cell>
          <cell r="AY218">
            <v>0</v>
          </cell>
          <cell r="AZ218">
            <v>0</v>
          </cell>
          <cell r="BA218">
            <v>16</v>
          </cell>
          <cell r="BB218">
            <v>16</v>
          </cell>
          <cell r="BC218">
            <v>149</v>
          </cell>
          <cell r="BD218">
            <v>509</v>
          </cell>
          <cell r="BE218">
            <v>664</v>
          </cell>
          <cell r="BF218">
            <v>341</v>
          </cell>
          <cell r="BG218">
            <v>1663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1679</v>
          </cell>
          <cell r="BN218">
            <v>1</v>
          </cell>
          <cell r="BO218">
            <v>0</v>
          </cell>
          <cell r="BP218">
            <v>1</v>
          </cell>
          <cell r="BQ218">
            <v>1</v>
          </cell>
          <cell r="BR218">
            <v>0</v>
          </cell>
          <cell r="BS218">
            <v>1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2</v>
          </cell>
          <cell r="CA218">
            <v>138</v>
          </cell>
          <cell r="CB218">
            <v>10</v>
          </cell>
          <cell r="CC218">
            <v>38</v>
          </cell>
          <cell r="CD218">
            <v>0</v>
          </cell>
          <cell r="CE218">
            <v>186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188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62</v>
          </cell>
          <cell r="CV218">
            <v>60</v>
          </cell>
          <cell r="CW218">
            <v>122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  <cell r="DD218">
            <v>5</v>
          </cell>
          <cell r="DE218">
            <v>5</v>
          </cell>
          <cell r="DF218">
            <v>10</v>
          </cell>
          <cell r="DG218">
            <v>0</v>
          </cell>
          <cell r="DH218">
            <v>0</v>
          </cell>
          <cell r="DI218">
            <v>0</v>
          </cell>
          <cell r="DJ218">
            <v>279</v>
          </cell>
          <cell r="DK218">
            <v>275</v>
          </cell>
          <cell r="DL218">
            <v>554</v>
          </cell>
          <cell r="DM218">
            <v>202</v>
          </cell>
          <cell r="DN218">
            <v>203</v>
          </cell>
          <cell r="DO218">
            <v>405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  <cell r="DV218">
            <v>10</v>
          </cell>
          <cell r="DW218">
            <v>1081</v>
          </cell>
          <cell r="DX218">
            <v>0</v>
          </cell>
          <cell r="DY218">
            <v>1091</v>
          </cell>
          <cell r="DZ218">
            <v>1</v>
          </cell>
          <cell r="EA218">
            <v>1</v>
          </cell>
          <cell r="EB218">
            <v>2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1</v>
          </cell>
          <cell r="EH218">
            <v>1</v>
          </cell>
          <cell r="EI218">
            <v>2</v>
          </cell>
          <cell r="EJ218">
            <v>0</v>
          </cell>
          <cell r="EK218">
            <v>2</v>
          </cell>
          <cell r="EL218">
            <v>5</v>
          </cell>
          <cell r="EM218">
            <v>113</v>
          </cell>
          <cell r="EN218">
            <v>109</v>
          </cell>
          <cell r="EO218">
            <v>222</v>
          </cell>
          <cell r="EP218">
            <v>186</v>
          </cell>
          <cell r="EQ218">
            <v>187</v>
          </cell>
          <cell r="ER218">
            <v>373</v>
          </cell>
          <cell r="ES218">
            <v>248</v>
          </cell>
          <cell r="ET218">
            <v>249</v>
          </cell>
          <cell r="EU218">
            <v>497</v>
          </cell>
          <cell r="EV218">
            <v>182</v>
          </cell>
          <cell r="EW218">
            <v>188</v>
          </cell>
          <cell r="EX218">
            <v>370</v>
          </cell>
          <cell r="EY218">
            <v>1462</v>
          </cell>
          <cell r="EZ218">
            <v>0</v>
          </cell>
          <cell r="FA218">
            <v>0</v>
          </cell>
          <cell r="FB218">
            <v>0</v>
          </cell>
          <cell r="FC218">
            <v>0</v>
          </cell>
          <cell r="FD218">
            <v>0</v>
          </cell>
          <cell r="FE218">
            <v>0</v>
          </cell>
          <cell r="FF218">
            <v>0</v>
          </cell>
          <cell r="FG218">
            <v>0</v>
          </cell>
          <cell r="FH218">
            <v>0</v>
          </cell>
          <cell r="FI218">
            <v>0</v>
          </cell>
          <cell r="FJ218">
            <v>0</v>
          </cell>
          <cell r="FK218">
            <v>0</v>
          </cell>
          <cell r="FL218">
            <v>0</v>
          </cell>
          <cell r="FM218">
            <v>1467</v>
          </cell>
          <cell r="FN218">
            <v>1</v>
          </cell>
          <cell r="FO218">
            <v>0</v>
          </cell>
          <cell r="FP218">
            <v>1</v>
          </cell>
          <cell r="FQ218">
            <v>141</v>
          </cell>
          <cell r="FR218">
            <v>137</v>
          </cell>
          <cell r="FS218">
            <v>278</v>
          </cell>
          <cell r="FT218">
            <v>0</v>
          </cell>
          <cell r="FU218">
            <v>0</v>
          </cell>
          <cell r="FV218">
            <v>0</v>
          </cell>
          <cell r="FW218">
            <v>0</v>
          </cell>
        </row>
        <row r="219">
          <cell r="A219" t="str">
            <v>ВППЧереповецСЗФО</v>
          </cell>
          <cell r="B219" t="str">
            <v>Санкт-Петербургский</v>
          </cell>
          <cell r="C219" t="str">
            <v>Череповец</v>
          </cell>
          <cell r="D219" t="str">
            <v>ВПП</v>
          </cell>
          <cell r="E219" t="str">
            <v>ВПП</v>
          </cell>
          <cell r="F219" t="str">
            <v>да</v>
          </cell>
          <cell r="G219" t="str">
            <v>СЗФО</v>
          </cell>
          <cell r="H219" t="str">
            <v>Вологодская область</v>
          </cell>
          <cell r="I219" t="str">
            <v>Не является признаком отнесения к МТК</v>
          </cell>
          <cell r="J219" t="str">
            <v>Не является признаком отнесения к МТК</v>
          </cell>
          <cell r="K219" t="str">
            <v>нет</v>
          </cell>
          <cell r="L219" t="str">
            <v>не применимо</v>
          </cell>
          <cell r="M219" t="str">
            <v>не применимо</v>
          </cell>
          <cell r="N219">
            <v>0</v>
          </cell>
          <cell r="O219">
            <v>0</v>
          </cell>
          <cell r="P219">
            <v>0</v>
          </cell>
          <cell r="Q219">
            <v>2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15</v>
          </cell>
          <cell r="X219">
            <v>22</v>
          </cell>
          <cell r="Y219">
            <v>62</v>
          </cell>
          <cell r="Z219">
            <v>24</v>
          </cell>
          <cell r="AA219">
            <v>123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123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13</v>
          </cell>
          <cell r="AN219">
            <v>28</v>
          </cell>
          <cell r="AO219">
            <v>60</v>
          </cell>
          <cell r="AP219">
            <v>14</v>
          </cell>
          <cell r="AQ219">
            <v>115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115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12</v>
          </cell>
          <cell r="BD219">
            <v>26</v>
          </cell>
          <cell r="BE219">
            <v>49</v>
          </cell>
          <cell r="BF219">
            <v>20</v>
          </cell>
          <cell r="BG219">
            <v>107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107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19</v>
          </cell>
          <cell r="CB219">
            <v>7</v>
          </cell>
          <cell r="CC219">
            <v>13</v>
          </cell>
          <cell r="CD219">
            <v>0</v>
          </cell>
          <cell r="CE219">
            <v>39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39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14</v>
          </cell>
          <cell r="CS219">
            <v>14</v>
          </cell>
          <cell r="CT219">
            <v>28</v>
          </cell>
          <cell r="CU219">
            <v>6</v>
          </cell>
          <cell r="CV219">
            <v>2</v>
          </cell>
          <cell r="CW219">
            <v>8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  <cell r="DD219">
            <v>1</v>
          </cell>
          <cell r="DE219">
            <v>0</v>
          </cell>
          <cell r="DF219">
            <v>1</v>
          </cell>
          <cell r="DG219">
            <v>0</v>
          </cell>
          <cell r="DH219">
            <v>0</v>
          </cell>
          <cell r="DI219">
            <v>0</v>
          </cell>
          <cell r="DJ219">
            <v>13</v>
          </cell>
          <cell r="DK219">
            <v>16</v>
          </cell>
          <cell r="DL219">
            <v>29</v>
          </cell>
          <cell r="DM219">
            <v>41</v>
          </cell>
          <cell r="DN219">
            <v>37</v>
          </cell>
          <cell r="DO219">
            <v>78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  <cell r="DV219">
            <v>1</v>
          </cell>
          <cell r="DW219">
            <v>143</v>
          </cell>
          <cell r="DX219">
            <v>0</v>
          </cell>
          <cell r="DY219">
            <v>144</v>
          </cell>
          <cell r="DZ219">
            <v>0</v>
          </cell>
          <cell r="EA219">
            <v>0</v>
          </cell>
          <cell r="EB219">
            <v>0</v>
          </cell>
          <cell r="EC219">
            <v>0</v>
          </cell>
          <cell r="ED219">
            <v>0</v>
          </cell>
          <cell r="EE219">
            <v>0</v>
          </cell>
          <cell r="EF219">
            <v>0</v>
          </cell>
          <cell r="EG219">
            <v>0</v>
          </cell>
          <cell r="EH219">
            <v>0</v>
          </cell>
          <cell r="EI219">
            <v>0</v>
          </cell>
          <cell r="EJ219">
            <v>0</v>
          </cell>
          <cell r="EK219">
            <v>0</v>
          </cell>
          <cell r="EL219">
            <v>0</v>
          </cell>
          <cell r="EM219">
            <v>24</v>
          </cell>
          <cell r="EN219">
            <v>19</v>
          </cell>
          <cell r="EO219">
            <v>43</v>
          </cell>
          <cell r="EP219">
            <v>2</v>
          </cell>
          <cell r="EQ219">
            <v>0</v>
          </cell>
          <cell r="ER219">
            <v>2</v>
          </cell>
          <cell r="ES219">
            <v>11</v>
          </cell>
          <cell r="ET219">
            <v>6</v>
          </cell>
          <cell r="EU219">
            <v>17</v>
          </cell>
          <cell r="EV219">
            <v>11</v>
          </cell>
          <cell r="EW219">
            <v>12</v>
          </cell>
          <cell r="EX219">
            <v>23</v>
          </cell>
          <cell r="EY219">
            <v>85</v>
          </cell>
          <cell r="EZ219">
            <v>0</v>
          </cell>
          <cell r="FA219">
            <v>0</v>
          </cell>
          <cell r="FB219">
            <v>0</v>
          </cell>
          <cell r="FC219">
            <v>0</v>
          </cell>
          <cell r="FD219">
            <v>0</v>
          </cell>
          <cell r="FE219">
            <v>0</v>
          </cell>
          <cell r="FF219">
            <v>0</v>
          </cell>
          <cell r="FG219">
            <v>0</v>
          </cell>
          <cell r="FH219">
            <v>0</v>
          </cell>
          <cell r="FI219">
            <v>0</v>
          </cell>
          <cell r="FJ219">
            <v>0</v>
          </cell>
          <cell r="FK219">
            <v>0</v>
          </cell>
          <cell r="FL219">
            <v>0</v>
          </cell>
          <cell r="FM219">
            <v>85</v>
          </cell>
          <cell r="FN219">
            <v>0</v>
          </cell>
          <cell r="FO219">
            <v>0</v>
          </cell>
          <cell r="FP219">
            <v>0</v>
          </cell>
          <cell r="FQ219">
            <v>11</v>
          </cell>
          <cell r="FR219">
            <v>13</v>
          </cell>
          <cell r="FS219">
            <v>24</v>
          </cell>
          <cell r="FT219">
            <v>0</v>
          </cell>
          <cell r="FU219">
            <v>0</v>
          </cell>
          <cell r="FV219">
            <v>0</v>
          </cell>
          <cell r="FW219">
            <v>0</v>
          </cell>
        </row>
        <row r="220">
          <cell r="A220" t="str">
            <v>ВППЧита (Кадала)ДФО</v>
          </cell>
          <cell r="B220" t="str">
            <v>Читинский</v>
          </cell>
          <cell r="C220" t="str">
            <v>Чита (Кадала)</v>
          </cell>
          <cell r="D220" t="str">
            <v>ВПП</v>
          </cell>
          <cell r="E220" t="str">
            <v>ВПП</v>
          </cell>
          <cell r="F220" t="str">
            <v>да</v>
          </cell>
          <cell r="G220" t="str">
            <v>ДФО</v>
          </cell>
          <cell r="H220" t="str">
            <v>Забайкальский край</v>
          </cell>
          <cell r="I220" t="str">
            <v>Не является признаком отнесения к МТК</v>
          </cell>
          <cell r="J220" t="str">
            <v>Не является признаком отнесения к МТК</v>
          </cell>
          <cell r="K220" t="str">
            <v>нет</v>
          </cell>
          <cell r="L220" t="str">
            <v>не применимо</v>
          </cell>
          <cell r="M220" t="str">
            <v>не применимо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18</v>
          </cell>
          <cell r="X220">
            <v>16</v>
          </cell>
          <cell r="Y220">
            <v>27</v>
          </cell>
          <cell r="Z220">
            <v>66</v>
          </cell>
          <cell r="AA220">
            <v>127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127</v>
          </cell>
          <cell r="AH220">
            <v>0</v>
          </cell>
          <cell r="AI220">
            <v>1</v>
          </cell>
          <cell r="AJ220">
            <v>69</v>
          </cell>
          <cell r="AK220">
            <v>0</v>
          </cell>
          <cell r="AL220">
            <v>70</v>
          </cell>
          <cell r="AM220">
            <v>53</v>
          </cell>
          <cell r="AN220">
            <v>34</v>
          </cell>
          <cell r="AO220">
            <v>87</v>
          </cell>
          <cell r="AP220">
            <v>80</v>
          </cell>
          <cell r="AQ220">
            <v>254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324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57</v>
          </cell>
          <cell r="BD220">
            <v>88</v>
          </cell>
          <cell r="BE220">
            <v>111</v>
          </cell>
          <cell r="BF220">
            <v>83</v>
          </cell>
          <cell r="BG220">
            <v>339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339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48</v>
          </cell>
          <cell r="CB220">
            <v>0</v>
          </cell>
          <cell r="CC220">
            <v>1</v>
          </cell>
          <cell r="CD220">
            <v>0</v>
          </cell>
          <cell r="CE220">
            <v>49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49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2</v>
          </cell>
          <cell r="CS220">
            <v>2</v>
          </cell>
          <cell r="CT220">
            <v>4</v>
          </cell>
          <cell r="CU220">
            <v>6</v>
          </cell>
          <cell r="CV220">
            <v>6</v>
          </cell>
          <cell r="CW220">
            <v>12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11</v>
          </cell>
          <cell r="DE220">
            <v>16</v>
          </cell>
          <cell r="DF220">
            <v>27</v>
          </cell>
          <cell r="DG220">
            <v>3</v>
          </cell>
          <cell r="DH220">
            <v>3</v>
          </cell>
          <cell r="DI220">
            <v>6</v>
          </cell>
          <cell r="DJ220">
            <v>1</v>
          </cell>
          <cell r="DK220">
            <v>1</v>
          </cell>
          <cell r="DL220">
            <v>2</v>
          </cell>
          <cell r="DM220">
            <v>2</v>
          </cell>
          <cell r="DN220">
            <v>2</v>
          </cell>
          <cell r="DO220">
            <v>4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33</v>
          </cell>
          <cell r="DW220">
            <v>22</v>
          </cell>
          <cell r="DX220">
            <v>0</v>
          </cell>
          <cell r="DY220">
            <v>55</v>
          </cell>
          <cell r="DZ220">
            <v>3</v>
          </cell>
          <cell r="EA220">
            <v>5</v>
          </cell>
          <cell r="EB220">
            <v>8</v>
          </cell>
          <cell r="EC220">
            <v>2</v>
          </cell>
          <cell r="ED220">
            <v>2</v>
          </cell>
          <cell r="EE220">
            <v>4</v>
          </cell>
          <cell r="EF220">
            <v>1</v>
          </cell>
          <cell r="EG220">
            <v>3</v>
          </cell>
          <cell r="EH220">
            <v>4</v>
          </cell>
          <cell r="EI220">
            <v>0</v>
          </cell>
          <cell r="EJ220">
            <v>1</v>
          </cell>
          <cell r="EK220">
            <v>1</v>
          </cell>
          <cell r="EL220">
            <v>17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1</v>
          </cell>
          <cell r="ET220">
            <v>1</v>
          </cell>
          <cell r="EU220">
            <v>2</v>
          </cell>
          <cell r="EV220">
            <v>0</v>
          </cell>
          <cell r="EW220">
            <v>0</v>
          </cell>
          <cell r="EX220">
            <v>0</v>
          </cell>
          <cell r="EY220">
            <v>2</v>
          </cell>
          <cell r="EZ220">
            <v>0</v>
          </cell>
          <cell r="FA220">
            <v>0</v>
          </cell>
          <cell r="FB220">
            <v>0</v>
          </cell>
          <cell r="FC220">
            <v>0</v>
          </cell>
          <cell r="FD220">
            <v>0</v>
          </cell>
          <cell r="FE220">
            <v>0</v>
          </cell>
          <cell r="FF220">
            <v>0</v>
          </cell>
          <cell r="FG220">
            <v>0</v>
          </cell>
          <cell r="FH220">
            <v>0</v>
          </cell>
          <cell r="FI220">
            <v>0</v>
          </cell>
          <cell r="FJ220">
            <v>0</v>
          </cell>
          <cell r="FK220">
            <v>0</v>
          </cell>
          <cell r="FL220">
            <v>0</v>
          </cell>
          <cell r="FM220">
            <v>19</v>
          </cell>
          <cell r="FN220">
            <v>1</v>
          </cell>
          <cell r="FO220">
            <v>2</v>
          </cell>
          <cell r="FP220">
            <v>3</v>
          </cell>
          <cell r="FQ220">
            <v>4</v>
          </cell>
          <cell r="FR220">
            <v>1</v>
          </cell>
          <cell r="FS220">
            <v>5</v>
          </cell>
          <cell r="FT220">
            <v>0</v>
          </cell>
          <cell r="FU220">
            <v>0</v>
          </cell>
          <cell r="FV220">
            <v>0</v>
          </cell>
          <cell r="FW220">
            <v>0</v>
          </cell>
        </row>
        <row r="221">
          <cell r="A221" t="str">
            <v>ВППЧкаловскийЦФО</v>
          </cell>
          <cell r="B221" t="str">
            <v>Центральный аппарат</v>
          </cell>
          <cell r="C221" t="str">
            <v>Чкаловский</v>
          </cell>
          <cell r="D221" t="str">
            <v>ВПП</v>
          </cell>
          <cell r="E221" t="str">
            <v>ВПП</v>
          </cell>
          <cell r="F221" t="str">
            <v>да</v>
          </cell>
          <cell r="G221" t="str">
            <v>ЦФО</v>
          </cell>
          <cell r="H221" t="str">
            <v>Московская область</v>
          </cell>
          <cell r="I221" t="str">
            <v>Не является признаком отнесения к МТК</v>
          </cell>
          <cell r="J221" t="str">
            <v>Не является признаком отнесения к МТК</v>
          </cell>
          <cell r="K221" t="str">
            <v>нет</v>
          </cell>
          <cell r="L221" t="str">
            <v>не применимо</v>
          </cell>
          <cell r="M221" t="str">
            <v>не применимо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7</v>
          </cell>
          <cell r="S221">
            <v>0</v>
          </cell>
          <cell r="T221">
            <v>5</v>
          </cell>
          <cell r="U221">
            <v>5</v>
          </cell>
          <cell r="V221">
            <v>17</v>
          </cell>
          <cell r="W221">
            <v>178</v>
          </cell>
          <cell r="X221">
            <v>234</v>
          </cell>
          <cell r="Y221">
            <v>240</v>
          </cell>
          <cell r="Z221">
            <v>238</v>
          </cell>
          <cell r="AA221">
            <v>890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907</v>
          </cell>
          <cell r="AH221">
            <v>2</v>
          </cell>
          <cell r="AI221">
            <v>6</v>
          </cell>
          <cell r="AJ221">
            <v>2</v>
          </cell>
          <cell r="AK221">
            <v>10</v>
          </cell>
          <cell r="AL221">
            <v>20</v>
          </cell>
          <cell r="AM221">
            <v>214</v>
          </cell>
          <cell r="AN221">
            <v>229</v>
          </cell>
          <cell r="AO221">
            <v>194</v>
          </cell>
          <cell r="AP221">
            <v>257</v>
          </cell>
          <cell r="AQ221">
            <v>894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914</v>
          </cell>
          <cell r="AX221">
            <v>9</v>
          </cell>
          <cell r="AY221">
            <v>1</v>
          </cell>
          <cell r="AZ221">
            <v>1</v>
          </cell>
          <cell r="BA221">
            <v>1</v>
          </cell>
          <cell r="BB221">
            <v>12</v>
          </cell>
          <cell r="BC221">
            <v>191</v>
          </cell>
          <cell r="BD221">
            <v>201</v>
          </cell>
          <cell r="BE221">
            <v>304</v>
          </cell>
          <cell r="BF221">
            <v>274</v>
          </cell>
          <cell r="BG221">
            <v>970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982</v>
          </cell>
          <cell r="BN221">
            <v>11</v>
          </cell>
          <cell r="BO221">
            <v>3</v>
          </cell>
          <cell r="BP221">
            <v>14</v>
          </cell>
          <cell r="BQ221">
            <v>11</v>
          </cell>
          <cell r="BR221">
            <v>16</v>
          </cell>
          <cell r="BS221">
            <v>27</v>
          </cell>
          <cell r="BT221">
            <v>6</v>
          </cell>
          <cell r="BU221">
            <v>5</v>
          </cell>
          <cell r="BV221">
            <v>11</v>
          </cell>
          <cell r="BW221">
            <v>6</v>
          </cell>
          <cell r="BX221">
            <v>15</v>
          </cell>
          <cell r="BY221">
            <v>21</v>
          </cell>
          <cell r="BZ221">
            <v>73</v>
          </cell>
          <cell r="CA221">
            <v>226</v>
          </cell>
          <cell r="CB221">
            <v>330</v>
          </cell>
          <cell r="CC221">
            <v>272</v>
          </cell>
          <cell r="CD221">
            <v>0</v>
          </cell>
          <cell r="CE221">
            <v>828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901</v>
          </cell>
          <cell r="CL221">
            <v>13</v>
          </cell>
          <cell r="CM221">
            <v>10</v>
          </cell>
          <cell r="CN221">
            <v>23</v>
          </cell>
          <cell r="CO221">
            <v>10</v>
          </cell>
          <cell r="CP221">
            <v>4</v>
          </cell>
          <cell r="CQ221">
            <v>14</v>
          </cell>
          <cell r="CR221">
            <v>100</v>
          </cell>
          <cell r="CS221">
            <v>112</v>
          </cell>
          <cell r="CT221">
            <v>212</v>
          </cell>
          <cell r="CU221">
            <v>136</v>
          </cell>
          <cell r="CV221">
            <v>132</v>
          </cell>
          <cell r="CW221">
            <v>268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10</v>
          </cell>
          <cell r="DE221">
            <v>23</v>
          </cell>
          <cell r="DF221">
            <v>33</v>
          </cell>
          <cell r="DG221">
            <v>7</v>
          </cell>
          <cell r="DH221">
            <v>10</v>
          </cell>
          <cell r="DI221">
            <v>17</v>
          </cell>
          <cell r="DJ221">
            <v>153</v>
          </cell>
          <cell r="DK221">
            <v>153</v>
          </cell>
          <cell r="DL221">
            <v>306</v>
          </cell>
          <cell r="DM221">
            <v>147</v>
          </cell>
          <cell r="DN221">
            <v>149</v>
          </cell>
          <cell r="DO221">
            <v>296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  <cell r="DV221">
            <v>87</v>
          </cell>
          <cell r="DW221">
            <v>1082</v>
          </cell>
          <cell r="DX221">
            <v>0</v>
          </cell>
          <cell r="DY221">
            <v>1169</v>
          </cell>
          <cell r="DZ221">
            <v>25</v>
          </cell>
          <cell r="EA221">
            <v>28</v>
          </cell>
          <cell r="EB221">
            <v>53</v>
          </cell>
          <cell r="EC221">
            <v>0</v>
          </cell>
          <cell r="ED221">
            <v>2</v>
          </cell>
          <cell r="EE221">
            <v>2</v>
          </cell>
          <cell r="EF221">
            <v>10</v>
          </cell>
          <cell r="EG221">
            <v>11</v>
          </cell>
          <cell r="EH221">
            <v>21</v>
          </cell>
          <cell r="EI221">
            <v>6</v>
          </cell>
          <cell r="EJ221">
            <v>8</v>
          </cell>
          <cell r="EK221">
            <v>14</v>
          </cell>
          <cell r="EL221">
            <v>90</v>
          </cell>
          <cell r="EM221">
            <v>138</v>
          </cell>
          <cell r="EN221">
            <v>143</v>
          </cell>
          <cell r="EO221">
            <v>281</v>
          </cell>
          <cell r="EP221">
            <v>31</v>
          </cell>
          <cell r="EQ221">
            <v>38</v>
          </cell>
          <cell r="ER221">
            <v>69</v>
          </cell>
          <cell r="ES221">
            <v>88</v>
          </cell>
          <cell r="ET221">
            <v>93</v>
          </cell>
          <cell r="EU221">
            <v>181</v>
          </cell>
          <cell r="EV221">
            <v>48</v>
          </cell>
          <cell r="EW221">
            <v>54</v>
          </cell>
          <cell r="EX221">
            <v>102</v>
          </cell>
          <cell r="EY221">
            <v>633</v>
          </cell>
          <cell r="EZ221">
            <v>0</v>
          </cell>
          <cell r="FA221">
            <v>0</v>
          </cell>
          <cell r="FB221">
            <v>0</v>
          </cell>
          <cell r="FC221">
            <v>0</v>
          </cell>
          <cell r="FD221">
            <v>0</v>
          </cell>
          <cell r="FE221">
            <v>0</v>
          </cell>
          <cell r="FF221">
            <v>0</v>
          </cell>
          <cell r="FG221">
            <v>0</v>
          </cell>
          <cell r="FH221">
            <v>0</v>
          </cell>
          <cell r="FI221">
            <v>0</v>
          </cell>
          <cell r="FJ221">
            <v>0</v>
          </cell>
          <cell r="FK221">
            <v>0</v>
          </cell>
          <cell r="FL221">
            <v>0</v>
          </cell>
          <cell r="FM221">
            <v>723</v>
          </cell>
          <cell r="FN221">
            <v>3</v>
          </cell>
          <cell r="FO221">
            <v>3</v>
          </cell>
          <cell r="FP221">
            <v>6</v>
          </cell>
          <cell r="FQ221">
            <v>24</v>
          </cell>
          <cell r="FR221">
            <v>45</v>
          </cell>
          <cell r="FS221">
            <v>69</v>
          </cell>
          <cell r="FT221">
            <v>0</v>
          </cell>
          <cell r="FU221">
            <v>0</v>
          </cell>
          <cell r="FV221">
            <v>0</v>
          </cell>
          <cell r="FW221">
            <v>2</v>
          </cell>
        </row>
        <row r="222">
          <cell r="A222" t="str">
            <v>ВППЭлистаЮФО</v>
          </cell>
          <cell r="B222" t="str">
            <v>Волгоградский</v>
          </cell>
          <cell r="C222" t="str">
            <v>Элиста</v>
          </cell>
          <cell r="D222" t="str">
            <v>ВПП</v>
          </cell>
          <cell r="E222" t="str">
            <v>ВПП</v>
          </cell>
          <cell r="F222" t="str">
            <v>да</v>
          </cell>
          <cell r="G222" t="str">
            <v>ЮФО</v>
          </cell>
          <cell r="H222" t="str">
            <v>Республика Калмыкия</v>
          </cell>
          <cell r="I222" t="str">
            <v>Не является признаком отнесения к МТК</v>
          </cell>
          <cell r="J222" t="str">
            <v>Не является признаком отнесения к МТК</v>
          </cell>
          <cell r="K222" t="str">
            <v>нет</v>
          </cell>
          <cell r="L222" t="str">
            <v>не применимо</v>
          </cell>
          <cell r="M222" t="str">
            <v>не применимо</v>
          </cell>
          <cell r="N222">
            <v>0</v>
          </cell>
          <cell r="O222">
            <v>0</v>
          </cell>
          <cell r="P222">
            <v>0</v>
          </cell>
          <cell r="Q222">
            <v>2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0</v>
          </cell>
          <cell r="DZ222">
            <v>0</v>
          </cell>
          <cell r="EA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  <cell r="EJ222">
            <v>0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  <cell r="EW222">
            <v>0</v>
          </cell>
          <cell r="EX222">
            <v>0</v>
          </cell>
          <cell r="EY222">
            <v>0</v>
          </cell>
          <cell r="EZ222">
            <v>0</v>
          </cell>
          <cell r="FA222">
            <v>0</v>
          </cell>
          <cell r="FB222">
            <v>0</v>
          </cell>
          <cell r="FC222">
            <v>0</v>
          </cell>
          <cell r="FD222">
            <v>0</v>
          </cell>
          <cell r="FE222">
            <v>0</v>
          </cell>
          <cell r="FF222">
            <v>0</v>
          </cell>
          <cell r="FG222">
            <v>0</v>
          </cell>
          <cell r="FH222">
            <v>0</v>
          </cell>
          <cell r="FI222">
            <v>0</v>
          </cell>
          <cell r="FJ222">
            <v>0</v>
          </cell>
          <cell r="FK222">
            <v>0</v>
          </cell>
          <cell r="FL222">
            <v>0</v>
          </cell>
          <cell r="FM222">
            <v>0</v>
          </cell>
          <cell r="FN222">
            <v>0</v>
          </cell>
          <cell r="FO222">
            <v>0</v>
          </cell>
          <cell r="FP222">
            <v>0</v>
          </cell>
          <cell r="FQ222">
            <v>0</v>
          </cell>
          <cell r="FR222">
            <v>0</v>
          </cell>
          <cell r="FS222">
            <v>0</v>
          </cell>
          <cell r="FT222">
            <v>0</v>
          </cell>
          <cell r="FU222">
            <v>0</v>
          </cell>
          <cell r="FV222">
            <v>0</v>
          </cell>
          <cell r="FW222">
            <v>0</v>
          </cell>
        </row>
        <row r="223">
          <cell r="A223" t="str">
            <v>ВППЮжно-Сахалинск (Хомутово)ДФО</v>
          </cell>
          <cell r="B223" t="str">
            <v>Владивостокский</v>
          </cell>
          <cell r="C223" t="str">
            <v>Южно-Сахалинск (Хомутово)</v>
          </cell>
          <cell r="D223" t="str">
            <v>ВПП</v>
          </cell>
          <cell r="E223" t="str">
            <v>ВПП</v>
          </cell>
          <cell r="F223" t="str">
            <v>да</v>
          </cell>
          <cell r="G223" t="str">
            <v>ДФО</v>
          </cell>
          <cell r="H223" t="str">
            <v>Сахалинская область</v>
          </cell>
          <cell r="I223" t="str">
            <v>Не является признаком отнесения к МТК</v>
          </cell>
          <cell r="J223" t="str">
            <v>Не является признаком отнесения к МТК</v>
          </cell>
          <cell r="K223" t="str">
            <v>нет</v>
          </cell>
          <cell r="L223" t="str">
            <v>не применимо</v>
          </cell>
          <cell r="M223" t="str">
            <v>не применимо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30</v>
          </cell>
          <cell r="S223">
            <v>54</v>
          </cell>
          <cell r="T223">
            <v>44</v>
          </cell>
          <cell r="U223">
            <v>58</v>
          </cell>
          <cell r="V223">
            <v>186</v>
          </cell>
          <cell r="W223">
            <v>357</v>
          </cell>
          <cell r="X223">
            <v>421</v>
          </cell>
          <cell r="Y223">
            <v>416</v>
          </cell>
          <cell r="Z223">
            <v>354</v>
          </cell>
          <cell r="AA223">
            <v>1548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1734</v>
          </cell>
          <cell r="AH223">
            <v>35</v>
          </cell>
          <cell r="AI223">
            <v>41</v>
          </cell>
          <cell r="AJ223">
            <v>49</v>
          </cell>
          <cell r="AK223">
            <v>31</v>
          </cell>
          <cell r="AL223">
            <v>156</v>
          </cell>
          <cell r="AM223">
            <v>377</v>
          </cell>
          <cell r="AN223">
            <v>395</v>
          </cell>
          <cell r="AO223">
            <v>401</v>
          </cell>
          <cell r="AP223">
            <v>402</v>
          </cell>
          <cell r="AQ223">
            <v>1575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1731</v>
          </cell>
          <cell r="AX223">
            <v>39</v>
          </cell>
          <cell r="AY223">
            <v>43</v>
          </cell>
          <cell r="AZ223">
            <v>41</v>
          </cell>
          <cell r="BA223">
            <v>34</v>
          </cell>
          <cell r="BB223">
            <v>157</v>
          </cell>
          <cell r="BC223">
            <v>386</v>
          </cell>
          <cell r="BD223">
            <v>421</v>
          </cell>
          <cell r="BE223">
            <v>394</v>
          </cell>
          <cell r="BF223">
            <v>392</v>
          </cell>
          <cell r="BG223">
            <v>1593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1750</v>
          </cell>
          <cell r="BN223">
            <v>14</v>
          </cell>
          <cell r="BO223">
            <v>14</v>
          </cell>
          <cell r="BP223">
            <v>28</v>
          </cell>
          <cell r="BQ223">
            <v>17</v>
          </cell>
          <cell r="BR223">
            <v>18</v>
          </cell>
          <cell r="BS223">
            <v>35</v>
          </cell>
          <cell r="BT223">
            <v>13</v>
          </cell>
          <cell r="BU223">
            <v>14</v>
          </cell>
          <cell r="BV223">
            <v>27</v>
          </cell>
          <cell r="BW223">
            <v>5</v>
          </cell>
          <cell r="BX223">
            <v>13</v>
          </cell>
          <cell r="BY223">
            <v>18</v>
          </cell>
          <cell r="BZ223">
            <v>108</v>
          </cell>
          <cell r="CA223">
            <v>314</v>
          </cell>
          <cell r="CB223">
            <v>20</v>
          </cell>
          <cell r="CC223">
            <v>14</v>
          </cell>
          <cell r="CD223">
            <v>0</v>
          </cell>
          <cell r="CE223">
            <v>348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456</v>
          </cell>
          <cell r="CL223">
            <v>1</v>
          </cell>
          <cell r="CM223">
            <v>4</v>
          </cell>
          <cell r="CN223">
            <v>5</v>
          </cell>
          <cell r="CO223">
            <v>3</v>
          </cell>
          <cell r="CP223">
            <v>4</v>
          </cell>
          <cell r="CQ223">
            <v>7</v>
          </cell>
          <cell r="CR223">
            <v>12</v>
          </cell>
          <cell r="CS223">
            <v>11</v>
          </cell>
          <cell r="CT223">
            <v>23</v>
          </cell>
          <cell r="CU223">
            <v>12</v>
          </cell>
          <cell r="CV223">
            <v>11</v>
          </cell>
          <cell r="CW223">
            <v>23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1</v>
          </cell>
          <cell r="DF223">
            <v>1</v>
          </cell>
          <cell r="DG223">
            <v>3</v>
          </cell>
          <cell r="DH223">
            <v>15</v>
          </cell>
          <cell r="DI223">
            <v>18</v>
          </cell>
          <cell r="DJ223">
            <v>23</v>
          </cell>
          <cell r="DK223">
            <v>27</v>
          </cell>
          <cell r="DL223">
            <v>50</v>
          </cell>
          <cell r="DM223">
            <v>27</v>
          </cell>
          <cell r="DN223">
            <v>26</v>
          </cell>
          <cell r="DO223">
            <v>53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31</v>
          </cell>
          <cell r="DW223">
            <v>149</v>
          </cell>
          <cell r="DX223">
            <v>0</v>
          </cell>
          <cell r="DY223">
            <v>180</v>
          </cell>
          <cell r="DZ223">
            <v>0</v>
          </cell>
          <cell r="EA223">
            <v>4</v>
          </cell>
          <cell r="EB223">
            <v>4</v>
          </cell>
          <cell r="EC223">
            <v>0</v>
          </cell>
          <cell r="ED223">
            <v>1</v>
          </cell>
          <cell r="EE223">
            <v>1</v>
          </cell>
          <cell r="EF223">
            <v>0</v>
          </cell>
          <cell r="EG223">
            <v>2</v>
          </cell>
          <cell r="EH223">
            <v>2</v>
          </cell>
          <cell r="EI223">
            <v>0</v>
          </cell>
          <cell r="EJ223">
            <v>4</v>
          </cell>
          <cell r="EK223">
            <v>4</v>
          </cell>
          <cell r="EL223">
            <v>11</v>
          </cell>
          <cell r="EM223">
            <v>6</v>
          </cell>
          <cell r="EN223">
            <v>7</v>
          </cell>
          <cell r="EO223">
            <v>13</v>
          </cell>
          <cell r="EP223">
            <v>3</v>
          </cell>
          <cell r="EQ223">
            <v>2</v>
          </cell>
          <cell r="ER223">
            <v>5</v>
          </cell>
          <cell r="ES223">
            <v>0</v>
          </cell>
          <cell r="ET223">
            <v>0</v>
          </cell>
          <cell r="EU223">
            <v>0</v>
          </cell>
          <cell r="EV223">
            <v>2</v>
          </cell>
          <cell r="EW223">
            <v>2</v>
          </cell>
          <cell r="EX223">
            <v>4</v>
          </cell>
          <cell r="EY223">
            <v>22</v>
          </cell>
          <cell r="EZ223">
            <v>0</v>
          </cell>
          <cell r="FA223">
            <v>0</v>
          </cell>
          <cell r="FB223">
            <v>0</v>
          </cell>
          <cell r="FC223">
            <v>0</v>
          </cell>
          <cell r="FD223">
            <v>0</v>
          </cell>
          <cell r="FE223">
            <v>0</v>
          </cell>
          <cell r="FF223">
            <v>0</v>
          </cell>
          <cell r="FG223">
            <v>0</v>
          </cell>
          <cell r="FH223">
            <v>0</v>
          </cell>
          <cell r="FI223">
            <v>0</v>
          </cell>
          <cell r="FJ223">
            <v>0</v>
          </cell>
          <cell r="FK223">
            <v>0</v>
          </cell>
          <cell r="FL223">
            <v>0</v>
          </cell>
          <cell r="FM223">
            <v>33</v>
          </cell>
          <cell r="FN223">
            <v>0</v>
          </cell>
          <cell r="FO223">
            <v>0</v>
          </cell>
          <cell r="FP223">
            <v>0</v>
          </cell>
          <cell r="FQ223">
            <v>2</v>
          </cell>
          <cell r="FR223">
            <v>2</v>
          </cell>
          <cell r="FS223">
            <v>4</v>
          </cell>
          <cell r="FT223">
            <v>0</v>
          </cell>
          <cell r="FU223">
            <v>0</v>
          </cell>
          <cell r="FV223">
            <v>0</v>
          </cell>
          <cell r="FW223">
            <v>0</v>
          </cell>
        </row>
        <row r="224">
          <cell r="A224" t="str">
            <v>ВППЯкутскДФО</v>
          </cell>
          <cell r="B224" t="str">
            <v>Хабаровский</v>
          </cell>
          <cell r="C224" t="str">
            <v>Якутск</v>
          </cell>
          <cell r="D224" t="str">
            <v>ВПП</v>
          </cell>
          <cell r="E224" t="str">
            <v>ВПП</v>
          </cell>
          <cell r="F224" t="str">
            <v>да</v>
          </cell>
          <cell r="G224" t="str">
            <v>ДФО</v>
          </cell>
          <cell r="H224" t="str">
            <v>Республика Саха (Якутия)</v>
          </cell>
          <cell r="I224" t="str">
            <v>Не является признаком отнесения к МТК</v>
          </cell>
          <cell r="J224" t="str">
            <v>Не является признаком отнесения к МТК</v>
          </cell>
          <cell r="K224" t="str">
            <v>нет</v>
          </cell>
          <cell r="L224" t="str">
            <v>не применимо</v>
          </cell>
          <cell r="M224" t="str">
            <v>не применимо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4</v>
          </cell>
          <cell r="S224">
            <v>0</v>
          </cell>
          <cell r="T224">
            <v>1</v>
          </cell>
          <cell r="U224">
            <v>14</v>
          </cell>
          <cell r="V224">
            <v>19</v>
          </cell>
          <cell r="W224">
            <v>66</v>
          </cell>
          <cell r="X224">
            <v>74</v>
          </cell>
          <cell r="Y224">
            <v>121</v>
          </cell>
          <cell r="Z224">
            <v>57</v>
          </cell>
          <cell r="AA224">
            <v>318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337</v>
          </cell>
          <cell r="AH224">
            <v>2</v>
          </cell>
          <cell r="AI224">
            <v>12</v>
          </cell>
          <cell r="AJ224">
            <v>13</v>
          </cell>
          <cell r="AK224">
            <v>14</v>
          </cell>
          <cell r="AL224">
            <v>41</v>
          </cell>
          <cell r="AM224">
            <v>50</v>
          </cell>
          <cell r="AN224">
            <v>65</v>
          </cell>
          <cell r="AO224">
            <v>96</v>
          </cell>
          <cell r="AP224">
            <v>44</v>
          </cell>
          <cell r="AQ224">
            <v>255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296</v>
          </cell>
          <cell r="AX224">
            <v>10</v>
          </cell>
          <cell r="AY224">
            <v>5</v>
          </cell>
          <cell r="AZ224">
            <v>2</v>
          </cell>
          <cell r="BA224">
            <v>19</v>
          </cell>
          <cell r="BB224">
            <v>36</v>
          </cell>
          <cell r="BC224">
            <v>13</v>
          </cell>
          <cell r="BD224">
            <v>67</v>
          </cell>
          <cell r="BE224">
            <v>116</v>
          </cell>
          <cell r="BF224">
            <v>92</v>
          </cell>
          <cell r="BG224">
            <v>288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324</v>
          </cell>
          <cell r="BN224">
            <v>0</v>
          </cell>
          <cell r="BO224">
            <v>13</v>
          </cell>
          <cell r="BP224">
            <v>13</v>
          </cell>
          <cell r="BQ224">
            <v>1</v>
          </cell>
          <cell r="BR224">
            <v>38</v>
          </cell>
          <cell r="BS224">
            <v>39</v>
          </cell>
          <cell r="BT224">
            <v>0</v>
          </cell>
          <cell r="BU224">
            <v>40</v>
          </cell>
          <cell r="BV224">
            <v>40</v>
          </cell>
          <cell r="BW224">
            <v>1</v>
          </cell>
          <cell r="BX224">
            <v>43</v>
          </cell>
          <cell r="BY224">
            <v>44</v>
          </cell>
          <cell r="BZ224">
            <v>136</v>
          </cell>
          <cell r="CA224">
            <v>51</v>
          </cell>
          <cell r="CB224">
            <v>2</v>
          </cell>
          <cell r="CC224">
            <v>3</v>
          </cell>
          <cell r="CD224">
            <v>0</v>
          </cell>
          <cell r="CE224">
            <v>56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192</v>
          </cell>
          <cell r="CL224">
            <v>0</v>
          </cell>
          <cell r="CM224">
            <v>39</v>
          </cell>
          <cell r="CN224">
            <v>39</v>
          </cell>
          <cell r="CO224">
            <v>1</v>
          </cell>
          <cell r="CP224">
            <v>22</v>
          </cell>
          <cell r="CQ224">
            <v>23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8</v>
          </cell>
          <cell r="DF224">
            <v>8</v>
          </cell>
          <cell r="DG224">
            <v>0</v>
          </cell>
          <cell r="DH224">
            <v>52</v>
          </cell>
          <cell r="DI224">
            <v>52</v>
          </cell>
          <cell r="DJ224">
            <v>0</v>
          </cell>
          <cell r="DK224">
            <v>0</v>
          </cell>
          <cell r="DL224">
            <v>0</v>
          </cell>
          <cell r="DM224">
            <v>2</v>
          </cell>
          <cell r="DN224">
            <v>1</v>
          </cell>
          <cell r="DO224">
            <v>3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122</v>
          </cell>
          <cell r="DW224">
            <v>3</v>
          </cell>
          <cell r="DX224">
            <v>0</v>
          </cell>
          <cell r="DY224">
            <v>125</v>
          </cell>
          <cell r="DZ224">
            <v>31</v>
          </cell>
          <cell r="EA224">
            <v>0</v>
          </cell>
          <cell r="EB224">
            <v>31</v>
          </cell>
          <cell r="EC224">
            <v>0</v>
          </cell>
          <cell r="ED224">
            <v>17</v>
          </cell>
          <cell r="EE224">
            <v>17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9</v>
          </cell>
          <cell r="EK224">
            <v>9</v>
          </cell>
          <cell r="EL224">
            <v>57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1</v>
          </cell>
          <cell r="ET224">
            <v>1</v>
          </cell>
          <cell r="EU224">
            <v>2</v>
          </cell>
          <cell r="EV224">
            <v>0</v>
          </cell>
          <cell r="EW224">
            <v>1</v>
          </cell>
          <cell r="EX224">
            <v>1</v>
          </cell>
          <cell r="EY224">
            <v>3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60</v>
          </cell>
          <cell r="FN224">
            <v>0</v>
          </cell>
          <cell r="FO224">
            <v>14</v>
          </cell>
          <cell r="FP224">
            <v>14</v>
          </cell>
          <cell r="FQ224">
            <v>1</v>
          </cell>
          <cell r="FR224">
            <v>1</v>
          </cell>
          <cell r="FS224">
            <v>2</v>
          </cell>
          <cell r="FT224">
            <v>0</v>
          </cell>
          <cell r="FU224">
            <v>0</v>
          </cell>
          <cell r="FV224">
            <v>0</v>
          </cell>
          <cell r="FW224">
            <v>0</v>
          </cell>
        </row>
        <row r="225">
          <cell r="A225" t="str">
            <v>ВППЯрославль (Туношна)ЦФО</v>
          </cell>
          <cell r="B225" t="str">
            <v>Центральный аппарат</v>
          </cell>
          <cell r="C225" t="str">
            <v>Ярославль (Туношна)</v>
          </cell>
          <cell r="D225" t="str">
            <v>ВПП</v>
          </cell>
          <cell r="E225" t="str">
            <v>ВПП</v>
          </cell>
          <cell r="F225" t="str">
            <v>да</v>
          </cell>
          <cell r="G225" t="str">
            <v>ЦФО</v>
          </cell>
          <cell r="H225" t="str">
            <v>Ярославская область</v>
          </cell>
          <cell r="I225" t="str">
            <v>Не является признаком отнесения к МТК</v>
          </cell>
          <cell r="J225" t="str">
            <v>Не является признаком отнесения к МТК</v>
          </cell>
          <cell r="K225" t="str">
            <v>нет</v>
          </cell>
          <cell r="L225" t="str">
            <v>не применимо</v>
          </cell>
          <cell r="M225" t="str">
            <v>не применимо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3</v>
          </cell>
          <cell r="S225">
            <v>6</v>
          </cell>
          <cell r="T225">
            <v>8</v>
          </cell>
          <cell r="U225">
            <v>16</v>
          </cell>
          <cell r="V225">
            <v>33</v>
          </cell>
          <cell r="W225">
            <v>3</v>
          </cell>
          <cell r="X225">
            <v>1</v>
          </cell>
          <cell r="Y225">
            <v>5</v>
          </cell>
          <cell r="Z225">
            <v>9</v>
          </cell>
          <cell r="AA225">
            <v>18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51</v>
          </cell>
          <cell r="AH225">
            <v>5</v>
          </cell>
          <cell r="AI225">
            <v>8</v>
          </cell>
          <cell r="AJ225">
            <v>12</v>
          </cell>
          <cell r="AK225">
            <v>18</v>
          </cell>
          <cell r="AL225">
            <v>43</v>
          </cell>
          <cell r="AM225">
            <v>7</v>
          </cell>
          <cell r="AN225">
            <v>3</v>
          </cell>
          <cell r="AO225">
            <v>3</v>
          </cell>
          <cell r="AP225">
            <v>9</v>
          </cell>
          <cell r="AQ225">
            <v>22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65</v>
          </cell>
          <cell r="AX225">
            <v>3</v>
          </cell>
          <cell r="AY225">
            <v>8</v>
          </cell>
          <cell r="AZ225">
            <v>0</v>
          </cell>
          <cell r="BA225">
            <v>0</v>
          </cell>
          <cell r="BB225">
            <v>11</v>
          </cell>
          <cell r="BC225">
            <v>11</v>
          </cell>
          <cell r="BD225">
            <v>1</v>
          </cell>
          <cell r="BE225">
            <v>10</v>
          </cell>
          <cell r="BF225">
            <v>16</v>
          </cell>
          <cell r="BG225">
            <v>38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49</v>
          </cell>
          <cell r="BN225">
            <v>1</v>
          </cell>
          <cell r="BO225">
            <v>1</v>
          </cell>
          <cell r="BP225">
            <v>2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2</v>
          </cell>
          <cell r="CA225">
            <v>19</v>
          </cell>
          <cell r="CB225">
            <v>0</v>
          </cell>
          <cell r="CC225">
            <v>2</v>
          </cell>
          <cell r="CD225">
            <v>0</v>
          </cell>
          <cell r="CE225">
            <v>21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23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1</v>
          </cell>
          <cell r="CQ225">
            <v>1</v>
          </cell>
          <cell r="CR225">
            <v>6</v>
          </cell>
          <cell r="CS225">
            <v>6</v>
          </cell>
          <cell r="CT225">
            <v>12</v>
          </cell>
          <cell r="CU225">
            <v>4</v>
          </cell>
          <cell r="CV225">
            <v>4</v>
          </cell>
          <cell r="CW225">
            <v>8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1</v>
          </cell>
          <cell r="DE225">
            <v>0</v>
          </cell>
          <cell r="DF225">
            <v>1</v>
          </cell>
          <cell r="DG225">
            <v>0</v>
          </cell>
          <cell r="DH225">
            <v>0</v>
          </cell>
          <cell r="DI225">
            <v>0</v>
          </cell>
          <cell r="DJ225">
            <v>5</v>
          </cell>
          <cell r="DK225">
            <v>3</v>
          </cell>
          <cell r="DL225">
            <v>8</v>
          </cell>
          <cell r="DM225">
            <v>8</v>
          </cell>
          <cell r="DN225">
            <v>14</v>
          </cell>
          <cell r="DO225">
            <v>22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2</v>
          </cell>
          <cell r="DW225">
            <v>50</v>
          </cell>
          <cell r="DX225">
            <v>0</v>
          </cell>
          <cell r="DY225">
            <v>52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5</v>
          </cell>
          <cell r="EN225">
            <v>0</v>
          </cell>
          <cell r="EO225">
            <v>5</v>
          </cell>
          <cell r="EP225">
            <v>2</v>
          </cell>
          <cell r="EQ225">
            <v>3</v>
          </cell>
          <cell r="ER225">
            <v>5</v>
          </cell>
          <cell r="ES225">
            <v>4</v>
          </cell>
          <cell r="ET225">
            <v>3</v>
          </cell>
          <cell r="EU225">
            <v>7</v>
          </cell>
          <cell r="EV225">
            <v>1</v>
          </cell>
          <cell r="EW225">
            <v>1</v>
          </cell>
          <cell r="EX225">
            <v>2</v>
          </cell>
          <cell r="EY225">
            <v>19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I225">
            <v>0</v>
          </cell>
          <cell r="FJ225">
            <v>0</v>
          </cell>
          <cell r="FK225">
            <v>0</v>
          </cell>
          <cell r="FL225">
            <v>0</v>
          </cell>
          <cell r="FM225">
            <v>19</v>
          </cell>
          <cell r="FN225">
            <v>0</v>
          </cell>
          <cell r="FO225">
            <v>0</v>
          </cell>
          <cell r="FP225">
            <v>0</v>
          </cell>
          <cell r="FQ225">
            <v>2</v>
          </cell>
          <cell r="FR225">
            <v>2</v>
          </cell>
          <cell r="FS225">
            <v>4</v>
          </cell>
          <cell r="FT225">
            <v>0</v>
          </cell>
          <cell r="FU225">
            <v>0</v>
          </cell>
          <cell r="FV225">
            <v>0</v>
          </cell>
          <cell r="FW225">
            <v>2</v>
          </cell>
        </row>
        <row r="226">
          <cell r="A226" t="str">
            <v>ЖДППАдлерЮФО</v>
          </cell>
          <cell r="B226" t="str">
            <v>Сочинский</v>
          </cell>
          <cell r="C226" t="str">
            <v>Адлер</v>
          </cell>
          <cell r="D226" t="str">
            <v>ЖДПП</v>
          </cell>
          <cell r="E226" t="str">
            <v>ЖДПП</v>
          </cell>
          <cell r="F226" t="str">
            <v>да</v>
          </cell>
          <cell r="G226" t="str">
            <v>ЮФО</v>
          </cell>
          <cell r="H226" t="str">
            <v>Краснодарский край</v>
          </cell>
          <cell r="I226" t="str">
            <v>Север-Юг</v>
          </cell>
          <cell r="J226" t="str">
            <v>Западный</v>
          </cell>
          <cell r="K226" t="str">
            <v>нет</v>
          </cell>
          <cell r="L226" t="str">
            <v>Республика Абхазия</v>
          </cell>
          <cell r="M226" t="str">
            <v>Псоу</v>
          </cell>
          <cell r="N226">
            <v>1095</v>
          </cell>
          <cell r="O226">
            <v>1095</v>
          </cell>
          <cell r="P226">
            <v>0</v>
          </cell>
          <cell r="Q226">
            <v>6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>
            <v>647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>
            <v>1059</v>
          </cell>
          <cell r="AB226" t="str">
            <v>-</v>
          </cell>
          <cell r="AC226" t="str">
            <v>-</v>
          </cell>
          <cell r="AD226" t="str">
            <v>-</v>
          </cell>
          <cell r="AE226" t="str">
            <v>-</v>
          </cell>
          <cell r="AF226">
            <v>0</v>
          </cell>
          <cell r="AG226">
            <v>1706</v>
          </cell>
          <cell r="AH226" t="str">
            <v>-</v>
          </cell>
          <cell r="AI226" t="str">
            <v>-</v>
          </cell>
          <cell r="AJ226" t="str">
            <v>-</v>
          </cell>
          <cell r="AK226" t="str">
            <v>-</v>
          </cell>
          <cell r="AL226">
            <v>596</v>
          </cell>
          <cell r="AM226" t="str">
            <v>-</v>
          </cell>
          <cell r="AN226" t="str">
            <v>-</v>
          </cell>
          <cell r="AO226" t="str">
            <v>-</v>
          </cell>
          <cell r="AP226" t="str">
            <v>-</v>
          </cell>
          <cell r="AQ226">
            <v>1046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1642</v>
          </cell>
          <cell r="AX226">
            <v>116</v>
          </cell>
          <cell r="AY226">
            <v>122</v>
          </cell>
          <cell r="AZ226">
            <v>140</v>
          </cell>
          <cell r="BA226">
            <v>117</v>
          </cell>
          <cell r="BB226">
            <v>495</v>
          </cell>
          <cell r="BC226">
            <v>93</v>
          </cell>
          <cell r="BD226">
            <v>238</v>
          </cell>
          <cell r="BE226">
            <v>415</v>
          </cell>
          <cell r="BF226">
            <v>134</v>
          </cell>
          <cell r="BG226">
            <v>880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1375</v>
          </cell>
          <cell r="BN226" t="str">
            <v>-</v>
          </cell>
          <cell r="BO226" t="str">
            <v>-</v>
          </cell>
          <cell r="BP226">
            <v>72</v>
          </cell>
          <cell r="BQ226" t="str">
            <v>-</v>
          </cell>
          <cell r="BR226" t="str">
            <v>-</v>
          </cell>
          <cell r="BS226">
            <v>66</v>
          </cell>
          <cell r="BT226" t="str">
            <v>-</v>
          </cell>
          <cell r="BU226" t="str">
            <v>-</v>
          </cell>
          <cell r="BV226">
            <v>69</v>
          </cell>
          <cell r="BW226" t="str">
            <v>-</v>
          </cell>
          <cell r="BX226" t="str">
            <v>-</v>
          </cell>
          <cell r="BY226">
            <v>72</v>
          </cell>
          <cell r="BZ226">
            <v>279</v>
          </cell>
          <cell r="CA226">
            <v>86</v>
          </cell>
          <cell r="CB226">
            <v>0</v>
          </cell>
          <cell r="CC226">
            <v>218</v>
          </cell>
          <cell r="CD226">
            <v>166</v>
          </cell>
          <cell r="CE226">
            <v>470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749</v>
          </cell>
          <cell r="CL226" t="str">
            <v>-</v>
          </cell>
          <cell r="CM226" t="str">
            <v>-</v>
          </cell>
          <cell r="CN226">
            <v>78</v>
          </cell>
          <cell r="CO226" t="str">
            <v>-</v>
          </cell>
          <cell r="CP226" t="str">
            <v>-</v>
          </cell>
          <cell r="CQ226">
            <v>106</v>
          </cell>
          <cell r="CR226" t="str">
            <v>-</v>
          </cell>
          <cell r="CS226" t="str">
            <v>-</v>
          </cell>
          <cell r="CT226">
            <v>126</v>
          </cell>
          <cell r="CU226" t="str">
            <v>-</v>
          </cell>
          <cell r="CV226" t="str">
            <v>-</v>
          </cell>
          <cell r="CW226">
            <v>319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 t="str">
            <v>-</v>
          </cell>
          <cell r="DE226" t="str">
            <v>-</v>
          </cell>
          <cell r="DF226">
            <v>114</v>
          </cell>
          <cell r="DG226" t="str">
            <v>-</v>
          </cell>
          <cell r="DH226" t="str">
            <v>-</v>
          </cell>
          <cell r="DI226">
            <v>162</v>
          </cell>
          <cell r="DJ226" t="str">
            <v>-</v>
          </cell>
          <cell r="DK226" t="str">
            <v>-</v>
          </cell>
          <cell r="DL226">
            <v>516</v>
          </cell>
          <cell r="DM226" t="str">
            <v>-</v>
          </cell>
          <cell r="DN226" t="str">
            <v>-</v>
          </cell>
          <cell r="DO226">
            <v>170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460</v>
          </cell>
          <cell r="DW226">
            <v>1131</v>
          </cell>
          <cell r="DX226">
            <v>0</v>
          </cell>
          <cell r="DY226">
            <v>1591</v>
          </cell>
          <cell r="DZ226" t="str">
            <v>-</v>
          </cell>
          <cell r="EA226" t="str">
            <v>-</v>
          </cell>
          <cell r="EB226">
            <v>188</v>
          </cell>
          <cell r="EC226" t="str">
            <v>-</v>
          </cell>
          <cell r="ED226" t="str">
            <v>-</v>
          </cell>
          <cell r="EE226">
            <v>228</v>
          </cell>
          <cell r="EF226" t="str">
            <v>-</v>
          </cell>
          <cell r="EG226" t="str">
            <v>-</v>
          </cell>
          <cell r="EH226">
            <v>166</v>
          </cell>
          <cell r="EI226" t="str">
            <v>-</v>
          </cell>
          <cell r="EJ226" t="str">
            <v>-</v>
          </cell>
          <cell r="EK226">
            <v>152</v>
          </cell>
          <cell r="EL226">
            <v>734</v>
          </cell>
          <cell r="EM226" t="str">
            <v>-</v>
          </cell>
          <cell r="EN226" t="str">
            <v>-</v>
          </cell>
          <cell r="EO226">
            <v>75</v>
          </cell>
          <cell r="EP226" t="str">
            <v>-</v>
          </cell>
          <cell r="EQ226" t="str">
            <v>-</v>
          </cell>
          <cell r="ER226">
            <v>333</v>
          </cell>
          <cell r="ES226" t="str">
            <v>-</v>
          </cell>
          <cell r="ET226" t="str">
            <v>-</v>
          </cell>
          <cell r="EU226">
            <v>518</v>
          </cell>
          <cell r="EV226" t="str">
            <v>-</v>
          </cell>
          <cell r="EW226" t="str">
            <v>-</v>
          </cell>
          <cell r="EX226">
            <v>192</v>
          </cell>
          <cell r="EY226">
            <v>1118</v>
          </cell>
          <cell r="EZ226" t="str">
            <v>-</v>
          </cell>
          <cell r="FA226" t="str">
            <v>-</v>
          </cell>
          <cell r="FB226">
            <v>0</v>
          </cell>
          <cell r="FC226" t="str">
            <v>-</v>
          </cell>
          <cell r="FD226" t="str">
            <v>-</v>
          </cell>
          <cell r="FE226">
            <v>0</v>
          </cell>
          <cell r="FF226" t="str">
            <v>-</v>
          </cell>
          <cell r="FG226" t="str">
            <v>-</v>
          </cell>
          <cell r="FH226">
            <v>0</v>
          </cell>
          <cell r="FI226" t="str">
            <v>-</v>
          </cell>
          <cell r="FJ226" t="str">
            <v>-</v>
          </cell>
          <cell r="FK226">
            <v>0</v>
          </cell>
          <cell r="FL226">
            <v>0</v>
          </cell>
          <cell r="FM226">
            <v>1852</v>
          </cell>
          <cell r="FN226" t="str">
            <v>-</v>
          </cell>
          <cell r="FO226" t="str">
            <v>-</v>
          </cell>
          <cell r="FP226">
            <v>228</v>
          </cell>
          <cell r="FQ226" t="str">
            <v>-</v>
          </cell>
          <cell r="FR226" t="str">
            <v>-</v>
          </cell>
          <cell r="FS226">
            <v>94</v>
          </cell>
          <cell r="FT226" t="str">
            <v>-</v>
          </cell>
          <cell r="FU226" t="str">
            <v>-</v>
          </cell>
          <cell r="FV226">
            <v>0</v>
          </cell>
          <cell r="FW226" t="str">
            <v>-</v>
          </cell>
        </row>
        <row r="227">
          <cell r="A227" t="str">
            <v>ЖДППАрмянскЮФО</v>
          </cell>
          <cell r="B227" t="str">
            <v>Крымский</v>
          </cell>
          <cell r="C227" t="str">
            <v>Армянск</v>
          </cell>
          <cell r="D227" t="str">
            <v>ЖДПП</v>
          </cell>
          <cell r="E227" t="str">
            <v>ЖДПП</v>
          </cell>
          <cell r="F227" t="str">
            <v>да</v>
          </cell>
          <cell r="G227" t="str">
            <v>ЮФО</v>
          </cell>
          <cell r="H227" t="str">
            <v>Республика Крым</v>
          </cell>
          <cell r="I227" t="str">
            <v>Западный</v>
          </cell>
          <cell r="J227" t="str">
            <v>Сухопутный</v>
          </cell>
          <cell r="K227" t="str">
            <v>нет</v>
          </cell>
          <cell r="L227" t="str">
            <v>не применимо (Херсонская обл.)</v>
          </cell>
          <cell r="M227" t="str">
            <v>Вадим, Херсон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>
            <v>0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>
            <v>0</v>
          </cell>
          <cell r="AB227" t="str">
            <v>-</v>
          </cell>
          <cell r="AC227" t="str">
            <v>-</v>
          </cell>
          <cell r="AD227" t="str">
            <v>-</v>
          </cell>
          <cell r="AE227" t="str">
            <v>-</v>
          </cell>
          <cell r="AF227">
            <v>0</v>
          </cell>
          <cell r="AG227">
            <v>0</v>
          </cell>
          <cell r="AH227" t="str">
            <v>-</v>
          </cell>
          <cell r="AI227" t="str">
            <v>-</v>
          </cell>
          <cell r="AJ227" t="str">
            <v>-</v>
          </cell>
          <cell r="AK227" t="str">
            <v>-</v>
          </cell>
          <cell r="AL227">
            <v>0</v>
          </cell>
          <cell r="AM227" t="str">
            <v>-</v>
          </cell>
          <cell r="AN227" t="str">
            <v>-</v>
          </cell>
          <cell r="AO227" t="str">
            <v>-</v>
          </cell>
          <cell r="AP227" t="str">
            <v>-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-</v>
          </cell>
          <cell r="BO227" t="str">
            <v>-</v>
          </cell>
          <cell r="BP227">
            <v>0</v>
          </cell>
          <cell r="BQ227" t="str">
            <v>-</v>
          </cell>
          <cell r="BR227" t="str">
            <v>-</v>
          </cell>
          <cell r="BS227">
            <v>0</v>
          </cell>
          <cell r="BT227" t="str">
            <v>-</v>
          </cell>
          <cell r="BU227" t="str">
            <v>-</v>
          </cell>
          <cell r="BV227">
            <v>0</v>
          </cell>
          <cell r="BW227" t="str">
            <v>-</v>
          </cell>
          <cell r="BX227" t="str">
            <v>-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 t="str">
            <v>-</v>
          </cell>
          <cell r="CM227" t="str">
            <v>-</v>
          </cell>
          <cell r="CN227">
            <v>0</v>
          </cell>
          <cell r="CO227" t="str">
            <v>-</v>
          </cell>
          <cell r="CP227" t="str">
            <v>-</v>
          </cell>
          <cell r="CQ227">
            <v>0</v>
          </cell>
          <cell r="CR227" t="str">
            <v>-</v>
          </cell>
          <cell r="CS227" t="str">
            <v>-</v>
          </cell>
          <cell r="CT227">
            <v>0</v>
          </cell>
          <cell r="CU227" t="str">
            <v>-</v>
          </cell>
          <cell r="CV227" t="str">
            <v>-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 t="str">
            <v>-</v>
          </cell>
          <cell r="DE227" t="str">
            <v>-</v>
          </cell>
          <cell r="DF227">
            <v>0</v>
          </cell>
          <cell r="DG227" t="str">
            <v>-</v>
          </cell>
          <cell r="DH227" t="str">
            <v>-</v>
          </cell>
          <cell r="DI227">
            <v>0</v>
          </cell>
          <cell r="DJ227" t="str">
            <v>-</v>
          </cell>
          <cell r="DK227" t="str">
            <v>-</v>
          </cell>
          <cell r="DL227">
            <v>0</v>
          </cell>
          <cell r="DM227" t="str">
            <v>-</v>
          </cell>
          <cell r="DN227" t="str">
            <v>-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 t="str">
            <v>-</v>
          </cell>
          <cell r="EA227" t="str">
            <v>-</v>
          </cell>
          <cell r="EB227">
            <v>0</v>
          </cell>
          <cell r="EC227" t="str">
            <v>-</v>
          </cell>
          <cell r="ED227" t="str">
            <v>-</v>
          </cell>
          <cell r="EE227">
            <v>0</v>
          </cell>
          <cell r="EF227" t="str">
            <v>-</v>
          </cell>
          <cell r="EG227" t="str">
            <v>-</v>
          </cell>
          <cell r="EH227">
            <v>18</v>
          </cell>
          <cell r="EI227" t="str">
            <v>-</v>
          </cell>
          <cell r="EJ227" t="str">
            <v>-</v>
          </cell>
          <cell r="EK227">
            <v>14</v>
          </cell>
          <cell r="EL227">
            <v>32</v>
          </cell>
          <cell r="EM227" t="str">
            <v>-</v>
          </cell>
          <cell r="EN227" t="str">
            <v>-</v>
          </cell>
          <cell r="EO227">
            <v>1</v>
          </cell>
          <cell r="EP227" t="str">
            <v>-</v>
          </cell>
          <cell r="EQ227" t="str">
            <v>-</v>
          </cell>
          <cell r="ER227">
            <v>2</v>
          </cell>
          <cell r="ES227" t="str">
            <v>-</v>
          </cell>
          <cell r="ET227" t="str">
            <v>-</v>
          </cell>
          <cell r="EU227">
            <v>0</v>
          </cell>
          <cell r="EV227" t="str">
            <v>-</v>
          </cell>
          <cell r="EW227" t="str">
            <v>-</v>
          </cell>
          <cell r="EX227">
            <v>0</v>
          </cell>
          <cell r="EY227">
            <v>3</v>
          </cell>
          <cell r="EZ227" t="str">
            <v>-</v>
          </cell>
          <cell r="FA227" t="str">
            <v>-</v>
          </cell>
          <cell r="FB227">
            <v>0</v>
          </cell>
          <cell r="FC227" t="str">
            <v>-</v>
          </cell>
          <cell r="FD227" t="str">
            <v>-</v>
          </cell>
          <cell r="FE227">
            <v>0</v>
          </cell>
          <cell r="FF227" t="str">
            <v>-</v>
          </cell>
          <cell r="FG227" t="str">
            <v>-</v>
          </cell>
          <cell r="FH227">
            <v>0</v>
          </cell>
          <cell r="FI227" t="str">
            <v>-</v>
          </cell>
          <cell r="FJ227" t="str">
            <v>-</v>
          </cell>
          <cell r="FK227">
            <v>0</v>
          </cell>
          <cell r="FL227">
            <v>0</v>
          </cell>
          <cell r="FM227">
            <v>35</v>
          </cell>
          <cell r="FN227" t="str">
            <v>-</v>
          </cell>
          <cell r="FO227" t="str">
            <v>-</v>
          </cell>
          <cell r="FP227">
            <v>69</v>
          </cell>
          <cell r="FQ227" t="str">
            <v>-</v>
          </cell>
          <cell r="FR227" t="str">
            <v>-</v>
          </cell>
          <cell r="FS227">
            <v>0</v>
          </cell>
          <cell r="FT227" t="str">
            <v>-</v>
          </cell>
          <cell r="FU227" t="str">
            <v>-</v>
          </cell>
          <cell r="FV227">
            <v>0</v>
          </cell>
          <cell r="FW227" t="str">
            <v>-</v>
          </cell>
        </row>
        <row r="228">
          <cell r="A228" t="str">
            <v>ЖДППАксарайскийЮФО</v>
          </cell>
          <cell r="B228" t="str">
            <v>Волгоградский</v>
          </cell>
          <cell r="C228" t="str">
            <v>Аксарайский</v>
          </cell>
          <cell r="D228" t="str">
            <v>ЖДПП</v>
          </cell>
          <cell r="E228" t="str">
            <v>ЖДПП</v>
          </cell>
          <cell r="F228" t="str">
            <v>да</v>
          </cell>
          <cell r="G228" t="str">
            <v>ЮФО</v>
          </cell>
          <cell r="H228" t="str">
            <v>Астраханская область</v>
          </cell>
          <cell r="I228" t="str">
            <v>Не является признаком отнесения к МТК</v>
          </cell>
          <cell r="J228" t="str">
            <v>Не является признаком отнесения к МТК</v>
          </cell>
          <cell r="K228" t="str">
            <v>нет</v>
          </cell>
          <cell r="L228" t="str">
            <v>Республика Казахстан</v>
          </cell>
          <cell r="M228" t="str">
            <v>Ганюшкино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>
            <v>8914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>
            <v>2583</v>
          </cell>
          <cell r="AB228" t="str">
            <v>-</v>
          </cell>
          <cell r="AC228" t="str">
            <v>-</v>
          </cell>
          <cell r="AD228" t="str">
            <v>-</v>
          </cell>
          <cell r="AE228" t="str">
            <v>-</v>
          </cell>
          <cell r="AF228">
            <v>0</v>
          </cell>
          <cell r="AG228">
            <v>11497</v>
          </cell>
          <cell r="AH228" t="str">
            <v>-</v>
          </cell>
          <cell r="AI228" t="str">
            <v>-</v>
          </cell>
          <cell r="AJ228" t="str">
            <v>-</v>
          </cell>
          <cell r="AK228" t="str">
            <v>-</v>
          </cell>
          <cell r="AL228">
            <v>6919</v>
          </cell>
          <cell r="AM228" t="str">
            <v>-</v>
          </cell>
          <cell r="AN228" t="str">
            <v>-</v>
          </cell>
          <cell r="AO228" t="str">
            <v>-</v>
          </cell>
          <cell r="AP228" t="str">
            <v>-</v>
          </cell>
          <cell r="AQ228">
            <v>2346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9265</v>
          </cell>
          <cell r="AX228">
            <v>1948</v>
          </cell>
          <cell r="AY228">
            <v>1933</v>
          </cell>
          <cell r="AZ228">
            <v>629</v>
          </cell>
          <cell r="BA228">
            <v>2206</v>
          </cell>
          <cell r="BB228">
            <v>6716</v>
          </cell>
          <cell r="BC228">
            <v>1118</v>
          </cell>
          <cell r="BD228">
            <v>637</v>
          </cell>
          <cell r="BE228">
            <v>1858</v>
          </cell>
          <cell r="BF228">
            <v>687</v>
          </cell>
          <cell r="BG228">
            <v>4300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11016</v>
          </cell>
          <cell r="BN228" t="str">
            <v>-</v>
          </cell>
          <cell r="BO228" t="str">
            <v>-</v>
          </cell>
          <cell r="BP228">
            <v>2186</v>
          </cell>
          <cell r="BQ228" t="str">
            <v>-</v>
          </cell>
          <cell r="BR228" t="str">
            <v>-</v>
          </cell>
          <cell r="BS228">
            <v>1696</v>
          </cell>
          <cell r="BT228" t="str">
            <v>-</v>
          </cell>
          <cell r="BU228" t="str">
            <v>-</v>
          </cell>
          <cell r="BV228">
            <v>1956</v>
          </cell>
          <cell r="BW228" t="str">
            <v>-</v>
          </cell>
          <cell r="BX228" t="str">
            <v>-</v>
          </cell>
          <cell r="BY228">
            <v>2152</v>
          </cell>
          <cell r="BZ228">
            <v>7990</v>
          </cell>
          <cell r="CA228">
            <v>606</v>
          </cell>
          <cell r="CB228">
            <v>356</v>
          </cell>
          <cell r="CC228">
            <v>385</v>
          </cell>
          <cell r="CD228">
            <v>443</v>
          </cell>
          <cell r="CE228">
            <v>1790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9780</v>
          </cell>
          <cell r="CL228" t="str">
            <v>-</v>
          </cell>
          <cell r="CM228" t="str">
            <v>-</v>
          </cell>
          <cell r="CN228">
            <v>2015</v>
          </cell>
          <cell r="CO228" t="str">
            <v>-</v>
          </cell>
          <cell r="CP228" t="str">
            <v>-</v>
          </cell>
          <cell r="CQ228">
            <v>1723</v>
          </cell>
          <cell r="CR228" t="str">
            <v>-</v>
          </cell>
          <cell r="CS228" t="str">
            <v>-</v>
          </cell>
          <cell r="CT228">
            <v>372</v>
          </cell>
          <cell r="CU228" t="str">
            <v>-</v>
          </cell>
          <cell r="CV228" t="str">
            <v>-</v>
          </cell>
          <cell r="CW228">
            <v>368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 t="str">
            <v>-</v>
          </cell>
          <cell r="DE228" t="str">
            <v>-</v>
          </cell>
          <cell r="DF228">
            <v>1716</v>
          </cell>
          <cell r="DG228" t="str">
            <v>-</v>
          </cell>
          <cell r="DH228" t="str">
            <v>-</v>
          </cell>
          <cell r="DI228">
            <v>1678</v>
          </cell>
          <cell r="DJ228" t="str">
            <v>-</v>
          </cell>
          <cell r="DK228" t="str">
            <v>-</v>
          </cell>
          <cell r="DL228">
            <v>371</v>
          </cell>
          <cell r="DM228" t="str">
            <v>-</v>
          </cell>
          <cell r="DN228" t="str">
            <v>-</v>
          </cell>
          <cell r="DO228">
            <v>398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  <cell r="DV228">
            <v>7132</v>
          </cell>
          <cell r="DW228">
            <v>1509</v>
          </cell>
          <cell r="DX228">
            <v>0</v>
          </cell>
          <cell r="DY228">
            <v>8641</v>
          </cell>
          <cell r="DZ228" t="str">
            <v>-</v>
          </cell>
          <cell r="EA228" t="str">
            <v>-</v>
          </cell>
          <cell r="EB228">
            <v>1700</v>
          </cell>
          <cell r="EC228" t="str">
            <v>-</v>
          </cell>
          <cell r="ED228" t="str">
            <v>-</v>
          </cell>
          <cell r="EE228">
            <v>1018</v>
          </cell>
          <cell r="EF228" t="str">
            <v>-</v>
          </cell>
          <cell r="EG228" t="str">
            <v>-</v>
          </cell>
          <cell r="EH228">
            <v>2130</v>
          </cell>
          <cell r="EI228" t="str">
            <v>-</v>
          </cell>
          <cell r="EJ228" t="str">
            <v>-</v>
          </cell>
          <cell r="EK228">
            <v>1681</v>
          </cell>
          <cell r="EL228">
            <v>6529</v>
          </cell>
          <cell r="EM228" t="str">
            <v>-</v>
          </cell>
          <cell r="EN228" t="str">
            <v>-</v>
          </cell>
          <cell r="EO228">
            <v>364</v>
          </cell>
          <cell r="EP228" t="str">
            <v>-</v>
          </cell>
          <cell r="EQ228" t="str">
            <v>-</v>
          </cell>
          <cell r="ER228">
            <v>431</v>
          </cell>
          <cell r="ES228" t="str">
            <v>-</v>
          </cell>
          <cell r="ET228" t="str">
            <v>-</v>
          </cell>
          <cell r="EU228">
            <v>515</v>
          </cell>
          <cell r="EV228" t="str">
            <v>-</v>
          </cell>
          <cell r="EW228" t="str">
            <v>-</v>
          </cell>
          <cell r="EX228">
            <v>583</v>
          </cell>
          <cell r="EY228">
            <v>1893</v>
          </cell>
          <cell r="EZ228" t="str">
            <v>-</v>
          </cell>
          <cell r="FA228" t="str">
            <v>-</v>
          </cell>
          <cell r="FB228">
            <v>0</v>
          </cell>
          <cell r="FC228" t="str">
            <v>-</v>
          </cell>
          <cell r="FD228" t="str">
            <v>-</v>
          </cell>
          <cell r="FE228">
            <v>0</v>
          </cell>
          <cell r="FF228" t="str">
            <v>-</v>
          </cell>
          <cell r="FG228" t="str">
            <v>-</v>
          </cell>
          <cell r="FH228">
            <v>0</v>
          </cell>
          <cell r="FI228" t="str">
            <v>-</v>
          </cell>
          <cell r="FJ228" t="str">
            <v>-</v>
          </cell>
          <cell r="FK228">
            <v>0</v>
          </cell>
          <cell r="FL228">
            <v>0</v>
          </cell>
          <cell r="FM228">
            <v>8422</v>
          </cell>
          <cell r="FN228" t="str">
            <v>-</v>
          </cell>
          <cell r="FO228" t="str">
            <v>-</v>
          </cell>
          <cell r="FP228">
            <v>1555</v>
          </cell>
          <cell r="FQ228" t="str">
            <v>-</v>
          </cell>
          <cell r="FR228" t="str">
            <v>-</v>
          </cell>
          <cell r="FS228">
            <v>566</v>
          </cell>
          <cell r="FT228" t="str">
            <v>-</v>
          </cell>
          <cell r="FU228" t="str">
            <v>-</v>
          </cell>
          <cell r="FV228">
            <v>0</v>
          </cell>
          <cell r="FW228" t="str">
            <v>-</v>
          </cell>
        </row>
        <row r="229">
          <cell r="A229" t="str">
            <v>ЖДППБагратионовскСЗФО</v>
          </cell>
          <cell r="B229" t="str">
            <v>Калининградский</v>
          </cell>
          <cell r="C229" t="str">
            <v>Багратионовск</v>
          </cell>
          <cell r="D229" t="str">
            <v>ЖДПП</v>
          </cell>
          <cell r="E229" t="str">
            <v>ЖДПП</v>
          </cell>
          <cell r="F229" t="str">
            <v>нет</v>
          </cell>
          <cell r="G229" t="str">
            <v>СЗФО</v>
          </cell>
          <cell r="H229" t="str">
            <v>Калининградская область</v>
          </cell>
          <cell r="I229" t="str">
            <v>Западный</v>
          </cell>
          <cell r="J229" t="str">
            <v>Сухопутный</v>
          </cell>
          <cell r="K229" t="str">
            <v>нет</v>
          </cell>
          <cell r="L229" t="str">
            <v>Республика Польша</v>
          </cell>
          <cell r="M229" t="str">
            <v>Гломно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>
            <v>0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>
            <v>0</v>
          </cell>
          <cell r="AB229" t="str">
            <v>-</v>
          </cell>
          <cell r="AC229" t="str">
            <v>-</v>
          </cell>
          <cell r="AD229" t="str">
            <v>-</v>
          </cell>
          <cell r="AE229" t="str">
            <v>-</v>
          </cell>
          <cell r="AF229">
            <v>0</v>
          </cell>
          <cell r="AG229">
            <v>0</v>
          </cell>
          <cell r="AH229" t="str">
            <v>-</v>
          </cell>
          <cell r="AI229" t="str">
            <v>-</v>
          </cell>
          <cell r="AJ229" t="str">
            <v>-</v>
          </cell>
          <cell r="AK229" t="str">
            <v>-</v>
          </cell>
          <cell r="AL229">
            <v>0</v>
          </cell>
          <cell r="AM229" t="str">
            <v>-</v>
          </cell>
          <cell r="AN229" t="str">
            <v>-</v>
          </cell>
          <cell r="AO229" t="str">
            <v>-</v>
          </cell>
          <cell r="AP229" t="str">
            <v>-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-</v>
          </cell>
          <cell r="BO229" t="str">
            <v>-</v>
          </cell>
          <cell r="BP229">
            <v>0</v>
          </cell>
          <cell r="BQ229" t="str">
            <v>-</v>
          </cell>
          <cell r="BR229" t="str">
            <v>-</v>
          </cell>
          <cell r="BS229">
            <v>0</v>
          </cell>
          <cell r="BT229" t="str">
            <v>-</v>
          </cell>
          <cell r="BU229" t="str">
            <v>-</v>
          </cell>
          <cell r="BV229">
            <v>0</v>
          </cell>
          <cell r="BW229" t="str">
            <v>-</v>
          </cell>
          <cell r="BX229" t="str">
            <v>-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 t="str">
            <v>-</v>
          </cell>
          <cell r="CM229" t="str">
            <v>-</v>
          </cell>
          <cell r="CN229">
            <v>0</v>
          </cell>
          <cell r="CO229" t="str">
            <v>-</v>
          </cell>
          <cell r="CP229" t="str">
            <v>-</v>
          </cell>
          <cell r="CQ229">
            <v>0</v>
          </cell>
          <cell r="CR229" t="str">
            <v>-</v>
          </cell>
          <cell r="CS229" t="str">
            <v>-</v>
          </cell>
          <cell r="CT229">
            <v>0</v>
          </cell>
          <cell r="CU229" t="str">
            <v>-</v>
          </cell>
          <cell r="CV229" t="str">
            <v>-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 t="str">
            <v>-</v>
          </cell>
          <cell r="DE229" t="str">
            <v>-</v>
          </cell>
          <cell r="DF229">
            <v>0</v>
          </cell>
          <cell r="DG229" t="str">
            <v>-</v>
          </cell>
          <cell r="DH229" t="str">
            <v>-</v>
          </cell>
          <cell r="DI229">
            <v>0</v>
          </cell>
          <cell r="DJ229" t="str">
            <v>-</v>
          </cell>
          <cell r="DK229" t="str">
            <v>-</v>
          </cell>
          <cell r="DL229">
            <v>0</v>
          </cell>
          <cell r="DM229" t="str">
            <v>-</v>
          </cell>
          <cell r="DN229" t="str">
            <v>-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DZ229" t="str">
            <v>-</v>
          </cell>
          <cell r="EA229" t="str">
            <v>-</v>
          </cell>
          <cell r="EB229">
            <v>0</v>
          </cell>
          <cell r="EC229" t="str">
            <v>-</v>
          </cell>
          <cell r="ED229" t="str">
            <v>-</v>
          </cell>
          <cell r="EE229">
            <v>0</v>
          </cell>
          <cell r="EF229" t="str">
            <v>-</v>
          </cell>
          <cell r="EG229" t="str">
            <v>-</v>
          </cell>
          <cell r="EH229">
            <v>0</v>
          </cell>
          <cell r="EI229" t="str">
            <v>-</v>
          </cell>
          <cell r="EJ229" t="str">
            <v>-</v>
          </cell>
          <cell r="EK229">
            <v>0</v>
          </cell>
          <cell r="EL229">
            <v>0</v>
          </cell>
          <cell r="EM229" t="str">
            <v>-</v>
          </cell>
          <cell r="EN229" t="str">
            <v>-</v>
          </cell>
          <cell r="EO229">
            <v>0</v>
          </cell>
          <cell r="EP229" t="str">
            <v>-</v>
          </cell>
          <cell r="EQ229" t="str">
            <v>-</v>
          </cell>
          <cell r="ER229">
            <v>0</v>
          </cell>
          <cell r="ES229" t="str">
            <v>-</v>
          </cell>
          <cell r="ET229" t="str">
            <v>-</v>
          </cell>
          <cell r="EU229">
            <v>0</v>
          </cell>
          <cell r="EV229" t="str">
            <v>-</v>
          </cell>
          <cell r="EW229" t="str">
            <v>-</v>
          </cell>
          <cell r="EX229">
            <v>0</v>
          </cell>
          <cell r="EY229">
            <v>0</v>
          </cell>
          <cell r="EZ229" t="str">
            <v>-</v>
          </cell>
          <cell r="FA229" t="str">
            <v>-</v>
          </cell>
          <cell r="FB229">
            <v>0</v>
          </cell>
          <cell r="FC229" t="str">
            <v>-</v>
          </cell>
          <cell r="FD229" t="str">
            <v>-</v>
          </cell>
          <cell r="FE229">
            <v>0</v>
          </cell>
          <cell r="FF229" t="str">
            <v>-</v>
          </cell>
          <cell r="FG229" t="str">
            <v>-</v>
          </cell>
          <cell r="FH229">
            <v>0</v>
          </cell>
          <cell r="FI229" t="str">
            <v>-</v>
          </cell>
          <cell r="FJ229" t="str">
            <v>-</v>
          </cell>
          <cell r="FK229">
            <v>0</v>
          </cell>
          <cell r="FL229">
            <v>0</v>
          </cell>
          <cell r="FM229">
            <v>0</v>
          </cell>
          <cell r="FN229" t="str">
            <v>-</v>
          </cell>
          <cell r="FO229" t="str">
            <v>-</v>
          </cell>
          <cell r="FP229">
            <v>0</v>
          </cell>
          <cell r="FQ229" t="str">
            <v>-</v>
          </cell>
          <cell r="FR229" t="str">
            <v>-</v>
          </cell>
          <cell r="FS229">
            <v>0</v>
          </cell>
          <cell r="FT229" t="str">
            <v>-</v>
          </cell>
          <cell r="FU229" t="str">
            <v>-</v>
          </cell>
          <cell r="FV229">
            <v>0</v>
          </cell>
          <cell r="FW229" t="str">
            <v>-</v>
          </cell>
        </row>
        <row r="230">
          <cell r="A230" t="str">
            <v>ЖДППБелгородЦФО</v>
          </cell>
          <cell r="B230" t="str">
            <v>Белгородский</v>
          </cell>
          <cell r="C230" t="str">
            <v>Белгород</v>
          </cell>
          <cell r="D230" t="str">
            <v>ЖДПП</v>
          </cell>
          <cell r="E230" t="str">
            <v>ЖДПП</v>
          </cell>
          <cell r="F230" t="str">
            <v>да</v>
          </cell>
          <cell r="G230" t="str">
            <v>ЦФО</v>
          </cell>
          <cell r="H230" t="str">
            <v>Белгородская область</v>
          </cell>
          <cell r="I230" t="str">
            <v>Западный</v>
          </cell>
          <cell r="J230" t="str">
            <v>Сухопутный</v>
          </cell>
          <cell r="K230" t="str">
            <v>нет</v>
          </cell>
          <cell r="L230" t="str">
            <v>Украина</v>
          </cell>
          <cell r="M230" t="str">
            <v>Казачья Лопань, Харьков-Пассажирский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>
            <v>1571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>
            <v>1061</v>
          </cell>
          <cell r="AB230" t="str">
            <v>-</v>
          </cell>
          <cell r="AC230" t="str">
            <v>-</v>
          </cell>
          <cell r="AD230" t="str">
            <v>-</v>
          </cell>
          <cell r="AE230" t="str">
            <v>-</v>
          </cell>
          <cell r="AF230">
            <v>0</v>
          </cell>
          <cell r="AG230">
            <v>2632</v>
          </cell>
          <cell r="AH230" t="str">
            <v>-</v>
          </cell>
          <cell r="AI230" t="str">
            <v>-</v>
          </cell>
          <cell r="AJ230" t="str">
            <v>-</v>
          </cell>
          <cell r="AK230" t="str">
            <v>-</v>
          </cell>
          <cell r="AL230">
            <v>1758</v>
          </cell>
          <cell r="AM230" t="str">
            <v>-</v>
          </cell>
          <cell r="AN230" t="str">
            <v>-</v>
          </cell>
          <cell r="AO230" t="str">
            <v>-</v>
          </cell>
          <cell r="AP230" t="str">
            <v>-</v>
          </cell>
          <cell r="AQ230">
            <v>1446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3204</v>
          </cell>
          <cell r="AX230">
            <v>313</v>
          </cell>
          <cell r="AY230">
            <v>337</v>
          </cell>
          <cell r="AZ230">
            <v>334</v>
          </cell>
          <cell r="BA230">
            <v>291</v>
          </cell>
          <cell r="BB230">
            <v>1275</v>
          </cell>
          <cell r="BC230">
            <v>322</v>
          </cell>
          <cell r="BD230">
            <v>274</v>
          </cell>
          <cell r="BE230">
            <v>281</v>
          </cell>
          <cell r="BF230">
            <v>250</v>
          </cell>
          <cell r="BG230">
            <v>1127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2402</v>
          </cell>
          <cell r="BN230" t="str">
            <v>-</v>
          </cell>
          <cell r="BO230" t="str">
            <v>-</v>
          </cell>
          <cell r="BP230">
            <v>180</v>
          </cell>
          <cell r="BQ230" t="str">
            <v>-</v>
          </cell>
          <cell r="BR230" t="str">
            <v>-</v>
          </cell>
          <cell r="BS230">
            <v>268</v>
          </cell>
          <cell r="BT230" t="str">
            <v>-</v>
          </cell>
          <cell r="BU230" t="str">
            <v>-</v>
          </cell>
          <cell r="BV230">
            <v>301</v>
          </cell>
          <cell r="BW230" t="str">
            <v>-</v>
          </cell>
          <cell r="BX230" t="str">
            <v>-</v>
          </cell>
          <cell r="BY230">
            <v>277</v>
          </cell>
          <cell r="BZ230">
            <v>1026</v>
          </cell>
          <cell r="CA230">
            <v>151</v>
          </cell>
          <cell r="CB230">
            <v>0</v>
          </cell>
          <cell r="CC230">
            <v>0</v>
          </cell>
          <cell r="CD230">
            <v>0</v>
          </cell>
          <cell r="CE230">
            <v>151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1177</v>
          </cell>
          <cell r="CL230" t="str">
            <v>-</v>
          </cell>
          <cell r="CM230" t="str">
            <v>-</v>
          </cell>
          <cell r="CN230">
            <v>230</v>
          </cell>
          <cell r="CO230" t="str">
            <v>-</v>
          </cell>
          <cell r="CP230" t="str">
            <v>-</v>
          </cell>
          <cell r="CQ230">
            <v>381</v>
          </cell>
          <cell r="CR230" t="str">
            <v>-</v>
          </cell>
          <cell r="CS230" t="str">
            <v>-</v>
          </cell>
          <cell r="CT230">
            <v>0</v>
          </cell>
          <cell r="CU230" t="str">
            <v>-</v>
          </cell>
          <cell r="CV230" t="str">
            <v>-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 t="str">
            <v>-</v>
          </cell>
          <cell r="DE230" t="str">
            <v>-</v>
          </cell>
          <cell r="DF230">
            <v>383</v>
          </cell>
          <cell r="DG230" t="str">
            <v>-</v>
          </cell>
          <cell r="DH230" t="str">
            <v>-</v>
          </cell>
          <cell r="DI230">
            <v>127</v>
          </cell>
          <cell r="DJ230" t="str">
            <v>-</v>
          </cell>
          <cell r="DK230" t="str">
            <v>-</v>
          </cell>
          <cell r="DL230">
            <v>0</v>
          </cell>
          <cell r="DM230" t="str">
            <v>-</v>
          </cell>
          <cell r="DN230" t="str">
            <v>-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  <cell r="DV230">
            <v>1121</v>
          </cell>
          <cell r="DW230">
            <v>0</v>
          </cell>
          <cell r="DX230">
            <v>0</v>
          </cell>
          <cell r="DY230">
            <v>1121</v>
          </cell>
          <cell r="DZ230" t="str">
            <v>-</v>
          </cell>
          <cell r="EA230" t="str">
            <v>-</v>
          </cell>
          <cell r="EB230">
            <v>169</v>
          </cell>
          <cell r="EC230" t="str">
            <v>-</v>
          </cell>
          <cell r="ED230" t="str">
            <v>-</v>
          </cell>
          <cell r="EE230">
            <v>0</v>
          </cell>
          <cell r="EF230" t="str">
            <v>-</v>
          </cell>
          <cell r="EG230" t="str">
            <v>-</v>
          </cell>
          <cell r="EH230">
            <v>0</v>
          </cell>
          <cell r="EI230" t="str">
            <v>-</v>
          </cell>
          <cell r="EJ230" t="str">
            <v>-</v>
          </cell>
          <cell r="EK230">
            <v>0</v>
          </cell>
          <cell r="EL230">
            <v>169</v>
          </cell>
          <cell r="EM230" t="str">
            <v>-</v>
          </cell>
          <cell r="EN230" t="str">
            <v>-</v>
          </cell>
          <cell r="EO230">
            <v>0</v>
          </cell>
          <cell r="EP230" t="str">
            <v>-</v>
          </cell>
          <cell r="EQ230" t="str">
            <v>-</v>
          </cell>
          <cell r="ER230">
            <v>0</v>
          </cell>
          <cell r="ES230" t="str">
            <v>-</v>
          </cell>
          <cell r="ET230" t="str">
            <v>-</v>
          </cell>
          <cell r="EU230">
            <v>0</v>
          </cell>
          <cell r="EV230" t="str">
            <v>-</v>
          </cell>
          <cell r="EW230" t="str">
            <v>-</v>
          </cell>
          <cell r="EX230">
            <v>0</v>
          </cell>
          <cell r="EY230">
            <v>0</v>
          </cell>
          <cell r="EZ230" t="str">
            <v>-</v>
          </cell>
          <cell r="FA230" t="str">
            <v>-</v>
          </cell>
          <cell r="FB230">
            <v>0</v>
          </cell>
          <cell r="FC230" t="str">
            <v>-</v>
          </cell>
          <cell r="FD230" t="str">
            <v>-</v>
          </cell>
          <cell r="FE230">
            <v>0</v>
          </cell>
          <cell r="FF230" t="str">
            <v>-</v>
          </cell>
          <cell r="FG230" t="str">
            <v>-</v>
          </cell>
          <cell r="FH230">
            <v>0</v>
          </cell>
          <cell r="FI230" t="str">
            <v>-</v>
          </cell>
          <cell r="FJ230" t="str">
            <v>-</v>
          </cell>
          <cell r="FK230">
            <v>0</v>
          </cell>
          <cell r="FL230">
            <v>0</v>
          </cell>
          <cell r="FM230">
            <v>169</v>
          </cell>
          <cell r="FN230" t="str">
            <v>-</v>
          </cell>
          <cell r="FO230" t="str">
            <v>-</v>
          </cell>
          <cell r="FP230">
            <v>0</v>
          </cell>
          <cell r="FQ230" t="str">
            <v>-</v>
          </cell>
          <cell r="FR230" t="str">
            <v>-</v>
          </cell>
          <cell r="FS230">
            <v>0</v>
          </cell>
          <cell r="FT230" t="str">
            <v>-</v>
          </cell>
          <cell r="FU230" t="str">
            <v>-</v>
          </cell>
          <cell r="FV230">
            <v>0</v>
          </cell>
          <cell r="FW230" t="str">
            <v>-</v>
          </cell>
        </row>
        <row r="231">
          <cell r="A231" t="str">
            <v>ЖДППБрянск-ЛьговскийЦФО</v>
          </cell>
          <cell r="B231" t="str">
            <v>Брянский</v>
          </cell>
          <cell r="C231" t="str">
            <v>Брянск-Льговский</v>
          </cell>
          <cell r="D231" t="str">
            <v>ЖДПП</v>
          </cell>
          <cell r="E231" t="str">
            <v>ЖДПП</v>
          </cell>
          <cell r="F231" t="str">
            <v>да</v>
          </cell>
          <cell r="G231" t="str">
            <v>ЦФО</v>
          </cell>
          <cell r="H231" t="str">
            <v>Брянская область</v>
          </cell>
          <cell r="I231" t="str">
            <v>Западный</v>
          </cell>
          <cell r="J231" t="str">
            <v>Сухопутный</v>
          </cell>
          <cell r="K231" t="str">
            <v>нет</v>
          </cell>
          <cell r="L231" t="str">
            <v>Украина</v>
          </cell>
          <cell r="M231" t="str">
            <v>Зерново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>
            <v>4891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>
            <v>0</v>
          </cell>
          <cell r="AB231" t="str">
            <v>-</v>
          </cell>
          <cell r="AC231" t="str">
            <v>-</v>
          </cell>
          <cell r="AD231" t="str">
            <v>-</v>
          </cell>
          <cell r="AE231" t="str">
            <v>-</v>
          </cell>
          <cell r="AF231">
            <v>0</v>
          </cell>
          <cell r="AG231">
            <v>4891</v>
          </cell>
          <cell r="AH231" t="str">
            <v>-</v>
          </cell>
          <cell r="AI231" t="str">
            <v>-</v>
          </cell>
          <cell r="AJ231" t="str">
            <v>-</v>
          </cell>
          <cell r="AK231" t="str">
            <v>-</v>
          </cell>
          <cell r="AL231">
            <v>4407</v>
          </cell>
          <cell r="AM231" t="str">
            <v>-</v>
          </cell>
          <cell r="AN231" t="str">
            <v>-</v>
          </cell>
          <cell r="AO231" t="str">
            <v>-</v>
          </cell>
          <cell r="AP231" t="str">
            <v>-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4407</v>
          </cell>
          <cell r="AX231">
            <v>1116</v>
          </cell>
          <cell r="AY231">
            <v>1044</v>
          </cell>
          <cell r="AZ231">
            <v>988</v>
          </cell>
          <cell r="BA231">
            <v>1096</v>
          </cell>
          <cell r="BB231">
            <v>4244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4244</v>
          </cell>
          <cell r="BN231" t="str">
            <v>-</v>
          </cell>
          <cell r="BO231" t="str">
            <v>-</v>
          </cell>
          <cell r="BP231">
            <v>1006</v>
          </cell>
          <cell r="BQ231" t="str">
            <v>-</v>
          </cell>
          <cell r="BR231" t="str">
            <v>-</v>
          </cell>
          <cell r="BS231">
            <v>1119</v>
          </cell>
          <cell r="BT231" t="str">
            <v>-</v>
          </cell>
          <cell r="BU231" t="str">
            <v>-</v>
          </cell>
          <cell r="BV231">
            <v>1116</v>
          </cell>
          <cell r="BW231" t="str">
            <v>-</v>
          </cell>
          <cell r="BX231" t="str">
            <v>-</v>
          </cell>
          <cell r="BY231">
            <v>1119</v>
          </cell>
          <cell r="BZ231">
            <v>4360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4360</v>
          </cell>
          <cell r="CL231" t="str">
            <v>-</v>
          </cell>
          <cell r="CM231" t="str">
            <v>-</v>
          </cell>
          <cell r="CN231">
            <v>1059</v>
          </cell>
          <cell r="CO231" t="str">
            <v>-</v>
          </cell>
          <cell r="CP231" t="str">
            <v>-</v>
          </cell>
          <cell r="CQ231">
            <v>1088</v>
          </cell>
          <cell r="CR231" t="str">
            <v>-</v>
          </cell>
          <cell r="CS231" t="str">
            <v>-</v>
          </cell>
          <cell r="CT231">
            <v>0</v>
          </cell>
          <cell r="CU231" t="str">
            <v>-</v>
          </cell>
          <cell r="CV231" t="str">
            <v>-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 t="str">
            <v>-</v>
          </cell>
          <cell r="DE231" t="str">
            <v>-</v>
          </cell>
          <cell r="DF231">
            <v>1075</v>
          </cell>
          <cell r="DG231" t="str">
            <v>-</v>
          </cell>
          <cell r="DH231" t="str">
            <v>-</v>
          </cell>
          <cell r="DI231">
            <v>1060</v>
          </cell>
          <cell r="DJ231" t="str">
            <v>-</v>
          </cell>
          <cell r="DK231" t="str">
            <v>-</v>
          </cell>
          <cell r="DL231">
            <v>0</v>
          </cell>
          <cell r="DM231" t="str">
            <v>-</v>
          </cell>
          <cell r="DN231" t="str">
            <v>-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  <cell r="DV231">
            <v>4282</v>
          </cell>
          <cell r="DW231">
            <v>0</v>
          </cell>
          <cell r="DX231">
            <v>0</v>
          </cell>
          <cell r="DY231">
            <v>4282</v>
          </cell>
          <cell r="DZ231" t="str">
            <v>-</v>
          </cell>
          <cell r="EA231" t="str">
            <v>-</v>
          </cell>
          <cell r="EB231">
            <v>376</v>
          </cell>
          <cell r="EC231" t="str">
            <v>-</v>
          </cell>
          <cell r="ED231" t="str">
            <v>-</v>
          </cell>
          <cell r="EE231">
            <v>0</v>
          </cell>
          <cell r="EF231" t="str">
            <v>-</v>
          </cell>
          <cell r="EG231" t="str">
            <v>-</v>
          </cell>
          <cell r="EH231">
            <v>0</v>
          </cell>
          <cell r="EI231" t="str">
            <v>-</v>
          </cell>
          <cell r="EJ231" t="str">
            <v>-</v>
          </cell>
          <cell r="EK231">
            <v>0</v>
          </cell>
          <cell r="EL231">
            <v>376</v>
          </cell>
          <cell r="EM231" t="str">
            <v>-</v>
          </cell>
          <cell r="EN231" t="str">
            <v>-</v>
          </cell>
          <cell r="EO231">
            <v>0</v>
          </cell>
          <cell r="EP231" t="str">
            <v>-</v>
          </cell>
          <cell r="EQ231" t="str">
            <v>-</v>
          </cell>
          <cell r="ER231">
            <v>0</v>
          </cell>
          <cell r="ES231" t="str">
            <v>-</v>
          </cell>
          <cell r="ET231" t="str">
            <v>-</v>
          </cell>
          <cell r="EU231">
            <v>0</v>
          </cell>
          <cell r="EV231" t="str">
            <v>-</v>
          </cell>
          <cell r="EW231" t="str">
            <v>-</v>
          </cell>
          <cell r="EX231">
            <v>0</v>
          </cell>
          <cell r="EY231">
            <v>0</v>
          </cell>
          <cell r="EZ231" t="str">
            <v>-</v>
          </cell>
          <cell r="FA231" t="str">
            <v>-</v>
          </cell>
          <cell r="FB231">
            <v>0</v>
          </cell>
          <cell r="FC231" t="str">
            <v>-</v>
          </cell>
          <cell r="FD231" t="str">
            <v>-</v>
          </cell>
          <cell r="FE231">
            <v>0</v>
          </cell>
          <cell r="FF231" t="str">
            <v>-</v>
          </cell>
          <cell r="FG231" t="str">
            <v>-</v>
          </cell>
          <cell r="FH231">
            <v>0</v>
          </cell>
          <cell r="FI231" t="str">
            <v>-</v>
          </cell>
          <cell r="FJ231" t="str">
            <v>-</v>
          </cell>
          <cell r="FK231">
            <v>0</v>
          </cell>
          <cell r="FL231">
            <v>0</v>
          </cell>
          <cell r="FM231">
            <v>376</v>
          </cell>
          <cell r="FN231" t="str">
            <v>-</v>
          </cell>
          <cell r="FO231" t="str">
            <v>-</v>
          </cell>
          <cell r="FP231">
            <v>0</v>
          </cell>
          <cell r="FQ231" t="str">
            <v>-</v>
          </cell>
          <cell r="FR231" t="str">
            <v>-</v>
          </cell>
          <cell r="FS231">
            <v>0</v>
          </cell>
          <cell r="FT231" t="str">
            <v>-</v>
          </cell>
          <cell r="FU231" t="str">
            <v>-</v>
          </cell>
          <cell r="FV231">
            <v>0</v>
          </cell>
          <cell r="FW231" t="str">
            <v>-</v>
          </cell>
        </row>
        <row r="232">
          <cell r="A232" t="str">
            <v>ЖДППБрянск-ОрловскийЦФО</v>
          </cell>
          <cell r="B232" t="str">
            <v>Брянский</v>
          </cell>
          <cell r="C232" t="str">
            <v>Брянск-Орловский</v>
          </cell>
          <cell r="D232" t="str">
            <v>ЖДПП</v>
          </cell>
          <cell r="E232" t="str">
            <v>ЖДПП</v>
          </cell>
          <cell r="F232" t="str">
            <v>да</v>
          </cell>
          <cell r="G232" t="str">
            <v>ЦФО</v>
          </cell>
          <cell r="H232" t="str">
            <v>Брянская область</v>
          </cell>
          <cell r="I232" t="str">
            <v>Не является признаком отнесения к МТК</v>
          </cell>
          <cell r="J232" t="str">
            <v>Не является признаком отнесения к МТК</v>
          </cell>
          <cell r="K232" t="str">
            <v>нет</v>
          </cell>
          <cell r="L232" t="str">
            <v>Украина</v>
          </cell>
          <cell r="M232" t="str">
            <v>Зерново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>
            <v>376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>
            <v>1249</v>
          </cell>
          <cell r="AB232" t="str">
            <v>-</v>
          </cell>
          <cell r="AC232" t="str">
            <v>-</v>
          </cell>
          <cell r="AD232" t="str">
            <v>-</v>
          </cell>
          <cell r="AE232" t="str">
            <v>-</v>
          </cell>
          <cell r="AF232">
            <v>0</v>
          </cell>
          <cell r="AG232">
            <v>1625</v>
          </cell>
          <cell r="AH232" t="str">
            <v>-</v>
          </cell>
          <cell r="AI232" t="str">
            <v>-</v>
          </cell>
          <cell r="AJ232" t="str">
            <v>-</v>
          </cell>
          <cell r="AK232" t="str">
            <v>-</v>
          </cell>
          <cell r="AL232">
            <v>0</v>
          </cell>
          <cell r="AM232" t="str">
            <v>-</v>
          </cell>
          <cell r="AN232" t="str">
            <v>-</v>
          </cell>
          <cell r="AO232" t="str">
            <v>-</v>
          </cell>
          <cell r="AP232" t="str">
            <v>-</v>
          </cell>
          <cell r="AQ232">
            <v>2332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2332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534</v>
          </cell>
          <cell r="BD232">
            <v>475</v>
          </cell>
          <cell r="BE232">
            <v>458</v>
          </cell>
          <cell r="BF232">
            <v>459</v>
          </cell>
          <cell r="BG232">
            <v>1926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1926</v>
          </cell>
          <cell r="BN232" t="str">
            <v>-</v>
          </cell>
          <cell r="BO232" t="str">
            <v>-</v>
          </cell>
          <cell r="BP232">
            <v>0</v>
          </cell>
          <cell r="BQ232" t="str">
            <v>-</v>
          </cell>
          <cell r="BR232" t="str">
            <v>-</v>
          </cell>
          <cell r="BS232">
            <v>0</v>
          </cell>
          <cell r="BT232" t="str">
            <v>-</v>
          </cell>
          <cell r="BU232" t="str">
            <v>-</v>
          </cell>
          <cell r="BV232">
            <v>0</v>
          </cell>
          <cell r="BW232" t="str">
            <v>-</v>
          </cell>
          <cell r="BX232" t="str">
            <v>-</v>
          </cell>
          <cell r="BY232">
            <v>0</v>
          </cell>
          <cell r="BZ232">
            <v>0</v>
          </cell>
          <cell r="CA232">
            <v>368</v>
          </cell>
          <cell r="CB232">
            <v>0</v>
          </cell>
          <cell r="CC232">
            <v>0</v>
          </cell>
          <cell r="CD232">
            <v>0</v>
          </cell>
          <cell r="CE232">
            <v>368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368</v>
          </cell>
          <cell r="CL232" t="str">
            <v>-</v>
          </cell>
          <cell r="CM232" t="str">
            <v>-</v>
          </cell>
          <cell r="CN232">
            <v>0</v>
          </cell>
          <cell r="CO232" t="str">
            <v>-</v>
          </cell>
          <cell r="CP232" t="str">
            <v>-</v>
          </cell>
          <cell r="CQ232">
            <v>0</v>
          </cell>
          <cell r="CR232" t="str">
            <v>-</v>
          </cell>
          <cell r="CS232" t="str">
            <v>-</v>
          </cell>
          <cell r="CT232">
            <v>0</v>
          </cell>
          <cell r="CU232" t="str">
            <v>-</v>
          </cell>
          <cell r="CV232" t="str">
            <v>-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 t="str">
            <v>-</v>
          </cell>
          <cell r="DE232" t="str">
            <v>-</v>
          </cell>
          <cell r="DF232">
            <v>0</v>
          </cell>
          <cell r="DG232" t="str">
            <v>-</v>
          </cell>
          <cell r="DH232" t="str">
            <v>-</v>
          </cell>
          <cell r="DI232">
            <v>0</v>
          </cell>
          <cell r="DJ232" t="str">
            <v>-</v>
          </cell>
          <cell r="DK232" t="str">
            <v>-</v>
          </cell>
          <cell r="DL232">
            <v>0</v>
          </cell>
          <cell r="DM232" t="str">
            <v>-</v>
          </cell>
          <cell r="DN232" t="str">
            <v>-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>
            <v>0</v>
          </cell>
          <cell r="DZ232" t="str">
            <v>-</v>
          </cell>
          <cell r="EA232" t="str">
            <v>-</v>
          </cell>
          <cell r="EB232">
            <v>0</v>
          </cell>
          <cell r="EC232" t="str">
            <v>-</v>
          </cell>
          <cell r="ED232" t="str">
            <v>-</v>
          </cell>
          <cell r="EE232">
            <v>0</v>
          </cell>
          <cell r="EF232" t="str">
            <v>-</v>
          </cell>
          <cell r="EG232" t="str">
            <v>-</v>
          </cell>
          <cell r="EH232">
            <v>0</v>
          </cell>
          <cell r="EI232" t="str">
            <v>-</v>
          </cell>
          <cell r="EJ232" t="str">
            <v>-</v>
          </cell>
          <cell r="EK232">
            <v>0</v>
          </cell>
          <cell r="EL232">
            <v>0</v>
          </cell>
          <cell r="EM232" t="str">
            <v>-</v>
          </cell>
          <cell r="EN232" t="str">
            <v>-</v>
          </cell>
          <cell r="EO232">
            <v>0</v>
          </cell>
          <cell r="EP232" t="str">
            <v>-</v>
          </cell>
          <cell r="EQ232" t="str">
            <v>-</v>
          </cell>
          <cell r="ER232">
            <v>0</v>
          </cell>
          <cell r="ES232" t="str">
            <v>-</v>
          </cell>
          <cell r="ET232" t="str">
            <v>-</v>
          </cell>
          <cell r="EU232">
            <v>0</v>
          </cell>
          <cell r="EV232" t="str">
            <v>-</v>
          </cell>
          <cell r="EW232" t="str">
            <v>-</v>
          </cell>
          <cell r="EX232">
            <v>0</v>
          </cell>
          <cell r="EY232">
            <v>0</v>
          </cell>
          <cell r="EZ232" t="str">
            <v>-</v>
          </cell>
          <cell r="FA232" t="str">
            <v>-</v>
          </cell>
          <cell r="FB232">
            <v>0</v>
          </cell>
          <cell r="FC232" t="str">
            <v>-</v>
          </cell>
          <cell r="FD232" t="str">
            <v>-</v>
          </cell>
          <cell r="FE232">
            <v>0</v>
          </cell>
          <cell r="FF232" t="str">
            <v>-</v>
          </cell>
          <cell r="FG232" t="str">
            <v>-</v>
          </cell>
          <cell r="FH232">
            <v>0</v>
          </cell>
          <cell r="FI232" t="str">
            <v>-</v>
          </cell>
          <cell r="FJ232" t="str">
            <v>-</v>
          </cell>
          <cell r="FK232">
            <v>0</v>
          </cell>
          <cell r="FL232">
            <v>0</v>
          </cell>
          <cell r="FM232">
            <v>0</v>
          </cell>
          <cell r="FN232" t="str">
            <v>-</v>
          </cell>
          <cell r="FO232" t="str">
            <v>-</v>
          </cell>
          <cell r="FP232">
            <v>0</v>
          </cell>
          <cell r="FQ232" t="str">
            <v>-</v>
          </cell>
          <cell r="FR232" t="str">
            <v>-</v>
          </cell>
          <cell r="FS232">
            <v>0</v>
          </cell>
          <cell r="FT232" t="str">
            <v>-</v>
          </cell>
          <cell r="FU232" t="str">
            <v>-</v>
          </cell>
          <cell r="FV232">
            <v>0</v>
          </cell>
          <cell r="FW232" t="str">
            <v>-</v>
          </cell>
        </row>
        <row r="233">
          <cell r="A233" t="str">
            <v>ЖДППБусловскаяСЗФО</v>
          </cell>
          <cell r="B233" t="str">
            <v>Санкт-Петербургский</v>
          </cell>
          <cell r="C233" t="str">
            <v>Бусловская</v>
          </cell>
          <cell r="D233" t="str">
            <v>ЖДПП</v>
          </cell>
          <cell r="E233" t="str">
            <v>ЖДПП</v>
          </cell>
          <cell r="F233" t="str">
            <v>да</v>
          </cell>
          <cell r="G233" t="str">
            <v>СЗФО</v>
          </cell>
          <cell r="H233" t="str">
            <v>Ленинградская область</v>
          </cell>
          <cell r="I233" t="str">
            <v>Западный</v>
          </cell>
          <cell r="J233" t="str">
            <v>Сухопутный</v>
          </cell>
          <cell r="K233" t="str">
            <v>нет</v>
          </cell>
          <cell r="L233" t="str">
            <v>Финляндская Республика</v>
          </cell>
          <cell r="M233" t="str">
            <v>Вайниккала</v>
          </cell>
          <cell r="N233">
            <v>8760</v>
          </cell>
          <cell r="O233">
            <v>0</v>
          </cell>
          <cell r="P233">
            <v>0</v>
          </cell>
          <cell r="Q233">
            <v>24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>
            <v>5675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>
            <v>0</v>
          </cell>
          <cell r="AB233" t="str">
            <v>-</v>
          </cell>
          <cell r="AC233" t="str">
            <v>-</v>
          </cell>
          <cell r="AD233" t="str">
            <v>-</v>
          </cell>
          <cell r="AE233" t="str">
            <v>-</v>
          </cell>
          <cell r="AF233">
            <v>0</v>
          </cell>
          <cell r="AG233">
            <v>5675</v>
          </cell>
          <cell r="AH233" t="str">
            <v>-</v>
          </cell>
          <cell r="AI233" t="str">
            <v>-</v>
          </cell>
          <cell r="AJ233" t="str">
            <v>-</v>
          </cell>
          <cell r="AK233" t="str">
            <v>-</v>
          </cell>
          <cell r="AL233">
            <v>5770</v>
          </cell>
          <cell r="AM233" t="str">
            <v>-</v>
          </cell>
          <cell r="AN233" t="str">
            <v>-</v>
          </cell>
          <cell r="AO233" t="str">
            <v>-</v>
          </cell>
          <cell r="AP233" t="str">
            <v>-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5770</v>
          </cell>
          <cell r="AX233">
            <v>1437</v>
          </cell>
          <cell r="AY233">
            <v>1500</v>
          </cell>
          <cell r="AZ233">
            <v>1444</v>
          </cell>
          <cell r="BA233">
            <v>1453</v>
          </cell>
          <cell r="BB233">
            <v>5834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5834</v>
          </cell>
          <cell r="BN233" t="str">
            <v>-</v>
          </cell>
          <cell r="BO233" t="str">
            <v>-</v>
          </cell>
          <cell r="BP233">
            <v>1507</v>
          </cell>
          <cell r="BQ233" t="str">
            <v>-</v>
          </cell>
          <cell r="BR233" t="str">
            <v>-</v>
          </cell>
          <cell r="BS233">
            <v>1411</v>
          </cell>
          <cell r="BT233" t="str">
            <v>-</v>
          </cell>
          <cell r="BU233" t="str">
            <v>-</v>
          </cell>
          <cell r="BV233">
            <v>0</v>
          </cell>
          <cell r="BW233" t="str">
            <v>-</v>
          </cell>
          <cell r="BX233" t="str">
            <v>-</v>
          </cell>
          <cell r="BY233">
            <v>2412</v>
          </cell>
          <cell r="BZ233">
            <v>5330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5330</v>
          </cell>
          <cell r="CL233" t="str">
            <v>-</v>
          </cell>
          <cell r="CM233" t="str">
            <v>-</v>
          </cell>
          <cell r="CN233">
            <v>1133</v>
          </cell>
          <cell r="CO233" t="str">
            <v>-</v>
          </cell>
          <cell r="CP233" t="str">
            <v>-</v>
          </cell>
          <cell r="CQ233">
            <v>585</v>
          </cell>
          <cell r="CR233" t="str">
            <v>-</v>
          </cell>
          <cell r="CS233" t="str">
            <v>-</v>
          </cell>
          <cell r="CT233">
            <v>0</v>
          </cell>
          <cell r="CU233" t="str">
            <v>-</v>
          </cell>
          <cell r="CV233" t="str">
            <v>-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 t="str">
            <v>-</v>
          </cell>
          <cell r="DE233" t="str">
            <v>-</v>
          </cell>
          <cell r="DF233">
            <v>360</v>
          </cell>
          <cell r="DG233" t="str">
            <v>-</v>
          </cell>
          <cell r="DH233" t="str">
            <v>-</v>
          </cell>
          <cell r="DI233">
            <v>5347</v>
          </cell>
          <cell r="DJ233" t="str">
            <v>-</v>
          </cell>
          <cell r="DK233" t="str">
            <v>-</v>
          </cell>
          <cell r="DL233">
            <v>687</v>
          </cell>
          <cell r="DM233" t="str">
            <v>-</v>
          </cell>
          <cell r="DN233" t="str">
            <v>-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  <cell r="DV233">
            <v>7425</v>
          </cell>
          <cell r="DW233">
            <v>687</v>
          </cell>
          <cell r="DX233">
            <v>0</v>
          </cell>
          <cell r="DY233">
            <v>8112</v>
          </cell>
          <cell r="DZ233" t="str">
            <v>-</v>
          </cell>
          <cell r="EA233" t="str">
            <v>-</v>
          </cell>
          <cell r="EB233">
            <v>1209</v>
          </cell>
          <cell r="EC233" t="str">
            <v>-</v>
          </cell>
          <cell r="ED233" t="str">
            <v>-</v>
          </cell>
          <cell r="EE233">
            <v>0</v>
          </cell>
          <cell r="EF233" t="str">
            <v>-</v>
          </cell>
          <cell r="EG233" t="str">
            <v>-</v>
          </cell>
          <cell r="EH233">
            <v>708</v>
          </cell>
          <cell r="EI233" t="str">
            <v>-</v>
          </cell>
          <cell r="EJ233" t="str">
            <v>-</v>
          </cell>
          <cell r="EK233">
            <v>734</v>
          </cell>
          <cell r="EL233">
            <v>2651</v>
          </cell>
          <cell r="EM233" t="str">
            <v>-</v>
          </cell>
          <cell r="EN233" t="str">
            <v>-</v>
          </cell>
          <cell r="EO233">
            <v>0</v>
          </cell>
          <cell r="EP233" t="str">
            <v>-</v>
          </cell>
          <cell r="EQ233" t="str">
            <v>-</v>
          </cell>
          <cell r="ER233">
            <v>0</v>
          </cell>
          <cell r="ES233" t="str">
            <v>-</v>
          </cell>
          <cell r="ET233" t="str">
            <v>-</v>
          </cell>
          <cell r="EU233">
            <v>0</v>
          </cell>
          <cell r="EV233" t="str">
            <v>-</v>
          </cell>
          <cell r="EW233" t="str">
            <v>-</v>
          </cell>
          <cell r="EX233">
            <v>0</v>
          </cell>
          <cell r="EY233">
            <v>0</v>
          </cell>
          <cell r="EZ233" t="str">
            <v>-</v>
          </cell>
          <cell r="FA233" t="str">
            <v>-</v>
          </cell>
          <cell r="FB233">
            <v>0</v>
          </cell>
          <cell r="FC233" t="str">
            <v>-</v>
          </cell>
          <cell r="FD233" t="str">
            <v>-</v>
          </cell>
          <cell r="FE233">
            <v>0</v>
          </cell>
          <cell r="FF233" t="str">
            <v>-</v>
          </cell>
          <cell r="FG233" t="str">
            <v>-</v>
          </cell>
          <cell r="FH233">
            <v>0</v>
          </cell>
          <cell r="FI233" t="str">
            <v>-</v>
          </cell>
          <cell r="FJ233" t="str">
            <v>-</v>
          </cell>
          <cell r="FK233">
            <v>0</v>
          </cell>
          <cell r="FL233">
            <v>0</v>
          </cell>
          <cell r="FM233">
            <v>2651</v>
          </cell>
          <cell r="FN233" t="str">
            <v>-</v>
          </cell>
          <cell r="FO233" t="str">
            <v>-</v>
          </cell>
          <cell r="FP233">
            <v>421</v>
          </cell>
          <cell r="FQ233" t="str">
            <v>-</v>
          </cell>
          <cell r="FR233" t="str">
            <v>-</v>
          </cell>
          <cell r="FS233">
            <v>0</v>
          </cell>
          <cell r="FT233" t="str">
            <v>-</v>
          </cell>
          <cell r="FU233" t="str">
            <v>-</v>
          </cell>
          <cell r="FV233">
            <v>0</v>
          </cell>
          <cell r="FW233" t="str">
            <v>-</v>
          </cell>
        </row>
        <row r="234">
          <cell r="A234" t="str">
            <v>ЖДППБускульскийУФО</v>
          </cell>
          <cell r="B234" t="str">
            <v>Уральский</v>
          </cell>
          <cell r="C234" t="str">
            <v>Бускульский</v>
          </cell>
          <cell r="D234" t="str">
            <v>ЖДПП</v>
          </cell>
          <cell r="E234" t="str">
            <v>ЖДПП</v>
          </cell>
          <cell r="F234" t="str">
            <v>нет</v>
          </cell>
          <cell r="G234" t="str">
            <v>УФО</v>
          </cell>
          <cell r="H234" t="str">
            <v>Челябинская область</v>
          </cell>
          <cell r="I234" t="str">
            <v>Не является признаком отнесения к МТК</v>
          </cell>
          <cell r="J234" t="str">
            <v>Не является признаком отнесения к МТК</v>
          </cell>
          <cell r="K234" t="str">
            <v>нет</v>
          </cell>
          <cell r="L234" t="str">
            <v>Республика Казахстан</v>
          </cell>
          <cell r="M234" t="str">
            <v>Бускуль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>
            <v>0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>
            <v>0</v>
          </cell>
          <cell r="AB234" t="str">
            <v>-</v>
          </cell>
          <cell r="AC234" t="str">
            <v>-</v>
          </cell>
          <cell r="AD234" t="str">
            <v>-</v>
          </cell>
          <cell r="AE234" t="str">
            <v>-</v>
          </cell>
          <cell r="AF234">
            <v>0</v>
          </cell>
          <cell r="AG234">
            <v>0</v>
          </cell>
          <cell r="AH234" t="str">
            <v>-</v>
          </cell>
          <cell r="AI234" t="str">
            <v>-</v>
          </cell>
          <cell r="AJ234" t="str">
            <v>-</v>
          </cell>
          <cell r="AK234" t="str">
            <v>-</v>
          </cell>
          <cell r="AL234">
            <v>0</v>
          </cell>
          <cell r="AM234" t="str">
            <v>-</v>
          </cell>
          <cell r="AN234" t="str">
            <v>-</v>
          </cell>
          <cell r="AO234" t="str">
            <v>-</v>
          </cell>
          <cell r="AP234" t="str">
            <v>-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-</v>
          </cell>
          <cell r="BO234" t="str">
            <v>-</v>
          </cell>
          <cell r="BP234">
            <v>0</v>
          </cell>
          <cell r="BQ234" t="str">
            <v>-</v>
          </cell>
          <cell r="BR234" t="str">
            <v>-</v>
          </cell>
          <cell r="BS234">
            <v>0</v>
          </cell>
          <cell r="BT234" t="str">
            <v>-</v>
          </cell>
          <cell r="BU234" t="str">
            <v>-</v>
          </cell>
          <cell r="BV234">
            <v>0</v>
          </cell>
          <cell r="BW234" t="str">
            <v>-</v>
          </cell>
          <cell r="BX234" t="str">
            <v>-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 t="str">
            <v>-</v>
          </cell>
          <cell r="CM234" t="str">
            <v>-</v>
          </cell>
          <cell r="CN234">
            <v>0</v>
          </cell>
          <cell r="CO234" t="str">
            <v>-</v>
          </cell>
          <cell r="CP234" t="str">
            <v>-</v>
          </cell>
          <cell r="CQ234">
            <v>0</v>
          </cell>
          <cell r="CR234" t="str">
            <v>-</v>
          </cell>
          <cell r="CS234" t="str">
            <v>-</v>
          </cell>
          <cell r="CT234">
            <v>0</v>
          </cell>
          <cell r="CU234" t="str">
            <v>-</v>
          </cell>
          <cell r="CV234" t="str">
            <v>-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 t="str">
            <v>-</v>
          </cell>
          <cell r="DE234" t="str">
            <v>-</v>
          </cell>
          <cell r="DF234">
            <v>0</v>
          </cell>
          <cell r="DG234" t="str">
            <v>-</v>
          </cell>
          <cell r="DH234" t="str">
            <v>-</v>
          </cell>
          <cell r="DI234">
            <v>0</v>
          </cell>
          <cell r="DJ234" t="str">
            <v>-</v>
          </cell>
          <cell r="DK234" t="str">
            <v>-</v>
          </cell>
          <cell r="DL234">
            <v>0</v>
          </cell>
          <cell r="DM234" t="str">
            <v>-</v>
          </cell>
          <cell r="DN234" t="str">
            <v>-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DZ234" t="str">
            <v>-</v>
          </cell>
          <cell r="EA234" t="str">
            <v>-</v>
          </cell>
          <cell r="EB234">
            <v>0</v>
          </cell>
          <cell r="EC234" t="str">
            <v>-</v>
          </cell>
          <cell r="ED234" t="str">
            <v>-</v>
          </cell>
          <cell r="EE234">
            <v>0</v>
          </cell>
          <cell r="EF234" t="str">
            <v>-</v>
          </cell>
          <cell r="EG234" t="str">
            <v>-</v>
          </cell>
          <cell r="EH234">
            <v>0</v>
          </cell>
          <cell r="EI234" t="str">
            <v>-</v>
          </cell>
          <cell r="EJ234" t="str">
            <v>-</v>
          </cell>
          <cell r="EK234">
            <v>0</v>
          </cell>
          <cell r="EL234">
            <v>0</v>
          </cell>
          <cell r="EM234" t="str">
            <v>-</v>
          </cell>
          <cell r="EN234" t="str">
            <v>-</v>
          </cell>
          <cell r="EO234">
            <v>0</v>
          </cell>
          <cell r="EP234" t="str">
            <v>-</v>
          </cell>
          <cell r="EQ234" t="str">
            <v>-</v>
          </cell>
          <cell r="ER234">
            <v>0</v>
          </cell>
          <cell r="ES234" t="str">
            <v>-</v>
          </cell>
          <cell r="ET234" t="str">
            <v>-</v>
          </cell>
          <cell r="EU234">
            <v>0</v>
          </cell>
          <cell r="EV234" t="str">
            <v>-</v>
          </cell>
          <cell r="EW234" t="str">
            <v>-</v>
          </cell>
          <cell r="EX234">
            <v>0</v>
          </cell>
          <cell r="EY234">
            <v>0</v>
          </cell>
          <cell r="EZ234" t="str">
            <v>-</v>
          </cell>
          <cell r="FA234" t="str">
            <v>-</v>
          </cell>
          <cell r="FB234">
            <v>0</v>
          </cell>
          <cell r="FC234" t="str">
            <v>-</v>
          </cell>
          <cell r="FD234" t="str">
            <v>-</v>
          </cell>
          <cell r="FE234">
            <v>0</v>
          </cell>
          <cell r="FF234" t="str">
            <v>-</v>
          </cell>
          <cell r="FG234" t="str">
            <v>-</v>
          </cell>
          <cell r="FH234">
            <v>0</v>
          </cell>
          <cell r="FI234" t="str">
            <v>-</v>
          </cell>
          <cell r="FJ234" t="str">
            <v>-</v>
          </cell>
          <cell r="FK234">
            <v>0</v>
          </cell>
          <cell r="FL234">
            <v>0</v>
          </cell>
          <cell r="FM234">
            <v>0</v>
          </cell>
          <cell r="FN234" t="str">
            <v>-</v>
          </cell>
          <cell r="FO234" t="str">
            <v>-</v>
          </cell>
          <cell r="FP234">
            <v>0</v>
          </cell>
          <cell r="FQ234" t="str">
            <v>-</v>
          </cell>
          <cell r="FR234" t="str">
            <v>-</v>
          </cell>
          <cell r="FS234">
            <v>0</v>
          </cell>
          <cell r="FT234" t="str">
            <v>-</v>
          </cell>
          <cell r="FU234" t="str">
            <v>-</v>
          </cell>
          <cell r="FV234">
            <v>0</v>
          </cell>
          <cell r="FW234" t="str">
            <v>-</v>
          </cell>
        </row>
        <row r="235">
          <cell r="A235" t="str">
            <v>ЖДППВалуйкиЦФО</v>
          </cell>
          <cell r="B235" t="str">
            <v>Белгородский</v>
          </cell>
          <cell r="C235" t="str">
            <v>Валуйки</v>
          </cell>
          <cell r="D235" t="str">
            <v>ЖДПП</v>
          </cell>
          <cell r="E235" t="str">
            <v>ЖДПП</v>
          </cell>
          <cell r="F235" t="str">
            <v>да</v>
          </cell>
          <cell r="G235" t="str">
            <v>ЦФО</v>
          </cell>
          <cell r="H235" t="str">
            <v>Белгородская область</v>
          </cell>
          <cell r="I235" t="str">
            <v>Западный</v>
          </cell>
          <cell r="J235" t="str">
            <v>Сухопутный</v>
          </cell>
          <cell r="K235" t="str">
            <v>нет</v>
          </cell>
          <cell r="L235" t="str">
            <v>не применимо (ЛНР)</v>
          </cell>
          <cell r="M235" t="str">
            <v>Тополи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>
            <v>14630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>
            <v>143</v>
          </cell>
          <cell r="AB235" t="str">
            <v>-</v>
          </cell>
          <cell r="AC235" t="str">
            <v>-</v>
          </cell>
          <cell r="AD235" t="str">
            <v>-</v>
          </cell>
          <cell r="AE235" t="str">
            <v>-</v>
          </cell>
          <cell r="AF235">
            <v>0</v>
          </cell>
          <cell r="AG235">
            <v>14773</v>
          </cell>
          <cell r="AH235" t="str">
            <v>-</v>
          </cell>
          <cell r="AI235" t="str">
            <v>-</v>
          </cell>
          <cell r="AJ235" t="str">
            <v>-</v>
          </cell>
          <cell r="AK235" t="str">
            <v>-</v>
          </cell>
          <cell r="AL235">
            <v>13418</v>
          </cell>
          <cell r="AM235" t="str">
            <v>-</v>
          </cell>
          <cell r="AN235" t="str">
            <v>-</v>
          </cell>
          <cell r="AO235" t="str">
            <v>-</v>
          </cell>
          <cell r="AP235" t="str">
            <v>-</v>
          </cell>
          <cell r="AQ235">
            <v>112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13530</v>
          </cell>
          <cell r="AX235">
            <v>3087</v>
          </cell>
          <cell r="AY235">
            <v>2903</v>
          </cell>
          <cell r="AZ235">
            <v>2364</v>
          </cell>
          <cell r="BA235">
            <v>2392</v>
          </cell>
          <cell r="BB235">
            <v>10746</v>
          </cell>
          <cell r="BC235">
            <v>21</v>
          </cell>
          <cell r="BD235">
            <v>26</v>
          </cell>
          <cell r="BE235">
            <v>26</v>
          </cell>
          <cell r="BF235">
            <v>24</v>
          </cell>
          <cell r="BG235">
            <v>97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10843</v>
          </cell>
          <cell r="BN235" t="str">
            <v>-</v>
          </cell>
          <cell r="BO235" t="str">
            <v>-</v>
          </cell>
          <cell r="BP235">
            <v>1814</v>
          </cell>
          <cell r="BQ235" t="str">
            <v>-</v>
          </cell>
          <cell r="BR235" t="str">
            <v>-</v>
          </cell>
          <cell r="BS235">
            <v>2302</v>
          </cell>
          <cell r="BT235" t="str">
            <v>-</v>
          </cell>
          <cell r="BU235" t="str">
            <v>-</v>
          </cell>
          <cell r="BV235">
            <v>2460</v>
          </cell>
          <cell r="BW235" t="str">
            <v>-</v>
          </cell>
          <cell r="BX235" t="str">
            <v>-</v>
          </cell>
          <cell r="BY235">
            <v>2642</v>
          </cell>
          <cell r="BZ235">
            <v>9218</v>
          </cell>
          <cell r="CA235">
            <v>19</v>
          </cell>
          <cell r="CB235">
            <v>0</v>
          </cell>
          <cell r="CC235">
            <v>0</v>
          </cell>
          <cell r="CD235">
            <v>0</v>
          </cell>
          <cell r="CE235">
            <v>19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9237</v>
          </cell>
          <cell r="CL235" t="str">
            <v>-</v>
          </cell>
          <cell r="CM235" t="str">
            <v>-</v>
          </cell>
          <cell r="CN235">
            <v>2776</v>
          </cell>
          <cell r="CO235" t="str">
            <v>-</v>
          </cell>
          <cell r="CP235" t="str">
            <v>-</v>
          </cell>
          <cell r="CQ235">
            <v>2536</v>
          </cell>
          <cell r="CR235" t="str">
            <v>-</v>
          </cell>
          <cell r="CS235" t="str">
            <v>-</v>
          </cell>
          <cell r="CT235">
            <v>0</v>
          </cell>
          <cell r="CU235" t="str">
            <v>-</v>
          </cell>
          <cell r="CV235" t="str">
            <v>-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 t="str">
            <v>-</v>
          </cell>
          <cell r="DE235" t="str">
            <v>-</v>
          </cell>
          <cell r="DF235">
            <v>2785</v>
          </cell>
          <cell r="DG235" t="str">
            <v>-</v>
          </cell>
          <cell r="DH235" t="str">
            <v>-</v>
          </cell>
          <cell r="DI235">
            <v>983</v>
          </cell>
          <cell r="DJ235" t="str">
            <v>-</v>
          </cell>
          <cell r="DK235" t="str">
            <v>-</v>
          </cell>
          <cell r="DL235">
            <v>0</v>
          </cell>
          <cell r="DM235" t="str">
            <v>-</v>
          </cell>
          <cell r="DN235" t="str">
            <v>-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  <cell r="DV235">
            <v>9080</v>
          </cell>
          <cell r="DW235">
            <v>0</v>
          </cell>
          <cell r="DX235">
            <v>0</v>
          </cell>
          <cell r="DY235">
            <v>9080</v>
          </cell>
          <cell r="DZ235" t="str">
            <v>-</v>
          </cell>
          <cell r="EA235" t="str">
            <v>-</v>
          </cell>
          <cell r="EB235">
            <v>916</v>
          </cell>
          <cell r="EC235" t="str">
            <v>-</v>
          </cell>
          <cell r="ED235" t="str">
            <v>-</v>
          </cell>
          <cell r="EE235">
            <v>102</v>
          </cell>
          <cell r="EF235" t="str">
            <v>-</v>
          </cell>
          <cell r="EG235" t="str">
            <v>-</v>
          </cell>
          <cell r="EH235">
            <v>224</v>
          </cell>
          <cell r="EI235" t="str">
            <v>-</v>
          </cell>
          <cell r="EJ235" t="str">
            <v>-</v>
          </cell>
          <cell r="EK235">
            <v>22</v>
          </cell>
          <cell r="EL235">
            <v>1264</v>
          </cell>
          <cell r="EM235" t="str">
            <v>-</v>
          </cell>
          <cell r="EN235" t="str">
            <v>-</v>
          </cell>
          <cell r="EO235">
            <v>0</v>
          </cell>
          <cell r="EP235" t="str">
            <v>-</v>
          </cell>
          <cell r="EQ235" t="str">
            <v>-</v>
          </cell>
          <cell r="ER235">
            <v>0</v>
          </cell>
          <cell r="ES235" t="str">
            <v>-</v>
          </cell>
          <cell r="ET235" t="str">
            <v>-</v>
          </cell>
          <cell r="EU235">
            <v>0</v>
          </cell>
          <cell r="EV235" t="str">
            <v>-</v>
          </cell>
          <cell r="EW235" t="str">
            <v>-</v>
          </cell>
          <cell r="EX235">
            <v>0</v>
          </cell>
          <cell r="EY235">
            <v>0</v>
          </cell>
          <cell r="EZ235" t="str">
            <v>-</v>
          </cell>
          <cell r="FA235" t="str">
            <v>-</v>
          </cell>
          <cell r="FB235">
            <v>0</v>
          </cell>
          <cell r="FC235" t="str">
            <v>-</v>
          </cell>
          <cell r="FD235" t="str">
            <v>-</v>
          </cell>
          <cell r="FE235">
            <v>0</v>
          </cell>
          <cell r="FF235" t="str">
            <v>-</v>
          </cell>
          <cell r="FG235" t="str">
            <v>-</v>
          </cell>
          <cell r="FH235">
            <v>0</v>
          </cell>
          <cell r="FI235" t="str">
            <v>-</v>
          </cell>
          <cell r="FJ235" t="str">
            <v>-</v>
          </cell>
          <cell r="FK235">
            <v>0</v>
          </cell>
          <cell r="FL235">
            <v>0</v>
          </cell>
          <cell r="FM235">
            <v>1264</v>
          </cell>
          <cell r="FN235" t="str">
            <v>-</v>
          </cell>
          <cell r="FO235" t="str">
            <v>-</v>
          </cell>
          <cell r="FP235">
            <v>5</v>
          </cell>
          <cell r="FQ235" t="str">
            <v>-</v>
          </cell>
          <cell r="FR235" t="str">
            <v>-</v>
          </cell>
          <cell r="FS235">
            <v>0</v>
          </cell>
          <cell r="FT235" t="str">
            <v>-</v>
          </cell>
          <cell r="FU235" t="str">
            <v>-</v>
          </cell>
          <cell r="FV235">
            <v>0</v>
          </cell>
          <cell r="FW235" t="str">
            <v>-</v>
          </cell>
        </row>
        <row r="236">
          <cell r="A236" t="str">
            <v>ЖДППВыборгСЗФО</v>
          </cell>
          <cell r="B236" t="str">
            <v>Санкт-Петербургский</v>
          </cell>
          <cell r="C236" t="str">
            <v>Выборг</v>
          </cell>
          <cell r="D236" t="str">
            <v>ЖДПП</v>
          </cell>
          <cell r="E236" t="str">
            <v>ЖДПП</v>
          </cell>
          <cell r="F236" t="str">
            <v>да</v>
          </cell>
          <cell r="G236" t="str">
            <v>СЗФО</v>
          </cell>
          <cell r="H236" t="str">
            <v>Ленинградская область</v>
          </cell>
          <cell r="I236" t="str">
            <v>Не является признаком отнесения к МТК</v>
          </cell>
          <cell r="J236" t="str">
            <v>Не является признаком отнесения к МТК</v>
          </cell>
          <cell r="K236" t="str">
            <v>нет</v>
          </cell>
          <cell r="L236" t="str">
            <v>Финляндская Республика</v>
          </cell>
          <cell r="M236" t="str">
            <v>Вайниккала</v>
          </cell>
          <cell r="N236">
            <v>0</v>
          </cell>
          <cell r="O236">
            <v>3650</v>
          </cell>
          <cell r="P236">
            <v>0</v>
          </cell>
          <cell r="Q236">
            <v>10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>
            <v>0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>
            <v>679</v>
          </cell>
          <cell r="AB236" t="str">
            <v>-</v>
          </cell>
          <cell r="AC236" t="str">
            <v>-</v>
          </cell>
          <cell r="AD236" t="str">
            <v>-</v>
          </cell>
          <cell r="AE236" t="str">
            <v>-</v>
          </cell>
          <cell r="AF236">
            <v>0</v>
          </cell>
          <cell r="AG236">
            <v>679</v>
          </cell>
          <cell r="AH236" t="str">
            <v>-</v>
          </cell>
          <cell r="AI236" t="str">
            <v>-</v>
          </cell>
          <cell r="AJ236" t="str">
            <v>-</v>
          </cell>
          <cell r="AK236" t="str">
            <v>-</v>
          </cell>
          <cell r="AL236">
            <v>62</v>
          </cell>
          <cell r="AM236" t="str">
            <v>-</v>
          </cell>
          <cell r="AN236" t="str">
            <v>-</v>
          </cell>
          <cell r="AO236" t="str">
            <v>-</v>
          </cell>
          <cell r="AP236" t="str">
            <v>-</v>
          </cell>
          <cell r="AQ236">
            <v>611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673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165</v>
          </cell>
          <cell r="BD236">
            <v>172</v>
          </cell>
          <cell r="BE236">
            <v>174</v>
          </cell>
          <cell r="BF236">
            <v>171</v>
          </cell>
          <cell r="BG236">
            <v>682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682</v>
          </cell>
          <cell r="BN236" t="str">
            <v>-</v>
          </cell>
          <cell r="BO236" t="str">
            <v>-</v>
          </cell>
          <cell r="BP236">
            <v>0</v>
          </cell>
          <cell r="BQ236" t="str">
            <v>-</v>
          </cell>
          <cell r="BR236" t="str">
            <v>-</v>
          </cell>
          <cell r="BS236">
            <v>0</v>
          </cell>
          <cell r="BT236" t="str">
            <v>-</v>
          </cell>
          <cell r="BU236" t="str">
            <v>-</v>
          </cell>
          <cell r="BV236">
            <v>0</v>
          </cell>
          <cell r="BW236" t="str">
            <v>-</v>
          </cell>
          <cell r="BX236" t="str">
            <v>-</v>
          </cell>
          <cell r="BY236">
            <v>0</v>
          </cell>
          <cell r="BZ236">
            <v>0</v>
          </cell>
          <cell r="CA236">
            <v>149</v>
          </cell>
          <cell r="CB236">
            <v>0</v>
          </cell>
          <cell r="CC236">
            <v>0</v>
          </cell>
          <cell r="CD236">
            <v>0</v>
          </cell>
          <cell r="CE236">
            <v>149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149</v>
          </cell>
          <cell r="CL236" t="str">
            <v>-</v>
          </cell>
          <cell r="CM236" t="str">
            <v>-</v>
          </cell>
          <cell r="CN236">
            <v>0</v>
          </cell>
          <cell r="CO236" t="str">
            <v>-</v>
          </cell>
          <cell r="CP236" t="str">
            <v>-</v>
          </cell>
          <cell r="CQ236">
            <v>0</v>
          </cell>
          <cell r="CR236" t="str">
            <v>-</v>
          </cell>
          <cell r="CS236" t="str">
            <v>-</v>
          </cell>
          <cell r="CT236">
            <v>0</v>
          </cell>
          <cell r="CU236" t="str">
            <v>-</v>
          </cell>
          <cell r="CV236" t="str">
            <v>-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 t="str">
            <v>-</v>
          </cell>
          <cell r="DE236" t="str">
            <v>-</v>
          </cell>
          <cell r="DF236">
            <v>0</v>
          </cell>
          <cell r="DG236" t="str">
            <v>-</v>
          </cell>
          <cell r="DH236" t="str">
            <v>-</v>
          </cell>
          <cell r="DI236">
            <v>0</v>
          </cell>
          <cell r="DJ236" t="str">
            <v>-</v>
          </cell>
          <cell r="DK236" t="str">
            <v>-</v>
          </cell>
          <cell r="DL236">
            <v>0</v>
          </cell>
          <cell r="DM236" t="str">
            <v>-</v>
          </cell>
          <cell r="DN236" t="str">
            <v>-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0</v>
          </cell>
          <cell r="DX236">
            <v>0</v>
          </cell>
          <cell r="DY236">
            <v>0</v>
          </cell>
          <cell r="DZ236" t="str">
            <v>-</v>
          </cell>
          <cell r="EA236" t="str">
            <v>-</v>
          </cell>
          <cell r="EB236">
            <v>0</v>
          </cell>
          <cell r="EC236" t="str">
            <v>-</v>
          </cell>
          <cell r="ED236" t="str">
            <v>-</v>
          </cell>
          <cell r="EE236">
            <v>0</v>
          </cell>
          <cell r="EF236" t="str">
            <v>-</v>
          </cell>
          <cell r="EG236" t="str">
            <v>-</v>
          </cell>
          <cell r="EH236">
            <v>0</v>
          </cell>
          <cell r="EI236" t="str">
            <v>-</v>
          </cell>
          <cell r="EJ236" t="str">
            <v>-</v>
          </cell>
          <cell r="EK236">
            <v>0</v>
          </cell>
          <cell r="EL236">
            <v>0</v>
          </cell>
          <cell r="EM236" t="str">
            <v>-</v>
          </cell>
          <cell r="EN236" t="str">
            <v>-</v>
          </cell>
          <cell r="EO236">
            <v>0</v>
          </cell>
          <cell r="EP236" t="str">
            <v>-</v>
          </cell>
          <cell r="EQ236" t="str">
            <v>-</v>
          </cell>
          <cell r="ER236">
            <v>0</v>
          </cell>
          <cell r="ES236" t="str">
            <v>-</v>
          </cell>
          <cell r="ET236" t="str">
            <v>-</v>
          </cell>
          <cell r="EU236">
            <v>0</v>
          </cell>
          <cell r="EV236" t="str">
            <v>-</v>
          </cell>
          <cell r="EW236" t="str">
            <v>-</v>
          </cell>
          <cell r="EX236">
            <v>0</v>
          </cell>
          <cell r="EY236">
            <v>0</v>
          </cell>
          <cell r="EZ236" t="str">
            <v>-</v>
          </cell>
          <cell r="FA236" t="str">
            <v>-</v>
          </cell>
          <cell r="FB236">
            <v>0</v>
          </cell>
          <cell r="FC236" t="str">
            <v>-</v>
          </cell>
          <cell r="FD236" t="str">
            <v>-</v>
          </cell>
          <cell r="FE236">
            <v>0</v>
          </cell>
          <cell r="FF236" t="str">
            <v>-</v>
          </cell>
          <cell r="FG236" t="str">
            <v>-</v>
          </cell>
          <cell r="FH236">
            <v>0</v>
          </cell>
          <cell r="FI236" t="str">
            <v>-</v>
          </cell>
          <cell r="FJ236" t="str">
            <v>-</v>
          </cell>
          <cell r="FK236">
            <v>0</v>
          </cell>
          <cell r="FL236">
            <v>0</v>
          </cell>
          <cell r="FM236">
            <v>0</v>
          </cell>
          <cell r="FN236" t="str">
            <v>-</v>
          </cell>
          <cell r="FO236" t="str">
            <v>-</v>
          </cell>
          <cell r="FP236">
            <v>0</v>
          </cell>
          <cell r="FQ236" t="str">
            <v>-</v>
          </cell>
          <cell r="FR236" t="str">
            <v>-</v>
          </cell>
          <cell r="FS236">
            <v>0</v>
          </cell>
          <cell r="FT236" t="str">
            <v>-</v>
          </cell>
          <cell r="FU236" t="str">
            <v>-</v>
          </cell>
          <cell r="FV236">
            <v>0</v>
          </cell>
          <cell r="FW236" t="str">
            <v>-</v>
          </cell>
        </row>
        <row r="237">
          <cell r="A237" t="str">
            <v>ЖДППВерхний БаскунчакЮФО</v>
          </cell>
          <cell r="B237" t="str">
            <v>Волгоградский</v>
          </cell>
          <cell r="C237" t="str">
            <v>Верхний Баскунчак</v>
          </cell>
          <cell r="D237" t="str">
            <v>ЖДПП</v>
          </cell>
          <cell r="E237" t="str">
            <v>ЖДПП</v>
          </cell>
          <cell r="F237" t="str">
            <v>да</v>
          </cell>
          <cell r="G237" t="str">
            <v>ЮФО</v>
          </cell>
          <cell r="H237" t="str">
            <v>Астраханская область</v>
          </cell>
          <cell r="I237" t="str">
            <v>Не является признаком отнесения к МТК</v>
          </cell>
          <cell r="J237" t="str">
            <v>Не является признаком отнесения к МТК</v>
          </cell>
          <cell r="K237" t="str">
            <v>нет</v>
          </cell>
          <cell r="L237" t="str">
            <v>Республика Казахстан</v>
          </cell>
          <cell r="M237" t="str">
            <v>Сайхин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>
            <v>3639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>
            <v>2</v>
          </cell>
          <cell r="AB237" t="str">
            <v>-</v>
          </cell>
          <cell r="AC237" t="str">
            <v>-</v>
          </cell>
          <cell r="AD237" t="str">
            <v>-</v>
          </cell>
          <cell r="AE237" t="str">
            <v>-</v>
          </cell>
          <cell r="AF237">
            <v>0</v>
          </cell>
          <cell r="AG237">
            <v>3641</v>
          </cell>
          <cell r="AH237" t="str">
            <v>-</v>
          </cell>
          <cell r="AI237" t="str">
            <v>-</v>
          </cell>
          <cell r="AJ237" t="str">
            <v>-</v>
          </cell>
          <cell r="AK237" t="str">
            <v>-</v>
          </cell>
          <cell r="AL237">
            <v>456</v>
          </cell>
          <cell r="AM237" t="str">
            <v>-</v>
          </cell>
          <cell r="AN237" t="str">
            <v>-</v>
          </cell>
          <cell r="AO237" t="str">
            <v>-</v>
          </cell>
          <cell r="AP237" t="str">
            <v>-</v>
          </cell>
          <cell r="AQ237">
            <v>3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459</v>
          </cell>
          <cell r="AX237">
            <v>19</v>
          </cell>
          <cell r="AY237">
            <v>20</v>
          </cell>
          <cell r="AZ237">
            <v>31</v>
          </cell>
          <cell r="BA237">
            <v>54</v>
          </cell>
          <cell r="BB237">
            <v>124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124</v>
          </cell>
          <cell r="BN237" t="str">
            <v>-</v>
          </cell>
          <cell r="BO237" t="str">
            <v>-</v>
          </cell>
          <cell r="BP237">
            <v>214</v>
          </cell>
          <cell r="BQ237" t="str">
            <v>-</v>
          </cell>
          <cell r="BR237" t="str">
            <v>-</v>
          </cell>
          <cell r="BS237">
            <v>263</v>
          </cell>
          <cell r="BT237" t="str">
            <v>-</v>
          </cell>
          <cell r="BU237" t="str">
            <v>-</v>
          </cell>
          <cell r="BV237">
            <v>245</v>
          </cell>
          <cell r="BW237" t="str">
            <v>-</v>
          </cell>
          <cell r="BX237" t="str">
            <v>-</v>
          </cell>
          <cell r="BY237">
            <v>221</v>
          </cell>
          <cell r="BZ237">
            <v>943</v>
          </cell>
          <cell r="CA237">
            <v>10</v>
          </cell>
          <cell r="CB237">
            <v>0</v>
          </cell>
          <cell r="CC237">
            <v>1</v>
          </cell>
          <cell r="CD237">
            <v>0</v>
          </cell>
          <cell r="CE237">
            <v>11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954</v>
          </cell>
          <cell r="CL237" t="str">
            <v>-</v>
          </cell>
          <cell r="CM237" t="str">
            <v>-</v>
          </cell>
          <cell r="CN237">
            <v>238</v>
          </cell>
          <cell r="CO237" t="str">
            <v>-</v>
          </cell>
          <cell r="CP237" t="str">
            <v>-</v>
          </cell>
          <cell r="CQ237">
            <v>248</v>
          </cell>
          <cell r="CR237" t="str">
            <v>-</v>
          </cell>
          <cell r="CS237" t="str">
            <v>-</v>
          </cell>
          <cell r="CT237">
            <v>0</v>
          </cell>
          <cell r="CU237" t="str">
            <v>-</v>
          </cell>
          <cell r="CV237" t="str">
            <v>-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 t="str">
            <v>-</v>
          </cell>
          <cell r="DE237" t="str">
            <v>-</v>
          </cell>
          <cell r="DF237">
            <v>305</v>
          </cell>
          <cell r="DG237" t="str">
            <v>-</v>
          </cell>
          <cell r="DH237" t="str">
            <v>-</v>
          </cell>
          <cell r="DI237">
            <v>163</v>
          </cell>
          <cell r="DJ237" t="str">
            <v>-</v>
          </cell>
          <cell r="DK237" t="str">
            <v>-</v>
          </cell>
          <cell r="DL237">
            <v>6</v>
          </cell>
          <cell r="DM237" t="str">
            <v>-</v>
          </cell>
          <cell r="DN237" t="str">
            <v>-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954</v>
          </cell>
          <cell r="DW237">
            <v>6</v>
          </cell>
          <cell r="DX237">
            <v>0</v>
          </cell>
          <cell r="DY237">
            <v>960</v>
          </cell>
          <cell r="DZ237" t="str">
            <v>-</v>
          </cell>
          <cell r="EA237" t="str">
            <v>-</v>
          </cell>
          <cell r="EB237">
            <v>174</v>
          </cell>
          <cell r="EC237" t="str">
            <v>-</v>
          </cell>
          <cell r="ED237" t="str">
            <v>-</v>
          </cell>
          <cell r="EE237">
            <v>155</v>
          </cell>
          <cell r="EF237" t="str">
            <v>-</v>
          </cell>
          <cell r="EG237" t="str">
            <v>-</v>
          </cell>
          <cell r="EH237">
            <v>114</v>
          </cell>
          <cell r="EI237" t="str">
            <v>-</v>
          </cell>
          <cell r="EJ237" t="str">
            <v>-</v>
          </cell>
          <cell r="EK237">
            <v>105</v>
          </cell>
          <cell r="EL237">
            <v>548</v>
          </cell>
          <cell r="EM237" t="str">
            <v>-</v>
          </cell>
          <cell r="EN237" t="str">
            <v>-</v>
          </cell>
          <cell r="EO237">
            <v>0</v>
          </cell>
          <cell r="EP237" t="str">
            <v>-</v>
          </cell>
          <cell r="EQ237" t="str">
            <v>-</v>
          </cell>
          <cell r="ER237">
            <v>0</v>
          </cell>
          <cell r="ES237" t="str">
            <v>-</v>
          </cell>
          <cell r="ET237" t="str">
            <v>-</v>
          </cell>
          <cell r="EU237">
            <v>0</v>
          </cell>
          <cell r="EV237" t="str">
            <v>-</v>
          </cell>
          <cell r="EW237" t="str">
            <v>-</v>
          </cell>
          <cell r="EX237">
            <v>4</v>
          </cell>
          <cell r="EY237">
            <v>4</v>
          </cell>
          <cell r="EZ237" t="str">
            <v>-</v>
          </cell>
          <cell r="FA237" t="str">
            <v>-</v>
          </cell>
          <cell r="FB237">
            <v>0</v>
          </cell>
          <cell r="FC237" t="str">
            <v>-</v>
          </cell>
          <cell r="FD237" t="str">
            <v>-</v>
          </cell>
          <cell r="FE237">
            <v>0</v>
          </cell>
          <cell r="FF237" t="str">
            <v>-</v>
          </cell>
          <cell r="FG237" t="str">
            <v>-</v>
          </cell>
          <cell r="FH237">
            <v>0</v>
          </cell>
          <cell r="FI237" t="str">
            <v>-</v>
          </cell>
          <cell r="FJ237" t="str">
            <v>-</v>
          </cell>
          <cell r="FK237">
            <v>0</v>
          </cell>
          <cell r="FL237">
            <v>0</v>
          </cell>
          <cell r="FM237">
            <v>552</v>
          </cell>
          <cell r="FN237" t="str">
            <v>-</v>
          </cell>
          <cell r="FO237" t="str">
            <v>-</v>
          </cell>
          <cell r="FP237">
            <v>166</v>
          </cell>
          <cell r="FQ237" t="str">
            <v>-</v>
          </cell>
          <cell r="FR237" t="str">
            <v>-</v>
          </cell>
          <cell r="FS237">
            <v>0</v>
          </cell>
          <cell r="FT237" t="str">
            <v>-</v>
          </cell>
          <cell r="FU237" t="str">
            <v>-</v>
          </cell>
          <cell r="FV237">
            <v>0</v>
          </cell>
          <cell r="FW237" t="str">
            <v>-</v>
          </cell>
        </row>
        <row r="238">
          <cell r="A238" t="str">
            <v>ЖДППВяртсиляСЗФО</v>
          </cell>
          <cell r="B238" t="str">
            <v>Санкт-Петербургский</v>
          </cell>
          <cell r="C238" t="str">
            <v>Вяртсиля</v>
          </cell>
          <cell r="D238" t="str">
            <v>ЖДПП</v>
          </cell>
          <cell r="E238" t="str">
            <v>ЖДПП</v>
          </cell>
          <cell r="F238" t="str">
            <v>да</v>
          </cell>
          <cell r="G238" t="str">
            <v>СЗФО</v>
          </cell>
          <cell r="H238" t="str">
            <v>Республика Карелия</v>
          </cell>
          <cell r="I238" t="str">
            <v>Западный</v>
          </cell>
          <cell r="J238" t="str">
            <v>Сухопутный</v>
          </cell>
          <cell r="K238" t="str">
            <v>нет</v>
          </cell>
          <cell r="L238" t="str">
            <v>Финляндская Республика</v>
          </cell>
          <cell r="M238" t="str">
            <v>Ниирала</v>
          </cell>
          <cell r="N238">
            <v>4380</v>
          </cell>
          <cell r="O238">
            <v>0</v>
          </cell>
          <cell r="P238">
            <v>0</v>
          </cell>
          <cell r="Q238">
            <v>12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>
            <v>983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>
            <v>0</v>
          </cell>
          <cell r="AB238" t="str">
            <v>-</v>
          </cell>
          <cell r="AC238" t="str">
            <v>-</v>
          </cell>
          <cell r="AD238" t="str">
            <v>-</v>
          </cell>
          <cell r="AE238" t="str">
            <v>-</v>
          </cell>
          <cell r="AF238">
            <v>0</v>
          </cell>
          <cell r="AG238">
            <v>983</v>
          </cell>
          <cell r="AH238" t="str">
            <v>-</v>
          </cell>
          <cell r="AI238" t="str">
            <v>-</v>
          </cell>
          <cell r="AJ238" t="str">
            <v>-</v>
          </cell>
          <cell r="AK238" t="str">
            <v>-</v>
          </cell>
          <cell r="AL238">
            <v>956</v>
          </cell>
          <cell r="AM238" t="str">
            <v>-</v>
          </cell>
          <cell r="AN238" t="str">
            <v>-</v>
          </cell>
          <cell r="AO238" t="str">
            <v>-</v>
          </cell>
          <cell r="AP238" t="str">
            <v>-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956</v>
          </cell>
          <cell r="AX238">
            <v>236</v>
          </cell>
          <cell r="AY238">
            <v>392</v>
          </cell>
          <cell r="AZ238">
            <v>226</v>
          </cell>
          <cell r="BA238">
            <v>224</v>
          </cell>
          <cell r="BB238">
            <v>1078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1078</v>
          </cell>
          <cell r="BN238" t="str">
            <v>-</v>
          </cell>
          <cell r="BO238" t="str">
            <v>-</v>
          </cell>
          <cell r="BP238">
            <v>0</v>
          </cell>
          <cell r="BQ238" t="str">
            <v>-</v>
          </cell>
          <cell r="BR238" t="str">
            <v>-</v>
          </cell>
          <cell r="BS238">
            <v>208</v>
          </cell>
          <cell r="BT238" t="str">
            <v>-</v>
          </cell>
          <cell r="BU238" t="str">
            <v>-</v>
          </cell>
          <cell r="BV238">
            <v>244</v>
          </cell>
          <cell r="BW238" t="str">
            <v>-</v>
          </cell>
          <cell r="BX238" t="str">
            <v>-</v>
          </cell>
          <cell r="BY238">
            <v>210</v>
          </cell>
          <cell r="BZ238">
            <v>662</v>
          </cell>
          <cell r="CA238">
            <v>226</v>
          </cell>
          <cell r="CB238">
            <v>0</v>
          </cell>
          <cell r="CC238">
            <v>0</v>
          </cell>
          <cell r="CD238">
            <v>0</v>
          </cell>
          <cell r="CE238">
            <v>226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888</v>
          </cell>
          <cell r="CL238" t="str">
            <v>-</v>
          </cell>
          <cell r="CM238" t="str">
            <v>-</v>
          </cell>
          <cell r="CN238">
            <v>218</v>
          </cell>
          <cell r="CO238" t="str">
            <v>-</v>
          </cell>
          <cell r="CP238" t="str">
            <v>-</v>
          </cell>
          <cell r="CQ238">
            <v>216</v>
          </cell>
          <cell r="CR238" t="str">
            <v>-</v>
          </cell>
          <cell r="CS238" t="str">
            <v>-</v>
          </cell>
          <cell r="CT238">
            <v>0</v>
          </cell>
          <cell r="CU238" t="str">
            <v>-</v>
          </cell>
          <cell r="CV238" t="str">
            <v>-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0</v>
          </cell>
          <cell r="DD238" t="str">
            <v>-</v>
          </cell>
          <cell r="DE238" t="str">
            <v>-</v>
          </cell>
          <cell r="DF238">
            <v>234</v>
          </cell>
          <cell r="DG238" t="str">
            <v>-</v>
          </cell>
          <cell r="DH238" t="str">
            <v>-</v>
          </cell>
          <cell r="DI238">
            <v>888</v>
          </cell>
          <cell r="DJ238" t="str">
            <v>-</v>
          </cell>
          <cell r="DK238" t="str">
            <v>-</v>
          </cell>
          <cell r="DL238">
            <v>0</v>
          </cell>
          <cell r="DM238" t="str">
            <v>-</v>
          </cell>
          <cell r="DN238" t="str">
            <v>-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1556</v>
          </cell>
          <cell r="DW238">
            <v>0</v>
          </cell>
          <cell r="DX238">
            <v>0</v>
          </cell>
          <cell r="DY238">
            <v>1556</v>
          </cell>
          <cell r="DZ238" t="str">
            <v>-</v>
          </cell>
          <cell r="EA238" t="str">
            <v>-</v>
          </cell>
          <cell r="EB238">
            <v>150</v>
          </cell>
          <cell r="EC238" t="str">
            <v>-</v>
          </cell>
          <cell r="ED238" t="str">
            <v>-</v>
          </cell>
          <cell r="EE238">
            <v>106</v>
          </cell>
          <cell r="EF238" t="str">
            <v>-</v>
          </cell>
          <cell r="EG238" t="str">
            <v>-</v>
          </cell>
          <cell r="EH238">
            <v>84</v>
          </cell>
          <cell r="EI238" t="str">
            <v>-</v>
          </cell>
          <cell r="EJ238" t="str">
            <v>-</v>
          </cell>
          <cell r="EK238">
            <v>86</v>
          </cell>
          <cell r="EL238">
            <v>426</v>
          </cell>
          <cell r="EM238" t="str">
            <v>-</v>
          </cell>
          <cell r="EN238" t="str">
            <v>-</v>
          </cell>
          <cell r="EO238">
            <v>0</v>
          </cell>
          <cell r="EP238" t="str">
            <v>-</v>
          </cell>
          <cell r="EQ238" t="str">
            <v>-</v>
          </cell>
          <cell r="ER238">
            <v>0</v>
          </cell>
          <cell r="ES238" t="str">
            <v>-</v>
          </cell>
          <cell r="ET238" t="str">
            <v>-</v>
          </cell>
          <cell r="EU238">
            <v>0</v>
          </cell>
          <cell r="EV238" t="str">
            <v>-</v>
          </cell>
          <cell r="EW238" t="str">
            <v>-</v>
          </cell>
          <cell r="EX238">
            <v>0</v>
          </cell>
          <cell r="EY238">
            <v>0</v>
          </cell>
          <cell r="EZ238" t="str">
            <v>-</v>
          </cell>
          <cell r="FA238" t="str">
            <v>-</v>
          </cell>
          <cell r="FB238">
            <v>0</v>
          </cell>
          <cell r="FC238" t="str">
            <v>-</v>
          </cell>
          <cell r="FD238" t="str">
            <v>-</v>
          </cell>
          <cell r="FE238">
            <v>0</v>
          </cell>
          <cell r="FF238" t="str">
            <v>-</v>
          </cell>
          <cell r="FG238" t="str">
            <v>-</v>
          </cell>
          <cell r="FH238">
            <v>0</v>
          </cell>
          <cell r="FI238" t="str">
            <v>-</v>
          </cell>
          <cell r="FJ238" t="str">
            <v>-</v>
          </cell>
          <cell r="FK238">
            <v>0</v>
          </cell>
          <cell r="FL238">
            <v>0</v>
          </cell>
          <cell r="FM238">
            <v>426</v>
          </cell>
          <cell r="FN238" t="str">
            <v>-</v>
          </cell>
          <cell r="FO238" t="str">
            <v>-</v>
          </cell>
          <cell r="FP238">
            <v>4</v>
          </cell>
          <cell r="FQ238" t="str">
            <v>-</v>
          </cell>
          <cell r="FR238" t="str">
            <v>-</v>
          </cell>
          <cell r="FS238">
            <v>0</v>
          </cell>
          <cell r="FT238" t="str">
            <v>-</v>
          </cell>
          <cell r="FU238" t="str">
            <v>-</v>
          </cell>
          <cell r="FV238">
            <v>0</v>
          </cell>
          <cell r="FW238" t="str">
            <v>-</v>
          </cell>
        </row>
        <row r="239">
          <cell r="A239" t="str">
            <v>ЖДППГартмашевкаЦФО</v>
          </cell>
          <cell r="B239" t="str">
            <v>Белгородский</v>
          </cell>
          <cell r="C239" t="str">
            <v>Гартмашевка</v>
          </cell>
          <cell r="D239" t="str">
            <v>ЖДПП</v>
          </cell>
          <cell r="E239" t="str">
            <v>ЖДПП</v>
          </cell>
          <cell r="F239" t="str">
            <v>нет</v>
          </cell>
          <cell r="G239" t="str">
            <v>ЦФО</v>
          </cell>
          <cell r="H239" t="str">
            <v>Воронежская область</v>
          </cell>
          <cell r="I239" t="str">
            <v>Западный</v>
          </cell>
          <cell r="J239" t="str">
            <v>Сухопутный</v>
          </cell>
          <cell r="K239" t="str">
            <v>нет</v>
          </cell>
          <cell r="L239" t="str">
            <v>не применимо (ЛНР)</v>
          </cell>
          <cell r="M239" t="str">
            <v>Зариновка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>
            <v>0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>
            <v>0</v>
          </cell>
          <cell r="AB239" t="str">
            <v>-</v>
          </cell>
          <cell r="AC239" t="str">
            <v>-</v>
          </cell>
          <cell r="AD239" t="str">
            <v>-</v>
          </cell>
          <cell r="AE239" t="str">
            <v>-</v>
          </cell>
          <cell r="AF239">
            <v>0</v>
          </cell>
          <cell r="AG239">
            <v>0</v>
          </cell>
          <cell r="AH239" t="str">
            <v>-</v>
          </cell>
          <cell r="AI239" t="str">
            <v>-</v>
          </cell>
          <cell r="AJ239" t="str">
            <v>-</v>
          </cell>
          <cell r="AK239" t="str">
            <v>-</v>
          </cell>
          <cell r="AL239">
            <v>0</v>
          </cell>
          <cell r="AM239" t="str">
            <v>-</v>
          </cell>
          <cell r="AN239" t="str">
            <v>-</v>
          </cell>
          <cell r="AO239" t="str">
            <v>-</v>
          </cell>
          <cell r="AP239" t="str">
            <v>-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-</v>
          </cell>
          <cell r="BO239" t="str">
            <v>-</v>
          </cell>
          <cell r="BP239">
            <v>0</v>
          </cell>
          <cell r="BQ239" t="str">
            <v>-</v>
          </cell>
          <cell r="BR239" t="str">
            <v>-</v>
          </cell>
          <cell r="BS239">
            <v>0</v>
          </cell>
          <cell r="BT239" t="str">
            <v>-</v>
          </cell>
          <cell r="BU239" t="str">
            <v>-</v>
          </cell>
          <cell r="BV239">
            <v>0</v>
          </cell>
          <cell r="BW239" t="str">
            <v>-</v>
          </cell>
          <cell r="BX239" t="str">
            <v>-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 t="str">
            <v>-</v>
          </cell>
          <cell r="CM239" t="str">
            <v>-</v>
          </cell>
          <cell r="CN239">
            <v>0</v>
          </cell>
          <cell r="CO239" t="str">
            <v>-</v>
          </cell>
          <cell r="CP239" t="str">
            <v>-</v>
          </cell>
          <cell r="CQ239">
            <v>0</v>
          </cell>
          <cell r="CR239" t="str">
            <v>-</v>
          </cell>
          <cell r="CS239" t="str">
            <v>-</v>
          </cell>
          <cell r="CT239">
            <v>0</v>
          </cell>
          <cell r="CU239" t="str">
            <v>-</v>
          </cell>
          <cell r="CV239" t="str">
            <v>-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 t="str">
            <v>-</v>
          </cell>
          <cell r="DE239" t="str">
            <v>-</v>
          </cell>
          <cell r="DF239">
            <v>0</v>
          </cell>
          <cell r="DG239" t="str">
            <v>-</v>
          </cell>
          <cell r="DH239" t="str">
            <v>-</v>
          </cell>
          <cell r="DI239">
            <v>0</v>
          </cell>
          <cell r="DJ239" t="str">
            <v>-</v>
          </cell>
          <cell r="DK239" t="str">
            <v>-</v>
          </cell>
          <cell r="DL239">
            <v>0</v>
          </cell>
          <cell r="DM239" t="str">
            <v>-</v>
          </cell>
          <cell r="DN239" t="str">
            <v>-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0</v>
          </cell>
          <cell r="DY239">
            <v>0</v>
          </cell>
          <cell r="DZ239" t="str">
            <v>-</v>
          </cell>
          <cell r="EA239" t="str">
            <v>-</v>
          </cell>
          <cell r="EB239">
            <v>0</v>
          </cell>
          <cell r="EC239" t="str">
            <v>-</v>
          </cell>
          <cell r="ED239" t="str">
            <v>-</v>
          </cell>
          <cell r="EE239">
            <v>0</v>
          </cell>
          <cell r="EF239" t="str">
            <v>-</v>
          </cell>
          <cell r="EG239" t="str">
            <v>-</v>
          </cell>
          <cell r="EH239">
            <v>0</v>
          </cell>
          <cell r="EI239" t="str">
            <v>-</v>
          </cell>
          <cell r="EJ239" t="str">
            <v>-</v>
          </cell>
          <cell r="EK239">
            <v>0</v>
          </cell>
          <cell r="EL239">
            <v>0</v>
          </cell>
          <cell r="EM239" t="str">
            <v>-</v>
          </cell>
          <cell r="EN239" t="str">
            <v>-</v>
          </cell>
          <cell r="EO239">
            <v>0</v>
          </cell>
          <cell r="EP239" t="str">
            <v>-</v>
          </cell>
          <cell r="EQ239" t="str">
            <v>-</v>
          </cell>
          <cell r="ER239">
            <v>0</v>
          </cell>
          <cell r="ES239" t="str">
            <v>-</v>
          </cell>
          <cell r="ET239" t="str">
            <v>-</v>
          </cell>
          <cell r="EU239">
            <v>0</v>
          </cell>
          <cell r="EV239" t="str">
            <v>-</v>
          </cell>
          <cell r="EW239" t="str">
            <v>-</v>
          </cell>
          <cell r="EX239">
            <v>0</v>
          </cell>
          <cell r="EY239">
            <v>0</v>
          </cell>
          <cell r="EZ239" t="str">
            <v>-</v>
          </cell>
          <cell r="FA239" t="str">
            <v>-</v>
          </cell>
          <cell r="FB239">
            <v>0</v>
          </cell>
          <cell r="FC239" t="str">
            <v>-</v>
          </cell>
          <cell r="FD239" t="str">
            <v>-</v>
          </cell>
          <cell r="FE239">
            <v>0</v>
          </cell>
          <cell r="FF239" t="str">
            <v>-</v>
          </cell>
          <cell r="FG239" t="str">
            <v>-</v>
          </cell>
          <cell r="FH239">
            <v>0</v>
          </cell>
          <cell r="FI239" t="str">
            <v>-</v>
          </cell>
          <cell r="FJ239" t="str">
            <v>-</v>
          </cell>
          <cell r="FK239">
            <v>0</v>
          </cell>
          <cell r="FL239">
            <v>0</v>
          </cell>
          <cell r="FM239">
            <v>0</v>
          </cell>
          <cell r="FN239" t="str">
            <v>-</v>
          </cell>
          <cell r="FO239" t="str">
            <v>-</v>
          </cell>
          <cell r="FP239">
            <v>0</v>
          </cell>
          <cell r="FQ239" t="str">
            <v>-</v>
          </cell>
          <cell r="FR239" t="str">
            <v>-</v>
          </cell>
          <cell r="FS239">
            <v>0</v>
          </cell>
          <cell r="FT239" t="str">
            <v>-</v>
          </cell>
          <cell r="FU239" t="str">
            <v>-</v>
          </cell>
          <cell r="FV239">
            <v>0</v>
          </cell>
          <cell r="FW239" t="str">
            <v>-</v>
          </cell>
        </row>
        <row r="240">
          <cell r="A240" t="str">
            <v>ЖДППГлушковоЦФО</v>
          </cell>
          <cell r="B240" t="str">
            <v>Брянский</v>
          </cell>
          <cell r="C240" t="str">
            <v>Глушково</v>
          </cell>
          <cell r="D240" t="str">
            <v>ЖДПП</v>
          </cell>
          <cell r="E240" t="str">
            <v>ЖДПП</v>
          </cell>
          <cell r="F240" t="str">
            <v>да</v>
          </cell>
          <cell r="G240" t="str">
            <v>ЦФО</v>
          </cell>
          <cell r="H240" t="str">
            <v>Курская область</v>
          </cell>
          <cell r="I240" t="str">
            <v>Западный</v>
          </cell>
          <cell r="J240" t="str">
            <v>Сухопутный</v>
          </cell>
          <cell r="K240" t="str">
            <v>нет</v>
          </cell>
          <cell r="L240" t="str">
            <v>Украина</v>
          </cell>
          <cell r="M240" t="str">
            <v>Волфино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>
            <v>0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>
            <v>0</v>
          </cell>
          <cell r="AB240" t="str">
            <v>-</v>
          </cell>
          <cell r="AC240" t="str">
            <v>-</v>
          </cell>
          <cell r="AD240" t="str">
            <v>-</v>
          </cell>
          <cell r="AE240" t="str">
            <v>-</v>
          </cell>
          <cell r="AF240">
            <v>0</v>
          </cell>
          <cell r="AG240">
            <v>0</v>
          </cell>
          <cell r="AH240" t="str">
            <v>-</v>
          </cell>
          <cell r="AI240" t="str">
            <v>-</v>
          </cell>
          <cell r="AJ240" t="str">
            <v>-</v>
          </cell>
          <cell r="AK240" t="str">
            <v>-</v>
          </cell>
          <cell r="AL240">
            <v>0</v>
          </cell>
          <cell r="AM240" t="str">
            <v>-</v>
          </cell>
          <cell r="AN240" t="str">
            <v>-</v>
          </cell>
          <cell r="AO240" t="str">
            <v>-</v>
          </cell>
          <cell r="AP240" t="str">
            <v>-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-</v>
          </cell>
          <cell r="BO240" t="str">
            <v>-</v>
          </cell>
          <cell r="BP240">
            <v>0</v>
          </cell>
          <cell r="BQ240" t="str">
            <v>-</v>
          </cell>
          <cell r="BR240" t="str">
            <v>-</v>
          </cell>
          <cell r="BS240">
            <v>0</v>
          </cell>
          <cell r="BT240" t="str">
            <v>-</v>
          </cell>
          <cell r="BU240" t="str">
            <v>-</v>
          </cell>
          <cell r="BV240">
            <v>0</v>
          </cell>
          <cell r="BW240" t="str">
            <v>-</v>
          </cell>
          <cell r="BX240" t="str">
            <v>-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 t="str">
            <v>-</v>
          </cell>
          <cell r="CM240" t="str">
            <v>-</v>
          </cell>
          <cell r="CN240">
            <v>0</v>
          </cell>
          <cell r="CO240" t="str">
            <v>-</v>
          </cell>
          <cell r="CP240" t="str">
            <v>-</v>
          </cell>
          <cell r="CQ240">
            <v>0</v>
          </cell>
          <cell r="CR240" t="str">
            <v>-</v>
          </cell>
          <cell r="CS240" t="str">
            <v>-</v>
          </cell>
          <cell r="CT240">
            <v>0</v>
          </cell>
          <cell r="CU240" t="str">
            <v>-</v>
          </cell>
          <cell r="CV240" t="str">
            <v>-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 t="str">
            <v>-</v>
          </cell>
          <cell r="DE240" t="str">
            <v>-</v>
          </cell>
          <cell r="DF240">
            <v>0</v>
          </cell>
          <cell r="DG240" t="str">
            <v>-</v>
          </cell>
          <cell r="DH240" t="str">
            <v>-</v>
          </cell>
          <cell r="DI240">
            <v>0</v>
          </cell>
          <cell r="DJ240" t="str">
            <v>-</v>
          </cell>
          <cell r="DK240" t="str">
            <v>-</v>
          </cell>
          <cell r="DL240">
            <v>0</v>
          </cell>
          <cell r="DM240" t="str">
            <v>-</v>
          </cell>
          <cell r="DN240" t="str">
            <v>-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  <cell r="DV240">
            <v>0</v>
          </cell>
          <cell r="DW240">
            <v>0</v>
          </cell>
          <cell r="DX240">
            <v>0</v>
          </cell>
          <cell r="DY240">
            <v>0</v>
          </cell>
          <cell r="DZ240" t="str">
            <v>-</v>
          </cell>
          <cell r="EA240" t="str">
            <v>-</v>
          </cell>
          <cell r="EB240">
            <v>0</v>
          </cell>
          <cell r="EC240" t="str">
            <v>-</v>
          </cell>
          <cell r="ED240" t="str">
            <v>-</v>
          </cell>
          <cell r="EE240">
            <v>0</v>
          </cell>
          <cell r="EF240" t="str">
            <v>-</v>
          </cell>
          <cell r="EG240" t="str">
            <v>-</v>
          </cell>
          <cell r="EH240">
            <v>0</v>
          </cell>
          <cell r="EI240" t="str">
            <v>-</v>
          </cell>
          <cell r="EJ240" t="str">
            <v>-</v>
          </cell>
          <cell r="EK240">
            <v>0</v>
          </cell>
          <cell r="EL240">
            <v>0</v>
          </cell>
          <cell r="EM240" t="str">
            <v>-</v>
          </cell>
          <cell r="EN240" t="str">
            <v>-</v>
          </cell>
          <cell r="EO240">
            <v>0</v>
          </cell>
          <cell r="EP240" t="str">
            <v>-</v>
          </cell>
          <cell r="EQ240" t="str">
            <v>-</v>
          </cell>
          <cell r="ER240">
            <v>0</v>
          </cell>
          <cell r="ES240" t="str">
            <v>-</v>
          </cell>
          <cell r="ET240" t="str">
            <v>-</v>
          </cell>
          <cell r="EU240">
            <v>0</v>
          </cell>
          <cell r="EV240" t="str">
            <v>-</v>
          </cell>
          <cell r="EW240" t="str">
            <v>-</v>
          </cell>
          <cell r="EX240">
            <v>0</v>
          </cell>
          <cell r="EY240">
            <v>0</v>
          </cell>
          <cell r="EZ240" t="str">
            <v>-</v>
          </cell>
          <cell r="FA240" t="str">
            <v>-</v>
          </cell>
          <cell r="FB240">
            <v>0</v>
          </cell>
          <cell r="FC240" t="str">
            <v>-</v>
          </cell>
          <cell r="FD240" t="str">
            <v>-</v>
          </cell>
          <cell r="FE240">
            <v>0</v>
          </cell>
          <cell r="FF240" t="str">
            <v>-</v>
          </cell>
          <cell r="FG240" t="str">
            <v>-</v>
          </cell>
          <cell r="FH240">
            <v>0</v>
          </cell>
          <cell r="FI240" t="str">
            <v>-</v>
          </cell>
          <cell r="FJ240" t="str">
            <v>-</v>
          </cell>
          <cell r="FK240">
            <v>0</v>
          </cell>
          <cell r="FL240">
            <v>0</v>
          </cell>
          <cell r="FM240">
            <v>0</v>
          </cell>
          <cell r="FN240" t="str">
            <v>-</v>
          </cell>
          <cell r="FO240" t="str">
            <v>-</v>
          </cell>
          <cell r="FP240">
            <v>0</v>
          </cell>
          <cell r="FQ240" t="str">
            <v>-</v>
          </cell>
          <cell r="FR240" t="str">
            <v>-</v>
          </cell>
          <cell r="FS240">
            <v>0</v>
          </cell>
          <cell r="FT240" t="str">
            <v>-</v>
          </cell>
          <cell r="FU240" t="str">
            <v>-</v>
          </cell>
          <cell r="FV240">
            <v>0</v>
          </cell>
          <cell r="FW240" t="str">
            <v>-</v>
          </cell>
        </row>
        <row r="241">
          <cell r="A241" t="str">
            <v>ЖДППГоловчиноЦФО</v>
          </cell>
          <cell r="B241" t="str">
            <v>Белгородский</v>
          </cell>
          <cell r="C241" t="str">
            <v>Головчино</v>
          </cell>
          <cell r="D241" t="str">
            <v>ЖДПП</v>
          </cell>
          <cell r="E241" t="str">
            <v>ЖДПП</v>
          </cell>
          <cell r="F241" t="str">
            <v>да</v>
          </cell>
          <cell r="G241" t="str">
            <v>ЦФО</v>
          </cell>
          <cell r="H241" t="str">
            <v>Белгородская область</v>
          </cell>
          <cell r="I241" t="str">
            <v>Западный</v>
          </cell>
          <cell r="J241" t="str">
            <v>Сухопутный</v>
          </cell>
          <cell r="K241" t="str">
            <v>нет</v>
          </cell>
          <cell r="L241" t="str">
            <v>Украина</v>
          </cell>
          <cell r="M241" t="str">
            <v>Одноробовка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>
            <v>0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>
            <v>0</v>
          </cell>
          <cell r="AB241" t="str">
            <v>-</v>
          </cell>
          <cell r="AC241" t="str">
            <v>-</v>
          </cell>
          <cell r="AD241" t="str">
            <v>-</v>
          </cell>
          <cell r="AE241" t="str">
            <v>-</v>
          </cell>
          <cell r="AF241">
            <v>0</v>
          </cell>
          <cell r="AG241">
            <v>0</v>
          </cell>
          <cell r="AH241" t="str">
            <v>-</v>
          </cell>
          <cell r="AI241" t="str">
            <v>-</v>
          </cell>
          <cell r="AJ241" t="str">
            <v>-</v>
          </cell>
          <cell r="AK241" t="str">
            <v>-</v>
          </cell>
          <cell r="AL241">
            <v>0</v>
          </cell>
          <cell r="AM241" t="str">
            <v>-</v>
          </cell>
          <cell r="AN241" t="str">
            <v>-</v>
          </cell>
          <cell r="AO241" t="str">
            <v>-</v>
          </cell>
          <cell r="AP241" t="str">
            <v>-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 t="str">
            <v>-</v>
          </cell>
          <cell r="BO241" t="str">
            <v>-</v>
          </cell>
          <cell r="BP241">
            <v>0</v>
          </cell>
          <cell r="BQ241" t="str">
            <v>-</v>
          </cell>
          <cell r="BR241" t="str">
            <v>-</v>
          </cell>
          <cell r="BS241">
            <v>0</v>
          </cell>
          <cell r="BT241" t="str">
            <v>-</v>
          </cell>
          <cell r="BU241" t="str">
            <v>-</v>
          </cell>
          <cell r="BV241">
            <v>0</v>
          </cell>
          <cell r="BW241" t="str">
            <v>-</v>
          </cell>
          <cell r="BX241" t="str">
            <v>-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 t="str">
            <v>-</v>
          </cell>
          <cell r="CM241" t="str">
            <v>-</v>
          </cell>
          <cell r="CN241">
            <v>0</v>
          </cell>
          <cell r="CO241" t="str">
            <v>-</v>
          </cell>
          <cell r="CP241" t="str">
            <v>-</v>
          </cell>
          <cell r="CQ241">
            <v>0</v>
          </cell>
          <cell r="CR241" t="str">
            <v>-</v>
          </cell>
          <cell r="CS241" t="str">
            <v>-</v>
          </cell>
          <cell r="CT241">
            <v>0</v>
          </cell>
          <cell r="CU241" t="str">
            <v>-</v>
          </cell>
          <cell r="CV241" t="str">
            <v>-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 t="str">
            <v>-</v>
          </cell>
          <cell r="DE241" t="str">
            <v>-</v>
          </cell>
          <cell r="DF241">
            <v>0</v>
          </cell>
          <cell r="DG241" t="str">
            <v>-</v>
          </cell>
          <cell r="DH241" t="str">
            <v>-</v>
          </cell>
          <cell r="DI241">
            <v>0</v>
          </cell>
          <cell r="DJ241" t="str">
            <v>-</v>
          </cell>
          <cell r="DK241" t="str">
            <v>-</v>
          </cell>
          <cell r="DL241">
            <v>0</v>
          </cell>
          <cell r="DM241" t="str">
            <v>-</v>
          </cell>
          <cell r="DN241" t="str">
            <v>-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  <cell r="DV241">
            <v>0</v>
          </cell>
          <cell r="DW241">
            <v>0</v>
          </cell>
          <cell r="DX241">
            <v>0</v>
          </cell>
          <cell r="DY241">
            <v>0</v>
          </cell>
          <cell r="DZ241" t="str">
            <v>-</v>
          </cell>
          <cell r="EA241" t="str">
            <v>-</v>
          </cell>
          <cell r="EB241">
            <v>0</v>
          </cell>
          <cell r="EC241" t="str">
            <v>-</v>
          </cell>
          <cell r="ED241" t="str">
            <v>-</v>
          </cell>
          <cell r="EE241">
            <v>0</v>
          </cell>
          <cell r="EF241" t="str">
            <v>-</v>
          </cell>
          <cell r="EG241" t="str">
            <v>-</v>
          </cell>
          <cell r="EH241">
            <v>0</v>
          </cell>
          <cell r="EI241" t="str">
            <v>-</v>
          </cell>
          <cell r="EJ241" t="str">
            <v>-</v>
          </cell>
          <cell r="EK241">
            <v>0</v>
          </cell>
          <cell r="EL241">
            <v>0</v>
          </cell>
          <cell r="EM241" t="str">
            <v>-</v>
          </cell>
          <cell r="EN241" t="str">
            <v>-</v>
          </cell>
          <cell r="EO241">
            <v>0</v>
          </cell>
          <cell r="EP241" t="str">
            <v>-</v>
          </cell>
          <cell r="EQ241" t="str">
            <v>-</v>
          </cell>
          <cell r="ER241">
            <v>0</v>
          </cell>
          <cell r="ES241" t="str">
            <v>-</v>
          </cell>
          <cell r="ET241" t="str">
            <v>-</v>
          </cell>
          <cell r="EU241">
            <v>0</v>
          </cell>
          <cell r="EV241" t="str">
            <v>-</v>
          </cell>
          <cell r="EW241" t="str">
            <v>-</v>
          </cell>
          <cell r="EX241">
            <v>0</v>
          </cell>
          <cell r="EY241">
            <v>0</v>
          </cell>
          <cell r="EZ241" t="str">
            <v>-</v>
          </cell>
          <cell r="FA241" t="str">
            <v>-</v>
          </cell>
          <cell r="FB241">
            <v>0</v>
          </cell>
          <cell r="FC241" t="str">
            <v>-</v>
          </cell>
          <cell r="FD241" t="str">
            <v>-</v>
          </cell>
          <cell r="FE241">
            <v>0</v>
          </cell>
          <cell r="FF241" t="str">
            <v>-</v>
          </cell>
          <cell r="FG241" t="str">
            <v>-</v>
          </cell>
          <cell r="FH241">
            <v>0</v>
          </cell>
          <cell r="FI241" t="str">
            <v>-</v>
          </cell>
          <cell r="FJ241" t="str">
            <v>-</v>
          </cell>
          <cell r="FK241">
            <v>0</v>
          </cell>
          <cell r="FL241">
            <v>0</v>
          </cell>
          <cell r="FM241">
            <v>0</v>
          </cell>
          <cell r="FN241" t="str">
            <v>-</v>
          </cell>
          <cell r="FO241" t="str">
            <v>-</v>
          </cell>
          <cell r="FP241">
            <v>0</v>
          </cell>
          <cell r="FQ241" t="str">
            <v>-</v>
          </cell>
          <cell r="FR241" t="str">
            <v>-</v>
          </cell>
          <cell r="FS241">
            <v>0</v>
          </cell>
          <cell r="FT241" t="str">
            <v>-</v>
          </cell>
          <cell r="FU241" t="str">
            <v>-</v>
          </cell>
          <cell r="FV241">
            <v>0</v>
          </cell>
          <cell r="FW241" t="str">
            <v>-</v>
          </cell>
        </row>
        <row r="242">
          <cell r="A242" t="str">
            <v>ЖДППГуковоЮФО</v>
          </cell>
          <cell r="B242" t="str">
            <v>Ростовский</v>
          </cell>
          <cell r="C242" t="str">
            <v>Гуково</v>
          </cell>
          <cell r="D242" t="str">
            <v>ЖДПП</v>
          </cell>
          <cell r="E242" t="str">
            <v>ЖДПП</v>
          </cell>
          <cell r="F242" t="str">
            <v>да</v>
          </cell>
          <cell r="G242" t="str">
            <v>ЮФО</v>
          </cell>
          <cell r="H242" t="str">
            <v>Ростовская область</v>
          </cell>
          <cell r="I242" t="str">
            <v>Западный</v>
          </cell>
          <cell r="J242" t="str">
            <v>Сухопутный</v>
          </cell>
          <cell r="K242" t="str">
            <v>нет</v>
          </cell>
          <cell r="L242" t="str">
            <v>не применимо (ЛНР)</v>
          </cell>
          <cell r="M242" t="str">
            <v>Красная Могила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>
            <v>2191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>
            <v>0</v>
          </cell>
          <cell r="AB242" t="str">
            <v>-</v>
          </cell>
          <cell r="AC242" t="str">
            <v>-</v>
          </cell>
          <cell r="AD242" t="str">
            <v>-</v>
          </cell>
          <cell r="AE242" t="str">
            <v>-</v>
          </cell>
          <cell r="AF242">
            <v>0</v>
          </cell>
          <cell r="AG242">
            <v>2191</v>
          </cell>
          <cell r="AH242" t="str">
            <v>-</v>
          </cell>
          <cell r="AI242" t="str">
            <v>-</v>
          </cell>
          <cell r="AJ242" t="str">
            <v>-</v>
          </cell>
          <cell r="AK242" t="str">
            <v>-</v>
          </cell>
          <cell r="AL242">
            <v>2552</v>
          </cell>
          <cell r="AM242" t="str">
            <v>-</v>
          </cell>
          <cell r="AN242" t="str">
            <v>-</v>
          </cell>
          <cell r="AO242" t="str">
            <v>-</v>
          </cell>
          <cell r="AP242" t="str">
            <v>-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2552</v>
          </cell>
          <cell r="AX242">
            <v>513</v>
          </cell>
          <cell r="AY242">
            <v>654</v>
          </cell>
          <cell r="AZ242">
            <v>625</v>
          </cell>
          <cell r="BA242">
            <v>404</v>
          </cell>
          <cell r="BB242">
            <v>2196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2196</v>
          </cell>
          <cell r="BN242" t="str">
            <v>-</v>
          </cell>
          <cell r="BO242" t="str">
            <v>-</v>
          </cell>
          <cell r="BP242">
            <v>493</v>
          </cell>
          <cell r="BQ242" t="str">
            <v>-</v>
          </cell>
          <cell r="BR242" t="str">
            <v>-</v>
          </cell>
          <cell r="BS242">
            <v>477</v>
          </cell>
          <cell r="BT242" t="str">
            <v>-</v>
          </cell>
          <cell r="BU242" t="str">
            <v>-</v>
          </cell>
          <cell r="BV242">
            <v>569</v>
          </cell>
          <cell r="BW242" t="str">
            <v>-</v>
          </cell>
          <cell r="BX242" t="str">
            <v>-</v>
          </cell>
          <cell r="BY242">
            <v>631</v>
          </cell>
          <cell r="BZ242">
            <v>2170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2170</v>
          </cell>
          <cell r="CL242" t="str">
            <v>-</v>
          </cell>
          <cell r="CM242" t="str">
            <v>-</v>
          </cell>
          <cell r="CN242">
            <v>600</v>
          </cell>
          <cell r="CO242" t="str">
            <v>-</v>
          </cell>
          <cell r="CP242" t="str">
            <v>-</v>
          </cell>
          <cell r="CQ242">
            <v>606</v>
          </cell>
          <cell r="CR242" t="str">
            <v>-</v>
          </cell>
          <cell r="CS242" t="str">
            <v>-</v>
          </cell>
          <cell r="CT242">
            <v>0</v>
          </cell>
          <cell r="CU242" t="str">
            <v>-</v>
          </cell>
          <cell r="CV242" t="str">
            <v>-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 t="str">
            <v>-</v>
          </cell>
          <cell r="DE242" t="str">
            <v>-</v>
          </cell>
          <cell r="DF242">
            <v>587</v>
          </cell>
          <cell r="DG242" t="str">
            <v>-</v>
          </cell>
          <cell r="DH242" t="str">
            <v>-</v>
          </cell>
          <cell r="DI242">
            <v>455</v>
          </cell>
          <cell r="DJ242" t="str">
            <v>-</v>
          </cell>
          <cell r="DK242" t="str">
            <v>-</v>
          </cell>
          <cell r="DL242">
            <v>0</v>
          </cell>
          <cell r="DM242" t="str">
            <v>-</v>
          </cell>
          <cell r="DN242" t="str">
            <v>-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2248</v>
          </cell>
          <cell r="DW242">
            <v>0</v>
          </cell>
          <cell r="DX242">
            <v>0</v>
          </cell>
          <cell r="DY242">
            <v>2248</v>
          </cell>
          <cell r="DZ242" t="str">
            <v>-</v>
          </cell>
          <cell r="EA242" t="str">
            <v>-</v>
          </cell>
          <cell r="EB242">
            <v>389</v>
          </cell>
          <cell r="EC242" t="str">
            <v>-</v>
          </cell>
          <cell r="ED242" t="str">
            <v>-</v>
          </cell>
          <cell r="EE242">
            <v>175</v>
          </cell>
          <cell r="EF242" t="str">
            <v>-</v>
          </cell>
          <cell r="EG242" t="str">
            <v>-</v>
          </cell>
          <cell r="EH242">
            <v>406</v>
          </cell>
          <cell r="EI242" t="str">
            <v>-</v>
          </cell>
          <cell r="EJ242" t="str">
            <v>-</v>
          </cell>
          <cell r="EK242">
            <v>579</v>
          </cell>
          <cell r="EL242">
            <v>1549</v>
          </cell>
          <cell r="EM242" t="str">
            <v>-</v>
          </cell>
          <cell r="EN242" t="str">
            <v>-</v>
          </cell>
          <cell r="EO242">
            <v>14</v>
          </cell>
          <cell r="EP242" t="str">
            <v>-</v>
          </cell>
          <cell r="EQ242" t="str">
            <v>-</v>
          </cell>
          <cell r="ER242">
            <v>0</v>
          </cell>
          <cell r="ES242" t="str">
            <v>-</v>
          </cell>
          <cell r="ET242" t="str">
            <v>-</v>
          </cell>
          <cell r="EU242">
            <v>0</v>
          </cell>
          <cell r="EV242" t="str">
            <v>-</v>
          </cell>
          <cell r="EW242" t="str">
            <v>-</v>
          </cell>
          <cell r="EX242">
            <v>0</v>
          </cell>
          <cell r="EY242">
            <v>14</v>
          </cell>
          <cell r="EZ242" t="str">
            <v>-</v>
          </cell>
          <cell r="FA242" t="str">
            <v>-</v>
          </cell>
          <cell r="FB242">
            <v>0</v>
          </cell>
          <cell r="FC242" t="str">
            <v>-</v>
          </cell>
          <cell r="FD242" t="str">
            <v>-</v>
          </cell>
          <cell r="FE242">
            <v>0</v>
          </cell>
          <cell r="FF242" t="str">
            <v>-</v>
          </cell>
          <cell r="FG242" t="str">
            <v>-</v>
          </cell>
          <cell r="FH242">
            <v>0</v>
          </cell>
          <cell r="FI242" t="str">
            <v>-</v>
          </cell>
          <cell r="FJ242" t="str">
            <v>-</v>
          </cell>
          <cell r="FK242">
            <v>0</v>
          </cell>
          <cell r="FL242">
            <v>0</v>
          </cell>
          <cell r="FM242">
            <v>1563</v>
          </cell>
          <cell r="FN242" t="str">
            <v>-</v>
          </cell>
          <cell r="FO242" t="str">
            <v>-</v>
          </cell>
          <cell r="FP242">
            <v>512</v>
          </cell>
          <cell r="FQ242" t="str">
            <v>-</v>
          </cell>
          <cell r="FR242" t="str">
            <v>-</v>
          </cell>
          <cell r="FS242">
            <v>0</v>
          </cell>
          <cell r="FT242" t="str">
            <v>-</v>
          </cell>
          <cell r="FU242" t="str">
            <v>-</v>
          </cell>
          <cell r="FV242">
            <v>0</v>
          </cell>
          <cell r="FW242" t="str">
            <v>-</v>
          </cell>
        </row>
        <row r="243">
          <cell r="A243" t="str">
            <v>ЖДППДербентСКФО</v>
          </cell>
          <cell r="B243" t="str">
            <v>Северо-Кавказский</v>
          </cell>
          <cell r="C243" t="str">
            <v>Дербент</v>
          </cell>
          <cell r="D243" t="str">
            <v>ЖДПП</v>
          </cell>
          <cell r="E243" t="str">
            <v>ЖДПП</v>
          </cell>
          <cell r="F243" t="str">
            <v>да</v>
          </cell>
          <cell r="G243" t="str">
            <v>СКФО</v>
          </cell>
          <cell r="H243" t="str">
            <v>Республика Дагестан</v>
          </cell>
          <cell r="I243" t="str">
            <v>Север-Юг</v>
          </cell>
          <cell r="J243" t="str">
            <v>Западный</v>
          </cell>
          <cell r="K243" t="str">
            <v>нет</v>
          </cell>
          <cell r="L243" t="str">
            <v>Азербайджанская Республика</v>
          </cell>
          <cell r="M243" t="str">
            <v>Ялама</v>
          </cell>
          <cell r="N243">
            <v>5840</v>
          </cell>
          <cell r="O243">
            <v>2920</v>
          </cell>
          <cell r="P243">
            <v>0</v>
          </cell>
          <cell r="Q243">
            <v>24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>
            <v>7222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>
            <v>494</v>
          </cell>
          <cell r="AB243" t="str">
            <v>-</v>
          </cell>
          <cell r="AC243" t="str">
            <v>-</v>
          </cell>
          <cell r="AD243" t="str">
            <v>-</v>
          </cell>
          <cell r="AE243" t="str">
            <v>-</v>
          </cell>
          <cell r="AF243">
            <v>0</v>
          </cell>
          <cell r="AG243">
            <v>7716</v>
          </cell>
          <cell r="AH243" t="str">
            <v>-</v>
          </cell>
          <cell r="AI243" t="str">
            <v>-</v>
          </cell>
          <cell r="AJ243" t="str">
            <v>-</v>
          </cell>
          <cell r="AK243" t="str">
            <v>-</v>
          </cell>
          <cell r="AL243">
            <v>6465</v>
          </cell>
          <cell r="AM243" t="str">
            <v>-</v>
          </cell>
          <cell r="AN243" t="str">
            <v>-</v>
          </cell>
          <cell r="AO243" t="str">
            <v>-</v>
          </cell>
          <cell r="AP243" t="str">
            <v>-</v>
          </cell>
          <cell r="AQ243">
            <v>433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6898</v>
          </cell>
          <cell r="AX243">
            <v>1822</v>
          </cell>
          <cell r="AY243">
            <v>1845</v>
          </cell>
          <cell r="AZ243">
            <v>2500</v>
          </cell>
          <cell r="BA243">
            <v>1892</v>
          </cell>
          <cell r="BB243">
            <v>8059</v>
          </cell>
          <cell r="BC243">
            <v>89</v>
          </cell>
          <cell r="BD243">
            <v>105</v>
          </cell>
          <cell r="BE243">
            <v>896</v>
          </cell>
          <cell r="BF243">
            <v>83</v>
          </cell>
          <cell r="BG243">
            <v>1173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9232</v>
          </cell>
          <cell r="BN243" t="str">
            <v>-</v>
          </cell>
          <cell r="BO243" t="str">
            <v>-</v>
          </cell>
          <cell r="BP243">
            <v>1437</v>
          </cell>
          <cell r="BQ243" t="str">
            <v>-</v>
          </cell>
          <cell r="BR243" t="str">
            <v>-</v>
          </cell>
          <cell r="BS243">
            <v>1195</v>
          </cell>
          <cell r="BT243" t="str">
            <v>-</v>
          </cell>
          <cell r="BU243" t="str">
            <v>-</v>
          </cell>
          <cell r="BV243">
            <v>1651</v>
          </cell>
          <cell r="BW243" t="str">
            <v>-</v>
          </cell>
          <cell r="BX243" t="str">
            <v>-</v>
          </cell>
          <cell r="BY243">
            <v>1585</v>
          </cell>
          <cell r="BZ243">
            <v>5868</v>
          </cell>
          <cell r="CA243">
            <v>72</v>
          </cell>
          <cell r="CB243">
            <v>0</v>
          </cell>
          <cell r="CC243">
            <v>0</v>
          </cell>
          <cell r="CD243">
            <v>0</v>
          </cell>
          <cell r="CE243">
            <v>72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5940</v>
          </cell>
          <cell r="CL243" t="str">
            <v>-</v>
          </cell>
          <cell r="CM243" t="str">
            <v>-</v>
          </cell>
          <cell r="CN243">
            <v>1550</v>
          </cell>
          <cell r="CO243" t="str">
            <v>-</v>
          </cell>
          <cell r="CP243" t="str">
            <v>-</v>
          </cell>
          <cell r="CQ243">
            <v>1036</v>
          </cell>
          <cell r="CR243" t="str">
            <v>-</v>
          </cell>
          <cell r="CS243" t="str">
            <v>-</v>
          </cell>
          <cell r="CT243">
            <v>0</v>
          </cell>
          <cell r="CU243" t="str">
            <v>-</v>
          </cell>
          <cell r="CV243" t="str">
            <v>-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 t="str">
            <v>-</v>
          </cell>
          <cell r="DE243" t="str">
            <v>-</v>
          </cell>
          <cell r="DF243">
            <v>1030</v>
          </cell>
          <cell r="DG243" t="str">
            <v>-</v>
          </cell>
          <cell r="DH243" t="str">
            <v>-</v>
          </cell>
          <cell r="DI243">
            <v>1337</v>
          </cell>
          <cell r="DJ243" t="str">
            <v>-</v>
          </cell>
          <cell r="DK243" t="str">
            <v>-</v>
          </cell>
          <cell r="DL243">
            <v>0</v>
          </cell>
          <cell r="DM243" t="str">
            <v>-</v>
          </cell>
          <cell r="DN243" t="str">
            <v>-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4953</v>
          </cell>
          <cell r="DW243">
            <v>0</v>
          </cell>
          <cell r="DX243">
            <v>0</v>
          </cell>
          <cell r="DY243">
            <v>4953</v>
          </cell>
          <cell r="DZ243" t="str">
            <v>-</v>
          </cell>
          <cell r="EA243" t="str">
            <v>-</v>
          </cell>
          <cell r="EB243">
            <v>1212</v>
          </cell>
          <cell r="EC243" t="str">
            <v>-</v>
          </cell>
          <cell r="ED243" t="str">
            <v>-</v>
          </cell>
          <cell r="EE243">
            <v>1892</v>
          </cell>
          <cell r="EF243" t="str">
            <v>-</v>
          </cell>
          <cell r="EG243" t="str">
            <v>-</v>
          </cell>
          <cell r="EH243">
            <v>1906</v>
          </cell>
          <cell r="EI243" t="str">
            <v>-</v>
          </cell>
          <cell r="EJ243" t="str">
            <v>-</v>
          </cell>
          <cell r="EK243">
            <v>1655</v>
          </cell>
          <cell r="EL243">
            <v>6665</v>
          </cell>
          <cell r="EM243" t="str">
            <v>-</v>
          </cell>
          <cell r="EN243" t="str">
            <v>-</v>
          </cell>
          <cell r="EO243">
            <v>0</v>
          </cell>
          <cell r="EP243" t="str">
            <v>-</v>
          </cell>
          <cell r="EQ243" t="str">
            <v>-</v>
          </cell>
          <cell r="ER243">
            <v>0</v>
          </cell>
          <cell r="ES243" t="str">
            <v>-</v>
          </cell>
          <cell r="ET243" t="str">
            <v>-</v>
          </cell>
          <cell r="EU243">
            <v>0</v>
          </cell>
          <cell r="EV243" t="str">
            <v>-</v>
          </cell>
          <cell r="EW243" t="str">
            <v>-</v>
          </cell>
          <cell r="EX243">
            <v>0</v>
          </cell>
          <cell r="EY243">
            <v>0</v>
          </cell>
          <cell r="EZ243" t="str">
            <v>-</v>
          </cell>
          <cell r="FA243" t="str">
            <v>-</v>
          </cell>
          <cell r="FB243">
            <v>0</v>
          </cell>
          <cell r="FC243" t="str">
            <v>-</v>
          </cell>
          <cell r="FD243" t="str">
            <v>-</v>
          </cell>
          <cell r="FE243">
            <v>0</v>
          </cell>
          <cell r="FF243" t="str">
            <v>-</v>
          </cell>
          <cell r="FG243" t="str">
            <v>-</v>
          </cell>
          <cell r="FH243">
            <v>0</v>
          </cell>
          <cell r="FI243" t="str">
            <v>-</v>
          </cell>
          <cell r="FJ243" t="str">
            <v>-</v>
          </cell>
          <cell r="FK243">
            <v>0</v>
          </cell>
          <cell r="FL243">
            <v>0</v>
          </cell>
          <cell r="FM243">
            <v>6665</v>
          </cell>
          <cell r="FN243" t="str">
            <v>-</v>
          </cell>
          <cell r="FO243" t="str">
            <v>-</v>
          </cell>
          <cell r="FP243">
            <v>1764</v>
          </cell>
          <cell r="FQ243" t="str">
            <v>-</v>
          </cell>
          <cell r="FR243" t="str">
            <v>-</v>
          </cell>
          <cell r="FS243">
            <v>0</v>
          </cell>
          <cell r="FT243" t="str">
            <v>-</v>
          </cell>
          <cell r="FU243" t="str">
            <v>-</v>
          </cell>
          <cell r="FV243">
            <v>0</v>
          </cell>
          <cell r="FW243" t="str">
            <v>-</v>
          </cell>
        </row>
        <row r="244">
          <cell r="A244" t="str">
            <v>ЖДППДжанкойЮФО</v>
          </cell>
          <cell r="B244" t="str">
            <v>Крымский</v>
          </cell>
          <cell r="C244" t="str">
            <v>Джанкой</v>
          </cell>
          <cell r="D244" t="str">
            <v>ЖДПП</v>
          </cell>
          <cell r="E244" t="str">
            <v>ЖДПП</v>
          </cell>
          <cell r="F244" t="str">
            <v>да</v>
          </cell>
          <cell r="G244" t="str">
            <v>ЮФО</v>
          </cell>
          <cell r="H244" t="str">
            <v>Республика Крым</v>
          </cell>
          <cell r="I244" t="str">
            <v>Западный</v>
          </cell>
          <cell r="J244" t="str">
            <v>Сухопутный</v>
          </cell>
          <cell r="K244" t="str">
            <v>нет</v>
          </cell>
          <cell r="L244" t="str">
            <v>не применимо (Херсонская обл.)</v>
          </cell>
          <cell r="M244" t="str">
            <v>Новоалексеевка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>
            <v>0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>
            <v>0</v>
          </cell>
          <cell r="AB244" t="str">
            <v>-</v>
          </cell>
          <cell r="AC244" t="str">
            <v>-</v>
          </cell>
          <cell r="AD244" t="str">
            <v>-</v>
          </cell>
          <cell r="AE244" t="str">
            <v>-</v>
          </cell>
          <cell r="AF244">
            <v>0</v>
          </cell>
          <cell r="AG244">
            <v>0</v>
          </cell>
          <cell r="AH244" t="str">
            <v>-</v>
          </cell>
          <cell r="AI244" t="str">
            <v>-</v>
          </cell>
          <cell r="AJ244" t="str">
            <v>-</v>
          </cell>
          <cell r="AK244" t="str">
            <v>-</v>
          </cell>
          <cell r="AL244">
            <v>0</v>
          </cell>
          <cell r="AM244" t="str">
            <v>-</v>
          </cell>
          <cell r="AN244" t="str">
            <v>-</v>
          </cell>
          <cell r="AO244" t="str">
            <v>-</v>
          </cell>
          <cell r="AP244" t="str">
            <v>-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 t="str">
            <v>-</v>
          </cell>
          <cell r="BO244" t="str">
            <v>-</v>
          </cell>
          <cell r="BP244">
            <v>0</v>
          </cell>
          <cell r="BQ244" t="str">
            <v>-</v>
          </cell>
          <cell r="BR244" t="str">
            <v>-</v>
          </cell>
          <cell r="BS244">
            <v>0</v>
          </cell>
          <cell r="BT244" t="str">
            <v>-</v>
          </cell>
          <cell r="BU244" t="str">
            <v>-</v>
          </cell>
          <cell r="BV244">
            <v>0</v>
          </cell>
          <cell r="BW244" t="str">
            <v>-</v>
          </cell>
          <cell r="BX244" t="str">
            <v>-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 t="str">
            <v>-</v>
          </cell>
          <cell r="CM244" t="str">
            <v>-</v>
          </cell>
          <cell r="CN244">
            <v>0</v>
          </cell>
          <cell r="CO244" t="str">
            <v>-</v>
          </cell>
          <cell r="CP244" t="str">
            <v>-</v>
          </cell>
          <cell r="CQ244">
            <v>0</v>
          </cell>
          <cell r="CR244" t="str">
            <v>-</v>
          </cell>
          <cell r="CS244" t="str">
            <v>-</v>
          </cell>
          <cell r="CT244">
            <v>0</v>
          </cell>
          <cell r="CU244" t="str">
            <v>-</v>
          </cell>
          <cell r="CV244" t="str">
            <v>-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 t="str">
            <v>-</v>
          </cell>
          <cell r="DE244" t="str">
            <v>-</v>
          </cell>
          <cell r="DF244">
            <v>0</v>
          </cell>
          <cell r="DG244" t="str">
            <v>-</v>
          </cell>
          <cell r="DH244" t="str">
            <v>-</v>
          </cell>
          <cell r="DI244">
            <v>0</v>
          </cell>
          <cell r="DJ244" t="str">
            <v>-</v>
          </cell>
          <cell r="DK244" t="str">
            <v>-</v>
          </cell>
          <cell r="DL244">
            <v>0</v>
          </cell>
          <cell r="DM244" t="str">
            <v>-</v>
          </cell>
          <cell r="DN244" t="str">
            <v>-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DZ244" t="str">
            <v>-</v>
          </cell>
          <cell r="EA244" t="str">
            <v>-</v>
          </cell>
          <cell r="EB244">
            <v>0</v>
          </cell>
          <cell r="EC244" t="str">
            <v>-</v>
          </cell>
          <cell r="ED244" t="str">
            <v>-</v>
          </cell>
          <cell r="EE244">
            <v>0</v>
          </cell>
          <cell r="EF244" t="str">
            <v>-</v>
          </cell>
          <cell r="EG244" t="str">
            <v>-</v>
          </cell>
          <cell r="EH244">
            <v>229</v>
          </cell>
          <cell r="EI244" t="str">
            <v>-</v>
          </cell>
          <cell r="EJ244" t="str">
            <v>-</v>
          </cell>
          <cell r="EK244">
            <v>422</v>
          </cell>
          <cell r="EL244">
            <v>651</v>
          </cell>
          <cell r="EM244" t="str">
            <v>-</v>
          </cell>
          <cell r="EN244" t="str">
            <v>-</v>
          </cell>
          <cell r="EO244">
            <v>0</v>
          </cell>
          <cell r="EP244" t="str">
            <v>-</v>
          </cell>
          <cell r="EQ244" t="str">
            <v>-</v>
          </cell>
          <cell r="ER244">
            <v>32</v>
          </cell>
          <cell r="ES244" t="str">
            <v>-</v>
          </cell>
          <cell r="ET244" t="str">
            <v>-</v>
          </cell>
          <cell r="EU244">
            <v>6</v>
          </cell>
          <cell r="EV244" t="str">
            <v>-</v>
          </cell>
          <cell r="EW244" t="str">
            <v>-</v>
          </cell>
          <cell r="EX244">
            <v>0</v>
          </cell>
          <cell r="EY244">
            <v>38</v>
          </cell>
          <cell r="EZ244" t="str">
            <v>-</v>
          </cell>
          <cell r="FA244" t="str">
            <v>-</v>
          </cell>
          <cell r="FB244">
            <v>0</v>
          </cell>
          <cell r="FC244" t="str">
            <v>-</v>
          </cell>
          <cell r="FD244" t="str">
            <v>-</v>
          </cell>
          <cell r="FE244">
            <v>0</v>
          </cell>
          <cell r="FF244" t="str">
            <v>-</v>
          </cell>
          <cell r="FG244" t="str">
            <v>-</v>
          </cell>
          <cell r="FH244">
            <v>0</v>
          </cell>
          <cell r="FI244" t="str">
            <v>-</v>
          </cell>
          <cell r="FJ244" t="str">
            <v>-</v>
          </cell>
          <cell r="FK244">
            <v>0</v>
          </cell>
          <cell r="FL244">
            <v>0</v>
          </cell>
          <cell r="FM244">
            <v>689</v>
          </cell>
          <cell r="FN244" t="str">
            <v>-</v>
          </cell>
          <cell r="FO244" t="str">
            <v>-</v>
          </cell>
          <cell r="FP244">
            <v>392</v>
          </cell>
          <cell r="FQ244" t="str">
            <v>-</v>
          </cell>
          <cell r="FR244" t="str">
            <v>-</v>
          </cell>
          <cell r="FS244">
            <v>0</v>
          </cell>
          <cell r="FT244" t="str">
            <v>-</v>
          </cell>
          <cell r="FU244" t="str">
            <v>-</v>
          </cell>
          <cell r="FV244">
            <v>0</v>
          </cell>
          <cell r="FW244" t="str">
            <v>-</v>
          </cell>
        </row>
        <row r="245">
          <cell r="A245" t="str">
            <v>ЖДППДолбиноЦФО</v>
          </cell>
          <cell r="B245" t="str">
            <v>Белгородский</v>
          </cell>
          <cell r="C245" t="str">
            <v>Долбино</v>
          </cell>
          <cell r="D245" t="str">
            <v>ЖДПП</v>
          </cell>
          <cell r="E245" t="str">
            <v>ЖДПП</v>
          </cell>
          <cell r="F245" t="str">
            <v>нет</v>
          </cell>
          <cell r="G245" t="str">
            <v>ЦФО</v>
          </cell>
          <cell r="H245" t="str">
            <v>Белгородская область</v>
          </cell>
          <cell r="I245" t="str">
            <v>Западный</v>
          </cell>
          <cell r="J245" t="str">
            <v>Сухопутный</v>
          </cell>
          <cell r="K245" t="str">
            <v>нет</v>
          </cell>
          <cell r="L245" t="str">
            <v>Украина</v>
          </cell>
          <cell r="M245" t="str">
            <v>Казачья Лопань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>
            <v>0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>
            <v>0</v>
          </cell>
          <cell r="AB245" t="str">
            <v>-</v>
          </cell>
          <cell r="AC245" t="str">
            <v>-</v>
          </cell>
          <cell r="AD245" t="str">
            <v>-</v>
          </cell>
          <cell r="AE245" t="str">
            <v>-</v>
          </cell>
          <cell r="AF245">
            <v>0</v>
          </cell>
          <cell r="AG245">
            <v>0</v>
          </cell>
          <cell r="AH245" t="str">
            <v>-</v>
          </cell>
          <cell r="AI245" t="str">
            <v>-</v>
          </cell>
          <cell r="AJ245" t="str">
            <v>-</v>
          </cell>
          <cell r="AK245" t="str">
            <v>-</v>
          </cell>
          <cell r="AL245">
            <v>0</v>
          </cell>
          <cell r="AM245" t="str">
            <v>-</v>
          </cell>
          <cell r="AN245" t="str">
            <v>-</v>
          </cell>
          <cell r="AO245" t="str">
            <v>-</v>
          </cell>
          <cell r="AP245" t="str">
            <v>-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-</v>
          </cell>
          <cell r="BO245" t="str">
            <v>-</v>
          </cell>
          <cell r="BP245">
            <v>0</v>
          </cell>
          <cell r="BQ245" t="str">
            <v>-</v>
          </cell>
          <cell r="BR245" t="str">
            <v>-</v>
          </cell>
          <cell r="BS245">
            <v>0</v>
          </cell>
          <cell r="BT245" t="str">
            <v>-</v>
          </cell>
          <cell r="BU245" t="str">
            <v>-</v>
          </cell>
          <cell r="BV245">
            <v>0</v>
          </cell>
          <cell r="BW245" t="str">
            <v>-</v>
          </cell>
          <cell r="BX245" t="str">
            <v>-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 t="str">
            <v>-</v>
          </cell>
          <cell r="CM245" t="str">
            <v>-</v>
          </cell>
          <cell r="CN245">
            <v>0</v>
          </cell>
          <cell r="CO245" t="str">
            <v>-</v>
          </cell>
          <cell r="CP245" t="str">
            <v>-</v>
          </cell>
          <cell r="CQ245">
            <v>0</v>
          </cell>
          <cell r="CR245" t="str">
            <v>-</v>
          </cell>
          <cell r="CS245" t="str">
            <v>-</v>
          </cell>
          <cell r="CT245">
            <v>0</v>
          </cell>
          <cell r="CU245" t="str">
            <v>-</v>
          </cell>
          <cell r="CV245" t="str">
            <v>-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 t="str">
            <v>-</v>
          </cell>
          <cell r="DE245" t="str">
            <v>-</v>
          </cell>
          <cell r="DF245">
            <v>0</v>
          </cell>
          <cell r="DG245" t="str">
            <v>-</v>
          </cell>
          <cell r="DH245" t="str">
            <v>-</v>
          </cell>
          <cell r="DI245">
            <v>0</v>
          </cell>
          <cell r="DJ245" t="str">
            <v>-</v>
          </cell>
          <cell r="DK245" t="str">
            <v>-</v>
          </cell>
          <cell r="DL245">
            <v>0</v>
          </cell>
          <cell r="DM245" t="str">
            <v>-</v>
          </cell>
          <cell r="DN245" t="str">
            <v>-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 t="str">
            <v>-</v>
          </cell>
          <cell r="EA245" t="str">
            <v>-</v>
          </cell>
          <cell r="EB245">
            <v>0</v>
          </cell>
          <cell r="EC245" t="str">
            <v>-</v>
          </cell>
          <cell r="ED245" t="str">
            <v>-</v>
          </cell>
          <cell r="EE245">
            <v>0</v>
          </cell>
          <cell r="EF245" t="str">
            <v>-</v>
          </cell>
          <cell r="EG245" t="str">
            <v>-</v>
          </cell>
          <cell r="EH245">
            <v>0</v>
          </cell>
          <cell r="EI245" t="str">
            <v>-</v>
          </cell>
          <cell r="EJ245" t="str">
            <v>-</v>
          </cell>
          <cell r="EK245">
            <v>0</v>
          </cell>
          <cell r="EL245">
            <v>0</v>
          </cell>
          <cell r="EM245" t="str">
            <v>-</v>
          </cell>
          <cell r="EN245" t="str">
            <v>-</v>
          </cell>
          <cell r="EO245">
            <v>0</v>
          </cell>
          <cell r="EP245" t="str">
            <v>-</v>
          </cell>
          <cell r="EQ245" t="str">
            <v>-</v>
          </cell>
          <cell r="ER245">
            <v>0</v>
          </cell>
          <cell r="ES245" t="str">
            <v>-</v>
          </cell>
          <cell r="ET245" t="str">
            <v>-</v>
          </cell>
          <cell r="EU245">
            <v>0</v>
          </cell>
          <cell r="EV245" t="str">
            <v>-</v>
          </cell>
          <cell r="EW245" t="str">
            <v>-</v>
          </cell>
          <cell r="EX245">
            <v>0</v>
          </cell>
          <cell r="EY245">
            <v>0</v>
          </cell>
          <cell r="EZ245" t="str">
            <v>-</v>
          </cell>
          <cell r="FA245" t="str">
            <v>-</v>
          </cell>
          <cell r="FB245">
            <v>0</v>
          </cell>
          <cell r="FC245" t="str">
            <v>-</v>
          </cell>
          <cell r="FD245" t="str">
            <v>-</v>
          </cell>
          <cell r="FE245">
            <v>0</v>
          </cell>
          <cell r="FF245" t="str">
            <v>-</v>
          </cell>
          <cell r="FG245" t="str">
            <v>-</v>
          </cell>
          <cell r="FH245">
            <v>0</v>
          </cell>
          <cell r="FI245" t="str">
            <v>-</v>
          </cell>
          <cell r="FJ245" t="str">
            <v>-</v>
          </cell>
          <cell r="FK245">
            <v>0</v>
          </cell>
          <cell r="FL245">
            <v>0</v>
          </cell>
          <cell r="FM245">
            <v>0</v>
          </cell>
          <cell r="FN245" t="str">
            <v>-</v>
          </cell>
          <cell r="FO245" t="str">
            <v>-</v>
          </cell>
          <cell r="FP245">
            <v>0</v>
          </cell>
          <cell r="FQ245" t="str">
            <v>-</v>
          </cell>
          <cell r="FR245" t="str">
            <v>-</v>
          </cell>
          <cell r="FS245">
            <v>0</v>
          </cell>
          <cell r="FT245" t="str">
            <v>-</v>
          </cell>
          <cell r="FU245" t="str">
            <v>-</v>
          </cell>
          <cell r="FV245">
            <v>0</v>
          </cell>
          <cell r="FW245" t="str">
            <v>-</v>
          </cell>
        </row>
        <row r="246">
          <cell r="A246" t="str">
            <v>ЖДППЖелезнодорожныйСЗФО</v>
          </cell>
          <cell r="B246" t="str">
            <v>Калининградский</v>
          </cell>
          <cell r="C246" t="str">
            <v>Железнодорожный</v>
          </cell>
          <cell r="D246" t="str">
            <v>ЖДПП</v>
          </cell>
          <cell r="E246" t="str">
            <v>ЖДПП</v>
          </cell>
          <cell r="F246" t="str">
            <v>да</v>
          </cell>
          <cell r="G246" t="str">
            <v>СЗФО</v>
          </cell>
          <cell r="H246" t="str">
            <v>Калининградская область</v>
          </cell>
          <cell r="I246" t="str">
            <v>Западный</v>
          </cell>
          <cell r="J246" t="str">
            <v>Сухопутный</v>
          </cell>
          <cell r="K246" t="str">
            <v>нет</v>
          </cell>
          <cell r="L246" t="str">
            <v>Республика Польша</v>
          </cell>
          <cell r="M246" t="str">
            <v>Скандава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>
            <v>1298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>
            <v>0</v>
          </cell>
          <cell r="AB246" t="str">
            <v>-</v>
          </cell>
          <cell r="AC246" t="str">
            <v>-</v>
          </cell>
          <cell r="AD246" t="str">
            <v>-</v>
          </cell>
          <cell r="AE246" t="str">
            <v>-</v>
          </cell>
          <cell r="AF246">
            <v>0</v>
          </cell>
          <cell r="AG246">
            <v>1298</v>
          </cell>
          <cell r="AH246" t="str">
            <v>-</v>
          </cell>
          <cell r="AI246" t="str">
            <v>-</v>
          </cell>
          <cell r="AJ246" t="str">
            <v>-</v>
          </cell>
          <cell r="AK246" t="str">
            <v>-</v>
          </cell>
          <cell r="AL246">
            <v>1623</v>
          </cell>
          <cell r="AM246" t="str">
            <v>-</v>
          </cell>
          <cell r="AN246" t="str">
            <v>-</v>
          </cell>
          <cell r="AO246" t="str">
            <v>-</v>
          </cell>
          <cell r="AP246" t="str">
            <v>-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1623</v>
          </cell>
          <cell r="AX246">
            <v>402</v>
          </cell>
          <cell r="AY246">
            <v>513</v>
          </cell>
          <cell r="AZ246">
            <v>304</v>
          </cell>
          <cell r="BA246">
            <v>361</v>
          </cell>
          <cell r="BB246">
            <v>1580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1580</v>
          </cell>
          <cell r="BN246" t="str">
            <v>-</v>
          </cell>
          <cell r="BO246" t="str">
            <v>-</v>
          </cell>
          <cell r="BP246">
            <v>325</v>
          </cell>
          <cell r="BQ246" t="str">
            <v>-</v>
          </cell>
          <cell r="BR246" t="str">
            <v>-</v>
          </cell>
          <cell r="BS246">
            <v>194</v>
          </cell>
          <cell r="BT246" t="str">
            <v>-</v>
          </cell>
          <cell r="BU246" t="str">
            <v>-</v>
          </cell>
          <cell r="BV246">
            <v>130</v>
          </cell>
          <cell r="BW246" t="str">
            <v>-</v>
          </cell>
          <cell r="BX246" t="str">
            <v>-</v>
          </cell>
          <cell r="BY246">
            <v>320</v>
          </cell>
          <cell r="BZ246">
            <v>969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969</v>
          </cell>
          <cell r="CL246" t="str">
            <v>-</v>
          </cell>
          <cell r="CM246" t="str">
            <v>-</v>
          </cell>
          <cell r="CN246">
            <v>238</v>
          </cell>
          <cell r="CO246" t="str">
            <v>-</v>
          </cell>
          <cell r="CP246" t="str">
            <v>-</v>
          </cell>
          <cell r="CQ246">
            <v>427</v>
          </cell>
          <cell r="CR246" t="str">
            <v>-</v>
          </cell>
          <cell r="CS246" t="str">
            <v>-</v>
          </cell>
          <cell r="CT246">
            <v>0</v>
          </cell>
          <cell r="CU246" t="str">
            <v>-</v>
          </cell>
          <cell r="CV246" t="str">
            <v>-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 t="str">
            <v>-</v>
          </cell>
          <cell r="DE246" t="str">
            <v>-</v>
          </cell>
          <cell r="DF246">
            <v>207</v>
          </cell>
          <cell r="DG246" t="str">
            <v>-</v>
          </cell>
          <cell r="DH246" t="str">
            <v>-</v>
          </cell>
          <cell r="DI246">
            <v>268</v>
          </cell>
          <cell r="DJ246" t="str">
            <v>-</v>
          </cell>
          <cell r="DK246" t="str">
            <v>-</v>
          </cell>
          <cell r="DL246">
            <v>0</v>
          </cell>
          <cell r="DM246" t="str">
            <v>-</v>
          </cell>
          <cell r="DN246" t="str">
            <v>-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1140</v>
          </cell>
          <cell r="DW246">
            <v>0</v>
          </cell>
          <cell r="DX246">
            <v>0</v>
          </cell>
          <cell r="DY246">
            <v>1140</v>
          </cell>
          <cell r="DZ246" t="str">
            <v>-</v>
          </cell>
          <cell r="EA246" t="str">
            <v>-</v>
          </cell>
          <cell r="EB246">
            <v>220</v>
          </cell>
          <cell r="EC246" t="str">
            <v>-</v>
          </cell>
          <cell r="ED246" t="str">
            <v>-</v>
          </cell>
          <cell r="EE246">
            <v>205</v>
          </cell>
          <cell r="EF246" t="str">
            <v>-</v>
          </cell>
          <cell r="EG246" t="str">
            <v>-</v>
          </cell>
          <cell r="EH246">
            <v>128</v>
          </cell>
          <cell r="EI246" t="str">
            <v>-</v>
          </cell>
          <cell r="EJ246" t="str">
            <v>-</v>
          </cell>
          <cell r="EK246">
            <v>58</v>
          </cell>
          <cell r="EL246">
            <v>611</v>
          </cell>
          <cell r="EM246" t="str">
            <v>-</v>
          </cell>
          <cell r="EN246" t="str">
            <v>-</v>
          </cell>
          <cell r="EO246">
            <v>0</v>
          </cell>
          <cell r="EP246" t="str">
            <v>-</v>
          </cell>
          <cell r="EQ246" t="str">
            <v>-</v>
          </cell>
          <cell r="ER246">
            <v>0</v>
          </cell>
          <cell r="ES246" t="str">
            <v>-</v>
          </cell>
          <cell r="ET246" t="str">
            <v>-</v>
          </cell>
          <cell r="EU246">
            <v>0</v>
          </cell>
          <cell r="EV246" t="str">
            <v>-</v>
          </cell>
          <cell r="EW246" t="str">
            <v>-</v>
          </cell>
          <cell r="EX246">
            <v>0</v>
          </cell>
          <cell r="EY246">
            <v>0</v>
          </cell>
          <cell r="EZ246" t="str">
            <v>-</v>
          </cell>
          <cell r="FA246" t="str">
            <v>-</v>
          </cell>
          <cell r="FB246">
            <v>0</v>
          </cell>
          <cell r="FC246" t="str">
            <v>-</v>
          </cell>
          <cell r="FD246" t="str">
            <v>-</v>
          </cell>
          <cell r="FE246">
            <v>0</v>
          </cell>
          <cell r="FF246" t="str">
            <v>-</v>
          </cell>
          <cell r="FG246" t="str">
            <v>-</v>
          </cell>
          <cell r="FH246">
            <v>0</v>
          </cell>
          <cell r="FI246" t="str">
            <v>-</v>
          </cell>
          <cell r="FJ246" t="str">
            <v>-</v>
          </cell>
          <cell r="FK246">
            <v>0</v>
          </cell>
          <cell r="FL246">
            <v>0</v>
          </cell>
          <cell r="FM246">
            <v>611</v>
          </cell>
          <cell r="FN246" t="str">
            <v>-</v>
          </cell>
          <cell r="FO246" t="str">
            <v>-</v>
          </cell>
          <cell r="FP246">
            <v>78</v>
          </cell>
          <cell r="FQ246" t="str">
            <v>-</v>
          </cell>
          <cell r="FR246" t="str">
            <v>-</v>
          </cell>
          <cell r="FS246">
            <v>0</v>
          </cell>
          <cell r="FT246" t="str">
            <v>-</v>
          </cell>
          <cell r="FU246" t="str">
            <v>-</v>
          </cell>
          <cell r="FV246">
            <v>0</v>
          </cell>
          <cell r="FW246" t="str">
            <v>-</v>
          </cell>
        </row>
        <row r="247">
          <cell r="A247" t="str">
            <v>ЖДППЗабайкальскДФО</v>
          </cell>
          <cell r="B247" t="str">
            <v>Читинский</v>
          </cell>
          <cell r="C247" t="str">
            <v>Забайкальск</v>
          </cell>
          <cell r="D247" t="str">
            <v>ЖДПП</v>
          </cell>
          <cell r="E247" t="str">
            <v>ЖДПП</v>
          </cell>
          <cell r="F247" t="str">
            <v>да</v>
          </cell>
          <cell r="G247" t="str">
            <v>ДФО</v>
          </cell>
          <cell r="H247" t="str">
            <v>Забайкальский край</v>
          </cell>
          <cell r="I247" t="str">
            <v>Восток</v>
          </cell>
          <cell r="J247" t="str">
            <v>РК (сухопутный)</v>
          </cell>
          <cell r="K247" t="str">
            <v>нет</v>
          </cell>
          <cell r="L247" t="str">
            <v>Китайская Народная Республика</v>
          </cell>
          <cell r="M247" t="str">
            <v>Маньчжурия</v>
          </cell>
          <cell r="N247">
            <v>18980</v>
          </cell>
          <cell r="O247">
            <v>0</v>
          </cell>
          <cell r="P247">
            <v>0</v>
          </cell>
          <cell r="Q247">
            <v>52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>
            <v>10042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>
            <v>314</v>
          </cell>
          <cell r="AB247" t="str">
            <v>-</v>
          </cell>
          <cell r="AC247" t="str">
            <v>-</v>
          </cell>
          <cell r="AD247" t="str">
            <v>-</v>
          </cell>
          <cell r="AE247" t="str">
            <v>-</v>
          </cell>
          <cell r="AF247">
            <v>0</v>
          </cell>
          <cell r="AG247">
            <v>10356</v>
          </cell>
          <cell r="AH247" t="str">
            <v>-</v>
          </cell>
          <cell r="AI247" t="str">
            <v>-</v>
          </cell>
          <cell r="AJ247" t="str">
            <v>-</v>
          </cell>
          <cell r="AK247" t="str">
            <v>-</v>
          </cell>
          <cell r="AL247">
            <v>10938</v>
          </cell>
          <cell r="AM247" t="str">
            <v>-</v>
          </cell>
          <cell r="AN247" t="str">
            <v>-</v>
          </cell>
          <cell r="AO247" t="str">
            <v>-</v>
          </cell>
          <cell r="AP247" t="str">
            <v>-</v>
          </cell>
          <cell r="AQ247">
            <v>313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11251</v>
          </cell>
          <cell r="AX247">
            <v>2689</v>
          </cell>
          <cell r="AY247">
            <v>3186</v>
          </cell>
          <cell r="AZ247">
            <v>3128</v>
          </cell>
          <cell r="BA247">
            <v>2971</v>
          </cell>
          <cell r="BB247">
            <v>11974</v>
          </cell>
          <cell r="BC247">
            <v>77</v>
          </cell>
          <cell r="BD247">
            <v>84</v>
          </cell>
          <cell r="BE247">
            <v>86</v>
          </cell>
          <cell r="BF247">
            <v>89</v>
          </cell>
          <cell r="BG247">
            <v>336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12310</v>
          </cell>
          <cell r="BN247" t="str">
            <v>-</v>
          </cell>
          <cell r="BO247" t="str">
            <v>-</v>
          </cell>
          <cell r="BP247">
            <v>2713</v>
          </cell>
          <cell r="BQ247" t="str">
            <v>-</v>
          </cell>
          <cell r="BR247" t="str">
            <v>-</v>
          </cell>
          <cell r="BS247">
            <v>3440</v>
          </cell>
          <cell r="BT247" t="str">
            <v>-</v>
          </cell>
          <cell r="BU247" t="str">
            <v>-</v>
          </cell>
          <cell r="BV247">
            <v>3037</v>
          </cell>
          <cell r="BW247" t="str">
            <v>-</v>
          </cell>
          <cell r="BX247" t="str">
            <v>-</v>
          </cell>
          <cell r="BY247">
            <v>3173</v>
          </cell>
          <cell r="BZ247">
            <v>12363</v>
          </cell>
          <cell r="CA247">
            <v>30</v>
          </cell>
          <cell r="CB247">
            <v>0</v>
          </cell>
          <cell r="CC247">
            <v>0</v>
          </cell>
          <cell r="CD247">
            <v>0</v>
          </cell>
          <cell r="CE247">
            <v>30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12393</v>
          </cell>
          <cell r="CL247" t="str">
            <v>-</v>
          </cell>
          <cell r="CM247" t="str">
            <v>-</v>
          </cell>
          <cell r="CN247">
            <v>3301</v>
          </cell>
          <cell r="CO247" t="str">
            <v>-</v>
          </cell>
          <cell r="CP247" t="str">
            <v>-</v>
          </cell>
          <cell r="CQ247">
            <v>3400</v>
          </cell>
          <cell r="CR247" t="str">
            <v>-</v>
          </cell>
          <cell r="CS247" t="str">
            <v>-</v>
          </cell>
          <cell r="CT247">
            <v>0</v>
          </cell>
          <cell r="CU247" t="str">
            <v>-</v>
          </cell>
          <cell r="CV247" t="str">
            <v>-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 t="str">
            <v>-</v>
          </cell>
          <cell r="DE247" t="str">
            <v>-</v>
          </cell>
          <cell r="DF247">
            <v>3356</v>
          </cell>
          <cell r="DG247" t="str">
            <v>-</v>
          </cell>
          <cell r="DH247" t="str">
            <v>-</v>
          </cell>
          <cell r="DI247">
            <v>2971</v>
          </cell>
          <cell r="DJ247" t="str">
            <v>-</v>
          </cell>
          <cell r="DK247" t="str">
            <v>-</v>
          </cell>
          <cell r="DL247">
            <v>0</v>
          </cell>
          <cell r="DM247" t="str">
            <v>-</v>
          </cell>
          <cell r="DN247" t="str">
            <v>-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13028</v>
          </cell>
          <cell r="DW247">
            <v>0</v>
          </cell>
          <cell r="DX247">
            <v>0</v>
          </cell>
          <cell r="DY247">
            <v>13028</v>
          </cell>
          <cell r="DZ247" t="str">
            <v>-</v>
          </cell>
          <cell r="EA247" t="str">
            <v>-</v>
          </cell>
          <cell r="EB247">
            <v>2668</v>
          </cell>
          <cell r="EC247" t="str">
            <v>-</v>
          </cell>
          <cell r="ED247" t="str">
            <v>-</v>
          </cell>
          <cell r="EE247">
            <v>3228</v>
          </cell>
          <cell r="EF247" t="str">
            <v>-</v>
          </cell>
          <cell r="EG247" t="str">
            <v>-</v>
          </cell>
          <cell r="EH247">
            <v>3454</v>
          </cell>
          <cell r="EI247" t="str">
            <v>-</v>
          </cell>
          <cell r="EJ247" t="str">
            <v>-</v>
          </cell>
          <cell r="EK247">
            <v>9240</v>
          </cell>
          <cell r="EL247">
            <v>18590</v>
          </cell>
          <cell r="EM247" t="str">
            <v>-</v>
          </cell>
          <cell r="EN247" t="str">
            <v>-</v>
          </cell>
          <cell r="EO247">
            <v>0</v>
          </cell>
          <cell r="EP247" t="str">
            <v>-</v>
          </cell>
          <cell r="EQ247" t="str">
            <v>-</v>
          </cell>
          <cell r="ER247">
            <v>0</v>
          </cell>
          <cell r="ES247" t="str">
            <v>-</v>
          </cell>
          <cell r="ET247" t="str">
            <v>-</v>
          </cell>
          <cell r="EU247">
            <v>0</v>
          </cell>
          <cell r="EV247" t="str">
            <v>-</v>
          </cell>
          <cell r="EW247" t="str">
            <v>-</v>
          </cell>
          <cell r="EX247">
            <v>0</v>
          </cell>
          <cell r="EY247">
            <v>0</v>
          </cell>
          <cell r="EZ247" t="str">
            <v>-</v>
          </cell>
          <cell r="FA247" t="str">
            <v>-</v>
          </cell>
          <cell r="FB247">
            <v>0</v>
          </cell>
          <cell r="FC247" t="str">
            <v>-</v>
          </cell>
          <cell r="FD247" t="str">
            <v>-</v>
          </cell>
          <cell r="FE247">
            <v>0</v>
          </cell>
          <cell r="FF247" t="str">
            <v>-</v>
          </cell>
          <cell r="FG247" t="str">
            <v>-</v>
          </cell>
          <cell r="FH247">
            <v>0</v>
          </cell>
          <cell r="FI247" t="str">
            <v>-</v>
          </cell>
          <cell r="FJ247" t="str">
            <v>-</v>
          </cell>
          <cell r="FK247">
            <v>0</v>
          </cell>
          <cell r="FL247">
            <v>0</v>
          </cell>
          <cell r="FM247">
            <v>18590</v>
          </cell>
          <cell r="FN247" t="str">
            <v>-</v>
          </cell>
          <cell r="FO247" t="str">
            <v>-</v>
          </cell>
          <cell r="FP247">
            <v>3525</v>
          </cell>
          <cell r="FQ247" t="str">
            <v>-</v>
          </cell>
          <cell r="FR247" t="str">
            <v>-</v>
          </cell>
          <cell r="FS247">
            <v>0</v>
          </cell>
          <cell r="FT247" t="str">
            <v>-</v>
          </cell>
          <cell r="FU247" t="str">
            <v>-</v>
          </cell>
          <cell r="FV247">
            <v>0</v>
          </cell>
          <cell r="FW247" t="str">
            <v>-</v>
          </cell>
        </row>
        <row r="248">
          <cell r="A248" t="str">
            <v>ЖДППЗауральеУФО</v>
          </cell>
          <cell r="B248" t="str">
            <v>Уральский</v>
          </cell>
          <cell r="C248" t="str">
            <v>Зауралье</v>
          </cell>
          <cell r="D248" t="str">
            <v>ЖДПП</v>
          </cell>
          <cell r="E248" t="str">
            <v>ЖДПП</v>
          </cell>
          <cell r="F248" t="str">
            <v>да</v>
          </cell>
          <cell r="G248" t="str">
            <v>УФО</v>
          </cell>
          <cell r="H248" t="str">
            <v>Курганская область</v>
          </cell>
          <cell r="I248" t="str">
            <v>Не является признаком отнесения к МТК</v>
          </cell>
          <cell r="J248" t="str">
            <v>Не является признаком отнесения к МТК</v>
          </cell>
          <cell r="K248" t="str">
            <v>нет</v>
          </cell>
          <cell r="L248" t="str">
            <v>Республика Казахстан</v>
          </cell>
          <cell r="M248" t="str">
            <v>Пресногорьковская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>
            <v>5927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>
            <v>0</v>
          </cell>
          <cell r="AB248" t="str">
            <v>-</v>
          </cell>
          <cell r="AC248" t="str">
            <v>-</v>
          </cell>
          <cell r="AD248" t="str">
            <v>-</v>
          </cell>
          <cell r="AE248" t="str">
            <v>-</v>
          </cell>
          <cell r="AF248">
            <v>0</v>
          </cell>
          <cell r="AG248">
            <v>5927</v>
          </cell>
          <cell r="AH248" t="str">
            <v>-</v>
          </cell>
          <cell r="AI248" t="str">
            <v>-</v>
          </cell>
          <cell r="AJ248" t="str">
            <v>-</v>
          </cell>
          <cell r="AK248" t="str">
            <v>-</v>
          </cell>
          <cell r="AL248">
            <v>4917</v>
          </cell>
          <cell r="AM248" t="str">
            <v>-</v>
          </cell>
          <cell r="AN248" t="str">
            <v>-</v>
          </cell>
          <cell r="AO248" t="str">
            <v>-</v>
          </cell>
          <cell r="AP248" t="str">
            <v>-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4917</v>
          </cell>
          <cell r="AX248">
            <v>1340</v>
          </cell>
          <cell r="AY248">
            <v>1385</v>
          </cell>
          <cell r="AZ248">
            <v>1508</v>
          </cell>
          <cell r="BA248">
            <v>1293</v>
          </cell>
          <cell r="BB248">
            <v>5526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5526</v>
          </cell>
          <cell r="BN248" t="str">
            <v>-</v>
          </cell>
          <cell r="BO248" t="str">
            <v>-</v>
          </cell>
          <cell r="BP248">
            <v>1378</v>
          </cell>
          <cell r="BQ248" t="str">
            <v>-</v>
          </cell>
          <cell r="BR248" t="str">
            <v>-</v>
          </cell>
          <cell r="BS248">
            <v>1794</v>
          </cell>
          <cell r="BT248" t="str">
            <v>-</v>
          </cell>
          <cell r="BU248" t="str">
            <v>-</v>
          </cell>
          <cell r="BV248">
            <v>1469</v>
          </cell>
          <cell r="BW248" t="str">
            <v>-</v>
          </cell>
          <cell r="BX248" t="str">
            <v>-</v>
          </cell>
          <cell r="BY248">
            <v>1701</v>
          </cell>
          <cell r="BZ248">
            <v>6342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6342</v>
          </cell>
          <cell r="CL248" t="str">
            <v>-</v>
          </cell>
          <cell r="CM248" t="str">
            <v>-</v>
          </cell>
          <cell r="CN248">
            <v>876</v>
          </cell>
          <cell r="CO248" t="str">
            <v>-</v>
          </cell>
          <cell r="CP248" t="str">
            <v>-</v>
          </cell>
          <cell r="CQ248">
            <v>1603</v>
          </cell>
          <cell r="CR248" t="str">
            <v>-</v>
          </cell>
          <cell r="CS248" t="str">
            <v>-</v>
          </cell>
          <cell r="CT248">
            <v>0</v>
          </cell>
          <cell r="CU248" t="str">
            <v>-</v>
          </cell>
          <cell r="CV248" t="str">
            <v>-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 t="str">
            <v>-</v>
          </cell>
          <cell r="DE248" t="str">
            <v>-</v>
          </cell>
          <cell r="DF248">
            <v>1428</v>
          </cell>
          <cell r="DG248" t="str">
            <v>-</v>
          </cell>
          <cell r="DH248" t="str">
            <v>-</v>
          </cell>
          <cell r="DI248">
            <v>1378</v>
          </cell>
          <cell r="DJ248" t="str">
            <v>-</v>
          </cell>
          <cell r="DK248" t="str">
            <v>-</v>
          </cell>
          <cell r="DL248">
            <v>0</v>
          </cell>
          <cell r="DM248" t="str">
            <v>-</v>
          </cell>
          <cell r="DN248" t="str">
            <v>-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5285</v>
          </cell>
          <cell r="DW248">
            <v>0</v>
          </cell>
          <cell r="DX248">
            <v>0</v>
          </cell>
          <cell r="DY248">
            <v>5285</v>
          </cell>
          <cell r="DZ248" t="str">
            <v>-</v>
          </cell>
          <cell r="EA248" t="str">
            <v>-</v>
          </cell>
          <cell r="EB248">
            <v>1434</v>
          </cell>
          <cell r="EC248" t="str">
            <v>-</v>
          </cell>
          <cell r="ED248" t="str">
            <v>-</v>
          </cell>
          <cell r="EE248">
            <v>1500</v>
          </cell>
          <cell r="EF248" t="str">
            <v>-</v>
          </cell>
          <cell r="EG248" t="str">
            <v>-</v>
          </cell>
          <cell r="EH248">
            <v>1356</v>
          </cell>
          <cell r="EI248" t="str">
            <v>-</v>
          </cell>
          <cell r="EJ248" t="str">
            <v>-</v>
          </cell>
          <cell r="EK248">
            <v>1433</v>
          </cell>
          <cell r="EL248">
            <v>5723</v>
          </cell>
          <cell r="EM248" t="str">
            <v>-</v>
          </cell>
          <cell r="EN248" t="str">
            <v>-</v>
          </cell>
          <cell r="EO248">
            <v>0</v>
          </cell>
          <cell r="EP248" t="str">
            <v>-</v>
          </cell>
          <cell r="EQ248" t="str">
            <v>-</v>
          </cell>
          <cell r="ER248">
            <v>0</v>
          </cell>
          <cell r="ES248" t="str">
            <v>-</v>
          </cell>
          <cell r="ET248" t="str">
            <v>-</v>
          </cell>
          <cell r="EU248">
            <v>0</v>
          </cell>
          <cell r="EV248" t="str">
            <v>-</v>
          </cell>
          <cell r="EW248" t="str">
            <v>-</v>
          </cell>
          <cell r="EX248">
            <v>0</v>
          </cell>
          <cell r="EY248">
            <v>0</v>
          </cell>
          <cell r="EZ248" t="str">
            <v>-</v>
          </cell>
          <cell r="FA248" t="str">
            <v>-</v>
          </cell>
          <cell r="FB248">
            <v>0</v>
          </cell>
          <cell r="FC248" t="str">
            <v>-</v>
          </cell>
          <cell r="FD248" t="str">
            <v>-</v>
          </cell>
          <cell r="FE248">
            <v>0</v>
          </cell>
          <cell r="FF248" t="str">
            <v>-</v>
          </cell>
          <cell r="FG248" t="str">
            <v>-</v>
          </cell>
          <cell r="FH248">
            <v>0</v>
          </cell>
          <cell r="FI248" t="str">
            <v>-</v>
          </cell>
          <cell r="FJ248" t="str">
            <v>-</v>
          </cell>
          <cell r="FK248">
            <v>0</v>
          </cell>
          <cell r="FL248">
            <v>0</v>
          </cell>
          <cell r="FM248">
            <v>5723</v>
          </cell>
          <cell r="FN248" t="str">
            <v>-</v>
          </cell>
          <cell r="FO248" t="str">
            <v>-</v>
          </cell>
          <cell r="FP248">
            <v>0</v>
          </cell>
          <cell r="FQ248" t="str">
            <v>-</v>
          </cell>
          <cell r="FR248" t="str">
            <v>-</v>
          </cell>
          <cell r="FS248">
            <v>1403</v>
          </cell>
          <cell r="FT248" t="str">
            <v>-</v>
          </cell>
          <cell r="FU248" t="str">
            <v>-</v>
          </cell>
          <cell r="FV248">
            <v>0</v>
          </cell>
          <cell r="FW248" t="str">
            <v>-</v>
          </cell>
        </row>
        <row r="249">
          <cell r="A249" t="str">
            <v>ЖДППИвангородСЗФО</v>
          </cell>
          <cell r="B249" t="str">
            <v>Санкт-Петербургский</v>
          </cell>
          <cell r="C249" t="str">
            <v>Ивангород</v>
          </cell>
          <cell r="D249" t="str">
            <v>ЖДПП</v>
          </cell>
          <cell r="E249" t="str">
            <v>ЖДПП</v>
          </cell>
          <cell r="F249" t="str">
            <v>да</v>
          </cell>
          <cell r="G249" t="str">
            <v>СЗФО</v>
          </cell>
          <cell r="H249" t="str">
            <v>Ленинградская область</v>
          </cell>
          <cell r="I249" t="str">
            <v>Западный</v>
          </cell>
          <cell r="J249" t="str">
            <v>Сухопутный</v>
          </cell>
          <cell r="K249" t="str">
            <v>нет</v>
          </cell>
          <cell r="L249" t="str">
            <v>Эстонская Республика</v>
          </cell>
          <cell r="M249" t="str">
            <v>Нарва</v>
          </cell>
          <cell r="N249">
            <v>7300</v>
          </cell>
          <cell r="O249">
            <v>2190</v>
          </cell>
          <cell r="P249">
            <v>0</v>
          </cell>
          <cell r="Q249">
            <v>26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>
            <v>3202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>
            <v>723</v>
          </cell>
          <cell r="AB249" t="str">
            <v>-</v>
          </cell>
          <cell r="AC249" t="str">
            <v>-</v>
          </cell>
          <cell r="AD249" t="str">
            <v>-</v>
          </cell>
          <cell r="AE249" t="str">
            <v>-</v>
          </cell>
          <cell r="AF249">
            <v>0</v>
          </cell>
          <cell r="AG249">
            <v>3925</v>
          </cell>
          <cell r="AH249" t="str">
            <v>-</v>
          </cell>
          <cell r="AI249" t="str">
            <v>-</v>
          </cell>
          <cell r="AJ249" t="str">
            <v>-</v>
          </cell>
          <cell r="AK249" t="str">
            <v>-</v>
          </cell>
          <cell r="AL249">
            <v>3152</v>
          </cell>
          <cell r="AM249" t="str">
            <v>-</v>
          </cell>
          <cell r="AN249" t="str">
            <v>-</v>
          </cell>
          <cell r="AO249" t="str">
            <v>-</v>
          </cell>
          <cell r="AP249" t="str">
            <v>-</v>
          </cell>
          <cell r="AQ249">
            <v>708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3860</v>
          </cell>
          <cell r="AX249">
            <v>857</v>
          </cell>
          <cell r="AY249">
            <v>883</v>
          </cell>
          <cell r="AZ249">
            <v>862</v>
          </cell>
          <cell r="BA249">
            <v>942</v>
          </cell>
          <cell r="BB249">
            <v>3544</v>
          </cell>
          <cell r="BC249">
            <v>181</v>
          </cell>
          <cell r="BD249">
            <v>178</v>
          </cell>
          <cell r="BE249">
            <v>182</v>
          </cell>
          <cell r="BF249">
            <v>188</v>
          </cell>
          <cell r="BG249">
            <v>729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4273</v>
          </cell>
          <cell r="BN249" t="str">
            <v>-</v>
          </cell>
          <cell r="BO249" t="str">
            <v>-</v>
          </cell>
          <cell r="BP249">
            <v>883</v>
          </cell>
          <cell r="BQ249" t="str">
            <v>-</v>
          </cell>
          <cell r="BR249" t="str">
            <v>-</v>
          </cell>
          <cell r="BS249">
            <v>0</v>
          </cell>
          <cell r="BT249" t="str">
            <v>-</v>
          </cell>
          <cell r="BU249" t="str">
            <v>-</v>
          </cell>
          <cell r="BV249">
            <v>0</v>
          </cell>
          <cell r="BW249" t="str">
            <v>-</v>
          </cell>
          <cell r="BX249" t="str">
            <v>-</v>
          </cell>
          <cell r="BY249">
            <v>0</v>
          </cell>
          <cell r="BZ249">
            <v>883</v>
          </cell>
          <cell r="CA249">
            <v>120</v>
          </cell>
          <cell r="CB249">
            <v>967</v>
          </cell>
          <cell r="CC249">
            <v>0</v>
          </cell>
          <cell r="CD249">
            <v>820</v>
          </cell>
          <cell r="CE249">
            <v>1907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2790</v>
          </cell>
          <cell r="CL249" t="str">
            <v>-</v>
          </cell>
          <cell r="CM249" t="str">
            <v>-</v>
          </cell>
          <cell r="CN249">
            <v>750</v>
          </cell>
          <cell r="CO249" t="str">
            <v>-</v>
          </cell>
          <cell r="CP249" t="str">
            <v>-</v>
          </cell>
          <cell r="CQ249">
            <v>920</v>
          </cell>
          <cell r="CR249" t="str">
            <v>-</v>
          </cell>
          <cell r="CS249" t="str">
            <v>-</v>
          </cell>
          <cell r="CT249">
            <v>0</v>
          </cell>
          <cell r="CU249" t="str">
            <v>-</v>
          </cell>
          <cell r="CV249" t="str">
            <v>-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 t="str">
            <v>-</v>
          </cell>
          <cell r="DE249" t="str">
            <v>-</v>
          </cell>
          <cell r="DF249">
            <v>668</v>
          </cell>
          <cell r="DG249" t="str">
            <v>-</v>
          </cell>
          <cell r="DH249" t="str">
            <v>-</v>
          </cell>
          <cell r="DI249">
            <v>1492</v>
          </cell>
          <cell r="DJ249" t="str">
            <v>-</v>
          </cell>
          <cell r="DK249" t="str">
            <v>-</v>
          </cell>
          <cell r="DL249">
            <v>0</v>
          </cell>
          <cell r="DM249" t="str">
            <v>-</v>
          </cell>
          <cell r="DN249" t="str">
            <v>-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  <cell r="DV249">
            <v>3830</v>
          </cell>
          <cell r="DW249">
            <v>0</v>
          </cell>
          <cell r="DX249">
            <v>0</v>
          </cell>
          <cell r="DY249">
            <v>3830</v>
          </cell>
          <cell r="DZ249" t="str">
            <v>-</v>
          </cell>
          <cell r="EA249" t="str">
            <v>-</v>
          </cell>
          <cell r="EB249">
            <v>680</v>
          </cell>
          <cell r="EC249" t="str">
            <v>-</v>
          </cell>
          <cell r="ED249" t="str">
            <v>-</v>
          </cell>
          <cell r="EE249">
            <v>366</v>
          </cell>
          <cell r="EF249" t="str">
            <v>-</v>
          </cell>
          <cell r="EG249" t="str">
            <v>-</v>
          </cell>
          <cell r="EH249">
            <v>325</v>
          </cell>
          <cell r="EI249" t="str">
            <v>-</v>
          </cell>
          <cell r="EJ249" t="str">
            <v>-</v>
          </cell>
          <cell r="EK249">
            <v>351</v>
          </cell>
          <cell r="EL249">
            <v>1722</v>
          </cell>
          <cell r="EM249" t="str">
            <v>-</v>
          </cell>
          <cell r="EN249" t="str">
            <v>-</v>
          </cell>
          <cell r="EO249">
            <v>0</v>
          </cell>
          <cell r="EP249" t="str">
            <v>-</v>
          </cell>
          <cell r="EQ249" t="str">
            <v>-</v>
          </cell>
          <cell r="ER249">
            <v>0</v>
          </cell>
          <cell r="ES249" t="str">
            <v>-</v>
          </cell>
          <cell r="ET249" t="str">
            <v>-</v>
          </cell>
          <cell r="EU249">
            <v>0</v>
          </cell>
          <cell r="EV249" t="str">
            <v>-</v>
          </cell>
          <cell r="EW249" t="str">
            <v>-</v>
          </cell>
          <cell r="EX249">
            <v>0</v>
          </cell>
          <cell r="EY249">
            <v>0</v>
          </cell>
          <cell r="EZ249" t="str">
            <v>-</v>
          </cell>
          <cell r="FA249" t="str">
            <v>-</v>
          </cell>
          <cell r="FB249">
            <v>0</v>
          </cell>
          <cell r="FC249" t="str">
            <v>-</v>
          </cell>
          <cell r="FD249" t="str">
            <v>-</v>
          </cell>
          <cell r="FE249">
            <v>0</v>
          </cell>
          <cell r="FF249" t="str">
            <v>-</v>
          </cell>
          <cell r="FG249" t="str">
            <v>-</v>
          </cell>
          <cell r="FH249">
            <v>0</v>
          </cell>
          <cell r="FI249" t="str">
            <v>-</v>
          </cell>
          <cell r="FJ249" t="str">
            <v>-</v>
          </cell>
          <cell r="FK249">
            <v>0</v>
          </cell>
          <cell r="FL249">
            <v>0</v>
          </cell>
          <cell r="FM249">
            <v>1722</v>
          </cell>
          <cell r="FN249" t="str">
            <v>-</v>
          </cell>
          <cell r="FO249" t="str">
            <v>-</v>
          </cell>
          <cell r="FP249">
            <v>258</v>
          </cell>
          <cell r="FQ249" t="str">
            <v>-</v>
          </cell>
          <cell r="FR249" t="str">
            <v>-</v>
          </cell>
          <cell r="FS249">
            <v>0</v>
          </cell>
          <cell r="FT249" t="str">
            <v>-</v>
          </cell>
          <cell r="FU249" t="str">
            <v>-</v>
          </cell>
          <cell r="FV249">
            <v>0</v>
          </cell>
          <cell r="FW249" t="str">
            <v>-</v>
          </cell>
        </row>
        <row r="250">
          <cell r="A250" t="str">
            <v>ЖДППИлек-ПеньковкаЦФО</v>
          </cell>
          <cell r="B250" t="str">
            <v>Белгородский</v>
          </cell>
          <cell r="C250" t="str">
            <v>Илек-Пеньковка</v>
          </cell>
          <cell r="D250" t="str">
            <v>ЖДПП</v>
          </cell>
          <cell r="E250" t="str">
            <v>ЖДПП</v>
          </cell>
          <cell r="F250" t="str">
            <v>да</v>
          </cell>
          <cell r="G250" t="str">
            <v>ЦФО</v>
          </cell>
          <cell r="H250" t="str">
            <v>Белгородская область</v>
          </cell>
          <cell r="I250" t="str">
            <v>Западный</v>
          </cell>
          <cell r="J250" t="str">
            <v>Сухопутный</v>
          </cell>
          <cell r="K250" t="str">
            <v>нет</v>
          </cell>
          <cell r="L250" t="str">
            <v>Украина</v>
          </cell>
          <cell r="M250" t="str">
            <v>Пушкарное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>
            <v>0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>
            <v>0</v>
          </cell>
          <cell r="AB250" t="str">
            <v>-</v>
          </cell>
          <cell r="AC250" t="str">
            <v>-</v>
          </cell>
          <cell r="AD250" t="str">
            <v>-</v>
          </cell>
          <cell r="AE250" t="str">
            <v>-</v>
          </cell>
          <cell r="AF250">
            <v>0</v>
          </cell>
          <cell r="AG250">
            <v>0</v>
          </cell>
          <cell r="AH250" t="str">
            <v>-</v>
          </cell>
          <cell r="AI250" t="str">
            <v>-</v>
          </cell>
          <cell r="AJ250" t="str">
            <v>-</v>
          </cell>
          <cell r="AK250" t="str">
            <v>-</v>
          </cell>
          <cell r="AL250">
            <v>0</v>
          </cell>
          <cell r="AM250" t="str">
            <v>-</v>
          </cell>
          <cell r="AN250" t="str">
            <v>-</v>
          </cell>
          <cell r="AO250" t="str">
            <v>-</v>
          </cell>
          <cell r="AP250" t="str">
            <v>-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-</v>
          </cell>
          <cell r="BO250" t="str">
            <v>-</v>
          </cell>
          <cell r="BP250">
            <v>0</v>
          </cell>
          <cell r="BQ250" t="str">
            <v>-</v>
          </cell>
          <cell r="BR250" t="str">
            <v>-</v>
          </cell>
          <cell r="BS250">
            <v>0</v>
          </cell>
          <cell r="BT250" t="str">
            <v>-</v>
          </cell>
          <cell r="BU250" t="str">
            <v>-</v>
          </cell>
          <cell r="BV250">
            <v>0</v>
          </cell>
          <cell r="BW250" t="str">
            <v>-</v>
          </cell>
          <cell r="BX250" t="str">
            <v>-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 t="str">
            <v>-</v>
          </cell>
          <cell r="CM250" t="str">
            <v>-</v>
          </cell>
          <cell r="CN250">
            <v>0</v>
          </cell>
          <cell r="CO250" t="str">
            <v>-</v>
          </cell>
          <cell r="CP250" t="str">
            <v>-</v>
          </cell>
          <cell r="CQ250">
            <v>0</v>
          </cell>
          <cell r="CR250" t="str">
            <v>-</v>
          </cell>
          <cell r="CS250" t="str">
            <v>-</v>
          </cell>
          <cell r="CT250">
            <v>0</v>
          </cell>
          <cell r="CU250" t="str">
            <v>-</v>
          </cell>
          <cell r="CV250" t="str">
            <v>-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 t="str">
            <v>-</v>
          </cell>
          <cell r="DE250" t="str">
            <v>-</v>
          </cell>
          <cell r="DF250">
            <v>0</v>
          </cell>
          <cell r="DG250" t="str">
            <v>-</v>
          </cell>
          <cell r="DH250" t="str">
            <v>-</v>
          </cell>
          <cell r="DI250">
            <v>0</v>
          </cell>
          <cell r="DJ250" t="str">
            <v>-</v>
          </cell>
          <cell r="DK250" t="str">
            <v>-</v>
          </cell>
          <cell r="DL250">
            <v>0</v>
          </cell>
          <cell r="DM250" t="str">
            <v>-</v>
          </cell>
          <cell r="DN250" t="str">
            <v>-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  <cell r="DV250">
            <v>0</v>
          </cell>
          <cell r="DW250">
            <v>0</v>
          </cell>
          <cell r="DX250">
            <v>0</v>
          </cell>
          <cell r="DY250">
            <v>0</v>
          </cell>
          <cell r="DZ250" t="str">
            <v>-</v>
          </cell>
          <cell r="EA250" t="str">
            <v>-</v>
          </cell>
          <cell r="EB250">
            <v>0</v>
          </cell>
          <cell r="EC250" t="str">
            <v>-</v>
          </cell>
          <cell r="ED250" t="str">
            <v>-</v>
          </cell>
          <cell r="EE250">
            <v>0</v>
          </cell>
          <cell r="EF250" t="str">
            <v>-</v>
          </cell>
          <cell r="EG250" t="str">
            <v>-</v>
          </cell>
          <cell r="EH250">
            <v>0</v>
          </cell>
          <cell r="EI250" t="str">
            <v>-</v>
          </cell>
          <cell r="EJ250" t="str">
            <v>-</v>
          </cell>
          <cell r="EK250">
            <v>0</v>
          </cell>
          <cell r="EL250">
            <v>0</v>
          </cell>
          <cell r="EM250" t="str">
            <v>-</v>
          </cell>
          <cell r="EN250" t="str">
            <v>-</v>
          </cell>
          <cell r="EO250">
            <v>0</v>
          </cell>
          <cell r="EP250" t="str">
            <v>-</v>
          </cell>
          <cell r="EQ250" t="str">
            <v>-</v>
          </cell>
          <cell r="ER250">
            <v>0</v>
          </cell>
          <cell r="ES250" t="str">
            <v>-</v>
          </cell>
          <cell r="ET250" t="str">
            <v>-</v>
          </cell>
          <cell r="EU250">
            <v>0</v>
          </cell>
          <cell r="EV250" t="str">
            <v>-</v>
          </cell>
          <cell r="EW250" t="str">
            <v>-</v>
          </cell>
          <cell r="EX250">
            <v>0</v>
          </cell>
          <cell r="EY250">
            <v>0</v>
          </cell>
          <cell r="EZ250" t="str">
            <v>-</v>
          </cell>
          <cell r="FA250" t="str">
            <v>-</v>
          </cell>
          <cell r="FB250">
            <v>0</v>
          </cell>
          <cell r="FC250" t="str">
            <v>-</v>
          </cell>
          <cell r="FD250" t="str">
            <v>-</v>
          </cell>
          <cell r="FE250">
            <v>0</v>
          </cell>
          <cell r="FF250" t="str">
            <v>-</v>
          </cell>
          <cell r="FG250" t="str">
            <v>-</v>
          </cell>
          <cell r="FH250">
            <v>0</v>
          </cell>
          <cell r="FI250" t="str">
            <v>-</v>
          </cell>
          <cell r="FJ250" t="str">
            <v>-</v>
          </cell>
          <cell r="FK250">
            <v>0</v>
          </cell>
          <cell r="FL250">
            <v>0</v>
          </cell>
          <cell r="FM250">
            <v>0</v>
          </cell>
          <cell r="FN250" t="str">
            <v>-</v>
          </cell>
          <cell r="FO250" t="str">
            <v>-</v>
          </cell>
          <cell r="FP250">
            <v>0</v>
          </cell>
          <cell r="FQ250" t="str">
            <v>-</v>
          </cell>
          <cell r="FR250" t="str">
            <v>-</v>
          </cell>
          <cell r="FS250">
            <v>0</v>
          </cell>
          <cell r="FT250" t="str">
            <v>-</v>
          </cell>
          <cell r="FU250" t="str">
            <v>-</v>
          </cell>
          <cell r="FV250">
            <v>0</v>
          </cell>
          <cell r="FW250" t="str">
            <v>-</v>
          </cell>
        </row>
        <row r="251">
          <cell r="A251" t="str">
            <v>ЖДППИлецк-1 (Жайсан, Шынгырлау)ПФО</v>
          </cell>
          <cell r="B251" t="str">
            <v>Уральский</v>
          </cell>
          <cell r="C251" t="str">
            <v>Илецк-1 (Жайсан, Шынгырлау)</v>
          </cell>
          <cell r="D251" t="str">
            <v>ЖДПП</v>
          </cell>
          <cell r="E251" t="str">
            <v>ЖДПП</v>
          </cell>
          <cell r="F251" t="str">
            <v>да</v>
          </cell>
          <cell r="G251" t="str">
            <v>ПФО</v>
          </cell>
          <cell r="H251" t="str">
            <v>Оренбургская область</v>
          </cell>
          <cell r="I251" t="str">
            <v>Не является признаком отнесения к МТК</v>
          </cell>
          <cell r="J251" t="str">
            <v>Не является признаком отнесения к МТК</v>
          </cell>
          <cell r="K251" t="str">
            <v>нет</v>
          </cell>
          <cell r="L251" t="str">
            <v>Республика Казахстан</v>
          </cell>
          <cell r="M251" t="str">
            <v>Жайсан, Шынгырлау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>
            <v>10094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>
            <v>2376</v>
          </cell>
          <cell r="AB251" t="str">
            <v>-</v>
          </cell>
          <cell r="AC251" t="str">
            <v>-</v>
          </cell>
          <cell r="AD251" t="str">
            <v>-</v>
          </cell>
          <cell r="AE251" t="str">
            <v>-</v>
          </cell>
          <cell r="AF251">
            <v>0</v>
          </cell>
          <cell r="AG251">
            <v>12470</v>
          </cell>
          <cell r="AH251" t="str">
            <v>-</v>
          </cell>
          <cell r="AI251" t="str">
            <v>-</v>
          </cell>
          <cell r="AJ251" t="str">
            <v>-</v>
          </cell>
          <cell r="AK251" t="str">
            <v>-</v>
          </cell>
          <cell r="AL251">
            <v>10728</v>
          </cell>
          <cell r="AM251" t="str">
            <v>-</v>
          </cell>
          <cell r="AN251" t="str">
            <v>-</v>
          </cell>
          <cell r="AO251" t="str">
            <v>-</v>
          </cell>
          <cell r="AP251" t="str">
            <v>-</v>
          </cell>
          <cell r="AQ251">
            <v>2245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12973</v>
          </cell>
          <cell r="AX251">
            <v>2306</v>
          </cell>
          <cell r="AY251">
            <v>2565</v>
          </cell>
          <cell r="AZ251">
            <v>2982</v>
          </cell>
          <cell r="BA251">
            <v>2420</v>
          </cell>
          <cell r="BB251">
            <v>10273</v>
          </cell>
          <cell r="BC251">
            <v>195</v>
          </cell>
          <cell r="BD251">
            <v>276</v>
          </cell>
          <cell r="BE251">
            <v>169</v>
          </cell>
          <cell r="BF251">
            <v>232</v>
          </cell>
          <cell r="BG251">
            <v>872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11145</v>
          </cell>
          <cell r="BN251" t="str">
            <v>-</v>
          </cell>
          <cell r="BO251" t="str">
            <v>-</v>
          </cell>
          <cell r="BP251">
            <v>2103</v>
          </cell>
          <cell r="BQ251" t="str">
            <v>-</v>
          </cell>
          <cell r="BR251" t="str">
            <v>-</v>
          </cell>
          <cell r="BS251">
            <v>2310</v>
          </cell>
          <cell r="BT251" t="str">
            <v>-</v>
          </cell>
          <cell r="BU251" t="str">
            <v>-</v>
          </cell>
          <cell r="BV251">
            <v>2151</v>
          </cell>
          <cell r="BW251" t="str">
            <v>-</v>
          </cell>
          <cell r="BX251" t="str">
            <v>-</v>
          </cell>
          <cell r="BY251">
            <v>2306</v>
          </cell>
          <cell r="BZ251">
            <v>8870</v>
          </cell>
          <cell r="CA251">
            <v>184</v>
          </cell>
          <cell r="CB251">
            <v>0</v>
          </cell>
          <cell r="CC251">
            <v>26</v>
          </cell>
          <cell r="CD251">
            <v>13</v>
          </cell>
          <cell r="CE251">
            <v>223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9093</v>
          </cell>
          <cell r="CL251" t="str">
            <v>-</v>
          </cell>
          <cell r="CM251" t="str">
            <v>-</v>
          </cell>
          <cell r="CN251">
            <v>1866</v>
          </cell>
          <cell r="CO251" t="str">
            <v>-</v>
          </cell>
          <cell r="CP251" t="str">
            <v>-</v>
          </cell>
          <cell r="CQ251">
            <v>2101</v>
          </cell>
          <cell r="CR251" t="str">
            <v>-</v>
          </cell>
          <cell r="CS251" t="str">
            <v>-</v>
          </cell>
          <cell r="CT251">
            <v>6</v>
          </cell>
          <cell r="CU251" t="str">
            <v>-</v>
          </cell>
          <cell r="CV251" t="str">
            <v>-</v>
          </cell>
          <cell r="CW251">
            <v>10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 t="str">
            <v>-</v>
          </cell>
          <cell r="DE251" t="str">
            <v>-</v>
          </cell>
          <cell r="DF251">
            <v>2112</v>
          </cell>
          <cell r="DG251" t="str">
            <v>-</v>
          </cell>
          <cell r="DH251" t="str">
            <v>-</v>
          </cell>
          <cell r="DI251">
            <v>2203</v>
          </cell>
          <cell r="DJ251" t="str">
            <v>-</v>
          </cell>
          <cell r="DK251" t="str">
            <v>-</v>
          </cell>
          <cell r="DL251">
            <v>9</v>
          </cell>
          <cell r="DM251" t="str">
            <v>-</v>
          </cell>
          <cell r="DN251" t="str">
            <v>-</v>
          </cell>
          <cell r="DO251">
            <v>3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  <cell r="DV251">
            <v>8282</v>
          </cell>
          <cell r="DW251">
            <v>28</v>
          </cell>
          <cell r="DX251">
            <v>0</v>
          </cell>
          <cell r="DY251">
            <v>8310</v>
          </cell>
          <cell r="DZ251" t="str">
            <v>-</v>
          </cell>
          <cell r="EA251" t="str">
            <v>-</v>
          </cell>
          <cell r="EB251">
            <v>1980</v>
          </cell>
          <cell r="EC251" t="str">
            <v>-</v>
          </cell>
          <cell r="ED251" t="str">
            <v>-</v>
          </cell>
          <cell r="EE251">
            <v>1500</v>
          </cell>
          <cell r="EF251" t="str">
            <v>-</v>
          </cell>
          <cell r="EG251" t="str">
            <v>-</v>
          </cell>
          <cell r="EH251">
            <v>1359</v>
          </cell>
          <cell r="EI251" t="str">
            <v>-</v>
          </cell>
          <cell r="EJ251" t="str">
            <v>-</v>
          </cell>
          <cell r="EK251">
            <v>1351</v>
          </cell>
          <cell r="EL251">
            <v>6190</v>
          </cell>
          <cell r="EM251" t="str">
            <v>-</v>
          </cell>
          <cell r="EN251" t="str">
            <v>-</v>
          </cell>
          <cell r="EO251">
            <v>0</v>
          </cell>
          <cell r="EP251" t="str">
            <v>-</v>
          </cell>
          <cell r="EQ251" t="str">
            <v>-</v>
          </cell>
          <cell r="ER251">
            <v>35</v>
          </cell>
          <cell r="ES251" t="str">
            <v>-</v>
          </cell>
          <cell r="ET251" t="str">
            <v>-</v>
          </cell>
          <cell r="EU251">
            <v>98</v>
          </cell>
          <cell r="EV251" t="str">
            <v>-</v>
          </cell>
          <cell r="EW251" t="str">
            <v>-</v>
          </cell>
          <cell r="EX251">
            <v>118</v>
          </cell>
          <cell r="EY251">
            <v>251</v>
          </cell>
          <cell r="EZ251" t="str">
            <v>-</v>
          </cell>
          <cell r="FA251" t="str">
            <v>-</v>
          </cell>
          <cell r="FB251">
            <v>0</v>
          </cell>
          <cell r="FC251" t="str">
            <v>-</v>
          </cell>
          <cell r="FD251" t="str">
            <v>-</v>
          </cell>
          <cell r="FE251">
            <v>0</v>
          </cell>
          <cell r="FF251" t="str">
            <v>-</v>
          </cell>
          <cell r="FG251" t="str">
            <v>-</v>
          </cell>
          <cell r="FH251">
            <v>0</v>
          </cell>
          <cell r="FI251" t="str">
            <v>-</v>
          </cell>
          <cell r="FJ251" t="str">
            <v>-</v>
          </cell>
          <cell r="FK251">
            <v>0</v>
          </cell>
          <cell r="FL251">
            <v>0</v>
          </cell>
          <cell r="FM251">
            <v>6441</v>
          </cell>
          <cell r="FN251" t="str">
            <v>-</v>
          </cell>
          <cell r="FO251" t="str">
            <v>-</v>
          </cell>
          <cell r="FP251">
            <v>1423</v>
          </cell>
          <cell r="FQ251" t="str">
            <v>-</v>
          </cell>
          <cell r="FR251" t="str">
            <v>-</v>
          </cell>
          <cell r="FS251">
            <v>130</v>
          </cell>
          <cell r="FT251" t="str">
            <v>-</v>
          </cell>
          <cell r="FU251" t="str">
            <v>-</v>
          </cell>
          <cell r="FV251">
            <v>0</v>
          </cell>
          <cell r="FW251" t="str">
            <v>-</v>
          </cell>
        </row>
        <row r="252">
          <cell r="A252" t="str">
            <v>ЖДППИртышское (Валиханово)СФО</v>
          </cell>
          <cell r="B252" t="str">
            <v>Новосибирский</v>
          </cell>
          <cell r="C252" t="str">
            <v>Иртышское (Валиханово)</v>
          </cell>
          <cell r="D252" t="str">
            <v>ЖДПП</v>
          </cell>
          <cell r="E252" t="str">
            <v>ЖДПП</v>
          </cell>
          <cell r="F252" t="str">
            <v>да</v>
          </cell>
          <cell r="G252" t="str">
            <v>СФО</v>
          </cell>
          <cell r="H252" t="str">
            <v>Омская область</v>
          </cell>
          <cell r="I252" t="str">
            <v>Не является признаком отнесения к МТК</v>
          </cell>
          <cell r="J252" t="str">
            <v>Не является признаком отнесения к МТК</v>
          </cell>
          <cell r="K252" t="str">
            <v>нет</v>
          </cell>
          <cell r="L252" t="str">
            <v>Республика Казахстан</v>
          </cell>
          <cell r="M252" t="str">
            <v>Валиханово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>
            <v>452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>
            <v>1833</v>
          </cell>
          <cell r="AB252" t="str">
            <v>-</v>
          </cell>
          <cell r="AC252" t="str">
            <v>-</v>
          </cell>
          <cell r="AD252" t="str">
            <v>-</v>
          </cell>
          <cell r="AE252" t="str">
            <v>-</v>
          </cell>
          <cell r="AF252">
            <v>0</v>
          </cell>
          <cell r="AG252">
            <v>2285</v>
          </cell>
          <cell r="AH252" t="str">
            <v>-</v>
          </cell>
          <cell r="AI252" t="str">
            <v>-</v>
          </cell>
          <cell r="AJ252" t="str">
            <v>-</v>
          </cell>
          <cell r="AK252" t="str">
            <v>-</v>
          </cell>
          <cell r="AL252">
            <v>1000</v>
          </cell>
          <cell r="AM252" t="str">
            <v>-</v>
          </cell>
          <cell r="AN252" t="str">
            <v>-</v>
          </cell>
          <cell r="AO252" t="str">
            <v>-</v>
          </cell>
          <cell r="AP252" t="str">
            <v>-</v>
          </cell>
          <cell r="AQ252">
            <v>1806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2806</v>
          </cell>
          <cell r="AX252">
            <v>125</v>
          </cell>
          <cell r="AY252">
            <v>205</v>
          </cell>
          <cell r="AZ252">
            <v>174</v>
          </cell>
          <cell r="BA252">
            <v>187</v>
          </cell>
          <cell r="BB252">
            <v>691</v>
          </cell>
          <cell r="BC252">
            <v>450</v>
          </cell>
          <cell r="BD252">
            <v>449</v>
          </cell>
          <cell r="BE252">
            <v>458</v>
          </cell>
          <cell r="BF252">
            <v>466</v>
          </cell>
          <cell r="BG252">
            <v>1823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2514</v>
          </cell>
          <cell r="BN252" t="str">
            <v>-</v>
          </cell>
          <cell r="BO252" t="str">
            <v>-</v>
          </cell>
          <cell r="BP252">
            <v>161</v>
          </cell>
          <cell r="BQ252" t="str">
            <v>-</v>
          </cell>
          <cell r="BR252" t="str">
            <v>-</v>
          </cell>
          <cell r="BS252">
            <v>133</v>
          </cell>
          <cell r="BT252" t="str">
            <v>-</v>
          </cell>
          <cell r="BU252" t="str">
            <v>-</v>
          </cell>
          <cell r="BV252">
            <v>202</v>
          </cell>
          <cell r="BW252" t="str">
            <v>-</v>
          </cell>
          <cell r="BX252" t="str">
            <v>-</v>
          </cell>
          <cell r="BY252">
            <v>160</v>
          </cell>
          <cell r="BZ252">
            <v>656</v>
          </cell>
          <cell r="CA252">
            <v>455</v>
          </cell>
          <cell r="CB252">
            <v>452</v>
          </cell>
          <cell r="CC252">
            <v>460</v>
          </cell>
          <cell r="CD252">
            <v>482</v>
          </cell>
          <cell r="CE252">
            <v>1849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2505</v>
          </cell>
          <cell r="CL252" t="str">
            <v>-</v>
          </cell>
          <cell r="CM252" t="str">
            <v>-</v>
          </cell>
          <cell r="CN252">
            <v>178</v>
          </cell>
          <cell r="CO252" t="str">
            <v>-</v>
          </cell>
          <cell r="CP252" t="str">
            <v>-</v>
          </cell>
          <cell r="CQ252">
            <v>201</v>
          </cell>
          <cell r="CR252" t="str">
            <v>-</v>
          </cell>
          <cell r="CS252" t="str">
            <v>-</v>
          </cell>
          <cell r="CT252">
            <v>434</v>
          </cell>
          <cell r="CU252" t="str">
            <v>-</v>
          </cell>
          <cell r="CV252" t="str">
            <v>-</v>
          </cell>
          <cell r="CW252">
            <v>457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 t="str">
            <v>-</v>
          </cell>
          <cell r="DE252" t="str">
            <v>-</v>
          </cell>
          <cell r="DF252">
            <v>348</v>
          </cell>
          <cell r="DG252" t="str">
            <v>-</v>
          </cell>
          <cell r="DH252" t="str">
            <v>-</v>
          </cell>
          <cell r="DI252">
            <v>202</v>
          </cell>
          <cell r="DJ252" t="str">
            <v>-</v>
          </cell>
          <cell r="DK252" t="str">
            <v>-</v>
          </cell>
          <cell r="DL252">
            <v>378</v>
          </cell>
          <cell r="DM252" t="str">
            <v>-</v>
          </cell>
          <cell r="DN252" t="str">
            <v>-</v>
          </cell>
          <cell r="DO252">
            <v>364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  <cell r="DV252">
            <v>929</v>
          </cell>
          <cell r="DW252">
            <v>1633</v>
          </cell>
          <cell r="DX252">
            <v>0</v>
          </cell>
          <cell r="DY252">
            <v>2562</v>
          </cell>
          <cell r="DZ252" t="str">
            <v>-</v>
          </cell>
          <cell r="EA252" t="str">
            <v>-</v>
          </cell>
          <cell r="EB252">
            <v>88</v>
          </cell>
          <cell r="EC252" t="str">
            <v>-</v>
          </cell>
          <cell r="ED252" t="str">
            <v>-</v>
          </cell>
          <cell r="EE252">
            <v>167</v>
          </cell>
          <cell r="EF252" t="str">
            <v>-</v>
          </cell>
          <cell r="EG252" t="str">
            <v>-</v>
          </cell>
          <cell r="EH252">
            <v>279</v>
          </cell>
          <cell r="EI252" t="str">
            <v>-</v>
          </cell>
          <cell r="EJ252" t="str">
            <v>-</v>
          </cell>
          <cell r="EK252">
            <v>109</v>
          </cell>
          <cell r="EL252">
            <v>643</v>
          </cell>
          <cell r="EM252" t="str">
            <v>-</v>
          </cell>
          <cell r="EN252" t="str">
            <v>-</v>
          </cell>
          <cell r="EO252">
            <v>356</v>
          </cell>
          <cell r="EP252" t="str">
            <v>-</v>
          </cell>
          <cell r="EQ252" t="str">
            <v>-</v>
          </cell>
          <cell r="ER252">
            <v>422</v>
          </cell>
          <cell r="ES252" t="str">
            <v>-</v>
          </cell>
          <cell r="ET252" t="str">
            <v>-</v>
          </cell>
          <cell r="EU252">
            <v>449</v>
          </cell>
          <cell r="EV252" t="str">
            <v>-</v>
          </cell>
          <cell r="EW252" t="str">
            <v>-</v>
          </cell>
          <cell r="EX252">
            <v>412</v>
          </cell>
          <cell r="EY252">
            <v>1639</v>
          </cell>
          <cell r="EZ252" t="str">
            <v>-</v>
          </cell>
          <cell r="FA252" t="str">
            <v>-</v>
          </cell>
          <cell r="FB252">
            <v>0</v>
          </cell>
          <cell r="FC252" t="str">
            <v>-</v>
          </cell>
          <cell r="FD252" t="str">
            <v>-</v>
          </cell>
          <cell r="FE252">
            <v>0</v>
          </cell>
          <cell r="FF252" t="str">
            <v>-</v>
          </cell>
          <cell r="FG252" t="str">
            <v>-</v>
          </cell>
          <cell r="FH252">
            <v>0</v>
          </cell>
          <cell r="FI252" t="str">
            <v>-</v>
          </cell>
          <cell r="FJ252" t="str">
            <v>-</v>
          </cell>
          <cell r="FK252">
            <v>0</v>
          </cell>
          <cell r="FL252">
            <v>0</v>
          </cell>
          <cell r="FM252">
            <v>2282</v>
          </cell>
          <cell r="FN252" t="str">
            <v>-</v>
          </cell>
          <cell r="FO252" t="str">
            <v>-</v>
          </cell>
          <cell r="FP252">
            <v>104</v>
          </cell>
          <cell r="FQ252" t="str">
            <v>-</v>
          </cell>
          <cell r="FR252" t="str">
            <v>-</v>
          </cell>
          <cell r="FS252">
            <v>407</v>
          </cell>
          <cell r="FT252" t="str">
            <v>-</v>
          </cell>
          <cell r="FU252" t="str">
            <v>-</v>
          </cell>
          <cell r="FV252">
            <v>0</v>
          </cell>
          <cell r="FW252" t="str">
            <v>-</v>
          </cell>
        </row>
        <row r="253">
          <cell r="A253" t="str">
            <v>ЖДППИсилькульСФО</v>
          </cell>
          <cell r="B253" t="str">
            <v>Новосибирский</v>
          </cell>
          <cell r="C253" t="str">
            <v>Исилькуль</v>
          </cell>
          <cell r="D253" t="str">
            <v>ЖДПП</v>
          </cell>
          <cell r="E253" t="str">
            <v>ЖДПП</v>
          </cell>
          <cell r="F253" t="str">
            <v>да</v>
          </cell>
          <cell r="G253" t="str">
            <v>СФО</v>
          </cell>
          <cell r="H253" t="str">
            <v>Омская область</v>
          </cell>
          <cell r="I253" t="str">
            <v>Не является признаком отнесения к МТК</v>
          </cell>
          <cell r="J253" t="str">
            <v>Не является признаком отнесения к МТК</v>
          </cell>
          <cell r="K253" t="str">
            <v>нет</v>
          </cell>
          <cell r="L253" t="str">
            <v>Республика Казахстан</v>
          </cell>
          <cell r="M253" t="str">
            <v>Булаево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>
            <v>56266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>
            <v>4815</v>
          </cell>
          <cell r="AB253" t="str">
            <v>-</v>
          </cell>
          <cell r="AC253" t="str">
            <v>-</v>
          </cell>
          <cell r="AD253" t="str">
            <v>-</v>
          </cell>
          <cell r="AE253" t="str">
            <v>-</v>
          </cell>
          <cell r="AF253">
            <v>0</v>
          </cell>
          <cell r="AG253">
            <v>61081</v>
          </cell>
          <cell r="AH253" t="str">
            <v>-</v>
          </cell>
          <cell r="AI253" t="str">
            <v>-</v>
          </cell>
          <cell r="AJ253" t="str">
            <v>-</v>
          </cell>
          <cell r="AK253" t="str">
            <v>-</v>
          </cell>
          <cell r="AL253">
            <v>57745</v>
          </cell>
          <cell r="AM253" t="str">
            <v>-</v>
          </cell>
          <cell r="AN253" t="str">
            <v>-</v>
          </cell>
          <cell r="AO253" t="str">
            <v>-</v>
          </cell>
          <cell r="AP253" t="str">
            <v>-</v>
          </cell>
          <cell r="AQ253">
            <v>4673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62418</v>
          </cell>
          <cell r="AX253">
            <v>14377</v>
          </cell>
          <cell r="AY253">
            <v>13859</v>
          </cell>
          <cell r="AZ253">
            <v>14213</v>
          </cell>
          <cell r="BA253">
            <v>14551</v>
          </cell>
          <cell r="BB253">
            <v>57000</v>
          </cell>
          <cell r="BC253">
            <v>943</v>
          </cell>
          <cell r="BD253">
            <v>1177</v>
          </cell>
          <cell r="BE253">
            <v>1458</v>
          </cell>
          <cell r="BF253">
            <v>983</v>
          </cell>
          <cell r="BG253">
            <v>4561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61561</v>
          </cell>
          <cell r="BN253" t="str">
            <v>-</v>
          </cell>
          <cell r="BO253" t="str">
            <v>-</v>
          </cell>
          <cell r="BP253">
            <v>11618</v>
          </cell>
          <cell r="BQ253" t="str">
            <v>-</v>
          </cell>
          <cell r="BR253" t="str">
            <v>-</v>
          </cell>
          <cell r="BS253">
            <v>12265</v>
          </cell>
          <cell r="BT253" t="str">
            <v>-</v>
          </cell>
          <cell r="BU253" t="str">
            <v>-</v>
          </cell>
          <cell r="BV253">
            <v>13590</v>
          </cell>
          <cell r="BW253" t="str">
            <v>-</v>
          </cell>
          <cell r="BX253" t="str">
            <v>-</v>
          </cell>
          <cell r="BY253">
            <v>14193</v>
          </cell>
          <cell r="BZ253">
            <v>51666</v>
          </cell>
          <cell r="CA253">
            <v>913</v>
          </cell>
          <cell r="CB253">
            <v>386</v>
          </cell>
          <cell r="CC253">
            <v>605</v>
          </cell>
          <cell r="CD253">
            <v>449</v>
          </cell>
          <cell r="CE253">
            <v>2353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54019</v>
          </cell>
          <cell r="CL253" t="str">
            <v>-</v>
          </cell>
          <cell r="CM253" t="str">
            <v>-</v>
          </cell>
          <cell r="CN253">
            <v>12990</v>
          </cell>
          <cell r="CO253" t="str">
            <v>-</v>
          </cell>
          <cell r="CP253" t="str">
            <v>-</v>
          </cell>
          <cell r="CQ253">
            <v>14036</v>
          </cell>
          <cell r="CR253" t="str">
            <v>-</v>
          </cell>
          <cell r="CS253" t="str">
            <v>-</v>
          </cell>
          <cell r="CT253">
            <v>363</v>
          </cell>
          <cell r="CU253" t="str">
            <v>-</v>
          </cell>
          <cell r="CV253" t="str">
            <v>-</v>
          </cell>
          <cell r="CW253">
            <v>657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 t="str">
            <v>-</v>
          </cell>
          <cell r="DE253" t="str">
            <v>-</v>
          </cell>
          <cell r="DF253">
            <v>15672</v>
          </cell>
          <cell r="DG253" t="str">
            <v>-</v>
          </cell>
          <cell r="DH253" t="str">
            <v>-</v>
          </cell>
          <cell r="DI253">
            <v>15877</v>
          </cell>
          <cell r="DJ253" t="str">
            <v>-</v>
          </cell>
          <cell r="DK253" t="str">
            <v>-</v>
          </cell>
          <cell r="DL253">
            <v>854</v>
          </cell>
          <cell r="DM253" t="str">
            <v>-</v>
          </cell>
          <cell r="DN253" t="str">
            <v>-</v>
          </cell>
          <cell r="DO253">
            <v>271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  <cell r="DV253">
            <v>58575</v>
          </cell>
          <cell r="DW253">
            <v>2145</v>
          </cell>
          <cell r="DX253">
            <v>0</v>
          </cell>
          <cell r="DY253">
            <v>60720</v>
          </cell>
          <cell r="DZ253" t="str">
            <v>-</v>
          </cell>
          <cell r="EA253" t="str">
            <v>-</v>
          </cell>
          <cell r="EB253">
            <v>13725</v>
          </cell>
          <cell r="EC253" t="str">
            <v>-</v>
          </cell>
          <cell r="ED253" t="str">
            <v>-</v>
          </cell>
          <cell r="EE253">
            <v>13179</v>
          </cell>
          <cell r="EF253" t="str">
            <v>-</v>
          </cell>
          <cell r="EG253" t="str">
            <v>-</v>
          </cell>
          <cell r="EH253">
            <v>10730</v>
          </cell>
          <cell r="EI253" t="str">
            <v>-</v>
          </cell>
          <cell r="EJ253" t="str">
            <v>-</v>
          </cell>
          <cell r="EK253">
            <v>12863</v>
          </cell>
          <cell r="EL253">
            <v>50497</v>
          </cell>
          <cell r="EM253" t="str">
            <v>-</v>
          </cell>
          <cell r="EN253" t="str">
            <v>-</v>
          </cell>
          <cell r="EO253">
            <v>183</v>
          </cell>
          <cell r="EP253" t="str">
            <v>-</v>
          </cell>
          <cell r="EQ253" t="str">
            <v>-</v>
          </cell>
          <cell r="ER253">
            <v>664</v>
          </cell>
          <cell r="ES253" t="str">
            <v>-</v>
          </cell>
          <cell r="ET253" t="str">
            <v>-</v>
          </cell>
          <cell r="EU253">
            <v>1240</v>
          </cell>
          <cell r="EV253" t="str">
            <v>-</v>
          </cell>
          <cell r="EW253" t="str">
            <v>-</v>
          </cell>
          <cell r="EX253">
            <v>897</v>
          </cell>
          <cell r="EY253">
            <v>2984</v>
          </cell>
          <cell r="EZ253" t="str">
            <v>-</v>
          </cell>
          <cell r="FA253" t="str">
            <v>-</v>
          </cell>
          <cell r="FB253">
            <v>0</v>
          </cell>
          <cell r="FC253" t="str">
            <v>-</v>
          </cell>
          <cell r="FD253" t="str">
            <v>-</v>
          </cell>
          <cell r="FE253">
            <v>0</v>
          </cell>
          <cell r="FF253" t="str">
            <v>-</v>
          </cell>
          <cell r="FG253" t="str">
            <v>-</v>
          </cell>
          <cell r="FH253">
            <v>0</v>
          </cell>
          <cell r="FI253" t="str">
            <v>-</v>
          </cell>
          <cell r="FJ253" t="str">
            <v>-</v>
          </cell>
          <cell r="FK253">
            <v>0</v>
          </cell>
          <cell r="FL253">
            <v>0</v>
          </cell>
          <cell r="FM253">
            <v>53481</v>
          </cell>
          <cell r="FN253" t="str">
            <v>-</v>
          </cell>
          <cell r="FO253" t="str">
            <v>-</v>
          </cell>
          <cell r="FP253">
            <v>12445</v>
          </cell>
          <cell r="FQ253" t="str">
            <v>-</v>
          </cell>
          <cell r="FR253" t="str">
            <v>-</v>
          </cell>
          <cell r="FS253">
            <v>827</v>
          </cell>
          <cell r="FT253" t="str">
            <v>-</v>
          </cell>
          <cell r="FU253" t="str">
            <v>-</v>
          </cell>
          <cell r="FV253">
            <v>0</v>
          </cell>
          <cell r="FW253" t="str">
            <v>-</v>
          </cell>
        </row>
        <row r="254">
          <cell r="A254" t="str">
            <v>ЖДППКайсацкоеЮФО</v>
          </cell>
          <cell r="B254" t="str">
            <v>Волгоградский</v>
          </cell>
          <cell r="C254" t="str">
            <v>Кайсацкое</v>
          </cell>
          <cell r="D254" t="str">
            <v>ЖДПП</v>
          </cell>
          <cell r="E254" t="str">
            <v>ЖДПП</v>
          </cell>
          <cell r="F254" t="str">
            <v>да</v>
          </cell>
          <cell r="G254" t="str">
            <v>ЮФО</v>
          </cell>
          <cell r="H254" t="str">
            <v>Волгоградская область</v>
          </cell>
          <cell r="I254" t="str">
            <v>Не является признаком отнесения к МТК</v>
          </cell>
          <cell r="J254" t="str">
            <v>Не является признаком отнесения к МТК</v>
          </cell>
          <cell r="K254" t="str">
            <v>нет</v>
          </cell>
          <cell r="L254" t="str">
            <v>Республика Казахстан</v>
          </cell>
          <cell r="M254" t="str">
            <v>Жаныбек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>
            <v>413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>
            <v>0</v>
          </cell>
          <cell r="AB254" t="str">
            <v>-</v>
          </cell>
          <cell r="AC254" t="str">
            <v>-</v>
          </cell>
          <cell r="AD254" t="str">
            <v>-</v>
          </cell>
          <cell r="AE254" t="str">
            <v>-</v>
          </cell>
          <cell r="AF254">
            <v>0</v>
          </cell>
          <cell r="AG254">
            <v>413</v>
          </cell>
          <cell r="AH254" t="str">
            <v>-</v>
          </cell>
          <cell r="AI254" t="str">
            <v>-</v>
          </cell>
          <cell r="AJ254" t="str">
            <v>-</v>
          </cell>
          <cell r="AK254" t="str">
            <v>-</v>
          </cell>
          <cell r="AL254">
            <v>153</v>
          </cell>
          <cell r="AM254" t="str">
            <v>-</v>
          </cell>
          <cell r="AN254" t="str">
            <v>-</v>
          </cell>
          <cell r="AO254" t="str">
            <v>-</v>
          </cell>
          <cell r="AP254" t="str">
            <v>-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153</v>
          </cell>
          <cell r="AX254">
            <v>22</v>
          </cell>
          <cell r="AY254">
            <v>20</v>
          </cell>
          <cell r="AZ254">
            <v>16</v>
          </cell>
          <cell r="BA254">
            <v>25</v>
          </cell>
          <cell r="BB254">
            <v>83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83</v>
          </cell>
          <cell r="BN254" t="str">
            <v>-</v>
          </cell>
          <cell r="BO254" t="str">
            <v>-</v>
          </cell>
          <cell r="BP254">
            <v>202</v>
          </cell>
          <cell r="BQ254" t="str">
            <v>-</v>
          </cell>
          <cell r="BR254" t="str">
            <v>-</v>
          </cell>
          <cell r="BS254">
            <v>169</v>
          </cell>
          <cell r="BT254" t="str">
            <v>-</v>
          </cell>
          <cell r="BU254" t="str">
            <v>-</v>
          </cell>
          <cell r="BV254">
            <v>153</v>
          </cell>
          <cell r="BW254" t="str">
            <v>-</v>
          </cell>
          <cell r="BX254" t="str">
            <v>-</v>
          </cell>
          <cell r="BY254">
            <v>151</v>
          </cell>
          <cell r="BZ254">
            <v>675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675</v>
          </cell>
          <cell r="CL254" t="str">
            <v>-</v>
          </cell>
          <cell r="CM254" t="str">
            <v>-</v>
          </cell>
          <cell r="CN254">
            <v>187</v>
          </cell>
          <cell r="CO254" t="str">
            <v>-</v>
          </cell>
          <cell r="CP254" t="str">
            <v>-</v>
          </cell>
          <cell r="CQ254">
            <v>213</v>
          </cell>
          <cell r="CR254" t="str">
            <v>-</v>
          </cell>
          <cell r="CS254" t="str">
            <v>-</v>
          </cell>
          <cell r="CT254">
            <v>0</v>
          </cell>
          <cell r="CU254" t="str">
            <v>-</v>
          </cell>
          <cell r="CV254" t="str">
            <v>-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  <cell r="DD254" t="str">
            <v>-</v>
          </cell>
          <cell r="DE254" t="str">
            <v>-</v>
          </cell>
          <cell r="DF254">
            <v>116</v>
          </cell>
          <cell r="DG254" t="str">
            <v>-</v>
          </cell>
          <cell r="DH254" t="str">
            <v>-</v>
          </cell>
          <cell r="DI254">
            <v>61</v>
          </cell>
          <cell r="DJ254" t="str">
            <v>-</v>
          </cell>
          <cell r="DK254" t="str">
            <v>-</v>
          </cell>
          <cell r="DL254">
            <v>0</v>
          </cell>
          <cell r="DM254" t="str">
            <v>-</v>
          </cell>
          <cell r="DN254" t="str">
            <v>-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577</v>
          </cell>
          <cell r="DW254">
            <v>0</v>
          </cell>
          <cell r="DX254">
            <v>0</v>
          </cell>
          <cell r="DY254">
            <v>577</v>
          </cell>
          <cell r="DZ254" t="str">
            <v>-</v>
          </cell>
          <cell r="EA254" t="str">
            <v>-</v>
          </cell>
          <cell r="EB254">
            <v>81</v>
          </cell>
          <cell r="EC254" t="str">
            <v>-</v>
          </cell>
          <cell r="ED254" t="str">
            <v>-</v>
          </cell>
          <cell r="EE254">
            <v>81</v>
          </cell>
          <cell r="EF254" t="str">
            <v>-</v>
          </cell>
          <cell r="EG254" t="str">
            <v>-</v>
          </cell>
          <cell r="EH254">
            <v>23</v>
          </cell>
          <cell r="EI254" t="str">
            <v>-</v>
          </cell>
          <cell r="EJ254" t="str">
            <v>-</v>
          </cell>
          <cell r="EK254">
            <v>24</v>
          </cell>
          <cell r="EL254">
            <v>209</v>
          </cell>
          <cell r="EM254" t="str">
            <v>-</v>
          </cell>
          <cell r="EN254" t="str">
            <v>-</v>
          </cell>
          <cell r="EO254">
            <v>0</v>
          </cell>
          <cell r="EP254" t="str">
            <v>-</v>
          </cell>
          <cell r="EQ254" t="str">
            <v>-</v>
          </cell>
          <cell r="ER254">
            <v>0</v>
          </cell>
          <cell r="ES254" t="str">
            <v>-</v>
          </cell>
          <cell r="ET254" t="str">
            <v>-</v>
          </cell>
          <cell r="EU254">
            <v>0</v>
          </cell>
          <cell r="EV254" t="str">
            <v>-</v>
          </cell>
          <cell r="EW254" t="str">
            <v>-</v>
          </cell>
          <cell r="EX254">
            <v>0</v>
          </cell>
          <cell r="EY254">
            <v>0</v>
          </cell>
          <cell r="EZ254" t="str">
            <v>-</v>
          </cell>
          <cell r="FA254" t="str">
            <v>-</v>
          </cell>
          <cell r="FB254">
            <v>0</v>
          </cell>
          <cell r="FC254" t="str">
            <v>-</v>
          </cell>
          <cell r="FD254" t="str">
            <v>-</v>
          </cell>
          <cell r="FE254">
            <v>0</v>
          </cell>
          <cell r="FF254" t="str">
            <v>-</v>
          </cell>
          <cell r="FG254" t="str">
            <v>-</v>
          </cell>
          <cell r="FH254">
            <v>0</v>
          </cell>
          <cell r="FI254" t="str">
            <v>-</v>
          </cell>
          <cell r="FJ254" t="str">
            <v>-</v>
          </cell>
          <cell r="FK254">
            <v>0</v>
          </cell>
          <cell r="FL254">
            <v>0</v>
          </cell>
          <cell r="FM254">
            <v>209</v>
          </cell>
          <cell r="FN254" t="str">
            <v>-</v>
          </cell>
          <cell r="FO254" t="str">
            <v>-</v>
          </cell>
          <cell r="FP254">
            <v>34</v>
          </cell>
          <cell r="FQ254" t="str">
            <v>-</v>
          </cell>
          <cell r="FR254" t="str">
            <v>-</v>
          </cell>
          <cell r="FS254">
            <v>0</v>
          </cell>
          <cell r="FT254" t="str">
            <v>-</v>
          </cell>
          <cell r="FU254" t="str">
            <v>-</v>
          </cell>
          <cell r="FV254">
            <v>0</v>
          </cell>
          <cell r="FW254" t="str">
            <v>-</v>
          </cell>
        </row>
        <row r="255">
          <cell r="A255" t="str">
            <v>ЖДППКарасукСФО</v>
          </cell>
          <cell r="B255" t="str">
            <v>Новосибирский</v>
          </cell>
          <cell r="C255" t="str">
            <v>Карасук</v>
          </cell>
          <cell r="D255" t="str">
            <v>ЖДПП</v>
          </cell>
          <cell r="E255" t="str">
            <v>ЖДПП</v>
          </cell>
          <cell r="F255" t="str">
            <v>да</v>
          </cell>
          <cell r="G255" t="str">
            <v>СФО</v>
          </cell>
          <cell r="H255" t="str">
            <v>Новосибирская область</v>
          </cell>
          <cell r="I255" t="str">
            <v>Не является признаком отнесения к МТК</v>
          </cell>
          <cell r="J255" t="str">
            <v>Не является признаком отнесения к МТК</v>
          </cell>
          <cell r="K255" t="str">
            <v>нет</v>
          </cell>
          <cell r="L255" t="str">
            <v>Республика Казахстан</v>
          </cell>
          <cell r="M255" t="str">
            <v>Мынкуль</v>
          </cell>
          <cell r="N255">
            <v>3650</v>
          </cell>
          <cell r="O255">
            <v>3650</v>
          </cell>
          <cell r="P255">
            <v>0</v>
          </cell>
          <cell r="Q255">
            <v>20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>
            <v>315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>
            <v>1582</v>
          </cell>
          <cell r="AB255" t="str">
            <v>-</v>
          </cell>
          <cell r="AC255" t="str">
            <v>-</v>
          </cell>
          <cell r="AD255" t="str">
            <v>-</v>
          </cell>
          <cell r="AE255" t="str">
            <v>-</v>
          </cell>
          <cell r="AF255">
            <v>0</v>
          </cell>
          <cell r="AG255">
            <v>1897</v>
          </cell>
          <cell r="AH255" t="str">
            <v>-</v>
          </cell>
          <cell r="AI255" t="str">
            <v>-</v>
          </cell>
          <cell r="AJ255" t="str">
            <v>-</v>
          </cell>
          <cell r="AK255" t="str">
            <v>-</v>
          </cell>
          <cell r="AL255">
            <v>315</v>
          </cell>
          <cell r="AM255" t="str">
            <v>-</v>
          </cell>
          <cell r="AN255" t="str">
            <v>-</v>
          </cell>
          <cell r="AO255" t="str">
            <v>-</v>
          </cell>
          <cell r="AP255" t="str">
            <v>-</v>
          </cell>
          <cell r="AQ255">
            <v>1822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2137</v>
          </cell>
          <cell r="AX255">
            <v>0</v>
          </cell>
          <cell r="AY255">
            <v>433</v>
          </cell>
          <cell r="AZ255">
            <v>88</v>
          </cell>
          <cell r="BA255">
            <v>39</v>
          </cell>
          <cell r="BB255">
            <v>560</v>
          </cell>
          <cell r="BC255">
            <v>492</v>
          </cell>
          <cell r="BD255">
            <v>151</v>
          </cell>
          <cell r="BE255">
            <v>358</v>
          </cell>
          <cell r="BF255">
            <v>460</v>
          </cell>
          <cell r="BG255">
            <v>1461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2021</v>
          </cell>
          <cell r="BN255" t="str">
            <v>-</v>
          </cell>
          <cell r="BO255" t="str">
            <v>-</v>
          </cell>
          <cell r="BP255">
            <v>49</v>
          </cell>
          <cell r="BQ255" t="str">
            <v>-</v>
          </cell>
          <cell r="BR255" t="str">
            <v>-</v>
          </cell>
          <cell r="BS255">
            <v>54</v>
          </cell>
          <cell r="BT255" t="str">
            <v>-</v>
          </cell>
          <cell r="BU255" t="str">
            <v>-</v>
          </cell>
          <cell r="BV255">
            <v>73</v>
          </cell>
          <cell r="BW255" t="str">
            <v>-</v>
          </cell>
          <cell r="BX255" t="str">
            <v>-</v>
          </cell>
          <cell r="BY255">
            <v>0</v>
          </cell>
          <cell r="BZ255">
            <v>176</v>
          </cell>
          <cell r="CA255">
            <v>460</v>
          </cell>
          <cell r="CB255">
            <v>453</v>
          </cell>
          <cell r="CC255">
            <v>481</v>
          </cell>
          <cell r="CD255">
            <v>526</v>
          </cell>
          <cell r="CE255">
            <v>1920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2096</v>
          </cell>
          <cell r="CL255" t="str">
            <v>-</v>
          </cell>
          <cell r="CM255" t="str">
            <v>-</v>
          </cell>
          <cell r="CN255">
            <v>68</v>
          </cell>
          <cell r="CO255" t="str">
            <v>-</v>
          </cell>
          <cell r="CP255" t="str">
            <v>-</v>
          </cell>
          <cell r="CQ255">
            <v>0</v>
          </cell>
          <cell r="CR255" t="str">
            <v>-</v>
          </cell>
          <cell r="CS255" t="str">
            <v>-</v>
          </cell>
          <cell r="CT255">
            <v>413</v>
          </cell>
          <cell r="CU255" t="str">
            <v>-</v>
          </cell>
          <cell r="CV255" t="str">
            <v>-</v>
          </cell>
          <cell r="CW255">
            <v>519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C255">
            <v>0</v>
          </cell>
          <cell r="DD255" t="str">
            <v>-</v>
          </cell>
          <cell r="DE255" t="str">
            <v>-</v>
          </cell>
          <cell r="DF255">
            <v>173</v>
          </cell>
          <cell r="DG255" t="str">
            <v>-</v>
          </cell>
          <cell r="DH255" t="str">
            <v>-</v>
          </cell>
          <cell r="DI255">
            <v>0</v>
          </cell>
          <cell r="DJ255" t="str">
            <v>-</v>
          </cell>
          <cell r="DK255" t="str">
            <v>-</v>
          </cell>
          <cell r="DL255">
            <v>369</v>
          </cell>
          <cell r="DM255" t="str">
            <v>-</v>
          </cell>
          <cell r="DN255" t="str">
            <v>-</v>
          </cell>
          <cell r="DO255">
            <v>485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241</v>
          </cell>
          <cell r="DW255">
            <v>1786</v>
          </cell>
          <cell r="DX255">
            <v>0</v>
          </cell>
          <cell r="DY255">
            <v>2027</v>
          </cell>
          <cell r="DZ255" t="str">
            <v>-</v>
          </cell>
          <cell r="EA255" t="str">
            <v>-</v>
          </cell>
          <cell r="EB255">
            <v>40</v>
          </cell>
          <cell r="EC255" t="str">
            <v>-</v>
          </cell>
          <cell r="ED255" t="str">
            <v>-</v>
          </cell>
          <cell r="EE255">
            <v>83</v>
          </cell>
          <cell r="EF255" t="str">
            <v>-</v>
          </cell>
          <cell r="EG255" t="str">
            <v>-</v>
          </cell>
          <cell r="EH255">
            <v>218</v>
          </cell>
          <cell r="EI255" t="str">
            <v>-</v>
          </cell>
          <cell r="EJ255" t="str">
            <v>-</v>
          </cell>
          <cell r="EK255">
            <v>65</v>
          </cell>
          <cell r="EL255">
            <v>406</v>
          </cell>
          <cell r="EM255" t="str">
            <v>-</v>
          </cell>
          <cell r="EN255" t="str">
            <v>-</v>
          </cell>
          <cell r="EO255">
            <v>360</v>
          </cell>
          <cell r="EP255" t="str">
            <v>-</v>
          </cell>
          <cell r="EQ255" t="str">
            <v>-</v>
          </cell>
          <cell r="ER255">
            <v>426</v>
          </cell>
          <cell r="ES255" t="str">
            <v>-</v>
          </cell>
          <cell r="ET255" t="str">
            <v>-</v>
          </cell>
          <cell r="EU255">
            <v>448</v>
          </cell>
          <cell r="EV255" t="str">
            <v>-</v>
          </cell>
          <cell r="EW255" t="str">
            <v>-</v>
          </cell>
          <cell r="EX255">
            <v>412</v>
          </cell>
          <cell r="EY255">
            <v>1646</v>
          </cell>
          <cell r="EZ255" t="str">
            <v>-</v>
          </cell>
          <cell r="FA255" t="str">
            <v>-</v>
          </cell>
          <cell r="FB255">
            <v>0</v>
          </cell>
          <cell r="FC255" t="str">
            <v>-</v>
          </cell>
          <cell r="FD255" t="str">
            <v>-</v>
          </cell>
          <cell r="FE255">
            <v>0</v>
          </cell>
          <cell r="FF255" t="str">
            <v>-</v>
          </cell>
          <cell r="FG255" t="str">
            <v>-</v>
          </cell>
          <cell r="FH255">
            <v>0</v>
          </cell>
          <cell r="FI255" t="str">
            <v>-</v>
          </cell>
          <cell r="FJ255" t="str">
            <v>-</v>
          </cell>
          <cell r="FK255">
            <v>0</v>
          </cell>
          <cell r="FL255">
            <v>0</v>
          </cell>
          <cell r="FM255">
            <v>2052</v>
          </cell>
          <cell r="FN255" t="str">
            <v>-</v>
          </cell>
          <cell r="FO255" t="str">
            <v>-</v>
          </cell>
          <cell r="FP255">
            <v>53</v>
          </cell>
          <cell r="FQ255" t="str">
            <v>-</v>
          </cell>
          <cell r="FR255" t="str">
            <v>-</v>
          </cell>
          <cell r="FS255">
            <v>411</v>
          </cell>
          <cell r="FT255" t="str">
            <v>-</v>
          </cell>
          <cell r="FU255" t="str">
            <v>-</v>
          </cell>
          <cell r="FV255">
            <v>0</v>
          </cell>
          <cell r="FW255" t="str">
            <v>-</v>
          </cell>
        </row>
        <row r="256">
          <cell r="A256" t="str">
            <v>ЖДППКарталы (Аксу, Бускуль)УФО</v>
          </cell>
          <cell r="B256" t="str">
            <v>Уральский</v>
          </cell>
          <cell r="C256" t="str">
            <v>Карталы (Аксу, Бускуль)</v>
          </cell>
          <cell r="D256" t="str">
            <v>ЖДПП</v>
          </cell>
          <cell r="E256" t="str">
            <v>ЖДПП</v>
          </cell>
          <cell r="F256" t="str">
            <v>да</v>
          </cell>
          <cell r="G256" t="str">
            <v>УФО</v>
          </cell>
          <cell r="H256" t="str">
            <v>Челябинская область</v>
          </cell>
          <cell r="I256" t="str">
            <v>Не является признаком отнесения к МТК</v>
          </cell>
          <cell r="J256" t="str">
            <v>Не является признаком отнесения к МТК</v>
          </cell>
          <cell r="K256" t="str">
            <v>нет</v>
          </cell>
          <cell r="L256" t="str">
            <v>Республика Казахстан</v>
          </cell>
          <cell r="M256" t="str">
            <v>Аксу, Бускуль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>
            <v>13192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>
            <v>522</v>
          </cell>
          <cell r="AB256" t="str">
            <v>-</v>
          </cell>
          <cell r="AC256" t="str">
            <v>-</v>
          </cell>
          <cell r="AD256" t="str">
            <v>-</v>
          </cell>
          <cell r="AE256" t="str">
            <v>-</v>
          </cell>
          <cell r="AF256">
            <v>0</v>
          </cell>
          <cell r="AG256">
            <v>13714</v>
          </cell>
          <cell r="AH256" t="str">
            <v>-</v>
          </cell>
          <cell r="AI256" t="str">
            <v>-</v>
          </cell>
          <cell r="AJ256" t="str">
            <v>-</v>
          </cell>
          <cell r="AK256" t="str">
            <v>-</v>
          </cell>
          <cell r="AL256">
            <v>12203</v>
          </cell>
          <cell r="AM256" t="str">
            <v>-</v>
          </cell>
          <cell r="AN256" t="str">
            <v>-</v>
          </cell>
          <cell r="AO256" t="str">
            <v>-</v>
          </cell>
          <cell r="AP256" t="str">
            <v>-</v>
          </cell>
          <cell r="AQ256">
            <v>521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12724</v>
          </cell>
          <cell r="AX256">
            <v>3181</v>
          </cell>
          <cell r="AY256">
            <v>3575</v>
          </cell>
          <cell r="AZ256">
            <v>3778</v>
          </cell>
          <cell r="BA256">
            <v>3345</v>
          </cell>
          <cell r="BB256">
            <v>13879</v>
          </cell>
          <cell r="BC256">
            <v>129</v>
          </cell>
          <cell r="BD256">
            <v>130</v>
          </cell>
          <cell r="BE256">
            <v>131</v>
          </cell>
          <cell r="BF256">
            <v>130</v>
          </cell>
          <cell r="BG256">
            <v>520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14399</v>
          </cell>
          <cell r="BN256" t="str">
            <v>-</v>
          </cell>
          <cell r="BO256" t="str">
            <v>-</v>
          </cell>
          <cell r="BP256">
            <v>3050</v>
          </cell>
          <cell r="BQ256" t="str">
            <v>-</v>
          </cell>
          <cell r="BR256" t="str">
            <v>-</v>
          </cell>
          <cell r="BS256">
            <v>3646</v>
          </cell>
          <cell r="BT256" t="str">
            <v>-</v>
          </cell>
          <cell r="BU256" t="str">
            <v>-</v>
          </cell>
          <cell r="BV256">
            <v>3838</v>
          </cell>
          <cell r="BW256" t="str">
            <v>-</v>
          </cell>
          <cell r="BX256" t="str">
            <v>-</v>
          </cell>
          <cell r="BY256">
            <v>3655</v>
          </cell>
          <cell r="BZ256">
            <v>14189</v>
          </cell>
          <cell r="CA256">
            <v>110</v>
          </cell>
          <cell r="CB256">
            <v>0</v>
          </cell>
          <cell r="CC256">
            <v>0</v>
          </cell>
          <cell r="CD256">
            <v>0</v>
          </cell>
          <cell r="CE256">
            <v>110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14299</v>
          </cell>
          <cell r="CL256" t="str">
            <v>-</v>
          </cell>
          <cell r="CM256" t="str">
            <v>-</v>
          </cell>
          <cell r="CN256">
            <v>3542</v>
          </cell>
          <cell r="CO256" t="str">
            <v>-</v>
          </cell>
          <cell r="CP256" t="str">
            <v>-</v>
          </cell>
          <cell r="CQ256">
            <v>3892</v>
          </cell>
          <cell r="CR256" t="str">
            <v>-</v>
          </cell>
          <cell r="CS256" t="str">
            <v>-</v>
          </cell>
          <cell r="CT256">
            <v>0</v>
          </cell>
          <cell r="CU256" t="str">
            <v>-</v>
          </cell>
          <cell r="CV256" t="str">
            <v>-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  <cell r="DD256" t="str">
            <v>-</v>
          </cell>
          <cell r="DE256" t="str">
            <v>-</v>
          </cell>
          <cell r="DF256">
            <v>3472</v>
          </cell>
          <cell r="DG256" t="str">
            <v>-</v>
          </cell>
          <cell r="DH256" t="str">
            <v>-</v>
          </cell>
          <cell r="DI256">
            <v>3972</v>
          </cell>
          <cell r="DJ256" t="str">
            <v>-</v>
          </cell>
          <cell r="DK256" t="str">
            <v>-</v>
          </cell>
          <cell r="DL256">
            <v>0</v>
          </cell>
          <cell r="DM256" t="str">
            <v>-</v>
          </cell>
          <cell r="DN256" t="str">
            <v>-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T256">
            <v>0</v>
          </cell>
          <cell r="DU256">
            <v>0</v>
          </cell>
          <cell r="DV256">
            <v>14878</v>
          </cell>
          <cell r="DW256">
            <v>0</v>
          </cell>
          <cell r="DX256">
            <v>0</v>
          </cell>
          <cell r="DY256">
            <v>14878</v>
          </cell>
          <cell r="DZ256" t="str">
            <v>-</v>
          </cell>
          <cell r="EA256" t="str">
            <v>-</v>
          </cell>
          <cell r="EB256">
            <v>3521</v>
          </cell>
          <cell r="EC256" t="str">
            <v>-</v>
          </cell>
          <cell r="ED256" t="str">
            <v>-</v>
          </cell>
          <cell r="EE256">
            <v>2884</v>
          </cell>
          <cell r="EF256" t="str">
            <v>-</v>
          </cell>
          <cell r="EG256" t="str">
            <v>-</v>
          </cell>
          <cell r="EH256">
            <v>3554</v>
          </cell>
          <cell r="EI256" t="str">
            <v>-</v>
          </cell>
          <cell r="EJ256" t="str">
            <v>-</v>
          </cell>
          <cell r="EK256">
            <v>3087</v>
          </cell>
          <cell r="EL256">
            <v>13046</v>
          </cell>
          <cell r="EM256" t="str">
            <v>-</v>
          </cell>
          <cell r="EN256" t="str">
            <v>-</v>
          </cell>
          <cell r="EO256">
            <v>0</v>
          </cell>
          <cell r="EP256" t="str">
            <v>-</v>
          </cell>
          <cell r="EQ256" t="str">
            <v>-</v>
          </cell>
          <cell r="ER256">
            <v>0</v>
          </cell>
          <cell r="ES256" t="str">
            <v>-</v>
          </cell>
          <cell r="ET256" t="str">
            <v>-</v>
          </cell>
          <cell r="EU256">
            <v>0</v>
          </cell>
          <cell r="EV256" t="str">
            <v>-</v>
          </cell>
          <cell r="EW256" t="str">
            <v>-</v>
          </cell>
          <cell r="EX256">
            <v>0</v>
          </cell>
          <cell r="EY256">
            <v>0</v>
          </cell>
          <cell r="EZ256" t="str">
            <v>-</v>
          </cell>
          <cell r="FA256" t="str">
            <v>-</v>
          </cell>
          <cell r="FB256">
            <v>0</v>
          </cell>
          <cell r="FC256" t="str">
            <v>-</v>
          </cell>
          <cell r="FD256" t="str">
            <v>-</v>
          </cell>
          <cell r="FE256">
            <v>0</v>
          </cell>
          <cell r="FF256" t="str">
            <v>-</v>
          </cell>
          <cell r="FG256" t="str">
            <v>-</v>
          </cell>
          <cell r="FH256">
            <v>0</v>
          </cell>
          <cell r="FI256" t="str">
            <v>-</v>
          </cell>
          <cell r="FJ256" t="str">
            <v>-</v>
          </cell>
          <cell r="FK256">
            <v>0</v>
          </cell>
          <cell r="FL256">
            <v>0</v>
          </cell>
          <cell r="FM256">
            <v>13046</v>
          </cell>
          <cell r="FN256" t="str">
            <v>-</v>
          </cell>
          <cell r="FO256" t="str">
            <v>-</v>
          </cell>
          <cell r="FP256">
            <v>3403</v>
          </cell>
          <cell r="FQ256" t="str">
            <v>-</v>
          </cell>
          <cell r="FR256" t="str">
            <v>-</v>
          </cell>
          <cell r="FS256">
            <v>0</v>
          </cell>
          <cell r="FT256" t="str">
            <v>-</v>
          </cell>
          <cell r="FU256" t="str">
            <v>-</v>
          </cell>
          <cell r="FV256">
            <v>0</v>
          </cell>
          <cell r="FW256" t="str">
            <v>-</v>
          </cell>
        </row>
        <row r="257">
          <cell r="A257" t="str">
            <v>ЖДППКварцитныйУФО</v>
          </cell>
          <cell r="B257" t="str">
            <v>Уральский</v>
          </cell>
          <cell r="C257" t="str">
            <v>Кварцитный</v>
          </cell>
          <cell r="D257" t="str">
            <v>ЖДПП</v>
          </cell>
          <cell r="E257" t="str">
            <v>ЖДПП</v>
          </cell>
          <cell r="F257" t="str">
            <v>нет</v>
          </cell>
          <cell r="G257" t="str">
            <v>УФО</v>
          </cell>
          <cell r="H257" t="str">
            <v>Челябинская область</v>
          </cell>
          <cell r="I257" t="str">
            <v>Не является признаком отнесения к МТК</v>
          </cell>
          <cell r="J257" t="str">
            <v>Не является признаком отнесения к МТК</v>
          </cell>
          <cell r="K257" t="str">
            <v>нет</v>
          </cell>
          <cell r="L257" t="str">
            <v>Республика Казахстан</v>
          </cell>
          <cell r="M257" t="str">
            <v>Кайрак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>
            <v>0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>
            <v>0</v>
          </cell>
          <cell r="AB257" t="str">
            <v>-</v>
          </cell>
          <cell r="AC257" t="str">
            <v>-</v>
          </cell>
          <cell r="AD257" t="str">
            <v>-</v>
          </cell>
          <cell r="AE257" t="str">
            <v>-</v>
          </cell>
          <cell r="AF257">
            <v>0</v>
          </cell>
          <cell r="AG257">
            <v>0</v>
          </cell>
          <cell r="AH257" t="str">
            <v>-</v>
          </cell>
          <cell r="AI257" t="str">
            <v>-</v>
          </cell>
          <cell r="AJ257" t="str">
            <v>-</v>
          </cell>
          <cell r="AK257" t="str">
            <v>-</v>
          </cell>
          <cell r="AL257">
            <v>0</v>
          </cell>
          <cell r="AM257" t="str">
            <v>-</v>
          </cell>
          <cell r="AN257" t="str">
            <v>-</v>
          </cell>
          <cell r="AO257" t="str">
            <v>-</v>
          </cell>
          <cell r="AP257" t="str">
            <v>-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-</v>
          </cell>
          <cell r="BO257" t="str">
            <v>-</v>
          </cell>
          <cell r="BP257">
            <v>0</v>
          </cell>
          <cell r="BQ257" t="str">
            <v>-</v>
          </cell>
          <cell r="BR257" t="str">
            <v>-</v>
          </cell>
          <cell r="BS257">
            <v>0</v>
          </cell>
          <cell r="BT257" t="str">
            <v>-</v>
          </cell>
          <cell r="BU257" t="str">
            <v>-</v>
          </cell>
          <cell r="BV257">
            <v>0</v>
          </cell>
          <cell r="BW257" t="str">
            <v>-</v>
          </cell>
          <cell r="BX257" t="str">
            <v>-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 t="str">
            <v>-</v>
          </cell>
          <cell r="CM257" t="str">
            <v>-</v>
          </cell>
          <cell r="CN257">
            <v>0</v>
          </cell>
          <cell r="CO257" t="str">
            <v>-</v>
          </cell>
          <cell r="CP257" t="str">
            <v>-</v>
          </cell>
          <cell r="CQ257">
            <v>0</v>
          </cell>
          <cell r="CR257" t="str">
            <v>-</v>
          </cell>
          <cell r="CS257" t="str">
            <v>-</v>
          </cell>
          <cell r="CT257">
            <v>0</v>
          </cell>
          <cell r="CU257" t="str">
            <v>-</v>
          </cell>
          <cell r="CV257" t="str">
            <v>-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C257">
            <v>0</v>
          </cell>
          <cell r="DD257" t="str">
            <v>-</v>
          </cell>
          <cell r="DE257" t="str">
            <v>-</v>
          </cell>
          <cell r="DF257">
            <v>0</v>
          </cell>
          <cell r="DG257" t="str">
            <v>-</v>
          </cell>
          <cell r="DH257" t="str">
            <v>-</v>
          </cell>
          <cell r="DI257">
            <v>0</v>
          </cell>
          <cell r="DJ257" t="str">
            <v>-</v>
          </cell>
          <cell r="DK257" t="str">
            <v>-</v>
          </cell>
          <cell r="DL257">
            <v>0</v>
          </cell>
          <cell r="DM257" t="str">
            <v>-</v>
          </cell>
          <cell r="DN257" t="str">
            <v>-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0</v>
          </cell>
          <cell r="DT257">
            <v>0</v>
          </cell>
          <cell r="DU257">
            <v>0</v>
          </cell>
          <cell r="DV257">
            <v>0</v>
          </cell>
          <cell r="DW257">
            <v>0</v>
          </cell>
          <cell r="DX257">
            <v>0</v>
          </cell>
          <cell r="DY257">
            <v>0</v>
          </cell>
          <cell r="DZ257" t="str">
            <v>-</v>
          </cell>
          <cell r="EA257" t="str">
            <v>-</v>
          </cell>
          <cell r="EB257">
            <v>0</v>
          </cell>
          <cell r="EC257" t="str">
            <v>-</v>
          </cell>
          <cell r="ED257" t="str">
            <v>-</v>
          </cell>
          <cell r="EE257">
            <v>0</v>
          </cell>
          <cell r="EF257" t="str">
            <v>-</v>
          </cell>
          <cell r="EG257" t="str">
            <v>-</v>
          </cell>
          <cell r="EH257">
            <v>0</v>
          </cell>
          <cell r="EI257" t="str">
            <v>-</v>
          </cell>
          <cell r="EJ257" t="str">
            <v>-</v>
          </cell>
          <cell r="EK257">
            <v>0</v>
          </cell>
          <cell r="EL257">
            <v>0</v>
          </cell>
          <cell r="EM257" t="str">
            <v>-</v>
          </cell>
          <cell r="EN257" t="str">
            <v>-</v>
          </cell>
          <cell r="EO257">
            <v>0</v>
          </cell>
          <cell r="EP257" t="str">
            <v>-</v>
          </cell>
          <cell r="EQ257" t="str">
            <v>-</v>
          </cell>
          <cell r="ER257">
            <v>0</v>
          </cell>
          <cell r="ES257" t="str">
            <v>-</v>
          </cell>
          <cell r="ET257" t="str">
            <v>-</v>
          </cell>
          <cell r="EU257">
            <v>0</v>
          </cell>
          <cell r="EV257" t="str">
            <v>-</v>
          </cell>
          <cell r="EW257" t="str">
            <v>-</v>
          </cell>
          <cell r="EX257">
            <v>0</v>
          </cell>
          <cell r="EY257">
            <v>0</v>
          </cell>
          <cell r="EZ257" t="str">
            <v>-</v>
          </cell>
          <cell r="FA257" t="str">
            <v>-</v>
          </cell>
          <cell r="FB257">
            <v>0</v>
          </cell>
          <cell r="FC257" t="str">
            <v>-</v>
          </cell>
          <cell r="FD257" t="str">
            <v>-</v>
          </cell>
          <cell r="FE257">
            <v>0</v>
          </cell>
          <cell r="FF257" t="str">
            <v>-</v>
          </cell>
          <cell r="FG257" t="str">
            <v>-</v>
          </cell>
          <cell r="FH257">
            <v>0</v>
          </cell>
          <cell r="FI257" t="str">
            <v>-</v>
          </cell>
          <cell r="FJ257" t="str">
            <v>-</v>
          </cell>
          <cell r="FK257">
            <v>0</v>
          </cell>
          <cell r="FL257">
            <v>0</v>
          </cell>
          <cell r="FM257">
            <v>0</v>
          </cell>
          <cell r="FN257" t="str">
            <v>-</v>
          </cell>
          <cell r="FO257" t="str">
            <v>-</v>
          </cell>
          <cell r="FP257">
            <v>0</v>
          </cell>
          <cell r="FQ257" t="str">
            <v>-</v>
          </cell>
          <cell r="FR257" t="str">
            <v>-</v>
          </cell>
          <cell r="FS257">
            <v>0</v>
          </cell>
          <cell r="FT257" t="str">
            <v>-</v>
          </cell>
          <cell r="FU257" t="str">
            <v>-</v>
          </cell>
          <cell r="FV257">
            <v>0</v>
          </cell>
          <cell r="FW257" t="str">
            <v>-</v>
          </cell>
        </row>
        <row r="258">
          <cell r="A258" t="str">
            <v>ЖДППКулундаСФО</v>
          </cell>
          <cell r="B258" t="str">
            <v>Новосибирский</v>
          </cell>
          <cell r="C258" t="str">
            <v>Кулунда</v>
          </cell>
          <cell r="D258" t="str">
            <v>ЖДПП</v>
          </cell>
          <cell r="E258" t="str">
            <v>ЖДПП</v>
          </cell>
          <cell r="F258" t="str">
            <v>да</v>
          </cell>
          <cell r="G258" t="str">
            <v>СФО</v>
          </cell>
          <cell r="H258" t="str">
            <v>Алтайский край</v>
          </cell>
          <cell r="I258" t="str">
            <v>Не является признаком отнесения к МТК</v>
          </cell>
          <cell r="J258" t="str">
            <v>Не является признаком отнесения к МТК</v>
          </cell>
          <cell r="K258" t="str">
            <v>нет</v>
          </cell>
          <cell r="L258" t="str">
            <v>Республика Казахстан</v>
          </cell>
          <cell r="M258" t="str">
            <v>Шарбакты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>
            <v>4689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>
            <v>4</v>
          </cell>
          <cell r="AB258" t="str">
            <v>-</v>
          </cell>
          <cell r="AC258" t="str">
            <v>-</v>
          </cell>
          <cell r="AD258" t="str">
            <v>-</v>
          </cell>
          <cell r="AE258" t="str">
            <v>-</v>
          </cell>
          <cell r="AF258">
            <v>0</v>
          </cell>
          <cell r="AG258">
            <v>4693</v>
          </cell>
          <cell r="AH258" t="str">
            <v>-</v>
          </cell>
          <cell r="AI258" t="str">
            <v>-</v>
          </cell>
          <cell r="AJ258" t="str">
            <v>-</v>
          </cell>
          <cell r="AK258" t="str">
            <v>-</v>
          </cell>
          <cell r="AL258">
            <v>4803</v>
          </cell>
          <cell r="AM258" t="str">
            <v>-</v>
          </cell>
          <cell r="AN258" t="str">
            <v>-</v>
          </cell>
          <cell r="AO258" t="str">
            <v>-</v>
          </cell>
          <cell r="AP258" t="str">
            <v>-</v>
          </cell>
          <cell r="AQ258">
            <v>22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4825</v>
          </cell>
          <cell r="AX258">
            <v>1203</v>
          </cell>
          <cell r="AY258">
            <v>1261</v>
          </cell>
          <cell r="AZ258">
            <v>1320</v>
          </cell>
          <cell r="BA258">
            <v>1344</v>
          </cell>
          <cell r="BB258">
            <v>5128</v>
          </cell>
          <cell r="BC258">
            <v>88</v>
          </cell>
          <cell r="BD258">
            <v>90</v>
          </cell>
          <cell r="BE258">
            <v>90</v>
          </cell>
          <cell r="BF258">
            <v>88</v>
          </cell>
          <cell r="BG258">
            <v>356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5484</v>
          </cell>
          <cell r="BN258" t="str">
            <v>-</v>
          </cell>
          <cell r="BO258" t="str">
            <v>-</v>
          </cell>
          <cell r="BP258">
            <v>1256</v>
          </cell>
          <cell r="BQ258" t="str">
            <v>-</v>
          </cell>
          <cell r="BR258" t="str">
            <v>-</v>
          </cell>
          <cell r="BS258">
            <v>1141</v>
          </cell>
          <cell r="BT258" t="str">
            <v>-</v>
          </cell>
          <cell r="BU258" t="str">
            <v>-</v>
          </cell>
          <cell r="BV258">
            <v>1201</v>
          </cell>
          <cell r="BW258" t="str">
            <v>-</v>
          </cell>
          <cell r="BX258" t="str">
            <v>-</v>
          </cell>
          <cell r="BY258">
            <v>1230</v>
          </cell>
          <cell r="BZ258">
            <v>4828</v>
          </cell>
          <cell r="CA258">
            <v>74</v>
          </cell>
          <cell r="CB258">
            <v>0</v>
          </cell>
          <cell r="CC258">
            <v>0</v>
          </cell>
          <cell r="CD258">
            <v>0</v>
          </cell>
          <cell r="CE258">
            <v>74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4902</v>
          </cell>
          <cell r="CL258" t="str">
            <v>-</v>
          </cell>
          <cell r="CM258" t="str">
            <v>-</v>
          </cell>
          <cell r="CN258">
            <v>1184</v>
          </cell>
          <cell r="CO258" t="str">
            <v>-</v>
          </cell>
          <cell r="CP258" t="str">
            <v>-</v>
          </cell>
          <cell r="CQ258">
            <v>2259</v>
          </cell>
          <cell r="CR258" t="str">
            <v>-</v>
          </cell>
          <cell r="CS258" t="str">
            <v>-</v>
          </cell>
          <cell r="CT258">
            <v>0</v>
          </cell>
          <cell r="CU258" t="str">
            <v>-</v>
          </cell>
          <cell r="CV258" t="str">
            <v>-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  <cell r="DD258" t="str">
            <v>-</v>
          </cell>
          <cell r="DE258" t="str">
            <v>-</v>
          </cell>
          <cell r="DF258">
            <v>1094</v>
          </cell>
          <cell r="DG258" t="str">
            <v>-</v>
          </cell>
          <cell r="DH258" t="str">
            <v>-</v>
          </cell>
          <cell r="DI258">
            <v>1295</v>
          </cell>
          <cell r="DJ258" t="str">
            <v>-</v>
          </cell>
          <cell r="DK258" t="str">
            <v>-</v>
          </cell>
          <cell r="DL258">
            <v>0</v>
          </cell>
          <cell r="DM258" t="str">
            <v>-</v>
          </cell>
          <cell r="DN258" t="str">
            <v>-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0</v>
          </cell>
          <cell r="DT258">
            <v>0</v>
          </cell>
          <cell r="DU258">
            <v>0</v>
          </cell>
          <cell r="DV258">
            <v>5832</v>
          </cell>
          <cell r="DW258">
            <v>0</v>
          </cell>
          <cell r="DX258">
            <v>0</v>
          </cell>
          <cell r="DY258">
            <v>5832</v>
          </cell>
          <cell r="DZ258" t="str">
            <v>-</v>
          </cell>
          <cell r="EA258" t="str">
            <v>-</v>
          </cell>
          <cell r="EB258">
            <v>1374</v>
          </cell>
          <cell r="EC258" t="str">
            <v>-</v>
          </cell>
          <cell r="ED258" t="str">
            <v>-</v>
          </cell>
          <cell r="EE258">
            <v>1195</v>
          </cell>
          <cell r="EF258" t="str">
            <v>-</v>
          </cell>
          <cell r="EG258" t="str">
            <v>-</v>
          </cell>
          <cell r="EH258">
            <v>1315</v>
          </cell>
          <cell r="EI258" t="str">
            <v>-</v>
          </cell>
          <cell r="EJ258" t="str">
            <v>-</v>
          </cell>
          <cell r="EK258">
            <v>1047</v>
          </cell>
          <cell r="EL258">
            <v>4931</v>
          </cell>
          <cell r="EM258" t="str">
            <v>-</v>
          </cell>
          <cell r="EN258" t="str">
            <v>-</v>
          </cell>
          <cell r="EO258">
            <v>0</v>
          </cell>
          <cell r="EP258" t="str">
            <v>-</v>
          </cell>
          <cell r="EQ258" t="str">
            <v>-</v>
          </cell>
          <cell r="ER258">
            <v>0</v>
          </cell>
          <cell r="ES258" t="str">
            <v>-</v>
          </cell>
          <cell r="ET258" t="str">
            <v>-</v>
          </cell>
          <cell r="EU258">
            <v>0</v>
          </cell>
          <cell r="EV258" t="str">
            <v>-</v>
          </cell>
          <cell r="EW258" t="str">
            <v>-</v>
          </cell>
          <cell r="EX258">
            <v>0</v>
          </cell>
          <cell r="EY258">
            <v>0</v>
          </cell>
          <cell r="EZ258" t="str">
            <v>-</v>
          </cell>
          <cell r="FA258" t="str">
            <v>-</v>
          </cell>
          <cell r="FB258">
            <v>0</v>
          </cell>
          <cell r="FC258" t="str">
            <v>-</v>
          </cell>
          <cell r="FD258" t="str">
            <v>-</v>
          </cell>
          <cell r="FE258">
            <v>0</v>
          </cell>
          <cell r="FF258" t="str">
            <v>-</v>
          </cell>
          <cell r="FG258" t="str">
            <v>-</v>
          </cell>
          <cell r="FH258">
            <v>0</v>
          </cell>
          <cell r="FI258" t="str">
            <v>-</v>
          </cell>
          <cell r="FJ258" t="str">
            <v>-</v>
          </cell>
          <cell r="FK258">
            <v>0</v>
          </cell>
          <cell r="FL258">
            <v>0</v>
          </cell>
          <cell r="FM258">
            <v>4931</v>
          </cell>
          <cell r="FN258" t="str">
            <v>-</v>
          </cell>
          <cell r="FO258" t="str">
            <v>-</v>
          </cell>
          <cell r="FP258">
            <v>1202</v>
          </cell>
          <cell r="FQ258" t="str">
            <v>-</v>
          </cell>
          <cell r="FR258" t="str">
            <v>-</v>
          </cell>
          <cell r="FS258">
            <v>0</v>
          </cell>
          <cell r="FT258" t="str">
            <v>-</v>
          </cell>
          <cell r="FU258" t="str">
            <v>-</v>
          </cell>
          <cell r="FV258">
            <v>0</v>
          </cell>
          <cell r="FW258" t="str">
            <v>-</v>
          </cell>
        </row>
        <row r="259">
          <cell r="A259" t="str">
            <v>ЖДППЛокотьСФО</v>
          </cell>
          <cell r="B259" t="str">
            <v>Новосибирский</v>
          </cell>
          <cell r="C259" t="str">
            <v>Локоть</v>
          </cell>
          <cell r="D259" t="str">
            <v>ЖДПП</v>
          </cell>
          <cell r="E259" t="str">
            <v>ЖДПП</v>
          </cell>
          <cell r="F259" t="str">
            <v>да</v>
          </cell>
          <cell r="G259" t="str">
            <v>СФО</v>
          </cell>
          <cell r="H259" t="str">
            <v>Алтайский край</v>
          </cell>
          <cell r="I259" t="str">
            <v>Не является признаком отнесения к МТК</v>
          </cell>
          <cell r="J259" t="str">
            <v>Не является признаком отнесения к МТК</v>
          </cell>
          <cell r="K259" t="str">
            <v>нет</v>
          </cell>
          <cell r="L259" t="str">
            <v>Республика Казахстан</v>
          </cell>
          <cell r="M259" t="str">
            <v>Ауыл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>
            <v>3025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>
            <v>574</v>
          </cell>
          <cell r="AB259" t="str">
            <v>-</v>
          </cell>
          <cell r="AC259" t="str">
            <v>-</v>
          </cell>
          <cell r="AD259" t="str">
            <v>-</v>
          </cell>
          <cell r="AE259" t="str">
            <v>-</v>
          </cell>
          <cell r="AF259">
            <v>0</v>
          </cell>
          <cell r="AG259">
            <v>3599</v>
          </cell>
          <cell r="AH259" t="str">
            <v>-</v>
          </cell>
          <cell r="AI259" t="str">
            <v>-</v>
          </cell>
          <cell r="AJ259" t="str">
            <v>-</v>
          </cell>
          <cell r="AK259" t="str">
            <v>-</v>
          </cell>
          <cell r="AL259">
            <v>2889</v>
          </cell>
          <cell r="AM259" t="str">
            <v>-</v>
          </cell>
          <cell r="AN259" t="str">
            <v>-</v>
          </cell>
          <cell r="AO259" t="str">
            <v>-</v>
          </cell>
          <cell r="AP259" t="str">
            <v>-</v>
          </cell>
          <cell r="AQ259">
            <v>551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3440</v>
          </cell>
          <cell r="AX259">
            <v>500</v>
          </cell>
          <cell r="AY259">
            <v>489</v>
          </cell>
          <cell r="AZ259">
            <v>525</v>
          </cell>
          <cell r="BA259">
            <v>578</v>
          </cell>
          <cell r="BB259">
            <v>2092</v>
          </cell>
          <cell r="BC259">
            <v>125</v>
          </cell>
          <cell r="BD259">
            <v>138</v>
          </cell>
          <cell r="BE259">
            <v>104</v>
          </cell>
          <cell r="BF259">
            <v>134</v>
          </cell>
          <cell r="BG259">
            <v>501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2593</v>
          </cell>
          <cell r="BN259" t="str">
            <v>-</v>
          </cell>
          <cell r="BO259" t="str">
            <v>-</v>
          </cell>
          <cell r="BP259">
            <v>655</v>
          </cell>
          <cell r="BQ259" t="str">
            <v>-</v>
          </cell>
          <cell r="BR259" t="str">
            <v>-</v>
          </cell>
          <cell r="BS259">
            <v>771</v>
          </cell>
          <cell r="BT259" t="str">
            <v>-</v>
          </cell>
          <cell r="BU259" t="str">
            <v>-</v>
          </cell>
          <cell r="BV259">
            <v>653</v>
          </cell>
          <cell r="BW259" t="str">
            <v>-</v>
          </cell>
          <cell r="BX259" t="str">
            <v>-</v>
          </cell>
          <cell r="BY259">
            <v>527</v>
          </cell>
          <cell r="BZ259">
            <v>2606</v>
          </cell>
          <cell r="CA259">
            <v>113</v>
          </cell>
          <cell r="CB259">
            <v>0</v>
          </cell>
          <cell r="CC259">
            <v>2</v>
          </cell>
          <cell r="CD259">
            <v>2</v>
          </cell>
          <cell r="CE259">
            <v>117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2723</v>
          </cell>
          <cell r="CL259" t="str">
            <v>-</v>
          </cell>
          <cell r="CM259" t="str">
            <v>-</v>
          </cell>
          <cell r="CN259">
            <v>762</v>
          </cell>
          <cell r="CO259" t="str">
            <v>-</v>
          </cell>
          <cell r="CP259" t="str">
            <v>-</v>
          </cell>
          <cell r="CQ259">
            <v>1792</v>
          </cell>
          <cell r="CR259" t="str">
            <v>-</v>
          </cell>
          <cell r="CS259" t="str">
            <v>-</v>
          </cell>
          <cell r="CT259">
            <v>0</v>
          </cell>
          <cell r="CU259" t="str">
            <v>-</v>
          </cell>
          <cell r="CV259" t="str">
            <v>-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  <cell r="DD259" t="str">
            <v>-</v>
          </cell>
          <cell r="DE259" t="str">
            <v>-</v>
          </cell>
          <cell r="DF259">
            <v>821</v>
          </cell>
          <cell r="DG259" t="str">
            <v>-</v>
          </cell>
          <cell r="DH259" t="str">
            <v>-</v>
          </cell>
          <cell r="DI259">
            <v>996</v>
          </cell>
          <cell r="DJ259" t="str">
            <v>-</v>
          </cell>
          <cell r="DK259" t="str">
            <v>-</v>
          </cell>
          <cell r="DL259">
            <v>2</v>
          </cell>
          <cell r="DM259" t="str">
            <v>-</v>
          </cell>
          <cell r="DN259" t="str">
            <v>-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0</v>
          </cell>
          <cell r="DT259">
            <v>0</v>
          </cell>
          <cell r="DU259">
            <v>0</v>
          </cell>
          <cell r="DV259">
            <v>4371</v>
          </cell>
          <cell r="DW259">
            <v>2</v>
          </cell>
          <cell r="DX259">
            <v>0</v>
          </cell>
          <cell r="DY259">
            <v>4373</v>
          </cell>
          <cell r="DZ259" t="str">
            <v>-</v>
          </cell>
          <cell r="EA259" t="str">
            <v>-</v>
          </cell>
          <cell r="EB259">
            <v>1170</v>
          </cell>
          <cell r="EC259" t="str">
            <v>-</v>
          </cell>
          <cell r="ED259" t="str">
            <v>-</v>
          </cell>
          <cell r="EE259">
            <v>1062</v>
          </cell>
          <cell r="EF259" t="str">
            <v>-</v>
          </cell>
          <cell r="EG259" t="str">
            <v>-</v>
          </cell>
          <cell r="EH259">
            <v>977</v>
          </cell>
          <cell r="EI259" t="str">
            <v>-</v>
          </cell>
          <cell r="EJ259" t="str">
            <v>-</v>
          </cell>
          <cell r="EK259">
            <v>834</v>
          </cell>
          <cell r="EL259">
            <v>4043</v>
          </cell>
          <cell r="EM259" t="str">
            <v>-</v>
          </cell>
          <cell r="EN259" t="str">
            <v>-</v>
          </cell>
          <cell r="EO259">
            <v>0</v>
          </cell>
          <cell r="EP259" t="str">
            <v>-</v>
          </cell>
          <cell r="EQ259" t="str">
            <v>-</v>
          </cell>
          <cell r="ER259">
            <v>6</v>
          </cell>
          <cell r="ES259" t="str">
            <v>-</v>
          </cell>
          <cell r="ET259" t="str">
            <v>-</v>
          </cell>
          <cell r="EU259">
            <v>18</v>
          </cell>
          <cell r="EV259" t="str">
            <v>-</v>
          </cell>
          <cell r="EW259" t="str">
            <v>-</v>
          </cell>
          <cell r="EX259">
            <v>42</v>
          </cell>
          <cell r="EY259">
            <v>66</v>
          </cell>
          <cell r="EZ259" t="str">
            <v>-</v>
          </cell>
          <cell r="FA259" t="str">
            <v>-</v>
          </cell>
          <cell r="FB259">
            <v>0</v>
          </cell>
          <cell r="FC259" t="str">
            <v>-</v>
          </cell>
          <cell r="FD259" t="str">
            <v>-</v>
          </cell>
          <cell r="FE259">
            <v>0</v>
          </cell>
          <cell r="FF259" t="str">
            <v>-</v>
          </cell>
          <cell r="FG259" t="str">
            <v>-</v>
          </cell>
          <cell r="FH259">
            <v>0</v>
          </cell>
          <cell r="FI259" t="str">
            <v>-</v>
          </cell>
          <cell r="FJ259" t="str">
            <v>-</v>
          </cell>
          <cell r="FK259">
            <v>0</v>
          </cell>
          <cell r="FL259">
            <v>0</v>
          </cell>
          <cell r="FM259">
            <v>4109</v>
          </cell>
          <cell r="FN259" t="str">
            <v>-</v>
          </cell>
          <cell r="FO259" t="str">
            <v>-</v>
          </cell>
          <cell r="FP259">
            <v>888</v>
          </cell>
          <cell r="FQ259" t="str">
            <v>-</v>
          </cell>
          <cell r="FR259" t="str">
            <v>-</v>
          </cell>
          <cell r="FS259">
            <v>132</v>
          </cell>
          <cell r="FT259" t="str">
            <v>-</v>
          </cell>
          <cell r="FU259" t="str">
            <v>-</v>
          </cell>
          <cell r="FV259">
            <v>0</v>
          </cell>
          <cell r="FW259" t="str">
            <v>-</v>
          </cell>
        </row>
        <row r="260">
          <cell r="A260" t="str">
            <v>ЖДППЛокотьЦФО</v>
          </cell>
          <cell r="B260" t="str">
            <v>Брянский</v>
          </cell>
          <cell r="C260" t="str">
            <v>Локоть</v>
          </cell>
          <cell r="D260" t="str">
            <v>ЖДПП</v>
          </cell>
          <cell r="E260" t="str">
            <v>ЖДПП</v>
          </cell>
          <cell r="F260" t="str">
            <v>нет</v>
          </cell>
          <cell r="G260" t="str">
            <v>ЦФО</v>
          </cell>
          <cell r="H260" t="str">
            <v>Курская область</v>
          </cell>
          <cell r="I260" t="str">
            <v>Западный</v>
          </cell>
          <cell r="J260" t="str">
            <v>Сухопутный</v>
          </cell>
          <cell r="K260" t="str">
            <v>нет</v>
          </cell>
          <cell r="L260" t="str">
            <v>Украина</v>
          </cell>
          <cell r="M260" t="str">
            <v>Эсмань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>
            <v>0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>
            <v>0</v>
          </cell>
          <cell r="AB260" t="str">
            <v>-</v>
          </cell>
          <cell r="AC260" t="str">
            <v>-</v>
          </cell>
          <cell r="AD260" t="str">
            <v>-</v>
          </cell>
          <cell r="AE260" t="str">
            <v>-</v>
          </cell>
          <cell r="AF260">
            <v>0</v>
          </cell>
          <cell r="AG260">
            <v>0</v>
          </cell>
          <cell r="AH260" t="str">
            <v>-</v>
          </cell>
          <cell r="AI260" t="str">
            <v>-</v>
          </cell>
          <cell r="AJ260" t="str">
            <v>-</v>
          </cell>
          <cell r="AK260" t="str">
            <v>-</v>
          </cell>
          <cell r="AL260">
            <v>0</v>
          </cell>
          <cell r="AM260" t="str">
            <v>-</v>
          </cell>
          <cell r="AN260" t="str">
            <v>-</v>
          </cell>
          <cell r="AO260" t="str">
            <v>-</v>
          </cell>
          <cell r="AP260" t="str">
            <v>-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-</v>
          </cell>
          <cell r="BO260" t="str">
            <v>-</v>
          </cell>
          <cell r="BP260">
            <v>0</v>
          </cell>
          <cell r="BQ260" t="str">
            <v>-</v>
          </cell>
          <cell r="BR260" t="str">
            <v>-</v>
          </cell>
          <cell r="BS260">
            <v>0</v>
          </cell>
          <cell r="BT260" t="str">
            <v>-</v>
          </cell>
          <cell r="BU260" t="str">
            <v>-</v>
          </cell>
          <cell r="BV260">
            <v>0</v>
          </cell>
          <cell r="BW260" t="str">
            <v>-</v>
          </cell>
          <cell r="BX260" t="str">
            <v>-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 t="str">
            <v>-</v>
          </cell>
          <cell r="CM260" t="str">
            <v>-</v>
          </cell>
          <cell r="CN260">
            <v>0</v>
          </cell>
          <cell r="CO260" t="str">
            <v>-</v>
          </cell>
          <cell r="CP260" t="str">
            <v>-</v>
          </cell>
          <cell r="CQ260">
            <v>0</v>
          </cell>
          <cell r="CR260" t="str">
            <v>-</v>
          </cell>
          <cell r="CS260" t="str">
            <v>-</v>
          </cell>
          <cell r="CT260">
            <v>0</v>
          </cell>
          <cell r="CU260" t="str">
            <v>-</v>
          </cell>
          <cell r="CV260" t="str">
            <v>-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 t="str">
            <v>-</v>
          </cell>
          <cell r="DE260" t="str">
            <v>-</v>
          </cell>
          <cell r="DF260">
            <v>0</v>
          </cell>
          <cell r="DG260" t="str">
            <v>-</v>
          </cell>
          <cell r="DH260" t="str">
            <v>-</v>
          </cell>
          <cell r="DI260">
            <v>0</v>
          </cell>
          <cell r="DJ260" t="str">
            <v>-</v>
          </cell>
          <cell r="DK260" t="str">
            <v>-</v>
          </cell>
          <cell r="DL260">
            <v>0</v>
          </cell>
          <cell r="DM260" t="str">
            <v>-</v>
          </cell>
          <cell r="DN260" t="str">
            <v>-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T260">
            <v>0</v>
          </cell>
          <cell r="DU260">
            <v>0</v>
          </cell>
          <cell r="DV260">
            <v>0</v>
          </cell>
          <cell r="DW260">
            <v>0</v>
          </cell>
          <cell r="DX260">
            <v>0</v>
          </cell>
          <cell r="DY260">
            <v>0</v>
          </cell>
          <cell r="DZ260" t="str">
            <v>-</v>
          </cell>
          <cell r="EA260" t="str">
            <v>-</v>
          </cell>
          <cell r="EB260">
            <v>0</v>
          </cell>
          <cell r="EC260" t="str">
            <v>-</v>
          </cell>
          <cell r="ED260" t="str">
            <v>-</v>
          </cell>
          <cell r="EE260">
            <v>0</v>
          </cell>
          <cell r="EF260" t="str">
            <v>-</v>
          </cell>
          <cell r="EG260" t="str">
            <v>-</v>
          </cell>
          <cell r="EH260">
            <v>0</v>
          </cell>
          <cell r="EI260" t="str">
            <v>-</v>
          </cell>
          <cell r="EJ260" t="str">
            <v>-</v>
          </cell>
          <cell r="EK260">
            <v>0</v>
          </cell>
          <cell r="EL260">
            <v>0</v>
          </cell>
          <cell r="EM260" t="str">
            <v>-</v>
          </cell>
          <cell r="EN260" t="str">
            <v>-</v>
          </cell>
          <cell r="EO260">
            <v>0</v>
          </cell>
          <cell r="EP260" t="str">
            <v>-</v>
          </cell>
          <cell r="EQ260" t="str">
            <v>-</v>
          </cell>
          <cell r="ER260">
            <v>0</v>
          </cell>
          <cell r="ES260" t="str">
            <v>-</v>
          </cell>
          <cell r="ET260" t="str">
            <v>-</v>
          </cell>
          <cell r="EU260">
            <v>0</v>
          </cell>
          <cell r="EV260" t="str">
            <v>-</v>
          </cell>
          <cell r="EW260" t="str">
            <v>-</v>
          </cell>
          <cell r="EX260">
            <v>0</v>
          </cell>
          <cell r="EY260">
            <v>0</v>
          </cell>
          <cell r="EZ260" t="str">
            <v>-</v>
          </cell>
          <cell r="FA260" t="str">
            <v>-</v>
          </cell>
          <cell r="FB260">
            <v>0</v>
          </cell>
          <cell r="FC260" t="str">
            <v>-</v>
          </cell>
          <cell r="FD260" t="str">
            <v>-</v>
          </cell>
          <cell r="FE260">
            <v>0</v>
          </cell>
          <cell r="FF260" t="str">
            <v>-</v>
          </cell>
          <cell r="FG260" t="str">
            <v>-</v>
          </cell>
          <cell r="FH260">
            <v>0</v>
          </cell>
          <cell r="FI260" t="str">
            <v>-</v>
          </cell>
          <cell r="FJ260" t="str">
            <v>-</v>
          </cell>
          <cell r="FK260">
            <v>0</v>
          </cell>
          <cell r="FL260">
            <v>0</v>
          </cell>
          <cell r="FM260">
            <v>0</v>
          </cell>
          <cell r="FN260" t="str">
            <v>-</v>
          </cell>
          <cell r="FO260" t="str">
            <v>-</v>
          </cell>
          <cell r="FP260">
            <v>0</v>
          </cell>
          <cell r="FQ260" t="str">
            <v>-</v>
          </cell>
          <cell r="FR260" t="str">
            <v>-</v>
          </cell>
          <cell r="FS260">
            <v>0</v>
          </cell>
          <cell r="FT260" t="str">
            <v>-</v>
          </cell>
          <cell r="FU260" t="str">
            <v>-</v>
          </cell>
          <cell r="FV260">
            <v>0</v>
          </cell>
          <cell r="FW260" t="str">
            <v>-</v>
          </cell>
        </row>
        <row r="261">
          <cell r="A261" t="str">
            <v>ЖДППЛюттяСЗФО</v>
          </cell>
          <cell r="B261" t="str">
            <v>Санкт-Петербургский</v>
          </cell>
          <cell r="C261" t="str">
            <v>Люття</v>
          </cell>
          <cell r="D261" t="str">
            <v>ЖДПП</v>
          </cell>
          <cell r="E261" t="str">
            <v>ЖДПП</v>
          </cell>
          <cell r="F261" t="str">
            <v>да</v>
          </cell>
          <cell r="G261" t="str">
            <v>СЗФО</v>
          </cell>
          <cell r="H261" t="str">
            <v>Республика Карелия</v>
          </cell>
          <cell r="I261" t="str">
            <v>Западный</v>
          </cell>
          <cell r="J261" t="str">
            <v>Сухопутный</v>
          </cell>
          <cell r="K261" t="str">
            <v>да</v>
          </cell>
          <cell r="L261" t="str">
            <v>Финляндская Республика</v>
          </cell>
          <cell r="M261" t="str">
            <v>Вартиус</v>
          </cell>
          <cell r="N261">
            <v>3650</v>
          </cell>
          <cell r="O261">
            <v>0</v>
          </cell>
          <cell r="P261">
            <v>0</v>
          </cell>
          <cell r="Q261">
            <v>10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>
            <v>3094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>
            <v>0</v>
          </cell>
          <cell r="AB261" t="str">
            <v>-</v>
          </cell>
          <cell r="AC261" t="str">
            <v>-</v>
          </cell>
          <cell r="AD261" t="str">
            <v>-</v>
          </cell>
          <cell r="AE261" t="str">
            <v>-</v>
          </cell>
          <cell r="AF261">
            <v>0</v>
          </cell>
          <cell r="AG261">
            <v>3094</v>
          </cell>
          <cell r="AH261" t="str">
            <v>-</v>
          </cell>
          <cell r="AI261" t="str">
            <v>-</v>
          </cell>
          <cell r="AJ261" t="str">
            <v>-</v>
          </cell>
          <cell r="AK261" t="str">
            <v>-</v>
          </cell>
          <cell r="AL261">
            <v>2953</v>
          </cell>
          <cell r="AM261" t="str">
            <v>-</v>
          </cell>
          <cell r="AN261" t="str">
            <v>-</v>
          </cell>
          <cell r="AO261" t="str">
            <v>-</v>
          </cell>
          <cell r="AP261" t="str">
            <v>-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2953</v>
          </cell>
          <cell r="AX261">
            <v>494</v>
          </cell>
          <cell r="AY261">
            <v>658</v>
          </cell>
          <cell r="AZ261">
            <v>472</v>
          </cell>
          <cell r="BA261">
            <v>498</v>
          </cell>
          <cell r="BB261">
            <v>2122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2122</v>
          </cell>
          <cell r="BN261" t="str">
            <v>-</v>
          </cell>
          <cell r="BO261" t="str">
            <v>-</v>
          </cell>
          <cell r="BP261">
            <v>0</v>
          </cell>
          <cell r="BQ261" t="str">
            <v>-</v>
          </cell>
          <cell r="BR261" t="str">
            <v>-</v>
          </cell>
          <cell r="BS261">
            <v>548</v>
          </cell>
          <cell r="BT261" t="str">
            <v>-</v>
          </cell>
          <cell r="BU261" t="str">
            <v>-</v>
          </cell>
          <cell r="BV261">
            <v>490</v>
          </cell>
          <cell r="BW261" t="str">
            <v>-</v>
          </cell>
          <cell r="BX261" t="str">
            <v>-</v>
          </cell>
          <cell r="BY261">
            <v>580</v>
          </cell>
          <cell r="BZ261">
            <v>1618</v>
          </cell>
          <cell r="CA261">
            <v>600</v>
          </cell>
          <cell r="CB261">
            <v>0</v>
          </cell>
          <cell r="CC261">
            <v>0</v>
          </cell>
          <cell r="CD261">
            <v>0</v>
          </cell>
          <cell r="CE261">
            <v>600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2218</v>
          </cell>
          <cell r="CL261" t="str">
            <v>-</v>
          </cell>
          <cell r="CM261" t="str">
            <v>-</v>
          </cell>
          <cell r="CN261">
            <v>430</v>
          </cell>
          <cell r="CO261" t="str">
            <v>-</v>
          </cell>
          <cell r="CP261" t="str">
            <v>-</v>
          </cell>
          <cell r="CQ261">
            <v>620</v>
          </cell>
          <cell r="CR261" t="str">
            <v>-</v>
          </cell>
          <cell r="CS261" t="str">
            <v>-</v>
          </cell>
          <cell r="CT261">
            <v>0</v>
          </cell>
          <cell r="CU261" t="str">
            <v>-</v>
          </cell>
          <cell r="CV261" t="str">
            <v>-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0</v>
          </cell>
          <cell r="DB261">
            <v>0</v>
          </cell>
          <cell r="DC261">
            <v>0</v>
          </cell>
          <cell r="DD261" t="str">
            <v>-</v>
          </cell>
          <cell r="DE261" t="str">
            <v>-</v>
          </cell>
          <cell r="DF261">
            <v>576</v>
          </cell>
          <cell r="DG261" t="str">
            <v>-</v>
          </cell>
          <cell r="DH261" t="str">
            <v>-</v>
          </cell>
          <cell r="DI261">
            <v>2232</v>
          </cell>
          <cell r="DJ261" t="str">
            <v>-</v>
          </cell>
          <cell r="DK261" t="str">
            <v>-</v>
          </cell>
          <cell r="DL261">
            <v>0</v>
          </cell>
          <cell r="DM261" t="str">
            <v>-</v>
          </cell>
          <cell r="DN261" t="str">
            <v>-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0</v>
          </cell>
          <cell r="DT261">
            <v>0</v>
          </cell>
          <cell r="DU261">
            <v>0</v>
          </cell>
          <cell r="DV261">
            <v>3858</v>
          </cell>
          <cell r="DW261">
            <v>0</v>
          </cell>
          <cell r="DX261">
            <v>0</v>
          </cell>
          <cell r="DY261">
            <v>3858</v>
          </cell>
          <cell r="DZ261" t="str">
            <v>-</v>
          </cell>
          <cell r="EA261" t="str">
            <v>-</v>
          </cell>
          <cell r="EB261">
            <v>426</v>
          </cell>
          <cell r="EC261" t="str">
            <v>-</v>
          </cell>
          <cell r="ED261" t="str">
            <v>-</v>
          </cell>
          <cell r="EE261">
            <v>26</v>
          </cell>
          <cell r="EF261" t="str">
            <v>-</v>
          </cell>
          <cell r="EG261" t="str">
            <v>-</v>
          </cell>
          <cell r="EH261">
            <v>0</v>
          </cell>
          <cell r="EI261" t="str">
            <v>-</v>
          </cell>
          <cell r="EJ261" t="str">
            <v>-</v>
          </cell>
          <cell r="EK261">
            <v>2</v>
          </cell>
          <cell r="EL261">
            <v>454</v>
          </cell>
          <cell r="EM261" t="str">
            <v>-</v>
          </cell>
          <cell r="EN261" t="str">
            <v>-</v>
          </cell>
          <cell r="EO261">
            <v>0</v>
          </cell>
          <cell r="EP261" t="str">
            <v>-</v>
          </cell>
          <cell r="EQ261" t="str">
            <v>-</v>
          </cell>
          <cell r="ER261">
            <v>0</v>
          </cell>
          <cell r="ES261" t="str">
            <v>-</v>
          </cell>
          <cell r="ET261" t="str">
            <v>-</v>
          </cell>
          <cell r="EU261">
            <v>0</v>
          </cell>
          <cell r="EV261" t="str">
            <v>-</v>
          </cell>
          <cell r="EW261" t="str">
            <v>-</v>
          </cell>
          <cell r="EX261">
            <v>0</v>
          </cell>
          <cell r="EY261">
            <v>0</v>
          </cell>
          <cell r="EZ261" t="str">
            <v>-</v>
          </cell>
          <cell r="FA261" t="str">
            <v>-</v>
          </cell>
          <cell r="FB261">
            <v>0</v>
          </cell>
          <cell r="FC261" t="str">
            <v>-</v>
          </cell>
          <cell r="FD261" t="str">
            <v>-</v>
          </cell>
          <cell r="FE261">
            <v>0</v>
          </cell>
          <cell r="FF261" t="str">
            <v>-</v>
          </cell>
          <cell r="FG261" t="str">
            <v>-</v>
          </cell>
          <cell r="FH261">
            <v>0</v>
          </cell>
          <cell r="FI261" t="str">
            <v>-</v>
          </cell>
          <cell r="FJ261" t="str">
            <v>-</v>
          </cell>
          <cell r="FK261">
            <v>0</v>
          </cell>
          <cell r="FL261">
            <v>0</v>
          </cell>
          <cell r="FM261">
            <v>454</v>
          </cell>
          <cell r="FN261" t="str">
            <v>-</v>
          </cell>
          <cell r="FO261" t="str">
            <v>-</v>
          </cell>
          <cell r="FP261">
            <v>0</v>
          </cell>
          <cell r="FQ261" t="str">
            <v>-</v>
          </cell>
          <cell r="FR261" t="str">
            <v>-</v>
          </cell>
          <cell r="FS261">
            <v>0</v>
          </cell>
          <cell r="FT261" t="str">
            <v>-</v>
          </cell>
          <cell r="FU261" t="str">
            <v>-</v>
          </cell>
          <cell r="FV261">
            <v>0</v>
          </cell>
          <cell r="FW261" t="str">
            <v>-</v>
          </cell>
        </row>
        <row r="262">
          <cell r="A262" t="str">
            <v>ЖДППМакушиноУФО</v>
          </cell>
          <cell r="B262" t="str">
            <v>Уральский</v>
          </cell>
          <cell r="C262" t="str">
            <v>Макушино</v>
          </cell>
          <cell r="D262" t="str">
            <v>ЖДПП</v>
          </cell>
          <cell r="E262" t="str">
            <v>ЖДПП</v>
          </cell>
          <cell r="F262" t="str">
            <v>да</v>
          </cell>
          <cell r="G262" t="str">
            <v>УФО</v>
          </cell>
          <cell r="H262" t="str">
            <v>Курганская область</v>
          </cell>
          <cell r="I262" t="str">
            <v>Не является признаком отнесения к МТК</v>
          </cell>
          <cell r="J262" t="str">
            <v>Не является признаком отнесения к МТК</v>
          </cell>
          <cell r="K262" t="str">
            <v>нет</v>
          </cell>
          <cell r="L262" t="str">
            <v>Республика Казахстан</v>
          </cell>
          <cell r="M262" t="str">
            <v>Мамлютка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>
            <v>0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>
            <v>0</v>
          </cell>
          <cell r="AB262" t="str">
            <v>-</v>
          </cell>
          <cell r="AC262" t="str">
            <v>-</v>
          </cell>
          <cell r="AD262" t="str">
            <v>-</v>
          </cell>
          <cell r="AE262" t="str">
            <v>-</v>
          </cell>
          <cell r="AF262">
            <v>0</v>
          </cell>
          <cell r="AG262">
            <v>0</v>
          </cell>
          <cell r="AH262" t="str">
            <v>-</v>
          </cell>
          <cell r="AI262" t="str">
            <v>-</v>
          </cell>
          <cell r="AJ262" t="str">
            <v>-</v>
          </cell>
          <cell r="AK262" t="str">
            <v>-</v>
          </cell>
          <cell r="AL262">
            <v>0</v>
          </cell>
          <cell r="AM262" t="str">
            <v>-</v>
          </cell>
          <cell r="AN262" t="str">
            <v>-</v>
          </cell>
          <cell r="AO262" t="str">
            <v>-</v>
          </cell>
          <cell r="AP262" t="str">
            <v>-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-</v>
          </cell>
          <cell r="BO262" t="str">
            <v>-</v>
          </cell>
          <cell r="BP262">
            <v>0</v>
          </cell>
          <cell r="BQ262" t="str">
            <v>-</v>
          </cell>
          <cell r="BR262" t="str">
            <v>-</v>
          </cell>
          <cell r="BS262">
            <v>0</v>
          </cell>
          <cell r="BT262" t="str">
            <v>-</v>
          </cell>
          <cell r="BU262" t="str">
            <v>-</v>
          </cell>
          <cell r="BV262">
            <v>0</v>
          </cell>
          <cell r="BW262" t="str">
            <v>-</v>
          </cell>
          <cell r="BX262" t="str">
            <v>-</v>
          </cell>
          <cell r="BY262">
            <v>426</v>
          </cell>
          <cell r="BZ262">
            <v>426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426</v>
          </cell>
          <cell r="CL262" t="str">
            <v>-</v>
          </cell>
          <cell r="CM262" t="str">
            <v>-</v>
          </cell>
          <cell r="CN262">
            <v>406</v>
          </cell>
          <cell r="CO262" t="str">
            <v>-</v>
          </cell>
          <cell r="CP262" t="str">
            <v>-</v>
          </cell>
          <cell r="CQ262">
            <v>382</v>
          </cell>
          <cell r="CR262" t="str">
            <v>-</v>
          </cell>
          <cell r="CS262" t="str">
            <v>-</v>
          </cell>
          <cell r="CT262">
            <v>26</v>
          </cell>
          <cell r="CU262" t="str">
            <v>-</v>
          </cell>
          <cell r="CV262" t="str">
            <v>-</v>
          </cell>
          <cell r="CW262">
            <v>64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  <cell r="DD262" t="str">
            <v>-</v>
          </cell>
          <cell r="DE262" t="str">
            <v>-</v>
          </cell>
          <cell r="DF262">
            <v>394</v>
          </cell>
          <cell r="DG262" t="str">
            <v>-</v>
          </cell>
          <cell r="DH262" t="str">
            <v>-</v>
          </cell>
          <cell r="DI262">
            <v>371</v>
          </cell>
          <cell r="DJ262" t="str">
            <v>-</v>
          </cell>
          <cell r="DK262" t="str">
            <v>-</v>
          </cell>
          <cell r="DL262">
            <v>35</v>
          </cell>
          <cell r="DM262" t="str">
            <v>-</v>
          </cell>
          <cell r="DN262" t="str">
            <v>-</v>
          </cell>
          <cell r="DO262">
            <v>29</v>
          </cell>
          <cell r="DP262">
            <v>0</v>
          </cell>
          <cell r="DQ262">
            <v>0</v>
          </cell>
          <cell r="DR262">
            <v>0</v>
          </cell>
          <cell r="DS262">
            <v>0</v>
          </cell>
          <cell r="DT262">
            <v>0</v>
          </cell>
          <cell r="DU262">
            <v>0</v>
          </cell>
          <cell r="DV262">
            <v>1553</v>
          </cell>
          <cell r="DW262">
            <v>154</v>
          </cell>
          <cell r="DX262">
            <v>0</v>
          </cell>
          <cell r="DY262">
            <v>1707</v>
          </cell>
          <cell r="DZ262" t="str">
            <v>-</v>
          </cell>
          <cell r="EA262" t="str">
            <v>-</v>
          </cell>
          <cell r="EB262">
            <v>368</v>
          </cell>
          <cell r="EC262" t="str">
            <v>-</v>
          </cell>
          <cell r="ED262" t="str">
            <v>-</v>
          </cell>
          <cell r="EE262">
            <v>406</v>
          </cell>
          <cell r="EF262" t="str">
            <v>-</v>
          </cell>
          <cell r="EG262" t="str">
            <v>-</v>
          </cell>
          <cell r="EH262">
            <v>449</v>
          </cell>
          <cell r="EI262" t="str">
            <v>-</v>
          </cell>
          <cell r="EJ262" t="str">
            <v>-</v>
          </cell>
          <cell r="EK262">
            <v>442</v>
          </cell>
          <cell r="EL262">
            <v>1665</v>
          </cell>
          <cell r="EM262" t="str">
            <v>-</v>
          </cell>
          <cell r="EN262" t="str">
            <v>-</v>
          </cell>
          <cell r="EO262">
            <v>39</v>
          </cell>
          <cell r="EP262" t="str">
            <v>-</v>
          </cell>
          <cell r="EQ262" t="str">
            <v>-</v>
          </cell>
          <cell r="ER262">
            <v>43</v>
          </cell>
          <cell r="ES262" t="str">
            <v>-</v>
          </cell>
          <cell r="ET262" t="str">
            <v>-</v>
          </cell>
          <cell r="EU262">
            <v>51</v>
          </cell>
          <cell r="EV262" t="str">
            <v>-</v>
          </cell>
          <cell r="EW262" t="str">
            <v>-</v>
          </cell>
          <cell r="EX262">
            <v>119</v>
          </cell>
          <cell r="EY262">
            <v>252</v>
          </cell>
          <cell r="EZ262" t="str">
            <v>-</v>
          </cell>
          <cell r="FA262" t="str">
            <v>-</v>
          </cell>
          <cell r="FB262">
            <v>0</v>
          </cell>
          <cell r="FC262" t="str">
            <v>-</v>
          </cell>
          <cell r="FD262" t="str">
            <v>-</v>
          </cell>
          <cell r="FE262">
            <v>0</v>
          </cell>
          <cell r="FF262" t="str">
            <v>-</v>
          </cell>
          <cell r="FG262" t="str">
            <v>-</v>
          </cell>
          <cell r="FH262">
            <v>0</v>
          </cell>
          <cell r="FI262" t="str">
            <v>-</v>
          </cell>
          <cell r="FJ262" t="str">
            <v>-</v>
          </cell>
          <cell r="FK262">
            <v>0</v>
          </cell>
          <cell r="FL262">
            <v>0</v>
          </cell>
          <cell r="FM262">
            <v>1917</v>
          </cell>
          <cell r="FN262" t="str">
            <v>-</v>
          </cell>
          <cell r="FO262" t="str">
            <v>-</v>
          </cell>
          <cell r="FP262">
            <v>390</v>
          </cell>
          <cell r="FQ262" t="str">
            <v>-</v>
          </cell>
          <cell r="FR262" t="str">
            <v>-</v>
          </cell>
          <cell r="FS262">
            <v>110</v>
          </cell>
          <cell r="FT262" t="str">
            <v>-</v>
          </cell>
          <cell r="FU262" t="str">
            <v>-</v>
          </cell>
          <cell r="FV262">
            <v>0</v>
          </cell>
          <cell r="FW262" t="str">
            <v>-</v>
          </cell>
        </row>
        <row r="263">
          <cell r="A263" t="str">
            <v>ЖДППМамоновоСЗФО</v>
          </cell>
          <cell r="B263" t="str">
            <v>Калининградский</v>
          </cell>
          <cell r="C263" t="str">
            <v>Мамоново</v>
          </cell>
          <cell r="D263" t="str">
            <v>ЖДПП</v>
          </cell>
          <cell r="E263" t="str">
            <v>ЖДПП</v>
          </cell>
          <cell r="F263" t="str">
            <v>да</v>
          </cell>
          <cell r="G263" t="str">
            <v>СЗФО</v>
          </cell>
          <cell r="H263" t="str">
            <v>Калининградская область</v>
          </cell>
          <cell r="I263" t="str">
            <v>Западный</v>
          </cell>
          <cell r="J263" t="str">
            <v>Сухопутный</v>
          </cell>
          <cell r="K263" t="str">
            <v>нет</v>
          </cell>
          <cell r="L263" t="str">
            <v>Республика Польша</v>
          </cell>
          <cell r="M263" t="str">
            <v>Бранёво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>
            <v>2627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>
            <v>0</v>
          </cell>
          <cell r="AB263" t="str">
            <v>-</v>
          </cell>
          <cell r="AC263" t="str">
            <v>-</v>
          </cell>
          <cell r="AD263" t="str">
            <v>-</v>
          </cell>
          <cell r="AE263" t="str">
            <v>-</v>
          </cell>
          <cell r="AF263">
            <v>0</v>
          </cell>
          <cell r="AG263">
            <v>2627</v>
          </cell>
          <cell r="AH263" t="str">
            <v>-</v>
          </cell>
          <cell r="AI263" t="str">
            <v>-</v>
          </cell>
          <cell r="AJ263" t="str">
            <v>-</v>
          </cell>
          <cell r="AK263" t="str">
            <v>-</v>
          </cell>
          <cell r="AL263">
            <v>3300</v>
          </cell>
          <cell r="AM263" t="str">
            <v>-</v>
          </cell>
          <cell r="AN263" t="str">
            <v>-</v>
          </cell>
          <cell r="AO263" t="str">
            <v>-</v>
          </cell>
          <cell r="AP263" t="str">
            <v>-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3300</v>
          </cell>
          <cell r="AX263">
            <v>883</v>
          </cell>
          <cell r="AY263">
            <v>693</v>
          </cell>
          <cell r="AZ263">
            <v>806</v>
          </cell>
          <cell r="BA263">
            <v>848</v>
          </cell>
          <cell r="BB263">
            <v>3230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3230</v>
          </cell>
          <cell r="BN263" t="str">
            <v>-</v>
          </cell>
          <cell r="BO263" t="str">
            <v>-</v>
          </cell>
          <cell r="BP263">
            <v>672</v>
          </cell>
          <cell r="BQ263" t="str">
            <v>-</v>
          </cell>
          <cell r="BR263" t="str">
            <v>-</v>
          </cell>
          <cell r="BS263">
            <v>656</v>
          </cell>
          <cell r="BT263" t="str">
            <v>-</v>
          </cell>
          <cell r="BU263" t="str">
            <v>-</v>
          </cell>
          <cell r="BV263">
            <v>321</v>
          </cell>
          <cell r="BW263" t="str">
            <v>-</v>
          </cell>
          <cell r="BX263" t="str">
            <v>-</v>
          </cell>
          <cell r="BY263">
            <v>996</v>
          </cell>
          <cell r="BZ263">
            <v>2645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2645</v>
          </cell>
          <cell r="CL263" t="str">
            <v>-</v>
          </cell>
          <cell r="CM263" t="str">
            <v>-</v>
          </cell>
          <cell r="CN263">
            <v>856</v>
          </cell>
          <cell r="CO263" t="str">
            <v>-</v>
          </cell>
          <cell r="CP263" t="str">
            <v>-</v>
          </cell>
          <cell r="CQ263">
            <v>1699</v>
          </cell>
          <cell r="CR263" t="str">
            <v>-</v>
          </cell>
          <cell r="CS263" t="str">
            <v>-</v>
          </cell>
          <cell r="CT263">
            <v>0</v>
          </cell>
          <cell r="CU263" t="str">
            <v>-</v>
          </cell>
          <cell r="CV263" t="str">
            <v>-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C263">
            <v>0</v>
          </cell>
          <cell r="DD263" t="str">
            <v>-</v>
          </cell>
          <cell r="DE263" t="str">
            <v>-</v>
          </cell>
          <cell r="DF263">
            <v>895</v>
          </cell>
          <cell r="DG263" t="str">
            <v>-</v>
          </cell>
          <cell r="DH263" t="str">
            <v>-</v>
          </cell>
          <cell r="DI263">
            <v>872</v>
          </cell>
          <cell r="DJ263" t="str">
            <v>-</v>
          </cell>
          <cell r="DK263" t="str">
            <v>-</v>
          </cell>
          <cell r="DL263">
            <v>0</v>
          </cell>
          <cell r="DM263" t="str">
            <v>-</v>
          </cell>
          <cell r="DN263" t="str">
            <v>-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0</v>
          </cell>
          <cell r="DT263">
            <v>0</v>
          </cell>
          <cell r="DU263">
            <v>0</v>
          </cell>
          <cell r="DV263">
            <v>4322</v>
          </cell>
          <cell r="DW263">
            <v>0</v>
          </cell>
          <cell r="DX263">
            <v>0</v>
          </cell>
          <cell r="DY263">
            <v>4322</v>
          </cell>
          <cell r="DZ263" t="str">
            <v>-</v>
          </cell>
          <cell r="EA263" t="str">
            <v>-</v>
          </cell>
          <cell r="EB263">
            <v>825</v>
          </cell>
          <cell r="EC263" t="str">
            <v>-</v>
          </cell>
          <cell r="ED263" t="str">
            <v>-</v>
          </cell>
          <cell r="EE263">
            <v>224</v>
          </cell>
          <cell r="EF263" t="str">
            <v>-</v>
          </cell>
          <cell r="EG263" t="str">
            <v>-</v>
          </cell>
          <cell r="EH263">
            <v>172</v>
          </cell>
          <cell r="EI263" t="str">
            <v>-</v>
          </cell>
          <cell r="EJ263" t="str">
            <v>-</v>
          </cell>
          <cell r="EK263">
            <v>166</v>
          </cell>
          <cell r="EL263">
            <v>1387</v>
          </cell>
          <cell r="EM263" t="str">
            <v>-</v>
          </cell>
          <cell r="EN263" t="str">
            <v>-</v>
          </cell>
          <cell r="EO263">
            <v>0</v>
          </cell>
          <cell r="EP263" t="str">
            <v>-</v>
          </cell>
          <cell r="EQ263" t="str">
            <v>-</v>
          </cell>
          <cell r="ER263">
            <v>0</v>
          </cell>
          <cell r="ES263" t="str">
            <v>-</v>
          </cell>
          <cell r="ET263" t="str">
            <v>-</v>
          </cell>
          <cell r="EU263">
            <v>0</v>
          </cell>
          <cell r="EV263" t="str">
            <v>-</v>
          </cell>
          <cell r="EW263" t="str">
            <v>-</v>
          </cell>
          <cell r="EX263">
            <v>0</v>
          </cell>
          <cell r="EY263">
            <v>0</v>
          </cell>
          <cell r="EZ263" t="str">
            <v>-</v>
          </cell>
          <cell r="FA263" t="str">
            <v>-</v>
          </cell>
          <cell r="FB263">
            <v>0</v>
          </cell>
          <cell r="FC263" t="str">
            <v>-</v>
          </cell>
          <cell r="FD263" t="str">
            <v>-</v>
          </cell>
          <cell r="FE263">
            <v>0</v>
          </cell>
          <cell r="FF263" t="str">
            <v>-</v>
          </cell>
          <cell r="FG263" t="str">
            <v>-</v>
          </cell>
          <cell r="FH263">
            <v>0</v>
          </cell>
          <cell r="FI263" t="str">
            <v>-</v>
          </cell>
          <cell r="FJ263" t="str">
            <v>-</v>
          </cell>
          <cell r="FK263">
            <v>0</v>
          </cell>
          <cell r="FL263">
            <v>0</v>
          </cell>
          <cell r="FM263">
            <v>1387</v>
          </cell>
          <cell r="FN263" t="str">
            <v>-</v>
          </cell>
          <cell r="FO263" t="str">
            <v>-</v>
          </cell>
          <cell r="FP263">
            <v>148</v>
          </cell>
          <cell r="FQ263" t="str">
            <v>-</v>
          </cell>
          <cell r="FR263" t="str">
            <v>-</v>
          </cell>
          <cell r="FS263">
            <v>0</v>
          </cell>
          <cell r="FT263" t="str">
            <v>-</v>
          </cell>
          <cell r="FU263" t="str">
            <v>-</v>
          </cell>
          <cell r="FV263">
            <v>0</v>
          </cell>
          <cell r="FW263" t="str">
            <v>-</v>
          </cell>
        </row>
        <row r="264">
          <cell r="A264" t="str">
            <v>ЖДППМарцевоЮФО</v>
          </cell>
          <cell r="B264" t="str">
            <v>Ростовский</v>
          </cell>
          <cell r="C264" t="str">
            <v>Марцево</v>
          </cell>
          <cell r="D264" t="str">
            <v>ЖДПП</v>
          </cell>
          <cell r="E264" t="str">
            <v>ЖДПП</v>
          </cell>
          <cell r="F264" t="str">
            <v>да</v>
          </cell>
          <cell r="G264" t="str">
            <v>ЮФО</v>
          </cell>
          <cell r="H264" t="str">
            <v>Ростовская область</v>
          </cell>
          <cell r="I264" t="str">
            <v>Западный</v>
          </cell>
          <cell r="J264" t="str">
            <v>Сухопутный</v>
          </cell>
          <cell r="K264" t="str">
            <v>нет</v>
          </cell>
          <cell r="L264" t="str">
            <v>не применимо (ДНР)</v>
          </cell>
          <cell r="M264" t="str">
            <v>Квашино</v>
          </cell>
          <cell r="N264">
            <v>16060</v>
          </cell>
          <cell r="O264">
            <v>0</v>
          </cell>
          <cell r="P264">
            <v>0</v>
          </cell>
          <cell r="Q264">
            <v>44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>
            <v>0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>
            <v>0</v>
          </cell>
          <cell r="AB264" t="str">
            <v>-</v>
          </cell>
          <cell r="AC264" t="str">
            <v>-</v>
          </cell>
          <cell r="AD264" t="str">
            <v>-</v>
          </cell>
          <cell r="AE264" t="str">
            <v>-</v>
          </cell>
          <cell r="AF264">
            <v>0</v>
          </cell>
          <cell r="AG264">
            <v>0</v>
          </cell>
          <cell r="AH264" t="str">
            <v>-</v>
          </cell>
          <cell r="AI264" t="str">
            <v>-</v>
          </cell>
          <cell r="AJ264" t="str">
            <v>-</v>
          </cell>
          <cell r="AK264" t="str">
            <v>-</v>
          </cell>
          <cell r="AL264">
            <v>0</v>
          </cell>
          <cell r="AM264" t="str">
            <v>-</v>
          </cell>
          <cell r="AN264" t="str">
            <v>-</v>
          </cell>
          <cell r="AO264" t="str">
            <v>-</v>
          </cell>
          <cell r="AP264" t="str">
            <v>-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-</v>
          </cell>
          <cell r="BO264" t="str">
            <v>-</v>
          </cell>
          <cell r="BP264">
            <v>0</v>
          </cell>
          <cell r="BQ264" t="str">
            <v>-</v>
          </cell>
          <cell r="BR264" t="str">
            <v>-</v>
          </cell>
          <cell r="BS264">
            <v>0</v>
          </cell>
          <cell r="BT264" t="str">
            <v>-</v>
          </cell>
          <cell r="BU264" t="str">
            <v>-</v>
          </cell>
          <cell r="BV264">
            <v>0</v>
          </cell>
          <cell r="BW264" t="str">
            <v>-</v>
          </cell>
          <cell r="BX264" t="str">
            <v>-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 t="str">
            <v>-</v>
          </cell>
          <cell r="CM264" t="str">
            <v>-</v>
          </cell>
          <cell r="CN264">
            <v>0</v>
          </cell>
          <cell r="CO264" t="str">
            <v>-</v>
          </cell>
          <cell r="CP264" t="str">
            <v>-</v>
          </cell>
          <cell r="CQ264">
            <v>0</v>
          </cell>
          <cell r="CR264" t="str">
            <v>-</v>
          </cell>
          <cell r="CS264" t="str">
            <v>-</v>
          </cell>
          <cell r="CT264">
            <v>0</v>
          </cell>
          <cell r="CU264" t="str">
            <v>-</v>
          </cell>
          <cell r="CV264" t="str">
            <v>-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  <cell r="DD264" t="str">
            <v>-</v>
          </cell>
          <cell r="DE264" t="str">
            <v>-</v>
          </cell>
          <cell r="DF264">
            <v>0</v>
          </cell>
          <cell r="DG264" t="str">
            <v>-</v>
          </cell>
          <cell r="DH264" t="str">
            <v>-</v>
          </cell>
          <cell r="DI264">
            <v>0</v>
          </cell>
          <cell r="DJ264" t="str">
            <v>-</v>
          </cell>
          <cell r="DK264" t="str">
            <v>-</v>
          </cell>
          <cell r="DL264">
            <v>0</v>
          </cell>
          <cell r="DM264" t="str">
            <v>-</v>
          </cell>
          <cell r="DN264" t="str">
            <v>-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0</v>
          </cell>
          <cell r="DT264">
            <v>0</v>
          </cell>
          <cell r="DU264">
            <v>0</v>
          </cell>
          <cell r="DV264">
            <v>0</v>
          </cell>
          <cell r="DW264">
            <v>0</v>
          </cell>
          <cell r="DX264">
            <v>0</v>
          </cell>
          <cell r="DY264">
            <v>0</v>
          </cell>
          <cell r="DZ264" t="str">
            <v>-</v>
          </cell>
          <cell r="EA264" t="str">
            <v>-</v>
          </cell>
          <cell r="EB264">
            <v>0</v>
          </cell>
          <cell r="EC264" t="str">
            <v>-</v>
          </cell>
          <cell r="ED264" t="str">
            <v>-</v>
          </cell>
          <cell r="EE264">
            <v>0</v>
          </cell>
          <cell r="EF264" t="str">
            <v>-</v>
          </cell>
          <cell r="EG264" t="str">
            <v>-</v>
          </cell>
          <cell r="EH264">
            <v>0</v>
          </cell>
          <cell r="EI264" t="str">
            <v>-</v>
          </cell>
          <cell r="EJ264" t="str">
            <v>-</v>
          </cell>
          <cell r="EK264">
            <v>0</v>
          </cell>
          <cell r="EL264">
            <v>0</v>
          </cell>
          <cell r="EM264" t="str">
            <v>-</v>
          </cell>
          <cell r="EN264" t="str">
            <v>-</v>
          </cell>
          <cell r="EO264">
            <v>0</v>
          </cell>
          <cell r="EP264" t="str">
            <v>-</v>
          </cell>
          <cell r="EQ264" t="str">
            <v>-</v>
          </cell>
          <cell r="ER264">
            <v>0</v>
          </cell>
          <cell r="ES264" t="str">
            <v>-</v>
          </cell>
          <cell r="ET264" t="str">
            <v>-</v>
          </cell>
          <cell r="EU264">
            <v>0</v>
          </cell>
          <cell r="EV264" t="str">
            <v>-</v>
          </cell>
          <cell r="EW264" t="str">
            <v>-</v>
          </cell>
          <cell r="EX264">
            <v>0</v>
          </cell>
          <cell r="EY264">
            <v>0</v>
          </cell>
          <cell r="EZ264" t="str">
            <v>-</v>
          </cell>
          <cell r="FA264" t="str">
            <v>-</v>
          </cell>
          <cell r="FB264">
            <v>0</v>
          </cell>
          <cell r="FC264" t="str">
            <v>-</v>
          </cell>
          <cell r="FD264" t="str">
            <v>-</v>
          </cell>
          <cell r="FE264">
            <v>0</v>
          </cell>
          <cell r="FF264" t="str">
            <v>-</v>
          </cell>
          <cell r="FG264" t="str">
            <v>-</v>
          </cell>
          <cell r="FH264">
            <v>0</v>
          </cell>
          <cell r="FI264" t="str">
            <v>-</v>
          </cell>
          <cell r="FJ264" t="str">
            <v>-</v>
          </cell>
          <cell r="FK264">
            <v>0</v>
          </cell>
          <cell r="FL264">
            <v>0</v>
          </cell>
          <cell r="FM264">
            <v>0</v>
          </cell>
          <cell r="FN264" t="str">
            <v>-</v>
          </cell>
          <cell r="FO264" t="str">
            <v>-</v>
          </cell>
          <cell r="FP264">
            <v>0</v>
          </cell>
          <cell r="FQ264" t="str">
            <v>-</v>
          </cell>
          <cell r="FR264" t="str">
            <v>-</v>
          </cell>
          <cell r="FS264">
            <v>0</v>
          </cell>
          <cell r="FT264" t="str">
            <v>-</v>
          </cell>
          <cell r="FU264" t="str">
            <v>-</v>
          </cell>
          <cell r="FV264">
            <v>0</v>
          </cell>
          <cell r="FW264" t="str">
            <v>-</v>
          </cell>
        </row>
        <row r="265">
          <cell r="A265" t="str">
            <v>ЖДППМахалиноДФО</v>
          </cell>
          <cell r="B265" t="str">
            <v>Владивостокский</v>
          </cell>
          <cell r="C265" t="str">
            <v>Махалино</v>
          </cell>
          <cell r="D265" t="str">
            <v>ЖДПП</v>
          </cell>
          <cell r="E265" t="str">
            <v>ЖДПП</v>
          </cell>
          <cell r="F265" t="str">
            <v>да</v>
          </cell>
          <cell r="G265" t="str">
            <v>ДФО</v>
          </cell>
          <cell r="H265" t="str">
            <v>Приморский край</v>
          </cell>
          <cell r="I265" t="str">
            <v>Восток</v>
          </cell>
          <cell r="J265" t="str">
            <v>РК (сухопутный)</v>
          </cell>
          <cell r="K265" t="str">
            <v>нет</v>
          </cell>
          <cell r="L265" t="str">
            <v>Китайская Народная Республика</v>
          </cell>
          <cell r="M265" t="str">
            <v>Хуньчунь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>
            <v>1645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>
            <v>0</v>
          </cell>
          <cell r="AB265" t="str">
            <v>-</v>
          </cell>
          <cell r="AC265" t="str">
            <v>-</v>
          </cell>
          <cell r="AD265" t="str">
            <v>-</v>
          </cell>
          <cell r="AE265" t="str">
            <v>-</v>
          </cell>
          <cell r="AF265">
            <v>0</v>
          </cell>
          <cell r="AG265">
            <v>1645</v>
          </cell>
          <cell r="AH265" t="str">
            <v>-</v>
          </cell>
          <cell r="AI265" t="str">
            <v>-</v>
          </cell>
          <cell r="AJ265" t="str">
            <v>-</v>
          </cell>
          <cell r="AK265" t="str">
            <v>-</v>
          </cell>
          <cell r="AL265">
            <v>1982</v>
          </cell>
          <cell r="AM265" t="str">
            <v>-</v>
          </cell>
          <cell r="AN265" t="str">
            <v>-</v>
          </cell>
          <cell r="AO265" t="str">
            <v>-</v>
          </cell>
          <cell r="AP265" t="str">
            <v>-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1982</v>
          </cell>
          <cell r="AX265">
            <v>405</v>
          </cell>
          <cell r="AY265">
            <v>250</v>
          </cell>
          <cell r="AZ265">
            <v>314</v>
          </cell>
          <cell r="BA265">
            <v>476</v>
          </cell>
          <cell r="BB265">
            <v>1445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1445</v>
          </cell>
          <cell r="BN265" t="str">
            <v>-</v>
          </cell>
          <cell r="BO265" t="str">
            <v>-</v>
          </cell>
          <cell r="BP265">
            <v>454</v>
          </cell>
          <cell r="BQ265" t="str">
            <v>-</v>
          </cell>
          <cell r="BR265" t="str">
            <v>-</v>
          </cell>
          <cell r="BS265">
            <v>482</v>
          </cell>
          <cell r="BT265" t="str">
            <v>-</v>
          </cell>
          <cell r="BU265" t="str">
            <v>-</v>
          </cell>
          <cell r="BV265">
            <v>309</v>
          </cell>
          <cell r="BW265" t="str">
            <v>-</v>
          </cell>
          <cell r="BX265" t="str">
            <v>-</v>
          </cell>
          <cell r="BY265">
            <v>540</v>
          </cell>
          <cell r="BZ265">
            <v>1785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1785</v>
          </cell>
          <cell r="CL265" t="str">
            <v>-</v>
          </cell>
          <cell r="CM265" t="str">
            <v>-</v>
          </cell>
          <cell r="CN265">
            <v>630</v>
          </cell>
          <cell r="CO265" t="str">
            <v>-</v>
          </cell>
          <cell r="CP265" t="str">
            <v>-</v>
          </cell>
          <cell r="CQ265">
            <v>489</v>
          </cell>
          <cell r="CR265" t="str">
            <v>-</v>
          </cell>
          <cell r="CS265" t="str">
            <v>-</v>
          </cell>
          <cell r="CT265">
            <v>0</v>
          </cell>
          <cell r="CU265" t="str">
            <v>-</v>
          </cell>
          <cell r="CV265" t="str">
            <v>-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  <cell r="DD265" t="str">
            <v>-</v>
          </cell>
          <cell r="DE265" t="str">
            <v>-</v>
          </cell>
          <cell r="DF265">
            <v>441</v>
          </cell>
          <cell r="DG265" t="str">
            <v>-</v>
          </cell>
          <cell r="DH265" t="str">
            <v>-</v>
          </cell>
          <cell r="DI265">
            <v>358</v>
          </cell>
          <cell r="DJ265" t="str">
            <v>-</v>
          </cell>
          <cell r="DK265" t="str">
            <v>-</v>
          </cell>
          <cell r="DL265">
            <v>0</v>
          </cell>
          <cell r="DM265" t="str">
            <v>-</v>
          </cell>
          <cell r="DN265" t="str">
            <v>-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0</v>
          </cell>
          <cell r="DT265">
            <v>0</v>
          </cell>
          <cell r="DU265">
            <v>0</v>
          </cell>
          <cell r="DV265">
            <v>1918</v>
          </cell>
          <cell r="DW265">
            <v>0</v>
          </cell>
          <cell r="DX265">
            <v>0</v>
          </cell>
          <cell r="DY265">
            <v>1918</v>
          </cell>
          <cell r="DZ265" t="str">
            <v>-</v>
          </cell>
          <cell r="EA265" t="str">
            <v>-</v>
          </cell>
          <cell r="EB265">
            <v>569</v>
          </cell>
          <cell r="EC265" t="str">
            <v>-</v>
          </cell>
          <cell r="ED265" t="str">
            <v>-</v>
          </cell>
          <cell r="EE265">
            <v>721</v>
          </cell>
          <cell r="EF265" t="str">
            <v>-</v>
          </cell>
          <cell r="EG265" t="str">
            <v>-</v>
          </cell>
          <cell r="EH265">
            <v>535</v>
          </cell>
          <cell r="EI265" t="str">
            <v>-</v>
          </cell>
          <cell r="EJ265" t="str">
            <v>-</v>
          </cell>
          <cell r="EK265">
            <v>537</v>
          </cell>
          <cell r="EL265">
            <v>2362</v>
          </cell>
          <cell r="EM265" t="str">
            <v>-</v>
          </cell>
          <cell r="EN265" t="str">
            <v>-</v>
          </cell>
          <cell r="EO265">
            <v>0</v>
          </cell>
          <cell r="EP265" t="str">
            <v>-</v>
          </cell>
          <cell r="EQ265" t="str">
            <v>-</v>
          </cell>
          <cell r="ER265">
            <v>0</v>
          </cell>
          <cell r="ES265" t="str">
            <v>-</v>
          </cell>
          <cell r="ET265" t="str">
            <v>-</v>
          </cell>
          <cell r="EU265">
            <v>0</v>
          </cell>
          <cell r="EV265" t="str">
            <v>-</v>
          </cell>
          <cell r="EW265" t="str">
            <v>-</v>
          </cell>
          <cell r="EX265">
            <v>0</v>
          </cell>
          <cell r="EY265">
            <v>0</v>
          </cell>
          <cell r="EZ265" t="str">
            <v>-</v>
          </cell>
          <cell r="FA265" t="str">
            <v>-</v>
          </cell>
          <cell r="FB265">
            <v>0</v>
          </cell>
          <cell r="FC265" t="str">
            <v>-</v>
          </cell>
          <cell r="FD265" t="str">
            <v>-</v>
          </cell>
          <cell r="FE265">
            <v>0</v>
          </cell>
          <cell r="FF265" t="str">
            <v>-</v>
          </cell>
          <cell r="FG265" t="str">
            <v>-</v>
          </cell>
          <cell r="FH265">
            <v>0</v>
          </cell>
          <cell r="FI265" t="str">
            <v>-</v>
          </cell>
          <cell r="FJ265" t="str">
            <v>-</v>
          </cell>
          <cell r="FK265">
            <v>0</v>
          </cell>
          <cell r="FL265">
            <v>0</v>
          </cell>
          <cell r="FM265">
            <v>2362</v>
          </cell>
          <cell r="FN265" t="str">
            <v>-</v>
          </cell>
          <cell r="FO265" t="str">
            <v>-</v>
          </cell>
          <cell r="FP265">
            <v>416</v>
          </cell>
          <cell r="FQ265" t="str">
            <v>-</v>
          </cell>
          <cell r="FR265" t="str">
            <v>-</v>
          </cell>
          <cell r="FS265">
            <v>0</v>
          </cell>
          <cell r="FT265" t="str">
            <v>-</v>
          </cell>
          <cell r="FU265" t="str">
            <v>-</v>
          </cell>
          <cell r="FV265">
            <v>0</v>
          </cell>
          <cell r="FW265" t="str">
            <v>-</v>
          </cell>
        </row>
        <row r="266">
          <cell r="A266" t="str">
            <v>ЖДППНеверовскаяСФО</v>
          </cell>
          <cell r="B266" t="str">
            <v>Новосибирский</v>
          </cell>
          <cell r="C266" t="str">
            <v>Неверовская</v>
          </cell>
          <cell r="D266" t="str">
            <v>ЖДПП</v>
          </cell>
          <cell r="E266" t="str">
            <v>ЖДПП</v>
          </cell>
          <cell r="F266" t="str">
            <v>да</v>
          </cell>
          <cell r="G266" t="str">
            <v>СФО</v>
          </cell>
          <cell r="H266" t="str">
            <v>Алтайский край</v>
          </cell>
          <cell r="I266" t="str">
            <v>Не является признаком отнесения к МТК</v>
          </cell>
          <cell r="J266" t="str">
            <v>Не является признаком отнесения к МТК</v>
          </cell>
          <cell r="K266" t="str">
            <v>нет</v>
          </cell>
          <cell r="L266" t="str">
            <v>Республика Казахстан</v>
          </cell>
          <cell r="M266" t="str">
            <v>Жезкент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>
            <v>3137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>
            <v>0</v>
          </cell>
          <cell r="AB266" t="str">
            <v>-</v>
          </cell>
          <cell r="AC266" t="str">
            <v>-</v>
          </cell>
          <cell r="AD266" t="str">
            <v>-</v>
          </cell>
          <cell r="AE266" t="str">
            <v>-</v>
          </cell>
          <cell r="AF266">
            <v>0</v>
          </cell>
          <cell r="AG266">
            <v>3137</v>
          </cell>
          <cell r="AH266" t="str">
            <v>-</v>
          </cell>
          <cell r="AI266" t="str">
            <v>-</v>
          </cell>
          <cell r="AJ266" t="str">
            <v>-</v>
          </cell>
          <cell r="AK266" t="str">
            <v>-</v>
          </cell>
          <cell r="AL266">
            <v>2138</v>
          </cell>
          <cell r="AM266" t="str">
            <v>-</v>
          </cell>
          <cell r="AN266" t="str">
            <v>-</v>
          </cell>
          <cell r="AO266" t="str">
            <v>-</v>
          </cell>
          <cell r="AP266" t="str">
            <v>-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2138</v>
          </cell>
          <cell r="AX266">
            <v>419</v>
          </cell>
          <cell r="AY266">
            <v>392</v>
          </cell>
          <cell r="AZ266">
            <v>335</v>
          </cell>
          <cell r="BA266">
            <v>359</v>
          </cell>
          <cell r="BB266">
            <v>1505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1505</v>
          </cell>
          <cell r="BN266" t="str">
            <v>-</v>
          </cell>
          <cell r="BO266" t="str">
            <v>-</v>
          </cell>
          <cell r="BP266">
            <v>334</v>
          </cell>
          <cell r="BQ266" t="str">
            <v>-</v>
          </cell>
          <cell r="BR266" t="str">
            <v>-</v>
          </cell>
          <cell r="BS266">
            <v>370</v>
          </cell>
          <cell r="BT266" t="str">
            <v>-</v>
          </cell>
          <cell r="BU266" t="str">
            <v>-</v>
          </cell>
          <cell r="BV266">
            <v>478</v>
          </cell>
          <cell r="BW266" t="str">
            <v>-</v>
          </cell>
          <cell r="BX266" t="str">
            <v>-</v>
          </cell>
          <cell r="BY266">
            <v>453</v>
          </cell>
          <cell r="BZ266">
            <v>1635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1635</v>
          </cell>
          <cell r="CL266" t="str">
            <v>-</v>
          </cell>
          <cell r="CM266" t="str">
            <v>-</v>
          </cell>
          <cell r="CN266">
            <v>389</v>
          </cell>
          <cell r="CO266" t="str">
            <v>-</v>
          </cell>
          <cell r="CP266" t="str">
            <v>-</v>
          </cell>
          <cell r="CQ266">
            <v>803</v>
          </cell>
          <cell r="CR266" t="str">
            <v>-</v>
          </cell>
          <cell r="CS266" t="str">
            <v>-</v>
          </cell>
          <cell r="CT266">
            <v>0</v>
          </cell>
          <cell r="CU266" t="str">
            <v>-</v>
          </cell>
          <cell r="CV266" t="str">
            <v>-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  <cell r="DD266" t="str">
            <v>-</v>
          </cell>
          <cell r="DE266" t="str">
            <v>-</v>
          </cell>
          <cell r="DF266">
            <v>362</v>
          </cell>
          <cell r="DG266" t="str">
            <v>-</v>
          </cell>
          <cell r="DH266" t="str">
            <v>-</v>
          </cell>
          <cell r="DI266">
            <v>362</v>
          </cell>
          <cell r="DJ266" t="str">
            <v>-</v>
          </cell>
          <cell r="DK266" t="str">
            <v>-</v>
          </cell>
          <cell r="DL266">
            <v>0</v>
          </cell>
          <cell r="DM266" t="str">
            <v>-</v>
          </cell>
          <cell r="DN266" t="str">
            <v>-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1916</v>
          </cell>
          <cell r="DW266">
            <v>0</v>
          </cell>
          <cell r="DX266">
            <v>0</v>
          </cell>
          <cell r="DY266">
            <v>1916</v>
          </cell>
          <cell r="DZ266" t="str">
            <v>-</v>
          </cell>
          <cell r="EA266" t="str">
            <v>-</v>
          </cell>
          <cell r="EB266">
            <v>371</v>
          </cell>
          <cell r="EC266" t="str">
            <v>-</v>
          </cell>
          <cell r="ED266" t="str">
            <v>-</v>
          </cell>
          <cell r="EE266">
            <v>350</v>
          </cell>
          <cell r="EF266" t="str">
            <v>-</v>
          </cell>
          <cell r="EG266" t="str">
            <v>-</v>
          </cell>
          <cell r="EH266">
            <v>351</v>
          </cell>
          <cell r="EI266" t="str">
            <v>-</v>
          </cell>
          <cell r="EJ266" t="str">
            <v>-</v>
          </cell>
          <cell r="EK266">
            <v>364</v>
          </cell>
          <cell r="EL266">
            <v>1436</v>
          </cell>
          <cell r="EM266" t="str">
            <v>-</v>
          </cell>
          <cell r="EN266" t="str">
            <v>-</v>
          </cell>
          <cell r="EO266">
            <v>0</v>
          </cell>
          <cell r="EP266" t="str">
            <v>-</v>
          </cell>
          <cell r="EQ266" t="str">
            <v>-</v>
          </cell>
          <cell r="ER266">
            <v>0</v>
          </cell>
          <cell r="ES266" t="str">
            <v>-</v>
          </cell>
          <cell r="ET266" t="str">
            <v>-</v>
          </cell>
          <cell r="EU266">
            <v>0</v>
          </cell>
          <cell r="EV266" t="str">
            <v>-</v>
          </cell>
          <cell r="EW266" t="str">
            <v>-</v>
          </cell>
          <cell r="EX266">
            <v>0</v>
          </cell>
          <cell r="EY266">
            <v>0</v>
          </cell>
          <cell r="EZ266" t="str">
            <v>-</v>
          </cell>
          <cell r="FA266" t="str">
            <v>-</v>
          </cell>
          <cell r="FB266">
            <v>0</v>
          </cell>
          <cell r="FC266" t="str">
            <v>-</v>
          </cell>
          <cell r="FD266" t="str">
            <v>-</v>
          </cell>
          <cell r="FE266">
            <v>0</v>
          </cell>
          <cell r="FF266" t="str">
            <v>-</v>
          </cell>
          <cell r="FG266" t="str">
            <v>-</v>
          </cell>
          <cell r="FH266">
            <v>0</v>
          </cell>
          <cell r="FI266" t="str">
            <v>-</v>
          </cell>
          <cell r="FJ266" t="str">
            <v>-</v>
          </cell>
          <cell r="FK266">
            <v>0</v>
          </cell>
          <cell r="FL266">
            <v>0</v>
          </cell>
          <cell r="FM266">
            <v>1436</v>
          </cell>
          <cell r="FN266" t="str">
            <v>-</v>
          </cell>
          <cell r="FO266" t="str">
            <v>-</v>
          </cell>
          <cell r="FP266">
            <v>377</v>
          </cell>
          <cell r="FQ266" t="str">
            <v>-</v>
          </cell>
          <cell r="FR266" t="str">
            <v>-</v>
          </cell>
          <cell r="FS266">
            <v>0</v>
          </cell>
          <cell r="FT266" t="str">
            <v>-</v>
          </cell>
          <cell r="FU266" t="str">
            <v>-</v>
          </cell>
          <cell r="FV266">
            <v>0</v>
          </cell>
          <cell r="FW266" t="str">
            <v>-</v>
          </cell>
        </row>
        <row r="267">
          <cell r="A267" t="str">
            <v>ЖДППНаушкиДФО</v>
          </cell>
          <cell r="B267" t="str">
            <v>Читинский</v>
          </cell>
          <cell r="C267" t="str">
            <v>Наушки</v>
          </cell>
          <cell r="D267" t="str">
            <v>ЖДПП</v>
          </cell>
          <cell r="E267" t="str">
            <v>ЖДПП</v>
          </cell>
          <cell r="F267" t="str">
            <v>да</v>
          </cell>
          <cell r="G267" t="str">
            <v>ДФО</v>
          </cell>
          <cell r="H267" t="str">
            <v>Республика Бурятия</v>
          </cell>
          <cell r="I267" t="str">
            <v>Восток</v>
          </cell>
          <cell r="J267" t="str">
            <v>РМК</v>
          </cell>
          <cell r="K267" t="str">
            <v>нет</v>
          </cell>
          <cell r="L267" t="str">
            <v>Монголия</v>
          </cell>
          <cell r="M267" t="str">
            <v>Сухэ-Батор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>
            <v>3787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>
            <v>992</v>
          </cell>
          <cell r="AB267" t="str">
            <v>-</v>
          </cell>
          <cell r="AC267" t="str">
            <v>-</v>
          </cell>
          <cell r="AD267" t="str">
            <v>-</v>
          </cell>
          <cell r="AE267" t="str">
            <v>-</v>
          </cell>
          <cell r="AF267">
            <v>0</v>
          </cell>
          <cell r="AG267">
            <v>4779</v>
          </cell>
          <cell r="AH267" t="str">
            <v>-</v>
          </cell>
          <cell r="AI267" t="str">
            <v>-</v>
          </cell>
          <cell r="AJ267" t="str">
            <v>-</v>
          </cell>
          <cell r="AK267" t="str">
            <v>-</v>
          </cell>
          <cell r="AL267">
            <v>4274</v>
          </cell>
          <cell r="AM267" t="str">
            <v>-</v>
          </cell>
          <cell r="AN267" t="str">
            <v>-</v>
          </cell>
          <cell r="AO267" t="str">
            <v>-</v>
          </cell>
          <cell r="AP267" t="str">
            <v>-</v>
          </cell>
          <cell r="AQ267">
            <v>576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4850</v>
          </cell>
          <cell r="AX267">
            <v>1129</v>
          </cell>
          <cell r="AY267">
            <v>1204</v>
          </cell>
          <cell r="AZ267">
            <v>1191</v>
          </cell>
          <cell r="BA267">
            <v>1510</v>
          </cell>
          <cell r="BB267">
            <v>5034</v>
          </cell>
          <cell r="BC267">
            <v>121</v>
          </cell>
          <cell r="BD267">
            <v>138</v>
          </cell>
          <cell r="BE267">
            <v>158</v>
          </cell>
          <cell r="BF267">
            <v>170</v>
          </cell>
          <cell r="BG267">
            <v>587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5621</v>
          </cell>
          <cell r="BN267" t="str">
            <v>-</v>
          </cell>
          <cell r="BO267" t="str">
            <v>-</v>
          </cell>
          <cell r="BP267">
            <v>1015</v>
          </cell>
          <cell r="BQ267" t="str">
            <v>-</v>
          </cell>
          <cell r="BR267" t="str">
            <v>-</v>
          </cell>
          <cell r="BS267">
            <v>1462</v>
          </cell>
          <cell r="BT267" t="str">
            <v>-</v>
          </cell>
          <cell r="BU267" t="str">
            <v>-</v>
          </cell>
          <cell r="BV267">
            <v>1743</v>
          </cell>
          <cell r="BW267" t="str">
            <v>-</v>
          </cell>
          <cell r="BX267" t="str">
            <v>-</v>
          </cell>
          <cell r="BY267">
            <v>1459</v>
          </cell>
          <cell r="BZ267">
            <v>5679</v>
          </cell>
          <cell r="CA267">
            <v>84</v>
          </cell>
          <cell r="CB267">
            <v>0</v>
          </cell>
          <cell r="CC267">
            <v>0</v>
          </cell>
          <cell r="CD267">
            <v>0</v>
          </cell>
          <cell r="CE267">
            <v>84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5763</v>
          </cell>
          <cell r="CL267" t="str">
            <v>-</v>
          </cell>
          <cell r="CM267" t="str">
            <v>-</v>
          </cell>
          <cell r="CN267">
            <v>1298</v>
          </cell>
          <cell r="CO267" t="str">
            <v>-</v>
          </cell>
          <cell r="CP267" t="str">
            <v>-</v>
          </cell>
          <cell r="CQ267">
            <v>0</v>
          </cell>
          <cell r="CR267" t="str">
            <v>-</v>
          </cell>
          <cell r="CS267" t="str">
            <v>-</v>
          </cell>
          <cell r="CT267">
            <v>0</v>
          </cell>
          <cell r="CU267" t="str">
            <v>-</v>
          </cell>
          <cell r="CV267" t="str">
            <v>-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  <cell r="DD267" t="str">
            <v>-</v>
          </cell>
          <cell r="DE267" t="str">
            <v>-</v>
          </cell>
          <cell r="DF267">
            <v>1148</v>
          </cell>
          <cell r="DG267" t="str">
            <v>-</v>
          </cell>
          <cell r="DH267" t="str">
            <v>-</v>
          </cell>
          <cell r="DI267">
            <v>1151</v>
          </cell>
          <cell r="DJ267" t="str">
            <v>-</v>
          </cell>
          <cell r="DK267" t="str">
            <v>-</v>
          </cell>
          <cell r="DL267">
            <v>0</v>
          </cell>
          <cell r="DM267" t="str">
            <v>-</v>
          </cell>
          <cell r="DN267" t="str">
            <v>-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3597</v>
          </cell>
          <cell r="DW267">
            <v>0</v>
          </cell>
          <cell r="DX267">
            <v>0</v>
          </cell>
          <cell r="DY267">
            <v>3597</v>
          </cell>
          <cell r="DZ267" t="str">
            <v>-</v>
          </cell>
          <cell r="EA267" t="str">
            <v>-</v>
          </cell>
          <cell r="EB267">
            <v>1099</v>
          </cell>
          <cell r="EC267" t="str">
            <v>-</v>
          </cell>
          <cell r="ED267" t="str">
            <v>-</v>
          </cell>
          <cell r="EE267">
            <v>903</v>
          </cell>
          <cell r="EF267" t="str">
            <v>-</v>
          </cell>
          <cell r="EG267" t="str">
            <v>-</v>
          </cell>
          <cell r="EH267">
            <v>864</v>
          </cell>
          <cell r="EI267" t="str">
            <v>-</v>
          </cell>
          <cell r="EJ267" t="str">
            <v>-</v>
          </cell>
          <cell r="EK267">
            <v>1008</v>
          </cell>
          <cell r="EL267">
            <v>3874</v>
          </cell>
          <cell r="EM267" t="str">
            <v>-</v>
          </cell>
          <cell r="EN267" t="str">
            <v>-</v>
          </cell>
          <cell r="EO267">
            <v>0</v>
          </cell>
          <cell r="EP267" t="str">
            <v>-</v>
          </cell>
          <cell r="EQ267" t="str">
            <v>-</v>
          </cell>
          <cell r="ER267">
            <v>0</v>
          </cell>
          <cell r="ES267" t="str">
            <v>-</v>
          </cell>
          <cell r="ET267" t="str">
            <v>-</v>
          </cell>
          <cell r="EU267">
            <v>57</v>
          </cell>
          <cell r="EV267" t="str">
            <v>-</v>
          </cell>
          <cell r="EW267" t="str">
            <v>-</v>
          </cell>
          <cell r="EX267">
            <v>52</v>
          </cell>
          <cell r="EY267">
            <v>109</v>
          </cell>
          <cell r="EZ267" t="str">
            <v>-</v>
          </cell>
          <cell r="FA267" t="str">
            <v>-</v>
          </cell>
          <cell r="FB267">
            <v>0</v>
          </cell>
          <cell r="FC267" t="str">
            <v>-</v>
          </cell>
          <cell r="FD267" t="str">
            <v>-</v>
          </cell>
          <cell r="FE267">
            <v>0</v>
          </cell>
          <cell r="FF267" t="str">
            <v>-</v>
          </cell>
          <cell r="FG267" t="str">
            <v>-</v>
          </cell>
          <cell r="FH267">
            <v>0</v>
          </cell>
          <cell r="FI267" t="str">
            <v>-</v>
          </cell>
          <cell r="FJ267" t="str">
            <v>-</v>
          </cell>
          <cell r="FK267">
            <v>0</v>
          </cell>
          <cell r="FL267">
            <v>0</v>
          </cell>
          <cell r="FM267">
            <v>3983</v>
          </cell>
          <cell r="FN267" t="str">
            <v>-</v>
          </cell>
          <cell r="FO267" t="str">
            <v>-</v>
          </cell>
          <cell r="FP267">
            <v>1063</v>
          </cell>
          <cell r="FQ267" t="str">
            <v>-</v>
          </cell>
          <cell r="FR267" t="str">
            <v>-</v>
          </cell>
          <cell r="FS267">
            <v>52</v>
          </cell>
          <cell r="FT267" t="str">
            <v>-</v>
          </cell>
          <cell r="FU267" t="str">
            <v>-</v>
          </cell>
          <cell r="FV267">
            <v>0</v>
          </cell>
          <cell r="FW267" t="str">
            <v>-</v>
          </cell>
        </row>
        <row r="268">
          <cell r="A268" t="str">
            <v>ЖДППНежегольЦФО</v>
          </cell>
          <cell r="B268" t="str">
            <v>Белгородский</v>
          </cell>
          <cell r="C268" t="str">
            <v>Нежеголь</v>
          </cell>
          <cell r="D268" t="str">
            <v>ЖДПП</v>
          </cell>
          <cell r="E268" t="str">
            <v>ЖДПП</v>
          </cell>
          <cell r="F268" t="str">
            <v>да</v>
          </cell>
          <cell r="G268" t="str">
            <v>ЦФО</v>
          </cell>
          <cell r="H268" t="str">
            <v>Белгородская область</v>
          </cell>
          <cell r="I268" t="str">
            <v>Западный</v>
          </cell>
          <cell r="J268" t="str">
            <v>Сухопутный</v>
          </cell>
          <cell r="K268" t="str">
            <v>нет</v>
          </cell>
          <cell r="L268" t="str">
            <v>Украина</v>
          </cell>
          <cell r="M268" t="str">
            <v>Волчанск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>
            <v>0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>
            <v>0</v>
          </cell>
          <cell r="AB268" t="str">
            <v>-</v>
          </cell>
          <cell r="AC268" t="str">
            <v>-</v>
          </cell>
          <cell r="AD268" t="str">
            <v>-</v>
          </cell>
          <cell r="AE268" t="str">
            <v>-</v>
          </cell>
          <cell r="AF268">
            <v>0</v>
          </cell>
          <cell r="AG268">
            <v>0</v>
          </cell>
          <cell r="AH268" t="str">
            <v>-</v>
          </cell>
          <cell r="AI268" t="str">
            <v>-</v>
          </cell>
          <cell r="AJ268" t="str">
            <v>-</v>
          </cell>
          <cell r="AK268" t="str">
            <v>-</v>
          </cell>
          <cell r="AL268">
            <v>0</v>
          </cell>
          <cell r="AM268" t="str">
            <v>-</v>
          </cell>
          <cell r="AN268" t="str">
            <v>-</v>
          </cell>
          <cell r="AO268" t="str">
            <v>-</v>
          </cell>
          <cell r="AP268" t="str">
            <v>-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-</v>
          </cell>
          <cell r="BO268" t="str">
            <v>-</v>
          </cell>
          <cell r="BP268">
            <v>0</v>
          </cell>
          <cell r="BQ268" t="str">
            <v>-</v>
          </cell>
          <cell r="BR268" t="str">
            <v>-</v>
          </cell>
          <cell r="BS268">
            <v>0</v>
          </cell>
          <cell r="BT268" t="str">
            <v>-</v>
          </cell>
          <cell r="BU268" t="str">
            <v>-</v>
          </cell>
          <cell r="BV268">
            <v>0</v>
          </cell>
          <cell r="BW268" t="str">
            <v>-</v>
          </cell>
          <cell r="BX268" t="str">
            <v>-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 t="str">
            <v>-</v>
          </cell>
          <cell r="CM268" t="str">
            <v>-</v>
          </cell>
          <cell r="CN268">
            <v>0</v>
          </cell>
          <cell r="CO268" t="str">
            <v>-</v>
          </cell>
          <cell r="CP268" t="str">
            <v>-</v>
          </cell>
          <cell r="CQ268">
            <v>0</v>
          </cell>
          <cell r="CR268" t="str">
            <v>-</v>
          </cell>
          <cell r="CS268" t="str">
            <v>-</v>
          </cell>
          <cell r="CT268">
            <v>0</v>
          </cell>
          <cell r="CU268" t="str">
            <v>-</v>
          </cell>
          <cell r="CV268" t="str">
            <v>-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  <cell r="DD268" t="str">
            <v>-</v>
          </cell>
          <cell r="DE268" t="str">
            <v>-</v>
          </cell>
          <cell r="DF268">
            <v>0</v>
          </cell>
          <cell r="DG268" t="str">
            <v>-</v>
          </cell>
          <cell r="DH268" t="str">
            <v>-</v>
          </cell>
          <cell r="DI268">
            <v>0</v>
          </cell>
          <cell r="DJ268" t="str">
            <v>-</v>
          </cell>
          <cell r="DK268" t="str">
            <v>-</v>
          </cell>
          <cell r="DL268">
            <v>0</v>
          </cell>
          <cell r="DM268" t="str">
            <v>-</v>
          </cell>
          <cell r="DN268" t="str">
            <v>-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T268">
            <v>0</v>
          </cell>
          <cell r="DU268">
            <v>0</v>
          </cell>
          <cell r="DV268">
            <v>0</v>
          </cell>
          <cell r="DW268">
            <v>0</v>
          </cell>
          <cell r="DX268">
            <v>0</v>
          </cell>
          <cell r="DY268">
            <v>0</v>
          </cell>
          <cell r="DZ268" t="str">
            <v>-</v>
          </cell>
          <cell r="EA268" t="str">
            <v>-</v>
          </cell>
          <cell r="EB268">
            <v>0</v>
          </cell>
          <cell r="EC268" t="str">
            <v>-</v>
          </cell>
          <cell r="ED268" t="str">
            <v>-</v>
          </cell>
          <cell r="EE268">
            <v>0</v>
          </cell>
          <cell r="EF268" t="str">
            <v>-</v>
          </cell>
          <cell r="EG268" t="str">
            <v>-</v>
          </cell>
          <cell r="EH268">
            <v>0</v>
          </cell>
          <cell r="EI268" t="str">
            <v>-</v>
          </cell>
          <cell r="EJ268" t="str">
            <v>-</v>
          </cell>
          <cell r="EK268">
            <v>0</v>
          </cell>
          <cell r="EL268">
            <v>0</v>
          </cell>
          <cell r="EM268" t="str">
            <v>-</v>
          </cell>
          <cell r="EN268" t="str">
            <v>-</v>
          </cell>
          <cell r="EO268">
            <v>0</v>
          </cell>
          <cell r="EP268" t="str">
            <v>-</v>
          </cell>
          <cell r="EQ268" t="str">
            <v>-</v>
          </cell>
          <cell r="ER268">
            <v>0</v>
          </cell>
          <cell r="ES268" t="str">
            <v>-</v>
          </cell>
          <cell r="ET268" t="str">
            <v>-</v>
          </cell>
          <cell r="EU268">
            <v>0</v>
          </cell>
          <cell r="EV268" t="str">
            <v>-</v>
          </cell>
          <cell r="EW268" t="str">
            <v>-</v>
          </cell>
          <cell r="EX268">
            <v>0</v>
          </cell>
          <cell r="EY268">
            <v>0</v>
          </cell>
          <cell r="EZ268" t="str">
            <v>-</v>
          </cell>
          <cell r="FA268" t="str">
            <v>-</v>
          </cell>
          <cell r="FB268">
            <v>0</v>
          </cell>
          <cell r="FC268" t="str">
            <v>-</v>
          </cell>
          <cell r="FD268" t="str">
            <v>-</v>
          </cell>
          <cell r="FE268">
            <v>0</v>
          </cell>
          <cell r="FF268" t="str">
            <v>-</v>
          </cell>
          <cell r="FG268" t="str">
            <v>-</v>
          </cell>
          <cell r="FH268">
            <v>0</v>
          </cell>
          <cell r="FI268" t="str">
            <v>-</v>
          </cell>
          <cell r="FJ268" t="str">
            <v>-</v>
          </cell>
          <cell r="FK268">
            <v>0</v>
          </cell>
          <cell r="FL268">
            <v>0</v>
          </cell>
          <cell r="FM268">
            <v>0</v>
          </cell>
          <cell r="FN268" t="str">
            <v>-</v>
          </cell>
          <cell r="FO268" t="str">
            <v>-</v>
          </cell>
          <cell r="FP268">
            <v>0</v>
          </cell>
          <cell r="FQ268" t="str">
            <v>-</v>
          </cell>
          <cell r="FR268" t="str">
            <v>-</v>
          </cell>
          <cell r="FS268">
            <v>0</v>
          </cell>
          <cell r="FT268" t="str">
            <v>-</v>
          </cell>
          <cell r="FU268" t="str">
            <v>-</v>
          </cell>
          <cell r="FV268">
            <v>0</v>
          </cell>
          <cell r="FW268" t="str">
            <v>-</v>
          </cell>
        </row>
        <row r="269">
          <cell r="A269" t="str">
            <v>ЖДППОзинкиПФО</v>
          </cell>
          <cell r="B269" t="str">
            <v>Волгоградский</v>
          </cell>
          <cell r="C269" t="str">
            <v>Озинки</v>
          </cell>
          <cell r="D269" t="str">
            <v>ЖДПП</v>
          </cell>
          <cell r="E269" t="str">
            <v>ЖДПП</v>
          </cell>
          <cell r="F269" t="str">
            <v>да</v>
          </cell>
          <cell r="G269" t="str">
            <v>ПФО</v>
          </cell>
          <cell r="H269" t="str">
            <v>Саратовская область</v>
          </cell>
          <cell r="I269" t="str">
            <v>Не является признаком отнесения к МТК</v>
          </cell>
          <cell r="J269" t="str">
            <v>Не является признаком отнесения к МТК</v>
          </cell>
          <cell r="K269" t="str">
            <v>нет</v>
          </cell>
          <cell r="L269" t="str">
            <v>Республика Казахстан</v>
          </cell>
          <cell r="M269" t="str">
            <v>Жайык</v>
          </cell>
          <cell r="N269">
            <v>0</v>
          </cell>
          <cell r="O269">
            <v>0</v>
          </cell>
          <cell r="P269">
            <v>0</v>
          </cell>
          <cell r="Q269">
            <v>14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>
            <v>2323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>
            <v>777</v>
          </cell>
          <cell r="AB269" t="str">
            <v>-</v>
          </cell>
          <cell r="AC269" t="str">
            <v>-</v>
          </cell>
          <cell r="AD269" t="str">
            <v>-</v>
          </cell>
          <cell r="AE269" t="str">
            <v>-</v>
          </cell>
          <cell r="AF269">
            <v>0</v>
          </cell>
          <cell r="AG269">
            <v>3100</v>
          </cell>
          <cell r="AH269" t="str">
            <v>-</v>
          </cell>
          <cell r="AI269" t="str">
            <v>-</v>
          </cell>
          <cell r="AJ269" t="str">
            <v>-</v>
          </cell>
          <cell r="AK269" t="str">
            <v>-</v>
          </cell>
          <cell r="AL269">
            <v>2347</v>
          </cell>
          <cell r="AM269" t="str">
            <v>-</v>
          </cell>
          <cell r="AN269" t="str">
            <v>-</v>
          </cell>
          <cell r="AO269" t="str">
            <v>-</v>
          </cell>
          <cell r="AP269" t="str">
            <v>-</v>
          </cell>
          <cell r="AQ269">
            <v>778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3125</v>
          </cell>
          <cell r="AX269">
            <v>585</v>
          </cell>
          <cell r="AY269">
            <v>613</v>
          </cell>
          <cell r="AZ269">
            <v>736</v>
          </cell>
          <cell r="BA269">
            <v>712</v>
          </cell>
          <cell r="BB269">
            <v>2646</v>
          </cell>
          <cell r="BC269">
            <v>192</v>
          </cell>
          <cell r="BD269">
            <v>193</v>
          </cell>
          <cell r="BE269">
            <v>194</v>
          </cell>
          <cell r="BF269">
            <v>195</v>
          </cell>
          <cell r="BG269">
            <v>774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3420</v>
          </cell>
          <cell r="BN269" t="str">
            <v>-</v>
          </cell>
          <cell r="BO269" t="str">
            <v>-</v>
          </cell>
          <cell r="BP269">
            <v>632</v>
          </cell>
          <cell r="BQ269" t="str">
            <v>-</v>
          </cell>
          <cell r="BR269" t="str">
            <v>-</v>
          </cell>
          <cell r="BS269">
            <v>695</v>
          </cell>
          <cell r="BT269" t="str">
            <v>-</v>
          </cell>
          <cell r="BU269" t="str">
            <v>-</v>
          </cell>
          <cell r="BV269">
            <v>1006</v>
          </cell>
          <cell r="BW269" t="str">
            <v>-</v>
          </cell>
          <cell r="BX269" t="str">
            <v>-</v>
          </cell>
          <cell r="BY269">
            <v>893</v>
          </cell>
          <cell r="BZ269">
            <v>3226</v>
          </cell>
          <cell r="CA269">
            <v>166</v>
          </cell>
          <cell r="CB269">
            <v>0</v>
          </cell>
          <cell r="CC269">
            <v>0</v>
          </cell>
          <cell r="CD269">
            <v>0</v>
          </cell>
          <cell r="CE269">
            <v>166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3392</v>
          </cell>
          <cell r="CL269" t="str">
            <v>-</v>
          </cell>
          <cell r="CM269" t="str">
            <v>-</v>
          </cell>
          <cell r="CN269">
            <v>802</v>
          </cell>
          <cell r="CO269" t="str">
            <v>-</v>
          </cell>
          <cell r="CP269" t="str">
            <v>-</v>
          </cell>
          <cell r="CQ269">
            <v>886</v>
          </cell>
          <cell r="CR269" t="str">
            <v>-</v>
          </cell>
          <cell r="CS269" t="str">
            <v>-</v>
          </cell>
          <cell r="CT269">
            <v>0</v>
          </cell>
          <cell r="CU269" t="str">
            <v>-</v>
          </cell>
          <cell r="CV269" t="str">
            <v>-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  <cell r="DD269" t="str">
            <v>-</v>
          </cell>
          <cell r="DE269" t="str">
            <v>-</v>
          </cell>
          <cell r="DF269">
            <v>970</v>
          </cell>
          <cell r="DG269" t="str">
            <v>-</v>
          </cell>
          <cell r="DH269" t="str">
            <v>-</v>
          </cell>
          <cell r="DI269">
            <v>1004</v>
          </cell>
          <cell r="DJ269" t="str">
            <v>-</v>
          </cell>
          <cell r="DK269" t="str">
            <v>-</v>
          </cell>
          <cell r="DL269">
            <v>0</v>
          </cell>
          <cell r="DM269" t="str">
            <v>-</v>
          </cell>
          <cell r="DN269" t="str">
            <v>-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T269">
            <v>0</v>
          </cell>
          <cell r="DU269">
            <v>0</v>
          </cell>
          <cell r="DV269">
            <v>3662</v>
          </cell>
          <cell r="DW269">
            <v>0</v>
          </cell>
          <cell r="DX269">
            <v>0</v>
          </cell>
          <cell r="DY269">
            <v>3662</v>
          </cell>
          <cell r="DZ269" t="str">
            <v>-</v>
          </cell>
          <cell r="EA269" t="str">
            <v>-</v>
          </cell>
          <cell r="EB269">
            <v>1083</v>
          </cell>
          <cell r="EC269" t="str">
            <v>-</v>
          </cell>
          <cell r="ED269" t="str">
            <v>-</v>
          </cell>
          <cell r="EE269">
            <v>890</v>
          </cell>
          <cell r="EF269" t="str">
            <v>-</v>
          </cell>
          <cell r="EG269" t="str">
            <v>-</v>
          </cell>
          <cell r="EH269">
            <v>998</v>
          </cell>
          <cell r="EI269" t="str">
            <v>-</v>
          </cell>
          <cell r="EJ269" t="str">
            <v>-</v>
          </cell>
          <cell r="EK269">
            <v>1239</v>
          </cell>
          <cell r="EL269">
            <v>4210</v>
          </cell>
          <cell r="EM269" t="str">
            <v>-</v>
          </cell>
          <cell r="EN269" t="str">
            <v>-</v>
          </cell>
          <cell r="EO269">
            <v>0</v>
          </cell>
          <cell r="EP269" t="str">
            <v>-</v>
          </cell>
          <cell r="EQ269" t="str">
            <v>-</v>
          </cell>
          <cell r="ER269">
            <v>0</v>
          </cell>
          <cell r="ES269" t="str">
            <v>-</v>
          </cell>
          <cell r="ET269" t="str">
            <v>-</v>
          </cell>
          <cell r="EU269">
            <v>0</v>
          </cell>
          <cell r="EV269" t="str">
            <v>-</v>
          </cell>
          <cell r="EW269" t="str">
            <v>-</v>
          </cell>
          <cell r="EX269">
            <v>0</v>
          </cell>
          <cell r="EY269">
            <v>0</v>
          </cell>
          <cell r="EZ269" t="str">
            <v>-</v>
          </cell>
          <cell r="FA269" t="str">
            <v>-</v>
          </cell>
          <cell r="FB269">
            <v>0</v>
          </cell>
          <cell r="FC269" t="str">
            <v>-</v>
          </cell>
          <cell r="FD269" t="str">
            <v>-</v>
          </cell>
          <cell r="FE269">
            <v>0</v>
          </cell>
          <cell r="FF269" t="str">
            <v>-</v>
          </cell>
          <cell r="FG269" t="str">
            <v>-</v>
          </cell>
          <cell r="FH269">
            <v>0</v>
          </cell>
          <cell r="FI269" t="str">
            <v>-</v>
          </cell>
          <cell r="FJ269" t="str">
            <v>-</v>
          </cell>
          <cell r="FK269">
            <v>0</v>
          </cell>
          <cell r="FL269">
            <v>0</v>
          </cell>
          <cell r="FM269">
            <v>4210</v>
          </cell>
          <cell r="FN269" t="str">
            <v>-</v>
          </cell>
          <cell r="FO269" t="str">
            <v>-</v>
          </cell>
          <cell r="FP269">
            <v>1163</v>
          </cell>
          <cell r="FQ269" t="str">
            <v>-</v>
          </cell>
          <cell r="FR269" t="str">
            <v>-</v>
          </cell>
          <cell r="FS269">
            <v>0</v>
          </cell>
          <cell r="FT269" t="str">
            <v>-</v>
          </cell>
          <cell r="FU269" t="str">
            <v>-</v>
          </cell>
          <cell r="FV269">
            <v>0</v>
          </cell>
          <cell r="FW269" t="str">
            <v>-</v>
          </cell>
        </row>
        <row r="270">
          <cell r="A270" t="str">
            <v>ЖДППОрскПФО</v>
          </cell>
          <cell r="B270" t="str">
            <v>Уральский</v>
          </cell>
          <cell r="C270" t="str">
            <v>Орск</v>
          </cell>
          <cell r="D270" t="str">
            <v>ЖДПП</v>
          </cell>
          <cell r="E270" t="str">
            <v>ЖДПП</v>
          </cell>
          <cell r="F270" t="str">
            <v>да</v>
          </cell>
          <cell r="G270" t="str">
            <v>ПФО</v>
          </cell>
          <cell r="H270" t="str">
            <v>Оренбургская область</v>
          </cell>
          <cell r="I270" t="str">
            <v>Не является признаком отнесения к МТК</v>
          </cell>
          <cell r="J270" t="str">
            <v>Не является признаком отнесения к МТК</v>
          </cell>
          <cell r="K270" t="str">
            <v>нет</v>
          </cell>
          <cell r="L270" t="str">
            <v>Республика Казахстан</v>
          </cell>
          <cell r="M270" t="str">
            <v>Киргильда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>
            <v>3500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>
            <v>728</v>
          </cell>
          <cell r="AB270" t="str">
            <v>-</v>
          </cell>
          <cell r="AC270" t="str">
            <v>-</v>
          </cell>
          <cell r="AD270" t="str">
            <v>-</v>
          </cell>
          <cell r="AE270" t="str">
            <v>-</v>
          </cell>
          <cell r="AF270">
            <v>0</v>
          </cell>
          <cell r="AG270">
            <v>4228</v>
          </cell>
          <cell r="AH270" t="str">
            <v>-</v>
          </cell>
          <cell r="AI270" t="str">
            <v>-</v>
          </cell>
          <cell r="AJ270" t="str">
            <v>-</v>
          </cell>
          <cell r="AK270" t="str">
            <v>-</v>
          </cell>
          <cell r="AL270">
            <v>2796</v>
          </cell>
          <cell r="AM270" t="str">
            <v>-</v>
          </cell>
          <cell r="AN270" t="str">
            <v>-</v>
          </cell>
          <cell r="AO270" t="str">
            <v>-</v>
          </cell>
          <cell r="AP270" t="str">
            <v>-</v>
          </cell>
          <cell r="AQ270">
            <v>752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3548</v>
          </cell>
          <cell r="AX270">
            <v>661</v>
          </cell>
          <cell r="AY270">
            <v>539</v>
          </cell>
          <cell r="AZ270">
            <v>509</v>
          </cell>
          <cell r="BA270">
            <v>584</v>
          </cell>
          <cell r="BB270">
            <v>2293</v>
          </cell>
          <cell r="BC270">
            <v>182</v>
          </cell>
          <cell r="BD270">
            <v>184</v>
          </cell>
          <cell r="BE270">
            <v>184</v>
          </cell>
          <cell r="BF270">
            <v>182</v>
          </cell>
          <cell r="BG270">
            <v>732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3025</v>
          </cell>
          <cell r="BN270" t="str">
            <v>-</v>
          </cell>
          <cell r="BO270" t="str">
            <v>-</v>
          </cell>
          <cell r="BP270">
            <v>533</v>
          </cell>
          <cell r="BQ270" t="str">
            <v>-</v>
          </cell>
          <cell r="BR270" t="str">
            <v>-</v>
          </cell>
          <cell r="BS270">
            <v>557</v>
          </cell>
          <cell r="BT270" t="str">
            <v>-</v>
          </cell>
          <cell r="BU270" t="str">
            <v>-</v>
          </cell>
          <cell r="BV270">
            <v>558</v>
          </cell>
          <cell r="BW270" t="str">
            <v>-</v>
          </cell>
          <cell r="BX270" t="str">
            <v>-</v>
          </cell>
          <cell r="BY270">
            <v>521</v>
          </cell>
          <cell r="BZ270">
            <v>2169</v>
          </cell>
          <cell r="CA270">
            <v>182</v>
          </cell>
          <cell r="CB270">
            <v>184</v>
          </cell>
          <cell r="CC270">
            <v>182</v>
          </cell>
          <cell r="CD270">
            <v>180</v>
          </cell>
          <cell r="CE270">
            <v>728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2897</v>
          </cell>
          <cell r="CL270" t="str">
            <v>-</v>
          </cell>
          <cell r="CM270" t="str">
            <v>-</v>
          </cell>
          <cell r="CN270">
            <v>492</v>
          </cell>
          <cell r="CO270" t="str">
            <v>-</v>
          </cell>
          <cell r="CP270" t="str">
            <v>-</v>
          </cell>
          <cell r="CQ270">
            <v>610</v>
          </cell>
          <cell r="CR270" t="str">
            <v>-</v>
          </cell>
          <cell r="CS270" t="str">
            <v>-</v>
          </cell>
          <cell r="CT270">
            <v>180</v>
          </cell>
          <cell r="CU270" t="str">
            <v>-</v>
          </cell>
          <cell r="CV270" t="str">
            <v>-</v>
          </cell>
          <cell r="CW270">
            <v>182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  <cell r="DD270" t="str">
            <v>-</v>
          </cell>
          <cell r="DE270" t="str">
            <v>-</v>
          </cell>
          <cell r="DF270">
            <v>649</v>
          </cell>
          <cell r="DG270" t="str">
            <v>-</v>
          </cell>
          <cell r="DH270" t="str">
            <v>-</v>
          </cell>
          <cell r="DI270">
            <v>635</v>
          </cell>
          <cell r="DJ270" t="str">
            <v>-</v>
          </cell>
          <cell r="DK270" t="str">
            <v>-</v>
          </cell>
          <cell r="DL270">
            <v>184</v>
          </cell>
          <cell r="DM270" t="str">
            <v>-</v>
          </cell>
          <cell r="DN270" t="str">
            <v>-</v>
          </cell>
          <cell r="DO270">
            <v>180</v>
          </cell>
          <cell r="DP270">
            <v>0</v>
          </cell>
          <cell r="DQ270">
            <v>0</v>
          </cell>
          <cell r="DR270">
            <v>0</v>
          </cell>
          <cell r="DS270">
            <v>0</v>
          </cell>
          <cell r="DT270">
            <v>0</v>
          </cell>
          <cell r="DU270">
            <v>0</v>
          </cell>
          <cell r="DV270">
            <v>2386</v>
          </cell>
          <cell r="DW270">
            <v>726</v>
          </cell>
          <cell r="DX270">
            <v>0</v>
          </cell>
          <cell r="DY270">
            <v>3112</v>
          </cell>
          <cell r="DZ270" t="str">
            <v>-</v>
          </cell>
          <cell r="EA270" t="str">
            <v>-</v>
          </cell>
          <cell r="EB270">
            <v>502</v>
          </cell>
          <cell r="EC270" t="str">
            <v>-</v>
          </cell>
          <cell r="ED270" t="str">
            <v>-</v>
          </cell>
          <cell r="EE270">
            <v>470</v>
          </cell>
          <cell r="EF270" t="str">
            <v>-</v>
          </cell>
          <cell r="EG270" t="str">
            <v>-</v>
          </cell>
          <cell r="EH270">
            <v>526</v>
          </cell>
          <cell r="EI270" t="str">
            <v>-</v>
          </cell>
          <cell r="EJ270" t="str">
            <v>-</v>
          </cell>
          <cell r="EK270">
            <v>537</v>
          </cell>
          <cell r="EL270">
            <v>2035</v>
          </cell>
          <cell r="EM270" t="str">
            <v>-</v>
          </cell>
          <cell r="EN270" t="str">
            <v>-</v>
          </cell>
          <cell r="EO270">
            <v>182</v>
          </cell>
          <cell r="EP270" t="str">
            <v>-</v>
          </cell>
          <cell r="EQ270" t="str">
            <v>-</v>
          </cell>
          <cell r="ER270">
            <v>184</v>
          </cell>
          <cell r="ES270" t="str">
            <v>-</v>
          </cell>
          <cell r="ET270" t="str">
            <v>-</v>
          </cell>
          <cell r="EU270">
            <v>186</v>
          </cell>
          <cell r="EV270" t="str">
            <v>-</v>
          </cell>
          <cell r="EW270" t="str">
            <v>-</v>
          </cell>
          <cell r="EX270">
            <v>178</v>
          </cell>
          <cell r="EY270">
            <v>730</v>
          </cell>
          <cell r="EZ270" t="str">
            <v>-</v>
          </cell>
          <cell r="FA270" t="str">
            <v>-</v>
          </cell>
          <cell r="FB270">
            <v>0</v>
          </cell>
          <cell r="FC270" t="str">
            <v>-</v>
          </cell>
          <cell r="FD270" t="str">
            <v>-</v>
          </cell>
          <cell r="FE270">
            <v>0</v>
          </cell>
          <cell r="FF270" t="str">
            <v>-</v>
          </cell>
          <cell r="FG270" t="str">
            <v>-</v>
          </cell>
          <cell r="FH270">
            <v>0</v>
          </cell>
          <cell r="FI270" t="str">
            <v>-</v>
          </cell>
          <cell r="FJ270" t="str">
            <v>-</v>
          </cell>
          <cell r="FK270">
            <v>0</v>
          </cell>
          <cell r="FL270">
            <v>0</v>
          </cell>
          <cell r="FM270">
            <v>2765</v>
          </cell>
          <cell r="FN270" t="str">
            <v>-</v>
          </cell>
          <cell r="FO270" t="str">
            <v>-</v>
          </cell>
          <cell r="FP270">
            <v>667</v>
          </cell>
          <cell r="FQ270" t="str">
            <v>-</v>
          </cell>
          <cell r="FR270" t="str">
            <v>-</v>
          </cell>
          <cell r="FS270">
            <v>180</v>
          </cell>
          <cell r="FT270" t="str">
            <v>-</v>
          </cell>
          <cell r="FU270" t="str">
            <v>-</v>
          </cell>
          <cell r="FV270">
            <v>0</v>
          </cell>
          <cell r="FW270" t="str">
            <v>-</v>
          </cell>
        </row>
        <row r="271">
          <cell r="A271" t="str">
            <v>ЖДПППетуховоУФО</v>
          </cell>
          <cell r="B271" t="str">
            <v>Уральский</v>
          </cell>
          <cell r="C271" t="str">
            <v>Петухово</v>
          </cell>
          <cell r="D271" t="str">
            <v>ЖДПП</v>
          </cell>
          <cell r="E271" t="str">
            <v>ЖДПП</v>
          </cell>
          <cell r="F271" t="str">
            <v>да</v>
          </cell>
          <cell r="G271" t="str">
            <v>УФО</v>
          </cell>
          <cell r="H271" t="str">
            <v>Курганская область</v>
          </cell>
          <cell r="I271" t="str">
            <v>Не является признаком отнесения к МТК</v>
          </cell>
          <cell r="J271" t="str">
            <v>Не является признаком отнесения к МТК</v>
          </cell>
          <cell r="K271" t="str">
            <v>нет</v>
          </cell>
          <cell r="L271" t="str">
            <v>Республика Казахстан</v>
          </cell>
          <cell r="M271" t="str">
            <v>Мамлютка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>
            <v>1567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>
            <v>6224</v>
          </cell>
          <cell r="AB271" t="str">
            <v>-</v>
          </cell>
          <cell r="AC271" t="str">
            <v>-</v>
          </cell>
          <cell r="AD271" t="str">
            <v>-</v>
          </cell>
          <cell r="AE271" t="str">
            <v>-</v>
          </cell>
          <cell r="AF271">
            <v>0</v>
          </cell>
          <cell r="AG271">
            <v>7791</v>
          </cell>
          <cell r="AH271" t="str">
            <v>-</v>
          </cell>
          <cell r="AI271" t="str">
            <v>-</v>
          </cell>
          <cell r="AJ271" t="str">
            <v>-</v>
          </cell>
          <cell r="AK271" t="str">
            <v>-</v>
          </cell>
          <cell r="AL271">
            <v>1443</v>
          </cell>
          <cell r="AM271" t="str">
            <v>-</v>
          </cell>
          <cell r="AN271" t="str">
            <v>-</v>
          </cell>
          <cell r="AO271" t="str">
            <v>-</v>
          </cell>
          <cell r="AP271" t="str">
            <v>-</v>
          </cell>
          <cell r="AQ271">
            <v>7090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8533</v>
          </cell>
          <cell r="AX271">
            <v>379</v>
          </cell>
          <cell r="AY271">
            <v>383</v>
          </cell>
          <cell r="AZ271">
            <v>364</v>
          </cell>
          <cell r="BA271">
            <v>14240</v>
          </cell>
          <cell r="BB271">
            <v>15366</v>
          </cell>
          <cell r="BC271">
            <v>1514</v>
          </cell>
          <cell r="BD271">
            <v>1538</v>
          </cell>
          <cell r="BE271">
            <v>1693</v>
          </cell>
          <cell r="BF271">
            <v>1326</v>
          </cell>
          <cell r="BG271">
            <v>6071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21437</v>
          </cell>
          <cell r="BN271" t="str">
            <v>-</v>
          </cell>
          <cell r="BO271" t="str">
            <v>-</v>
          </cell>
          <cell r="BP271">
            <v>10778</v>
          </cell>
          <cell r="BQ271" t="str">
            <v>-</v>
          </cell>
          <cell r="BR271" t="str">
            <v>-</v>
          </cell>
          <cell r="BS271">
            <v>10483</v>
          </cell>
          <cell r="BT271" t="str">
            <v>-</v>
          </cell>
          <cell r="BU271" t="str">
            <v>-</v>
          </cell>
          <cell r="BV271">
            <v>10763</v>
          </cell>
          <cell r="BW271" t="str">
            <v>-</v>
          </cell>
          <cell r="BX271" t="str">
            <v>-</v>
          </cell>
          <cell r="BY271">
            <v>4190</v>
          </cell>
          <cell r="BZ271">
            <v>36214</v>
          </cell>
          <cell r="CA271">
            <v>1462</v>
          </cell>
          <cell r="CB271">
            <v>782</v>
          </cell>
          <cell r="CC271">
            <v>881</v>
          </cell>
          <cell r="CD271">
            <v>861</v>
          </cell>
          <cell r="CE271">
            <v>3986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40200</v>
          </cell>
          <cell r="CL271" t="str">
            <v>-</v>
          </cell>
          <cell r="CM271" t="str">
            <v>-</v>
          </cell>
          <cell r="CN271">
            <v>11438</v>
          </cell>
          <cell r="CO271" t="str">
            <v>-</v>
          </cell>
          <cell r="CP271" t="str">
            <v>-</v>
          </cell>
          <cell r="CQ271">
            <v>13326</v>
          </cell>
          <cell r="CR271" t="str">
            <v>-</v>
          </cell>
          <cell r="CS271" t="str">
            <v>-</v>
          </cell>
          <cell r="CT271">
            <v>729</v>
          </cell>
          <cell r="CU271" t="str">
            <v>-</v>
          </cell>
          <cell r="CV271" t="str">
            <v>-</v>
          </cell>
          <cell r="CW271">
            <v>1025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  <cell r="DD271" t="str">
            <v>-</v>
          </cell>
          <cell r="DE271" t="str">
            <v>-</v>
          </cell>
          <cell r="DF271">
            <v>13708</v>
          </cell>
          <cell r="DG271" t="str">
            <v>-</v>
          </cell>
          <cell r="DH271" t="str">
            <v>-</v>
          </cell>
          <cell r="DI271">
            <v>13345</v>
          </cell>
          <cell r="DJ271" t="str">
            <v>-</v>
          </cell>
          <cell r="DK271" t="str">
            <v>-</v>
          </cell>
          <cell r="DL271">
            <v>1187</v>
          </cell>
          <cell r="DM271" t="str">
            <v>-</v>
          </cell>
          <cell r="DN271" t="str">
            <v>-</v>
          </cell>
          <cell r="DO271">
            <v>606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T271">
            <v>0</v>
          </cell>
          <cell r="DU271">
            <v>0</v>
          </cell>
          <cell r="DV271">
            <v>51817</v>
          </cell>
          <cell r="DW271">
            <v>3547</v>
          </cell>
          <cell r="DX271">
            <v>0</v>
          </cell>
          <cell r="DY271">
            <v>55364</v>
          </cell>
          <cell r="DZ271" t="str">
            <v>-</v>
          </cell>
          <cell r="EA271" t="str">
            <v>-</v>
          </cell>
          <cell r="EB271">
            <v>12462</v>
          </cell>
          <cell r="EC271" t="str">
            <v>-</v>
          </cell>
          <cell r="ED271" t="str">
            <v>-</v>
          </cell>
          <cell r="EE271">
            <v>12393</v>
          </cell>
          <cell r="EF271" t="str">
            <v>-</v>
          </cell>
          <cell r="EG271" t="str">
            <v>-</v>
          </cell>
          <cell r="EH271">
            <v>11404</v>
          </cell>
          <cell r="EI271" t="str">
            <v>-</v>
          </cell>
          <cell r="EJ271" t="str">
            <v>-</v>
          </cell>
          <cell r="EK271">
            <v>11899</v>
          </cell>
          <cell r="EL271">
            <v>48158</v>
          </cell>
          <cell r="EM271" t="str">
            <v>-</v>
          </cell>
          <cell r="EN271" t="str">
            <v>-</v>
          </cell>
          <cell r="EO271">
            <v>508</v>
          </cell>
          <cell r="EP271" t="str">
            <v>-</v>
          </cell>
          <cell r="EQ271" t="str">
            <v>-</v>
          </cell>
          <cell r="ER271">
            <v>924</v>
          </cell>
          <cell r="ES271" t="str">
            <v>-</v>
          </cell>
          <cell r="ET271" t="str">
            <v>-</v>
          </cell>
          <cell r="EU271">
            <v>1288</v>
          </cell>
          <cell r="EV271" t="str">
            <v>-</v>
          </cell>
          <cell r="EW271" t="str">
            <v>-</v>
          </cell>
          <cell r="EX271">
            <v>920</v>
          </cell>
          <cell r="EY271">
            <v>3640</v>
          </cell>
          <cell r="EZ271" t="str">
            <v>-</v>
          </cell>
          <cell r="FA271" t="str">
            <v>-</v>
          </cell>
          <cell r="FB271">
            <v>0</v>
          </cell>
          <cell r="FC271" t="str">
            <v>-</v>
          </cell>
          <cell r="FD271" t="str">
            <v>-</v>
          </cell>
          <cell r="FE271">
            <v>0</v>
          </cell>
          <cell r="FF271" t="str">
            <v>-</v>
          </cell>
          <cell r="FG271" t="str">
            <v>-</v>
          </cell>
          <cell r="FH271">
            <v>0</v>
          </cell>
          <cell r="FI271" t="str">
            <v>-</v>
          </cell>
          <cell r="FJ271" t="str">
            <v>-</v>
          </cell>
          <cell r="FK271">
            <v>0</v>
          </cell>
          <cell r="FL271">
            <v>0</v>
          </cell>
          <cell r="FM271">
            <v>51798</v>
          </cell>
          <cell r="FN271" t="str">
            <v>-</v>
          </cell>
          <cell r="FO271" t="str">
            <v>-</v>
          </cell>
          <cell r="FP271">
            <v>12121</v>
          </cell>
          <cell r="FQ271" t="str">
            <v>-</v>
          </cell>
          <cell r="FR271" t="str">
            <v>-</v>
          </cell>
          <cell r="FS271">
            <v>927</v>
          </cell>
          <cell r="FT271" t="str">
            <v>-</v>
          </cell>
          <cell r="FU271" t="str">
            <v>-</v>
          </cell>
          <cell r="FV271">
            <v>0</v>
          </cell>
          <cell r="FW271" t="str">
            <v>-</v>
          </cell>
        </row>
        <row r="272">
          <cell r="A272" t="str">
            <v>ЖДППНестеровСЗФО</v>
          </cell>
          <cell r="B272" t="str">
            <v>Калининградский</v>
          </cell>
          <cell r="C272" t="str">
            <v>Нестеров</v>
          </cell>
          <cell r="D272" t="str">
            <v>ЖДПП</v>
          </cell>
          <cell r="E272" t="str">
            <v>ЖДПП</v>
          </cell>
          <cell r="F272" t="str">
            <v>да</v>
          </cell>
          <cell r="G272" t="str">
            <v>СЗФО</v>
          </cell>
          <cell r="H272" t="str">
            <v>Калининградская область</v>
          </cell>
          <cell r="I272" t="str">
            <v>Западный</v>
          </cell>
          <cell r="J272" t="str">
            <v>Сухопутный</v>
          </cell>
          <cell r="K272" t="str">
            <v>нет</v>
          </cell>
          <cell r="L272" t="str">
            <v>Литовская Республика</v>
          </cell>
          <cell r="M272" t="str">
            <v>Кибартай</v>
          </cell>
          <cell r="N272">
            <v>17520</v>
          </cell>
          <cell r="O272">
            <v>7300</v>
          </cell>
          <cell r="P272">
            <v>0</v>
          </cell>
          <cell r="Q272">
            <v>68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>
            <v>0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>
            <v>1543</v>
          </cell>
          <cell r="AB272" t="str">
            <v>-</v>
          </cell>
          <cell r="AC272" t="str">
            <v>-</v>
          </cell>
          <cell r="AD272" t="str">
            <v>-</v>
          </cell>
          <cell r="AE272" t="str">
            <v>-</v>
          </cell>
          <cell r="AF272">
            <v>0</v>
          </cell>
          <cell r="AG272">
            <v>1543</v>
          </cell>
          <cell r="AH272" t="str">
            <v>-</v>
          </cell>
          <cell r="AI272" t="str">
            <v>-</v>
          </cell>
          <cell r="AJ272" t="str">
            <v>-</v>
          </cell>
          <cell r="AK272" t="str">
            <v>-</v>
          </cell>
          <cell r="AL272">
            <v>6975</v>
          </cell>
          <cell r="AM272" t="str">
            <v>-</v>
          </cell>
          <cell r="AN272" t="str">
            <v>-</v>
          </cell>
          <cell r="AO272" t="str">
            <v>-</v>
          </cell>
          <cell r="AP272" t="str">
            <v>-</v>
          </cell>
          <cell r="AQ272">
            <v>1572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8547</v>
          </cell>
          <cell r="AX272">
            <v>1621</v>
          </cell>
          <cell r="AY272">
            <v>1436</v>
          </cell>
          <cell r="AZ272">
            <v>1554</v>
          </cell>
          <cell r="BA272">
            <v>1503</v>
          </cell>
          <cell r="BB272">
            <v>6114</v>
          </cell>
          <cell r="BC272">
            <v>377</v>
          </cell>
          <cell r="BD272">
            <v>418</v>
          </cell>
          <cell r="BE272">
            <v>462</v>
          </cell>
          <cell r="BF272">
            <v>378</v>
          </cell>
          <cell r="BG272">
            <v>1635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7749</v>
          </cell>
          <cell r="BN272" t="str">
            <v>-</v>
          </cell>
          <cell r="BO272" t="str">
            <v>-</v>
          </cell>
          <cell r="BP272">
            <v>1322</v>
          </cell>
          <cell r="BQ272" t="str">
            <v>-</v>
          </cell>
          <cell r="BR272" t="str">
            <v>-</v>
          </cell>
          <cell r="BS272">
            <v>1161</v>
          </cell>
          <cell r="BT272" t="str">
            <v>-</v>
          </cell>
          <cell r="BU272" t="str">
            <v>-</v>
          </cell>
          <cell r="BV272">
            <v>1539</v>
          </cell>
          <cell r="BW272" t="str">
            <v>-</v>
          </cell>
          <cell r="BX272" t="str">
            <v>-</v>
          </cell>
          <cell r="BY272">
            <v>1742</v>
          </cell>
          <cell r="BZ272">
            <v>5764</v>
          </cell>
          <cell r="CA272">
            <v>373</v>
          </cell>
          <cell r="CB272">
            <v>18</v>
          </cell>
          <cell r="CC272">
            <v>160</v>
          </cell>
          <cell r="CD272">
            <v>281</v>
          </cell>
          <cell r="CE272">
            <v>832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6596</v>
          </cell>
          <cell r="CL272" t="str">
            <v>-</v>
          </cell>
          <cell r="CM272" t="str">
            <v>-</v>
          </cell>
          <cell r="CN272">
            <v>1602</v>
          </cell>
          <cell r="CO272" t="str">
            <v>-</v>
          </cell>
          <cell r="CP272" t="str">
            <v>-</v>
          </cell>
          <cell r="CQ272">
            <v>1710</v>
          </cell>
          <cell r="CR272" t="str">
            <v>-</v>
          </cell>
          <cell r="CS272" t="str">
            <v>-</v>
          </cell>
          <cell r="CT272">
            <v>290</v>
          </cell>
          <cell r="CU272" t="str">
            <v>-</v>
          </cell>
          <cell r="CV272" t="str">
            <v>-</v>
          </cell>
          <cell r="CW272">
            <v>342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C272">
            <v>0</v>
          </cell>
          <cell r="DD272" t="str">
            <v>-</v>
          </cell>
          <cell r="DE272" t="str">
            <v>-</v>
          </cell>
          <cell r="DF272">
            <v>1825</v>
          </cell>
          <cell r="DG272" t="str">
            <v>-</v>
          </cell>
          <cell r="DH272" t="str">
            <v>-</v>
          </cell>
          <cell r="DI272">
            <v>2149</v>
          </cell>
          <cell r="DJ272" t="str">
            <v>-</v>
          </cell>
          <cell r="DK272" t="str">
            <v>-</v>
          </cell>
          <cell r="DL272">
            <v>364</v>
          </cell>
          <cell r="DM272" t="str">
            <v>-</v>
          </cell>
          <cell r="DN272" t="str">
            <v>-</v>
          </cell>
          <cell r="DO272">
            <v>317</v>
          </cell>
          <cell r="DP272">
            <v>0</v>
          </cell>
          <cell r="DQ272">
            <v>0</v>
          </cell>
          <cell r="DR272">
            <v>0</v>
          </cell>
          <cell r="DS272">
            <v>0</v>
          </cell>
          <cell r="DT272">
            <v>0</v>
          </cell>
          <cell r="DU272">
            <v>0</v>
          </cell>
          <cell r="DV272">
            <v>7286</v>
          </cell>
          <cell r="DW272">
            <v>1313</v>
          </cell>
          <cell r="DX272">
            <v>0</v>
          </cell>
          <cell r="DY272">
            <v>8599</v>
          </cell>
          <cell r="DZ272" t="str">
            <v>-</v>
          </cell>
          <cell r="EA272" t="str">
            <v>-</v>
          </cell>
          <cell r="EB272">
            <v>1642</v>
          </cell>
          <cell r="EC272" t="str">
            <v>-</v>
          </cell>
          <cell r="ED272" t="str">
            <v>-</v>
          </cell>
          <cell r="EE272">
            <v>0</v>
          </cell>
          <cell r="EF272" t="str">
            <v>-</v>
          </cell>
          <cell r="EG272" t="str">
            <v>-</v>
          </cell>
          <cell r="EH272">
            <v>0</v>
          </cell>
          <cell r="EI272" t="str">
            <v>-</v>
          </cell>
          <cell r="EJ272" t="str">
            <v>-</v>
          </cell>
          <cell r="EK272">
            <v>921</v>
          </cell>
          <cell r="EL272">
            <v>2563</v>
          </cell>
          <cell r="EM272" t="str">
            <v>-</v>
          </cell>
          <cell r="EN272" t="str">
            <v>-</v>
          </cell>
          <cell r="EO272">
            <v>343</v>
          </cell>
          <cell r="EP272" t="str">
            <v>-</v>
          </cell>
          <cell r="EQ272" t="str">
            <v>-</v>
          </cell>
          <cell r="ER272">
            <v>2165</v>
          </cell>
          <cell r="ES272" t="str">
            <v>-</v>
          </cell>
          <cell r="ET272" t="str">
            <v>-</v>
          </cell>
          <cell r="EU272">
            <v>1981</v>
          </cell>
          <cell r="EV272" t="str">
            <v>-</v>
          </cell>
          <cell r="EW272" t="str">
            <v>-</v>
          </cell>
          <cell r="EX272">
            <v>375</v>
          </cell>
          <cell r="EY272">
            <v>4864</v>
          </cell>
          <cell r="EZ272" t="str">
            <v>-</v>
          </cell>
          <cell r="FA272" t="str">
            <v>-</v>
          </cell>
          <cell r="FB272">
            <v>0</v>
          </cell>
          <cell r="FC272" t="str">
            <v>-</v>
          </cell>
          <cell r="FD272" t="str">
            <v>-</v>
          </cell>
          <cell r="FE272">
            <v>0</v>
          </cell>
          <cell r="FF272" t="str">
            <v>-</v>
          </cell>
          <cell r="FG272" t="str">
            <v>-</v>
          </cell>
          <cell r="FH272">
            <v>0</v>
          </cell>
          <cell r="FI272" t="str">
            <v>-</v>
          </cell>
          <cell r="FJ272" t="str">
            <v>-</v>
          </cell>
          <cell r="FK272">
            <v>0</v>
          </cell>
          <cell r="FL272">
            <v>0</v>
          </cell>
          <cell r="FM272">
            <v>7427</v>
          </cell>
          <cell r="FN272" t="str">
            <v>-</v>
          </cell>
          <cell r="FO272" t="str">
            <v>-</v>
          </cell>
          <cell r="FP272">
            <v>813</v>
          </cell>
          <cell r="FQ272" t="str">
            <v>-</v>
          </cell>
          <cell r="FR272" t="str">
            <v>-</v>
          </cell>
          <cell r="FS272">
            <v>370</v>
          </cell>
          <cell r="FT272" t="str">
            <v>-</v>
          </cell>
          <cell r="FU272" t="str">
            <v>-</v>
          </cell>
          <cell r="FV272">
            <v>0</v>
          </cell>
          <cell r="FW272" t="str">
            <v>-</v>
          </cell>
        </row>
        <row r="273">
          <cell r="A273" t="str">
            <v>ЖДППНижнеленинскоеДФО</v>
          </cell>
          <cell r="B273" t="str">
            <v>Хабаровский</v>
          </cell>
          <cell r="C273" t="str">
            <v>Нижнеленинское</v>
          </cell>
          <cell r="D273" t="str">
            <v>ЖДПП</v>
          </cell>
          <cell r="E273" t="str">
            <v>ЖДПП</v>
          </cell>
          <cell r="F273" t="str">
            <v>да</v>
          </cell>
          <cell r="G273" t="str">
            <v>ДФО</v>
          </cell>
          <cell r="H273" t="str">
            <v>Еврейская автономная область</v>
          </cell>
          <cell r="I273" t="str">
            <v>Восток</v>
          </cell>
          <cell r="J273" t="str">
            <v>РК (сухопутный)</v>
          </cell>
          <cell r="K273" t="str">
            <v>нет</v>
          </cell>
          <cell r="L273" t="str">
            <v>Китайская Народная Республика</v>
          </cell>
          <cell r="M273" t="str">
            <v>Тунцзян</v>
          </cell>
          <cell r="N273">
            <v>5840</v>
          </cell>
          <cell r="O273">
            <v>0</v>
          </cell>
          <cell r="P273" t="b">
            <v>1</v>
          </cell>
          <cell r="Q273">
            <v>16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>
            <v>0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>
            <v>0</v>
          </cell>
          <cell r="AB273" t="str">
            <v>-</v>
          </cell>
          <cell r="AC273" t="str">
            <v>-</v>
          </cell>
          <cell r="AD273" t="str">
            <v>-</v>
          </cell>
          <cell r="AE273" t="str">
            <v>-</v>
          </cell>
          <cell r="AF273">
            <v>0</v>
          </cell>
          <cell r="AG273">
            <v>0</v>
          </cell>
          <cell r="AH273" t="str">
            <v>-</v>
          </cell>
          <cell r="AI273" t="str">
            <v>-</v>
          </cell>
          <cell r="AJ273" t="str">
            <v>-</v>
          </cell>
          <cell r="AK273" t="str">
            <v>-</v>
          </cell>
          <cell r="AL273">
            <v>0</v>
          </cell>
          <cell r="AM273" t="str">
            <v>-</v>
          </cell>
          <cell r="AN273" t="str">
            <v>-</v>
          </cell>
          <cell r="AO273" t="str">
            <v>-</v>
          </cell>
          <cell r="AP273" t="str">
            <v>-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-</v>
          </cell>
          <cell r="BO273" t="str">
            <v>-</v>
          </cell>
          <cell r="BP273">
            <v>0</v>
          </cell>
          <cell r="BQ273" t="str">
            <v>-</v>
          </cell>
          <cell r="BR273" t="str">
            <v>-</v>
          </cell>
          <cell r="BS273">
            <v>0</v>
          </cell>
          <cell r="BT273" t="str">
            <v>-</v>
          </cell>
          <cell r="BU273" t="str">
            <v>-</v>
          </cell>
          <cell r="BV273">
            <v>0</v>
          </cell>
          <cell r="BW273" t="str">
            <v>-</v>
          </cell>
          <cell r="BX273" t="str">
            <v>-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 t="str">
            <v>-</v>
          </cell>
          <cell r="CM273" t="str">
            <v>-</v>
          </cell>
          <cell r="CN273">
            <v>0</v>
          </cell>
          <cell r="CO273" t="str">
            <v>-</v>
          </cell>
          <cell r="CP273" t="str">
            <v>-</v>
          </cell>
          <cell r="CQ273">
            <v>0</v>
          </cell>
          <cell r="CR273" t="str">
            <v>-</v>
          </cell>
          <cell r="CS273" t="str">
            <v>-</v>
          </cell>
          <cell r="CT273">
            <v>0</v>
          </cell>
          <cell r="CU273" t="str">
            <v>-</v>
          </cell>
          <cell r="CV273" t="str">
            <v>-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C273">
            <v>0</v>
          </cell>
          <cell r="DD273" t="str">
            <v>-</v>
          </cell>
          <cell r="DE273" t="str">
            <v>-</v>
          </cell>
          <cell r="DF273">
            <v>0</v>
          </cell>
          <cell r="DG273" t="str">
            <v>-</v>
          </cell>
          <cell r="DH273" t="str">
            <v>-</v>
          </cell>
          <cell r="DI273">
            <v>0</v>
          </cell>
          <cell r="DJ273" t="str">
            <v>-</v>
          </cell>
          <cell r="DK273" t="str">
            <v>-</v>
          </cell>
          <cell r="DL273">
            <v>0</v>
          </cell>
          <cell r="DM273" t="str">
            <v>-</v>
          </cell>
          <cell r="DN273" t="str">
            <v>-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0</v>
          </cell>
          <cell r="DT273">
            <v>0</v>
          </cell>
          <cell r="DU273">
            <v>0</v>
          </cell>
          <cell r="DV273">
            <v>0</v>
          </cell>
          <cell r="DW273">
            <v>0</v>
          </cell>
          <cell r="DX273">
            <v>0</v>
          </cell>
          <cell r="DY273">
            <v>0</v>
          </cell>
          <cell r="DZ273" t="str">
            <v>-</v>
          </cell>
          <cell r="EA273" t="str">
            <v>-</v>
          </cell>
          <cell r="EB273">
            <v>0</v>
          </cell>
          <cell r="EC273" t="str">
            <v>-</v>
          </cell>
          <cell r="ED273" t="str">
            <v>-</v>
          </cell>
          <cell r="EE273">
            <v>0</v>
          </cell>
          <cell r="EF273" t="str">
            <v>-</v>
          </cell>
          <cell r="EG273" t="str">
            <v>-</v>
          </cell>
          <cell r="EH273">
            <v>0</v>
          </cell>
          <cell r="EI273" t="str">
            <v>-</v>
          </cell>
          <cell r="EJ273" t="str">
            <v>-</v>
          </cell>
          <cell r="EK273">
            <v>41</v>
          </cell>
          <cell r="EL273">
            <v>41</v>
          </cell>
          <cell r="EM273" t="str">
            <v>-</v>
          </cell>
          <cell r="EN273" t="str">
            <v>-</v>
          </cell>
          <cell r="EO273">
            <v>0</v>
          </cell>
          <cell r="EP273" t="str">
            <v>-</v>
          </cell>
          <cell r="EQ273" t="str">
            <v>-</v>
          </cell>
          <cell r="ER273">
            <v>0</v>
          </cell>
          <cell r="ES273" t="str">
            <v>-</v>
          </cell>
          <cell r="ET273" t="str">
            <v>-</v>
          </cell>
          <cell r="EU273">
            <v>0</v>
          </cell>
          <cell r="EV273" t="str">
            <v>-</v>
          </cell>
          <cell r="EW273" t="str">
            <v>-</v>
          </cell>
          <cell r="EX273">
            <v>0</v>
          </cell>
          <cell r="EY273">
            <v>0</v>
          </cell>
          <cell r="EZ273" t="str">
            <v>-</v>
          </cell>
          <cell r="FA273" t="str">
            <v>-</v>
          </cell>
          <cell r="FB273">
            <v>0</v>
          </cell>
          <cell r="FC273" t="str">
            <v>-</v>
          </cell>
          <cell r="FD273" t="str">
            <v>-</v>
          </cell>
          <cell r="FE273">
            <v>0</v>
          </cell>
          <cell r="FF273" t="str">
            <v>-</v>
          </cell>
          <cell r="FG273" t="str">
            <v>-</v>
          </cell>
          <cell r="FH273">
            <v>0</v>
          </cell>
          <cell r="FI273" t="str">
            <v>-</v>
          </cell>
          <cell r="FJ273" t="str">
            <v>-</v>
          </cell>
          <cell r="FK273">
            <v>0</v>
          </cell>
          <cell r="FL273">
            <v>0</v>
          </cell>
          <cell r="FM273">
            <v>41</v>
          </cell>
          <cell r="FN273" t="str">
            <v>-</v>
          </cell>
          <cell r="FO273" t="str">
            <v>-</v>
          </cell>
          <cell r="FP273">
            <v>274</v>
          </cell>
          <cell r="FQ273" t="str">
            <v>-</v>
          </cell>
          <cell r="FR273" t="str">
            <v>-</v>
          </cell>
          <cell r="FS273">
            <v>0</v>
          </cell>
          <cell r="FT273" t="str">
            <v>-</v>
          </cell>
          <cell r="FU273" t="str">
            <v>-</v>
          </cell>
          <cell r="FV273">
            <v>0</v>
          </cell>
          <cell r="FW273" t="str">
            <v>-</v>
          </cell>
        </row>
        <row r="274">
          <cell r="A274" t="str">
            <v>ЖДПППечоры-ПсковскиеСЗФО</v>
          </cell>
          <cell r="B274" t="str">
            <v>Псковский</v>
          </cell>
          <cell r="C274" t="str">
            <v>Печоры-Псковские</v>
          </cell>
          <cell r="D274" t="str">
            <v>ЖДПП</v>
          </cell>
          <cell r="E274" t="str">
            <v>ЖДПП</v>
          </cell>
          <cell r="F274" t="str">
            <v>да</v>
          </cell>
          <cell r="G274" t="str">
            <v>СЗФО</v>
          </cell>
          <cell r="H274" t="str">
            <v>Псковская область</v>
          </cell>
          <cell r="I274" t="str">
            <v>Западный</v>
          </cell>
          <cell r="J274" t="str">
            <v>Сухопутный</v>
          </cell>
          <cell r="K274" t="str">
            <v>нет</v>
          </cell>
          <cell r="L274" t="str">
            <v>Эстонская Республика</v>
          </cell>
          <cell r="M274" t="str">
            <v>Койдула</v>
          </cell>
          <cell r="N274">
            <v>10950</v>
          </cell>
          <cell r="O274">
            <v>0</v>
          </cell>
          <cell r="P274">
            <v>0</v>
          </cell>
          <cell r="Q274">
            <v>30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>
            <v>3270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>
            <v>0</v>
          </cell>
          <cell r="AB274" t="str">
            <v>-</v>
          </cell>
          <cell r="AC274" t="str">
            <v>-</v>
          </cell>
          <cell r="AD274" t="str">
            <v>-</v>
          </cell>
          <cell r="AE274" t="str">
            <v>-</v>
          </cell>
          <cell r="AF274">
            <v>0</v>
          </cell>
          <cell r="AG274">
            <v>3270</v>
          </cell>
          <cell r="AH274" t="str">
            <v>-</v>
          </cell>
          <cell r="AI274" t="str">
            <v>-</v>
          </cell>
          <cell r="AJ274" t="str">
            <v>-</v>
          </cell>
          <cell r="AK274" t="str">
            <v>-</v>
          </cell>
          <cell r="AL274">
            <v>2613</v>
          </cell>
          <cell r="AM274" t="str">
            <v>-</v>
          </cell>
          <cell r="AN274" t="str">
            <v>-</v>
          </cell>
          <cell r="AO274" t="str">
            <v>-</v>
          </cell>
          <cell r="AP274" t="str">
            <v>-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2613</v>
          </cell>
          <cell r="AX274">
            <v>573</v>
          </cell>
          <cell r="AY274">
            <v>589</v>
          </cell>
          <cell r="AZ274">
            <v>632</v>
          </cell>
          <cell r="BA274">
            <v>554</v>
          </cell>
          <cell r="BB274">
            <v>2348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2348</v>
          </cell>
          <cell r="BN274" t="str">
            <v>-</v>
          </cell>
          <cell r="BO274" t="str">
            <v>-</v>
          </cell>
          <cell r="BP274">
            <v>482</v>
          </cell>
          <cell r="BQ274" t="str">
            <v>-</v>
          </cell>
          <cell r="BR274" t="str">
            <v>-</v>
          </cell>
          <cell r="BS274">
            <v>539</v>
          </cell>
          <cell r="BT274" t="str">
            <v>-</v>
          </cell>
          <cell r="BU274" t="str">
            <v>-</v>
          </cell>
          <cell r="BV274">
            <v>567</v>
          </cell>
          <cell r="BW274" t="str">
            <v>-</v>
          </cell>
          <cell r="BX274" t="str">
            <v>-</v>
          </cell>
          <cell r="BY274">
            <v>463</v>
          </cell>
          <cell r="BZ274">
            <v>2051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2051</v>
          </cell>
          <cell r="CL274" t="str">
            <v>-</v>
          </cell>
          <cell r="CM274" t="str">
            <v>-</v>
          </cell>
          <cell r="CN274">
            <v>594</v>
          </cell>
          <cell r="CO274" t="str">
            <v>-</v>
          </cell>
          <cell r="CP274" t="str">
            <v>-</v>
          </cell>
          <cell r="CQ274">
            <v>634</v>
          </cell>
          <cell r="CR274" t="str">
            <v>-</v>
          </cell>
          <cell r="CS274" t="str">
            <v>-</v>
          </cell>
          <cell r="CT274">
            <v>0</v>
          </cell>
          <cell r="CU274" t="str">
            <v>-</v>
          </cell>
          <cell r="CV274" t="str">
            <v>-</v>
          </cell>
          <cell r="CW274">
            <v>0</v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  <cell r="DB274">
            <v>0</v>
          </cell>
          <cell r="DC274">
            <v>0</v>
          </cell>
          <cell r="DD274" t="str">
            <v>-</v>
          </cell>
          <cell r="DE274" t="str">
            <v>-</v>
          </cell>
          <cell r="DF274">
            <v>447</v>
          </cell>
          <cell r="DG274" t="str">
            <v>-</v>
          </cell>
          <cell r="DH274" t="str">
            <v>-</v>
          </cell>
          <cell r="DI274">
            <v>393</v>
          </cell>
          <cell r="DJ274" t="str">
            <v>-</v>
          </cell>
          <cell r="DK274" t="str">
            <v>-</v>
          </cell>
          <cell r="DL274">
            <v>0</v>
          </cell>
          <cell r="DM274" t="str">
            <v>-</v>
          </cell>
          <cell r="DN274" t="str">
            <v>-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0</v>
          </cell>
          <cell r="DT274">
            <v>0</v>
          </cell>
          <cell r="DU274">
            <v>0</v>
          </cell>
          <cell r="DV274">
            <v>2068</v>
          </cell>
          <cell r="DW274">
            <v>0</v>
          </cell>
          <cell r="DX274">
            <v>0</v>
          </cell>
          <cell r="DY274">
            <v>2068</v>
          </cell>
          <cell r="DZ274" t="str">
            <v>-</v>
          </cell>
          <cell r="EA274" t="str">
            <v>-</v>
          </cell>
          <cell r="EB274">
            <v>343</v>
          </cell>
          <cell r="EC274" t="str">
            <v>-</v>
          </cell>
          <cell r="ED274" t="str">
            <v>-</v>
          </cell>
          <cell r="EE274">
            <v>238</v>
          </cell>
          <cell r="EF274" t="str">
            <v>-</v>
          </cell>
          <cell r="EG274" t="str">
            <v>-</v>
          </cell>
          <cell r="EH274">
            <v>231</v>
          </cell>
          <cell r="EI274" t="str">
            <v>-</v>
          </cell>
          <cell r="EJ274" t="str">
            <v>-</v>
          </cell>
          <cell r="EK274">
            <v>0</v>
          </cell>
          <cell r="EL274">
            <v>812</v>
          </cell>
          <cell r="EM274" t="str">
            <v>-</v>
          </cell>
          <cell r="EN274" t="str">
            <v>-</v>
          </cell>
          <cell r="EO274">
            <v>0</v>
          </cell>
          <cell r="EP274" t="str">
            <v>-</v>
          </cell>
          <cell r="EQ274" t="str">
            <v>-</v>
          </cell>
          <cell r="ER274">
            <v>0</v>
          </cell>
          <cell r="ES274" t="str">
            <v>-</v>
          </cell>
          <cell r="ET274" t="str">
            <v>-</v>
          </cell>
          <cell r="EU274">
            <v>0</v>
          </cell>
          <cell r="EV274" t="str">
            <v>-</v>
          </cell>
          <cell r="EW274" t="str">
            <v>-</v>
          </cell>
          <cell r="EX274">
            <v>0</v>
          </cell>
          <cell r="EY274">
            <v>0</v>
          </cell>
          <cell r="EZ274" t="str">
            <v>-</v>
          </cell>
          <cell r="FA274" t="str">
            <v>-</v>
          </cell>
          <cell r="FB274">
            <v>0</v>
          </cell>
          <cell r="FC274" t="str">
            <v>-</v>
          </cell>
          <cell r="FD274" t="str">
            <v>-</v>
          </cell>
          <cell r="FE274">
            <v>0</v>
          </cell>
          <cell r="FF274" t="str">
            <v>-</v>
          </cell>
          <cell r="FG274" t="str">
            <v>-</v>
          </cell>
          <cell r="FH274">
            <v>0</v>
          </cell>
          <cell r="FI274" t="str">
            <v>-</v>
          </cell>
          <cell r="FJ274" t="str">
            <v>-</v>
          </cell>
          <cell r="FK274">
            <v>0</v>
          </cell>
          <cell r="FL274">
            <v>0</v>
          </cell>
          <cell r="FM274">
            <v>812</v>
          </cell>
          <cell r="FN274" t="str">
            <v>-</v>
          </cell>
          <cell r="FO274" t="str">
            <v>-</v>
          </cell>
          <cell r="FP274">
            <v>170</v>
          </cell>
          <cell r="FQ274" t="str">
            <v>-</v>
          </cell>
          <cell r="FR274" t="str">
            <v>-</v>
          </cell>
          <cell r="FS274">
            <v>0</v>
          </cell>
          <cell r="FT274" t="str">
            <v>-</v>
          </cell>
          <cell r="FU274" t="str">
            <v>-</v>
          </cell>
          <cell r="FV274">
            <v>0</v>
          </cell>
          <cell r="FW274" t="str">
            <v>-</v>
          </cell>
        </row>
        <row r="275">
          <cell r="A275" t="str">
            <v>ЖДПППограничныйДФО</v>
          </cell>
          <cell r="B275" t="str">
            <v>Владивостокский</v>
          </cell>
          <cell r="C275" t="str">
            <v>Пограничный</v>
          </cell>
          <cell r="D275" t="str">
            <v>ЖДПП</v>
          </cell>
          <cell r="E275" t="str">
            <v>ЖДПП</v>
          </cell>
          <cell r="F275" t="str">
            <v>да</v>
          </cell>
          <cell r="G275" t="str">
            <v>ДФО</v>
          </cell>
          <cell r="H275" t="str">
            <v>Приморский край</v>
          </cell>
          <cell r="I275" t="str">
            <v>Восток</v>
          </cell>
          <cell r="J275" t="str">
            <v>РК (сухопутный)</v>
          </cell>
          <cell r="K275" t="str">
            <v>нет</v>
          </cell>
          <cell r="L275" t="str">
            <v>Китайская Народная Республика</v>
          </cell>
          <cell r="M275" t="str">
            <v>Суйфэньхэ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>
            <v>9752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>
            <v>730</v>
          </cell>
          <cell r="AB275" t="str">
            <v>-</v>
          </cell>
          <cell r="AC275" t="str">
            <v>-</v>
          </cell>
          <cell r="AD275" t="str">
            <v>-</v>
          </cell>
          <cell r="AE275" t="str">
            <v>-</v>
          </cell>
          <cell r="AF275">
            <v>0</v>
          </cell>
          <cell r="AG275">
            <v>10482</v>
          </cell>
          <cell r="AH275" t="str">
            <v>-</v>
          </cell>
          <cell r="AI275" t="str">
            <v>-</v>
          </cell>
          <cell r="AJ275" t="str">
            <v>-</v>
          </cell>
          <cell r="AK275" t="str">
            <v>-</v>
          </cell>
          <cell r="AL275">
            <v>9217</v>
          </cell>
          <cell r="AM275" t="str">
            <v>-</v>
          </cell>
          <cell r="AN275" t="str">
            <v>-</v>
          </cell>
          <cell r="AO275" t="str">
            <v>-</v>
          </cell>
          <cell r="AP275" t="str">
            <v>-</v>
          </cell>
          <cell r="AQ275">
            <v>730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9947</v>
          </cell>
          <cell r="AX275">
            <v>2369</v>
          </cell>
          <cell r="AY275">
            <v>2568</v>
          </cell>
          <cell r="AZ275">
            <v>2354</v>
          </cell>
          <cell r="BA275">
            <v>2393</v>
          </cell>
          <cell r="BB275">
            <v>9684</v>
          </cell>
          <cell r="BC275">
            <v>180</v>
          </cell>
          <cell r="BD275">
            <v>182</v>
          </cell>
          <cell r="BE275">
            <v>184</v>
          </cell>
          <cell r="BF275">
            <v>184</v>
          </cell>
          <cell r="BG275">
            <v>730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10414</v>
          </cell>
          <cell r="BN275" t="str">
            <v>-</v>
          </cell>
          <cell r="BO275" t="str">
            <v>-</v>
          </cell>
          <cell r="BP275">
            <v>2303</v>
          </cell>
          <cell r="BQ275" t="str">
            <v>-</v>
          </cell>
          <cell r="BR275" t="str">
            <v>-</v>
          </cell>
          <cell r="BS275">
            <v>2293</v>
          </cell>
          <cell r="BT275" t="str">
            <v>-</v>
          </cell>
          <cell r="BU275" t="str">
            <v>-</v>
          </cell>
          <cell r="BV275">
            <v>2107</v>
          </cell>
          <cell r="BW275" t="str">
            <v>-</v>
          </cell>
          <cell r="BX275" t="str">
            <v>-</v>
          </cell>
          <cell r="BY275">
            <v>1949</v>
          </cell>
          <cell r="BZ275">
            <v>8652</v>
          </cell>
          <cell r="CA275">
            <v>60</v>
          </cell>
          <cell r="CB275">
            <v>0</v>
          </cell>
          <cell r="CC275">
            <v>0</v>
          </cell>
          <cell r="CD275">
            <v>0</v>
          </cell>
          <cell r="CE275">
            <v>60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8712</v>
          </cell>
          <cell r="CL275" t="str">
            <v>-</v>
          </cell>
          <cell r="CM275" t="str">
            <v>-</v>
          </cell>
          <cell r="CN275">
            <v>1854</v>
          </cell>
          <cell r="CO275" t="str">
            <v>-</v>
          </cell>
          <cell r="CP275" t="str">
            <v>-</v>
          </cell>
          <cell r="CQ275">
            <v>2155</v>
          </cell>
          <cell r="CR275" t="str">
            <v>-</v>
          </cell>
          <cell r="CS275" t="str">
            <v>-</v>
          </cell>
          <cell r="CT275">
            <v>0</v>
          </cell>
          <cell r="CU275" t="str">
            <v>-</v>
          </cell>
          <cell r="CV275" t="str">
            <v>-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C275">
            <v>0</v>
          </cell>
          <cell r="DD275" t="str">
            <v>-</v>
          </cell>
          <cell r="DE275" t="str">
            <v>-</v>
          </cell>
          <cell r="DF275">
            <v>2155</v>
          </cell>
          <cell r="DG275" t="str">
            <v>-</v>
          </cell>
          <cell r="DH275" t="str">
            <v>-</v>
          </cell>
          <cell r="DI275">
            <v>1761</v>
          </cell>
          <cell r="DJ275" t="str">
            <v>-</v>
          </cell>
          <cell r="DK275" t="str">
            <v>-</v>
          </cell>
          <cell r="DL275">
            <v>0</v>
          </cell>
          <cell r="DM275" t="str">
            <v>-</v>
          </cell>
          <cell r="DN275" t="str">
            <v>-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0</v>
          </cell>
          <cell r="DT275">
            <v>0</v>
          </cell>
          <cell r="DU275">
            <v>0</v>
          </cell>
          <cell r="DV275">
            <v>7925</v>
          </cell>
          <cell r="DW275">
            <v>0</v>
          </cell>
          <cell r="DX275">
            <v>0</v>
          </cell>
          <cell r="DY275">
            <v>7925</v>
          </cell>
          <cell r="DZ275" t="str">
            <v>-</v>
          </cell>
          <cell r="EA275" t="str">
            <v>-</v>
          </cell>
          <cell r="EB275">
            <v>1764</v>
          </cell>
          <cell r="EC275" t="str">
            <v>-</v>
          </cell>
          <cell r="ED275" t="str">
            <v>-</v>
          </cell>
          <cell r="EE275">
            <v>2121</v>
          </cell>
          <cell r="EF275" t="str">
            <v>-</v>
          </cell>
          <cell r="EG275" t="str">
            <v>-</v>
          </cell>
          <cell r="EH275">
            <v>2095</v>
          </cell>
          <cell r="EI275" t="str">
            <v>-</v>
          </cell>
          <cell r="EJ275" t="str">
            <v>-</v>
          </cell>
          <cell r="EK275">
            <v>2054</v>
          </cell>
          <cell r="EL275">
            <v>8034</v>
          </cell>
          <cell r="EM275" t="str">
            <v>-</v>
          </cell>
          <cell r="EN275" t="str">
            <v>-</v>
          </cell>
          <cell r="EO275">
            <v>0</v>
          </cell>
          <cell r="EP275" t="str">
            <v>-</v>
          </cell>
          <cell r="EQ275" t="str">
            <v>-</v>
          </cell>
          <cell r="ER275">
            <v>0</v>
          </cell>
          <cell r="ES275" t="str">
            <v>-</v>
          </cell>
          <cell r="ET275" t="str">
            <v>-</v>
          </cell>
          <cell r="EU275">
            <v>0</v>
          </cell>
          <cell r="EV275" t="str">
            <v>-</v>
          </cell>
          <cell r="EW275" t="str">
            <v>-</v>
          </cell>
          <cell r="EX275">
            <v>0</v>
          </cell>
          <cell r="EY275">
            <v>0</v>
          </cell>
          <cell r="EZ275" t="str">
            <v>-</v>
          </cell>
          <cell r="FA275" t="str">
            <v>-</v>
          </cell>
          <cell r="FB275">
            <v>0</v>
          </cell>
          <cell r="FC275" t="str">
            <v>-</v>
          </cell>
          <cell r="FD275" t="str">
            <v>-</v>
          </cell>
          <cell r="FE275">
            <v>0</v>
          </cell>
          <cell r="FF275" t="str">
            <v>-</v>
          </cell>
          <cell r="FG275" t="str">
            <v>-</v>
          </cell>
          <cell r="FH275">
            <v>0</v>
          </cell>
          <cell r="FI275" t="str">
            <v>-</v>
          </cell>
          <cell r="FJ275" t="str">
            <v>-</v>
          </cell>
          <cell r="FK275">
            <v>0</v>
          </cell>
          <cell r="FL275">
            <v>0</v>
          </cell>
          <cell r="FM275">
            <v>8034</v>
          </cell>
          <cell r="FN275" t="str">
            <v>-</v>
          </cell>
          <cell r="FO275" t="str">
            <v>-</v>
          </cell>
          <cell r="FP275">
            <v>2044</v>
          </cell>
          <cell r="FQ275" t="str">
            <v>-</v>
          </cell>
          <cell r="FR275" t="str">
            <v>-</v>
          </cell>
          <cell r="FS275">
            <v>0</v>
          </cell>
          <cell r="FT275" t="str">
            <v>-</v>
          </cell>
          <cell r="FU275" t="str">
            <v>-</v>
          </cell>
          <cell r="FV275">
            <v>0</v>
          </cell>
          <cell r="FW275" t="str">
            <v>-</v>
          </cell>
        </row>
        <row r="276">
          <cell r="A276" t="str">
            <v>ЖДПППосиньСЗФО</v>
          </cell>
          <cell r="B276" t="str">
            <v>Псковский</v>
          </cell>
          <cell r="C276" t="str">
            <v>Посинь</v>
          </cell>
          <cell r="D276" t="str">
            <v>ЖДПП</v>
          </cell>
          <cell r="E276" t="str">
            <v>ЖДПП</v>
          </cell>
          <cell r="F276" t="str">
            <v>нет</v>
          </cell>
          <cell r="G276" t="str">
            <v>СЗФО</v>
          </cell>
          <cell r="H276" t="str">
            <v>Псковская область</v>
          </cell>
          <cell r="I276" t="str">
            <v>Западный</v>
          </cell>
          <cell r="J276" t="str">
            <v>Сухопутный</v>
          </cell>
          <cell r="K276" t="str">
            <v>нет</v>
          </cell>
          <cell r="L276" t="str">
            <v>Латвийская Республика</v>
          </cell>
          <cell r="M276" t="str">
            <v>Зилупе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>
            <v>0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>
            <v>0</v>
          </cell>
          <cell r="AB276" t="str">
            <v>-</v>
          </cell>
          <cell r="AC276" t="str">
            <v>-</v>
          </cell>
          <cell r="AD276" t="str">
            <v>-</v>
          </cell>
          <cell r="AE276" t="str">
            <v>-</v>
          </cell>
          <cell r="AF276">
            <v>0</v>
          </cell>
          <cell r="AG276">
            <v>0</v>
          </cell>
          <cell r="AH276" t="str">
            <v>-</v>
          </cell>
          <cell r="AI276" t="str">
            <v>-</v>
          </cell>
          <cell r="AJ276" t="str">
            <v>-</v>
          </cell>
          <cell r="AK276" t="str">
            <v>-</v>
          </cell>
          <cell r="AL276">
            <v>0</v>
          </cell>
          <cell r="AM276" t="str">
            <v>-</v>
          </cell>
          <cell r="AN276" t="str">
            <v>-</v>
          </cell>
          <cell r="AO276" t="str">
            <v>-</v>
          </cell>
          <cell r="AP276" t="str">
            <v>-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-</v>
          </cell>
          <cell r="BO276" t="str">
            <v>-</v>
          </cell>
          <cell r="BP276">
            <v>0</v>
          </cell>
          <cell r="BQ276" t="str">
            <v>-</v>
          </cell>
          <cell r="BR276" t="str">
            <v>-</v>
          </cell>
          <cell r="BS276">
            <v>0</v>
          </cell>
          <cell r="BT276" t="str">
            <v>-</v>
          </cell>
          <cell r="BU276" t="str">
            <v>-</v>
          </cell>
          <cell r="BV276">
            <v>0</v>
          </cell>
          <cell r="BW276" t="str">
            <v>-</v>
          </cell>
          <cell r="BX276" t="str">
            <v>-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 t="str">
            <v>-</v>
          </cell>
          <cell r="CM276" t="str">
            <v>-</v>
          </cell>
          <cell r="CN276">
            <v>0</v>
          </cell>
          <cell r="CO276" t="str">
            <v>-</v>
          </cell>
          <cell r="CP276" t="str">
            <v>-</v>
          </cell>
          <cell r="CQ276">
            <v>0</v>
          </cell>
          <cell r="CR276" t="str">
            <v>-</v>
          </cell>
          <cell r="CS276" t="str">
            <v>-</v>
          </cell>
          <cell r="CT276">
            <v>0</v>
          </cell>
          <cell r="CU276" t="str">
            <v>-</v>
          </cell>
          <cell r="CV276" t="str">
            <v>-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  <cell r="DD276" t="str">
            <v>-</v>
          </cell>
          <cell r="DE276" t="str">
            <v>-</v>
          </cell>
          <cell r="DF276">
            <v>0</v>
          </cell>
          <cell r="DG276" t="str">
            <v>-</v>
          </cell>
          <cell r="DH276" t="str">
            <v>-</v>
          </cell>
          <cell r="DI276">
            <v>0</v>
          </cell>
          <cell r="DJ276" t="str">
            <v>-</v>
          </cell>
          <cell r="DK276" t="str">
            <v>-</v>
          </cell>
          <cell r="DL276">
            <v>0</v>
          </cell>
          <cell r="DM276" t="str">
            <v>-</v>
          </cell>
          <cell r="DN276" t="str">
            <v>-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0</v>
          </cell>
          <cell r="DT276">
            <v>0</v>
          </cell>
          <cell r="DU276">
            <v>0</v>
          </cell>
          <cell r="DV276">
            <v>0</v>
          </cell>
          <cell r="DW276">
            <v>0</v>
          </cell>
          <cell r="DX276">
            <v>0</v>
          </cell>
          <cell r="DY276">
            <v>0</v>
          </cell>
          <cell r="DZ276" t="str">
            <v>-</v>
          </cell>
          <cell r="EA276" t="str">
            <v>-</v>
          </cell>
          <cell r="EB276">
            <v>0</v>
          </cell>
          <cell r="EC276" t="str">
            <v>-</v>
          </cell>
          <cell r="ED276" t="str">
            <v>-</v>
          </cell>
          <cell r="EE276">
            <v>0</v>
          </cell>
          <cell r="EF276" t="str">
            <v>-</v>
          </cell>
          <cell r="EG276" t="str">
            <v>-</v>
          </cell>
          <cell r="EH276">
            <v>0</v>
          </cell>
          <cell r="EI276" t="str">
            <v>-</v>
          </cell>
          <cell r="EJ276" t="str">
            <v>-</v>
          </cell>
          <cell r="EK276">
            <v>0</v>
          </cell>
          <cell r="EL276">
            <v>0</v>
          </cell>
          <cell r="EM276" t="str">
            <v>-</v>
          </cell>
          <cell r="EN276" t="str">
            <v>-</v>
          </cell>
          <cell r="EO276">
            <v>0</v>
          </cell>
          <cell r="EP276" t="str">
            <v>-</v>
          </cell>
          <cell r="EQ276" t="str">
            <v>-</v>
          </cell>
          <cell r="ER276">
            <v>0</v>
          </cell>
          <cell r="ES276" t="str">
            <v>-</v>
          </cell>
          <cell r="ET276" t="str">
            <v>-</v>
          </cell>
          <cell r="EU276">
            <v>0</v>
          </cell>
          <cell r="EV276" t="str">
            <v>-</v>
          </cell>
          <cell r="EW276" t="str">
            <v>-</v>
          </cell>
          <cell r="EX276">
            <v>0</v>
          </cell>
          <cell r="EY276">
            <v>0</v>
          </cell>
          <cell r="EZ276" t="str">
            <v>-</v>
          </cell>
          <cell r="FA276" t="str">
            <v>-</v>
          </cell>
          <cell r="FB276">
            <v>0</v>
          </cell>
          <cell r="FC276" t="str">
            <v>-</v>
          </cell>
          <cell r="FD276" t="str">
            <v>-</v>
          </cell>
          <cell r="FE276">
            <v>0</v>
          </cell>
          <cell r="FF276" t="str">
            <v>-</v>
          </cell>
          <cell r="FG276" t="str">
            <v>-</v>
          </cell>
          <cell r="FH276">
            <v>0</v>
          </cell>
          <cell r="FI276" t="str">
            <v>-</v>
          </cell>
          <cell r="FJ276" t="str">
            <v>-</v>
          </cell>
          <cell r="FK276">
            <v>0</v>
          </cell>
          <cell r="FL276">
            <v>0</v>
          </cell>
          <cell r="FM276">
            <v>0</v>
          </cell>
          <cell r="FN276" t="str">
            <v>-</v>
          </cell>
          <cell r="FO276" t="str">
            <v>-</v>
          </cell>
          <cell r="FP276">
            <v>0</v>
          </cell>
          <cell r="FQ276" t="str">
            <v>-</v>
          </cell>
          <cell r="FR276" t="str">
            <v>-</v>
          </cell>
          <cell r="FS276">
            <v>0</v>
          </cell>
          <cell r="FT276" t="str">
            <v>-</v>
          </cell>
          <cell r="FU276" t="str">
            <v>-</v>
          </cell>
          <cell r="FV276">
            <v>0</v>
          </cell>
          <cell r="FW276" t="str">
            <v>-</v>
          </cell>
        </row>
        <row r="277">
          <cell r="A277" t="str">
            <v>ЖДПППыталовоСЗФО</v>
          </cell>
          <cell r="B277" t="str">
            <v>Псковский</v>
          </cell>
          <cell r="C277" t="str">
            <v>Пыталово</v>
          </cell>
          <cell r="D277" t="str">
            <v>ЖДПП</v>
          </cell>
          <cell r="E277" t="str">
            <v>ЖДПП</v>
          </cell>
          <cell r="F277" t="str">
            <v>да</v>
          </cell>
          <cell r="G277" t="str">
            <v>СЗФО</v>
          </cell>
          <cell r="H277" t="str">
            <v>Псковская область</v>
          </cell>
          <cell r="I277" t="str">
            <v>Западный</v>
          </cell>
          <cell r="J277" t="str">
            <v>Сухопутный</v>
          </cell>
          <cell r="K277" t="str">
            <v>нет</v>
          </cell>
          <cell r="L277" t="str">
            <v>Латвийская Республика</v>
          </cell>
          <cell r="M277" t="str">
            <v>Карсава</v>
          </cell>
          <cell r="N277">
            <v>8030</v>
          </cell>
          <cell r="O277">
            <v>0</v>
          </cell>
          <cell r="P277">
            <v>0</v>
          </cell>
          <cell r="Q277">
            <v>22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>
            <v>6042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>
            <v>0</v>
          </cell>
          <cell r="AB277" t="str">
            <v>-</v>
          </cell>
          <cell r="AC277" t="str">
            <v>-</v>
          </cell>
          <cell r="AD277" t="str">
            <v>-</v>
          </cell>
          <cell r="AE277" t="str">
            <v>-</v>
          </cell>
          <cell r="AF277">
            <v>0</v>
          </cell>
          <cell r="AG277">
            <v>6042</v>
          </cell>
          <cell r="AH277" t="str">
            <v>-</v>
          </cell>
          <cell r="AI277" t="str">
            <v>-</v>
          </cell>
          <cell r="AJ277" t="str">
            <v>-</v>
          </cell>
          <cell r="AK277" t="str">
            <v>-</v>
          </cell>
          <cell r="AL277">
            <v>3954</v>
          </cell>
          <cell r="AM277" t="str">
            <v>-</v>
          </cell>
          <cell r="AN277" t="str">
            <v>-</v>
          </cell>
          <cell r="AO277" t="str">
            <v>-</v>
          </cell>
          <cell r="AP277" t="str">
            <v>-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3954</v>
          </cell>
          <cell r="AX277">
            <v>772</v>
          </cell>
          <cell r="AY277">
            <v>759</v>
          </cell>
          <cell r="AZ277">
            <v>724</v>
          </cell>
          <cell r="BA277">
            <v>881</v>
          </cell>
          <cell r="BB277">
            <v>3136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3136</v>
          </cell>
          <cell r="BN277" t="str">
            <v>-</v>
          </cell>
          <cell r="BO277" t="str">
            <v>-</v>
          </cell>
          <cell r="BP277">
            <v>468</v>
          </cell>
          <cell r="BQ277" t="str">
            <v>-</v>
          </cell>
          <cell r="BR277" t="str">
            <v>-</v>
          </cell>
          <cell r="BS277">
            <v>499</v>
          </cell>
          <cell r="BT277" t="str">
            <v>-</v>
          </cell>
          <cell r="BU277" t="str">
            <v>-</v>
          </cell>
          <cell r="BV277">
            <v>532</v>
          </cell>
          <cell r="BW277" t="str">
            <v>-</v>
          </cell>
          <cell r="BX277" t="str">
            <v>-</v>
          </cell>
          <cell r="BY277">
            <v>567</v>
          </cell>
          <cell r="BZ277">
            <v>2066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2066</v>
          </cell>
          <cell r="CL277" t="str">
            <v>-</v>
          </cell>
          <cell r="CM277" t="str">
            <v>-</v>
          </cell>
          <cell r="CN277">
            <v>511</v>
          </cell>
          <cell r="CO277" t="str">
            <v>-</v>
          </cell>
          <cell r="CP277" t="str">
            <v>-</v>
          </cell>
          <cell r="CQ277">
            <v>508</v>
          </cell>
          <cell r="CR277" t="str">
            <v>-</v>
          </cell>
          <cell r="CS277" t="str">
            <v>-</v>
          </cell>
          <cell r="CT277">
            <v>0</v>
          </cell>
          <cell r="CU277" t="str">
            <v>-</v>
          </cell>
          <cell r="CV277" t="str">
            <v>-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 t="str">
            <v>-</v>
          </cell>
          <cell r="DE277" t="str">
            <v>-</v>
          </cell>
          <cell r="DF277">
            <v>448</v>
          </cell>
          <cell r="DG277" t="str">
            <v>-</v>
          </cell>
          <cell r="DH277" t="str">
            <v>-</v>
          </cell>
          <cell r="DI277">
            <v>540</v>
          </cell>
          <cell r="DJ277" t="str">
            <v>-</v>
          </cell>
          <cell r="DK277" t="str">
            <v>-</v>
          </cell>
          <cell r="DL277">
            <v>0</v>
          </cell>
          <cell r="DM277" t="str">
            <v>-</v>
          </cell>
          <cell r="DN277" t="str">
            <v>-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T277">
            <v>0</v>
          </cell>
          <cell r="DU277">
            <v>0</v>
          </cell>
          <cell r="DV277">
            <v>2007</v>
          </cell>
          <cell r="DW277">
            <v>0</v>
          </cell>
          <cell r="DX277">
            <v>0</v>
          </cell>
          <cell r="DY277">
            <v>2007</v>
          </cell>
          <cell r="DZ277" t="str">
            <v>-</v>
          </cell>
          <cell r="EA277" t="str">
            <v>-</v>
          </cell>
          <cell r="EB277">
            <v>629</v>
          </cell>
          <cell r="EC277" t="str">
            <v>-</v>
          </cell>
          <cell r="ED277" t="str">
            <v>-</v>
          </cell>
          <cell r="EE277">
            <v>351</v>
          </cell>
          <cell r="EF277" t="str">
            <v>-</v>
          </cell>
          <cell r="EG277" t="str">
            <v>-</v>
          </cell>
          <cell r="EH277">
            <v>426</v>
          </cell>
          <cell r="EI277" t="str">
            <v>-</v>
          </cell>
          <cell r="EJ277" t="str">
            <v>-</v>
          </cell>
          <cell r="EK277">
            <v>0</v>
          </cell>
          <cell r="EL277">
            <v>1406</v>
          </cell>
          <cell r="EM277" t="str">
            <v>-</v>
          </cell>
          <cell r="EN277" t="str">
            <v>-</v>
          </cell>
          <cell r="EO277">
            <v>0</v>
          </cell>
          <cell r="EP277" t="str">
            <v>-</v>
          </cell>
          <cell r="EQ277" t="str">
            <v>-</v>
          </cell>
          <cell r="ER277">
            <v>0</v>
          </cell>
          <cell r="ES277" t="str">
            <v>-</v>
          </cell>
          <cell r="ET277" t="str">
            <v>-</v>
          </cell>
          <cell r="EU277">
            <v>0</v>
          </cell>
          <cell r="EV277" t="str">
            <v>-</v>
          </cell>
          <cell r="EW277" t="str">
            <v>-</v>
          </cell>
          <cell r="EX277">
            <v>0</v>
          </cell>
          <cell r="EY277">
            <v>0</v>
          </cell>
          <cell r="EZ277" t="str">
            <v>-</v>
          </cell>
          <cell r="FA277" t="str">
            <v>-</v>
          </cell>
          <cell r="FB277">
            <v>0</v>
          </cell>
          <cell r="FC277" t="str">
            <v>-</v>
          </cell>
          <cell r="FD277" t="str">
            <v>-</v>
          </cell>
          <cell r="FE277">
            <v>0</v>
          </cell>
          <cell r="FF277" t="str">
            <v>-</v>
          </cell>
          <cell r="FG277" t="str">
            <v>-</v>
          </cell>
          <cell r="FH277">
            <v>0</v>
          </cell>
          <cell r="FI277" t="str">
            <v>-</v>
          </cell>
          <cell r="FJ277" t="str">
            <v>-</v>
          </cell>
          <cell r="FK277">
            <v>0</v>
          </cell>
          <cell r="FL277">
            <v>0</v>
          </cell>
          <cell r="FM277">
            <v>1406</v>
          </cell>
          <cell r="FN277" t="str">
            <v>-</v>
          </cell>
          <cell r="FO277" t="str">
            <v>-</v>
          </cell>
          <cell r="FP277">
            <v>298</v>
          </cell>
          <cell r="FQ277" t="str">
            <v>-</v>
          </cell>
          <cell r="FR277" t="str">
            <v>-</v>
          </cell>
          <cell r="FS277">
            <v>0</v>
          </cell>
          <cell r="FT277" t="str">
            <v>-</v>
          </cell>
          <cell r="FU277" t="str">
            <v>-</v>
          </cell>
          <cell r="FV277">
            <v>0</v>
          </cell>
          <cell r="FW277" t="str">
            <v>-</v>
          </cell>
        </row>
        <row r="278">
          <cell r="A278" t="str">
            <v>ЖДППРазъезд ВыстрелЦФО</v>
          </cell>
          <cell r="B278" t="str">
            <v>Белгородский</v>
          </cell>
          <cell r="C278" t="str">
            <v>Разъезд Выстрел</v>
          </cell>
          <cell r="D278" t="str">
            <v>ЖДПП</v>
          </cell>
          <cell r="E278" t="str">
            <v>ЖДПП</v>
          </cell>
          <cell r="F278" t="str">
            <v>нет</v>
          </cell>
          <cell r="G278" t="str">
            <v>ЦФО</v>
          </cell>
          <cell r="H278" t="str">
            <v>Белгородская область</v>
          </cell>
          <cell r="I278" t="str">
            <v>Западный</v>
          </cell>
          <cell r="J278" t="str">
            <v>Сухопутный</v>
          </cell>
          <cell r="K278" t="str">
            <v>нет</v>
          </cell>
          <cell r="L278" t="str">
            <v>не применимо (ЛНР)</v>
          </cell>
          <cell r="M278" t="str">
            <v>Лантратовка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>
            <v>0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>
            <v>0</v>
          </cell>
          <cell r="AB278" t="str">
            <v>-</v>
          </cell>
          <cell r="AC278" t="str">
            <v>-</v>
          </cell>
          <cell r="AD278" t="str">
            <v>-</v>
          </cell>
          <cell r="AE278" t="str">
            <v>-</v>
          </cell>
          <cell r="AF278">
            <v>0</v>
          </cell>
          <cell r="AG278">
            <v>0</v>
          </cell>
          <cell r="AH278" t="str">
            <v>-</v>
          </cell>
          <cell r="AI278" t="str">
            <v>-</v>
          </cell>
          <cell r="AJ278" t="str">
            <v>-</v>
          </cell>
          <cell r="AK278" t="str">
            <v>-</v>
          </cell>
          <cell r="AL278">
            <v>0</v>
          </cell>
          <cell r="AM278" t="str">
            <v>-</v>
          </cell>
          <cell r="AN278" t="str">
            <v>-</v>
          </cell>
          <cell r="AO278" t="str">
            <v>-</v>
          </cell>
          <cell r="AP278" t="str">
            <v>-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-</v>
          </cell>
          <cell r="BO278" t="str">
            <v>-</v>
          </cell>
          <cell r="BP278">
            <v>0</v>
          </cell>
          <cell r="BQ278" t="str">
            <v>-</v>
          </cell>
          <cell r="BR278" t="str">
            <v>-</v>
          </cell>
          <cell r="BS278">
            <v>0</v>
          </cell>
          <cell r="BT278" t="str">
            <v>-</v>
          </cell>
          <cell r="BU278" t="str">
            <v>-</v>
          </cell>
          <cell r="BV278">
            <v>0</v>
          </cell>
          <cell r="BW278" t="str">
            <v>-</v>
          </cell>
          <cell r="BX278" t="str">
            <v>-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 t="str">
            <v>-</v>
          </cell>
          <cell r="CM278" t="str">
            <v>-</v>
          </cell>
          <cell r="CN278">
            <v>0</v>
          </cell>
          <cell r="CO278" t="str">
            <v>-</v>
          </cell>
          <cell r="CP278" t="str">
            <v>-</v>
          </cell>
          <cell r="CQ278">
            <v>0</v>
          </cell>
          <cell r="CR278" t="str">
            <v>-</v>
          </cell>
          <cell r="CS278" t="str">
            <v>-</v>
          </cell>
          <cell r="CT278">
            <v>0</v>
          </cell>
          <cell r="CU278" t="str">
            <v>-</v>
          </cell>
          <cell r="CV278" t="str">
            <v>-</v>
          </cell>
          <cell r="CW278">
            <v>0</v>
          </cell>
          <cell r="CX278">
            <v>0</v>
          </cell>
          <cell r="CY278">
            <v>0</v>
          </cell>
          <cell r="CZ278">
            <v>0</v>
          </cell>
          <cell r="DA278">
            <v>0</v>
          </cell>
          <cell r="DB278">
            <v>0</v>
          </cell>
          <cell r="DC278">
            <v>0</v>
          </cell>
          <cell r="DD278" t="str">
            <v>-</v>
          </cell>
          <cell r="DE278" t="str">
            <v>-</v>
          </cell>
          <cell r="DF278">
            <v>0</v>
          </cell>
          <cell r="DG278" t="str">
            <v>-</v>
          </cell>
          <cell r="DH278" t="str">
            <v>-</v>
          </cell>
          <cell r="DI278">
            <v>0</v>
          </cell>
          <cell r="DJ278" t="str">
            <v>-</v>
          </cell>
          <cell r="DK278" t="str">
            <v>-</v>
          </cell>
          <cell r="DL278">
            <v>0</v>
          </cell>
          <cell r="DM278" t="str">
            <v>-</v>
          </cell>
          <cell r="DN278" t="str">
            <v>-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0</v>
          </cell>
          <cell r="DT278">
            <v>0</v>
          </cell>
          <cell r="DU278">
            <v>0</v>
          </cell>
          <cell r="DV278">
            <v>0</v>
          </cell>
          <cell r="DW278">
            <v>0</v>
          </cell>
          <cell r="DX278">
            <v>0</v>
          </cell>
          <cell r="DY278">
            <v>0</v>
          </cell>
          <cell r="DZ278" t="str">
            <v>-</v>
          </cell>
          <cell r="EA278" t="str">
            <v>-</v>
          </cell>
          <cell r="EB278">
            <v>0</v>
          </cell>
          <cell r="EC278" t="str">
            <v>-</v>
          </cell>
          <cell r="ED278" t="str">
            <v>-</v>
          </cell>
          <cell r="EE278">
            <v>0</v>
          </cell>
          <cell r="EF278" t="str">
            <v>-</v>
          </cell>
          <cell r="EG278" t="str">
            <v>-</v>
          </cell>
          <cell r="EH278">
            <v>0</v>
          </cell>
          <cell r="EI278" t="str">
            <v>-</v>
          </cell>
          <cell r="EJ278" t="str">
            <v>-</v>
          </cell>
          <cell r="EK278">
            <v>0</v>
          </cell>
          <cell r="EL278">
            <v>0</v>
          </cell>
          <cell r="EM278" t="str">
            <v>-</v>
          </cell>
          <cell r="EN278" t="str">
            <v>-</v>
          </cell>
          <cell r="EO278">
            <v>0</v>
          </cell>
          <cell r="EP278" t="str">
            <v>-</v>
          </cell>
          <cell r="EQ278" t="str">
            <v>-</v>
          </cell>
          <cell r="ER278">
            <v>0</v>
          </cell>
          <cell r="ES278" t="str">
            <v>-</v>
          </cell>
          <cell r="ET278" t="str">
            <v>-</v>
          </cell>
          <cell r="EU278">
            <v>0</v>
          </cell>
          <cell r="EV278" t="str">
            <v>-</v>
          </cell>
          <cell r="EW278" t="str">
            <v>-</v>
          </cell>
          <cell r="EX278">
            <v>0</v>
          </cell>
          <cell r="EY278">
            <v>0</v>
          </cell>
          <cell r="EZ278" t="str">
            <v>-</v>
          </cell>
          <cell r="FA278" t="str">
            <v>-</v>
          </cell>
          <cell r="FB278">
            <v>0</v>
          </cell>
          <cell r="FC278" t="str">
            <v>-</v>
          </cell>
          <cell r="FD278" t="str">
            <v>-</v>
          </cell>
          <cell r="FE278">
            <v>0</v>
          </cell>
          <cell r="FF278" t="str">
            <v>-</v>
          </cell>
          <cell r="FG278" t="str">
            <v>-</v>
          </cell>
          <cell r="FH278">
            <v>0</v>
          </cell>
          <cell r="FI278" t="str">
            <v>-</v>
          </cell>
          <cell r="FJ278" t="str">
            <v>-</v>
          </cell>
          <cell r="FK278">
            <v>0</v>
          </cell>
          <cell r="FL278">
            <v>0</v>
          </cell>
          <cell r="FM278">
            <v>0</v>
          </cell>
          <cell r="FN278" t="str">
            <v>-</v>
          </cell>
          <cell r="FO278" t="str">
            <v>-</v>
          </cell>
          <cell r="FP278">
            <v>0</v>
          </cell>
          <cell r="FQ278" t="str">
            <v>-</v>
          </cell>
          <cell r="FR278" t="str">
            <v>-</v>
          </cell>
          <cell r="FS278">
            <v>0</v>
          </cell>
          <cell r="FT278" t="str">
            <v>-</v>
          </cell>
          <cell r="FU278" t="str">
            <v>-</v>
          </cell>
          <cell r="FV278">
            <v>0</v>
          </cell>
          <cell r="FW278" t="str">
            <v>-</v>
          </cell>
        </row>
        <row r="279">
          <cell r="A279" t="str">
            <v>ЖДППРазъезд Карьер 122 кмЮФО</v>
          </cell>
          <cell r="B279" t="str">
            <v>Ростовский</v>
          </cell>
          <cell r="C279" t="str">
            <v>Разъезд Карьер 122 км</v>
          </cell>
          <cell r="D279" t="str">
            <v>ЖДПП</v>
          </cell>
          <cell r="E279" t="str">
            <v>ЖДПП</v>
          </cell>
          <cell r="F279" t="str">
            <v>нет</v>
          </cell>
          <cell r="G279" t="str">
            <v>ЮФО</v>
          </cell>
          <cell r="H279" t="str">
            <v>Ростовская область</v>
          </cell>
          <cell r="I279" t="str">
            <v>Западный</v>
          </cell>
          <cell r="J279" t="str">
            <v>Сухопутный</v>
          </cell>
          <cell r="K279" t="str">
            <v>нет</v>
          </cell>
          <cell r="L279" t="str">
            <v>не применимо (ЛНР)</v>
          </cell>
          <cell r="M279" t="str">
            <v>Ольховое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>
            <v>0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>
            <v>0</v>
          </cell>
          <cell r="AB279" t="str">
            <v>-</v>
          </cell>
          <cell r="AC279" t="str">
            <v>-</v>
          </cell>
          <cell r="AD279" t="str">
            <v>-</v>
          </cell>
          <cell r="AE279" t="str">
            <v>-</v>
          </cell>
          <cell r="AF279">
            <v>0</v>
          </cell>
          <cell r="AG279">
            <v>0</v>
          </cell>
          <cell r="AH279" t="str">
            <v>-</v>
          </cell>
          <cell r="AI279" t="str">
            <v>-</v>
          </cell>
          <cell r="AJ279" t="str">
            <v>-</v>
          </cell>
          <cell r="AK279" t="str">
            <v>-</v>
          </cell>
          <cell r="AL279">
            <v>0</v>
          </cell>
          <cell r="AM279" t="str">
            <v>-</v>
          </cell>
          <cell r="AN279" t="str">
            <v>-</v>
          </cell>
          <cell r="AO279" t="str">
            <v>-</v>
          </cell>
          <cell r="AP279" t="str">
            <v>-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-</v>
          </cell>
          <cell r="BO279" t="str">
            <v>-</v>
          </cell>
          <cell r="BP279">
            <v>0</v>
          </cell>
          <cell r="BQ279" t="str">
            <v>-</v>
          </cell>
          <cell r="BR279" t="str">
            <v>-</v>
          </cell>
          <cell r="BS279">
            <v>0</v>
          </cell>
          <cell r="BT279" t="str">
            <v>-</v>
          </cell>
          <cell r="BU279" t="str">
            <v>-</v>
          </cell>
          <cell r="BV279">
            <v>0</v>
          </cell>
          <cell r="BW279" t="str">
            <v>-</v>
          </cell>
          <cell r="BX279" t="str">
            <v>-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 t="str">
            <v>-</v>
          </cell>
          <cell r="CM279" t="str">
            <v>-</v>
          </cell>
          <cell r="CN279">
            <v>0</v>
          </cell>
          <cell r="CO279" t="str">
            <v>-</v>
          </cell>
          <cell r="CP279" t="str">
            <v>-</v>
          </cell>
          <cell r="CQ279">
            <v>0</v>
          </cell>
          <cell r="CR279" t="str">
            <v>-</v>
          </cell>
          <cell r="CS279" t="str">
            <v>-</v>
          </cell>
          <cell r="CT279">
            <v>0</v>
          </cell>
          <cell r="CU279" t="str">
            <v>-</v>
          </cell>
          <cell r="CV279" t="str">
            <v>-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C279">
            <v>0</v>
          </cell>
          <cell r="DD279" t="str">
            <v>-</v>
          </cell>
          <cell r="DE279" t="str">
            <v>-</v>
          </cell>
          <cell r="DF279">
            <v>0</v>
          </cell>
          <cell r="DG279" t="str">
            <v>-</v>
          </cell>
          <cell r="DH279" t="str">
            <v>-</v>
          </cell>
          <cell r="DI279">
            <v>0</v>
          </cell>
          <cell r="DJ279" t="str">
            <v>-</v>
          </cell>
          <cell r="DK279" t="str">
            <v>-</v>
          </cell>
          <cell r="DL279">
            <v>0</v>
          </cell>
          <cell r="DM279" t="str">
            <v>-</v>
          </cell>
          <cell r="DN279" t="str">
            <v>-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0</v>
          </cell>
          <cell r="DT279">
            <v>0</v>
          </cell>
          <cell r="DU279">
            <v>0</v>
          </cell>
          <cell r="DV279">
            <v>0</v>
          </cell>
          <cell r="DW279">
            <v>0</v>
          </cell>
          <cell r="DX279">
            <v>0</v>
          </cell>
          <cell r="DY279">
            <v>0</v>
          </cell>
          <cell r="DZ279" t="str">
            <v>-</v>
          </cell>
          <cell r="EA279" t="str">
            <v>-</v>
          </cell>
          <cell r="EB279">
            <v>0</v>
          </cell>
          <cell r="EC279" t="str">
            <v>-</v>
          </cell>
          <cell r="ED279" t="str">
            <v>-</v>
          </cell>
          <cell r="EE279">
            <v>0</v>
          </cell>
          <cell r="EF279" t="str">
            <v>-</v>
          </cell>
          <cell r="EG279" t="str">
            <v>-</v>
          </cell>
          <cell r="EH279">
            <v>0</v>
          </cell>
          <cell r="EI279" t="str">
            <v>-</v>
          </cell>
          <cell r="EJ279" t="str">
            <v>-</v>
          </cell>
          <cell r="EK279">
            <v>0</v>
          </cell>
          <cell r="EL279">
            <v>0</v>
          </cell>
          <cell r="EM279" t="str">
            <v>-</v>
          </cell>
          <cell r="EN279" t="str">
            <v>-</v>
          </cell>
          <cell r="EO279">
            <v>0</v>
          </cell>
          <cell r="EP279" t="str">
            <v>-</v>
          </cell>
          <cell r="EQ279" t="str">
            <v>-</v>
          </cell>
          <cell r="ER279">
            <v>0</v>
          </cell>
          <cell r="ES279" t="str">
            <v>-</v>
          </cell>
          <cell r="ET279" t="str">
            <v>-</v>
          </cell>
          <cell r="EU279">
            <v>0</v>
          </cell>
          <cell r="EV279" t="str">
            <v>-</v>
          </cell>
          <cell r="EW279" t="str">
            <v>-</v>
          </cell>
          <cell r="EX279">
            <v>0</v>
          </cell>
          <cell r="EY279">
            <v>0</v>
          </cell>
          <cell r="EZ279" t="str">
            <v>-</v>
          </cell>
          <cell r="FA279" t="str">
            <v>-</v>
          </cell>
          <cell r="FB279">
            <v>0</v>
          </cell>
          <cell r="FC279" t="str">
            <v>-</v>
          </cell>
          <cell r="FD279" t="str">
            <v>-</v>
          </cell>
          <cell r="FE279">
            <v>0</v>
          </cell>
          <cell r="FF279" t="str">
            <v>-</v>
          </cell>
          <cell r="FG279" t="str">
            <v>-</v>
          </cell>
          <cell r="FH279">
            <v>0</v>
          </cell>
          <cell r="FI279" t="str">
            <v>-</v>
          </cell>
          <cell r="FJ279" t="str">
            <v>-</v>
          </cell>
          <cell r="FK279">
            <v>0</v>
          </cell>
          <cell r="FL279">
            <v>0</v>
          </cell>
          <cell r="FM279">
            <v>0</v>
          </cell>
          <cell r="FN279" t="str">
            <v>-</v>
          </cell>
          <cell r="FO279" t="str">
            <v>-</v>
          </cell>
          <cell r="FP279">
            <v>0</v>
          </cell>
          <cell r="FQ279" t="str">
            <v>-</v>
          </cell>
          <cell r="FR279" t="str">
            <v>-</v>
          </cell>
          <cell r="FS279">
            <v>0</v>
          </cell>
          <cell r="FT279" t="str">
            <v>-</v>
          </cell>
          <cell r="FU279" t="str">
            <v>-</v>
          </cell>
          <cell r="FV279">
            <v>0</v>
          </cell>
          <cell r="FW279" t="str">
            <v>-</v>
          </cell>
        </row>
        <row r="280">
          <cell r="A280" t="str">
            <v>ЖДППСанкт-Петербург-ФинляндскийСЗФО</v>
          </cell>
          <cell r="B280" t="str">
            <v>Санкт-Петербургский</v>
          </cell>
          <cell r="C280" t="str">
            <v>Санкт-Петербург-Финляндский</v>
          </cell>
          <cell r="D280" t="str">
            <v>ЖДПП</v>
          </cell>
          <cell r="E280" t="str">
            <v>ЖДПП</v>
          </cell>
          <cell r="F280" t="str">
            <v>да</v>
          </cell>
          <cell r="G280" t="str">
            <v>СЗФО</v>
          </cell>
          <cell r="H280" t="str">
            <v>г. Санкт-Петербург</v>
          </cell>
          <cell r="I280" t="str">
            <v>Не является признаком отнесения к МТК</v>
          </cell>
          <cell r="J280" t="str">
            <v>Не является признаком отнесения к МТК</v>
          </cell>
          <cell r="K280" t="str">
            <v>нет</v>
          </cell>
          <cell r="L280" t="str">
            <v>Финляндская Республика</v>
          </cell>
          <cell r="M280" t="str">
            <v>Вайниккала</v>
          </cell>
          <cell r="N280">
            <v>0</v>
          </cell>
          <cell r="O280">
            <v>2920</v>
          </cell>
          <cell r="P280">
            <v>0</v>
          </cell>
          <cell r="Q280">
            <v>8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>
            <v>0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>
            <v>2916</v>
          </cell>
          <cell r="AB280" t="str">
            <v>-</v>
          </cell>
          <cell r="AC280" t="str">
            <v>-</v>
          </cell>
          <cell r="AD280" t="str">
            <v>-</v>
          </cell>
          <cell r="AE280" t="str">
            <v>-</v>
          </cell>
          <cell r="AF280">
            <v>0</v>
          </cell>
          <cell r="AG280">
            <v>2916</v>
          </cell>
          <cell r="AH280" t="str">
            <v>-</v>
          </cell>
          <cell r="AI280" t="str">
            <v>-</v>
          </cell>
          <cell r="AJ280" t="str">
            <v>-</v>
          </cell>
          <cell r="AK280" t="str">
            <v>-</v>
          </cell>
          <cell r="AL280">
            <v>0</v>
          </cell>
          <cell r="AM280" t="str">
            <v>-</v>
          </cell>
          <cell r="AN280" t="str">
            <v>-</v>
          </cell>
          <cell r="AO280" t="str">
            <v>-</v>
          </cell>
          <cell r="AP280" t="str">
            <v>-</v>
          </cell>
          <cell r="AQ280">
            <v>2906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2906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726</v>
          </cell>
          <cell r="BD280">
            <v>720</v>
          </cell>
          <cell r="BE280">
            <v>728</v>
          </cell>
          <cell r="BF280">
            <v>726</v>
          </cell>
          <cell r="BG280">
            <v>2900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2900</v>
          </cell>
          <cell r="BN280" t="str">
            <v>-</v>
          </cell>
          <cell r="BO280" t="str">
            <v>-</v>
          </cell>
          <cell r="BP280">
            <v>0</v>
          </cell>
          <cell r="BQ280" t="str">
            <v>-</v>
          </cell>
          <cell r="BR280" t="str">
            <v>-</v>
          </cell>
          <cell r="BS280">
            <v>0</v>
          </cell>
          <cell r="BT280" t="str">
            <v>-</v>
          </cell>
          <cell r="BU280" t="str">
            <v>-</v>
          </cell>
          <cell r="BV280">
            <v>0</v>
          </cell>
          <cell r="BW280" t="str">
            <v>-</v>
          </cell>
          <cell r="BX280" t="str">
            <v>-</v>
          </cell>
          <cell r="BY280">
            <v>0</v>
          </cell>
          <cell r="BZ280">
            <v>0</v>
          </cell>
          <cell r="CA280">
            <v>616</v>
          </cell>
          <cell r="CB280">
            <v>0</v>
          </cell>
          <cell r="CC280">
            <v>0</v>
          </cell>
          <cell r="CD280">
            <v>0</v>
          </cell>
          <cell r="CE280">
            <v>616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616</v>
          </cell>
          <cell r="CL280" t="str">
            <v>-</v>
          </cell>
          <cell r="CM280" t="str">
            <v>-</v>
          </cell>
          <cell r="CN280">
            <v>0</v>
          </cell>
          <cell r="CO280" t="str">
            <v>-</v>
          </cell>
          <cell r="CP280" t="str">
            <v>-</v>
          </cell>
          <cell r="CQ280">
            <v>0</v>
          </cell>
          <cell r="CR280" t="str">
            <v>-</v>
          </cell>
          <cell r="CS280" t="str">
            <v>-</v>
          </cell>
          <cell r="CT280">
            <v>0</v>
          </cell>
          <cell r="CU280" t="str">
            <v>-</v>
          </cell>
          <cell r="CV280" t="str">
            <v>-</v>
          </cell>
          <cell r="CW280">
            <v>10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C280">
            <v>0</v>
          </cell>
          <cell r="DD280" t="str">
            <v>-</v>
          </cell>
          <cell r="DE280" t="str">
            <v>-</v>
          </cell>
          <cell r="DF280">
            <v>0</v>
          </cell>
          <cell r="DG280" t="str">
            <v>-</v>
          </cell>
          <cell r="DH280" t="str">
            <v>-</v>
          </cell>
          <cell r="DI280">
            <v>0</v>
          </cell>
          <cell r="DJ280" t="str">
            <v>-</v>
          </cell>
          <cell r="DK280" t="str">
            <v>-</v>
          </cell>
          <cell r="DL280">
            <v>0</v>
          </cell>
          <cell r="DM280" t="str">
            <v>-</v>
          </cell>
          <cell r="DN280" t="str">
            <v>-</v>
          </cell>
          <cell r="DO280">
            <v>89</v>
          </cell>
          <cell r="DP280">
            <v>0</v>
          </cell>
          <cell r="DQ280">
            <v>0</v>
          </cell>
          <cell r="DR280">
            <v>0</v>
          </cell>
          <cell r="DS280">
            <v>0</v>
          </cell>
          <cell r="DT280">
            <v>0</v>
          </cell>
          <cell r="DU280">
            <v>0</v>
          </cell>
          <cell r="DV280">
            <v>0</v>
          </cell>
          <cell r="DW280">
            <v>99</v>
          </cell>
          <cell r="DX280">
            <v>0</v>
          </cell>
          <cell r="DY280">
            <v>99</v>
          </cell>
          <cell r="DZ280" t="str">
            <v>-</v>
          </cell>
          <cell r="EA280" t="str">
            <v>-</v>
          </cell>
          <cell r="EB280">
            <v>0</v>
          </cell>
          <cell r="EC280" t="str">
            <v>-</v>
          </cell>
          <cell r="ED280" t="str">
            <v>-</v>
          </cell>
          <cell r="EE280">
            <v>0</v>
          </cell>
          <cell r="EF280" t="str">
            <v>-</v>
          </cell>
          <cell r="EG280" t="str">
            <v>-</v>
          </cell>
          <cell r="EH280">
            <v>0</v>
          </cell>
          <cell r="EI280" t="str">
            <v>-</v>
          </cell>
          <cell r="EJ280" t="str">
            <v>-</v>
          </cell>
          <cell r="EK280">
            <v>0</v>
          </cell>
          <cell r="EL280">
            <v>0</v>
          </cell>
          <cell r="EM280" t="str">
            <v>-</v>
          </cell>
          <cell r="EN280" t="str">
            <v>-</v>
          </cell>
          <cell r="EO280">
            <v>343</v>
          </cell>
          <cell r="EP280" t="str">
            <v>-</v>
          </cell>
          <cell r="EQ280" t="str">
            <v>-</v>
          </cell>
          <cell r="ER280">
            <v>0</v>
          </cell>
          <cell r="ES280" t="str">
            <v>-</v>
          </cell>
          <cell r="ET280" t="str">
            <v>-</v>
          </cell>
          <cell r="EU280">
            <v>0</v>
          </cell>
          <cell r="EV280" t="str">
            <v>-</v>
          </cell>
          <cell r="EW280" t="str">
            <v>-</v>
          </cell>
          <cell r="EX280">
            <v>0</v>
          </cell>
          <cell r="EY280">
            <v>343</v>
          </cell>
          <cell r="EZ280" t="str">
            <v>-</v>
          </cell>
          <cell r="FA280" t="str">
            <v>-</v>
          </cell>
          <cell r="FB280">
            <v>0</v>
          </cell>
          <cell r="FC280" t="str">
            <v>-</v>
          </cell>
          <cell r="FD280" t="str">
            <v>-</v>
          </cell>
          <cell r="FE280">
            <v>0</v>
          </cell>
          <cell r="FF280" t="str">
            <v>-</v>
          </cell>
          <cell r="FG280" t="str">
            <v>-</v>
          </cell>
          <cell r="FH280">
            <v>0</v>
          </cell>
          <cell r="FI280" t="str">
            <v>-</v>
          </cell>
          <cell r="FJ280" t="str">
            <v>-</v>
          </cell>
          <cell r="FK280">
            <v>0</v>
          </cell>
          <cell r="FL280">
            <v>0</v>
          </cell>
          <cell r="FM280">
            <v>343</v>
          </cell>
          <cell r="FN280" t="str">
            <v>-</v>
          </cell>
          <cell r="FO280" t="str">
            <v>-</v>
          </cell>
          <cell r="FP280">
            <v>0</v>
          </cell>
          <cell r="FQ280" t="str">
            <v>-</v>
          </cell>
          <cell r="FR280" t="str">
            <v>-</v>
          </cell>
          <cell r="FS280">
            <v>0</v>
          </cell>
          <cell r="FT280" t="str">
            <v>-</v>
          </cell>
          <cell r="FU280" t="str">
            <v>-</v>
          </cell>
          <cell r="FV280">
            <v>0</v>
          </cell>
          <cell r="FW280" t="str">
            <v>-</v>
          </cell>
        </row>
        <row r="281">
          <cell r="A281" t="str">
            <v>ЖДПП ПУПСветогорскСЗФО</v>
          </cell>
          <cell r="B281" t="str">
            <v>Санкт-Петербургский</v>
          </cell>
          <cell r="C281" t="str">
            <v>Светогорск</v>
          </cell>
          <cell r="D281" t="str">
            <v>ЖДПП</v>
          </cell>
          <cell r="E281" t="str">
            <v>ЖДПП ПУП</v>
          </cell>
          <cell r="F281" t="str">
            <v>да</v>
          </cell>
          <cell r="G281" t="str">
            <v>СЗФО</v>
          </cell>
          <cell r="H281" t="str">
            <v>Ленинградская область</v>
          </cell>
          <cell r="I281" t="str">
            <v>Западный</v>
          </cell>
          <cell r="J281" t="str">
            <v>Сухопутный</v>
          </cell>
          <cell r="K281" t="str">
            <v>нет</v>
          </cell>
          <cell r="L281" t="str">
            <v>Финляндская Республика</v>
          </cell>
          <cell r="M281" t="str">
            <v>Иматра</v>
          </cell>
          <cell r="N281">
            <v>6570</v>
          </cell>
          <cell r="O281">
            <v>0</v>
          </cell>
          <cell r="P281">
            <v>0</v>
          </cell>
          <cell r="Q281">
            <v>18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>
            <v>2646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>
            <v>0</v>
          </cell>
          <cell r="AB281" t="str">
            <v>-</v>
          </cell>
          <cell r="AC281" t="str">
            <v>-</v>
          </cell>
          <cell r="AD281" t="str">
            <v>-</v>
          </cell>
          <cell r="AE281" t="str">
            <v>-</v>
          </cell>
          <cell r="AF281">
            <v>0</v>
          </cell>
          <cell r="AG281">
            <v>2646</v>
          </cell>
          <cell r="AH281" t="str">
            <v>-</v>
          </cell>
          <cell r="AI281" t="str">
            <v>-</v>
          </cell>
          <cell r="AJ281" t="str">
            <v>-</v>
          </cell>
          <cell r="AK281" t="str">
            <v>-</v>
          </cell>
          <cell r="AL281">
            <v>2560</v>
          </cell>
          <cell r="AM281" t="str">
            <v>-</v>
          </cell>
          <cell r="AN281" t="str">
            <v>-</v>
          </cell>
          <cell r="AO281" t="str">
            <v>-</v>
          </cell>
          <cell r="AP281" t="str">
            <v>-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2560</v>
          </cell>
          <cell r="AX281">
            <v>636</v>
          </cell>
          <cell r="AY281">
            <v>672</v>
          </cell>
          <cell r="AZ281">
            <v>696</v>
          </cell>
          <cell r="BA281">
            <v>698</v>
          </cell>
          <cell r="BB281">
            <v>2702</v>
          </cell>
          <cell r="BC281">
            <v>0</v>
          </cell>
          <cell r="BD281">
            <v>0</v>
          </cell>
          <cell r="BE281">
            <v>2</v>
          </cell>
          <cell r="BF281">
            <v>0</v>
          </cell>
          <cell r="BG281">
            <v>2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2704</v>
          </cell>
          <cell r="BN281" t="str">
            <v>-</v>
          </cell>
          <cell r="BO281" t="str">
            <v>-</v>
          </cell>
          <cell r="BP281">
            <v>674</v>
          </cell>
          <cell r="BQ281" t="str">
            <v>-</v>
          </cell>
          <cell r="BR281" t="str">
            <v>-</v>
          </cell>
          <cell r="BS281">
            <v>713</v>
          </cell>
          <cell r="BT281" t="str">
            <v>-</v>
          </cell>
          <cell r="BU281" t="str">
            <v>-</v>
          </cell>
          <cell r="BV281">
            <v>0</v>
          </cell>
          <cell r="BW281" t="str">
            <v>-</v>
          </cell>
          <cell r="BX281" t="str">
            <v>-</v>
          </cell>
          <cell r="BY281">
            <v>666</v>
          </cell>
          <cell r="BZ281">
            <v>2053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2053</v>
          </cell>
          <cell r="CL281" t="str">
            <v>-</v>
          </cell>
          <cell r="CM281" t="str">
            <v>-</v>
          </cell>
          <cell r="CN281">
            <v>660</v>
          </cell>
          <cell r="CO281" t="str">
            <v>-</v>
          </cell>
          <cell r="CP281" t="str">
            <v>-</v>
          </cell>
          <cell r="CQ281">
            <v>698</v>
          </cell>
          <cell r="CR281" t="str">
            <v>-</v>
          </cell>
          <cell r="CS281" t="str">
            <v>-</v>
          </cell>
          <cell r="CT281">
            <v>0</v>
          </cell>
          <cell r="CU281" t="str">
            <v>-</v>
          </cell>
          <cell r="CV281" t="str">
            <v>-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  <cell r="DD281" t="str">
            <v>-</v>
          </cell>
          <cell r="DE281" t="str">
            <v>-</v>
          </cell>
          <cell r="DF281">
            <v>636</v>
          </cell>
          <cell r="DG281" t="str">
            <v>-</v>
          </cell>
          <cell r="DH281" t="str">
            <v>-</v>
          </cell>
          <cell r="DI281">
            <v>0</v>
          </cell>
          <cell r="DJ281" t="str">
            <v>-</v>
          </cell>
          <cell r="DK281" t="str">
            <v>-</v>
          </cell>
          <cell r="DL281">
            <v>0</v>
          </cell>
          <cell r="DM281" t="str">
            <v>-</v>
          </cell>
          <cell r="DN281" t="str">
            <v>-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0</v>
          </cell>
          <cell r="DT281">
            <v>0</v>
          </cell>
          <cell r="DU281">
            <v>0</v>
          </cell>
          <cell r="DV281">
            <v>1994</v>
          </cell>
          <cell r="DW281">
            <v>0</v>
          </cell>
          <cell r="DX281">
            <v>0</v>
          </cell>
          <cell r="DY281">
            <v>1994</v>
          </cell>
          <cell r="DZ281" t="str">
            <v>-</v>
          </cell>
          <cell r="EA281" t="str">
            <v>-</v>
          </cell>
          <cell r="EB281">
            <v>333</v>
          </cell>
          <cell r="EC281" t="str">
            <v>-</v>
          </cell>
          <cell r="ED281" t="str">
            <v>-</v>
          </cell>
          <cell r="EE281">
            <v>0</v>
          </cell>
          <cell r="EF281" t="str">
            <v>-</v>
          </cell>
          <cell r="EG281" t="str">
            <v>-</v>
          </cell>
          <cell r="EH281">
            <v>16</v>
          </cell>
          <cell r="EI281" t="str">
            <v>-</v>
          </cell>
          <cell r="EJ281" t="str">
            <v>-</v>
          </cell>
          <cell r="EK281">
            <v>8</v>
          </cell>
          <cell r="EL281">
            <v>357</v>
          </cell>
          <cell r="EM281" t="str">
            <v>-</v>
          </cell>
          <cell r="EN281" t="str">
            <v>-</v>
          </cell>
          <cell r="EO281">
            <v>0</v>
          </cell>
          <cell r="EP281" t="str">
            <v>-</v>
          </cell>
          <cell r="EQ281" t="str">
            <v>-</v>
          </cell>
          <cell r="ER281">
            <v>0</v>
          </cell>
          <cell r="ES281" t="str">
            <v>-</v>
          </cell>
          <cell r="ET281" t="str">
            <v>-</v>
          </cell>
          <cell r="EU281">
            <v>0</v>
          </cell>
          <cell r="EV281" t="str">
            <v>-</v>
          </cell>
          <cell r="EW281" t="str">
            <v>-</v>
          </cell>
          <cell r="EX281">
            <v>0</v>
          </cell>
          <cell r="EY281">
            <v>0</v>
          </cell>
          <cell r="EZ281" t="str">
            <v>-</v>
          </cell>
          <cell r="FA281" t="str">
            <v>-</v>
          </cell>
          <cell r="FB281">
            <v>0</v>
          </cell>
          <cell r="FC281" t="str">
            <v>-</v>
          </cell>
          <cell r="FD281" t="str">
            <v>-</v>
          </cell>
          <cell r="FE281">
            <v>0</v>
          </cell>
          <cell r="FF281" t="str">
            <v>-</v>
          </cell>
          <cell r="FG281" t="str">
            <v>-</v>
          </cell>
          <cell r="FH281">
            <v>0</v>
          </cell>
          <cell r="FI281" t="str">
            <v>-</v>
          </cell>
          <cell r="FJ281" t="str">
            <v>-</v>
          </cell>
          <cell r="FK281">
            <v>0</v>
          </cell>
          <cell r="FL281">
            <v>0</v>
          </cell>
          <cell r="FM281">
            <v>357</v>
          </cell>
          <cell r="FN281" t="str">
            <v>-</v>
          </cell>
          <cell r="FO281" t="str">
            <v>-</v>
          </cell>
          <cell r="FP281">
            <v>0</v>
          </cell>
          <cell r="FQ281" t="str">
            <v>-</v>
          </cell>
          <cell r="FR281" t="str">
            <v>-</v>
          </cell>
          <cell r="FS281">
            <v>0</v>
          </cell>
          <cell r="FT281" t="str">
            <v>-</v>
          </cell>
          <cell r="FU281" t="str">
            <v>-</v>
          </cell>
          <cell r="FV281">
            <v>0</v>
          </cell>
          <cell r="FW281" t="str">
            <v>-</v>
          </cell>
        </row>
        <row r="282">
          <cell r="A282" t="str">
            <v>ЖДППСебежСЗФО</v>
          </cell>
          <cell r="B282" t="str">
            <v>Псковский</v>
          </cell>
          <cell r="C282" t="str">
            <v>Себеж</v>
          </cell>
          <cell r="D282" t="str">
            <v>ЖДПП</v>
          </cell>
          <cell r="E282" t="str">
            <v>ЖДПП</v>
          </cell>
          <cell r="F282" t="str">
            <v>да</v>
          </cell>
          <cell r="G282" t="str">
            <v>СЗФО</v>
          </cell>
          <cell r="H282" t="str">
            <v>Псковская область</v>
          </cell>
          <cell r="I282" t="str">
            <v>Западный</v>
          </cell>
          <cell r="J282" t="str">
            <v>Сухопутный</v>
          </cell>
          <cell r="K282" t="str">
            <v>нет</v>
          </cell>
          <cell r="L282" t="str">
            <v>Латвийская Республика</v>
          </cell>
          <cell r="M282" t="str">
            <v>Зилупе</v>
          </cell>
          <cell r="N282">
            <v>12410</v>
          </cell>
          <cell r="O282">
            <v>1460</v>
          </cell>
          <cell r="P282">
            <v>0</v>
          </cell>
          <cell r="Q282">
            <v>38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>
            <v>11526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>
            <v>0</v>
          </cell>
          <cell r="AB282" t="str">
            <v>-</v>
          </cell>
          <cell r="AC282" t="str">
            <v>-</v>
          </cell>
          <cell r="AD282" t="str">
            <v>-</v>
          </cell>
          <cell r="AE282" t="str">
            <v>-</v>
          </cell>
          <cell r="AF282">
            <v>0</v>
          </cell>
          <cell r="AG282">
            <v>11526</v>
          </cell>
          <cell r="AH282" t="str">
            <v>-</v>
          </cell>
          <cell r="AI282" t="str">
            <v>-</v>
          </cell>
          <cell r="AJ282" t="str">
            <v>-</v>
          </cell>
          <cell r="AK282" t="str">
            <v>-</v>
          </cell>
          <cell r="AL282">
            <v>9012</v>
          </cell>
          <cell r="AM282" t="str">
            <v>-</v>
          </cell>
          <cell r="AN282" t="str">
            <v>-</v>
          </cell>
          <cell r="AO282" t="str">
            <v>-</v>
          </cell>
          <cell r="AP282" t="str">
            <v>-</v>
          </cell>
          <cell r="AQ282">
            <v>744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9756</v>
          </cell>
          <cell r="AX282">
            <v>1557</v>
          </cell>
          <cell r="AY282">
            <v>1318</v>
          </cell>
          <cell r="AZ282">
            <v>1173</v>
          </cell>
          <cell r="BA282">
            <v>1518</v>
          </cell>
          <cell r="BB282">
            <v>5566</v>
          </cell>
          <cell r="BC282">
            <v>180</v>
          </cell>
          <cell r="BD282">
            <v>180</v>
          </cell>
          <cell r="BE282">
            <v>182</v>
          </cell>
          <cell r="BF282">
            <v>174</v>
          </cell>
          <cell r="BG282">
            <v>716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6282</v>
          </cell>
          <cell r="BN282" t="str">
            <v>-</v>
          </cell>
          <cell r="BO282" t="str">
            <v>-</v>
          </cell>
          <cell r="BP282">
            <v>1587</v>
          </cell>
          <cell r="BQ282" t="str">
            <v>-</v>
          </cell>
          <cell r="BR282" t="str">
            <v>-</v>
          </cell>
          <cell r="BS282">
            <v>937</v>
          </cell>
          <cell r="BT282" t="str">
            <v>-</v>
          </cell>
          <cell r="BU282" t="str">
            <v>-</v>
          </cell>
          <cell r="BV282">
            <v>678</v>
          </cell>
          <cell r="BW282" t="str">
            <v>-</v>
          </cell>
          <cell r="BX282" t="str">
            <v>-</v>
          </cell>
          <cell r="BY282">
            <v>1032</v>
          </cell>
          <cell r="BZ282">
            <v>4234</v>
          </cell>
          <cell r="CA282">
            <v>164</v>
          </cell>
          <cell r="CB282">
            <v>0</v>
          </cell>
          <cell r="CC282">
            <v>0</v>
          </cell>
          <cell r="CD282">
            <v>0</v>
          </cell>
          <cell r="CE282">
            <v>164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4398</v>
          </cell>
          <cell r="CL282" t="str">
            <v>-</v>
          </cell>
          <cell r="CM282" t="str">
            <v>-</v>
          </cell>
          <cell r="CN282">
            <v>1240</v>
          </cell>
          <cell r="CO282" t="str">
            <v>-</v>
          </cell>
          <cell r="CP282" t="str">
            <v>-</v>
          </cell>
          <cell r="CQ282">
            <v>829</v>
          </cell>
          <cell r="CR282" t="str">
            <v>-</v>
          </cell>
          <cell r="CS282" t="str">
            <v>-</v>
          </cell>
          <cell r="CT282">
            <v>0</v>
          </cell>
          <cell r="CU282" t="str">
            <v>-</v>
          </cell>
          <cell r="CV282" t="str">
            <v>-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  <cell r="DD282" t="str">
            <v>-</v>
          </cell>
          <cell r="DE282" t="str">
            <v>-</v>
          </cell>
          <cell r="DF282">
            <v>731</v>
          </cell>
          <cell r="DG282" t="str">
            <v>-</v>
          </cell>
          <cell r="DH282" t="str">
            <v>-</v>
          </cell>
          <cell r="DI282">
            <v>1510</v>
          </cell>
          <cell r="DJ282" t="str">
            <v>-</v>
          </cell>
          <cell r="DK282" t="str">
            <v>-</v>
          </cell>
          <cell r="DL282">
            <v>0</v>
          </cell>
          <cell r="DM282" t="str">
            <v>-</v>
          </cell>
          <cell r="DN282" t="str">
            <v>-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T282">
            <v>0</v>
          </cell>
          <cell r="DU282">
            <v>0</v>
          </cell>
          <cell r="DV282">
            <v>4310</v>
          </cell>
          <cell r="DW282">
            <v>0</v>
          </cell>
          <cell r="DX282">
            <v>0</v>
          </cell>
          <cell r="DY282">
            <v>4310</v>
          </cell>
          <cell r="DZ282" t="str">
            <v>-</v>
          </cell>
          <cell r="EA282" t="str">
            <v>-</v>
          </cell>
          <cell r="EB282">
            <v>1662</v>
          </cell>
          <cell r="EC282" t="str">
            <v>-</v>
          </cell>
          <cell r="ED282" t="str">
            <v>-</v>
          </cell>
          <cell r="EE282">
            <v>1211</v>
          </cell>
          <cell r="EF282" t="str">
            <v>-</v>
          </cell>
          <cell r="EG282" t="str">
            <v>-</v>
          </cell>
          <cell r="EH282">
            <v>692</v>
          </cell>
          <cell r="EI282" t="str">
            <v>-</v>
          </cell>
          <cell r="EJ282" t="str">
            <v>-</v>
          </cell>
          <cell r="EK282">
            <v>0</v>
          </cell>
          <cell r="EL282">
            <v>3565</v>
          </cell>
          <cell r="EM282" t="str">
            <v>-</v>
          </cell>
          <cell r="EN282" t="str">
            <v>-</v>
          </cell>
          <cell r="EO282">
            <v>0</v>
          </cell>
          <cell r="EP282" t="str">
            <v>-</v>
          </cell>
          <cell r="EQ282" t="str">
            <v>-</v>
          </cell>
          <cell r="ER282">
            <v>0</v>
          </cell>
          <cell r="ES282" t="str">
            <v>-</v>
          </cell>
          <cell r="ET282" t="str">
            <v>-</v>
          </cell>
          <cell r="EU282">
            <v>0</v>
          </cell>
          <cell r="EV282" t="str">
            <v>-</v>
          </cell>
          <cell r="EW282" t="str">
            <v>-</v>
          </cell>
          <cell r="EX282">
            <v>0</v>
          </cell>
          <cell r="EY282">
            <v>0</v>
          </cell>
          <cell r="EZ282" t="str">
            <v>-</v>
          </cell>
          <cell r="FA282" t="str">
            <v>-</v>
          </cell>
          <cell r="FB282">
            <v>0</v>
          </cell>
          <cell r="FC282" t="str">
            <v>-</v>
          </cell>
          <cell r="FD282" t="str">
            <v>-</v>
          </cell>
          <cell r="FE282">
            <v>0</v>
          </cell>
          <cell r="FF282" t="str">
            <v>-</v>
          </cell>
          <cell r="FG282" t="str">
            <v>-</v>
          </cell>
          <cell r="FH282">
            <v>0</v>
          </cell>
          <cell r="FI282" t="str">
            <v>-</v>
          </cell>
          <cell r="FJ282" t="str">
            <v>-</v>
          </cell>
          <cell r="FK282">
            <v>0</v>
          </cell>
          <cell r="FL282">
            <v>0</v>
          </cell>
          <cell r="FM282">
            <v>3565</v>
          </cell>
          <cell r="FN282" t="str">
            <v>-</v>
          </cell>
          <cell r="FO282" t="str">
            <v>-</v>
          </cell>
          <cell r="FP282">
            <v>816</v>
          </cell>
          <cell r="FQ282" t="str">
            <v>-</v>
          </cell>
          <cell r="FR282" t="str">
            <v>-</v>
          </cell>
          <cell r="FS282">
            <v>0</v>
          </cell>
          <cell r="FT282" t="str">
            <v>-</v>
          </cell>
          <cell r="FU282" t="str">
            <v>-</v>
          </cell>
          <cell r="FV282">
            <v>0</v>
          </cell>
          <cell r="FW282" t="str">
            <v>-</v>
          </cell>
        </row>
        <row r="283">
          <cell r="A283" t="str">
            <v>ЖДППСимферопольЮФО</v>
          </cell>
          <cell r="B283" t="str">
            <v>Крымский</v>
          </cell>
          <cell r="C283" t="str">
            <v>Симферополь</v>
          </cell>
          <cell r="D283" t="str">
            <v>ЖДПП</v>
          </cell>
          <cell r="E283" t="str">
            <v>ЖДПП</v>
          </cell>
          <cell r="F283" t="str">
            <v>нет</v>
          </cell>
          <cell r="G283" t="str">
            <v>ЮФО</v>
          </cell>
          <cell r="H283" t="str">
            <v>Республика Крым</v>
          </cell>
          <cell r="I283" t="str">
            <v>Не является признаком отнесения к МТК</v>
          </cell>
          <cell r="J283" t="str">
            <v>Не является признаком отнесения к МТК</v>
          </cell>
          <cell r="K283" t="str">
            <v>нет</v>
          </cell>
          <cell r="L283" t="str">
            <v>не применимо (Херсонская обл.)</v>
          </cell>
          <cell r="M283" t="str">
            <v>не определен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>
            <v>0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>
            <v>0</v>
          </cell>
          <cell r="AB283" t="str">
            <v>-</v>
          </cell>
          <cell r="AC283" t="str">
            <v>-</v>
          </cell>
          <cell r="AD283" t="str">
            <v>-</v>
          </cell>
          <cell r="AE283" t="str">
            <v>-</v>
          </cell>
          <cell r="AF283">
            <v>0</v>
          </cell>
          <cell r="AG283">
            <v>0</v>
          </cell>
          <cell r="AH283" t="str">
            <v>-</v>
          </cell>
          <cell r="AI283" t="str">
            <v>-</v>
          </cell>
          <cell r="AJ283" t="str">
            <v>-</v>
          </cell>
          <cell r="AK283" t="str">
            <v>-</v>
          </cell>
          <cell r="AL283">
            <v>0</v>
          </cell>
          <cell r="AM283" t="str">
            <v>-</v>
          </cell>
          <cell r="AN283" t="str">
            <v>-</v>
          </cell>
          <cell r="AO283" t="str">
            <v>-</v>
          </cell>
          <cell r="AP283" t="str">
            <v>-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-</v>
          </cell>
          <cell r="BO283" t="str">
            <v>-</v>
          </cell>
          <cell r="BP283">
            <v>0</v>
          </cell>
          <cell r="BQ283" t="str">
            <v>-</v>
          </cell>
          <cell r="BR283" t="str">
            <v>-</v>
          </cell>
          <cell r="BS283">
            <v>0</v>
          </cell>
          <cell r="BT283" t="str">
            <v>-</v>
          </cell>
          <cell r="BU283" t="str">
            <v>-</v>
          </cell>
          <cell r="BV283">
            <v>0</v>
          </cell>
          <cell r="BW283" t="str">
            <v>-</v>
          </cell>
          <cell r="BX283" t="str">
            <v>-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 t="str">
            <v>-</v>
          </cell>
          <cell r="CM283" t="str">
            <v>-</v>
          </cell>
          <cell r="CN283">
            <v>0</v>
          </cell>
          <cell r="CO283" t="str">
            <v>-</v>
          </cell>
          <cell r="CP283" t="str">
            <v>-</v>
          </cell>
          <cell r="CQ283">
            <v>0</v>
          </cell>
          <cell r="CR283" t="str">
            <v>-</v>
          </cell>
          <cell r="CS283" t="str">
            <v>-</v>
          </cell>
          <cell r="CT283">
            <v>0</v>
          </cell>
          <cell r="CU283" t="str">
            <v>-</v>
          </cell>
          <cell r="CV283" t="str">
            <v>-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C283">
            <v>0</v>
          </cell>
          <cell r="DD283" t="str">
            <v>-</v>
          </cell>
          <cell r="DE283" t="str">
            <v>-</v>
          </cell>
          <cell r="DF283">
            <v>0</v>
          </cell>
          <cell r="DG283" t="str">
            <v>-</v>
          </cell>
          <cell r="DH283" t="str">
            <v>-</v>
          </cell>
          <cell r="DI283">
            <v>0</v>
          </cell>
          <cell r="DJ283" t="str">
            <v>-</v>
          </cell>
          <cell r="DK283" t="str">
            <v>-</v>
          </cell>
          <cell r="DL283">
            <v>0</v>
          </cell>
          <cell r="DM283" t="str">
            <v>-</v>
          </cell>
          <cell r="DN283" t="str">
            <v>-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0</v>
          </cell>
          <cell r="DT283">
            <v>0</v>
          </cell>
          <cell r="DU283">
            <v>0</v>
          </cell>
          <cell r="DV283">
            <v>0</v>
          </cell>
          <cell r="DW283">
            <v>0</v>
          </cell>
          <cell r="DX283">
            <v>0</v>
          </cell>
          <cell r="DY283">
            <v>0</v>
          </cell>
          <cell r="DZ283" t="str">
            <v>-</v>
          </cell>
          <cell r="EA283" t="str">
            <v>-</v>
          </cell>
          <cell r="EB283">
            <v>0</v>
          </cell>
          <cell r="EC283" t="str">
            <v>-</v>
          </cell>
          <cell r="ED283" t="str">
            <v>-</v>
          </cell>
          <cell r="EE283">
            <v>0</v>
          </cell>
          <cell r="EF283" t="str">
            <v>-</v>
          </cell>
          <cell r="EG283" t="str">
            <v>-</v>
          </cell>
          <cell r="EH283">
            <v>0</v>
          </cell>
          <cell r="EI283" t="str">
            <v>-</v>
          </cell>
          <cell r="EJ283" t="str">
            <v>-</v>
          </cell>
          <cell r="EK283">
            <v>0</v>
          </cell>
          <cell r="EL283">
            <v>0</v>
          </cell>
          <cell r="EM283" t="str">
            <v>-</v>
          </cell>
          <cell r="EN283" t="str">
            <v>-</v>
          </cell>
          <cell r="EO283">
            <v>0</v>
          </cell>
          <cell r="EP283" t="str">
            <v>-</v>
          </cell>
          <cell r="EQ283" t="str">
            <v>-</v>
          </cell>
          <cell r="ER283">
            <v>0</v>
          </cell>
          <cell r="ES283" t="str">
            <v>-</v>
          </cell>
          <cell r="ET283" t="str">
            <v>-</v>
          </cell>
          <cell r="EU283">
            <v>0</v>
          </cell>
          <cell r="EV283" t="str">
            <v>-</v>
          </cell>
          <cell r="EW283" t="str">
            <v>-</v>
          </cell>
          <cell r="EX283">
            <v>0</v>
          </cell>
          <cell r="EY283">
            <v>0</v>
          </cell>
          <cell r="EZ283" t="str">
            <v>-</v>
          </cell>
          <cell r="FA283" t="str">
            <v>-</v>
          </cell>
          <cell r="FB283">
            <v>0</v>
          </cell>
          <cell r="FC283" t="str">
            <v>-</v>
          </cell>
          <cell r="FD283" t="str">
            <v>-</v>
          </cell>
          <cell r="FE283">
            <v>0</v>
          </cell>
          <cell r="FF283" t="str">
            <v>-</v>
          </cell>
          <cell r="FG283" t="str">
            <v>-</v>
          </cell>
          <cell r="FH283">
            <v>0</v>
          </cell>
          <cell r="FI283" t="str">
            <v>-</v>
          </cell>
          <cell r="FJ283" t="str">
            <v>-</v>
          </cell>
          <cell r="FK283">
            <v>0</v>
          </cell>
          <cell r="FL283">
            <v>0</v>
          </cell>
          <cell r="FM283">
            <v>0</v>
          </cell>
          <cell r="FN283" t="str">
            <v>-</v>
          </cell>
          <cell r="FO283" t="str">
            <v>-</v>
          </cell>
          <cell r="FP283">
            <v>0</v>
          </cell>
          <cell r="FQ283" t="str">
            <v>-</v>
          </cell>
          <cell r="FR283" t="str">
            <v>-</v>
          </cell>
          <cell r="FS283">
            <v>0</v>
          </cell>
          <cell r="FT283" t="str">
            <v>-</v>
          </cell>
          <cell r="FU283" t="str">
            <v>-</v>
          </cell>
          <cell r="FV283">
            <v>0</v>
          </cell>
          <cell r="FW283" t="str">
            <v>-</v>
          </cell>
        </row>
        <row r="284">
          <cell r="A284" t="str">
            <v>ЖДППСкангалиСЗФО</v>
          </cell>
          <cell r="B284" t="str">
            <v>Псковский</v>
          </cell>
          <cell r="C284" t="str">
            <v>Скангали</v>
          </cell>
          <cell r="D284" t="str">
            <v>ЖДПП</v>
          </cell>
          <cell r="E284" t="str">
            <v>ЖДПП</v>
          </cell>
          <cell r="F284" t="str">
            <v>нет</v>
          </cell>
          <cell r="G284" t="str">
            <v>СЗФО</v>
          </cell>
          <cell r="H284" t="str">
            <v>Псковская область</v>
          </cell>
          <cell r="I284" t="str">
            <v>Западный</v>
          </cell>
          <cell r="J284" t="str">
            <v>Сухопутный</v>
          </cell>
          <cell r="K284" t="str">
            <v>нет</v>
          </cell>
          <cell r="L284" t="str">
            <v>Латвийская Республика</v>
          </cell>
          <cell r="M284" t="str">
            <v>Карсава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>
            <v>0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>
            <v>0</v>
          </cell>
          <cell r="AB284" t="str">
            <v>-</v>
          </cell>
          <cell r="AC284" t="str">
            <v>-</v>
          </cell>
          <cell r="AD284" t="str">
            <v>-</v>
          </cell>
          <cell r="AE284" t="str">
            <v>-</v>
          </cell>
          <cell r="AF284">
            <v>0</v>
          </cell>
          <cell r="AG284">
            <v>0</v>
          </cell>
          <cell r="AH284" t="str">
            <v>-</v>
          </cell>
          <cell r="AI284" t="str">
            <v>-</v>
          </cell>
          <cell r="AJ284" t="str">
            <v>-</v>
          </cell>
          <cell r="AK284" t="str">
            <v>-</v>
          </cell>
          <cell r="AL284">
            <v>0</v>
          </cell>
          <cell r="AM284" t="str">
            <v>-</v>
          </cell>
          <cell r="AN284" t="str">
            <v>-</v>
          </cell>
          <cell r="AO284" t="str">
            <v>-</v>
          </cell>
          <cell r="AP284" t="str">
            <v>-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-</v>
          </cell>
          <cell r="BO284" t="str">
            <v>-</v>
          </cell>
          <cell r="BP284">
            <v>0</v>
          </cell>
          <cell r="BQ284" t="str">
            <v>-</v>
          </cell>
          <cell r="BR284" t="str">
            <v>-</v>
          </cell>
          <cell r="BS284">
            <v>0</v>
          </cell>
          <cell r="BT284" t="str">
            <v>-</v>
          </cell>
          <cell r="BU284" t="str">
            <v>-</v>
          </cell>
          <cell r="BV284">
            <v>0</v>
          </cell>
          <cell r="BW284" t="str">
            <v>-</v>
          </cell>
          <cell r="BX284" t="str">
            <v>-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 t="str">
            <v>-</v>
          </cell>
          <cell r="CM284" t="str">
            <v>-</v>
          </cell>
          <cell r="CN284">
            <v>0</v>
          </cell>
          <cell r="CO284" t="str">
            <v>-</v>
          </cell>
          <cell r="CP284" t="str">
            <v>-</v>
          </cell>
          <cell r="CQ284">
            <v>0</v>
          </cell>
          <cell r="CR284" t="str">
            <v>-</v>
          </cell>
          <cell r="CS284" t="str">
            <v>-</v>
          </cell>
          <cell r="CT284">
            <v>0</v>
          </cell>
          <cell r="CU284" t="str">
            <v>-</v>
          </cell>
          <cell r="CV284" t="str">
            <v>-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 t="str">
            <v>-</v>
          </cell>
          <cell r="DE284" t="str">
            <v>-</v>
          </cell>
          <cell r="DF284">
            <v>0</v>
          </cell>
          <cell r="DG284" t="str">
            <v>-</v>
          </cell>
          <cell r="DH284" t="str">
            <v>-</v>
          </cell>
          <cell r="DI284">
            <v>0</v>
          </cell>
          <cell r="DJ284" t="str">
            <v>-</v>
          </cell>
          <cell r="DK284" t="str">
            <v>-</v>
          </cell>
          <cell r="DL284">
            <v>0</v>
          </cell>
          <cell r="DM284" t="str">
            <v>-</v>
          </cell>
          <cell r="DN284" t="str">
            <v>-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T284">
            <v>0</v>
          </cell>
          <cell r="DU284">
            <v>0</v>
          </cell>
          <cell r="DV284">
            <v>0</v>
          </cell>
          <cell r="DW284">
            <v>0</v>
          </cell>
          <cell r="DX284">
            <v>0</v>
          </cell>
          <cell r="DY284">
            <v>0</v>
          </cell>
          <cell r="DZ284" t="str">
            <v>-</v>
          </cell>
          <cell r="EA284" t="str">
            <v>-</v>
          </cell>
          <cell r="EB284">
            <v>0</v>
          </cell>
          <cell r="EC284" t="str">
            <v>-</v>
          </cell>
          <cell r="ED284" t="str">
            <v>-</v>
          </cell>
          <cell r="EE284">
            <v>0</v>
          </cell>
          <cell r="EF284" t="str">
            <v>-</v>
          </cell>
          <cell r="EG284" t="str">
            <v>-</v>
          </cell>
          <cell r="EH284">
            <v>0</v>
          </cell>
          <cell r="EI284" t="str">
            <v>-</v>
          </cell>
          <cell r="EJ284" t="str">
            <v>-</v>
          </cell>
          <cell r="EK284">
            <v>0</v>
          </cell>
          <cell r="EL284">
            <v>0</v>
          </cell>
          <cell r="EM284" t="str">
            <v>-</v>
          </cell>
          <cell r="EN284" t="str">
            <v>-</v>
          </cell>
          <cell r="EO284">
            <v>0</v>
          </cell>
          <cell r="EP284" t="str">
            <v>-</v>
          </cell>
          <cell r="EQ284" t="str">
            <v>-</v>
          </cell>
          <cell r="ER284">
            <v>0</v>
          </cell>
          <cell r="ES284" t="str">
            <v>-</v>
          </cell>
          <cell r="ET284" t="str">
            <v>-</v>
          </cell>
          <cell r="EU284">
            <v>0</v>
          </cell>
          <cell r="EV284" t="str">
            <v>-</v>
          </cell>
          <cell r="EW284" t="str">
            <v>-</v>
          </cell>
          <cell r="EX284">
            <v>0</v>
          </cell>
          <cell r="EY284">
            <v>0</v>
          </cell>
          <cell r="EZ284" t="str">
            <v>-</v>
          </cell>
          <cell r="FA284" t="str">
            <v>-</v>
          </cell>
          <cell r="FB284">
            <v>0</v>
          </cell>
          <cell r="FC284" t="str">
            <v>-</v>
          </cell>
          <cell r="FD284" t="str">
            <v>-</v>
          </cell>
          <cell r="FE284">
            <v>0</v>
          </cell>
          <cell r="FF284" t="str">
            <v>-</v>
          </cell>
          <cell r="FG284" t="str">
            <v>-</v>
          </cell>
          <cell r="FH284">
            <v>0</v>
          </cell>
          <cell r="FI284" t="str">
            <v>-</v>
          </cell>
          <cell r="FJ284" t="str">
            <v>-</v>
          </cell>
          <cell r="FK284">
            <v>0</v>
          </cell>
          <cell r="FL284">
            <v>0</v>
          </cell>
          <cell r="FM284">
            <v>0</v>
          </cell>
          <cell r="FN284" t="str">
            <v>-</v>
          </cell>
          <cell r="FO284" t="str">
            <v>-</v>
          </cell>
          <cell r="FP284">
            <v>0</v>
          </cell>
          <cell r="FQ284" t="str">
            <v>-</v>
          </cell>
          <cell r="FR284" t="str">
            <v>-</v>
          </cell>
          <cell r="FS284">
            <v>0</v>
          </cell>
          <cell r="FT284" t="str">
            <v>-</v>
          </cell>
          <cell r="FU284" t="str">
            <v>-</v>
          </cell>
          <cell r="FV284">
            <v>0</v>
          </cell>
          <cell r="FW284" t="str">
            <v>-</v>
          </cell>
        </row>
        <row r="285">
          <cell r="A285" t="str">
            <v>ЖДППСоветскСЗФО</v>
          </cell>
          <cell r="B285" t="str">
            <v>Калининградский</v>
          </cell>
          <cell r="C285" t="str">
            <v>Советск</v>
          </cell>
          <cell r="D285" t="str">
            <v>ЖДПП</v>
          </cell>
          <cell r="E285" t="str">
            <v>ЖДПП</v>
          </cell>
          <cell r="F285" t="str">
            <v>да</v>
          </cell>
          <cell r="G285" t="str">
            <v>СЗФО</v>
          </cell>
          <cell r="H285" t="str">
            <v>Калининградская область</v>
          </cell>
          <cell r="I285" t="str">
            <v>Западный</v>
          </cell>
          <cell r="J285" t="str">
            <v>Сухопутный</v>
          </cell>
          <cell r="K285" t="str">
            <v>нет</v>
          </cell>
          <cell r="L285" t="str">
            <v>Литовская Республика</v>
          </cell>
          <cell r="M285" t="str">
            <v>Пагегяй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>
            <v>747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>
            <v>0</v>
          </cell>
          <cell r="AB285" t="str">
            <v>-</v>
          </cell>
          <cell r="AC285" t="str">
            <v>-</v>
          </cell>
          <cell r="AD285" t="str">
            <v>-</v>
          </cell>
          <cell r="AE285" t="str">
            <v>-</v>
          </cell>
          <cell r="AF285">
            <v>0</v>
          </cell>
          <cell r="AG285">
            <v>747</v>
          </cell>
          <cell r="AH285" t="str">
            <v>-</v>
          </cell>
          <cell r="AI285" t="str">
            <v>-</v>
          </cell>
          <cell r="AJ285" t="str">
            <v>-</v>
          </cell>
          <cell r="AK285" t="str">
            <v>-</v>
          </cell>
          <cell r="AL285">
            <v>1008</v>
          </cell>
          <cell r="AM285" t="str">
            <v>-</v>
          </cell>
          <cell r="AN285" t="str">
            <v>-</v>
          </cell>
          <cell r="AO285" t="str">
            <v>-</v>
          </cell>
          <cell r="AP285" t="str">
            <v>-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1008</v>
          </cell>
          <cell r="AX285">
            <v>288</v>
          </cell>
          <cell r="AY285">
            <v>160</v>
          </cell>
          <cell r="AZ285">
            <v>272</v>
          </cell>
          <cell r="BA285">
            <v>436</v>
          </cell>
          <cell r="BB285">
            <v>1156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1156</v>
          </cell>
          <cell r="BN285" t="str">
            <v>-</v>
          </cell>
          <cell r="BO285" t="str">
            <v>-</v>
          </cell>
          <cell r="BP285">
            <v>448</v>
          </cell>
          <cell r="BQ285" t="str">
            <v>-</v>
          </cell>
          <cell r="BR285" t="str">
            <v>-</v>
          </cell>
          <cell r="BS285">
            <v>272</v>
          </cell>
          <cell r="BT285" t="str">
            <v>-</v>
          </cell>
          <cell r="BU285" t="str">
            <v>-</v>
          </cell>
          <cell r="BV285">
            <v>74</v>
          </cell>
          <cell r="BW285" t="str">
            <v>-</v>
          </cell>
          <cell r="BX285" t="str">
            <v>-</v>
          </cell>
          <cell r="BY285">
            <v>346</v>
          </cell>
          <cell r="BZ285">
            <v>1140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1140</v>
          </cell>
          <cell r="CL285" t="str">
            <v>-</v>
          </cell>
          <cell r="CM285" t="str">
            <v>-</v>
          </cell>
          <cell r="CN285">
            <v>242</v>
          </cell>
          <cell r="CO285" t="str">
            <v>-</v>
          </cell>
          <cell r="CP285" t="str">
            <v>-</v>
          </cell>
          <cell r="CQ285">
            <v>484</v>
          </cell>
          <cell r="CR285" t="str">
            <v>-</v>
          </cell>
          <cell r="CS285" t="str">
            <v>-</v>
          </cell>
          <cell r="CT285">
            <v>0</v>
          </cell>
          <cell r="CU285" t="str">
            <v>-</v>
          </cell>
          <cell r="CV285" t="str">
            <v>-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  <cell r="DD285" t="str">
            <v>-</v>
          </cell>
          <cell r="DE285" t="str">
            <v>-</v>
          </cell>
          <cell r="DF285">
            <v>292</v>
          </cell>
          <cell r="DG285" t="str">
            <v>-</v>
          </cell>
          <cell r="DH285" t="str">
            <v>-</v>
          </cell>
          <cell r="DI285">
            <v>359</v>
          </cell>
          <cell r="DJ285" t="str">
            <v>-</v>
          </cell>
          <cell r="DK285" t="str">
            <v>-</v>
          </cell>
          <cell r="DL285">
            <v>0</v>
          </cell>
          <cell r="DM285" t="str">
            <v>-</v>
          </cell>
          <cell r="DN285" t="str">
            <v>-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T285">
            <v>0</v>
          </cell>
          <cell r="DU285">
            <v>0</v>
          </cell>
          <cell r="DV285">
            <v>1377</v>
          </cell>
          <cell r="DW285">
            <v>0</v>
          </cell>
          <cell r="DX285">
            <v>0</v>
          </cell>
          <cell r="DY285">
            <v>1377</v>
          </cell>
          <cell r="DZ285" t="str">
            <v>-</v>
          </cell>
          <cell r="EA285" t="str">
            <v>-</v>
          </cell>
          <cell r="EB285">
            <v>264</v>
          </cell>
          <cell r="EC285" t="str">
            <v>-</v>
          </cell>
          <cell r="ED285" t="str">
            <v>-</v>
          </cell>
          <cell r="EE285">
            <v>164</v>
          </cell>
          <cell r="EF285" t="str">
            <v>-</v>
          </cell>
          <cell r="EG285" t="str">
            <v>-</v>
          </cell>
          <cell r="EH285">
            <v>104</v>
          </cell>
          <cell r="EI285" t="str">
            <v>-</v>
          </cell>
          <cell r="EJ285" t="str">
            <v>-</v>
          </cell>
          <cell r="EK285">
            <v>124</v>
          </cell>
          <cell r="EL285">
            <v>656</v>
          </cell>
          <cell r="EM285" t="str">
            <v>-</v>
          </cell>
          <cell r="EN285" t="str">
            <v>-</v>
          </cell>
          <cell r="EO285">
            <v>0</v>
          </cell>
          <cell r="EP285" t="str">
            <v>-</v>
          </cell>
          <cell r="EQ285" t="str">
            <v>-</v>
          </cell>
          <cell r="ER285">
            <v>0</v>
          </cell>
          <cell r="ES285" t="str">
            <v>-</v>
          </cell>
          <cell r="ET285" t="str">
            <v>-</v>
          </cell>
          <cell r="EU285">
            <v>0</v>
          </cell>
          <cell r="EV285" t="str">
            <v>-</v>
          </cell>
          <cell r="EW285" t="str">
            <v>-</v>
          </cell>
          <cell r="EX285">
            <v>0</v>
          </cell>
          <cell r="EY285">
            <v>0</v>
          </cell>
          <cell r="EZ285" t="str">
            <v>-</v>
          </cell>
          <cell r="FA285" t="str">
            <v>-</v>
          </cell>
          <cell r="FB285">
            <v>0</v>
          </cell>
          <cell r="FC285" t="str">
            <v>-</v>
          </cell>
          <cell r="FD285" t="str">
            <v>-</v>
          </cell>
          <cell r="FE285">
            <v>0</v>
          </cell>
          <cell r="FF285" t="str">
            <v>-</v>
          </cell>
          <cell r="FG285" t="str">
            <v>-</v>
          </cell>
          <cell r="FH285">
            <v>0</v>
          </cell>
          <cell r="FI285" t="str">
            <v>-</v>
          </cell>
          <cell r="FJ285" t="str">
            <v>-</v>
          </cell>
          <cell r="FK285">
            <v>0</v>
          </cell>
          <cell r="FL285">
            <v>0</v>
          </cell>
          <cell r="FM285">
            <v>656</v>
          </cell>
          <cell r="FN285" t="str">
            <v>-</v>
          </cell>
          <cell r="FO285" t="str">
            <v>-</v>
          </cell>
          <cell r="FP285">
            <v>94</v>
          </cell>
          <cell r="FQ285" t="str">
            <v>-</v>
          </cell>
          <cell r="FR285" t="str">
            <v>-</v>
          </cell>
          <cell r="FS285">
            <v>0</v>
          </cell>
          <cell r="FT285" t="str">
            <v>-</v>
          </cell>
          <cell r="FU285" t="str">
            <v>-</v>
          </cell>
          <cell r="FV285">
            <v>0</v>
          </cell>
          <cell r="FW285" t="str">
            <v>-</v>
          </cell>
        </row>
        <row r="286">
          <cell r="A286" t="str">
            <v>ЖДППТретьяковоСФО</v>
          </cell>
          <cell r="B286" t="str">
            <v>Новосибирский</v>
          </cell>
          <cell r="C286" t="str">
            <v>Третьяково</v>
          </cell>
          <cell r="D286" t="str">
            <v>ЖДПП</v>
          </cell>
          <cell r="E286" t="str">
            <v>ЖДПП</v>
          </cell>
          <cell r="F286" t="str">
            <v>да</v>
          </cell>
          <cell r="G286" t="str">
            <v>СФО</v>
          </cell>
          <cell r="H286" t="str">
            <v>Алтайский край</v>
          </cell>
          <cell r="I286" t="str">
            <v>Не является признаком отнесения к МТК</v>
          </cell>
          <cell r="J286" t="str">
            <v>Не является признаком отнесения к МТК</v>
          </cell>
          <cell r="K286" t="str">
            <v>нет</v>
          </cell>
          <cell r="L286" t="str">
            <v>Республика Казахстан</v>
          </cell>
          <cell r="M286" t="str">
            <v>Шемонаиха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>
            <v>30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>
            <v>1092</v>
          </cell>
          <cell r="AB286" t="str">
            <v>-</v>
          </cell>
          <cell r="AC286" t="str">
            <v>-</v>
          </cell>
          <cell r="AD286" t="str">
            <v>-</v>
          </cell>
          <cell r="AE286" t="str">
            <v>-</v>
          </cell>
          <cell r="AF286">
            <v>0</v>
          </cell>
          <cell r="AG286">
            <v>1122</v>
          </cell>
          <cell r="AH286" t="str">
            <v>-</v>
          </cell>
          <cell r="AI286" t="str">
            <v>-</v>
          </cell>
          <cell r="AJ286" t="str">
            <v>-</v>
          </cell>
          <cell r="AK286" t="str">
            <v>-</v>
          </cell>
          <cell r="AL286">
            <v>1226</v>
          </cell>
          <cell r="AM286" t="str">
            <v>-</v>
          </cell>
          <cell r="AN286" t="str">
            <v>-</v>
          </cell>
          <cell r="AO286" t="str">
            <v>-</v>
          </cell>
          <cell r="AP286" t="str">
            <v>-</v>
          </cell>
          <cell r="AQ286">
            <v>1088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2314</v>
          </cell>
          <cell r="AX286">
            <v>598</v>
          </cell>
          <cell r="AY286">
            <v>550</v>
          </cell>
          <cell r="AZ286">
            <v>592</v>
          </cell>
          <cell r="BA286">
            <v>661</v>
          </cell>
          <cell r="BB286">
            <v>2401</v>
          </cell>
          <cell r="BC286">
            <v>268</v>
          </cell>
          <cell r="BD286">
            <v>191</v>
          </cell>
          <cell r="BE286">
            <v>90</v>
          </cell>
          <cell r="BF286">
            <v>81</v>
          </cell>
          <cell r="BG286">
            <v>630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3031</v>
          </cell>
          <cell r="BN286" t="str">
            <v>-</v>
          </cell>
          <cell r="BO286" t="str">
            <v>-</v>
          </cell>
          <cell r="BP286">
            <v>704</v>
          </cell>
          <cell r="BQ286" t="str">
            <v>-</v>
          </cell>
          <cell r="BR286" t="str">
            <v>-</v>
          </cell>
          <cell r="BS286">
            <v>602</v>
          </cell>
          <cell r="BT286" t="str">
            <v>-</v>
          </cell>
          <cell r="BU286" t="str">
            <v>-</v>
          </cell>
          <cell r="BV286">
            <v>572</v>
          </cell>
          <cell r="BW286" t="str">
            <v>-</v>
          </cell>
          <cell r="BX286" t="str">
            <v>-</v>
          </cell>
          <cell r="BY286">
            <v>594</v>
          </cell>
          <cell r="BZ286">
            <v>2472</v>
          </cell>
          <cell r="CA286">
            <v>36</v>
          </cell>
          <cell r="CB286">
            <v>0</v>
          </cell>
          <cell r="CC286">
            <v>0</v>
          </cell>
          <cell r="CD286">
            <v>0</v>
          </cell>
          <cell r="CE286">
            <v>36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2508</v>
          </cell>
          <cell r="CL286" t="str">
            <v>-</v>
          </cell>
          <cell r="CM286" t="str">
            <v>-</v>
          </cell>
          <cell r="CN286">
            <v>637</v>
          </cell>
          <cell r="CO286" t="str">
            <v>-</v>
          </cell>
          <cell r="CP286" t="str">
            <v>-</v>
          </cell>
          <cell r="CQ286">
            <v>1203</v>
          </cell>
          <cell r="CR286" t="str">
            <v>-</v>
          </cell>
          <cell r="CS286" t="str">
            <v>-</v>
          </cell>
          <cell r="CT286">
            <v>0</v>
          </cell>
          <cell r="CU286" t="str">
            <v>-</v>
          </cell>
          <cell r="CV286" t="str">
            <v>-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  <cell r="DD286" t="str">
            <v>-</v>
          </cell>
          <cell r="DE286" t="str">
            <v>-</v>
          </cell>
          <cell r="DF286">
            <v>481</v>
          </cell>
          <cell r="DG286" t="str">
            <v>-</v>
          </cell>
          <cell r="DH286" t="str">
            <v>-</v>
          </cell>
          <cell r="DI286">
            <v>594</v>
          </cell>
          <cell r="DJ286" t="str">
            <v>-</v>
          </cell>
          <cell r="DK286" t="str">
            <v>-</v>
          </cell>
          <cell r="DL286">
            <v>0</v>
          </cell>
          <cell r="DM286" t="str">
            <v>-</v>
          </cell>
          <cell r="DN286" t="str">
            <v>-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T286">
            <v>0</v>
          </cell>
          <cell r="DU286">
            <v>0</v>
          </cell>
          <cell r="DV286">
            <v>2915</v>
          </cell>
          <cell r="DW286">
            <v>0</v>
          </cell>
          <cell r="DX286">
            <v>0</v>
          </cell>
          <cell r="DY286">
            <v>2915</v>
          </cell>
          <cell r="DZ286" t="str">
            <v>-</v>
          </cell>
          <cell r="EA286" t="str">
            <v>-</v>
          </cell>
          <cell r="EB286">
            <v>632</v>
          </cell>
          <cell r="EC286" t="str">
            <v>-</v>
          </cell>
          <cell r="ED286" t="str">
            <v>-</v>
          </cell>
          <cell r="EE286">
            <v>543</v>
          </cell>
          <cell r="EF286" t="str">
            <v>-</v>
          </cell>
          <cell r="EG286" t="str">
            <v>-</v>
          </cell>
          <cell r="EH286">
            <v>419</v>
          </cell>
          <cell r="EI286" t="str">
            <v>-</v>
          </cell>
          <cell r="EJ286" t="str">
            <v>-</v>
          </cell>
          <cell r="EK286">
            <v>452</v>
          </cell>
          <cell r="EL286">
            <v>2046</v>
          </cell>
          <cell r="EM286" t="str">
            <v>-</v>
          </cell>
          <cell r="EN286" t="str">
            <v>-</v>
          </cell>
          <cell r="EO286">
            <v>0</v>
          </cell>
          <cell r="EP286" t="str">
            <v>-</v>
          </cell>
          <cell r="EQ286" t="str">
            <v>-</v>
          </cell>
          <cell r="ER286">
            <v>0</v>
          </cell>
          <cell r="ES286" t="str">
            <v>-</v>
          </cell>
          <cell r="ET286" t="str">
            <v>-</v>
          </cell>
          <cell r="EU286">
            <v>0</v>
          </cell>
          <cell r="EV286" t="str">
            <v>-</v>
          </cell>
          <cell r="EW286" t="str">
            <v>-</v>
          </cell>
          <cell r="EX286">
            <v>0</v>
          </cell>
          <cell r="EY286">
            <v>0</v>
          </cell>
          <cell r="EZ286" t="str">
            <v>-</v>
          </cell>
          <cell r="FA286" t="str">
            <v>-</v>
          </cell>
          <cell r="FB286">
            <v>0</v>
          </cell>
          <cell r="FC286" t="str">
            <v>-</v>
          </cell>
          <cell r="FD286" t="str">
            <v>-</v>
          </cell>
          <cell r="FE286">
            <v>0</v>
          </cell>
          <cell r="FF286" t="str">
            <v>-</v>
          </cell>
          <cell r="FG286" t="str">
            <v>-</v>
          </cell>
          <cell r="FH286">
            <v>0</v>
          </cell>
          <cell r="FI286" t="str">
            <v>-</v>
          </cell>
          <cell r="FJ286" t="str">
            <v>-</v>
          </cell>
          <cell r="FK286">
            <v>0</v>
          </cell>
          <cell r="FL286">
            <v>0</v>
          </cell>
          <cell r="FM286">
            <v>2046</v>
          </cell>
          <cell r="FN286" t="str">
            <v>-</v>
          </cell>
          <cell r="FO286" t="str">
            <v>-</v>
          </cell>
          <cell r="FP286">
            <v>511</v>
          </cell>
          <cell r="FQ286" t="str">
            <v>-</v>
          </cell>
          <cell r="FR286" t="str">
            <v>-</v>
          </cell>
          <cell r="FS286">
            <v>0</v>
          </cell>
          <cell r="FT286" t="str">
            <v>-</v>
          </cell>
          <cell r="FU286" t="str">
            <v>-</v>
          </cell>
          <cell r="FV286">
            <v>0</v>
          </cell>
          <cell r="FW286" t="str">
            <v>-</v>
          </cell>
        </row>
        <row r="287">
          <cell r="A287" t="str">
            <v>ЖДППТроицк (Кайрак, Магнай)УФО</v>
          </cell>
          <cell r="B287" t="str">
            <v>Уральский</v>
          </cell>
          <cell r="C287" t="str">
            <v>Троицк (Кайрак, Магнай)</v>
          </cell>
          <cell r="D287" t="str">
            <v>ЖДПП</v>
          </cell>
          <cell r="E287" t="str">
            <v>ЖДПП</v>
          </cell>
          <cell r="F287" t="str">
            <v>да</v>
          </cell>
          <cell r="G287" t="str">
            <v>УФО</v>
          </cell>
          <cell r="H287" t="str">
            <v>Челябинская область</v>
          </cell>
          <cell r="I287" t="str">
            <v>Не является признаком отнесения к МТК</v>
          </cell>
          <cell r="J287" t="str">
            <v>Не является признаком отнесения к МТК</v>
          </cell>
          <cell r="K287" t="str">
            <v>нет</v>
          </cell>
          <cell r="L287" t="str">
            <v>Республика Казахстан</v>
          </cell>
          <cell r="M287" t="str">
            <v>Кайрак, Магнай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>
            <v>5353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>
            <v>888</v>
          </cell>
          <cell r="AB287" t="str">
            <v>-</v>
          </cell>
          <cell r="AC287" t="str">
            <v>-</v>
          </cell>
          <cell r="AD287" t="str">
            <v>-</v>
          </cell>
          <cell r="AE287" t="str">
            <v>-</v>
          </cell>
          <cell r="AF287">
            <v>0</v>
          </cell>
          <cell r="AG287">
            <v>6241</v>
          </cell>
          <cell r="AH287" t="str">
            <v>-</v>
          </cell>
          <cell r="AI287" t="str">
            <v>-</v>
          </cell>
          <cell r="AJ287" t="str">
            <v>-</v>
          </cell>
          <cell r="AK287" t="str">
            <v>-</v>
          </cell>
          <cell r="AL287">
            <v>5724</v>
          </cell>
          <cell r="AM287" t="str">
            <v>-</v>
          </cell>
          <cell r="AN287" t="str">
            <v>-</v>
          </cell>
          <cell r="AO287" t="str">
            <v>-</v>
          </cell>
          <cell r="AP287" t="str">
            <v>-</v>
          </cell>
          <cell r="AQ287">
            <v>882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6606</v>
          </cell>
          <cell r="AX287">
            <v>1679</v>
          </cell>
          <cell r="AY287">
            <v>1566</v>
          </cell>
          <cell r="AZ287">
            <v>1862</v>
          </cell>
          <cell r="BA287">
            <v>1617</v>
          </cell>
          <cell r="BB287">
            <v>6724</v>
          </cell>
          <cell r="BC287">
            <v>195</v>
          </cell>
          <cell r="BD287">
            <v>206</v>
          </cell>
          <cell r="BE287">
            <v>215</v>
          </cell>
          <cell r="BF287">
            <v>190</v>
          </cell>
          <cell r="BG287">
            <v>806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7530</v>
          </cell>
          <cell r="BN287" t="str">
            <v>-</v>
          </cell>
          <cell r="BO287" t="str">
            <v>-</v>
          </cell>
          <cell r="BP287">
            <v>1179</v>
          </cell>
          <cell r="BQ287" t="str">
            <v>-</v>
          </cell>
          <cell r="BR287" t="str">
            <v>-</v>
          </cell>
          <cell r="BS287">
            <v>977</v>
          </cell>
          <cell r="BT287" t="str">
            <v>-</v>
          </cell>
          <cell r="BU287" t="str">
            <v>-</v>
          </cell>
          <cell r="BV287">
            <v>1136</v>
          </cell>
          <cell r="BW287" t="str">
            <v>-</v>
          </cell>
          <cell r="BX287" t="str">
            <v>-</v>
          </cell>
          <cell r="BY287">
            <v>1136</v>
          </cell>
          <cell r="BZ287">
            <v>4428</v>
          </cell>
          <cell r="CA287">
            <v>159</v>
          </cell>
          <cell r="CB287">
            <v>0</v>
          </cell>
          <cell r="CC287">
            <v>0</v>
          </cell>
          <cell r="CD287">
            <v>0</v>
          </cell>
          <cell r="CE287">
            <v>159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4587</v>
          </cell>
          <cell r="CL287" t="str">
            <v>-</v>
          </cell>
          <cell r="CM287" t="str">
            <v>-</v>
          </cell>
          <cell r="CN287">
            <v>823</v>
          </cell>
          <cell r="CO287" t="str">
            <v>-</v>
          </cell>
          <cell r="CP287" t="str">
            <v>-</v>
          </cell>
          <cell r="CQ287">
            <v>1037</v>
          </cell>
          <cell r="CR287" t="str">
            <v>-</v>
          </cell>
          <cell r="CS287" t="str">
            <v>-</v>
          </cell>
          <cell r="CT287">
            <v>0</v>
          </cell>
          <cell r="CU287" t="str">
            <v>-</v>
          </cell>
          <cell r="CV287" t="str">
            <v>-</v>
          </cell>
          <cell r="CW287">
            <v>1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  <cell r="DD287" t="str">
            <v>-</v>
          </cell>
          <cell r="DE287" t="str">
            <v>-</v>
          </cell>
          <cell r="DF287">
            <v>1020</v>
          </cell>
          <cell r="DG287" t="str">
            <v>-</v>
          </cell>
          <cell r="DH287" t="str">
            <v>-</v>
          </cell>
          <cell r="DI287">
            <v>861</v>
          </cell>
          <cell r="DJ287" t="str">
            <v>-</v>
          </cell>
          <cell r="DK287" t="str">
            <v>-</v>
          </cell>
          <cell r="DL287">
            <v>1</v>
          </cell>
          <cell r="DM287" t="str">
            <v>-</v>
          </cell>
          <cell r="DN287" t="str">
            <v>-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T287">
            <v>0</v>
          </cell>
          <cell r="DU287">
            <v>0</v>
          </cell>
          <cell r="DV287">
            <v>3741</v>
          </cell>
          <cell r="DW287">
            <v>2</v>
          </cell>
          <cell r="DX287">
            <v>0</v>
          </cell>
          <cell r="DY287">
            <v>3743</v>
          </cell>
          <cell r="DZ287" t="str">
            <v>-</v>
          </cell>
          <cell r="EA287" t="str">
            <v>-</v>
          </cell>
          <cell r="EB287">
            <v>763</v>
          </cell>
          <cell r="EC287" t="str">
            <v>-</v>
          </cell>
          <cell r="ED287" t="str">
            <v>-</v>
          </cell>
          <cell r="EE287">
            <v>940</v>
          </cell>
          <cell r="EF287" t="str">
            <v>-</v>
          </cell>
          <cell r="EG287" t="str">
            <v>-</v>
          </cell>
          <cell r="EH287">
            <v>1176</v>
          </cell>
          <cell r="EI287" t="str">
            <v>-</v>
          </cell>
          <cell r="EJ287" t="str">
            <v>-</v>
          </cell>
          <cell r="EK287">
            <v>1175</v>
          </cell>
          <cell r="EL287">
            <v>4054</v>
          </cell>
          <cell r="EM287" t="str">
            <v>-</v>
          </cell>
          <cell r="EN287" t="str">
            <v>-</v>
          </cell>
          <cell r="EO287">
            <v>0</v>
          </cell>
          <cell r="EP287" t="str">
            <v>-</v>
          </cell>
          <cell r="EQ287" t="str">
            <v>-</v>
          </cell>
          <cell r="ER287">
            <v>0</v>
          </cell>
          <cell r="ES287" t="str">
            <v>-</v>
          </cell>
          <cell r="ET287" t="str">
            <v>-</v>
          </cell>
          <cell r="EU287">
            <v>0</v>
          </cell>
          <cell r="EV287" t="str">
            <v>-</v>
          </cell>
          <cell r="EW287" t="str">
            <v>-</v>
          </cell>
          <cell r="EX287">
            <v>0</v>
          </cell>
          <cell r="EY287">
            <v>0</v>
          </cell>
          <cell r="EZ287" t="str">
            <v>-</v>
          </cell>
          <cell r="FA287" t="str">
            <v>-</v>
          </cell>
          <cell r="FB287">
            <v>0</v>
          </cell>
          <cell r="FC287" t="str">
            <v>-</v>
          </cell>
          <cell r="FD287" t="str">
            <v>-</v>
          </cell>
          <cell r="FE287">
            <v>0</v>
          </cell>
          <cell r="FF287" t="str">
            <v>-</v>
          </cell>
          <cell r="FG287" t="str">
            <v>-</v>
          </cell>
          <cell r="FH287">
            <v>0</v>
          </cell>
          <cell r="FI287" t="str">
            <v>-</v>
          </cell>
          <cell r="FJ287" t="str">
            <v>-</v>
          </cell>
          <cell r="FK287">
            <v>0</v>
          </cell>
          <cell r="FL287">
            <v>0</v>
          </cell>
          <cell r="FM287">
            <v>4054</v>
          </cell>
          <cell r="FN287" t="str">
            <v>-</v>
          </cell>
          <cell r="FO287" t="str">
            <v>-</v>
          </cell>
          <cell r="FP287">
            <v>876</v>
          </cell>
          <cell r="FQ287" t="str">
            <v>-</v>
          </cell>
          <cell r="FR287" t="str">
            <v>-</v>
          </cell>
          <cell r="FS287">
            <v>0</v>
          </cell>
          <cell r="FT287" t="str">
            <v>-</v>
          </cell>
          <cell r="FU287" t="str">
            <v>-</v>
          </cell>
          <cell r="FV287">
            <v>0</v>
          </cell>
          <cell r="FW287" t="str">
            <v>-</v>
          </cell>
        </row>
        <row r="288">
          <cell r="A288" t="str">
            <v>ЖДППСоловьевскДФО</v>
          </cell>
          <cell r="B288" t="str">
            <v>Читинский</v>
          </cell>
          <cell r="C288" t="str">
            <v>Соловьевск</v>
          </cell>
          <cell r="D288" t="str">
            <v>ЖДПП</v>
          </cell>
          <cell r="E288" t="str">
            <v>ЖДПП</v>
          </cell>
          <cell r="F288" t="str">
            <v>да</v>
          </cell>
          <cell r="G288" t="str">
            <v>ДФО</v>
          </cell>
          <cell r="H288" t="str">
            <v>Забайкальский край</v>
          </cell>
          <cell r="I288" t="str">
            <v>Восток</v>
          </cell>
          <cell r="J288" t="str">
            <v>РМК</v>
          </cell>
          <cell r="K288" t="str">
            <v>нет</v>
          </cell>
          <cell r="L288" t="str">
            <v>Монголия</v>
          </cell>
          <cell r="M288" t="str">
            <v>Эрэнцав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>
            <v>236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>
            <v>0</v>
          </cell>
          <cell r="AB288" t="str">
            <v>-</v>
          </cell>
          <cell r="AC288" t="str">
            <v>-</v>
          </cell>
          <cell r="AD288" t="str">
            <v>-</v>
          </cell>
          <cell r="AE288" t="str">
            <v>-</v>
          </cell>
          <cell r="AF288">
            <v>0</v>
          </cell>
          <cell r="AG288">
            <v>236</v>
          </cell>
          <cell r="AH288" t="str">
            <v>-</v>
          </cell>
          <cell r="AI288" t="str">
            <v>-</v>
          </cell>
          <cell r="AJ288" t="str">
            <v>-</v>
          </cell>
          <cell r="AK288" t="str">
            <v>-</v>
          </cell>
          <cell r="AL288">
            <v>298</v>
          </cell>
          <cell r="AM288" t="str">
            <v>-</v>
          </cell>
          <cell r="AN288" t="str">
            <v>-</v>
          </cell>
          <cell r="AO288" t="str">
            <v>-</v>
          </cell>
          <cell r="AP288" t="str">
            <v>-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298</v>
          </cell>
          <cell r="AX288">
            <v>64</v>
          </cell>
          <cell r="AY288">
            <v>86</v>
          </cell>
          <cell r="AZ288">
            <v>78</v>
          </cell>
          <cell r="BA288">
            <v>100</v>
          </cell>
          <cell r="BB288">
            <v>328</v>
          </cell>
          <cell r="BC288">
            <v>0</v>
          </cell>
          <cell r="BD288">
            <v>0</v>
          </cell>
          <cell r="BE288">
            <v>2</v>
          </cell>
          <cell r="BF288">
            <v>0</v>
          </cell>
          <cell r="BG288">
            <v>2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330</v>
          </cell>
          <cell r="BN288" t="str">
            <v>-</v>
          </cell>
          <cell r="BO288" t="str">
            <v>-</v>
          </cell>
          <cell r="BP288">
            <v>82</v>
          </cell>
          <cell r="BQ288" t="str">
            <v>-</v>
          </cell>
          <cell r="BR288" t="str">
            <v>-</v>
          </cell>
          <cell r="BS288">
            <v>80</v>
          </cell>
          <cell r="BT288" t="str">
            <v>-</v>
          </cell>
          <cell r="BU288" t="str">
            <v>-</v>
          </cell>
          <cell r="BV288">
            <v>70</v>
          </cell>
          <cell r="BW288" t="str">
            <v>-</v>
          </cell>
          <cell r="BX288" t="str">
            <v>-</v>
          </cell>
          <cell r="BY288">
            <v>68</v>
          </cell>
          <cell r="BZ288">
            <v>300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300</v>
          </cell>
          <cell r="CL288" t="str">
            <v>-</v>
          </cell>
          <cell r="CM288" t="str">
            <v>-</v>
          </cell>
          <cell r="CN288">
            <v>76</v>
          </cell>
          <cell r="CO288" t="str">
            <v>-</v>
          </cell>
          <cell r="CP288" t="str">
            <v>-</v>
          </cell>
          <cell r="CQ288">
            <v>84</v>
          </cell>
          <cell r="CR288" t="str">
            <v>-</v>
          </cell>
          <cell r="CS288" t="str">
            <v>-</v>
          </cell>
          <cell r="CT288">
            <v>0</v>
          </cell>
          <cell r="CU288" t="str">
            <v>-</v>
          </cell>
          <cell r="CV288" t="str">
            <v>-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  <cell r="DD288" t="str">
            <v>-</v>
          </cell>
          <cell r="DE288" t="str">
            <v>-</v>
          </cell>
          <cell r="DF288">
            <v>80</v>
          </cell>
          <cell r="DG288" t="str">
            <v>-</v>
          </cell>
          <cell r="DH288" t="str">
            <v>-</v>
          </cell>
          <cell r="DI288">
            <v>86</v>
          </cell>
          <cell r="DJ288" t="str">
            <v>-</v>
          </cell>
          <cell r="DK288" t="str">
            <v>-</v>
          </cell>
          <cell r="DL288">
            <v>0</v>
          </cell>
          <cell r="DM288" t="str">
            <v>-</v>
          </cell>
          <cell r="DN288" t="str">
            <v>-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T288">
            <v>0</v>
          </cell>
          <cell r="DU288">
            <v>0</v>
          </cell>
          <cell r="DV288">
            <v>326</v>
          </cell>
          <cell r="DW288">
            <v>0</v>
          </cell>
          <cell r="DX288">
            <v>0</v>
          </cell>
          <cell r="DY288">
            <v>326</v>
          </cell>
          <cell r="DZ288" t="str">
            <v>-</v>
          </cell>
          <cell r="EA288" t="str">
            <v>-</v>
          </cell>
          <cell r="EB288">
            <v>76</v>
          </cell>
          <cell r="EC288" t="str">
            <v>-</v>
          </cell>
          <cell r="ED288" t="str">
            <v>-</v>
          </cell>
          <cell r="EE288">
            <v>75</v>
          </cell>
          <cell r="EF288" t="str">
            <v>-</v>
          </cell>
          <cell r="EG288" t="str">
            <v>-</v>
          </cell>
          <cell r="EH288">
            <v>88</v>
          </cell>
          <cell r="EI288" t="str">
            <v>-</v>
          </cell>
          <cell r="EJ288" t="str">
            <v>-</v>
          </cell>
          <cell r="EK288">
            <v>234</v>
          </cell>
          <cell r="EL288">
            <v>473</v>
          </cell>
          <cell r="EM288" t="str">
            <v>-</v>
          </cell>
          <cell r="EN288" t="str">
            <v>-</v>
          </cell>
          <cell r="EO288">
            <v>0</v>
          </cell>
          <cell r="EP288" t="str">
            <v>-</v>
          </cell>
          <cell r="EQ288" t="str">
            <v>-</v>
          </cell>
          <cell r="ER288">
            <v>0</v>
          </cell>
          <cell r="ES288" t="str">
            <v>-</v>
          </cell>
          <cell r="ET288" t="str">
            <v>-</v>
          </cell>
          <cell r="EU288">
            <v>0</v>
          </cell>
          <cell r="EV288" t="str">
            <v>-</v>
          </cell>
          <cell r="EW288" t="str">
            <v>-</v>
          </cell>
          <cell r="EX288">
            <v>0</v>
          </cell>
          <cell r="EY288">
            <v>0</v>
          </cell>
          <cell r="EZ288" t="str">
            <v>-</v>
          </cell>
          <cell r="FA288" t="str">
            <v>-</v>
          </cell>
          <cell r="FB288">
            <v>0</v>
          </cell>
          <cell r="FC288" t="str">
            <v>-</v>
          </cell>
          <cell r="FD288" t="str">
            <v>-</v>
          </cell>
          <cell r="FE288">
            <v>0</v>
          </cell>
          <cell r="FF288" t="str">
            <v>-</v>
          </cell>
          <cell r="FG288" t="str">
            <v>-</v>
          </cell>
          <cell r="FH288">
            <v>0</v>
          </cell>
          <cell r="FI288" t="str">
            <v>-</v>
          </cell>
          <cell r="FJ288" t="str">
            <v>-</v>
          </cell>
          <cell r="FK288">
            <v>0</v>
          </cell>
          <cell r="FL288">
            <v>0</v>
          </cell>
          <cell r="FM288">
            <v>473</v>
          </cell>
          <cell r="FN288" t="str">
            <v>-</v>
          </cell>
          <cell r="FO288" t="str">
            <v>-</v>
          </cell>
          <cell r="FP288">
            <v>86</v>
          </cell>
          <cell r="FQ288" t="str">
            <v>-</v>
          </cell>
          <cell r="FR288" t="str">
            <v>-</v>
          </cell>
          <cell r="FS288">
            <v>0</v>
          </cell>
          <cell r="FT288" t="str">
            <v>-</v>
          </cell>
          <cell r="FU288" t="str">
            <v>-</v>
          </cell>
          <cell r="FV288">
            <v>0</v>
          </cell>
          <cell r="FW288" t="str">
            <v>-</v>
          </cell>
        </row>
        <row r="289">
          <cell r="A289" t="str">
            <v>ЖДППСуземкаЦФО</v>
          </cell>
          <cell r="B289" t="str">
            <v>Брянский</v>
          </cell>
          <cell r="C289" t="str">
            <v>Суземка</v>
          </cell>
          <cell r="D289" t="str">
            <v>ЖДПП</v>
          </cell>
          <cell r="E289" t="str">
            <v>ЖДПП</v>
          </cell>
          <cell r="F289" t="str">
            <v>да</v>
          </cell>
          <cell r="G289" t="str">
            <v>ЦФО</v>
          </cell>
          <cell r="H289" t="str">
            <v>Брянская область</v>
          </cell>
          <cell r="I289" t="str">
            <v>Западный</v>
          </cell>
          <cell r="J289" t="str">
            <v>Сухопутный</v>
          </cell>
          <cell r="K289" t="str">
            <v>нет</v>
          </cell>
          <cell r="L289" t="str">
            <v>Украина</v>
          </cell>
          <cell r="M289" t="str">
            <v>Зерново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>
            <v>728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>
            <v>2238</v>
          </cell>
          <cell r="AB289" t="str">
            <v>-</v>
          </cell>
          <cell r="AC289" t="str">
            <v>-</v>
          </cell>
          <cell r="AD289" t="str">
            <v>-</v>
          </cell>
          <cell r="AE289" t="str">
            <v>-</v>
          </cell>
          <cell r="AF289">
            <v>0</v>
          </cell>
          <cell r="AG289">
            <v>2966</v>
          </cell>
          <cell r="AH289" t="str">
            <v>-</v>
          </cell>
          <cell r="AI289" t="str">
            <v>-</v>
          </cell>
          <cell r="AJ289" t="str">
            <v>-</v>
          </cell>
          <cell r="AK289" t="str">
            <v>-</v>
          </cell>
          <cell r="AL289">
            <v>6</v>
          </cell>
          <cell r="AM289" t="str">
            <v>-</v>
          </cell>
          <cell r="AN289" t="str">
            <v>-</v>
          </cell>
          <cell r="AO289" t="str">
            <v>-</v>
          </cell>
          <cell r="AP289" t="str">
            <v>-</v>
          </cell>
          <cell r="AQ289">
            <v>2350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2356</v>
          </cell>
          <cell r="AX289">
            <v>0</v>
          </cell>
          <cell r="AY289">
            <v>2</v>
          </cell>
          <cell r="AZ289">
            <v>2</v>
          </cell>
          <cell r="BA289">
            <v>2</v>
          </cell>
          <cell r="BB289">
            <v>6</v>
          </cell>
          <cell r="BC289">
            <v>567</v>
          </cell>
          <cell r="BD289">
            <v>470</v>
          </cell>
          <cell r="BE289">
            <v>455</v>
          </cell>
          <cell r="BF289">
            <v>456</v>
          </cell>
          <cell r="BG289">
            <v>1948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1954</v>
          </cell>
          <cell r="BN289" t="str">
            <v>-</v>
          </cell>
          <cell r="BO289" t="str">
            <v>-</v>
          </cell>
          <cell r="BP289">
            <v>0</v>
          </cell>
          <cell r="BQ289" t="str">
            <v>-</v>
          </cell>
          <cell r="BR289" t="str">
            <v>-</v>
          </cell>
          <cell r="BS289">
            <v>15</v>
          </cell>
          <cell r="BT289" t="str">
            <v>-</v>
          </cell>
          <cell r="BU289" t="str">
            <v>-</v>
          </cell>
          <cell r="BV289">
            <v>10</v>
          </cell>
          <cell r="BW289" t="str">
            <v>-</v>
          </cell>
          <cell r="BX289" t="str">
            <v>-</v>
          </cell>
          <cell r="BY289">
            <v>8</v>
          </cell>
          <cell r="BZ289">
            <v>33</v>
          </cell>
          <cell r="CA289">
            <v>365</v>
          </cell>
          <cell r="CB289">
            <v>0</v>
          </cell>
          <cell r="CC289">
            <v>0</v>
          </cell>
          <cell r="CD289">
            <v>0</v>
          </cell>
          <cell r="CE289">
            <v>365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398</v>
          </cell>
          <cell r="CL289" t="str">
            <v>-</v>
          </cell>
          <cell r="CM289" t="str">
            <v>-</v>
          </cell>
          <cell r="CN289">
            <v>6</v>
          </cell>
          <cell r="CO289" t="str">
            <v>-</v>
          </cell>
          <cell r="CP289" t="str">
            <v>-</v>
          </cell>
          <cell r="CQ289">
            <v>19</v>
          </cell>
          <cell r="CR289" t="str">
            <v>-</v>
          </cell>
          <cell r="CS289" t="str">
            <v>-</v>
          </cell>
          <cell r="CT289">
            <v>0</v>
          </cell>
          <cell r="CU289" t="str">
            <v>-</v>
          </cell>
          <cell r="CV289" t="str">
            <v>-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  <cell r="DD289" t="str">
            <v>-</v>
          </cell>
          <cell r="DE289" t="str">
            <v>-</v>
          </cell>
          <cell r="DF289">
            <v>16</v>
          </cell>
          <cell r="DG289" t="str">
            <v>-</v>
          </cell>
          <cell r="DH289" t="str">
            <v>-</v>
          </cell>
          <cell r="DI289">
            <v>5</v>
          </cell>
          <cell r="DJ289" t="str">
            <v>-</v>
          </cell>
          <cell r="DK289" t="str">
            <v>-</v>
          </cell>
          <cell r="DL289">
            <v>0</v>
          </cell>
          <cell r="DM289" t="str">
            <v>-</v>
          </cell>
          <cell r="DN289" t="str">
            <v>-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T289">
            <v>0</v>
          </cell>
          <cell r="DU289">
            <v>0</v>
          </cell>
          <cell r="DV289">
            <v>46</v>
          </cell>
          <cell r="DW289">
            <v>0</v>
          </cell>
          <cell r="DX289">
            <v>0</v>
          </cell>
          <cell r="DY289">
            <v>46</v>
          </cell>
          <cell r="DZ289" t="str">
            <v>-</v>
          </cell>
          <cell r="EA289" t="str">
            <v>-</v>
          </cell>
          <cell r="EB289">
            <v>200</v>
          </cell>
          <cell r="EC289" t="str">
            <v>-</v>
          </cell>
          <cell r="ED289" t="str">
            <v>-</v>
          </cell>
          <cell r="EE289">
            <v>0</v>
          </cell>
          <cell r="EF289" t="str">
            <v>-</v>
          </cell>
          <cell r="EG289" t="str">
            <v>-</v>
          </cell>
          <cell r="EH289">
            <v>0</v>
          </cell>
          <cell r="EI289" t="str">
            <v>-</v>
          </cell>
          <cell r="EJ289" t="str">
            <v>-</v>
          </cell>
          <cell r="EK289">
            <v>0</v>
          </cell>
          <cell r="EL289">
            <v>200</v>
          </cell>
          <cell r="EM289" t="str">
            <v>-</v>
          </cell>
          <cell r="EN289" t="str">
            <v>-</v>
          </cell>
          <cell r="EO289">
            <v>0</v>
          </cell>
          <cell r="EP289" t="str">
            <v>-</v>
          </cell>
          <cell r="EQ289" t="str">
            <v>-</v>
          </cell>
          <cell r="ER289">
            <v>0</v>
          </cell>
          <cell r="ES289" t="str">
            <v>-</v>
          </cell>
          <cell r="ET289" t="str">
            <v>-</v>
          </cell>
          <cell r="EU289">
            <v>0</v>
          </cell>
          <cell r="EV289" t="str">
            <v>-</v>
          </cell>
          <cell r="EW289" t="str">
            <v>-</v>
          </cell>
          <cell r="EX289">
            <v>0</v>
          </cell>
          <cell r="EY289">
            <v>0</v>
          </cell>
          <cell r="EZ289" t="str">
            <v>-</v>
          </cell>
          <cell r="FA289" t="str">
            <v>-</v>
          </cell>
          <cell r="FB289">
            <v>0</v>
          </cell>
          <cell r="FC289" t="str">
            <v>-</v>
          </cell>
          <cell r="FD289" t="str">
            <v>-</v>
          </cell>
          <cell r="FE289">
            <v>0</v>
          </cell>
          <cell r="FF289" t="str">
            <v>-</v>
          </cell>
          <cell r="FG289" t="str">
            <v>-</v>
          </cell>
          <cell r="FH289">
            <v>0</v>
          </cell>
          <cell r="FI289" t="str">
            <v>-</v>
          </cell>
          <cell r="FJ289" t="str">
            <v>-</v>
          </cell>
          <cell r="FK289">
            <v>0</v>
          </cell>
          <cell r="FL289">
            <v>0</v>
          </cell>
          <cell r="FM289">
            <v>200</v>
          </cell>
          <cell r="FN289" t="str">
            <v>-</v>
          </cell>
          <cell r="FO289" t="str">
            <v>-</v>
          </cell>
          <cell r="FP289">
            <v>0</v>
          </cell>
          <cell r="FQ289" t="str">
            <v>-</v>
          </cell>
          <cell r="FR289" t="str">
            <v>-</v>
          </cell>
          <cell r="FS289">
            <v>0</v>
          </cell>
          <cell r="FT289" t="str">
            <v>-</v>
          </cell>
          <cell r="FU289" t="str">
            <v>-</v>
          </cell>
          <cell r="FV289">
            <v>0</v>
          </cell>
          <cell r="FW289" t="str">
            <v>-</v>
          </cell>
        </row>
        <row r="290">
          <cell r="A290" t="str">
            <v>ЖДППТёткиноЦФО</v>
          </cell>
          <cell r="B290" t="str">
            <v>Брянский</v>
          </cell>
          <cell r="C290" t="str">
            <v>Тёткино</v>
          </cell>
          <cell r="D290" t="str">
            <v>ЖДПП</v>
          </cell>
          <cell r="E290" t="str">
            <v>ЖДПП</v>
          </cell>
          <cell r="F290" t="str">
            <v>нет</v>
          </cell>
          <cell r="G290" t="str">
            <v>ЦФО</v>
          </cell>
          <cell r="H290" t="str">
            <v>Курская область</v>
          </cell>
          <cell r="I290" t="str">
            <v>Западный</v>
          </cell>
          <cell r="J290" t="str">
            <v>Сухопутный</v>
          </cell>
          <cell r="K290" t="str">
            <v>нет</v>
          </cell>
          <cell r="L290" t="str">
            <v>Украина</v>
          </cell>
          <cell r="M290" t="str">
            <v>Ворожба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>
            <v>0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>
            <v>0</v>
          </cell>
          <cell r="AB290" t="str">
            <v>-</v>
          </cell>
          <cell r="AC290" t="str">
            <v>-</v>
          </cell>
          <cell r="AD290" t="str">
            <v>-</v>
          </cell>
          <cell r="AE290" t="str">
            <v>-</v>
          </cell>
          <cell r="AF290">
            <v>0</v>
          </cell>
          <cell r="AG290">
            <v>0</v>
          </cell>
          <cell r="AH290" t="str">
            <v>-</v>
          </cell>
          <cell r="AI290" t="str">
            <v>-</v>
          </cell>
          <cell r="AJ290" t="str">
            <v>-</v>
          </cell>
          <cell r="AK290" t="str">
            <v>-</v>
          </cell>
          <cell r="AL290">
            <v>0</v>
          </cell>
          <cell r="AM290" t="str">
            <v>-</v>
          </cell>
          <cell r="AN290" t="str">
            <v>-</v>
          </cell>
          <cell r="AO290" t="str">
            <v>-</v>
          </cell>
          <cell r="AP290" t="str">
            <v>-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-</v>
          </cell>
          <cell r="BO290" t="str">
            <v>-</v>
          </cell>
          <cell r="BP290">
            <v>0</v>
          </cell>
          <cell r="BQ290" t="str">
            <v>-</v>
          </cell>
          <cell r="BR290" t="str">
            <v>-</v>
          </cell>
          <cell r="BS290">
            <v>0</v>
          </cell>
          <cell r="BT290" t="str">
            <v>-</v>
          </cell>
          <cell r="BU290" t="str">
            <v>-</v>
          </cell>
          <cell r="BV290">
            <v>0</v>
          </cell>
          <cell r="BW290" t="str">
            <v>-</v>
          </cell>
          <cell r="BX290" t="str">
            <v>-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 t="str">
            <v>-</v>
          </cell>
          <cell r="CM290" t="str">
            <v>-</v>
          </cell>
          <cell r="CN290">
            <v>0</v>
          </cell>
          <cell r="CO290" t="str">
            <v>-</v>
          </cell>
          <cell r="CP290" t="str">
            <v>-</v>
          </cell>
          <cell r="CQ290">
            <v>0</v>
          </cell>
          <cell r="CR290" t="str">
            <v>-</v>
          </cell>
          <cell r="CS290" t="str">
            <v>-</v>
          </cell>
          <cell r="CT290">
            <v>0</v>
          </cell>
          <cell r="CU290" t="str">
            <v>-</v>
          </cell>
          <cell r="CV290" t="str">
            <v>-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  <cell r="DD290" t="str">
            <v>-</v>
          </cell>
          <cell r="DE290" t="str">
            <v>-</v>
          </cell>
          <cell r="DF290">
            <v>0</v>
          </cell>
          <cell r="DG290" t="str">
            <v>-</v>
          </cell>
          <cell r="DH290" t="str">
            <v>-</v>
          </cell>
          <cell r="DI290">
            <v>0</v>
          </cell>
          <cell r="DJ290" t="str">
            <v>-</v>
          </cell>
          <cell r="DK290" t="str">
            <v>-</v>
          </cell>
          <cell r="DL290">
            <v>0</v>
          </cell>
          <cell r="DM290" t="str">
            <v>-</v>
          </cell>
          <cell r="DN290" t="str">
            <v>-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T290">
            <v>0</v>
          </cell>
          <cell r="DU290">
            <v>0</v>
          </cell>
          <cell r="DV290">
            <v>0</v>
          </cell>
          <cell r="DW290">
            <v>0</v>
          </cell>
          <cell r="DX290">
            <v>0</v>
          </cell>
          <cell r="DY290">
            <v>0</v>
          </cell>
          <cell r="DZ290" t="str">
            <v>-</v>
          </cell>
          <cell r="EA290" t="str">
            <v>-</v>
          </cell>
          <cell r="EB290">
            <v>0</v>
          </cell>
          <cell r="EC290" t="str">
            <v>-</v>
          </cell>
          <cell r="ED290" t="str">
            <v>-</v>
          </cell>
          <cell r="EE290">
            <v>0</v>
          </cell>
          <cell r="EF290" t="str">
            <v>-</v>
          </cell>
          <cell r="EG290" t="str">
            <v>-</v>
          </cell>
          <cell r="EH290">
            <v>0</v>
          </cell>
          <cell r="EI290" t="str">
            <v>-</v>
          </cell>
          <cell r="EJ290" t="str">
            <v>-</v>
          </cell>
          <cell r="EK290">
            <v>0</v>
          </cell>
          <cell r="EL290">
            <v>0</v>
          </cell>
          <cell r="EM290" t="str">
            <v>-</v>
          </cell>
          <cell r="EN290" t="str">
            <v>-</v>
          </cell>
          <cell r="EO290">
            <v>0</v>
          </cell>
          <cell r="EP290" t="str">
            <v>-</v>
          </cell>
          <cell r="EQ290" t="str">
            <v>-</v>
          </cell>
          <cell r="ER290">
            <v>0</v>
          </cell>
          <cell r="ES290" t="str">
            <v>-</v>
          </cell>
          <cell r="ET290" t="str">
            <v>-</v>
          </cell>
          <cell r="EU290">
            <v>0</v>
          </cell>
          <cell r="EV290" t="str">
            <v>-</v>
          </cell>
          <cell r="EW290" t="str">
            <v>-</v>
          </cell>
          <cell r="EX290">
            <v>0</v>
          </cell>
          <cell r="EY290">
            <v>0</v>
          </cell>
          <cell r="EZ290" t="str">
            <v>-</v>
          </cell>
          <cell r="FA290" t="str">
            <v>-</v>
          </cell>
          <cell r="FB290">
            <v>0</v>
          </cell>
          <cell r="FC290" t="str">
            <v>-</v>
          </cell>
          <cell r="FD290" t="str">
            <v>-</v>
          </cell>
          <cell r="FE290">
            <v>0</v>
          </cell>
          <cell r="FF290" t="str">
            <v>-</v>
          </cell>
          <cell r="FG290" t="str">
            <v>-</v>
          </cell>
          <cell r="FH290">
            <v>0</v>
          </cell>
          <cell r="FI290" t="str">
            <v>-</v>
          </cell>
          <cell r="FJ290" t="str">
            <v>-</v>
          </cell>
          <cell r="FK290">
            <v>0</v>
          </cell>
          <cell r="FL290">
            <v>0</v>
          </cell>
          <cell r="FM290">
            <v>0</v>
          </cell>
          <cell r="FN290" t="str">
            <v>-</v>
          </cell>
          <cell r="FO290" t="str">
            <v>-</v>
          </cell>
          <cell r="FP290">
            <v>0</v>
          </cell>
          <cell r="FQ290" t="str">
            <v>-</v>
          </cell>
          <cell r="FR290" t="str">
            <v>-</v>
          </cell>
          <cell r="FS290">
            <v>0</v>
          </cell>
          <cell r="FT290" t="str">
            <v>-</v>
          </cell>
          <cell r="FU290" t="str">
            <v>-</v>
          </cell>
          <cell r="FV290">
            <v>0</v>
          </cell>
          <cell r="FW290" t="str">
            <v>-</v>
          </cell>
        </row>
        <row r="291">
          <cell r="A291" t="str">
            <v>ЖДППЭльтонЮФО</v>
          </cell>
          <cell r="B291" t="str">
            <v>Волгоградский</v>
          </cell>
          <cell r="C291" t="str">
            <v>Эльтон</v>
          </cell>
          <cell r="D291" t="str">
            <v>ЖДПП</v>
          </cell>
          <cell r="E291" t="str">
            <v>ЖДПП</v>
          </cell>
          <cell r="F291" t="str">
            <v>да</v>
          </cell>
          <cell r="G291" t="str">
            <v>ЮФО</v>
          </cell>
          <cell r="H291" t="str">
            <v>Волгоградская область</v>
          </cell>
          <cell r="I291" t="str">
            <v>Не является признаком отнесения к МТК</v>
          </cell>
          <cell r="J291" t="str">
            <v>Не является признаком отнесения к МТК</v>
          </cell>
          <cell r="K291" t="str">
            <v>нет</v>
          </cell>
          <cell r="L291" t="str">
            <v>Республика Казахстан</v>
          </cell>
          <cell r="M291" t="str">
            <v>Сайхин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>
            <v>891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>
            <v>0</v>
          </cell>
          <cell r="AB291" t="str">
            <v>-</v>
          </cell>
          <cell r="AC291" t="str">
            <v>-</v>
          </cell>
          <cell r="AD291" t="str">
            <v>-</v>
          </cell>
          <cell r="AE291" t="str">
            <v>-</v>
          </cell>
          <cell r="AF291">
            <v>0</v>
          </cell>
          <cell r="AG291">
            <v>891</v>
          </cell>
          <cell r="AH291" t="str">
            <v>-</v>
          </cell>
          <cell r="AI291" t="str">
            <v>-</v>
          </cell>
          <cell r="AJ291" t="str">
            <v>-</v>
          </cell>
          <cell r="AK291" t="str">
            <v>-</v>
          </cell>
          <cell r="AL291">
            <v>453</v>
          </cell>
          <cell r="AM291" t="str">
            <v>-</v>
          </cell>
          <cell r="AN291" t="str">
            <v>-</v>
          </cell>
          <cell r="AO291" t="str">
            <v>-</v>
          </cell>
          <cell r="AP291" t="str">
            <v>-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453</v>
          </cell>
          <cell r="AX291">
            <v>93</v>
          </cell>
          <cell r="AY291">
            <v>94</v>
          </cell>
          <cell r="AZ291">
            <v>61</v>
          </cell>
          <cell r="BA291">
            <v>66</v>
          </cell>
          <cell r="BB291">
            <v>314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314</v>
          </cell>
          <cell r="BN291" t="str">
            <v>-</v>
          </cell>
          <cell r="BO291" t="str">
            <v>-</v>
          </cell>
          <cell r="BP291">
            <v>95</v>
          </cell>
          <cell r="BQ291" t="str">
            <v>-</v>
          </cell>
          <cell r="BR291" t="str">
            <v>-</v>
          </cell>
          <cell r="BS291">
            <v>92</v>
          </cell>
          <cell r="BT291" t="str">
            <v>-</v>
          </cell>
          <cell r="BU291" t="str">
            <v>-</v>
          </cell>
          <cell r="BV291">
            <v>130</v>
          </cell>
          <cell r="BW291" t="str">
            <v>-</v>
          </cell>
          <cell r="BX291" t="str">
            <v>-</v>
          </cell>
          <cell r="BY291">
            <v>112</v>
          </cell>
          <cell r="BZ291">
            <v>429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429</v>
          </cell>
          <cell r="CL291" t="str">
            <v>-</v>
          </cell>
          <cell r="CM291" t="str">
            <v>-</v>
          </cell>
          <cell r="CN291">
            <v>88</v>
          </cell>
          <cell r="CO291" t="str">
            <v>-</v>
          </cell>
          <cell r="CP291" t="str">
            <v>-</v>
          </cell>
          <cell r="CQ291">
            <v>224</v>
          </cell>
          <cell r="CR291" t="str">
            <v>-</v>
          </cell>
          <cell r="CS291" t="str">
            <v>-</v>
          </cell>
          <cell r="CT291">
            <v>0</v>
          </cell>
          <cell r="CU291" t="str">
            <v>-</v>
          </cell>
          <cell r="CV291" t="str">
            <v>-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  <cell r="DD291" t="str">
            <v>-</v>
          </cell>
          <cell r="DE291" t="str">
            <v>-</v>
          </cell>
          <cell r="DF291">
            <v>286</v>
          </cell>
          <cell r="DG291" t="str">
            <v>-</v>
          </cell>
          <cell r="DH291" t="str">
            <v>-</v>
          </cell>
          <cell r="DI291">
            <v>195</v>
          </cell>
          <cell r="DJ291" t="str">
            <v>-</v>
          </cell>
          <cell r="DK291" t="str">
            <v>-</v>
          </cell>
          <cell r="DL291">
            <v>0</v>
          </cell>
          <cell r="DM291" t="str">
            <v>-</v>
          </cell>
          <cell r="DN291" t="str">
            <v>-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0</v>
          </cell>
          <cell r="DT291">
            <v>0</v>
          </cell>
          <cell r="DU291">
            <v>0</v>
          </cell>
          <cell r="DV291">
            <v>793</v>
          </cell>
          <cell r="DW291">
            <v>0</v>
          </cell>
          <cell r="DX291">
            <v>0</v>
          </cell>
          <cell r="DY291">
            <v>793</v>
          </cell>
          <cell r="DZ291" t="str">
            <v>-</v>
          </cell>
          <cell r="EA291" t="str">
            <v>-</v>
          </cell>
          <cell r="EB291">
            <v>100</v>
          </cell>
          <cell r="EC291" t="str">
            <v>-</v>
          </cell>
          <cell r="ED291" t="str">
            <v>-</v>
          </cell>
          <cell r="EE291">
            <v>303</v>
          </cell>
          <cell r="EF291" t="str">
            <v>-</v>
          </cell>
          <cell r="EG291" t="str">
            <v>-</v>
          </cell>
          <cell r="EH291">
            <v>431</v>
          </cell>
          <cell r="EI291" t="str">
            <v>-</v>
          </cell>
          <cell r="EJ291" t="str">
            <v>-</v>
          </cell>
          <cell r="EK291">
            <v>311</v>
          </cell>
          <cell r="EL291">
            <v>1145</v>
          </cell>
          <cell r="EM291" t="str">
            <v>-</v>
          </cell>
          <cell r="EN291" t="str">
            <v>-</v>
          </cell>
          <cell r="EO291">
            <v>0</v>
          </cell>
          <cell r="EP291" t="str">
            <v>-</v>
          </cell>
          <cell r="EQ291" t="str">
            <v>-</v>
          </cell>
          <cell r="ER291">
            <v>0</v>
          </cell>
          <cell r="ES291" t="str">
            <v>-</v>
          </cell>
          <cell r="ET291" t="str">
            <v>-</v>
          </cell>
          <cell r="EU291">
            <v>0</v>
          </cell>
          <cell r="EV291" t="str">
            <v>-</v>
          </cell>
          <cell r="EW291" t="str">
            <v>-</v>
          </cell>
          <cell r="EX291">
            <v>0</v>
          </cell>
          <cell r="EY291">
            <v>0</v>
          </cell>
          <cell r="EZ291" t="str">
            <v>-</v>
          </cell>
          <cell r="FA291" t="str">
            <v>-</v>
          </cell>
          <cell r="FB291">
            <v>0</v>
          </cell>
          <cell r="FC291" t="str">
            <v>-</v>
          </cell>
          <cell r="FD291" t="str">
            <v>-</v>
          </cell>
          <cell r="FE291">
            <v>0</v>
          </cell>
          <cell r="FF291" t="str">
            <v>-</v>
          </cell>
          <cell r="FG291" t="str">
            <v>-</v>
          </cell>
          <cell r="FH291">
            <v>0</v>
          </cell>
          <cell r="FI291" t="str">
            <v>-</v>
          </cell>
          <cell r="FJ291" t="str">
            <v>-</v>
          </cell>
          <cell r="FK291">
            <v>0</v>
          </cell>
          <cell r="FL291">
            <v>0</v>
          </cell>
          <cell r="FM291">
            <v>1145</v>
          </cell>
          <cell r="FN291" t="str">
            <v>-</v>
          </cell>
          <cell r="FO291" t="str">
            <v>-</v>
          </cell>
          <cell r="FP291">
            <v>272</v>
          </cell>
          <cell r="FQ291" t="str">
            <v>-</v>
          </cell>
          <cell r="FR291" t="str">
            <v>-</v>
          </cell>
          <cell r="FS291">
            <v>0</v>
          </cell>
          <cell r="FT291" t="str">
            <v>-</v>
          </cell>
          <cell r="FU291" t="str">
            <v>-</v>
          </cell>
          <cell r="FV291">
            <v>0</v>
          </cell>
          <cell r="FW291" t="str">
            <v>-</v>
          </cell>
        </row>
        <row r="292">
          <cell r="A292" t="str">
            <v>ЖДППУспенскаяЮФО</v>
          </cell>
          <cell r="B292" t="str">
            <v>Ростовский</v>
          </cell>
          <cell r="C292" t="str">
            <v>Успенская</v>
          </cell>
          <cell r="D292" t="str">
            <v>ЖДПП</v>
          </cell>
          <cell r="E292" t="str">
            <v>ЖДПП</v>
          </cell>
          <cell r="F292" t="str">
            <v>да</v>
          </cell>
          <cell r="G292" t="str">
            <v>ЮФО</v>
          </cell>
          <cell r="H292" t="str">
            <v>Ростовская область</v>
          </cell>
          <cell r="I292" t="str">
            <v>Западный</v>
          </cell>
          <cell r="J292" t="str">
            <v>Сухопутный</v>
          </cell>
          <cell r="K292" t="str">
            <v>нет</v>
          </cell>
          <cell r="L292" t="str">
            <v>не применимо (ДНР)</v>
          </cell>
          <cell r="M292" t="str">
            <v>Квашино</v>
          </cell>
          <cell r="N292">
            <v>0</v>
          </cell>
          <cell r="O292">
            <v>16060</v>
          </cell>
          <cell r="P292">
            <v>0</v>
          </cell>
          <cell r="Q292">
            <v>44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>
            <v>2982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>
            <v>718</v>
          </cell>
          <cell r="AB292" t="str">
            <v>-</v>
          </cell>
          <cell r="AC292" t="str">
            <v>-</v>
          </cell>
          <cell r="AD292" t="str">
            <v>-</v>
          </cell>
          <cell r="AE292" t="str">
            <v>-</v>
          </cell>
          <cell r="AF292">
            <v>0</v>
          </cell>
          <cell r="AG292">
            <v>3700</v>
          </cell>
          <cell r="AH292" t="str">
            <v>-</v>
          </cell>
          <cell r="AI292" t="str">
            <v>-</v>
          </cell>
          <cell r="AJ292" t="str">
            <v>-</v>
          </cell>
          <cell r="AK292" t="str">
            <v>-</v>
          </cell>
          <cell r="AL292">
            <v>6363</v>
          </cell>
          <cell r="AM292" t="str">
            <v>-</v>
          </cell>
          <cell r="AN292" t="str">
            <v>-</v>
          </cell>
          <cell r="AO292" t="str">
            <v>-</v>
          </cell>
          <cell r="AP292" t="str">
            <v>-</v>
          </cell>
          <cell r="AQ292">
            <v>711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7074</v>
          </cell>
          <cell r="AX292">
            <v>1500</v>
          </cell>
          <cell r="AY292">
            <v>1750</v>
          </cell>
          <cell r="AZ292">
            <v>1128</v>
          </cell>
          <cell r="BA292">
            <v>1415</v>
          </cell>
          <cell r="BB292">
            <v>5793</v>
          </cell>
          <cell r="BC292">
            <v>166</v>
          </cell>
          <cell r="BD292">
            <v>184</v>
          </cell>
          <cell r="BE292">
            <v>184</v>
          </cell>
          <cell r="BF292">
            <v>184</v>
          </cell>
          <cell r="BG292">
            <v>718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6511</v>
          </cell>
          <cell r="BN292" t="str">
            <v>-</v>
          </cell>
          <cell r="BO292" t="str">
            <v>-</v>
          </cell>
          <cell r="BP292">
            <v>1170</v>
          </cell>
          <cell r="BQ292" t="str">
            <v>-</v>
          </cell>
          <cell r="BR292" t="str">
            <v>-</v>
          </cell>
          <cell r="BS292">
            <v>833</v>
          </cell>
          <cell r="BT292" t="str">
            <v>-</v>
          </cell>
          <cell r="BU292" t="str">
            <v>-</v>
          </cell>
          <cell r="BV292">
            <v>664</v>
          </cell>
          <cell r="BW292" t="str">
            <v>-</v>
          </cell>
          <cell r="BX292" t="str">
            <v>-</v>
          </cell>
          <cell r="BY292">
            <v>811</v>
          </cell>
          <cell r="BZ292">
            <v>3478</v>
          </cell>
          <cell r="CA292">
            <v>166</v>
          </cell>
          <cell r="CB292">
            <v>30</v>
          </cell>
          <cell r="CC292">
            <v>144</v>
          </cell>
          <cell r="CD292">
            <v>184</v>
          </cell>
          <cell r="CE292">
            <v>524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4002</v>
          </cell>
          <cell r="CL292" t="str">
            <v>-</v>
          </cell>
          <cell r="CM292" t="str">
            <v>-</v>
          </cell>
          <cell r="CN292">
            <v>684</v>
          </cell>
          <cell r="CO292" t="str">
            <v>-</v>
          </cell>
          <cell r="CP292" t="str">
            <v>-</v>
          </cell>
          <cell r="CQ292">
            <v>892</v>
          </cell>
          <cell r="CR292" t="str">
            <v>-</v>
          </cell>
          <cell r="CS292" t="str">
            <v>-</v>
          </cell>
          <cell r="CT292">
            <v>166</v>
          </cell>
          <cell r="CU292" t="str">
            <v>-</v>
          </cell>
          <cell r="CV292" t="str">
            <v>-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  <cell r="DD292" t="str">
            <v>-</v>
          </cell>
          <cell r="DE292" t="str">
            <v>-</v>
          </cell>
          <cell r="DF292">
            <v>934</v>
          </cell>
          <cell r="DG292" t="str">
            <v>-</v>
          </cell>
          <cell r="DH292" t="str">
            <v>-</v>
          </cell>
          <cell r="DI292">
            <v>967</v>
          </cell>
          <cell r="DJ292" t="str">
            <v>-</v>
          </cell>
          <cell r="DK292" t="str">
            <v>-</v>
          </cell>
          <cell r="DL292">
            <v>202</v>
          </cell>
          <cell r="DM292" t="str">
            <v>-</v>
          </cell>
          <cell r="DN292" t="str">
            <v>-</v>
          </cell>
          <cell r="DO292">
            <v>184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T292">
            <v>0</v>
          </cell>
          <cell r="DU292">
            <v>0</v>
          </cell>
          <cell r="DV292">
            <v>3477</v>
          </cell>
          <cell r="DW292">
            <v>552</v>
          </cell>
          <cell r="DX292">
            <v>0</v>
          </cell>
          <cell r="DY292">
            <v>4029</v>
          </cell>
          <cell r="DZ292" t="str">
            <v>-</v>
          </cell>
          <cell r="EA292" t="str">
            <v>-</v>
          </cell>
          <cell r="EB292">
            <v>1060</v>
          </cell>
          <cell r="EC292" t="str">
            <v>-</v>
          </cell>
          <cell r="ED292" t="str">
            <v>-</v>
          </cell>
          <cell r="EE292">
            <v>667</v>
          </cell>
          <cell r="EF292" t="str">
            <v>-</v>
          </cell>
          <cell r="EG292" t="str">
            <v>-</v>
          </cell>
          <cell r="EH292">
            <v>730</v>
          </cell>
          <cell r="EI292" t="str">
            <v>-</v>
          </cell>
          <cell r="EJ292" t="str">
            <v>-</v>
          </cell>
          <cell r="EK292">
            <v>1083</v>
          </cell>
          <cell r="EL292">
            <v>3540</v>
          </cell>
          <cell r="EM292" t="str">
            <v>-</v>
          </cell>
          <cell r="EN292" t="str">
            <v>-</v>
          </cell>
          <cell r="EO292">
            <v>256</v>
          </cell>
          <cell r="EP292" t="str">
            <v>-</v>
          </cell>
          <cell r="EQ292" t="str">
            <v>-</v>
          </cell>
          <cell r="ER292">
            <v>184</v>
          </cell>
          <cell r="ES292" t="str">
            <v>-</v>
          </cell>
          <cell r="ET292" t="str">
            <v>-</v>
          </cell>
          <cell r="EU292">
            <v>176</v>
          </cell>
          <cell r="EV292" t="str">
            <v>-</v>
          </cell>
          <cell r="EW292" t="str">
            <v>-</v>
          </cell>
          <cell r="EX292">
            <v>182</v>
          </cell>
          <cell r="EY292">
            <v>798</v>
          </cell>
          <cell r="EZ292" t="str">
            <v>-</v>
          </cell>
          <cell r="FA292" t="str">
            <v>-</v>
          </cell>
          <cell r="FB292">
            <v>0</v>
          </cell>
          <cell r="FC292" t="str">
            <v>-</v>
          </cell>
          <cell r="FD292" t="str">
            <v>-</v>
          </cell>
          <cell r="FE292">
            <v>0</v>
          </cell>
          <cell r="FF292" t="str">
            <v>-</v>
          </cell>
          <cell r="FG292" t="str">
            <v>-</v>
          </cell>
          <cell r="FH292">
            <v>0</v>
          </cell>
          <cell r="FI292" t="str">
            <v>-</v>
          </cell>
          <cell r="FJ292" t="str">
            <v>-</v>
          </cell>
          <cell r="FK292">
            <v>0</v>
          </cell>
          <cell r="FL292">
            <v>0</v>
          </cell>
          <cell r="FM292">
            <v>4338</v>
          </cell>
          <cell r="FN292" t="str">
            <v>-</v>
          </cell>
          <cell r="FO292" t="str">
            <v>-</v>
          </cell>
          <cell r="FP292">
            <v>929</v>
          </cell>
          <cell r="FQ292" t="str">
            <v>-</v>
          </cell>
          <cell r="FR292" t="str">
            <v>-</v>
          </cell>
          <cell r="FS292">
            <v>166</v>
          </cell>
          <cell r="FT292" t="str">
            <v>-</v>
          </cell>
          <cell r="FU292" t="str">
            <v>-</v>
          </cell>
          <cell r="FV292">
            <v>0</v>
          </cell>
          <cell r="FW292" t="str">
            <v>-</v>
          </cell>
        </row>
        <row r="293">
          <cell r="A293" t="str">
            <v>ЖДППХасанДФО</v>
          </cell>
          <cell r="B293" t="str">
            <v>Владивостокский</v>
          </cell>
          <cell r="C293" t="str">
            <v>Хасан</v>
          </cell>
          <cell r="D293" t="str">
            <v>ЖДПП</v>
          </cell>
          <cell r="E293" t="str">
            <v>ЖДПП</v>
          </cell>
          <cell r="F293" t="str">
            <v>да</v>
          </cell>
          <cell r="G293" t="str">
            <v>ДФО</v>
          </cell>
          <cell r="H293" t="str">
            <v>Приморский край</v>
          </cell>
          <cell r="I293" t="str">
            <v>Восток</v>
          </cell>
          <cell r="J293" t="str">
            <v>РК (сухопутный)</v>
          </cell>
          <cell r="K293" t="str">
            <v>нет</v>
          </cell>
          <cell r="L293" t="str">
            <v>Корейская Народно-Демократическая Республика</v>
          </cell>
          <cell r="M293" t="str">
            <v>Туманган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>
            <v>1233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>
            <v>277</v>
          </cell>
          <cell r="AB293" t="str">
            <v>-</v>
          </cell>
          <cell r="AC293" t="str">
            <v>-</v>
          </cell>
          <cell r="AD293" t="str">
            <v>-</v>
          </cell>
          <cell r="AE293" t="str">
            <v>-</v>
          </cell>
          <cell r="AF293">
            <v>0</v>
          </cell>
          <cell r="AG293">
            <v>1510</v>
          </cell>
          <cell r="AH293" t="str">
            <v>-</v>
          </cell>
          <cell r="AI293" t="str">
            <v>-</v>
          </cell>
          <cell r="AJ293" t="str">
            <v>-</v>
          </cell>
          <cell r="AK293" t="str">
            <v>-</v>
          </cell>
          <cell r="AL293">
            <v>392</v>
          </cell>
          <cell r="AM293" t="str">
            <v>-</v>
          </cell>
          <cell r="AN293" t="str">
            <v>-</v>
          </cell>
          <cell r="AO293" t="str">
            <v>-</v>
          </cell>
          <cell r="AP293" t="str">
            <v>-</v>
          </cell>
          <cell r="AQ293">
            <v>255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647</v>
          </cell>
          <cell r="AX293">
            <v>133</v>
          </cell>
          <cell r="AY293">
            <v>101</v>
          </cell>
          <cell r="AZ293">
            <v>69</v>
          </cell>
          <cell r="BA293">
            <v>79</v>
          </cell>
          <cell r="BB293">
            <v>382</v>
          </cell>
          <cell r="BC293">
            <v>39</v>
          </cell>
          <cell r="BD293">
            <v>44</v>
          </cell>
          <cell r="BE293">
            <v>44</v>
          </cell>
          <cell r="BF293">
            <v>42</v>
          </cell>
          <cell r="BG293">
            <v>169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551</v>
          </cell>
          <cell r="BN293" t="str">
            <v>-</v>
          </cell>
          <cell r="BO293" t="str">
            <v>-</v>
          </cell>
          <cell r="BP293">
            <v>61</v>
          </cell>
          <cell r="BQ293" t="str">
            <v>-</v>
          </cell>
          <cell r="BR293" t="str">
            <v>-</v>
          </cell>
          <cell r="BS293">
            <v>62</v>
          </cell>
          <cell r="BT293" t="str">
            <v>-</v>
          </cell>
          <cell r="BU293" t="str">
            <v>-</v>
          </cell>
          <cell r="BV293">
            <v>28</v>
          </cell>
          <cell r="BW293" t="str">
            <v>-</v>
          </cell>
          <cell r="BX293" t="str">
            <v>-</v>
          </cell>
          <cell r="BY293">
            <v>0</v>
          </cell>
          <cell r="BZ293">
            <v>151</v>
          </cell>
          <cell r="CA293">
            <v>15</v>
          </cell>
          <cell r="CB293">
            <v>0</v>
          </cell>
          <cell r="CC293">
            <v>2</v>
          </cell>
          <cell r="CD293">
            <v>0</v>
          </cell>
          <cell r="CE293">
            <v>17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168</v>
          </cell>
          <cell r="CL293" t="str">
            <v>-</v>
          </cell>
          <cell r="CM293" t="str">
            <v>-</v>
          </cell>
          <cell r="CN293">
            <v>0</v>
          </cell>
          <cell r="CO293" t="str">
            <v>-</v>
          </cell>
          <cell r="CP293" t="str">
            <v>-</v>
          </cell>
          <cell r="CQ293">
            <v>0</v>
          </cell>
          <cell r="CR293" t="str">
            <v>-</v>
          </cell>
          <cell r="CS293" t="str">
            <v>-</v>
          </cell>
          <cell r="CT293">
            <v>0</v>
          </cell>
          <cell r="CU293" t="str">
            <v>-</v>
          </cell>
          <cell r="CV293" t="str">
            <v>-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B293">
            <v>0</v>
          </cell>
          <cell r="DC293">
            <v>0</v>
          </cell>
          <cell r="DD293" t="str">
            <v>-</v>
          </cell>
          <cell r="DE293" t="str">
            <v>-</v>
          </cell>
          <cell r="DF293">
            <v>0</v>
          </cell>
          <cell r="DG293" t="str">
            <v>-</v>
          </cell>
          <cell r="DH293" t="str">
            <v>-</v>
          </cell>
          <cell r="DI293">
            <v>0</v>
          </cell>
          <cell r="DJ293" t="str">
            <v>-</v>
          </cell>
          <cell r="DK293" t="str">
            <v>-</v>
          </cell>
          <cell r="DL293">
            <v>0</v>
          </cell>
          <cell r="DM293" t="str">
            <v>-</v>
          </cell>
          <cell r="DN293" t="str">
            <v>-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T293">
            <v>0</v>
          </cell>
          <cell r="DU293">
            <v>0</v>
          </cell>
          <cell r="DV293">
            <v>0</v>
          </cell>
          <cell r="DW293">
            <v>0</v>
          </cell>
          <cell r="DX293">
            <v>0</v>
          </cell>
          <cell r="DY293">
            <v>0</v>
          </cell>
          <cell r="DZ293" t="str">
            <v>-</v>
          </cell>
          <cell r="EA293" t="str">
            <v>-</v>
          </cell>
          <cell r="EB293">
            <v>0</v>
          </cell>
          <cell r="EC293" t="str">
            <v>-</v>
          </cell>
          <cell r="ED293" t="str">
            <v>-</v>
          </cell>
          <cell r="EE293">
            <v>0</v>
          </cell>
          <cell r="EF293" t="str">
            <v>-</v>
          </cell>
          <cell r="EG293" t="str">
            <v>-</v>
          </cell>
          <cell r="EH293">
            <v>0</v>
          </cell>
          <cell r="EI293" t="str">
            <v>-</v>
          </cell>
          <cell r="EJ293" t="str">
            <v>-</v>
          </cell>
          <cell r="EK293">
            <v>0</v>
          </cell>
          <cell r="EL293">
            <v>0</v>
          </cell>
          <cell r="EM293" t="str">
            <v>-</v>
          </cell>
          <cell r="EN293" t="str">
            <v>-</v>
          </cell>
          <cell r="EO293">
            <v>0</v>
          </cell>
          <cell r="EP293" t="str">
            <v>-</v>
          </cell>
          <cell r="EQ293" t="str">
            <v>-</v>
          </cell>
          <cell r="ER293">
            <v>0</v>
          </cell>
          <cell r="ES293" t="str">
            <v>-</v>
          </cell>
          <cell r="ET293" t="str">
            <v>-</v>
          </cell>
          <cell r="EU293">
            <v>0</v>
          </cell>
          <cell r="EV293" t="str">
            <v>-</v>
          </cell>
          <cell r="EW293" t="str">
            <v>-</v>
          </cell>
          <cell r="EX293">
            <v>2</v>
          </cell>
          <cell r="EY293">
            <v>2</v>
          </cell>
          <cell r="EZ293" t="str">
            <v>-</v>
          </cell>
          <cell r="FA293" t="str">
            <v>-</v>
          </cell>
          <cell r="FB293">
            <v>0</v>
          </cell>
          <cell r="FC293" t="str">
            <v>-</v>
          </cell>
          <cell r="FD293" t="str">
            <v>-</v>
          </cell>
          <cell r="FE293">
            <v>0</v>
          </cell>
          <cell r="FF293" t="str">
            <v>-</v>
          </cell>
          <cell r="FG293" t="str">
            <v>-</v>
          </cell>
          <cell r="FH293">
            <v>0</v>
          </cell>
          <cell r="FI293" t="str">
            <v>-</v>
          </cell>
          <cell r="FJ293" t="str">
            <v>-</v>
          </cell>
          <cell r="FK293">
            <v>0</v>
          </cell>
          <cell r="FL293">
            <v>0</v>
          </cell>
          <cell r="FM293">
            <v>2</v>
          </cell>
          <cell r="FN293" t="str">
            <v>-</v>
          </cell>
          <cell r="FO293" t="str">
            <v>-</v>
          </cell>
          <cell r="FP293">
            <v>76</v>
          </cell>
          <cell r="FQ293" t="str">
            <v>-</v>
          </cell>
          <cell r="FR293" t="str">
            <v>-</v>
          </cell>
          <cell r="FS293">
            <v>0</v>
          </cell>
          <cell r="FT293" t="str">
            <v>-</v>
          </cell>
          <cell r="FU293" t="str">
            <v>-</v>
          </cell>
          <cell r="FV293">
            <v>0</v>
          </cell>
          <cell r="FW293" t="str">
            <v>-</v>
          </cell>
        </row>
        <row r="294">
          <cell r="A294" t="str">
            <v>ЖДППЧерняховскСЗФО</v>
          </cell>
          <cell r="B294" t="str">
            <v>Калининградский</v>
          </cell>
          <cell r="C294" t="str">
            <v>Черняховск</v>
          </cell>
          <cell r="D294" t="str">
            <v>ЖДПП</v>
          </cell>
          <cell r="E294" t="str">
            <v>ЖДПП</v>
          </cell>
          <cell r="F294" t="str">
            <v>да</v>
          </cell>
          <cell r="G294" t="str">
            <v>СЗФО</v>
          </cell>
          <cell r="H294" t="str">
            <v>Калининградская область</v>
          </cell>
          <cell r="I294" t="str">
            <v>Западный</v>
          </cell>
          <cell r="J294" t="str">
            <v>Сухопутный</v>
          </cell>
          <cell r="K294" t="str">
            <v>нет</v>
          </cell>
          <cell r="L294" t="str">
            <v>Литовская Республика</v>
          </cell>
          <cell r="M294" t="str">
            <v>Кибартай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>
            <v>4273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>
            <v>0</v>
          </cell>
          <cell r="AB294" t="str">
            <v>-</v>
          </cell>
          <cell r="AC294" t="str">
            <v>-</v>
          </cell>
          <cell r="AD294" t="str">
            <v>-</v>
          </cell>
          <cell r="AE294" t="str">
            <v>-</v>
          </cell>
          <cell r="AF294">
            <v>0</v>
          </cell>
          <cell r="AG294">
            <v>4273</v>
          </cell>
          <cell r="AH294" t="str">
            <v>-</v>
          </cell>
          <cell r="AI294" t="str">
            <v>-</v>
          </cell>
          <cell r="AJ294" t="str">
            <v>-</v>
          </cell>
          <cell r="AK294" t="str">
            <v>-</v>
          </cell>
          <cell r="AL294">
            <v>0</v>
          </cell>
          <cell r="AM294" t="str">
            <v>-</v>
          </cell>
          <cell r="AN294" t="str">
            <v>-</v>
          </cell>
          <cell r="AO294" t="str">
            <v>-</v>
          </cell>
          <cell r="AP294" t="str">
            <v>-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-</v>
          </cell>
          <cell r="BO294" t="str">
            <v>-</v>
          </cell>
          <cell r="BP294">
            <v>0</v>
          </cell>
          <cell r="BQ294" t="str">
            <v>-</v>
          </cell>
          <cell r="BR294" t="str">
            <v>-</v>
          </cell>
          <cell r="BS294">
            <v>0</v>
          </cell>
          <cell r="BT294" t="str">
            <v>-</v>
          </cell>
          <cell r="BU294" t="str">
            <v>-</v>
          </cell>
          <cell r="BV294">
            <v>0</v>
          </cell>
          <cell r="BW294" t="str">
            <v>-</v>
          </cell>
          <cell r="BX294" t="str">
            <v>-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 t="str">
            <v>-</v>
          </cell>
          <cell r="CM294" t="str">
            <v>-</v>
          </cell>
          <cell r="CN294">
            <v>0</v>
          </cell>
          <cell r="CO294" t="str">
            <v>-</v>
          </cell>
          <cell r="CP294" t="str">
            <v>-</v>
          </cell>
          <cell r="CQ294">
            <v>0</v>
          </cell>
          <cell r="CR294" t="str">
            <v>-</v>
          </cell>
          <cell r="CS294" t="str">
            <v>-</v>
          </cell>
          <cell r="CT294">
            <v>0</v>
          </cell>
          <cell r="CU294" t="str">
            <v>-</v>
          </cell>
          <cell r="CV294" t="str">
            <v>-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 t="str">
            <v>-</v>
          </cell>
          <cell r="DE294" t="str">
            <v>-</v>
          </cell>
          <cell r="DF294">
            <v>0</v>
          </cell>
          <cell r="DG294" t="str">
            <v>-</v>
          </cell>
          <cell r="DH294" t="str">
            <v>-</v>
          </cell>
          <cell r="DI294">
            <v>0</v>
          </cell>
          <cell r="DJ294" t="str">
            <v>-</v>
          </cell>
          <cell r="DK294" t="str">
            <v>-</v>
          </cell>
          <cell r="DL294">
            <v>0</v>
          </cell>
          <cell r="DM294" t="str">
            <v>-</v>
          </cell>
          <cell r="DN294" t="str">
            <v>-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T294">
            <v>0</v>
          </cell>
          <cell r="DU294">
            <v>0</v>
          </cell>
          <cell r="DV294">
            <v>0</v>
          </cell>
          <cell r="DW294">
            <v>0</v>
          </cell>
          <cell r="DX294">
            <v>0</v>
          </cell>
          <cell r="DY294">
            <v>0</v>
          </cell>
          <cell r="DZ294" t="str">
            <v>-</v>
          </cell>
          <cell r="EA294" t="str">
            <v>-</v>
          </cell>
          <cell r="EB294">
            <v>0</v>
          </cell>
          <cell r="EC294" t="str">
            <v>-</v>
          </cell>
          <cell r="ED294" t="str">
            <v>-</v>
          </cell>
          <cell r="EE294">
            <v>0</v>
          </cell>
          <cell r="EF294" t="str">
            <v>-</v>
          </cell>
          <cell r="EG294" t="str">
            <v>-</v>
          </cell>
          <cell r="EH294">
            <v>0</v>
          </cell>
          <cell r="EI294" t="str">
            <v>-</v>
          </cell>
          <cell r="EJ294" t="str">
            <v>-</v>
          </cell>
          <cell r="EK294">
            <v>0</v>
          </cell>
          <cell r="EL294">
            <v>0</v>
          </cell>
          <cell r="EM294" t="str">
            <v>-</v>
          </cell>
          <cell r="EN294" t="str">
            <v>-</v>
          </cell>
          <cell r="EO294">
            <v>0</v>
          </cell>
          <cell r="EP294" t="str">
            <v>-</v>
          </cell>
          <cell r="EQ294" t="str">
            <v>-</v>
          </cell>
          <cell r="ER294">
            <v>0</v>
          </cell>
          <cell r="ES294" t="str">
            <v>-</v>
          </cell>
          <cell r="ET294" t="str">
            <v>-</v>
          </cell>
          <cell r="EU294">
            <v>0</v>
          </cell>
          <cell r="EV294" t="str">
            <v>-</v>
          </cell>
          <cell r="EW294" t="str">
            <v>-</v>
          </cell>
          <cell r="EX294">
            <v>0</v>
          </cell>
          <cell r="EY294">
            <v>0</v>
          </cell>
          <cell r="EZ294" t="str">
            <v>-</v>
          </cell>
          <cell r="FA294" t="str">
            <v>-</v>
          </cell>
          <cell r="FB294">
            <v>0</v>
          </cell>
          <cell r="FC294" t="str">
            <v>-</v>
          </cell>
          <cell r="FD294" t="str">
            <v>-</v>
          </cell>
          <cell r="FE294">
            <v>0</v>
          </cell>
          <cell r="FF294" t="str">
            <v>-</v>
          </cell>
          <cell r="FG294" t="str">
            <v>-</v>
          </cell>
          <cell r="FH294">
            <v>0</v>
          </cell>
          <cell r="FI294" t="str">
            <v>-</v>
          </cell>
          <cell r="FJ294" t="str">
            <v>-</v>
          </cell>
          <cell r="FK294">
            <v>0</v>
          </cell>
          <cell r="FL294">
            <v>0</v>
          </cell>
          <cell r="FM294">
            <v>0</v>
          </cell>
          <cell r="FN294" t="str">
            <v>-</v>
          </cell>
          <cell r="FO294" t="str">
            <v>-</v>
          </cell>
          <cell r="FP294">
            <v>0</v>
          </cell>
          <cell r="FQ294" t="str">
            <v>-</v>
          </cell>
          <cell r="FR294" t="str">
            <v>-</v>
          </cell>
          <cell r="FS294">
            <v>0</v>
          </cell>
          <cell r="FT294" t="str">
            <v>-</v>
          </cell>
          <cell r="FU294" t="str">
            <v>-</v>
          </cell>
          <cell r="FV294">
            <v>0</v>
          </cell>
          <cell r="FW294" t="str">
            <v>-</v>
          </cell>
        </row>
        <row r="295">
          <cell r="A295" t="str">
            <v>ЖДППЧертковоЮФО</v>
          </cell>
          <cell r="B295" t="str">
            <v>Ростовский</v>
          </cell>
          <cell r="C295" t="str">
            <v>Чертково</v>
          </cell>
          <cell r="D295" t="str">
            <v>ЖДПП</v>
          </cell>
          <cell r="E295" t="str">
            <v>ЖДПП</v>
          </cell>
          <cell r="F295" t="str">
            <v>нет</v>
          </cell>
          <cell r="G295" t="str">
            <v>ЮФО</v>
          </cell>
          <cell r="H295" t="str">
            <v>Ростовская область</v>
          </cell>
          <cell r="I295" t="str">
            <v>Западный</v>
          </cell>
          <cell r="J295" t="str">
            <v>Сухопутный</v>
          </cell>
          <cell r="K295" t="str">
            <v>нет</v>
          </cell>
          <cell r="L295" t="str">
            <v>не применимо (ЛНР)</v>
          </cell>
          <cell r="M295" t="str">
            <v>Зариновка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>
            <v>0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>
            <v>0</v>
          </cell>
          <cell r="AB295" t="str">
            <v>-</v>
          </cell>
          <cell r="AC295" t="str">
            <v>-</v>
          </cell>
          <cell r="AD295" t="str">
            <v>-</v>
          </cell>
          <cell r="AE295" t="str">
            <v>-</v>
          </cell>
          <cell r="AF295">
            <v>0</v>
          </cell>
          <cell r="AG295">
            <v>0</v>
          </cell>
          <cell r="AH295" t="str">
            <v>-</v>
          </cell>
          <cell r="AI295" t="str">
            <v>-</v>
          </cell>
          <cell r="AJ295" t="str">
            <v>-</v>
          </cell>
          <cell r="AK295" t="str">
            <v>-</v>
          </cell>
          <cell r="AL295">
            <v>0</v>
          </cell>
          <cell r="AM295" t="str">
            <v>-</v>
          </cell>
          <cell r="AN295" t="str">
            <v>-</v>
          </cell>
          <cell r="AO295" t="str">
            <v>-</v>
          </cell>
          <cell r="AP295" t="str">
            <v>-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-</v>
          </cell>
          <cell r="BO295" t="str">
            <v>-</v>
          </cell>
          <cell r="BP295">
            <v>0</v>
          </cell>
          <cell r="BQ295" t="str">
            <v>-</v>
          </cell>
          <cell r="BR295" t="str">
            <v>-</v>
          </cell>
          <cell r="BS295">
            <v>0</v>
          </cell>
          <cell r="BT295" t="str">
            <v>-</v>
          </cell>
          <cell r="BU295" t="str">
            <v>-</v>
          </cell>
          <cell r="BV295">
            <v>0</v>
          </cell>
          <cell r="BW295" t="str">
            <v>-</v>
          </cell>
          <cell r="BX295" t="str">
            <v>-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 t="str">
            <v>-</v>
          </cell>
          <cell r="CM295" t="str">
            <v>-</v>
          </cell>
          <cell r="CN295">
            <v>0</v>
          </cell>
          <cell r="CO295" t="str">
            <v>-</v>
          </cell>
          <cell r="CP295" t="str">
            <v>-</v>
          </cell>
          <cell r="CQ295">
            <v>0</v>
          </cell>
          <cell r="CR295" t="str">
            <v>-</v>
          </cell>
          <cell r="CS295" t="str">
            <v>-</v>
          </cell>
          <cell r="CT295">
            <v>0</v>
          </cell>
          <cell r="CU295" t="str">
            <v>-</v>
          </cell>
          <cell r="CV295" t="str">
            <v>-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  <cell r="DD295" t="str">
            <v>-</v>
          </cell>
          <cell r="DE295" t="str">
            <v>-</v>
          </cell>
          <cell r="DF295">
            <v>0</v>
          </cell>
          <cell r="DG295" t="str">
            <v>-</v>
          </cell>
          <cell r="DH295" t="str">
            <v>-</v>
          </cell>
          <cell r="DI295">
            <v>0</v>
          </cell>
          <cell r="DJ295" t="str">
            <v>-</v>
          </cell>
          <cell r="DK295" t="str">
            <v>-</v>
          </cell>
          <cell r="DL295">
            <v>0</v>
          </cell>
          <cell r="DM295" t="str">
            <v>-</v>
          </cell>
          <cell r="DN295" t="str">
            <v>-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0</v>
          </cell>
          <cell r="DT295">
            <v>0</v>
          </cell>
          <cell r="DU295">
            <v>0</v>
          </cell>
          <cell r="DV295">
            <v>0</v>
          </cell>
          <cell r="DW295">
            <v>0</v>
          </cell>
          <cell r="DX295">
            <v>0</v>
          </cell>
          <cell r="DY295">
            <v>0</v>
          </cell>
          <cell r="DZ295" t="str">
            <v>-</v>
          </cell>
          <cell r="EA295" t="str">
            <v>-</v>
          </cell>
          <cell r="EB295">
            <v>0</v>
          </cell>
          <cell r="EC295" t="str">
            <v>-</v>
          </cell>
          <cell r="ED295" t="str">
            <v>-</v>
          </cell>
          <cell r="EE295">
            <v>0</v>
          </cell>
          <cell r="EF295" t="str">
            <v>-</v>
          </cell>
          <cell r="EG295" t="str">
            <v>-</v>
          </cell>
          <cell r="EH295">
            <v>0</v>
          </cell>
          <cell r="EI295" t="str">
            <v>-</v>
          </cell>
          <cell r="EJ295" t="str">
            <v>-</v>
          </cell>
          <cell r="EK295">
            <v>0</v>
          </cell>
          <cell r="EL295">
            <v>0</v>
          </cell>
          <cell r="EM295" t="str">
            <v>-</v>
          </cell>
          <cell r="EN295" t="str">
            <v>-</v>
          </cell>
          <cell r="EO295">
            <v>0</v>
          </cell>
          <cell r="EP295" t="str">
            <v>-</v>
          </cell>
          <cell r="EQ295" t="str">
            <v>-</v>
          </cell>
          <cell r="ER295">
            <v>0</v>
          </cell>
          <cell r="ES295" t="str">
            <v>-</v>
          </cell>
          <cell r="ET295" t="str">
            <v>-</v>
          </cell>
          <cell r="EU295">
            <v>0</v>
          </cell>
          <cell r="EV295" t="str">
            <v>-</v>
          </cell>
          <cell r="EW295" t="str">
            <v>-</v>
          </cell>
          <cell r="EX295">
            <v>0</v>
          </cell>
          <cell r="EY295">
            <v>0</v>
          </cell>
          <cell r="EZ295" t="str">
            <v>-</v>
          </cell>
          <cell r="FA295" t="str">
            <v>-</v>
          </cell>
          <cell r="FB295">
            <v>0</v>
          </cell>
          <cell r="FC295" t="str">
            <v>-</v>
          </cell>
          <cell r="FD295" t="str">
            <v>-</v>
          </cell>
          <cell r="FE295">
            <v>0</v>
          </cell>
          <cell r="FF295" t="str">
            <v>-</v>
          </cell>
          <cell r="FG295" t="str">
            <v>-</v>
          </cell>
          <cell r="FH295">
            <v>0</v>
          </cell>
          <cell r="FI295" t="str">
            <v>-</v>
          </cell>
          <cell r="FJ295" t="str">
            <v>-</v>
          </cell>
          <cell r="FK295">
            <v>0</v>
          </cell>
          <cell r="FL295">
            <v>0</v>
          </cell>
          <cell r="FM295">
            <v>0</v>
          </cell>
          <cell r="FN295" t="str">
            <v>-</v>
          </cell>
          <cell r="FO295" t="str">
            <v>-</v>
          </cell>
          <cell r="FP295">
            <v>0</v>
          </cell>
          <cell r="FQ295" t="str">
            <v>-</v>
          </cell>
          <cell r="FR295" t="str">
            <v>-</v>
          </cell>
          <cell r="FS295">
            <v>0</v>
          </cell>
          <cell r="FT295" t="str">
            <v>-</v>
          </cell>
          <cell r="FU295" t="str">
            <v>-</v>
          </cell>
          <cell r="FV295">
            <v>0</v>
          </cell>
          <cell r="FW295" t="str">
            <v>-</v>
          </cell>
        </row>
        <row r="296">
          <cell r="A296" t="str">
            <v>МППАзовЮФО</v>
          </cell>
          <cell r="B296" t="str">
            <v>Ростовский</v>
          </cell>
          <cell r="C296" t="str">
            <v>Азов</v>
          </cell>
          <cell r="D296" t="str">
            <v>МПП</v>
          </cell>
          <cell r="E296" t="str">
            <v>МПП</v>
          </cell>
          <cell r="F296" t="str">
            <v>да</v>
          </cell>
          <cell r="G296" t="str">
            <v>ЮФО</v>
          </cell>
          <cell r="H296" t="str">
            <v>Ростовская область</v>
          </cell>
          <cell r="I296" t="str">
            <v>АЧБ</v>
          </cell>
          <cell r="J296" t="str">
            <v>Морской</v>
          </cell>
          <cell r="K296" t="str">
            <v>нет</v>
          </cell>
          <cell r="L296" t="str">
            <v>не применимо</v>
          </cell>
          <cell r="M296" t="str">
            <v>не применимо</v>
          </cell>
          <cell r="N296">
            <v>694</v>
          </cell>
          <cell r="O296">
            <v>0</v>
          </cell>
          <cell r="P296">
            <v>0</v>
          </cell>
          <cell r="Q296">
            <v>694</v>
          </cell>
          <cell r="R296">
            <v>449</v>
          </cell>
          <cell r="S296">
            <v>717</v>
          </cell>
          <cell r="T296">
            <v>604</v>
          </cell>
          <cell r="U296">
            <v>709</v>
          </cell>
          <cell r="V296">
            <v>2479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2479</v>
          </cell>
          <cell r="AH296">
            <v>666</v>
          </cell>
          <cell r="AI296">
            <v>883</v>
          </cell>
          <cell r="AJ296">
            <v>1075</v>
          </cell>
          <cell r="AK296">
            <v>603</v>
          </cell>
          <cell r="AL296">
            <v>3227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3227</v>
          </cell>
          <cell r="AX296">
            <v>627</v>
          </cell>
          <cell r="AY296">
            <v>622</v>
          </cell>
          <cell r="AZ296">
            <v>821</v>
          </cell>
          <cell r="BA296">
            <v>629</v>
          </cell>
          <cell r="BB296">
            <v>2699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2699</v>
          </cell>
          <cell r="BN296">
            <v>243</v>
          </cell>
          <cell r="BO296">
            <v>212</v>
          </cell>
          <cell r="BP296">
            <v>455</v>
          </cell>
          <cell r="BQ296">
            <v>275</v>
          </cell>
          <cell r="BR296">
            <v>240</v>
          </cell>
          <cell r="BS296">
            <v>515</v>
          </cell>
          <cell r="BT296">
            <v>330</v>
          </cell>
          <cell r="BU296">
            <v>270</v>
          </cell>
          <cell r="BV296">
            <v>600</v>
          </cell>
          <cell r="BW296">
            <v>266</v>
          </cell>
          <cell r="BX296">
            <v>230</v>
          </cell>
          <cell r="BY296">
            <v>496</v>
          </cell>
          <cell r="BZ296">
            <v>2066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2066</v>
          </cell>
          <cell r="CL296">
            <v>257</v>
          </cell>
          <cell r="CM296">
            <v>256</v>
          </cell>
          <cell r="CN296">
            <v>513</v>
          </cell>
          <cell r="CO296">
            <v>286</v>
          </cell>
          <cell r="CP296">
            <v>245</v>
          </cell>
          <cell r="CQ296">
            <v>531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302</v>
          </cell>
          <cell r="DE296">
            <v>280</v>
          </cell>
          <cell r="DF296">
            <v>582</v>
          </cell>
          <cell r="DG296">
            <v>279</v>
          </cell>
          <cell r="DH296">
            <v>281</v>
          </cell>
          <cell r="DI296">
            <v>560</v>
          </cell>
          <cell r="DJ296">
            <v>0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>
            <v>0</v>
          </cell>
          <cell r="DV296">
            <v>2186</v>
          </cell>
          <cell r="DW296">
            <v>0</v>
          </cell>
          <cell r="DX296">
            <v>0</v>
          </cell>
          <cell r="DY296">
            <v>2186</v>
          </cell>
          <cell r="DZ296">
            <v>170</v>
          </cell>
          <cell r="EA296">
            <v>170</v>
          </cell>
          <cell r="EB296">
            <v>340</v>
          </cell>
          <cell r="EC296">
            <v>87</v>
          </cell>
          <cell r="ED296">
            <v>56</v>
          </cell>
          <cell r="EE296">
            <v>143</v>
          </cell>
          <cell r="EF296">
            <v>481</v>
          </cell>
          <cell r="EG296">
            <v>436</v>
          </cell>
          <cell r="EH296">
            <v>917</v>
          </cell>
          <cell r="EI296">
            <v>210</v>
          </cell>
          <cell r="EJ296">
            <v>219</v>
          </cell>
          <cell r="EK296">
            <v>429</v>
          </cell>
          <cell r="EL296">
            <v>1829</v>
          </cell>
          <cell r="EM296">
            <v>0</v>
          </cell>
          <cell r="EN296">
            <v>0</v>
          </cell>
          <cell r="EO296">
            <v>0</v>
          </cell>
          <cell r="EP296">
            <v>0</v>
          </cell>
          <cell r="EQ296">
            <v>0</v>
          </cell>
          <cell r="ER296">
            <v>0</v>
          </cell>
          <cell r="ES296">
            <v>0</v>
          </cell>
          <cell r="ET296">
            <v>0</v>
          </cell>
          <cell r="EU296">
            <v>0</v>
          </cell>
          <cell r="EV296">
            <v>0</v>
          </cell>
          <cell r="EW296">
            <v>0</v>
          </cell>
          <cell r="EX296">
            <v>0</v>
          </cell>
          <cell r="EY296">
            <v>0</v>
          </cell>
          <cell r="EZ296">
            <v>0</v>
          </cell>
          <cell r="FA296">
            <v>0</v>
          </cell>
          <cell r="FB296">
            <v>0</v>
          </cell>
          <cell r="FC296">
            <v>0</v>
          </cell>
          <cell r="FD296">
            <v>0</v>
          </cell>
          <cell r="FE296">
            <v>0</v>
          </cell>
          <cell r="FF296">
            <v>0</v>
          </cell>
          <cell r="FG296">
            <v>0</v>
          </cell>
          <cell r="FH296">
            <v>0</v>
          </cell>
          <cell r="FI296">
            <v>0</v>
          </cell>
          <cell r="FJ296">
            <v>0</v>
          </cell>
          <cell r="FK296">
            <v>0</v>
          </cell>
          <cell r="FL296">
            <v>0</v>
          </cell>
          <cell r="FM296">
            <v>1829</v>
          </cell>
          <cell r="FN296">
            <v>219</v>
          </cell>
          <cell r="FO296">
            <v>211</v>
          </cell>
          <cell r="FP296">
            <v>430</v>
          </cell>
          <cell r="FQ296">
            <v>0</v>
          </cell>
          <cell r="FR296">
            <v>0</v>
          </cell>
          <cell r="FS296">
            <v>0</v>
          </cell>
          <cell r="FT296">
            <v>0</v>
          </cell>
          <cell r="FU296">
            <v>0</v>
          </cell>
          <cell r="FV296">
            <v>0</v>
          </cell>
          <cell r="FW296">
            <v>264</v>
          </cell>
        </row>
        <row r="297">
          <cell r="A297" t="str">
            <v>МППАлександровск-СахалинскийДФО</v>
          </cell>
          <cell r="B297" t="str">
            <v>Владивостокский</v>
          </cell>
          <cell r="C297" t="str">
            <v>Александровск-Сахалинский</v>
          </cell>
          <cell r="D297" t="str">
            <v>МПП</v>
          </cell>
          <cell r="E297" t="str">
            <v>МПП</v>
          </cell>
          <cell r="F297" t="str">
            <v>нет</v>
          </cell>
          <cell r="G297" t="str">
            <v>ДФО</v>
          </cell>
          <cell r="H297" t="str">
            <v>Сахалинская область</v>
          </cell>
          <cell r="I297" t="str">
            <v>Арктика</v>
          </cell>
          <cell r="J297" t="str">
            <v>Морской</v>
          </cell>
          <cell r="K297" t="str">
            <v>нет</v>
          </cell>
          <cell r="L297" t="str">
            <v>не применимо</v>
          </cell>
          <cell r="M297" t="str">
            <v>не применимо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  <cell r="DF297">
            <v>0</v>
          </cell>
          <cell r="DG297">
            <v>0</v>
          </cell>
          <cell r="DH297">
            <v>0</v>
          </cell>
          <cell r="DI297">
            <v>0</v>
          </cell>
          <cell r="DJ297">
            <v>0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>
            <v>0</v>
          </cell>
          <cell r="DZ297">
            <v>0</v>
          </cell>
          <cell r="EA297">
            <v>0</v>
          </cell>
          <cell r="EB297">
            <v>0</v>
          </cell>
          <cell r="EC297">
            <v>0</v>
          </cell>
          <cell r="ED297">
            <v>0</v>
          </cell>
          <cell r="EE297">
            <v>0</v>
          </cell>
          <cell r="EF297">
            <v>0</v>
          </cell>
          <cell r="EG297">
            <v>0</v>
          </cell>
          <cell r="EH297">
            <v>0</v>
          </cell>
          <cell r="EI297">
            <v>0</v>
          </cell>
          <cell r="EJ297">
            <v>0</v>
          </cell>
          <cell r="EK297">
            <v>0</v>
          </cell>
          <cell r="EL297">
            <v>0</v>
          </cell>
          <cell r="EM297">
            <v>0</v>
          </cell>
          <cell r="EN297">
            <v>0</v>
          </cell>
          <cell r="EO297">
            <v>0</v>
          </cell>
          <cell r="EP297">
            <v>0</v>
          </cell>
          <cell r="EQ297">
            <v>0</v>
          </cell>
          <cell r="ER297">
            <v>0</v>
          </cell>
          <cell r="ES297">
            <v>0</v>
          </cell>
          <cell r="ET297">
            <v>0</v>
          </cell>
          <cell r="EU297">
            <v>0</v>
          </cell>
          <cell r="EV297">
            <v>0</v>
          </cell>
          <cell r="EW297">
            <v>0</v>
          </cell>
          <cell r="EX297">
            <v>0</v>
          </cell>
          <cell r="EY297">
            <v>0</v>
          </cell>
          <cell r="EZ297">
            <v>0</v>
          </cell>
          <cell r="FA297">
            <v>0</v>
          </cell>
          <cell r="FB297">
            <v>0</v>
          </cell>
          <cell r="FC297">
            <v>0</v>
          </cell>
          <cell r="FD297">
            <v>0</v>
          </cell>
          <cell r="FE297">
            <v>0</v>
          </cell>
          <cell r="FF297">
            <v>0</v>
          </cell>
          <cell r="FG297">
            <v>0</v>
          </cell>
          <cell r="FH297">
            <v>0</v>
          </cell>
          <cell r="FI297">
            <v>0</v>
          </cell>
          <cell r="FJ297">
            <v>0</v>
          </cell>
          <cell r="FK297">
            <v>0</v>
          </cell>
          <cell r="FL297">
            <v>0</v>
          </cell>
          <cell r="FM297">
            <v>0</v>
          </cell>
          <cell r="FN297">
            <v>0</v>
          </cell>
          <cell r="FO297">
            <v>0</v>
          </cell>
          <cell r="FP297">
            <v>0</v>
          </cell>
          <cell r="FQ297">
            <v>0</v>
          </cell>
          <cell r="FR297">
            <v>0</v>
          </cell>
          <cell r="FS297">
            <v>0</v>
          </cell>
          <cell r="FT297">
            <v>0</v>
          </cell>
          <cell r="FU297">
            <v>0</v>
          </cell>
          <cell r="FV297">
            <v>0</v>
          </cell>
          <cell r="FW297">
            <v>0</v>
          </cell>
        </row>
        <row r="298">
          <cell r="A298" t="str">
            <v>МППАнадырьДФО</v>
          </cell>
          <cell r="B298" t="str">
            <v>Владивостокский</v>
          </cell>
          <cell r="C298" t="str">
            <v>Анадырь</v>
          </cell>
          <cell r="D298" t="str">
            <v>МПП</v>
          </cell>
          <cell r="E298" t="str">
            <v>МПП</v>
          </cell>
          <cell r="F298" t="str">
            <v>да</v>
          </cell>
          <cell r="G298" t="str">
            <v>ДФО</v>
          </cell>
          <cell r="H298" t="str">
            <v>Чукотский автономный округ</v>
          </cell>
          <cell r="I298" t="str">
            <v>Арктика</v>
          </cell>
          <cell r="J298" t="str">
            <v>Морской</v>
          </cell>
          <cell r="K298" t="str">
            <v>да</v>
          </cell>
          <cell r="L298" t="str">
            <v>не применимо</v>
          </cell>
          <cell r="M298" t="str">
            <v>не применимо</v>
          </cell>
          <cell r="N298">
            <v>546</v>
          </cell>
          <cell r="O298">
            <v>0</v>
          </cell>
          <cell r="P298">
            <v>0</v>
          </cell>
          <cell r="Q298">
            <v>6</v>
          </cell>
          <cell r="R298">
            <v>0</v>
          </cell>
          <cell r="S298">
            <v>0</v>
          </cell>
          <cell r="T298">
            <v>3</v>
          </cell>
          <cell r="U298">
            <v>2</v>
          </cell>
          <cell r="V298">
            <v>5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5</v>
          </cell>
          <cell r="AH298">
            <v>0</v>
          </cell>
          <cell r="AI298">
            <v>0</v>
          </cell>
          <cell r="AJ298">
            <v>6</v>
          </cell>
          <cell r="AK298">
            <v>3</v>
          </cell>
          <cell r="AL298">
            <v>9</v>
          </cell>
          <cell r="AM298">
            <v>0</v>
          </cell>
          <cell r="AN298">
            <v>0</v>
          </cell>
          <cell r="AO298">
            <v>1</v>
          </cell>
          <cell r="AP298">
            <v>0</v>
          </cell>
          <cell r="AQ298">
            <v>1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10</v>
          </cell>
          <cell r="AX298">
            <v>0</v>
          </cell>
          <cell r="AY298">
            <v>0</v>
          </cell>
          <cell r="AZ298">
            <v>11</v>
          </cell>
          <cell r="BA298">
            <v>2</v>
          </cell>
          <cell r="BB298">
            <v>13</v>
          </cell>
          <cell r="BC298">
            <v>0</v>
          </cell>
          <cell r="BD298">
            <v>0</v>
          </cell>
          <cell r="BE298">
            <v>1</v>
          </cell>
          <cell r="BF298">
            <v>0</v>
          </cell>
          <cell r="BG298">
            <v>1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14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2</v>
          </cell>
          <cell r="BU298">
            <v>4</v>
          </cell>
          <cell r="BV298">
            <v>6</v>
          </cell>
          <cell r="BW298">
            <v>0</v>
          </cell>
          <cell r="BX298">
            <v>0</v>
          </cell>
          <cell r="BY298">
            <v>0</v>
          </cell>
          <cell r="BZ298">
            <v>6</v>
          </cell>
          <cell r="CA298">
            <v>0</v>
          </cell>
          <cell r="CB298">
            <v>0</v>
          </cell>
          <cell r="CC298">
            <v>1</v>
          </cell>
          <cell r="CD298">
            <v>0</v>
          </cell>
          <cell r="CE298">
            <v>1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7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1</v>
          </cell>
          <cell r="DE298">
            <v>4</v>
          </cell>
          <cell r="DF298">
            <v>5</v>
          </cell>
          <cell r="DG298">
            <v>1</v>
          </cell>
          <cell r="DH298">
            <v>1</v>
          </cell>
          <cell r="DI298">
            <v>2</v>
          </cell>
          <cell r="DJ298">
            <v>0</v>
          </cell>
          <cell r="DK298">
            <v>0</v>
          </cell>
          <cell r="DL298">
            <v>0</v>
          </cell>
          <cell r="DM298">
            <v>0</v>
          </cell>
          <cell r="DN298">
            <v>0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0</v>
          </cell>
          <cell r="DT298">
            <v>0</v>
          </cell>
          <cell r="DU298">
            <v>0</v>
          </cell>
          <cell r="DV298">
            <v>7</v>
          </cell>
          <cell r="DW298">
            <v>0</v>
          </cell>
          <cell r="DX298">
            <v>0</v>
          </cell>
          <cell r="DY298">
            <v>7</v>
          </cell>
          <cell r="DZ298">
            <v>0</v>
          </cell>
          <cell r="EA298">
            <v>0</v>
          </cell>
          <cell r="EB298">
            <v>0</v>
          </cell>
          <cell r="EC298">
            <v>0</v>
          </cell>
          <cell r="ED298">
            <v>0</v>
          </cell>
          <cell r="EE298">
            <v>0</v>
          </cell>
          <cell r="EF298">
            <v>4</v>
          </cell>
          <cell r="EG298">
            <v>3</v>
          </cell>
          <cell r="EH298">
            <v>7</v>
          </cell>
          <cell r="EI298">
            <v>0</v>
          </cell>
          <cell r="EJ298">
            <v>0</v>
          </cell>
          <cell r="EK298">
            <v>0</v>
          </cell>
          <cell r="EL298">
            <v>7</v>
          </cell>
          <cell r="EM298">
            <v>0</v>
          </cell>
          <cell r="EN298">
            <v>0</v>
          </cell>
          <cell r="EO298">
            <v>0</v>
          </cell>
          <cell r="EP298">
            <v>0</v>
          </cell>
          <cell r="EQ298">
            <v>0</v>
          </cell>
          <cell r="ER298">
            <v>0</v>
          </cell>
          <cell r="ES298">
            <v>0</v>
          </cell>
          <cell r="ET298">
            <v>0</v>
          </cell>
          <cell r="EU298">
            <v>0</v>
          </cell>
          <cell r="EV298">
            <v>0</v>
          </cell>
          <cell r="EW298">
            <v>0</v>
          </cell>
          <cell r="EX298">
            <v>0</v>
          </cell>
          <cell r="EY298">
            <v>0</v>
          </cell>
          <cell r="EZ298">
            <v>0</v>
          </cell>
          <cell r="FA298">
            <v>0</v>
          </cell>
          <cell r="FB298">
            <v>0</v>
          </cell>
          <cell r="FC298">
            <v>0</v>
          </cell>
          <cell r="FD298">
            <v>0</v>
          </cell>
          <cell r="FE298">
            <v>0</v>
          </cell>
          <cell r="FF298">
            <v>0</v>
          </cell>
          <cell r="FG298">
            <v>0</v>
          </cell>
          <cell r="FH298">
            <v>0</v>
          </cell>
          <cell r="FI298">
            <v>0</v>
          </cell>
          <cell r="FJ298">
            <v>0</v>
          </cell>
          <cell r="FK298">
            <v>0</v>
          </cell>
          <cell r="FL298">
            <v>0</v>
          </cell>
          <cell r="FM298">
            <v>7</v>
          </cell>
          <cell r="FN298">
            <v>0</v>
          </cell>
          <cell r="FO298">
            <v>0</v>
          </cell>
          <cell r="FP298">
            <v>0</v>
          </cell>
          <cell r="FQ298">
            <v>0</v>
          </cell>
          <cell r="FR298">
            <v>0</v>
          </cell>
          <cell r="FS298">
            <v>0</v>
          </cell>
          <cell r="FT298">
            <v>0</v>
          </cell>
          <cell r="FU298">
            <v>0</v>
          </cell>
          <cell r="FV298">
            <v>0</v>
          </cell>
          <cell r="FW298">
            <v>0</v>
          </cell>
        </row>
        <row r="299">
          <cell r="A299" t="str">
            <v>МППАнапаЮФО</v>
          </cell>
          <cell r="B299" t="str">
            <v>Сочинский</v>
          </cell>
          <cell r="C299" t="str">
            <v>Анапа</v>
          </cell>
          <cell r="D299" t="str">
            <v>МПП</v>
          </cell>
          <cell r="E299" t="str">
            <v>МПП</v>
          </cell>
          <cell r="F299" t="str">
            <v>да</v>
          </cell>
          <cell r="G299" t="str">
            <v>ЮФО</v>
          </cell>
          <cell r="H299" t="str">
            <v>Краснодарский край</v>
          </cell>
          <cell r="I299" t="str">
            <v>АЧБ</v>
          </cell>
          <cell r="J299" t="str">
            <v>Морской</v>
          </cell>
          <cell r="K299" t="str">
            <v>нет</v>
          </cell>
          <cell r="L299" t="str">
            <v>не применимо</v>
          </cell>
          <cell r="M299" t="str">
            <v>не применимо</v>
          </cell>
          <cell r="N299">
            <v>730</v>
          </cell>
          <cell r="O299">
            <v>0</v>
          </cell>
          <cell r="P299">
            <v>0</v>
          </cell>
          <cell r="Q299">
            <v>2</v>
          </cell>
          <cell r="R299">
            <v>0</v>
          </cell>
          <cell r="S299">
            <v>48</v>
          </cell>
          <cell r="T299">
            <v>57</v>
          </cell>
          <cell r="U299">
            <v>9</v>
          </cell>
          <cell r="V299">
            <v>114</v>
          </cell>
          <cell r="W299">
            <v>1</v>
          </cell>
          <cell r="X299">
            <v>13</v>
          </cell>
          <cell r="Y299">
            <v>24</v>
          </cell>
          <cell r="Z299">
            <v>7</v>
          </cell>
          <cell r="AA299">
            <v>45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159</v>
          </cell>
          <cell r="AH299">
            <v>0</v>
          </cell>
          <cell r="AI299">
            <v>0</v>
          </cell>
          <cell r="AJ299">
            <v>1</v>
          </cell>
          <cell r="AK299">
            <v>9</v>
          </cell>
          <cell r="AL299">
            <v>10</v>
          </cell>
          <cell r="AM299">
            <v>1</v>
          </cell>
          <cell r="AN299">
            <v>8</v>
          </cell>
          <cell r="AO299">
            <v>8</v>
          </cell>
          <cell r="AP299">
            <v>3</v>
          </cell>
          <cell r="AQ299">
            <v>20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30</v>
          </cell>
          <cell r="AX299">
            <v>8</v>
          </cell>
          <cell r="AY299">
            <v>4</v>
          </cell>
          <cell r="AZ299">
            <v>0</v>
          </cell>
          <cell r="BA299">
            <v>0</v>
          </cell>
          <cell r="BB299">
            <v>12</v>
          </cell>
          <cell r="BC299">
            <v>2</v>
          </cell>
          <cell r="BD299">
            <v>14</v>
          </cell>
          <cell r="BE299">
            <v>16</v>
          </cell>
          <cell r="BF299">
            <v>5</v>
          </cell>
          <cell r="BG299">
            <v>37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49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1</v>
          </cell>
          <cell r="BS299">
            <v>1</v>
          </cell>
          <cell r="BT299">
            <v>0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4</v>
          </cell>
          <cell r="BZ299">
            <v>5</v>
          </cell>
          <cell r="CA299">
            <v>2</v>
          </cell>
          <cell r="CB299">
            <v>0</v>
          </cell>
          <cell r="CC299">
            <v>6</v>
          </cell>
          <cell r="CD299">
            <v>0</v>
          </cell>
          <cell r="CE299">
            <v>8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13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1</v>
          </cell>
          <cell r="CS299">
            <v>0</v>
          </cell>
          <cell r="CT299">
            <v>1</v>
          </cell>
          <cell r="CU299">
            <v>2</v>
          </cell>
          <cell r="CV299">
            <v>4</v>
          </cell>
          <cell r="CW299">
            <v>6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7</v>
          </cell>
          <cell r="DK299">
            <v>10</v>
          </cell>
          <cell r="DL299">
            <v>17</v>
          </cell>
          <cell r="DM299">
            <v>1</v>
          </cell>
          <cell r="DN299">
            <v>4</v>
          </cell>
          <cell r="DO299">
            <v>5</v>
          </cell>
          <cell r="DP299">
            <v>0</v>
          </cell>
          <cell r="DQ299">
            <v>0</v>
          </cell>
          <cell r="DR299">
            <v>0</v>
          </cell>
          <cell r="DS299">
            <v>0</v>
          </cell>
          <cell r="DT299">
            <v>0</v>
          </cell>
          <cell r="DU299">
            <v>0</v>
          </cell>
          <cell r="DV299">
            <v>0</v>
          </cell>
          <cell r="DW299">
            <v>29</v>
          </cell>
          <cell r="DX299">
            <v>0</v>
          </cell>
          <cell r="DY299">
            <v>29</v>
          </cell>
          <cell r="DZ299">
            <v>24</v>
          </cell>
          <cell r="EA299">
            <v>19</v>
          </cell>
          <cell r="EB299">
            <v>43</v>
          </cell>
          <cell r="EC299">
            <v>0</v>
          </cell>
          <cell r="ED299">
            <v>0</v>
          </cell>
          <cell r="EE299">
            <v>0</v>
          </cell>
          <cell r="EF299">
            <v>0</v>
          </cell>
          <cell r="EG299">
            <v>0</v>
          </cell>
          <cell r="EH299">
            <v>0</v>
          </cell>
          <cell r="EI299">
            <v>0</v>
          </cell>
          <cell r="EJ299">
            <v>0</v>
          </cell>
          <cell r="EK299">
            <v>0</v>
          </cell>
          <cell r="EL299">
            <v>43</v>
          </cell>
          <cell r="EM299">
            <v>18</v>
          </cell>
          <cell r="EN299">
            <v>18</v>
          </cell>
          <cell r="EO299">
            <v>36</v>
          </cell>
          <cell r="EP299">
            <v>5</v>
          </cell>
          <cell r="EQ299">
            <v>3</v>
          </cell>
          <cell r="ER299">
            <v>8</v>
          </cell>
          <cell r="ES299">
            <v>6</v>
          </cell>
          <cell r="ET299">
            <v>4</v>
          </cell>
          <cell r="EU299">
            <v>10</v>
          </cell>
          <cell r="EV299">
            <v>6</v>
          </cell>
          <cell r="EW299">
            <v>12</v>
          </cell>
          <cell r="EX299">
            <v>18</v>
          </cell>
          <cell r="EY299">
            <v>72</v>
          </cell>
          <cell r="EZ299">
            <v>0</v>
          </cell>
          <cell r="FA299">
            <v>0</v>
          </cell>
          <cell r="FB299">
            <v>0</v>
          </cell>
          <cell r="FC299">
            <v>0</v>
          </cell>
          <cell r="FD299">
            <v>0</v>
          </cell>
          <cell r="FE299">
            <v>0</v>
          </cell>
          <cell r="FF299">
            <v>0</v>
          </cell>
          <cell r="FG299">
            <v>0</v>
          </cell>
          <cell r="FH299">
            <v>0</v>
          </cell>
          <cell r="FI299">
            <v>0</v>
          </cell>
          <cell r="FJ299">
            <v>0</v>
          </cell>
          <cell r="FK299">
            <v>0</v>
          </cell>
          <cell r="FL299">
            <v>0</v>
          </cell>
          <cell r="FM299">
            <v>115</v>
          </cell>
          <cell r="FN299">
            <v>0</v>
          </cell>
          <cell r="FO299">
            <v>0</v>
          </cell>
          <cell r="FP299">
            <v>0</v>
          </cell>
          <cell r="FQ299">
            <v>0</v>
          </cell>
          <cell r="FR299">
            <v>2</v>
          </cell>
          <cell r="FS299">
            <v>2</v>
          </cell>
          <cell r="FT299">
            <v>0</v>
          </cell>
          <cell r="FU299">
            <v>0</v>
          </cell>
          <cell r="FV299">
            <v>0</v>
          </cell>
          <cell r="FW299">
            <v>0</v>
          </cell>
        </row>
        <row r="300">
          <cell r="A300" t="str">
            <v>МППАрхангельскСЗФО</v>
          </cell>
          <cell r="B300" t="str">
            <v>Мурманский</v>
          </cell>
          <cell r="C300" t="str">
            <v>Архангельск</v>
          </cell>
          <cell r="D300" t="str">
            <v>МПП</v>
          </cell>
          <cell r="E300" t="str">
            <v>МПП</v>
          </cell>
          <cell r="F300" t="str">
            <v>да</v>
          </cell>
          <cell r="G300" t="str">
            <v>СЗФО</v>
          </cell>
          <cell r="H300" t="str">
            <v>Архангельская область</v>
          </cell>
          <cell r="I300" t="str">
            <v>Арктика</v>
          </cell>
          <cell r="J300" t="str">
            <v>Морской</v>
          </cell>
          <cell r="K300" t="str">
            <v>да</v>
          </cell>
          <cell r="L300" t="str">
            <v>не применимо</v>
          </cell>
          <cell r="M300" t="str">
            <v>не применимо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122</v>
          </cell>
          <cell r="S300">
            <v>151</v>
          </cell>
          <cell r="T300">
            <v>187</v>
          </cell>
          <cell r="U300">
            <v>152</v>
          </cell>
          <cell r="V300">
            <v>612</v>
          </cell>
          <cell r="W300">
            <v>0</v>
          </cell>
          <cell r="X300">
            <v>1</v>
          </cell>
          <cell r="Y300">
            <v>7</v>
          </cell>
          <cell r="Z300">
            <v>0</v>
          </cell>
          <cell r="AA300">
            <v>8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620</v>
          </cell>
          <cell r="AH300">
            <v>135</v>
          </cell>
          <cell r="AI300">
            <v>178</v>
          </cell>
          <cell r="AJ300">
            <v>198</v>
          </cell>
          <cell r="AK300">
            <v>166</v>
          </cell>
          <cell r="AL300">
            <v>677</v>
          </cell>
          <cell r="AM300">
            <v>0</v>
          </cell>
          <cell r="AN300">
            <v>0</v>
          </cell>
          <cell r="AO300">
            <v>9</v>
          </cell>
          <cell r="AP300">
            <v>1</v>
          </cell>
          <cell r="AQ300">
            <v>10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687</v>
          </cell>
          <cell r="AX300">
            <v>133</v>
          </cell>
          <cell r="AY300">
            <v>159</v>
          </cell>
          <cell r="AZ300">
            <v>181</v>
          </cell>
          <cell r="BA300">
            <v>141</v>
          </cell>
          <cell r="BB300">
            <v>614</v>
          </cell>
          <cell r="BC300">
            <v>0</v>
          </cell>
          <cell r="BD300">
            <v>1</v>
          </cell>
          <cell r="BE300">
            <v>7</v>
          </cell>
          <cell r="BF300">
            <v>1</v>
          </cell>
          <cell r="BG300">
            <v>9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623</v>
          </cell>
          <cell r="BN300">
            <v>74</v>
          </cell>
          <cell r="BO300">
            <v>71</v>
          </cell>
          <cell r="BP300">
            <v>145</v>
          </cell>
          <cell r="BQ300">
            <v>80</v>
          </cell>
          <cell r="BR300">
            <v>73</v>
          </cell>
          <cell r="BS300">
            <v>153</v>
          </cell>
          <cell r="BT300">
            <v>90</v>
          </cell>
          <cell r="BU300">
            <v>82</v>
          </cell>
          <cell r="BV300">
            <v>172</v>
          </cell>
          <cell r="BW300">
            <v>80</v>
          </cell>
          <cell r="BX300">
            <v>83</v>
          </cell>
          <cell r="BY300">
            <v>163</v>
          </cell>
          <cell r="BZ300">
            <v>633</v>
          </cell>
          <cell r="CA300">
            <v>0</v>
          </cell>
          <cell r="CB300">
            <v>0</v>
          </cell>
          <cell r="CC300">
            <v>2</v>
          </cell>
          <cell r="CD300">
            <v>1</v>
          </cell>
          <cell r="CE300">
            <v>3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636</v>
          </cell>
          <cell r="CL300">
            <v>61</v>
          </cell>
          <cell r="CM300">
            <v>63</v>
          </cell>
          <cell r="CN300">
            <v>124</v>
          </cell>
          <cell r="CO300">
            <v>79</v>
          </cell>
          <cell r="CP300">
            <v>69</v>
          </cell>
          <cell r="CQ300">
            <v>148</v>
          </cell>
          <cell r="CR300">
            <v>0</v>
          </cell>
          <cell r="CS300">
            <v>0</v>
          </cell>
          <cell r="CT300">
            <v>0</v>
          </cell>
          <cell r="CU300">
            <v>1</v>
          </cell>
          <cell r="CV300">
            <v>1</v>
          </cell>
          <cell r="CW300">
            <v>2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91</v>
          </cell>
          <cell r="DE300">
            <v>82</v>
          </cell>
          <cell r="DF300">
            <v>173</v>
          </cell>
          <cell r="DG300">
            <v>57</v>
          </cell>
          <cell r="DH300">
            <v>69</v>
          </cell>
          <cell r="DI300">
            <v>126</v>
          </cell>
          <cell r="DJ300">
            <v>2</v>
          </cell>
          <cell r="DK300">
            <v>1</v>
          </cell>
          <cell r="DL300">
            <v>3</v>
          </cell>
          <cell r="DM300">
            <v>2</v>
          </cell>
          <cell r="DN300">
            <v>1</v>
          </cell>
          <cell r="DO300">
            <v>3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T300">
            <v>0</v>
          </cell>
          <cell r="DU300">
            <v>0</v>
          </cell>
          <cell r="DV300">
            <v>571</v>
          </cell>
          <cell r="DW300">
            <v>8</v>
          </cell>
          <cell r="DX300">
            <v>0</v>
          </cell>
          <cell r="DY300">
            <v>579</v>
          </cell>
          <cell r="DZ300">
            <v>55</v>
          </cell>
          <cell r="EA300">
            <v>56</v>
          </cell>
          <cell r="EB300">
            <v>111</v>
          </cell>
          <cell r="EC300">
            <v>29</v>
          </cell>
          <cell r="ED300">
            <v>27</v>
          </cell>
          <cell r="EE300">
            <v>56</v>
          </cell>
          <cell r="EF300">
            <v>28</v>
          </cell>
          <cell r="EG300">
            <v>26</v>
          </cell>
          <cell r="EH300">
            <v>54</v>
          </cell>
          <cell r="EI300">
            <v>18</v>
          </cell>
          <cell r="EJ300">
            <v>35</v>
          </cell>
          <cell r="EK300">
            <v>53</v>
          </cell>
          <cell r="EL300">
            <v>274</v>
          </cell>
          <cell r="EM300">
            <v>0</v>
          </cell>
          <cell r="EN300">
            <v>0</v>
          </cell>
          <cell r="EO300">
            <v>0</v>
          </cell>
          <cell r="EP300">
            <v>0</v>
          </cell>
          <cell r="EQ300">
            <v>0</v>
          </cell>
          <cell r="ER300">
            <v>0</v>
          </cell>
          <cell r="ES300">
            <v>0</v>
          </cell>
          <cell r="ET300">
            <v>1</v>
          </cell>
          <cell r="EU300">
            <v>1</v>
          </cell>
          <cell r="EV300">
            <v>0</v>
          </cell>
          <cell r="EW300">
            <v>0</v>
          </cell>
          <cell r="EX300">
            <v>0</v>
          </cell>
          <cell r="EY300">
            <v>1</v>
          </cell>
          <cell r="EZ300">
            <v>0</v>
          </cell>
          <cell r="FA300">
            <v>0</v>
          </cell>
          <cell r="FB300">
            <v>0</v>
          </cell>
          <cell r="FC300">
            <v>0</v>
          </cell>
          <cell r="FD300">
            <v>0</v>
          </cell>
          <cell r="FE300">
            <v>0</v>
          </cell>
          <cell r="FF300">
            <v>0</v>
          </cell>
          <cell r="FG300">
            <v>0</v>
          </cell>
          <cell r="FH300">
            <v>0</v>
          </cell>
          <cell r="FI300">
            <v>0</v>
          </cell>
          <cell r="FJ300">
            <v>0</v>
          </cell>
          <cell r="FK300">
            <v>0</v>
          </cell>
          <cell r="FL300">
            <v>0</v>
          </cell>
          <cell r="FM300">
            <v>275</v>
          </cell>
          <cell r="FN300">
            <v>14</v>
          </cell>
          <cell r="FO300">
            <v>11</v>
          </cell>
          <cell r="FP300">
            <v>25</v>
          </cell>
          <cell r="FQ300">
            <v>0</v>
          </cell>
          <cell r="FR300">
            <v>1</v>
          </cell>
          <cell r="FS300">
            <v>1</v>
          </cell>
          <cell r="FT300">
            <v>0</v>
          </cell>
          <cell r="FU300">
            <v>0</v>
          </cell>
          <cell r="FV300">
            <v>0</v>
          </cell>
          <cell r="FW300">
            <v>14</v>
          </cell>
        </row>
        <row r="301">
          <cell r="A301" t="str">
            <v>МППАстраханьЮФО</v>
          </cell>
          <cell r="B301" t="str">
            <v>Волгоградский</v>
          </cell>
          <cell r="C301" t="str">
            <v>Астрахань</v>
          </cell>
          <cell r="D301" t="str">
            <v>МПП</v>
          </cell>
          <cell r="E301" t="str">
            <v>МПП</v>
          </cell>
          <cell r="F301" t="str">
            <v>да</v>
          </cell>
          <cell r="G301" t="str">
            <v>ЮФО</v>
          </cell>
          <cell r="H301" t="str">
            <v>Астраханская область</v>
          </cell>
          <cell r="I301" t="str">
            <v>Север-Юг</v>
          </cell>
          <cell r="J301" t="str">
            <v>Транскаспийский</v>
          </cell>
          <cell r="K301" t="str">
            <v>нет</v>
          </cell>
          <cell r="L301" t="str">
            <v>не применимо</v>
          </cell>
          <cell r="M301" t="str">
            <v>не применимо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511</v>
          </cell>
          <cell r="S301">
            <v>975</v>
          </cell>
          <cell r="T301">
            <v>1185</v>
          </cell>
          <cell r="U301">
            <v>1078</v>
          </cell>
          <cell r="V301">
            <v>3749</v>
          </cell>
          <cell r="W301">
            <v>0</v>
          </cell>
          <cell r="X301">
            <v>48</v>
          </cell>
          <cell r="Y301">
            <v>101</v>
          </cell>
          <cell r="Z301">
            <v>32</v>
          </cell>
          <cell r="AA301">
            <v>181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3930</v>
          </cell>
          <cell r="AH301">
            <v>550</v>
          </cell>
          <cell r="AI301">
            <v>973</v>
          </cell>
          <cell r="AJ301">
            <v>998</v>
          </cell>
          <cell r="AK301">
            <v>981</v>
          </cell>
          <cell r="AL301">
            <v>3502</v>
          </cell>
          <cell r="AM301">
            <v>0</v>
          </cell>
          <cell r="AN301">
            <v>38</v>
          </cell>
          <cell r="AO301">
            <v>49</v>
          </cell>
          <cell r="AP301">
            <v>35</v>
          </cell>
          <cell r="AQ301">
            <v>122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3624</v>
          </cell>
          <cell r="AX301">
            <v>560</v>
          </cell>
          <cell r="AY301">
            <v>1132</v>
          </cell>
          <cell r="AZ301">
            <v>1299</v>
          </cell>
          <cell r="BA301">
            <v>1003</v>
          </cell>
          <cell r="BB301">
            <v>3994</v>
          </cell>
          <cell r="BC301">
            <v>12</v>
          </cell>
          <cell r="BD301">
            <v>3</v>
          </cell>
          <cell r="BE301">
            <v>13</v>
          </cell>
          <cell r="BF301">
            <v>34</v>
          </cell>
          <cell r="BG301">
            <v>62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4056</v>
          </cell>
          <cell r="BN301">
            <v>322</v>
          </cell>
          <cell r="BO301">
            <v>320</v>
          </cell>
          <cell r="BP301">
            <v>642</v>
          </cell>
          <cell r="BQ301">
            <v>540</v>
          </cell>
          <cell r="BR301">
            <v>555</v>
          </cell>
          <cell r="BS301">
            <v>1095</v>
          </cell>
          <cell r="BT301">
            <v>659</v>
          </cell>
          <cell r="BU301">
            <v>646</v>
          </cell>
          <cell r="BV301">
            <v>1305</v>
          </cell>
          <cell r="BW301">
            <v>501</v>
          </cell>
          <cell r="BX301">
            <v>521</v>
          </cell>
          <cell r="BY301">
            <v>1022</v>
          </cell>
          <cell r="BZ301">
            <v>4064</v>
          </cell>
          <cell r="CA301">
            <v>2</v>
          </cell>
          <cell r="CB301">
            <v>0</v>
          </cell>
          <cell r="CC301">
            <v>0</v>
          </cell>
          <cell r="CD301">
            <v>0</v>
          </cell>
          <cell r="CE301">
            <v>2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4066</v>
          </cell>
          <cell r="CL301">
            <v>299</v>
          </cell>
          <cell r="CM301">
            <v>307</v>
          </cell>
          <cell r="CN301">
            <v>606</v>
          </cell>
          <cell r="CO301">
            <v>518</v>
          </cell>
          <cell r="CP301">
            <v>563</v>
          </cell>
          <cell r="CQ301">
            <v>1081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512</v>
          </cell>
          <cell r="DE301">
            <v>469</v>
          </cell>
          <cell r="DF301">
            <v>981</v>
          </cell>
          <cell r="DG301">
            <v>395</v>
          </cell>
          <cell r="DH301">
            <v>392</v>
          </cell>
          <cell r="DI301">
            <v>787</v>
          </cell>
          <cell r="DJ301">
            <v>0</v>
          </cell>
          <cell r="DK301">
            <v>0</v>
          </cell>
          <cell r="DL301">
            <v>0</v>
          </cell>
          <cell r="DM301">
            <v>0</v>
          </cell>
          <cell r="DN301">
            <v>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T301">
            <v>0</v>
          </cell>
          <cell r="DU301">
            <v>0</v>
          </cell>
          <cell r="DV301">
            <v>3455</v>
          </cell>
          <cell r="DW301">
            <v>0</v>
          </cell>
          <cell r="DX301">
            <v>0</v>
          </cell>
          <cell r="DY301">
            <v>3455</v>
          </cell>
          <cell r="DZ301">
            <v>223</v>
          </cell>
          <cell r="EA301">
            <v>252</v>
          </cell>
          <cell r="EB301">
            <v>475</v>
          </cell>
          <cell r="EC301">
            <v>418</v>
          </cell>
          <cell r="ED301">
            <v>418</v>
          </cell>
          <cell r="EE301">
            <v>836</v>
          </cell>
          <cell r="EF301">
            <v>456</v>
          </cell>
          <cell r="EG301">
            <v>475</v>
          </cell>
          <cell r="EH301">
            <v>931</v>
          </cell>
          <cell r="EI301">
            <v>428</v>
          </cell>
          <cell r="EJ301">
            <v>440</v>
          </cell>
          <cell r="EK301">
            <v>868</v>
          </cell>
          <cell r="EL301">
            <v>3110</v>
          </cell>
          <cell r="EM301">
            <v>0</v>
          </cell>
          <cell r="EN301">
            <v>0</v>
          </cell>
          <cell r="EO301">
            <v>0</v>
          </cell>
          <cell r="EP301">
            <v>0</v>
          </cell>
          <cell r="EQ301">
            <v>1</v>
          </cell>
          <cell r="ER301">
            <v>1</v>
          </cell>
          <cell r="ES301">
            <v>28</v>
          </cell>
          <cell r="ET301">
            <v>25</v>
          </cell>
          <cell r="EU301">
            <v>53</v>
          </cell>
          <cell r="EV301">
            <v>20</v>
          </cell>
          <cell r="EW301">
            <v>18</v>
          </cell>
          <cell r="EX301">
            <v>38</v>
          </cell>
          <cell r="EY301">
            <v>92</v>
          </cell>
          <cell r="EZ301">
            <v>0</v>
          </cell>
          <cell r="FA301">
            <v>0</v>
          </cell>
          <cell r="FB301">
            <v>0</v>
          </cell>
          <cell r="FC301">
            <v>0</v>
          </cell>
          <cell r="FD301">
            <v>0</v>
          </cell>
          <cell r="FE301">
            <v>0</v>
          </cell>
          <cell r="FF301">
            <v>0</v>
          </cell>
          <cell r="FG301">
            <v>0</v>
          </cell>
          <cell r="FH301">
            <v>0</v>
          </cell>
          <cell r="FI301">
            <v>0</v>
          </cell>
          <cell r="FJ301">
            <v>0</v>
          </cell>
          <cell r="FK301">
            <v>0</v>
          </cell>
          <cell r="FL301">
            <v>0</v>
          </cell>
          <cell r="FM301">
            <v>3202</v>
          </cell>
          <cell r="FN301">
            <v>326</v>
          </cell>
          <cell r="FO301">
            <v>310</v>
          </cell>
          <cell r="FP301">
            <v>636</v>
          </cell>
          <cell r="FQ301">
            <v>1</v>
          </cell>
          <cell r="FR301">
            <v>1</v>
          </cell>
          <cell r="FS301">
            <v>2</v>
          </cell>
          <cell r="FT301">
            <v>0</v>
          </cell>
          <cell r="FU301">
            <v>0</v>
          </cell>
          <cell r="FV301">
            <v>0</v>
          </cell>
          <cell r="FW301">
            <v>469</v>
          </cell>
        </row>
        <row r="302">
          <cell r="A302" t="str">
            <v>МППБеринговскийДФО</v>
          </cell>
          <cell r="B302" t="str">
            <v>Владивостокский</v>
          </cell>
          <cell r="C302" t="str">
            <v>Беринговский</v>
          </cell>
          <cell r="D302" t="str">
            <v>МПП</v>
          </cell>
          <cell r="E302" t="str">
            <v>МПП</v>
          </cell>
          <cell r="F302" t="str">
            <v>да</v>
          </cell>
          <cell r="G302" t="str">
            <v>ДФО</v>
          </cell>
          <cell r="H302" t="str">
            <v>Чукотский автономный округ</v>
          </cell>
          <cell r="I302" t="str">
            <v>Арктика</v>
          </cell>
          <cell r="J302" t="str">
            <v>Морской</v>
          </cell>
          <cell r="K302" t="str">
            <v>да</v>
          </cell>
          <cell r="L302" t="str">
            <v>не применимо</v>
          </cell>
          <cell r="M302" t="str">
            <v>не применимо</v>
          </cell>
          <cell r="N302">
            <v>91</v>
          </cell>
          <cell r="O302">
            <v>0</v>
          </cell>
          <cell r="P302">
            <v>0</v>
          </cell>
          <cell r="Q302">
            <v>1</v>
          </cell>
          <cell r="R302">
            <v>0</v>
          </cell>
          <cell r="S302">
            <v>0</v>
          </cell>
          <cell r="T302">
            <v>7</v>
          </cell>
          <cell r="U302">
            <v>3</v>
          </cell>
          <cell r="V302">
            <v>10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10</v>
          </cell>
          <cell r="AH302">
            <v>0</v>
          </cell>
          <cell r="AI302">
            <v>1</v>
          </cell>
          <cell r="AJ302">
            <v>12</v>
          </cell>
          <cell r="AK302">
            <v>5</v>
          </cell>
          <cell r="AL302">
            <v>18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18</v>
          </cell>
          <cell r="AX302">
            <v>0</v>
          </cell>
          <cell r="AY302">
            <v>3</v>
          </cell>
          <cell r="AZ302">
            <v>16</v>
          </cell>
          <cell r="BA302">
            <v>5</v>
          </cell>
          <cell r="BB302">
            <v>24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24</v>
          </cell>
          <cell r="BN302">
            <v>0</v>
          </cell>
          <cell r="BO302">
            <v>0</v>
          </cell>
          <cell r="BP302">
            <v>0</v>
          </cell>
          <cell r="BQ302">
            <v>4</v>
          </cell>
          <cell r="BR302">
            <v>3</v>
          </cell>
          <cell r="BS302">
            <v>7</v>
          </cell>
          <cell r="BT302">
            <v>9</v>
          </cell>
          <cell r="BU302">
            <v>9</v>
          </cell>
          <cell r="BV302">
            <v>18</v>
          </cell>
          <cell r="BW302">
            <v>1</v>
          </cell>
          <cell r="BX302">
            <v>4</v>
          </cell>
          <cell r="BY302">
            <v>5</v>
          </cell>
          <cell r="BZ302">
            <v>30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30</v>
          </cell>
          <cell r="CL302">
            <v>0</v>
          </cell>
          <cell r="CM302">
            <v>0</v>
          </cell>
          <cell r="CN302">
            <v>0</v>
          </cell>
          <cell r="CO302">
            <v>3</v>
          </cell>
          <cell r="CP302">
            <v>2</v>
          </cell>
          <cell r="CQ302">
            <v>5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9</v>
          </cell>
          <cell r="DE302">
            <v>10</v>
          </cell>
          <cell r="DF302">
            <v>19</v>
          </cell>
          <cell r="DG302">
            <v>2</v>
          </cell>
          <cell r="DH302">
            <v>4</v>
          </cell>
          <cell r="DI302">
            <v>6</v>
          </cell>
          <cell r="DJ302">
            <v>0</v>
          </cell>
          <cell r="DK302">
            <v>0</v>
          </cell>
          <cell r="DL302">
            <v>0</v>
          </cell>
          <cell r="DM302">
            <v>0</v>
          </cell>
          <cell r="DN302">
            <v>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0</v>
          </cell>
          <cell r="DT302">
            <v>0</v>
          </cell>
          <cell r="DU302">
            <v>0</v>
          </cell>
          <cell r="DV302">
            <v>30</v>
          </cell>
          <cell r="DW302">
            <v>0</v>
          </cell>
          <cell r="DX302">
            <v>0</v>
          </cell>
          <cell r="DY302">
            <v>30</v>
          </cell>
          <cell r="DZ302">
            <v>0</v>
          </cell>
          <cell r="EA302">
            <v>0</v>
          </cell>
          <cell r="EB302">
            <v>0</v>
          </cell>
          <cell r="EC302">
            <v>3</v>
          </cell>
          <cell r="ED302">
            <v>1</v>
          </cell>
          <cell r="EE302">
            <v>4</v>
          </cell>
          <cell r="EF302">
            <v>10</v>
          </cell>
          <cell r="EG302">
            <v>11</v>
          </cell>
          <cell r="EH302">
            <v>21</v>
          </cell>
          <cell r="EI302">
            <v>3</v>
          </cell>
          <cell r="EJ302">
            <v>4</v>
          </cell>
          <cell r="EK302">
            <v>7</v>
          </cell>
          <cell r="EL302">
            <v>32</v>
          </cell>
          <cell r="EM302">
            <v>0</v>
          </cell>
          <cell r="EN302">
            <v>0</v>
          </cell>
          <cell r="EO302">
            <v>0</v>
          </cell>
          <cell r="EP302">
            <v>0</v>
          </cell>
          <cell r="EQ302">
            <v>0</v>
          </cell>
          <cell r="ER302">
            <v>0</v>
          </cell>
          <cell r="ES302">
            <v>0</v>
          </cell>
          <cell r="ET302">
            <v>0</v>
          </cell>
          <cell r="EU302">
            <v>0</v>
          </cell>
          <cell r="EV302">
            <v>0</v>
          </cell>
          <cell r="EW302">
            <v>0</v>
          </cell>
          <cell r="EX302">
            <v>0</v>
          </cell>
          <cell r="EY302">
            <v>0</v>
          </cell>
          <cell r="EZ302">
            <v>0</v>
          </cell>
          <cell r="FA302">
            <v>0</v>
          </cell>
          <cell r="FB302">
            <v>0</v>
          </cell>
          <cell r="FC302">
            <v>0</v>
          </cell>
          <cell r="FD302">
            <v>0</v>
          </cell>
          <cell r="FE302">
            <v>0</v>
          </cell>
          <cell r="FF302">
            <v>0</v>
          </cell>
          <cell r="FG302">
            <v>0</v>
          </cell>
          <cell r="FH302">
            <v>0</v>
          </cell>
          <cell r="FI302">
            <v>0</v>
          </cell>
          <cell r="FJ302">
            <v>0</v>
          </cell>
          <cell r="FK302">
            <v>0</v>
          </cell>
          <cell r="FL302">
            <v>0</v>
          </cell>
          <cell r="FM302">
            <v>32</v>
          </cell>
          <cell r="FN302">
            <v>0</v>
          </cell>
          <cell r="FO302">
            <v>0</v>
          </cell>
          <cell r="FP302">
            <v>0</v>
          </cell>
          <cell r="FQ302">
            <v>0</v>
          </cell>
          <cell r="FR302">
            <v>0</v>
          </cell>
          <cell r="FS302">
            <v>0</v>
          </cell>
          <cell r="FT302">
            <v>0</v>
          </cell>
          <cell r="FU302">
            <v>0</v>
          </cell>
          <cell r="FV302">
            <v>0</v>
          </cell>
          <cell r="FW302">
            <v>3</v>
          </cell>
        </row>
        <row r="303">
          <cell r="A303" t="str">
            <v>МППБольшой порт Санкт-ПетербургСЗФО</v>
          </cell>
          <cell r="B303" t="str">
            <v>Санкт-Петербургский</v>
          </cell>
          <cell r="C303" t="str">
            <v>Большой порт Санкт-Петербург</v>
          </cell>
          <cell r="D303" t="str">
            <v>МПП</v>
          </cell>
          <cell r="E303" t="str">
            <v>МПП</v>
          </cell>
          <cell r="F303" t="str">
            <v>да</v>
          </cell>
          <cell r="G303" t="str">
            <v>СЗФО</v>
          </cell>
          <cell r="H303" t="str">
            <v>г. Санкт-Петербург</v>
          </cell>
          <cell r="I303" t="str">
            <v>Западный</v>
          </cell>
          <cell r="J303" t="str">
            <v>Морской</v>
          </cell>
          <cell r="K303" t="str">
            <v>нет</v>
          </cell>
          <cell r="L303" t="str">
            <v>не применимо</v>
          </cell>
          <cell r="M303" t="str">
            <v>не применимо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2010</v>
          </cell>
          <cell r="S303">
            <v>2447</v>
          </cell>
          <cell r="T303">
            <v>2670</v>
          </cell>
          <cell r="U303">
            <v>2507</v>
          </cell>
          <cell r="V303">
            <v>9634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9634</v>
          </cell>
          <cell r="AH303">
            <v>2174</v>
          </cell>
          <cell r="AI303">
            <v>2673</v>
          </cell>
          <cell r="AJ303">
            <v>2664</v>
          </cell>
          <cell r="AK303">
            <v>2474</v>
          </cell>
          <cell r="AL303">
            <v>9985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9985</v>
          </cell>
          <cell r="AX303">
            <v>2206</v>
          </cell>
          <cell r="AY303">
            <v>2469</v>
          </cell>
          <cell r="AZ303">
            <v>2521</v>
          </cell>
          <cell r="BA303">
            <v>2365</v>
          </cell>
          <cell r="BB303">
            <v>9561</v>
          </cell>
          <cell r="BC303">
            <v>0</v>
          </cell>
          <cell r="BD303">
            <v>142</v>
          </cell>
          <cell r="BE303">
            <v>298</v>
          </cell>
          <cell r="BF303">
            <v>53</v>
          </cell>
          <cell r="BG303">
            <v>493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10054</v>
          </cell>
          <cell r="BN303">
            <v>1083</v>
          </cell>
          <cell r="BO303">
            <v>1084</v>
          </cell>
          <cell r="BP303">
            <v>2167</v>
          </cell>
          <cell r="BQ303">
            <v>1187</v>
          </cell>
          <cell r="BR303">
            <v>1172</v>
          </cell>
          <cell r="BS303">
            <v>2359</v>
          </cell>
          <cell r="BT303">
            <v>1196</v>
          </cell>
          <cell r="BU303">
            <v>1201</v>
          </cell>
          <cell r="BV303">
            <v>2397</v>
          </cell>
          <cell r="BW303">
            <v>1233</v>
          </cell>
          <cell r="BX303">
            <v>1233</v>
          </cell>
          <cell r="BY303">
            <v>2466</v>
          </cell>
          <cell r="BZ303">
            <v>9389</v>
          </cell>
          <cell r="CA303">
            <v>0</v>
          </cell>
          <cell r="CB303">
            <v>37</v>
          </cell>
          <cell r="CC303">
            <v>53</v>
          </cell>
          <cell r="CD303">
            <v>12</v>
          </cell>
          <cell r="CE303">
            <v>102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9491</v>
          </cell>
          <cell r="CL303">
            <v>1069</v>
          </cell>
          <cell r="CM303">
            <v>1075</v>
          </cell>
          <cell r="CN303">
            <v>2144</v>
          </cell>
          <cell r="CO303">
            <v>1268</v>
          </cell>
          <cell r="CP303">
            <v>1258</v>
          </cell>
          <cell r="CQ303">
            <v>2526</v>
          </cell>
          <cell r="CR303">
            <v>0</v>
          </cell>
          <cell r="CS303">
            <v>0</v>
          </cell>
          <cell r="CT303">
            <v>0</v>
          </cell>
          <cell r="CU303">
            <v>102</v>
          </cell>
          <cell r="CV303">
            <v>26</v>
          </cell>
          <cell r="CW303">
            <v>128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1226</v>
          </cell>
          <cell r="DE303">
            <v>1249</v>
          </cell>
          <cell r="DF303">
            <v>2475</v>
          </cell>
          <cell r="DG303">
            <v>1172</v>
          </cell>
          <cell r="DH303">
            <v>1157</v>
          </cell>
          <cell r="DI303">
            <v>2329</v>
          </cell>
          <cell r="DJ303">
            <v>68</v>
          </cell>
          <cell r="DK303">
            <v>41</v>
          </cell>
          <cell r="DL303">
            <v>109</v>
          </cell>
          <cell r="DM303">
            <v>7</v>
          </cell>
          <cell r="DN303">
            <v>32</v>
          </cell>
          <cell r="DO303">
            <v>39</v>
          </cell>
          <cell r="DP303">
            <v>0</v>
          </cell>
          <cell r="DQ303">
            <v>0</v>
          </cell>
          <cell r="DR303">
            <v>0</v>
          </cell>
          <cell r="DS303">
            <v>0</v>
          </cell>
          <cell r="DT303">
            <v>0</v>
          </cell>
          <cell r="DU303">
            <v>0</v>
          </cell>
          <cell r="DV303">
            <v>9474</v>
          </cell>
          <cell r="DW303">
            <v>276</v>
          </cell>
          <cell r="DX303">
            <v>0</v>
          </cell>
          <cell r="DY303">
            <v>9750</v>
          </cell>
          <cell r="DZ303">
            <v>861</v>
          </cell>
          <cell r="EA303">
            <v>870</v>
          </cell>
          <cell r="EB303">
            <v>1731</v>
          </cell>
          <cell r="EC303">
            <v>685</v>
          </cell>
          <cell r="ED303">
            <v>657</v>
          </cell>
          <cell r="EE303">
            <v>1342</v>
          </cell>
          <cell r="EF303">
            <v>550</v>
          </cell>
          <cell r="EG303">
            <v>548</v>
          </cell>
          <cell r="EH303">
            <v>1098</v>
          </cell>
          <cell r="EI303">
            <v>607</v>
          </cell>
          <cell r="EJ303">
            <v>559</v>
          </cell>
          <cell r="EK303">
            <v>1166</v>
          </cell>
          <cell r="EL303">
            <v>5337</v>
          </cell>
          <cell r="EM303">
            <v>0</v>
          </cell>
          <cell r="EN303">
            <v>0</v>
          </cell>
          <cell r="EO303">
            <v>0</v>
          </cell>
          <cell r="EP303">
            <v>51</v>
          </cell>
          <cell r="EQ303">
            <v>11</v>
          </cell>
          <cell r="ER303">
            <v>62</v>
          </cell>
          <cell r="ES303">
            <v>65</v>
          </cell>
          <cell r="ET303">
            <v>9</v>
          </cell>
          <cell r="EU303">
            <v>74</v>
          </cell>
          <cell r="EV303">
            <v>6</v>
          </cell>
          <cell r="EW303">
            <v>2</v>
          </cell>
          <cell r="EX303">
            <v>8</v>
          </cell>
          <cell r="EY303">
            <v>144</v>
          </cell>
          <cell r="EZ303">
            <v>0</v>
          </cell>
          <cell r="FA303">
            <v>0</v>
          </cell>
          <cell r="FB303">
            <v>0</v>
          </cell>
          <cell r="FC303">
            <v>0</v>
          </cell>
          <cell r="FD303">
            <v>0</v>
          </cell>
          <cell r="FE303">
            <v>0</v>
          </cell>
          <cell r="FF303">
            <v>0</v>
          </cell>
          <cell r="FG303">
            <v>0</v>
          </cell>
          <cell r="FH303">
            <v>0</v>
          </cell>
          <cell r="FI303">
            <v>0</v>
          </cell>
          <cell r="FJ303">
            <v>0</v>
          </cell>
          <cell r="FK303">
            <v>0</v>
          </cell>
          <cell r="FL303">
            <v>0</v>
          </cell>
          <cell r="FM303">
            <v>5481</v>
          </cell>
          <cell r="FN303">
            <v>527</v>
          </cell>
          <cell r="FO303">
            <v>506</v>
          </cell>
          <cell r="FP303">
            <v>1033</v>
          </cell>
          <cell r="FQ303">
            <v>0</v>
          </cell>
          <cell r="FR303">
            <v>0</v>
          </cell>
          <cell r="FS303">
            <v>0</v>
          </cell>
          <cell r="FT303">
            <v>0</v>
          </cell>
          <cell r="FU303">
            <v>0</v>
          </cell>
          <cell r="FV303">
            <v>0</v>
          </cell>
          <cell r="FW303">
            <v>610</v>
          </cell>
        </row>
        <row r="304">
          <cell r="A304" t="str">
            <v>МППБрусничное (Сайменский канал)СЗФО</v>
          </cell>
          <cell r="B304" t="str">
            <v>Санкт-Петербургский</v>
          </cell>
          <cell r="C304" t="str">
            <v>Брусничное (Сайменский канал)</v>
          </cell>
          <cell r="D304" t="str">
            <v>МПП</v>
          </cell>
          <cell r="E304" t="str">
            <v>МПП</v>
          </cell>
          <cell r="F304" t="str">
            <v>да</v>
          </cell>
          <cell r="G304" t="str">
            <v>СЗФО</v>
          </cell>
          <cell r="H304" t="str">
            <v>Ленинградская область</v>
          </cell>
          <cell r="I304" t="str">
            <v>Западный</v>
          </cell>
          <cell r="J304" t="str">
            <v>Морской</v>
          </cell>
          <cell r="K304" t="str">
            <v>нет</v>
          </cell>
          <cell r="L304" t="str">
            <v>Финляндская Республика</v>
          </cell>
          <cell r="M304" t="str">
            <v>Нуямаа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16</v>
          </cell>
          <cell r="S304">
            <v>129</v>
          </cell>
          <cell r="T304">
            <v>245</v>
          </cell>
          <cell r="U304">
            <v>148</v>
          </cell>
          <cell r="V304">
            <v>538</v>
          </cell>
          <cell r="W304">
            <v>0</v>
          </cell>
          <cell r="X304">
            <v>264</v>
          </cell>
          <cell r="Y304">
            <v>719</v>
          </cell>
          <cell r="Z304">
            <v>40</v>
          </cell>
          <cell r="AA304">
            <v>1023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1561</v>
          </cell>
          <cell r="AH304">
            <v>0</v>
          </cell>
          <cell r="AI304">
            <v>134</v>
          </cell>
          <cell r="AJ304">
            <v>280</v>
          </cell>
          <cell r="AK304">
            <v>184</v>
          </cell>
          <cell r="AL304">
            <v>598</v>
          </cell>
          <cell r="AM304">
            <v>0</v>
          </cell>
          <cell r="AN304">
            <v>286</v>
          </cell>
          <cell r="AO304">
            <v>752</v>
          </cell>
          <cell r="AP304">
            <v>24</v>
          </cell>
          <cell r="AQ304">
            <v>1062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1660</v>
          </cell>
          <cell r="AX304">
            <v>2</v>
          </cell>
          <cell r="AY304">
            <v>432</v>
          </cell>
          <cell r="AZ304">
            <v>889</v>
          </cell>
          <cell r="BA304">
            <v>129</v>
          </cell>
          <cell r="BB304">
            <v>1452</v>
          </cell>
          <cell r="BC304">
            <v>0</v>
          </cell>
          <cell r="BD304">
            <v>0</v>
          </cell>
          <cell r="BE304">
            <v>69</v>
          </cell>
          <cell r="BF304">
            <v>42</v>
          </cell>
          <cell r="BG304">
            <v>111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1563</v>
          </cell>
          <cell r="BN304">
            <v>7</v>
          </cell>
          <cell r="BO304">
            <v>10</v>
          </cell>
          <cell r="BP304">
            <v>17</v>
          </cell>
          <cell r="BQ304">
            <v>94</v>
          </cell>
          <cell r="BR304">
            <v>97</v>
          </cell>
          <cell r="BS304">
            <v>191</v>
          </cell>
          <cell r="BT304">
            <v>152</v>
          </cell>
          <cell r="BU304">
            <v>147</v>
          </cell>
          <cell r="BV304">
            <v>299</v>
          </cell>
          <cell r="BW304">
            <v>51</v>
          </cell>
          <cell r="BX304">
            <v>54</v>
          </cell>
          <cell r="BY304">
            <v>105</v>
          </cell>
          <cell r="BZ304">
            <v>612</v>
          </cell>
          <cell r="CA304">
            <v>0</v>
          </cell>
          <cell r="CB304">
            <v>16</v>
          </cell>
          <cell r="CC304">
            <v>61</v>
          </cell>
          <cell r="CD304">
            <v>8</v>
          </cell>
          <cell r="CE304">
            <v>85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697</v>
          </cell>
          <cell r="CL304">
            <v>24</v>
          </cell>
          <cell r="CM304">
            <v>21</v>
          </cell>
          <cell r="CN304">
            <v>45</v>
          </cell>
          <cell r="CO304">
            <v>104</v>
          </cell>
          <cell r="CP304">
            <v>107</v>
          </cell>
          <cell r="CQ304">
            <v>211</v>
          </cell>
          <cell r="CR304">
            <v>0</v>
          </cell>
          <cell r="CS304">
            <v>0</v>
          </cell>
          <cell r="CT304">
            <v>0</v>
          </cell>
          <cell r="CU304">
            <v>48</v>
          </cell>
          <cell r="CV304">
            <v>35</v>
          </cell>
          <cell r="CW304">
            <v>83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149</v>
          </cell>
          <cell r="DE304">
            <v>149</v>
          </cell>
          <cell r="DF304">
            <v>298</v>
          </cell>
          <cell r="DG304">
            <v>71</v>
          </cell>
          <cell r="DH304">
            <v>69</v>
          </cell>
          <cell r="DI304">
            <v>140</v>
          </cell>
          <cell r="DJ304">
            <v>83</v>
          </cell>
          <cell r="DK304">
            <v>83</v>
          </cell>
          <cell r="DL304">
            <v>166</v>
          </cell>
          <cell r="DM304">
            <v>4</v>
          </cell>
          <cell r="DN304">
            <v>8</v>
          </cell>
          <cell r="DO304">
            <v>12</v>
          </cell>
          <cell r="DP304">
            <v>0</v>
          </cell>
          <cell r="DQ304">
            <v>0</v>
          </cell>
          <cell r="DR304">
            <v>0</v>
          </cell>
          <cell r="DS304">
            <v>0</v>
          </cell>
          <cell r="DT304">
            <v>0</v>
          </cell>
          <cell r="DU304">
            <v>0</v>
          </cell>
          <cell r="DV304">
            <v>694</v>
          </cell>
          <cell r="DW304">
            <v>261</v>
          </cell>
          <cell r="DX304">
            <v>0</v>
          </cell>
          <cell r="DY304">
            <v>955</v>
          </cell>
          <cell r="DZ304">
            <v>9</v>
          </cell>
          <cell r="EA304">
            <v>10</v>
          </cell>
          <cell r="EB304">
            <v>19</v>
          </cell>
          <cell r="EC304">
            <v>4</v>
          </cell>
          <cell r="ED304">
            <v>3</v>
          </cell>
          <cell r="EE304">
            <v>7</v>
          </cell>
          <cell r="EF304">
            <v>4</v>
          </cell>
          <cell r="EG304">
            <v>5</v>
          </cell>
          <cell r="EH304">
            <v>9</v>
          </cell>
          <cell r="EI304">
            <v>1</v>
          </cell>
          <cell r="EJ304">
            <v>2</v>
          </cell>
          <cell r="EK304">
            <v>3</v>
          </cell>
          <cell r="EL304">
            <v>38</v>
          </cell>
          <cell r="EM304">
            <v>0</v>
          </cell>
          <cell r="EN304">
            <v>0</v>
          </cell>
          <cell r="EO304">
            <v>0</v>
          </cell>
          <cell r="EP304">
            <v>2</v>
          </cell>
          <cell r="EQ304">
            <v>1</v>
          </cell>
          <cell r="ER304">
            <v>3</v>
          </cell>
          <cell r="ES304">
            <v>6</v>
          </cell>
          <cell r="ET304">
            <v>7</v>
          </cell>
          <cell r="EU304">
            <v>13</v>
          </cell>
          <cell r="EV304">
            <v>0</v>
          </cell>
          <cell r="EW304">
            <v>0</v>
          </cell>
          <cell r="EX304">
            <v>0</v>
          </cell>
          <cell r="EY304">
            <v>16</v>
          </cell>
          <cell r="EZ304">
            <v>0</v>
          </cell>
          <cell r="FA304">
            <v>0</v>
          </cell>
          <cell r="FB304">
            <v>0</v>
          </cell>
          <cell r="FC304">
            <v>0</v>
          </cell>
          <cell r="FD304">
            <v>0</v>
          </cell>
          <cell r="FE304">
            <v>0</v>
          </cell>
          <cell r="FF304">
            <v>0</v>
          </cell>
          <cell r="FG304">
            <v>0</v>
          </cell>
          <cell r="FH304">
            <v>0</v>
          </cell>
          <cell r="FI304">
            <v>0</v>
          </cell>
          <cell r="FJ304">
            <v>0</v>
          </cell>
          <cell r="FK304">
            <v>0</v>
          </cell>
          <cell r="FL304">
            <v>0</v>
          </cell>
          <cell r="FM304">
            <v>54</v>
          </cell>
          <cell r="FN304">
            <v>0</v>
          </cell>
          <cell r="FO304">
            <v>0</v>
          </cell>
          <cell r="FP304">
            <v>0</v>
          </cell>
          <cell r="FQ304">
            <v>0</v>
          </cell>
          <cell r="FR304">
            <v>0</v>
          </cell>
          <cell r="FS304">
            <v>0</v>
          </cell>
          <cell r="FT304">
            <v>0</v>
          </cell>
          <cell r="FU304">
            <v>0</v>
          </cell>
          <cell r="FV304">
            <v>0</v>
          </cell>
          <cell r="FW304">
            <v>2</v>
          </cell>
        </row>
        <row r="305">
          <cell r="A305" t="str">
            <v>МППВаниноДФО</v>
          </cell>
          <cell r="B305" t="str">
            <v>Хабаровский</v>
          </cell>
          <cell r="C305" t="str">
            <v>Ванино</v>
          </cell>
          <cell r="D305" t="str">
            <v>МПП</v>
          </cell>
          <cell r="E305" t="str">
            <v>МПП</v>
          </cell>
          <cell r="F305" t="str">
            <v>да</v>
          </cell>
          <cell r="G305" t="str">
            <v>ДФО</v>
          </cell>
          <cell r="H305" t="str">
            <v>Хабаровский край</v>
          </cell>
          <cell r="I305" t="str">
            <v>Восток</v>
          </cell>
          <cell r="J305" t="str">
            <v>Порты ДВ</v>
          </cell>
          <cell r="K305" t="str">
            <v>нет</v>
          </cell>
          <cell r="L305" t="str">
            <v>не применимо</v>
          </cell>
          <cell r="M305" t="str">
            <v>не применимо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338</v>
          </cell>
          <cell r="S305">
            <v>382</v>
          </cell>
          <cell r="T305">
            <v>385</v>
          </cell>
          <cell r="U305">
            <v>327</v>
          </cell>
          <cell r="V305">
            <v>1432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1432</v>
          </cell>
          <cell r="AH305">
            <v>319</v>
          </cell>
          <cell r="AI305">
            <v>363</v>
          </cell>
          <cell r="AJ305">
            <v>322</v>
          </cell>
          <cell r="AK305">
            <v>372</v>
          </cell>
          <cell r="AL305">
            <v>1376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1376</v>
          </cell>
          <cell r="AX305">
            <v>343</v>
          </cell>
          <cell r="AY305">
            <v>388</v>
          </cell>
          <cell r="AZ305">
            <v>326</v>
          </cell>
          <cell r="BA305">
            <v>336</v>
          </cell>
          <cell r="BB305">
            <v>1393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1393</v>
          </cell>
          <cell r="BN305">
            <v>148</v>
          </cell>
          <cell r="BO305">
            <v>151</v>
          </cell>
          <cell r="BP305">
            <v>299</v>
          </cell>
          <cell r="BQ305">
            <v>159</v>
          </cell>
          <cell r="BR305">
            <v>180</v>
          </cell>
          <cell r="BS305">
            <v>339</v>
          </cell>
          <cell r="BT305">
            <v>171</v>
          </cell>
          <cell r="BU305">
            <v>175</v>
          </cell>
          <cell r="BV305">
            <v>346</v>
          </cell>
          <cell r="BW305">
            <v>151</v>
          </cell>
          <cell r="BX305">
            <v>167</v>
          </cell>
          <cell r="BY305">
            <v>318</v>
          </cell>
          <cell r="BZ305">
            <v>1302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1302</v>
          </cell>
          <cell r="CL305">
            <v>154</v>
          </cell>
          <cell r="CM305">
            <v>171</v>
          </cell>
          <cell r="CN305">
            <v>325</v>
          </cell>
          <cell r="CO305">
            <v>168</v>
          </cell>
          <cell r="CP305">
            <v>160</v>
          </cell>
          <cell r="CQ305">
            <v>328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150</v>
          </cell>
          <cell r="DE305">
            <v>163</v>
          </cell>
          <cell r="DF305">
            <v>313</v>
          </cell>
          <cell r="DG305">
            <v>134</v>
          </cell>
          <cell r="DH305">
            <v>162</v>
          </cell>
          <cell r="DI305">
            <v>296</v>
          </cell>
          <cell r="DJ305">
            <v>0</v>
          </cell>
          <cell r="DK305">
            <v>0</v>
          </cell>
          <cell r="DL305">
            <v>0</v>
          </cell>
          <cell r="DM305">
            <v>0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T305">
            <v>0</v>
          </cell>
          <cell r="DU305">
            <v>0</v>
          </cell>
          <cell r="DV305">
            <v>1262</v>
          </cell>
          <cell r="DW305">
            <v>0</v>
          </cell>
          <cell r="DX305">
            <v>0</v>
          </cell>
          <cell r="DY305">
            <v>1262</v>
          </cell>
          <cell r="DZ305">
            <v>149</v>
          </cell>
          <cell r="EA305">
            <v>158</v>
          </cell>
          <cell r="EB305">
            <v>307</v>
          </cell>
          <cell r="EC305">
            <v>179</v>
          </cell>
          <cell r="ED305">
            <v>194</v>
          </cell>
          <cell r="EE305">
            <v>373</v>
          </cell>
          <cell r="EF305">
            <v>171</v>
          </cell>
          <cell r="EG305">
            <v>180</v>
          </cell>
          <cell r="EH305">
            <v>351</v>
          </cell>
          <cell r="EI305">
            <v>171</v>
          </cell>
          <cell r="EJ305">
            <v>175</v>
          </cell>
          <cell r="EK305">
            <v>346</v>
          </cell>
          <cell r="EL305">
            <v>1377</v>
          </cell>
          <cell r="EM305">
            <v>0</v>
          </cell>
          <cell r="EN305">
            <v>0</v>
          </cell>
          <cell r="EO305">
            <v>0</v>
          </cell>
          <cell r="EP305">
            <v>0</v>
          </cell>
          <cell r="EQ305">
            <v>0</v>
          </cell>
          <cell r="ER305">
            <v>0</v>
          </cell>
          <cell r="ES305">
            <v>0</v>
          </cell>
          <cell r="ET305">
            <v>0</v>
          </cell>
          <cell r="EU305">
            <v>0</v>
          </cell>
          <cell r="EV305">
            <v>0</v>
          </cell>
          <cell r="EW305">
            <v>0</v>
          </cell>
          <cell r="EX305">
            <v>0</v>
          </cell>
          <cell r="EY305">
            <v>0</v>
          </cell>
          <cell r="EZ305">
            <v>0</v>
          </cell>
          <cell r="FA305">
            <v>0</v>
          </cell>
          <cell r="FB305">
            <v>0</v>
          </cell>
          <cell r="FC305">
            <v>0</v>
          </cell>
          <cell r="FD305">
            <v>0</v>
          </cell>
          <cell r="FE305">
            <v>0</v>
          </cell>
          <cell r="FF305">
            <v>0</v>
          </cell>
          <cell r="FG305">
            <v>0</v>
          </cell>
          <cell r="FH305">
            <v>0</v>
          </cell>
          <cell r="FI305">
            <v>0</v>
          </cell>
          <cell r="FJ305">
            <v>0</v>
          </cell>
          <cell r="FK305">
            <v>0</v>
          </cell>
          <cell r="FL305">
            <v>0</v>
          </cell>
          <cell r="FM305">
            <v>1377</v>
          </cell>
          <cell r="FN305">
            <v>143</v>
          </cell>
          <cell r="FO305">
            <v>155</v>
          </cell>
          <cell r="FP305">
            <v>298</v>
          </cell>
          <cell r="FQ305">
            <v>0</v>
          </cell>
          <cell r="FR305">
            <v>0</v>
          </cell>
          <cell r="FS305">
            <v>0</v>
          </cell>
          <cell r="FT305">
            <v>0</v>
          </cell>
          <cell r="FU305">
            <v>0</v>
          </cell>
          <cell r="FV305">
            <v>0</v>
          </cell>
          <cell r="FW305">
            <v>158</v>
          </cell>
        </row>
        <row r="306">
          <cell r="A306" t="str">
            <v>МППВарандейСЗФО</v>
          </cell>
          <cell r="B306" t="str">
            <v>Мурманский</v>
          </cell>
          <cell r="C306" t="str">
            <v>Варандей</v>
          </cell>
          <cell r="D306" t="str">
            <v>МПП</v>
          </cell>
          <cell r="E306" t="str">
            <v>МПП</v>
          </cell>
          <cell r="F306" t="str">
            <v>да</v>
          </cell>
          <cell r="G306" t="str">
            <v>СЗФО</v>
          </cell>
          <cell r="H306" t="str">
            <v>Ненецкий автономный округ</v>
          </cell>
          <cell r="I306" t="str">
            <v>Арктика</v>
          </cell>
          <cell r="J306" t="str">
            <v>Морской</v>
          </cell>
          <cell r="K306" t="str">
            <v>да</v>
          </cell>
          <cell r="L306" t="str">
            <v>не применимо</v>
          </cell>
          <cell r="M306" t="str">
            <v>не применимо</v>
          </cell>
          <cell r="N306">
            <v>365</v>
          </cell>
          <cell r="O306">
            <v>0</v>
          </cell>
          <cell r="P306">
            <v>0</v>
          </cell>
          <cell r="Q306">
            <v>1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0</v>
          </cell>
          <cell r="DT306">
            <v>0</v>
          </cell>
          <cell r="DU306">
            <v>0</v>
          </cell>
          <cell r="DV306">
            <v>0</v>
          </cell>
          <cell r="DW306">
            <v>0</v>
          </cell>
          <cell r="DX306">
            <v>0</v>
          </cell>
          <cell r="DY306">
            <v>0</v>
          </cell>
          <cell r="DZ306">
            <v>0</v>
          </cell>
          <cell r="EA306">
            <v>0</v>
          </cell>
          <cell r="EB306">
            <v>0</v>
          </cell>
          <cell r="EC306">
            <v>0</v>
          </cell>
          <cell r="ED306">
            <v>0</v>
          </cell>
          <cell r="EE306">
            <v>0</v>
          </cell>
          <cell r="EF306">
            <v>0</v>
          </cell>
          <cell r="EG306">
            <v>0</v>
          </cell>
          <cell r="EH306">
            <v>0</v>
          </cell>
          <cell r="EI306">
            <v>0</v>
          </cell>
          <cell r="EJ306">
            <v>0</v>
          </cell>
          <cell r="EK306">
            <v>0</v>
          </cell>
          <cell r="EL306">
            <v>0</v>
          </cell>
          <cell r="EM306">
            <v>0</v>
          </cell>
          <cell r="EN306">
            <v>0</v>
          </cell>
          <cell r="EO306">
            <v>0</v>
          </cell>
          <cell r="EP306">
            <v>0</v>
          </cell>
          <cell r="EQ306">
            <v>0</v>
          </cell>
          <cell r="ER306">
            <v>0</v>
          </cell>
          <cell r="ES306">
            <v>0</v>
          </cell>
          <cell r="ET306">
            <v>0</v>
          </cell>
          <cell r="EU306">
            <v>0</v>
          </cell>
          <cell r="EV306">
            <v>0</v>
          </cell>
          <cell r="EW306">
            <v>0</v>
          </cell>
          <cell r="EX306">
            <v>0</v>
          </cell>
          <cell r="EY306">
            <v>0</v>
          </cell>
          <cell r="EZ306">
            <v>0</v>
          </cell>
          <cell r="FA306">
            <v>0</v>
          </cell>
          <cell r="FB306">
            <v>0</v>
          </cell>
          <cell r="FC306">
            <v>0</v>
          </cell>
          <cell r="FD306">
            <v>0</v>
          </cell>
          <cell r="FE306">
            <v>0</v>
          </cell>
          <cell r="FF306">
            <v>0</v>
          </cell>
          <cell r="FG306">
            <v>0</v>
          </cell>
          <cell r="FH306">
            <v>0</v>
          </cell>
          <cell r="FI306">
            <v>0</v>
          </cell>
          <cell r="FJ306">
            <v>0</v>
          </cell>
          <cell r="FK306">
            <v>0</v>
          </cell>
          <cell r="FL306">
            <v>0</v>
          </cell>
          <cell r="FM306">
            <v>0</v>
          </cell>
          <cell r="FN306">
            <v>0</v>
          </cell>
          <cell r="FO306">
            <v>0</v>
          </cell>
          <cell r="FP306">
            <v>0</v>
          </cell>
          <cell r="FQ306">
            <v>0</v>
          </cell>
          <cell r="FR306">
            <v>0</v>
          </cell>
          <cell r="FS306">
            <v>0</v>
          </cell>
          <cell r="FT306">
            <v>0</v>
          </cell>
          <cell r="FU306">
            <v>0</v>
          </cell>
          <cell r="FV306">
            <v>0</v>
          </cell>
          <cell r="FW306">
            <v>0</v>
          </cell>
        </row>
        <row r="307">
          <cell r="A307" t="str">
            <v>МППВладивостокДФО</v>
          </cell>
          <cell r="B307" t="str">
            <v>Владивостокский</v>
          </cell>
          <cell r="C307" t="str">
            <v>Владивосток</v>
          </cell>
          <cell r="D307" t="str">
            <v>МПП</v>
          </cell>
          <cell r="E307" t="str">
            <v>МПП</v>
          </cell>
          <cell r="F307" t="str">
            <v>да</v>
          </cell>
          <cell r="G307" t="str">
            <v>ДФО</v>
          </cell>
          <cell r="H307" t="str">
            <v>Приморский край</v>
          </cell>
          <cell r="I307" t="str">
            <v>Восток</v>
          </cell>
          <cell r="J307" t="str">
            <v>Порты ДВ</v>
          </cell>
          <cell r="K307" t="str">
            <v>нет</v>
          </cell>
          <cell r="L307" t="str">
            <v>не применимо</v>
          </cell>
          <cell r="M307" t="str">
            <v>не применимо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1043</v>
          </cell>
          <cell r="S307">
            <v>1226</v>
          </cell>
          <cell r="T307">
            <v>1086</v>
          </cell>
          <cell r="U307">
            <v>1104</v>
          </cell>
          <cell r="V307">
            <v>4459</v>
          </cell>
          <cell r="W307">
            <v>22</v>
          </cell>
          <cell r="X307">
            <v>105</v>
          </cell>
          <cell r="Y307">
            <v>92</v>
          </cell>
          <cell r="Z307">
            <v>51</v>
          </cell>
          <cell r="AA307">
            <v>270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4729</v>
          </cell>
          <cell r="AH307">
            <v>1145</v>
          </cell>
          <cell r="AI307">
            <v>1247</v>
          </cell>
          <cell r="AJ307">
            <v>1132</v>
          </cell>
          <cell r="AK307">
            <v>1235</v>
          </cell>
          <cell r="AL307">
            <v>4759</v>
          </cell>
          <cell r="AM307">
            <v>24</v>
          </cell>
          <cell r="AN307">
            <v>79</v>
          </cell>
          <cell r="AO307">
            <v>73</v>
          </cell>
          <cell r="AP307">
            <v>38</v>
          </cell>
          <cell r="AQ307">
            <v>214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4973</v>
          </cell>
          <cell r="AX307">
            <v>1274</v>
          </cell>
          <cell r="AY307">
            <v>1347</v>
          </cell>
          <cell r="AZ307">
            <v>1256</v>
          </cell>
          <cell r="BA307">
            <v>1425</v>
          </cell>
          <cell r="BB307">
            <v>5302</v>
          </cell>
          <cell r="BC307">
            <v>22</v>
          </cell>
          <cell r="BD307">
            <v>77</v>
          </cell>
          <cell r="BE307">
            <v>79</v>
          </cell>
          <cell r="BF307">
            <v>47</v>
          </cell>
          <cell r="BG307">
            <v>225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5527</v>
          </cell>
          <cell r="BN307">
            <v>702</v>
          </cell>
          <cell r="BO307">
            <v>626</v>
          </cell>
          <cell r="BP307">
            <v>1328</v>
          </cell>
          <cell r="BQ307">
            <v>777</v>
          </cell>
          <cell r="BR307">
            <v>635</v>
          </cell>
          <cell r="BS307">
            <v>1412</v>
          </cell>
          <cell r="BT307">
            <v>681</v>
          </cell>
          <cell r="BU307">
            <v>602</v>
          </cell>
          <cell r="BV307">
            <v>1283</v>
          </cell>
          <cell r="BW307">
            <v>812</v>
          </cell>
          <cell r="BX307">
            <v>771</v>
          </cell>
          <cell r="BY307">
            <v>1583</v>
          </cell>
          <cell r="BZ307">
            <v>5606</v>
          </cell>
          <cell r="CA307">
            <v>0</v>
          </cell>
          <cell r="CB307">
            <v>33</v>
          </cell>
          <cell r="CC307">
            <v>31</v>
          </cell>
          <cell r="CD307">
            <v>14</v>
          </cell>
          <cell r="CE307">
            <v>78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5684</v>
          </cell>
          <cell r="CL307">
            <v>750</v>
          </cell>
          <cell r="CM307">
            <v>686</v>
          </cell>
          <cell r="CN307">
            <v>1436</v>
          </cell>
          <cell r="CO307">
            <v>812</v>
          </cell>
          <cell r="CP307">
            <v>745</v>
          </cell>
          <cell r="CQ307">
            <v>1557</v>
          </cell>
          <cell r="CR307">
            <v>5</v>
          </cell>
          <cell r="CS307">
            <v>5</v>
          </cell>
          <cell r="CT307">
            <v>10</v>
          </cell>
          <cell r="CU307">
            <v>24</v>
          </cell>
          <cell r="CV307">
            <v>11</v>
          </cell>
          <cell r="CW307">
            <v>35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755</v>
          </cell>
          <cell r="DE307">
            <v>690</v>
          </cell>
          <cell r="DF307">
            <v>1445</v>
          </cell>
          <cell r="DG307">
            <v>753</v>
          </cell>
          <cell r="DH307">
            <v>739</v>
          </cell>
          <cell r="DI307">
            <v>1492</v>
          </cell>
          <cell r="DJ307">
            <v>24</v>
          </cell>
          <cell r="DK307">
            <v>15</v>
          </cell>
          <cell r="DL307">
            <v>39</v>
          </cell>
          <cell r="DM307">
            <v>9</v>
          </cell>
          <cell r="DN307">
            <v>16</v>
          </cell>
          <cell r="DO307">
            <v>25</v>
          </cell>
          <cell r="DP307">
            <v>0</v>
          </cell>
          <cell r="DQ307">
            <v>0</v>
          </cell>
          <cell r="DR307">
            <v>0</v>
          </cell>
          <cell r="DS307">
            <v>0</v>
          </cell>
          <cell r="DT307">
            <v>0</v>
          </cell>
          <cell r="DU307">
            <v>0</v>
          </cell>
          <cell r="DV307">
            <v>5930</v>
          </cell>
          <cell r="DW307">
            <v>109</v>
          </cell>
          <cell r="DX307">
            <v>0</v>
          </cell>
          <cell r="DY307">
            <v>6039</v>
          </cell>
          <cell r="DZ307">
            <v>809</v>
          </cell>
          <cell r="EA307">
            <v>771</v>
          </cell>
          <cell r="EB307">
            <v>1580</v>
          </cell>
          <cell r="EC307">
            <v>826</v>
          </cell>
          <cell r="ED307">
            <v>760</v>
          </cell>
          <cell r="EE307">
            <v>1586</v>
          </cell>
          <cell r="EF307">
            <v>982</v>
          </cell>
          <cell r="EG307">
            <v>889</v>
          </cell>
          <cell r="EH307">
            <v>1871</v>
          </cell>
          <cell r="EI307">
            <v>1090</v>
          </cell>
          <cell r="EJ307">
            <v>1030</v>
          </cell>
          <cell r="EK307">
            <v>2120</v>
          </cell>
          <cell r="EL307">
            <v>7157</v>
          </cell>
          <cell r="EM307">
            <v>4</v>
          </cell>
          <cell r="EN307">
            <v>4</v>
          </cell>
          <cell r="EO307">
            <v>8</v>
          </cell>
          <cell r="EP307">
            <v>31</v>
          </cell>
          <cell r="EQ307">
            <v>19</v>
          </cell>
          <cell r="ER307">
            <v>50</v>
          </cell>
          <cell r="ES307">
            <v>22</v>
          </cell>
          <cell r="ET307">
            <v>29</v>
          </cell>
          <cell r="EU307">
            <v>51</v>
          </cell>
          <cell r="EV307">
            <v>23</v>
          </cell>
          <cell r="EW307">
            <v>31</v>
          </cell>
          <cell r="EX307">
            <v>54</v>
          </cell>
          <cell r="EY307">
            <v>163</v>
          </cell>
          <cell r="EZ307">
            <v>0</v>
          </cell>
          <cell r="FA307">
            <v>0</v>
          </cell>
          <cell r="FB307">
            <v>0</v>
          </cell>
          <cell r="FC307">
            <v>0</v>
          </cell>
          <cell r="FD307">
            <v>0</v>
          </cell>
          <cell r="FE307">
            <v>0</v>
          </cell>
          <cell r="FF307">
            <v>0</v>
          </cell>
          <cell r="FG307">
            <v>0</v>
          </cell>
          <cell r="FH307">
            <v>0</v>
          </cell>
          <cell r="FI307">
            <v>0</v>
          </cell>
          <cell r="FJ307">
            <v>0</v>
          </cell>
          <cell r="FK307">
            <v>0</v>
          </cell>
          <cell r="FL307">
            <v>0</v>
          </cell>
          <cell r="FM307">
            <v>7320</v>
          </cell>
          <cell r="FN307">
            <v>1075</v>
          </cell>
          <cell r="FO307">
            <v>1111</v>
          </cell>
          <cell r="FP307">
            <v>2186</v>
          </cell>
          <cell r="FQ307">
            <v>11</v>
          </cell>
          <cell r="FR307">
            <v>12</v>
          </cell>
          <cell r="FS307">
            <v>23</v>
          </cell>
          <cell r="FT307">
            <v>0</v>
          </cell>
          <cell r="FU307">
            <v>0</v>
          </cell>
          <cell r="FV307">
            <v>0</v>
          </cell>
          <cell r="FW307">
            <v>1233</v>
          </cell>
        </row>
        <row r="308">
          <cell r="A308" t="str">
            <v>МППВосточныйДФО</v>
          </cell>
          <cell r="B308" t="str">
            <v>Владивостокский</v>
          </cell>
          <cell r="C308" t="str">
            <v>Восточный</v>
          </cell>
          <cell r="D308" t="str">
            <v>МПП</v>
          </cell>
          <cell r="E308" t="str">
            <v>МПП</v>
          </cell>
          <cell r="F308" t="str">
            <v>да</v>
          </cell>
          <cell r="G308" t="str">
            <v>ДФО</v>
          </cell>
          <cell r="H308" t="str">
            <v>Приморский край</v>
          </cell>
          <cell r="I308" t="str">
            <v>Восток</v>
          </cell>
          <cell r="J308" t="str">
            <v>Порты ДВ</v>
          </cell>
          <cell r="K308" t="str">
            <v>нет</v>
          </cell>
          <cell r="L308" t="str">
            <v>не применимо</v>
          </cell>
          <cell r="M308" t="str">
            <v>не применимо</v>
          </cell>
          <cell r="N308" t="str">
            <v>950-1000</v>
          </cell>
          <cell r="O308">
            <v>0</v>
          </cell>
          <cell r="P308">
            <v>0</v>
          </cell>
          <cell r="Q308">
            <v>0</v>
          </cell>
          <cell r="R308">
            <v>872</v>
          </cell>
          <cell r="S308">
            <v>868</v>
          </cell>
          <cell r="T308">
            <v>685</v>
          </cell>
          <cell r="U308">
            <v>946</v>
          </cell>
          <cell r="V308">
            <v>3371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3371</v>
          </cell>
          <cell r="AH308">
            <v>762</v>
          </cell>
          <cell r="AI308">
            <v>889</v>
          </cell>
          <cell r="AJ308">
            <v>823</v>
          </cell>
          <cell r="AK308">
            <v>835</v>
          </cell>
          <cell r="AL308">
            <v>3309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3309</v>
          </cell>
          <cell r="AX308">
            <v>774</v>
          </cell>
          <cell r="AY308">
            <v>844</v>
          </cell>
          <cell r="AZ308">
            <v>754</v>
          </cell>
          <cell r="BA308">
            <v>806</v>
          </cell>
          <cell r="BB308">
            <v>3178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3178</v>
          </cell>
          <cell r="BN308">
            <v>361</v>
          </cell>
          <cell r="BO308">
            <v>387</v>
          </cell>
          <cell r="BP308">
            <v>748</v>
          </cell>
          <cell r="BQ308">
            <v>390</v>
          </cell>
          <cell r="BR308">
            <v>428</v>
          </cell>
          <cell r="BS308">
            <v>818</v>
          </cell>
          <cell r="BT308">
            <v>410</v>
          </cell>
          <cell r="BU308">
            <v>431</v>
          </cell>
          <cell r="BV308">
            <v>841</v>
          </cell>
          <cell r="BW308">
            <v>398</v>
          </cell>
          <cell r="BX308">
            <v>438</v>
          </cell>
          <cell r="BY308">
            <v>836</v>
          </cell>
          <cell r="BZ308">
            <v>3243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3243</v>
          </cell>
          <cell r="CL308">
            <v>358</v>
          </cell>
          <cell r="CM308">
            <v>385</v>
          </cell>
          <cell r="CN308">
            <v>743</v>
          </cell>
          <cell r="CO308">
            <v>405</v>
          </cell>
          <cell r="CP308">
            <v>439</v>
          </cell>
          <cell r="CQ308">
            <v>844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378</v>
          </cell>
          <cell r="DE308">
            <v>380</v>
          </cell>
          <cell r="DF308">
            <v>758</v>
          </cell>
          <cell r="DG308">
            <v>373</v>
          </cell>
          <cell r="DH308">
            <v>383</v>
          </cell>
          <cell r="DI308">
            <v>756</v>
          </cell>
          <cell r="DJ308">
            <v>0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3101</v>
          </cell>
          <cell r="DW308">
            <v>0</v>
          </cell>
          <cell r="DX308">
            <v>0</v>
          </cell>
          <cell r="DY308">
            <v>3101</v>
          </cell>
          <cell r="DZ308">
            <v>374</v>
          </cell>
          <cell r="EA308">
            <v>392</v>
          </cell>
          <cell r="EB308">
            <v>766</v>
          </cell>
          <cell r="EC308">
            <v>397</v>
          </cell>
          <cell r="ED308">
            <v>399</v>
          </cell>
          <cell r="EE308">
            <v>796</v>
          </cell>
          <cell r="EF308">
            <v>409</v>
          </cell>
          <cell r="EG308">
            <v>430</v>
          </cell>
          <cell r="EH308">
            <v>839</v>
          </cell>
          <cell r="EI308">
            <v>395</v>
          </cell>
          <cell r="EJ308">
            <v>403</v>
          </cell>
          <cell r="EK308">
            <v>798</v>
          </cell>
          <cell r="EL308">
            <v>3199</v>
          </cell>
          <cell r="EM308">
            <v>0</v>
          </cell>
          <cell r="EN308">
            <v>0</v>
          </cell>
          <cell r="EO308">
            <v>0</v>
          </cell>
          <cell r="EP308">
            <v>0</v>
          </cell>
          <cell r="EQ308">
            <v>0</v>
          </cell>
          <cell r="ER308">
            <v>0</v>
          </cell>
          <cell r="ES308">
            <v>0</v>
          </cell>
          <cell r="ET308">
            <v>0</v>
          </cell>
          <cell r="EU308">
            <v>0</v>
          </cell>
          <cell r="EV308">
            <v>0</v>
          </cell>
          <cell r="EW308">
            <v>0</v>
          </cell>
          <cell r="EX308">
            <v>0</v>
          </cell>
          <cell r="EY308">
            <v>0</v>
          </cell>
          <cell r="EZ308">
            <v>0</v>
          </cell>
          <cell r="FA308">
            <v>0</v>
          </cell>
          <cell r="FB308">
            <v>0</v>
          </cell>
          <cell r="FC308">
            <v>0</v>
          </cell>
          <cell r="FD308">
            <v>0</v>
          </cell>
          <cell r="FE308">
            <v>0</v>
          </cell>
          <cell r="FF308">
            <v>0</v>
          </cell>
          <cell r="FG308">
            <v>0</v>
          </cell>
          <cell r="FH308">
            <v>0</v>
          </cell>
          <cell r="FI308">
            <v>0</v>
          </cell>
          <cell r="FJ308">
            <v>0</v>
          </cell>
          <cell r="FK308">
            <v>0</v>
          </cell>
          <cell r="FL308">
            <v>0</v>
          </cell>
          <cell r="FM308">
            <v>3199</v>
          </cell>
          <cell r="FN308">
            <v>452</v>
          </cell>
          <cell r="FO308">
            <v>462</v>
          </cell>
          <cell r="FP308">
            <v>914</v>
          </cell>
          <cell r="FQ308">
            <v>0</v>
          </cell>
          <cell r="FR308">
            <v>0</v>
          </cell>
          <cell r="FS308">
            <v>0</v>
          </cell>
          <cell r="FT308">
            <v>0</v>
          </cell>
          <cell r="FU308">
            <v>0</v>
          </cell>
          <cell r="FV308">
            <v>0</v>
          </cell>
          <cell r="FW308">
            <v>456</v>
          </cell>
        </row>
        <row r="309">
          <cell r="A309" t="str">
            <v>МППВыборгСЗФО</v>
          </cell>
          <cell r="B309" t="str">
            <v>Санкт-Петербургский</v>
          </cell>
          <cell r="C309" t="str">
            <v>Выборг</v>
          </cell>
          <cell r="D309" t="str">
            <v>МПП</v>
          </cell>
          <cell r="E309" t="str">
            <v>МПП</v>
          </cell>
          <cell r="F309" t="str">
            <v>да</v>
          </cell>
          <cell r="G309" t="str">
            <v>СЗФО</v>
          </cell>
          <cell r="H309" t="str">
            <v>Ленинградская область</v>
          </cell>
          <cell r="I309" t="str">
            <v>Западный</v>
          </cell>
          <cell r="J309" t="str">
            <v>Морской</v>
          </cell>
          <cell r="K309" t="str">
            <v>нет</v>
          </cell>
          <cell r="L309" t="str">
            <v>не применимо</v>
          </cell>
          <cell r="M309" t="str">
            <v>не применимо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109</v>
          </cell>
          <cell r="S309">
            <v>144</v>
          </cell>
          <cell r="T309">
            <v>206</v>
          </cell>
          <cell r="U309">
            <v>171</v>
          </cell>
          <cell r="V309">
            <v>630</v>
          </cell>
          <cell r="W309">
            <v>0</v>
          </cell>
          <cell r="X309">
            <v>68</v>
          </cell>
          <cell r="Y309">
            <v>177</v>
          </cell>
          <cell r="Z309">
            <v>12</v>
          </cell>
          <cell r="AA309">
            <v>257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887</v>
          </cell>
          <cell r="AH309">
            <v>111</v>
          </cell>
          <cell r="AI309">
            <v>201</v>
          </cell>
          <cell r="AJ309">
            <v>213</v>
          </cell>
          <cell r="AK309">
            <v>209</v>
          </cell>
          <cell r="AL309">
            <v>734</v>
          </cell>
          <cell r="AM309">
            <v>0</v>
          </cell>
          <cell r="AN309">
            <v>55</v>
          </cell>
          <cell r="AO309">
            <v>112</v>
          </cell>
          <cell r="AP309">
            <v>0</v>
          </cell>
          <cell r="AQ309">
            <v>167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901</v>
          </cell>
          <cell r="AX309">
            <v>86</v>
          </cell>
          <cell r="AY309">
            <v>144</v>
          </cell>
          <cell r="AZ309">
            <v>127</v>
          </cell>
          <cell r="BA309">
            <v>109</v>
          </cell>
          <cell r="BB309">
            <v>466</v>
          </cell>
          <cell r="BC309">
            <v>0</v>
          </cell>
          <cell r="BD309">
            <v>44</v>
          </cell>
          <cell r="BE309">
            <v>98</v>
          </cell>
          <cell r="BF309">
            <v>0</v>
          </cell>
          <cell r="BG309">
            <v>142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608</v>
          </cell>
          <cell r="BN309">
            <v>22</v>
          </cell>
          <cell r="BO309">
            <v>17</v>
          </cell>
          <cell r="BP309">
            <v>39</v>
          </cell>
          <cell r="BQ309">
            <v>52</v>
          </cell>
          <cell r="BR309">
            <v>55</v>
          </cell>
          <cell r="BS309">
            <v>107</v>
          </cell>
          <cell r="BT309">
            <v>39</v>
          </cell>
          <cell r="BU309">
            <v>40</v>
          </cell>
          <cell r="BV309">
            <v>79</v>
          </cell>
          <cell r="BW309">
            <v>43</v>
          </cell>
          <cell r="BX309">
            <v>41</v>
          </cell>
          <cell r="BY309">
            <v>84</v>
          </cell>
          <cell r="BZ309">
            <v>309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309</v>
          </cell>
          <cell r="CL309">
            <v>29</v>
          </cell>
          <cell r="CM309">
            <v>29</v>
          </cell>
          <cell r="CN309">
            <v>58</v>
          </cell>
          <cell r="CO309">
            <v>56</v>
          </cell>
          <cell r="CP309">
            <v>58</v>
          </cell>
          <cell r="CQ309">
            <v>114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81</v>
          </cell>
          <cell r="DE309">
            <v>72</v>
          </cell>
          <cell r="DF309">
            <v>153</v>
          </cell>
          <cell r="DG309">
            <v>61</v>
          </cell>
          <cell r="DH309">
            <v>60</v>
          </cell>
          <cell r="DI309">
            <v>121</v>
          </cell>
          <cell r="DJ309">
            <v>0</v>
          </cell>
          <cell r="DK309">
            <v>0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0</v>
          </cell>
          <cell r="DT309">
            <v>0</v>
          </cell>
          <cell r="DU309">
            <v>0</v>
          </cell>
          <cell r="DV309">
            <v>446</v>
          </cell>
          <cell r="DW309">
            <v>0</v>
          </cell>
          <cell r="DX309">
            <v>0</v>
          </cell>
          <cell r="DY309">
            <v>446</v>
          </cell>
          <cell r="DZ309">
            <v>42</v>
          </cell>
          <cell r="EA309">
            <v>40</v>
          </cell>
          <cell r="EB309">
            <v>82</v>
          </cell>
          <cell r="EC309">
            <v>30</v>
          </cell>
          <cell r="ED309">
            <v>27</v>
          </cell>
          <cell r="EE309">
            <v>57</v>
          </cell>
          <cell r="EF309">
            <v>61</v>
          </cell>
          <cell r="EG309">
            <v>63</v>
          </cell>
          <cell r="EH309">
            <v>124</v>
          </cell>
          <cell r="EI309">
            <v>98</v>
          </cell>
          <cell r="EJ309">
            <v>104</v>
          </cell>
          <cell r="EK309">
            <v>202</v>
          </cell>
          <cell r="EL309">
            <v>465</v>
          </cell>
          <cell r="EM309">
            <v>0</v>
          </cell>
          <cell r="EN309">
            <v>0</v>
          </cell>
          <cell r="EO309">
            <v>0</v>
          </cell>
          <cell r="EP309">
            <v>0</v>
          </cell>
          <cell r="EQ309">
            <v>0</v>
          </cell>
          <cell r="ER309">
            <v>0</v>
          </cell>
          <cell r="ES309">
            <v>0</v>
          </cell>
          <cell r="ET309">
            <v>0</v>
          </cell>
          <cell r="EU309">
            <v>0</v>
          </cell>
          <cell r="EV309">
            <v>0</v>
          </cell>
          <cell r="EW309">
            <v>0</v>
          </cell>
          <cell r="EX309">
            <v>0</v>
          </cell>
          <cell r="EY309">
            <v>0</v>
          </cell>
          <cell r="EZ309">
            <v>0</v>
          </cell>
          <cell r="FA309">
            <v>0</v>
          </cell>
          <cell r="FB309">
            <v>0</v>
          </cell>
          <cell r="FC309">
            <v>0</v>
          </cell>
          <cell r="FD309">
            <v>0</v>
          </cell>
          <cell r="FE309">
            <v>0</v>
          </cell>
          <cell r="FF309">
            <v>0</v>
          </cell>
          <cell r="FG309">
            <v>0</v>
          </cell>
          <cell r="FH309">
            <v>0</v>
          </cell>
          <cell r="FI309">
            <v>0</v>
          </cell>
          <cell r="FJ309">
            <v>0</v>
          </cell>
          <cell r="FK309">
            <v>0</v>
          </cell>
          <cell r="FL309">
            <v>0</v>
          </cell>
          <cell r="FM309">
            <v>465</v>
          </cell>
          <cell r="FN309">
            <v>46</v>
          </cell>
          <cell r="FO309">
            <v>47</v>
          </cell>
          <cell r="FP309">
            <v>93</v>
          </cell>
          <cell r="FQ309">
            <v>0</v>
          </cell>
          <cell r="FR309">
            <v>0</v>
          </cell>
          <cell r="FS309">
            <v>0</v>
          </cell>
          <cell r="FT309">
            <v>0</v>
          </cell>
          <cell r="FU309">
            <v>0</v>
          </cell>
          <cell r="FV309">
            <v>0</v>
          </cell>
          <cell r="FW309">
            <v>62</v>
          </cell>
        </row>
        <row r="310">
          <cell r="A310" t="str">
            <v>МППВысоцкСЗФО</v>
          </cell>
          <cell r="B310" t="str">
            <v>Санкт-Петербургский</v>
          </cell>
          <cell r="C310" t="str">
            <v>Высоцк</v>
          </cell>
          <cell r="D310" t="str">
            <v>МПП</v>
          </cell>
          <cell r="E310" t="str">
            <v>МПП</v>
          </cell>
          <cell r="F310" t="str">
            <v>да</v>
          </cell>
          <cell r="G310" t="str">
            <v>СЗФО</v>
          </cell>
          <cell r="H310" t="str">
            <v>Ленинградская область</v>
          </cell>
          <cell r="I310" t="str">
            <v>Западный</v>
          </cell>
          <cell r="J310" t="str">
            <v>Морской</v>
          </cell>
          <cell r="K310" t="str">
            <v>нет</v>
          </cell>
          <cell r="L310" t="str">
            <v>не применимо</v>
          </cell>
          <cell r="M310" t="str">
            <v>не применимо</v>
          </cell>
          <cell r="N310">
            <v>1460</v>
          </cell>
          <cell r="O310">
            <v>0</v>
          </cell>
          <cell r="P310">
            <v>0</v>
          </cell>
          <cell r="Q310">
            <v>4</v>
          </cell>
          <cell r="R310">
            <v>312</v>
          </cell>
          <cell r="S310">
            <v>276</v>
          </cell>
          <cell r="T310">
            <v>247</v>
          </cell>
          <cell r="U310">
            <v>302</v>
          </cell>
          <cell r="V310">
            <v>1137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1137</v>
          </cell>
          <cell r="AH310">
            <v>272</v>
          </cell>
          <cell r="AI310">
            <v>299</v>
          </cell>
          <cell r="AJ310">
            <v>268</v>
          </cell>
          <cell r="AK310">
            <v>304</v>
          </cell>
          <cell r="AL310">
            <v>1143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1143</v>
          </cell>
          <cell r="AX310">
            <v>286</v>
          </cell>
          <cell r="AY310">
            <v>309</v>
          </cell>
          <cell r="AZ310">
            <v>270</v>
          </cell>
          <cell r="BA310">
            <v>300</v>
          </cell>
          <cell r="BB310">
            <v>1165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1165</v>
          </cell>
          <cell r="BN310">
            <v>136</v>
          </cell>
          <cell r="BO310">
            <v>135</v>
          </cell>
          <cell r="BP310">
            <v>271</v>
          </cell>
          <cell r="BQ310">
            <v>144</v>
          </cell>
          <cell r="BR310">
            <v>143</v>
          </cell>
          <cell r="BS310">
            <v>287</v>
          </cell>
          <cell r="BT310">
            <v>123</v>
          </cell>
          <cell r="BU310">
            <v>122</v>
          </cell>
          <cell r="BV310">
            <v>245</v>
          </cell>
          <cell r="BW310">
            <v>147</v>
          </cell>
          <cell r="BX310">
            <v>153</v>
          </cell>
          <cell r="BY310">
            <v>300</v>
          </cell>
          <cell r="BZ310">
            <v>1103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1103</v>
          </cell>
          <cell r="CL310">
            <v>138</v>
          </cell>
          <cell r="CM310">
            <v>134</v>
          </cell>
          <cell r="CN310">
            <v>272</v>
          </cell>
          <cell r="CO310">
            <v>124</v>
          </cell>
          <cell r="CP310">
            <v>126</v>
          </cell>
          <cell r="CQ310">
            <v>250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121</v>
          </cell>
          <cell r="DE310">
            <v>118</v>
          </cell>
          <cell r="DF310">
            <v>239</v>
          </cell>
          <cell r="DG310">
            <v>132</v>
          </cell>
          <cell r="DH310">
            <v>135</v>
          </cell>
          <cell r="DI310">
            <v>267</v>
          </cell>
          <cell r="DJ310">
            <v>0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T310">
            <v>0</v>
          </cell>
          <cell r="DU310">
            <v>0</v>
          </cell>
          <cell r="DV310">
            <v>1028</v>
          </cell>
          <cell r="DW310">
            <v>0</v>
          </cell>
          <cell r="DX310">
            <v>0</v>
          </cell>
          <cell r="DY310">
            <v>1028</v>
          </cell>
          <cell r="DZ310">
            <v>127</v>
          </cell>
          <cell r="EA310">
            <v>126</v>
          </cell>
          <cell r="EB310">
            <v>253</v>
          </cell>
          <cell r="EC310">
            <v>109</v>
          </cell>
          <cell r="ED310">
            <v>107</v>
          </cell>
          <cell r="EE310">
            <v>216</v>
          </cell>
          <cell r="EF310">
            <v>99</v>
          </cell>
          <cell r="EG310">
            <v>102</v>
          </cell>
          <cell r="EH310">
            <v>201</v>
          </cell>
          <cell r="EI310">
            <v>121</v>
          </cell>
          <cell r="EJ310">
            <v>120</v>
          </cell>
          <cell r="EK310">
            <v>241</v>
          </cell>
          <cell r="EL310">
            <v>911</v>
          </cell>
          <cell r="EM310">
            <v>0</v>
          </cell>
          <cell r="EN310">
            <v>0</v>
          </cell>
          <cell r="EO310">
            <v>0</v>
          </cell>
          <cell r="EP310">
            <v>0</v>
          </cell>
          <cell r="EQ310">
            <v>0</v>
          </cell>
          <cell r="ER310">
            <v>0</v>
          </cell>
          <cell r="ES310">
            <v>0</v>
          </cell>
          <cell r="ET310">
            <v>0</v>
          </cell>
          <cell r="EU310">
            <v>0</v>
          </cell>
          <cell r="EV310">
            <v>0</v>
          </cell>
          <cell r="EW310">
            <v>0</v>
          </cell>
          <cell r="EX310">
            <v>0</v>
          </cell>
          <cell r="EY310">
            <v>0</v>
          </cell>
          <cell r="EZ310">
            <v>0</v>
          </cell>
          <cell r="FA310">
            <v>0</v>
          </cell>
          <cell r="FB310">
            <v>0</v>
          </cell>
          <cell r="FC310">
            <v>0</v>
          </cell>
          <cell r="FD310">
            <v>0</v>
          </cell>
          <cell r="FE310">
            <v>0</v>
          </cell>
          <cell r="FF310">
            <v>0</v>
          </cell>
          <cell r="FG310">
            <v>0</v>
          </cell>
          <cell r="FH310">
            <v>0</v>
          </cell>
          <cell r="FI310">
            <v>0</v>
          </cell>
          <cell r="FJ310">
            <v>0</v>
          </cell>
          <cell r="FK310">
            <v>0</v>
          </cell>
          <cell r="FL310">
            <v>0</v>
          </cell>
          <cell r="FM310">
            <v>911</v>
          </cell>
          <cell r="FN310">
            <v>102</v>
          </cell>
          <cell r="FO310">
            <v>101</v>
          </cell>
          <cell r="FP310">
            <v>203</v>
          </cell>
          <cell r="FQ310">
            <v>0</v>
          </cell>
          <cell r="FR310">
            <v>0</v>
          </cell>
          <cell r="FS310">
            <v>0</v>
          </cell>
          <cell r="FT310">
            <v>0</v>
          </cell>
          <cell r="FU310">
            <v>0</v>
          </cell>
          <cell r="FV310">
            <v>0</v>
          </cell>
          <cell r="FW310">
            <v>91</v>
          </cell>
        </row>
        <row r="311">
          <cell r="A311" t="str">
            <v>МППГеленджикЮФО</v>
          </cell>
          <cell r="B311" t="str">
            <v>Сочинский</v>
          </cell>
          <cell r="C311" t="str">
            <v>Геленджик</v>
          </cell>
          <cell r="D311" t="str">
            <v>МПП</v>
          </cell>
          <cell r="E311" t="str">
            <v>МПП</v>
          </cell>
          <cell r="F311" t="str">
            <v>нет</v>
          </cell>
          <cell r="G311" t="str">
            <v>ЮФО</v>
          </cell>
          <cell r="H311" t="str">
            <v>Краснодарский край</v>
          </cell>
          <cell r="I311" t="str">
            <v>АЧБ</v>
          </cell>
          <cell r="J311" t="str">
            <v>Морской</v>
          </cell>
          <cell r="K311" t="str">
            <v>нет</v>
          </cell>
          <cell r="L311" t="str">
            <v>не применимо</v>
          </cell>
          <cell r="M311" t="str">
            <v>не применимо</v>
          </cell>
          <cell r="N311">
            <v>730</v>
          </cell>
          <cell r="O311">
            <v>0</v>
          </cell>
          <cell r="P311">
            <v>0</v>
          </cell>
          <cell r="Q311">
            <v>2</v>
          </cell>
          <cell r="R311">
            <v>42</v>
          </cell>
          <cell r="S311">
            <v>53</v>
          </cell>
          <cell r="T311">
            <v>47</v>
          </cell>
          <cell r="U311">
            <v>67</v>
          </cell>
          <cell r="V311">
            <v>209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209</v>
          </cell>
          <cell r="AH311">
            <v>90</v>
          </cell>
          <cell r="AI311">
            <v>70</v>
          </cell>
          <cell r="AJ311">
            <v>37</v>
          </cell>
          <cell r="AK311">
            <v>64</v>
          </cell>
          <cell r="AL311">
            <v>261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261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C311">
            <v>0</v>
          </cell>
          <cell r="DD311">
            <v>0</v>
          </cell>
          <cell r="DE311">
            <v>0</v>
          </cell>
          <cell r="DF311">
            <v>0</v>
          </cell>
          <cell r="DG311">
            <v>0</v>
          </cell>
          <cell r="DH311">
            <v>0</v>
          </cell>
          <cell r="DI311">
            <v>0</v>
          </cell>
          <cell r="DJ311">
            <v>0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T311">
            <v>0</v>
          </cell>
          <cell r="DU311">
            <v>0</v>
          </cell>
          <cell r="DV311">
            <v>0</v>
          </cell>
          <cell r="DW311">
            <v>0</v>
          </cell>
          <cell r="DX311">
            <v>0</v>
          </cell>
          <cell r="DY311">
            <v>0</v>
          </cell>
          <cell r="DZ311">
            <v>0</v>
          </cell>
          <cell r="EA311">
            <v>0</v>
          </cell>
          <cell r="EB311">
            <v>0</v>
          </cell>
          <cell r="EC311">
            <v>0</v>
          </cell>
          <cell r="ED311">
            <v>0</v>
          </cell>
          <cell r="EE311">
            <v>0</v>
          </cell>
          <cell r="EF311">
            <v>0</v>
          </cell>
          <cell r="EG311">
            <v>0</v>
          </cell>
          <cell r="EH311">
            <v>0</v>
          </cell>
          <cell r="EI311">
            <v>0</v>
          </cell>
          <cell r="EJ311">
            <v>0</v>
          </cell>
          <cell r="EK311">
            <v>0</v>
          </cell>
          <cell r="EL311">
            <v>0</v>
          </cell>
          <cell r="EM311">
            <v>0</v>
          </cell>
          <cell r="EN311">
            <v>0</v>
          </cell>
          <cell r="EO311">
            <v>0</v>
          </cell>
          <cell r="EP311">
            <v>0</v>
          </cell>
          <cell r="EQ311">
            <v>0</v>
          </cell>
          <cell r="ER311">
            <v>0</v>
          </cell>
          <cell r="ES311">
            <v>0</v>
          </cell>
          <cell r="ET311">
            <v>0</v>
          </cell>
          <cell r="EU311">
            <v>0</v>
          </cell>
          <cell r="EV311">
            <v>0</v>
          </cell>
          <cell r="EW311">
            <v>0</v>
          </cell>
          <cell r="EX311">
            <v>0</v>
          </cell>
          <cell r="EY311">
            <v>0</v>
          </cell>
          <cell r="EZ311">
            <v>0</v>
          </cell>
          <cell r="FA311">
            <v>0</v>
          </cell>
          <cell r="FB311">
            <v>0</v>
          </cell>
          <cell r="FC311">
            <v>0</v>
          </cell>
          <cell r="FD311">
            <v>0</v>
          </cell>
          <cell r="FE311">
            <v>0</v>
          </cell>
          <cell r="FF311">
            <v>0</v>
          </cell>
          <cell r="FG311">
            <v>0</v>
          </cell>
          <cell r="FH311">
            <v>0</v>
          </cell>
          <cell r="FI311">
            <v>0</v>
          </cell>
          <cell r="FJ311">
            <v>0</v>
          </cell>
          <cell r="FK311">
            <v>0</v>
          </cell>
          <cell r="FL311">
            <v>0</v>
          </cell>
          <cell r="FM311">
            <v>0</v>
          </cell>
          <cell r="FN311">
            <v>0</v>
          </cell>
          <cell r="FO311">
            <v>0</v>
          </cell>
          <cell r="FP311">
            <v>0</v>
          </cell>
          <cell r="FQ311">
            <v>0</v>
          </cell>
          <cell r="FR311">
            <v>0</v>
          </cell>
          <cell r="FS311">
            <v>0</v>
          </cell>
          <cell r="FT311">
            <v>0</v>
          </cell>
          <cell r="FU311">
            <v>0</v>
          </cell>
          <cell r="FV311">
            <v>0</v>
          </cell>
          <cell r="FW311">
            <v>0</v>
          </cell>
        </row>
        <row r="312">
          <cell r="A312" t="str">
            <v>МППДе-КастриДФО</v>
          </cell>
          <cell r="B312" t="str">
            <v>Хабаровский</v>
          </cell>
          <cell r="C312" t="str">
            <v>Де-Кастри</v>
          </cell>
          <cell r="D312" t="str">
            <v>МПП</v>
          </cell>
          <cell r="E312" t="str">
            <v>МПП</v>
          </cell>
          <cell r="F312" t="str">
            <v>да</v>
          </cell>
          <cell r="G312" t="str">
            <v>ДФО</v>
          </cell>
          <cell r="H312" t="str">
            <v>Хабаровский край</v>
          </cell>
          <cell r="I312" t="str">
            <v>Арктика</v>
          </cell>
          <cell r="J312" t="str">
            <v>Морской</v>
          </cell>
          <cell r="K312" t="str">
            <v>нет</v>
          </cell>
          <cell r="L312" t="str">
            <v>не применимо</v>
          </cell>
          <cell r="M312" t="str">
            <v>не применимо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68</v>
          </cell>
          <cell r="S312">
            <v>78</v>
          </cell>
          <cell r="T312">
            <v>62</v>
          </cell>
          <cell r="U312">
            <v>52</v>
          </cell>
          <cell r="V312">
            <v>260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260</v>
          </cell>
          <cell r="AH312">
            <v>66</v>
          </cell>
          <cell r="AI312">
            <v>70</v>
          </cell>
          <cell r="AJ312">
            <v>72</v>
          </cell>
          <cell r="AK312">
            <v>81</v>
          </cell>
          <cell r="AL312">
            <v>289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289</v>
          </cell>
          <cell r="AX312">
            <v>82</v>
          </cell>
          <cell r="AY312">
            <v>81</v>
          </cell>
          <cell r="AZ312">
            <v>72</v>
          </cell>
          <cell r="BA312">
            <v>76</v>
          </cell>
          <cell r="BB312">
            <v>311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311</v>
          </cell>
          <cell r="BN312">
            <v>36</v>
          </cell>
          <cell r="BO312">
            <v>41</v>
          </cell>
          <cell r="BP312">
            <v>77</v>
          </cell>
          <cell r="BQ312">
            <v>45</v>
          </cell>
          <cell r="BR312">
            <v>45</v>
          </cell>
          <cell r="BS312">
            <v>90</v>
          </cell>
          <cell r="BT312">
            <v>37</v>
          </cell>
          <cell r="BU312">
            <v>37</v>
          </cell>
          <cell r="BV312">
            <v>74</v>
          </cell>
          <cell r="BW312">
            <v>39</v>
          </cell>
          <cell r="BX312">
            <v>40</v>
          </cell>
          <cell r="BY312">
            <v>79</v>
          </cell>
          <cell r="BZ312">
            <v>320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320</v>
          </cell>
          <cell r="CL312">
            <v>32</v>
          </cell>
          <cell r="CM312">
            <v>31</v>
          </cell>
          <cell r="CN312">
            <v>63</v>
          </cell>
          <cell r="CO312">
            <v>31</v>
          </cell>
          <cell r="CP312">
            <v>36</v>
          </cell>
          <cell r="CQ312">
            <v>67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C312">
            <v>0</v>
          </cell>
          <cell r="DD312">
            <v>32</v>
          </cell>
          <cell r="DE312">
            <v>39</v>
          </cell>
          <cell r="DF312">
            <v>71</v>
          </cell>
          <cell r="DG312">
            <v>30</v>
          </cell>
          <cell r="DH312">
            <v>33</v>
          </cell>
          <cell r="DI312">
            <v>63</v>
          </cell>
          <cell r="DJ312">
            <v>0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0</v>
          </cell>
          <cell r="DT312">
            <v>0</v>
          </cell>
          <cell r="DU312">
            <v>0</v>
          </cell>
          <cell r="DV312">
            <v>264</v>
          </cell>
          <cell r="DW312">
            <v>0</v>
          </cell>
          <cell r="DX312">
            <v>0</v>
          </cell>
          <cell r="DY312">
            <v>264</v>
          </cell>
          <cell r="DZ312">
            <v>28</v>
          </cell>
          <cell r="EA312">
            <v>28</v>
          </cell>
          <cell r="EB312">
            <v>56</v>
          </cell>
          <cell r="EC312">
            <v>10</v>
          </cell>
          <cell r="ED312">
            <v>8</v>
          </cell>
          <cell r="EE312">
            <v>18</v>
          </cell>
          <cell r="EF312">
            <v>6</v>
          </cell>
          <cell r="EG312">
            <v>0</v>
          </cell>
          <cell r="EH312">
            <v>6</v>
          </cell>
          <cell r="EI312">
            <v>9</v>
          </cell>
          <cell r="EJ312">
            <v>16</v>
          </cell>
          <cell r="EK312">
            <v>25</v>
          </cell>
          <cell r="EL312">
            <v>105</v>
          </cell>
          <cell r="EM312">
            <v>0</v>
          </cell>
          <cell r="EN312">
            <v>0</v>
          </cell>
          <cell r="EO312">
            <v>0</v>
          </cell>
          <cell r="EP312">
            <v>0</v>
          </cell>
          <cell r="EQ312">
            <v>0</v>
          </cell>
          <cell r="ER312">
            <v>0</v>
          </cell>
          <cell r="ES312">
            <v>0</v>
          </cell>
          <cell r="ET312">
            <v>0</v>
          </cell>
          <cell r="EU312">
            <v>0</v>
          </cell>
          <cell r="EV312">
            <v>0</v>
          </cell>
          <cell r="EW312">
            <v>0</v>
          </cell>
          <cell r="EX312">
            <v>0</v>
          </cell>
          <cell r="EY312">
            <v>0</v>
          </cell>
          <cell r="EZ312">
            <v>0</v>
          </cell>
          <cell r="FA312">
            <v>0</v>
          </cell>
          <cell r="FB312">
            <v>0</v>
          </cell>
          <cell r="FC312">
            <v>0</v>
          </cell>
          <cell r="FD312">
            <v>0</v>
          </cell>
          <cell r="FE312">
            <v>0</v>
          </cell>
          <cell r="FF312">
            <v>0</v>
          </cell>
          <cell r="FG312">
            <v>0</v>
          </cell>
          <cell r="FH312">
            <v>0</v>
          </cell>
          <cell r="FI312">
            <v>0</v>
          </cell>
          <cell r="FJ312">
            <v>0</v>
          </cell>
          <cell r="FK312">
            <v>0</v>
          </cell>
          <cell r="FL312">
            <v>0</v>
          </cell>
          <cell r="FM312">
            <v>105</v>
          </cell>
          <cell r="FN312">
            <v>26</v>
          </cell>
          <cell r="FO312">
            <v>26</v>
          </cell>
          <cell r="FP312">
            <v>52</v>
          </cell>
          <cell r="FQ312">
            <v>0</v>
          </cell>
          <cell r="FR312">
            <v>0</v>
          </cell>
          <cell r="FS312">
            <v>0</v>
          </cell>
          <cell r="FT312">
            <v>0</v>
          </cell>
          <cell r="FU312">
            <v>0</v>
          </cell>
          <cell r="FV312">
            <v>0</v>
          </cell>
          <cell r="FW312">
            <v>27</v>
          </cell>
        </row>
        <row r="313">
          <cell r="A313" t="str">
            <v>МППДиксонСФО</v>
          </cell>
          <cell r="B313" t="str">
            <v>Мурманский</v>
          </cell>
          <cell r="C313" t="str">
            <v>Диксон</v>
          </cell>
          <cell r="D313" t="str">
            <v>МПП</v>
          </cell>
          <cell r="E313" t="str">
            <v>МПП</v>
          </cell>
          <cell r="F313" t="str">
            <v>нет</v>
          </cell>
          <cell r="G313" t="str">
            <v>СФО</v>
          </cell>
          <cell r="H313" t="str">
            <v>Красноярский край</v>
          </cell>
          <cell r="I313" t="str">
            <v>Арктика</v>
          </cell>
          <cell r="J313" t="str">
            <v>Морской</v>
          </cell>
          <cell r="K313" t="str">
            <v>да</v>
          </cell>
          <cell r="L313" t="str">
            <v>не применимо</v>
          </cell>
          <cell r="M313" t="str">
            <v>не применимо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T313">
            <v>0</v>
          </cell>
          <cell r="DU313">
            <v>0</v>
          </cell>
          <cell r="DV313">
            <v>0</v>
          </cell>
          <cell r="DW313">
            <v>0</v>
          </cell>
          <cell r="DX313">
            <v>0</v>
          </cell>
          <cell r="DY313">
            <v>0</v>
          </cell>
          <cell r="DZ313">
            <v>0</v>
          </cell>
          <cell r="EA313">
            <v>0</v>
          </cell>
          <cell r="EB313">
            <v>0</v>
          </cell>
          <cell r="EC313">
            <v>0</v>
          </cell>
          <cell r="ED313">
            <v>0</v>
          </cell>
          <cell r="EE313">
            <v>0</v>
          </cell>
          <cell r="EF313">
            <v>0</v>
          </cell>
          <cell r="EG313">
            <v>0</v>
          </cell>
          <cell r="EH313">
            <v>0</v>
          </cell>
          <cell r="EI313">
            <v>0</v>
          </cell>
          <cell r="EJ313">
            <v>0</v>
          </cell>
          <cell r="EK313">
            <v>0</v>
          </cell>
          <cell r="EL313">
            <v>0</v>
          </cell>
          <cell r="EM313">
            <v>0</v>
          </cell>
          <cell r="EN313">
            <v>0</v>
          </cell>
          <cell r="EO313">
            <v>0</v>
          </cell>
          <cell r="EP313">
            <v>0</v>
          </cell>
          <cell r="EQ313">
            <v>0</v>
          </cell>
          <cell r="ER313">
            <v>0</v>
          </cell>
          <cell r="ES313">
            <v>0</v>
          </cell>
          <cell r="ET313">
            <v>0</v>
          </cell>
          <cell r="EU313">
            <v>0</v>
          </cell>
          <cell r="EV313">
            <v>0</v>
          </cell>
          <cell r="EW313">
            <v>0</v>
          </cell>
          <cell r="EX313">
            <v>0</v>
          </cell>
          <cell r="EY313">
            <v>0</v>
          </cell>
          <cell r="EZ313">
            <v>0</v>
          </cell>
          <cell r="FA313">
            <v>0</v>
          </cell>
          <cell r="FB313">
            <v>0</v>
          </cell>
          <cell r="FC313">
            <v>0</v>
          </cell>
          <cell r="FD313">
            <v>0</v>
          </cell>
          <cell r="FE313">
            <v>0</v>
          </cell>
          <cell r="FF313">
            <v>0</v>
          </cell>
          <cell r="FG313">
            <v>0</v>
          </cell>
          <cell r="FH313">
            <v>0</v>
          </cell>
          <cell r="FI313">
            <v>0</v>
          </cell>
          <cell r="FJ313">
            <v>0</v>
          </cell>
          <cell r="FK313">
            <v>0</v>
          </cell>
          <cell r="FL313">
            <v>0</v>
          </cell>
          <cell r="FM313">
            <v>0</v>
          </cell>
          <cell r="FN313">
            <v>0</v>
          </cell>
          <cell r="FO313">
            <v>0</v>
          </cell>
          <cell r="FP313">
            <v>0</v>
          </cell>
          <cell r="FQ313">
            <v>0</v>
          </cell>
          <cell r="FR313">
            <v>0</v>
          </cell>
          <cell r="FS313">
            <v>0</v>
          </cell>
          <cell r="FT313">
            <v>0</v>
          </cell>
          <cell r="FU313">
            <v>0</v>
          </cell>
          <cell r="FV313">
            <v>0</v>
          </cell>
          <cell r="FW313">
            <v>0</v>
          </cell>
        </row>
        <row r="314">
          <cell r="A314" t="str">
            <v>МППДудинкаСФО</v>
          </cell>
          <cell r="B314" t="str">
            <v>Мурманский</v>
          </cell>
          <cell r="C314" t="str">
            <v>Дудинка</v>
          </cell>
          <cell r="D314" t="str">
            <v>МПП</v>
          </cell>
          <cell r="E314" t="str">
            <v>МПП</v>
          </cell>
          <cell r="F314" t="str">
            <v>да</v>
          </cell>
          <cell r="G314" t="str">
            <v>СФО</v>
          </cell>
          <cell r="H314" t="str">
            <v>Красноярский край</v>
          </cell>
          <cell r="I314" t="str">
            <v>Арктика</v>
          </cell>
          <cell r="J314" t="str">
            <v>Морской</v>
          </cell>
          <cell r="K314" t="str">
            <v>да</v>
          </cell>
          <cell r="L314" t="str">
            <v>не применимо</v>
          </cell>
          <cell r="M314" t="str">
            <v>не применимо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2</v>
          </cell>
          <cell r="S314">
            <v>1</v>
          </cell>
          <cell r="T314">
            <v>8</v>
          </cell>
          <cell r="U314">
            <v>5</v>
          </cell>
          <cell r="V314">
            <v>16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16</v>
          </cell>
          <cell r="AH314">
            <v>1</v>
          </cell>
          <cell r="AI314">
            <v>0</v>
          </cell>
          <cell r="AJ314">
            <v>8</v>
          </cell>
          <cell r="AK314">
            <v>3</v>
          </cell>
          <cell r="AL314">
            <v>12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12</v>
          </cell>
          <cell r="AX314">
            <v>0</v>
          </cell>
          <cell r="AY314">
            <v>1</v>
          </cell>
          <cell r="AZ314">
            <v>3</v>
          </cell>
          <cell r="BA314">
            <v>2</v>
          </cell>
          <cell r="BB314">
            <v>6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6</v>
          </cell>
          <cell r="BN314">
            <v>1</v>
          </cell>
          <cell r="BO314">
            <v>1</v>
          </cell>
          <cell r="BP314">
            <v>2</v>
          </cell>
          <cell r="BQ314">
            <v>0</v>
          </cell>
          <cell r="BR314">
            <v>0</v>
          </cell>
          <cell r="BS314">
            <v>0</v>
          </cell>
          <cell r="BT314">
            <v>5</v>
          </cell>
          <cell r="BU314">
            <v>5</v>
          </cell>
          <cell r="BV314">
            <v>10</v>
          </cell>
          <cell r="BW314">
            <v>2</v>
          </cell>
          <cell r="BX314">
            <v>4</v>
          </cell>
          <cell r="BY314">
            <v>6</v>
          </cell>
          <cell r="BZ314">
            <v>18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18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1</v>
          </cell>
          <cell r="CQ314">
            <v>1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2</v>
          </cell>
          <cell r="DE314">
            <v>8</v>
          </cell>
          <cell r="DF314">
            <v>10</v>
          </cell>
          <cell r="DG314">
            <v>0</v>
          </cell>
          <cell r="DH314">
            <v>4</v>
          </cell>
          <cell r="DI314">
            <v>4</v>
          </cell>
          <cell r="DJ314">
            <v>0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T314">
            <v>0</v>
          </cell>
          <cell r="DU314">
            <v>0</v>
          </cell>
          <cell r="DV314">
            <v>15</v>
          </cell>
          <cell r="DW314">
            <v>0</v>
          </cell>
          <cell r="DX314">
            <v>0</v>
          </cell>
          <cell r="DY314">
            <v>15</v>
          </cell>
          <cell r="DZ314">
            <v>0</v>
          </cell>
          <cell r="EA314">
            <v>1</v>
          </cell>
          <cell r="EB314">
            <v>1</v>
          </cell>
          <cell r="EC314">
            <v>1</v>
          </cell>
          <cell r="ED314">
            <v>0</v>
          </cell>
          <cell r="EE314">
            <v>1</v>
          </cell>
          <cell r="EF314">
            <v>0</v>
          </cell>
          <cell r="EG314">
            <v>1</v>
          </cell>
          <cell r="EH314">
            <v>1</v>
          </cell>
          <cell r="EI314">
            <v>0</v>
          </cell>
          <cell r="EJ314">
            <v>0</v>
          </cell>
          <cell r="EK314">
            <v>0</v>
          </cell>
          <cell r="EL314">
            <v>3</v>
          </cell>
          <cell r="EM314">
            <v>0</v>
          </cell>
          <cell r="EN314">
            <v>0</v>
          </cell>
          <cell r="EO314">
            <v>0</v>
          </cell>
          <cell r="EP314">
            <v>0</v>
          </cell>
          <cell r="EQ314">
            <v>0</v>
          </cell>
          <cell r="ER314">
            <v>0</v>
          </cell>
          <cell r="ES314">
            <v>0</v>
          </cell>
          <cell r="ET314">
            <v>0</v>
          </cell>
          <cell r="EU314">
            <v>0</v>
          </cell>
          <cell r="EV314">
            <v>0</v>
          </cell>
          <cell r="EW314">
            <v>0</v>
          </cell>
          <cell r="EX314">
            <v>0</v>
          </cell>
          <cell r="EY314">
            <v>0</v>
          </cell>
          <cell r="EZ314">
            <v>0</v>
          </cell>
          <cell r="FA314">
            <v>0</v>
          </cell>
          <cell r="FB314">
            <v>0</v>
          </cell>
          <cell r="FC314">
            <v>0</v>
          </cell>
          <cell r="FD314">
            <v>0</v>
          </cell>
          <cell r="FE314">
            <v>0</v>
          </cell>
          <cell r="FF314">
            <v>0</v>
          </cell>
          <cell r="FG314">
            <v>0</v>
          </cell>
          <cell r="FH314">
            <v>0</v>
          </cell>
          <cell r="FI314">
            <v>0</v>
          </cell>
          <cell r="FJ314">
            <v>0</v>
          </cell>
          <cell r="FK314">
            <v>0</v>
          </cell>
          <cell r="FL314">
            <v>0</v>
          </cell>
          <cell r="FM314">
            <v>3</v>
          </cell>
          <cell r="FN314">
            <v>0</v>
          </cell>
          <cell r="FO314">
            <v>0</v>
          </cell>
          <cell r="FP314">
            <v>0</v>
          </cell>
          <cell r="FQ314">
            <v>0</v>
          </cell>
          <cell r="FR314">
            <v>0</v>
          </cell>
          <cell r="FS314">
            <v>0</v>
          </cell>
          <cell r="FT314">
            <v>0</v>
          </cell>
          <cell r="FU314">
            <v>0</v>
          </cell>
          <cell r="FV314">
            <v>0</v>
          </cell>
          <cell r="FW314">
            <v>0</v>
          </cell>
        </row>
        <row r="315">
          <cell r="A315" t="str">
            <v>МППЕвпаторияЮФО</v>
          </cell>
          <cell r="B315" t="str">
            <v>Крымский</v>
          </cell>
          <cell r="C315" t="str">
            <v>Евпатория</v>
          </cell>
          <cell r="D315" t="str">
            <v>МПП</v>
          </cell>
          <cell r="E315" t="str">
            <v>МПП</v>
          </cell>
          <cell r="F315" t="str">
            <v>да</v>
          </cell>
          <cell r="G315" t="str">
            <v>ЮФО</v>
          </cell>
          <cell r="H315" t="str">
            <v>Республика Крым</v>
          </cell>
          <cell r="I315" t="str">
            <v>АЧБ</v>
          </cell>
          <cell r="J315" t="str">
            <v>Морской</v>
          </cell>
          <cell r="K315" t="str">
            <v>нет</v>
          </cell>
          <cell r="L315" t="str">
            <v>не применимо</v>
          </cell>
          <cell r="M315" t="str">
            <v>не применимо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</v>
          </cell>
          <cell r="BU315">
            <v>0</v>
          </cell>
          <cell r="BV315">
            <v>1</v>
          </cell>
          <cell r="BW315">
            <v>1</v>
          </cell>
          <cell r="BX315">
            <v>0</v>
          </cell>
          <cell r="BY315">
            <v>1</v>
          </cell>
          <cell r="BZ315">
            <v>2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2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K315">
            <v>0</v>
          </cell>
          <cell r="DL315">
            <v>0</v>
          </cell>
          <cell r="DM315">
            <v>0</v>
          </cell>
          <cell r="DN315">
            <v>0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0</v>
          </cell>
          <cell r="DT315">
            <v>0</v>
          </cell>
          <cell r="DU315">
            <v>0</v>
          </cell>
          <cell r="DV315">
            <v>0</v>
          </cell>
          <cell r="DW315">
            <v>0</v>
          </cell>
          <cell r="DX315">
            <v>0</v>
          </cell>
          <cell r="DY315">
            <v>0</v>
          </cell>
          <cell r="DZ315">
            <v>0</v>
          </cell>
          <cell r="EA315">
            <v>0</v>
          </cell>
          <cell r="EB315">
            <v>0</v>
          </cell>
          <cell r="EC315">
            <v>0</v>
          </cell>
          <cell r="ED315">
            <v>0</v>
          </cell>
          <cell r="EE315">
            <v>0</v>
          </cell>
          <cell r="EF315">
            <v>0</v>
          </cell>
          <cell r="EG315">
            <v>0</v>
          </cell>
          <cell r="EH315">
            <v>0</v>
          </cell>
          <cell r="EI315">
            <v>0</v>
          </cell>
          <cell r="EJ315">
            <v>0</v>
          </cell>
          <cell r="EK315">
            <v>0</v>
          </cell>
          <cell r="EL315">
            <v>0</v>
          </cell>
          <cell r="EM315">
            <v>0</v>
          </cell>
          <cell r="EN315">
            <v>0</v>
          </cell>
          <cell r="EO315">
            <v>0</v>
          </cell>
          <cell r="EP315">
            <v>0</v>
          </cell>
          <cell r="EQ315">
            <v>0</v>
          </cell>
          <cell r="ER315">
            <v>0</v>
          </cell>
          <cell r="ES315">
            <v>0</v>
          </cell>
          <cell r="ET315">
            <v>0</v>
          </cell>
          <cell r="EU315">
            <v>0</v>
          </cell>
          <cell r="EV315">
            <v>0</v>
          </cell>
          <cell r="EW315">
            <v>0</v>
          </cell>
          <cell r="EX315">
            <v>0</v>
          </cell>
          <cell r="EY315">
            <v>0</v>
          </cell>
          <cell r="EZ315">
            <v>0</v>
          </cell>
          <cell r="FA315">
            <v>0</v>
          </cell>
          <cell r="FB315">
            <v>0</v>
          </cell>
          <cell r="FC315">
            <v>0</v>
          </cell>
          <cell r="FD315">
            <v>0</v>
          </cell>
          <cell r="FE315">
            <v>0</v>
          </cell>
          <cell r="FF315">
            <v>0</v>
          </cell>
          <cell r="FG315">
            <v>0</v>
          </cell>
          <cell r="FH315">
            <v>0</v>
          </cell>
          <cell r="FI315">
            <v>0</v>
          </cell>
          <cell r="FJ315">
            <v>0</v>
          </cell>
          <cell r="FK315">
            <v>0</v>
          </cell>
          <cell r="FL315">
            <v>0</v>
          </cell>
          <cell r="FM315">
            <v>0</v>
          </cell>
          <cell r="FN315">
            <v>0</v>
          </cell>
          <cell r="FO315">
            <v>0</v>
          </cell>
          <cell r="FP315">
            <v>0</v>
          </cell>
          <cell r="FQ315">
            <v>0</v>
          </cell>
          <cell r="FR315">
            <v>0</v>
          </cell>
          <cell r="FS315">
            <v>0</v>
          </cell>
          <cell r="FT315">
            <v>0</v>
          </cell>
          <cell r="FU315">
            <v>0</v>
          </cell>
          <cell r="FV315">
            <v>0</v>
          </cell>
          <cell r="FW315">
            <v>0</v>
          </cell>
        </row>
        <row r="316">
          <cell r="A316" t="str">
            <v>МППЕйскЮФО</v>
          </cell>
          <cell r="B316" t="str">
            <v>Ростовский</v>
          </cell>
          <cell r="C316" t="str">
            <v>Ейск</v>
          </cell>
          <cell r="D316" t="str">
            <v>МПП</v>
          </cell>
          <cell r="E316" t="str">
            <v>МПП</v>
          </cell>
          <cell r="F316" t="str">
            <v>да</v>
          </cell>
          <cell r="G316" t="str">
            <v>ЮФО</v>
          </cell>
          <cell r="H316" t="str">
            <v>Краснодарский край</v>
          </cell>
          <cell r="I316" t="str">
            <v>АЧБ</v>
          </cell>
          <cell r="J316" t="str">
            <v>Морской</v>
          </cell>
          <cell r="K316" t="str">
            <v>нет</v>
          </cell>
          <cell r="L316" t="str">
            <v>не применимо</v>
          </cell>
          <cell r="M316" t="str">
            <v>не применимо</v>
          </cell>
          <cell r="N316">
            <v>4380</v>
          </cell>
          <cell r="O316">
            <v>0</v>
          </cell>
          <cell r="P316">
            <v>0</v>
          </cell>
          <cell r="Q316">
            <v>12</v>
          </cell>
          <cell r="R316">
            <v>384</v>
          </cell>
          <cell r="S316">
            <v>405</v>
          </cell>
          <cell r="T316">
            <v>609</v>
          </cell>
          <cell r="U316">
            <v>593</v>
          </cell>
          <cell r="V316">
            <v>1991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1991</v>
          </cell>
          <cell r="AH316">
            <v>461</v>
          </cell>
          <cell r="AI316">
            <v>527</v>
          </cell>
          <cell r="AJ316">
            <v>626</v>
          </cell>
          <cell r="AK316">
            <v>444</v>
          </cell>
          <cell r="AL316">
            <v>2058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2058</v>
          </cell>
          <cell r="AX316">
            <v>350</v>
          </cell>
          <cell r="AY316">
            <v>366</v>
          </cell>
          <cell r="AZ316">
            <v>549</v>
          </cell>
          <cell r="BA316">
            <v>541</v>
          </cell>
          <cell r="BB316">
            <v>1806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1806</v>
          </cell>
          <cell r="BN316">
            <v>195</v>
          </cell>
          <cell r="BO316">
            <v>210</v>
          </cell>
          <cell r="BP316">
            <v>405</v>
          </cell>
          <cell r="BQ316">
            <v>210</v>
          </cell>
          <cell r="BR316">
            <v>210</v>
          </cell>
          <cell r="BS316">
            <v>420</v>
          </cell>
          <cell r="BT316">
            <v>222</v>
          </cell>
          <cell r="BU316">
            <v>229</v>
          </cell>
          <cell r="BV316">
            <v>451</v>
          </cell>
          <cell r="BW316">
            <v>195</v>
          </cell>
          <cell r="BX316">
            <v>212</v>
          </cell>
          <cell r="BY316">
            <v>407</v>
          </cell>
          <cell r="BZ316">
            <v>1683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1683</v>
          </cell>
          <cell r="CL316">
            <v>197</v>
          </cell>
          <cell r="CM316">
            <v>191</v>
          </cell>
          <cell r="CN316">
            <v>388</v>
          </cell>
          <cell r="CO316">
            <v>176</v>
          </cell>
          <cell r="CP316">
            <v>183</v>
          </cell>
          <cell r="CQ316">
            <v>359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193</v>
          </cell>
          <cell r="DE316">
            <v>207</v>
          </cell>
          <cell r="DF316">
            <v>400</v>
          </cell>
          <cell r="DG316">
            <v>220</v>
          </cell>
          <cell r="DH316">
            <v>232</v>
          </cell>
          <cell r="DI316">
            <v>452</v>
          </cell>
          <cell r="DJ316">
            <v>0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T316">
            <v>0</v>
          </cell>
          <cell r="DU316">
            <v>0</v>
          </cell>
          <cell r="DV316">
            <v>1599</v>
          </cell>
          <cell r="DW316">
            <v>0</v>
          </cell>
          <cell r="DX316">
            <v>0</v>
          </cell>
          <cell r="DY316">
            <v>1599</v>
          </cell>
          <cell r="DZ316">
            <v>124</v>
          </cell>
          <cell r="EA316">
            <v>136</v>
          </cell>
          <cell r="EB316">
            <v>260</v>
          </cell>
          <cell r="EC316">
            <v>177</v>
          </cell>
          <cell r="ED316">
            <v>186</v>
          </cell>
          <cell r="EE316">
            <v>363</v>
          </cell>
          <cell r="EF316">
            <v>159</v>
          </cell>
          <cell r="EG316">
            <v>169</v>
          </cell>
          <cell r="EH316">
            <v>328</v>
          </cell>
          <cell r="EI316">
            <v>256</v>
          </cell>
          <cell r="EJ316">
            <v>269</v>
          </cell>
          <cell r="EK316">
            <v>525</v>
          </cell>
          <cell r="EL316">
            <v>1476</v>
          </cell>
          <cell r="EM316">
            <v>7</v>
          </cell>
          <cell r="EN316">
            <v>12</v>
          </cell>
          <cell r="EO316">
            <v>19</v>
          </cell>
          <cell r="EP316">
            <v>0</v>
          </cell>
          <cell r="EQ316">
            <v>0</v>
          </cell>
          <cell r="ER316">
            <v>0</v>
          </cell>
          <cell r="ES316">
            <v>0</v>
          </cell>
          <cell r="ET316">
            <v>0</v>
          </cell>
          <cell r="EU316">
            <v>0</v>
          </cell>
          <cell r="EV316">
            <v>0</v>
          </cell>
          <cell r="EW316">
            <v>0</v>
          </cell>
          <cell r="EX316">
            <v>0</v>
          </cell>
          <cell r="EY316">
            <v>19</v>
          </cell>
          <cell r="EZ316">
            <v>0</v>
          </cell>
          <cell r="FA316">
            <v>0</v>
          </cell>
          <cell r="FB316">
            <v>0</v>
          </cell>
          <cell r="FC316">
            <v>0</v>
          </cell>
          <cell r="FD316">
            <v>0</v>
          </cell>
          <cell r="FE316">
            <v>0</v>
          </cell>
          <cell r="FF316">
            <v>0</v>
          </cell>
          <cell r="FG316">
            <v>0</v>
          </cell>
          <cell r="FH316">
            <v>0</v>
          </cell>
          <cell r="FI316">
            <v>0</v>
          </cell>
          <cell r="FJ316">
            <v>0</v>
          </cell>
          <cell r="FK316">
            <v>0</v>
          </cell>
          <cell r="FL316">
            <v>0</v>
          </cell>
          <cell r="FM316">
            <v>1495</v>
          </cell>
          <cell r="FN316">
            <v>240</v>
          </cell>
          <cell r="FO316">
            <v>250</v>
          </cell>
          <cell r="FP316">
            <v>490</v>
          </cell>
          <cell r="FQ316">
            <v>0</v>
          </cell>
          <cell r="FR316">
            <v>0</v>
          </cell>
          <cell r="FS316">
            <v>0</v>
          </cell>
          <cell r="FT316">
            <v>0</v>
          </cell>
          <cell r="FU316">
            <v>0</v>
          </cell>
          <cell r="FV316">
            <v>0</v>
          </cell>
          <cell r="FW316">
            <v>156</v>
          </cell>
        </row>
        <row r="317">
          <cell r="A317" t="str">
            <v>МППЗарубиноДФО</v>
          </cell>
          <cell r="B317" t="str">
            <v>Владивостокский</v>
          </cell>
          <cell r="C317" t="str">
            <v>Зарубино</v>
          </cell>
          <cell r="D317" t="str">
            <v>МПП</v>
          </cell>
          <cell r="E317" t="str">
            <v>МПП</v>
          </cell>
          <cell r="F317" t="str">
            <v>да</v>
          </cell>
          <cell r="G317" t="str">
            <v>ДФО</v>
          </cell>
          <cell r="H317" t="str">
            <v>Приморский край</v>
          </cell>
          <cell r="I317" t="str">
            <v>Восток</v>
          </cell>
          <cell r="J317" t="str">
            <v>Порты ДВ</v>
          </cell>
          <cell r="K317" t="str">
            <v>нет</v>
          </cell>
          <cell r="L317" t="str">
            <v>не применимо</v>
          </cell>
          <cell r="M317" t="str">
            <v>не применимо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189</v>
          </cell>
          <cell r="S317">
            <v>186</v>
          </cell>
          <cell r="T317">
            <v>200</v>
          </cell>
          <cell r="U317">
            <v>291</v>
          </cell>
          <cell r="V317">
            <v>866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866</v>
          </cell>
          <cell r="AH317">
            <v>271</v>
          </cell>
          <cell r="AI317">
            <v>219</v>
          </cell>
          <cell r="AJ317">
            <v>214</v>
          </cell>
          <cell r="AK317">
            <v>281</v>
          </cell>
          <cell r="AL317">
            <v>985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985</v>
          </cell>
          <cell r="AX317">
            <v>198</v>
          </cell>
          <cell r="AY317">
            <v>204</v>
          </cell>
          <cell r="AZ317">
            <v>217</v>
          </cell>
          <cell r="BA317">
            <v>247</v>
          </cell>
          <cell r="BB317">
            <v>866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866</v>
          </cell>
          <cell r="BN317">
            <v>90</v>
          </cell>
          <cell r="BO317">
            <v>89</v>
          </cell>
          <cell r="BP317">
            <v>179</v>
          </cell>
          <cell r="BQ317">
            <v>124</v>
          </cell>
          <cell r="BR317">
            <v>142</v>
          </cell>
          <cell r="BS317">
            <v>266</v>
          </cell>
          <cell r="BT317">
            <v>96</v>
          </cell>
          <cell r="BU317">
            <v>106</v>
          </cell>
          <cell r="BV317">
            <v>202</v>
          </cell>
          <cell r="BW317">
            <v>87</v>
          </cell>
          <cell r="BX317">
            <v>99</v>
          </cell>
          <cell r="BY317">
            <v>186</v>
          </cell>
          <cell r="BZ317">
            <v>833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833</v>
          </cell>
          <cell r="CL317">
            <v>107</v>
          </cell>
          <cell r="CM317">
            <v>119</v>
          </cell>
          <cell r="CN317">
            <v>226</v>
          </cell>
          <cell r="CO317">
            <v>86</v>
          </cell>
          <cell r="CP317">
            <v>104</v>
          </cell>
          <cell r="CQ317">
            <v>190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69</v>
          </cell>
          <cell r="DE317">
            <v>65</v>
          </cell>
          <cell r="DF317">
            <v>134</v>
          </cell>
          <cell r="DG317">
            <v>92</v>
          </cell>
          <cell r="DH317">
            <v>105</v>
          </cell>
          <cell r="DI317">
            <v>197</v>
          </cell>
          <cell r="DJ317">
            <v>0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T317">
            <v>0</v>
          </cell>
          <cell r="DU317">
            <v>0</v>
          </cell>
          <cell r="DV317">
            <v>747</v>
          </cell>
          <cell r="DW317">
            <v>0</v>
          </cell>
          <cell r="DX317">
            <v>0</v>
          </cell>
          <cell r="DY317">
            <v>747</v>
          </cell>
          <cell r="DZ317">
            <v>108</v>
          </cell>
          <cell r="EA317">
            <v>124</v>
          </cell>
          <cell r="EB317">
            <v>232</v>
          </cell>
          <cell r="EC317">
            <v>106</v>
          </cell>
          <cell r="ED317">
            <v>132</v>
          </cell>
          <cell r="EE317">
            <v>238</v>
          </cell>
          <cell r="EF317">
            <v>87</v>
          </cell>
          <cell r="EG317">
            <v>93</v>
          </cell>
          <cell r="EH317">
            <v>180</v>
          </cell>
          <cell r="EI317">
            <v>98</v>
          </cell>
          <cell r="EJ317">
            <v>125</v>
          </cell>
          <cell r="EK317">
            <v>223</v>
          </cell>
          <cell r="EL317">
            <v>873</v>
          </cell>
          <cell r="EM317">
            <v>0</v>
          </cell>
          <cell r="EN317">
            <v>0</v>
          </cell>
          <cell r="EO317">
            <v>0</v>
          </cell>
          <cell r="EP317">
            <v>0</v>
          </cell>
          <cell r="EQ317">
            <v>0</v>
          </cell>
          <cell r="ER317">
            <v>0</v>
          </cell>
          <cell r="ES317">
            <v>0</v>
          </cell>
          <cell r="ET317">
            <v>0</v>
          </cell>
          <cell r="EU317">
            <v>0</v>
          </cell>
          <cell r="EV317">
            <v>0</v>
          </cell>
          <cell r="EW317">
            <v>0</v>
          </cell>
          <cell r="EX317">
            <v>0</v>
          </cell>
          <cell r="EY317">
            <v>0</v>
          </cell>
          <cell r="EZ317">
            <v>0</v>
          </cell>
          <cell r="FA317">
            <v>0</v>
          </cell>
          <cell r="FB317">
            <v>0</v>
          </cell>
          <cell r="FC317">
            <v>0</v>
          </cell>
          <cell r="FD317">
            <v>0</v>
          </cell>
          <cell r="FE317">
            <v>0</v>
          </cell>
          <cell r="FF317">
            <v>0</v>
          </cell>
          <cell r="FG317">
            <v>0</v>
          </cell>
          <cell r="FH317">
            <v>0</v>
          </cell>
          <cell r="FI317">
            <v>0</v>
          </cell>
          <cell r="FJ317">
            <v>0</v>
          </cell>
          <cell r="FK317">
            <v>0</v>
          </cell>
          <cell r="FL317">
            <v>0</v>
          </cell>
          <cell r="FM317">
            <v>873</v>
          </cell>
          <cell r="FN317">
            <v>105</v>
          </cell>
          <cell r="FO317">
            <v>136</v>
          </cell>
          <cell r="FP317">
            <v>241</v>
          </cell>
          <cell r="FQ317">
            <v>0</v>
          </cell>
          <cell r="FR317">
            <v>0</v>
          </cell>
          <cell r="FS317">
            <v>0</v>
          </cell>
          <cell r="FT317">
            <v>0</v>
          </cell>
          <cell r="FU317">
            <v>0</v>
          </cell>
          <cell r="FV317">
            <v>0</v>
          </cell>
          <cell r="FW317">
            <v>117</v>
          </cell>
        </row>
        <row r="318">
          <cell r="A318" t="str">
            <v>МППКавказЮФО</v>
          </cell>
          <cell r="B318" t="str">
            <v>Сочинский</v>
          </cell>
          <cell r="C318" t="str">
            <v>Кавказ</v>
          </cell>
          <cell r="D318" t="str">
            <v>МПП</v>
          </cell>
          <cell r="E318" t="str">
            <v>МПП</v>
          </cell>
          <cell r="F318" t="str">
            <v>да</v>
          </cell>
          <cell r="G318" t="str">
            <v>ЮФО</v>
          </cell>
          <cell r="H318" t="str">
            <v>Краснодарский край</v>
          </cell>
          <cell r="I318" t="str">
            <v>АЧБ</v>
          </cell>
          <cell r="J318" t="str">
            <v>Морской</v>
          </cell>
          <cell r="K318" t="str">
            <v>нет</v>
          </cell>
          <cell r="L318" t="str">
            <v>утратило значение (Украина)</v>
          </cell>
          <cell r="M318" t="str">
            <v>утратило значение (Крым)</v>
          </cell>
          <cell r="N318">
            <v>15695</v>
          </cell>
          <cell r="O318">
            <v>2190</v>
          </cell>
          <cell r="P318">
            <v>36500</v>
          </cell>
          <cell r="Q318">
            <v>149</v>
          </cell>
          <cell r="R318">
            <v>288</v>
          </cell>
          <cell r="S318">
            <v>418</v>
          </cell>
          <cell r="T318">
            <v>526</v>
          </cell>
          <cell r="U318">
            <v>608</v>
          </cell>
          <cell r="V318">
            <v>1840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1840</v>
          </cell>
          <cell r="AH318">
            <v>355</v>
          </cell>
          <cell r="AI318">
            <v>431</v>
          </cell>
          <cell r="AJ318">
            <v>601</v>
          </cell>
          <cell r="AK318">
            <v>441</v>
          </cell>
          <cell r="AL318">
            <v>1828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1828</v>
          </cell>
          <cell r="AX318">
            <v>411</v>
          </cell>
          <cell r="AY318">
            <v>462</v>
          </cell>
          <cell r="AZ318">
            <v>625</v>
          </cell>
          <cell r="BA318">
            <v>501</v>
          </cell>
          <cell r="BB318">
            <v>1999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1999</v>
          </cell>
          <cell r="BN318">
            <v>194</v>
          </cell>
          <cell r="BO318">
            <v>222</v>
          </cell>
          <cell r="BP318">
            <v>416</v>
          </cell>
          <cell r="BQ318">
            <v>249</v>
          </cell>
          <cell r="BR318">
            <v>277</v>
          </cell>
          <cell r="BS318">
            <v>526</v>
          </cell>
          <cell r="BT318">
            <v>296</v>
          </cell>
          <cell r="BU318">
            <v>286</v>
          </cell>
          <cell r="BV318">
            <v>582</v>
          </cell>
          <cell r="BW318">
            <v>216</v>
          </cell>
          <cell r="BX318">
            <v>245</v>
          </cell>
          <cell r="BY318">
            <v>461</v>
          </cell>
          <cell r="BZ318">
            <v>1985</v>
          </cell>
          <cell r="CA318">
            <v>0</v>
          </cell>
          <cell r="CB318">
            <v>0</v>
          </cell>
          <cell r="CC318">
            <v>0</v>
          </cell>
          <cell r="CD318">
            <v>92</v>
          </cell>
          <cell r="CE318">
            <v>92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2077</v>
          </cell>
          <cell r="CL318">
            <v>209</v>
          </cell>
          <cell r="CM318">
            <v>220</v>
          </cell>
          <cell r="CN318">
            <v>429</v>
          </cell>
          <cell r="CO318">
            <v>230</v>
          </cell>
          <cell r="CP318">
            <v>236</v>
          </cell>
          <cell r="CQ318">
            <v>466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260</v>
          </cell>
          <cell r="DE318">
            <v>261</v>
          </cell>
          <cell r="DF318">
            <v>521</v>
          </cell>
          <cell r="DG318">
            <v>216</v>
          </cell>
          <cell r="DH318">
            <v>233</v>
          </cell>
          <cell r="DI318">
            <v>449</v>
          </cell>
          <cell r="DJ318">
            <v>0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T318">
            <v>0</v>
          </cell>
          <cell r="DU318">
            <v>0</v>
          </cell>
          <cell r="DV318">
            <v>1865</v>
          </cell>
          <cell r="DW318">
            <v>0</v>
          </cell>
          <cell r="DX318">
            <v>0</v>
          </cell>
          <cell r="DY318">
            <v>1865</v>
          </cell>
          <cell r="DZ318">
            <v>195</v>
          </cell>
          <cell r="EA318">
            <v>194</v>
          </cell>
          <cell r="EB318">
            <v>389</v>
          </cell>
          <cell r="EC318">
            <v>270</v>
          </cell>
          <cell r="ED318">
            <v>256</v>
          </cell>
          <cell r="EE318">
            <v>526</v>
          </cell>
          <cell r="EF318">
            <v>348</v>
          </cell>
          <cell r="EG318">
            <v>324</v>
          </cell>
          <cell r="EH318">
            <v>672</v>
          </cell>
          <cell r="EI318">
            <v>321</v>
          </cell>
          <cell r="EJ318">
            <v>325</v>
          </cell>
          <cell r="EK318">
            <v>646</v>
          </cell>
          <cell r="EL318">
            <v>2233</v>
          </cell>
          <cell r="EM318">
            <v>16</v>
          </cell>
          <cell r="EN318">
            <v>24</v>
          </cell>
          <cell r="EO318">
            <v>40</v>
          </cell>
          <cell r="EP318">
            <v>0</v>
          </cell>
          <cell r="EQ318">
            <v>0</v>
          </cell>
          <cell r="ER318">
            <v>0</v>
          </cell>
          <cell r="ES318">
            <v>0</v>
          </cell>
          <cell r="ET318">
            <v>0</v>
          </cell>
          <cell r="EU318">
            <v>0</v>
          </cell>
          <cell r="EV318">
            <v>0</v>
          </cell>
          <cell r="EW318">
            <v>0</v>
          </cell>
          <cell r="EX318">
            <v>0</v>
          </cell>
          <cell r="EY318">
            <v>40</v>
          </cell>
          <cell r="EZ318">
            <v>0</v>
          </cell>
          <cell r="FA318">
            <v>0</v>
          </cell>
          <cell r="FB318">
            <v>0</v>
          </cell>
          <cell r="FC318">
            <v>0</v>
          </cell>
          <cell r="FD318">
            <v>0</v>
          </cell>
          <cell r="FE318">
            <v>0</v>
          </cell>
          <cell r="FF318">
            <v>0</v>
          </cell>
          <cell r="FG318">
            <v>0</v>
          </cell>
          <cell r="FH318">
            <v>0</v>
          </cell>
          <cell r="FI318">
            <v>0</v>
          </cell>
          <cell r="FJ318">
            <v>0</v>
          </cell>
          <cell r="FK318">
            <v>0</v>
          </cell>
          <cell r="FL318">
            <v>0</v>
          </cell>
          <cell r="FM318">
            <v>2273</v>
          </cell>
          <cell r="FN318">
            <v>311</v>
          </cell>
          <cell r="FO318">
            <v>281</v>
          </cell>
          <cell r="FP318">
            <v>592</v>
          </cell>
          <cell r="FQ318">
            <v>0</v>
          </cell>
          <cell r="FR318">
            <v>0</v>
          </cell>
          <cell r="FS318">
            <v>0</v>
          </cell>
          <cell r="FT318">
            <v>0</v>
          </cell>
          <cell r="FU318">
            <v>0</v>
          </cell>
          <cell r="FV318">
            <v>0</v>
          </cell>
          <cell r="FW318">
            <v>354</v>
          </cell>
        </row>
        <row r="319">
          <cell r="A319" t="str">
            <v>МППКалининградСЗФО</v>
          </cell>
          <cell r="B319" t="str">
            <v>Калининградский</v>
          </cell>
          <cell r="C319" t="str">
            <v>Калининград</v>
          </cell>
          <cell r="D319" t="str">
            <v>МПП</v>
          </cell>
          <cell r="E319" t="str">
            <v>МПП</v>
          </cell>
          <cell r="F319" t="str">
            <v>да</v>
          </cell>
          <cell r="G319" t="str">
            <v>СЗФО</v>
          </cell>
          <cell r="H319" t="str">
            <v>Калининградская область</v>
          </cell>
          <cell r="I319" t="str">
            <v>Западный</v>
          </cell>
          <cell r="J319" t="str">
            <v>Морской</v>
          </cell>
          <cell r="K319" t="str">
            <v>нет</v>
          </cell>
          <cell r="L319" t="str">
            <v>не применимо</v>
          </cell>
          <cell r="M319" t="str">
            <v>не применимо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881</v>
          </cell>
          <cell r="S319">
            <v>1213</v>
          </cell>
          <cell r="T319">
            <v>1504</v>
          </cell>
          <cell r="U319">
            <v>1155</v>
          </cell>
          <cell r="V319">
            <v>4753</v>
          </cell>
          <cell r="W319">
            <v>14</v>
          </cell>
          <cell r="X319">
            <v>22</v>
          </cell>
          <cell r="Y319">
            <v>22</v>
          </cell>
          <cell r="Z319">
            <v>2</v>
          </cell>
          <cell r="AA319">
            <v>60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4813</v>
          </cell>
          <cell r="AH319">
            <v>985</v>
          </cell>
          <cell r="AI319">
            <v>1389</v>
          </cell>
          <cell r="AJ319">
            <v>1490</v>
          </cell>
          <cell r="AK319">
            <v>1208</v>
          </cell>
          <cell r="AL319">
            <v>5072</v>
          </cell>
          <cell r="AM319">
            <v>0</v>
          </cell>
          <cell r="AN319">
            <v>14</v>
          </cell>
          <cell r="AO319">
            <v>16</v>
          </cell>
          <cell r="AP319">
            <v>14</v>
          </cell>
          <cell r="AQ319">
            <v>44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5116</v>
          </cell>
          <cell r="AX319">
            <v>949</v>
          </cell>
          <cell r="AY319">
            <v>1200</v>
          </cell>
          <cell r="AZ319">
            <v>1158</v>
          </cell>
          <cell r="BA319">
            <v>937</v>
          </cell>
          <cell r="BB319">
            <v>4244</v>
          </cell>
          <cell r="BC319">
            <v>6</v>
          </cell>
          <cell r="BD319">
            <v>8</v>
          </cell>
          <cell r="BE319">
            <v>14</v>
          </cell>
          <cell r="BF319">
            <v>8</v>
          </cell>
          <cell r="BG319">
            <v>36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4280</v>
          </cell>
          <cell r="BN319">
            <v>425</v>
          </cell>
          <cell r="BO319">
            <v>425</v>
          </cell>
          <cell r="BP319">
            <v>850</v>
          </cell>
          <cell r="BQ319">
            <v>507</v>
          </cell>
          <cell r="BR319">
            <v>514</v>
          </cell>
          <cell r="BS319">
            <v>1021</v>
          </cell>
          <cell r="BT319">
            <v>459</v>
          </cell>
          <cell r="BU319">
            <v>458</v>
          </cell>
          <cell r="BV319">
            <v>917</v>
          </cell>
          <cell r="BW319">
            <v>506</v>
          </cell>
          <cell r="BX319">
            <v>489</v>
          </cell>
          <cell r="BY319">
            <v>995</v>
          </cell>
          <cell r="BZ319">
            <v>3783</v>
          </cell>
          <cell r="CA319">
            <v>8</v>
          </cell>
          <cell r="CB319">
            <v>1</v>
          </cell>
          <cell r="CC319">
            <v>0</v>
          </cell>
          <cell r="CD319">
            <v>1</v>
          </cell>
          <cell r="CE319">
            <v>10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3793</v>
          </cell>
          <cell r="CL319">
            <v>477</v>
          </cell>
          <cell r="CM319">
            <v>482</v>
          </cell>
          <cell r="CN319">
            <v>959</v>
          </cell>
          <cell r="CO319">
            <v>531</v>
          </cell>
          <cell r="CP319">
            <v>540</v>
          </cell>
          <cell r="CQ319">
            <v>1071</v>
          </cell>
          <cell r="CR319">
            <v>1</v>
          </cell>
          <cell r="CS319">
            <v>0</v>
          </cell>
          <cell r="CT319">
            <v>1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579</v>
          </cell>
          <cell r="DE319">
            <v>566</v>
          </cell>
          <cell r="DF319">
            <v>1145</v>
          </cell>
          <cell r="DG319">
            <v>516</v>
          </cell>
          <cell r="DH319">
            <v>517</v>
          </cell>
          <cell r="DI319">
            <v>1033</v>
          </cell>
          <cell r="DJ319">
            <v>0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T319">
            <v>0</v>
          </cell>
          <cell r="DU319">
            <v>0</v>
          </cell>
          <cell r="DV319">
            <v>4208</v>
          </cell>
          <cell r="DW319">
            <v>1</v>
          </cell>
          <cell r="DX319">
            <v>0</v>
          </cell>
          <cell r="DY319">
            <v>4209</v>
          </cell>
          <cell r="DZ319">
            <v>399</v>
          </cell>
          <cell r="EA319">
            <v>396</v>
          </cell>
          <cell r="EB319">
            <v>795</v>
          </cell>
          <cell r="EC319">
            <v>282</v>
          </cell>
          <cell r="ED319">
            <v>290</v>
          </cell>
          <cell r="EE319">
            <v>572</v>
          </cell>
          <cell r="EF319">
            <v>187</v>
          </cell>
          <cell r="EG319">
            <v>190</v>
          </cell>
          <cell r="EH319">
            <v>377</v>
          </cell>
          <cell r="EI319">
            <v>188</v>
          </cell>
          <cell r="EJ319">
            <v>181</v>
          </cell>
          <cell r="EK319">
            <v>369</v>
          </cell>
          <cell r="EL319">
            <v>2113</v>
          </cell>
          <cell r="EM319">
            <v>0</v>
          </cell>
          <cell r="EN319">
            <v>0</v>
          </cell>
          <cell r="EO319">
            <v>0</v>
          </cell>
          <cell r="EP319">
            <v>2</v>
          </cell>
          <cell r="EQ319">
            <v>2</v>
          </cell>
          <cell r="ER319">
            <v>4</v>
          </cell>
          <cell r="ES319">
            <v>1</v>
          </cell>
          <cell r="ET319">
            <v>3</v>
          </cell>
          <cell r="EU319">
            <v>4</v>
          </cell>
          <cell r="EV319">
            <v>3</v>
          </cell>
          <cell r="EW319">
            <v>0</v>
          </cell>
          <cell r="EX319">
            <v>3</v>
          </cell>
          <cell r="EY319">
            <v>11</v>
          </cell>
          <cell r="EZ319">
            <v>0</v>
          </cell>
          <cell r="FA319">
            <v>0</v>
          </cell>
          <cell r="FB319">
            <v>0</v>
          </cell>
          <cell r="FC319">
            <v>0</v>
          </cell>
          <cell r="FD319">
            <v>0</v>
          </cell>
          <cell r="FE319">
            <v>0</v>
          </cell>
          <cell r="FF319">
            <v>0</v>
          </cell>
          <cell r="FG319">
            <v>0</v>
          </cell>
          <cell r="FH319">
            <v>0</v>
          </cell>
          <cell r="FI319">
            <v>0</v>
          </cell>
          <cell r="FJ319">
            <v>0</v>
          </cell>
          <cell r="FK319">
            <v>0</v>
          </cell>
          <cell r="FL319">
            <v>0</v>
          </cell>
          <cell r="FM319">
            <v>2124</v>
          </cell>
          <cell r="FN319">
            <v>212</v>
          </cell>
          <cell r="FO319">
            <v>198</v>
          </cell>
          <cell r="FP319">
            <v>410</v>
          </cell>
          <cell r="FQ319">
            <v>0</v>
          </cell>
          <cell r="FR319">
            <v>0</v>
          </cell>
          <cell r="FS319">
            <v>0</v>
          </cell>
          <cell r="FT319">
            <v>0</v>
          </cell>
          <cell r="FU319">
            <v>0</v>
          </cell>
          <cell r="FV319">
            <v>0</v>
          </cell>
          <cell r="FW319">
            <v>228</v>
          </cell>
        </row>
        <row r="320">
          <cell r="A320" t="str">
            <v>МППКандалакшаСЗФО</v>
          </cell>
          <cell r="B320" t="str">
            <v>Мурманский</v>
          </cell>
          <cell r="C320" t="str">
            <v>Кандалакша</v>
          </cell>
          <cell r="D320" t="str">
            <v>МПП</v>
          </cell>
          <cell r="E320" t="str">
            <v>МПП</v>
          </cell>
          <cell r="F320" t="str">
            <v>да</v>
          </cell>
          <cell r="G320" t="str">
            <v>СЗФО</v>
          </cell>
          <cell r="H320" t="str">
            <v>Мурманская область</v>
          </cell>
          <cell r="I320" t="str">
            <v>Западный</v>
          </cell>
          <cell r="J320" t="str">
            <v>Морской</v>
          </cell>
          <cell r="K320" t="str">
            <v>да</v>
          </cell>
          <cell r="L320" t="str">
            <v>не применимо</v>
          </cell>
          <cell r="M320" t="str">
            <v>не применимо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11</v>
          </cell>
          <cell r="S320">
            <v>21</v>
          </cell>
          <cell r="T320">
            <v>35</v>
          </cell>
          <cell r="U320">
            <v>33</v>
          </cell>
          <cell r="V320">
            <v>100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100</v>
          </cell>
          <cell r="AH320">
            <v>24</v>
          </cell>
          <cell r="AI320">
            <v>36</v>
          </cell>
          <cell r="AJ320">
            <v>35</v>
          </cell>
          <cell r="AK320">
            <v>40</v>
          </cell>
          <cell r="AL320">
            <v>135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135</v>
          </cell>
          <cell r="AX320">
            <v>35</v>
          </cell>
          <cell r="AY320">
            <v>37</v>
          </cell>
          <cell r="AZ320">
            <v>39</v>
          </cell>
          <cell r="BA320">
            <v>37</v>
          </cell>
          <cell r="BB320">
            <v>148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148</v>
          </cell>
          <cell r="BN320">
            <v>3</v>
          </cell>
          <cell r="BO320">
            <v>3</v>
          </cell>
          <cell r="BP320">
            <v>6</v>
          </cell>
          <cell r="BQ320">
            <v>10</v>
          </cell>
          <cell r="BR320">
            <v>9</v>
          </cell>
          <cell r="BS320">
            <v>19</v>
          </cell>
          <cell r="BT320">
            <v>7</v>
          </cell>
          <cell r="BU320">
            <v>7</v>
          </cell>
          <cell r="BV320">
            <v>14</v>
          </cell>
          <cell r="BW320">
            <v>7</v>
          </cell>
          <cell r="BX320">
            <v>6</v>
          </cell>
          <cell r="BY320">
            <v>13</v>
          </cell>
          <cell r="BZ320">
            <v>52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52</v>
          </cell>
          <cell r="CL320">
            <v>0</v>
          </cell>
          <cell r="CM320">
            <v>0</v>
          </cell>
          <cell r="CN320">
            <v>0</v>
          </cell>
          <cell r="CO320">
            <v>7</v>
          </cell>
          <cell r="CP320">
            <v>6</v>
          </cell>
          <cell r="CQ320">
            <v>13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9</v>
          </cell>
          <cell r="DE320">
            <v>10</v>
          </cell>
          <cell r="DF320">
            <v>19</v>
          </cell>
          <cell r="DG320">
            <v>9</v>
          </cell>
          <cell r="DH320">
            <v>8</v>
          </cell>
          <cell r="DI320">
            <v>17</v>
          </cell>
          <cell r="DJ320">
            <v>0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T320">
            <v>0</v>
          </cell>
          <cell r="DU320">
            <v>0</v>
          </cell>
          <cell r="DV320">
            <v>49</v>
          </cell>
          <cell r="DW320">
            <v>0</v>
          </cell>
          <cell r="DX320">
            <v>0</v>
          </cell>
          <cell r="DY320">
            <v>49</v>
          </cell>
          <cell r="DZ320">
            <v>6</v>
          </cell>
          <cell r="EA320">
            <v>8</v>
          </cell>
          <cell r="EB320">
            <v>14</v>
          </cell>
          <cell r="EC320">
            <v>15</v>
          </cell>
          <cell r="ED320">
            <v>15</v>
          </cell>
          <cell r="EE320">
            <v>30</v>
          </cell>
          <cell r="EF320">
            <v>10</v>
          </cell>
          <cell r="EG320">
            <v>6</v>
          </cell>
          <cell r="EH320">
            <v>16</v>
          </cell>
          <cell r="EI320">
            <v>13</v>
          </cell>
          <cell r="EJ320">
            <v>4</v>
          </cell>
          <cell r="EK320">
            <v>17</v>
          </cell>
          <cell r="EL320">
            <v>77</v>
          </cell>
          <cell r="EM320">
            <v>0</v>
          </cell>
          <cell r="EN320">
            <v>0</v>
          </cell>
          <cell r="EO320">
            <v>0</v>
          </cell>
          <cell r="EP320">
            <v>0</v>
          </cell>
          <cell r="EQ320">
            <v>0</v>
          </cell>
          <cell r="ER320">
            <v>0</v>
          </cell>
          <cell r="ES320">
            <v>0</v>
          </cell>
          <cell r="ET320">
            <v>0</v>
          </cell>
          <cell r="EU320">
            <v>0</v>
          </cell>
          <cell r="EV320">
            <v>0</v>
          </cell>
          <cell r="EW320">
            <v>0</v>
          </cell>
          <cell r="EX320">
            <v>0</v>
          </cell>
          <cell r="EY320">
            <v>0</v>
          </cell>
          <cell r="EZ320">
            <v>0</v>
          </cell>
          <cell r="FA320">
            <v>0</v>
          </cell>
          <cell r="FB320">
            <v>0</v>
          </cell>
          <cell r="FC320">
            <v>0</v>
          </cell>
          <cell r="FD320">
            <v>0</v>
          </cell>
          <cell r="FE320">
            <v>0</v>
          </cell>
          <cell r="FF320">
            <v>0</v>
          </cell>
          <cell r="FG320">
            <v>0</v>
          </cell>
          <cell r="FH320">
            <v>0</v>
          </cell>
          <cell r="FI320">
            <v>0</v>
          </cell>
          <cell r="FJ320">
            <v>0</v>
          </cell>
          <cell r="FK320">
            <v>0</v>
          </cell>
          <cell r="FL320">
            <v>0</v>
          </cell>
          <cell r="FM320">
            <v>77</v>
          </cell>
          <cell r="FN320">
            <v>7</v>
          </cell>
          <cell r="FO320">
            <v>1</v>
          </cell>
          <cell r="FP320">
            <v>8</v>
          </cell>
          <cell r="FQ320">
            <v>0</v>
          </cell>
          <cell r="FR320">
            <v>0</v>
          </cell>
          <cell r="FS320">
            <v>0</v>
          </cell>
          <cell r="FT320">
            <v>0</v>
          </cell>
          <cell r="FU320">
            <v>0</v>
          </cell>
          <cell r="FV320">
            <v>0</v>
          </cell>
          <cell r="FW320">
            <v>3</v>
          </cell>
        </row>
        <row r="321">
          <cell r="A321" t="str">
            <v>МППКерчьЮФО</v>
          </cell>
          <cell r="B321" t="str">
            <v>Крымский</v>
          </cell>
          <cell r="C321" t="str">
            <v>Керчь</v>
          </cell>
          <cell r="D321" t="str">
            <v>МПП</v>
          </cell>
          <cell r="E321" t="str">
            <v>МПП</v>
          </cell>
          <cell r="F321" t="str">
            <v>да</v>
          </cell>
          <cell r="G321" t="str">
            <v>ЮФО</v>
          </cell>
          <cell r="H321" t="str">
            <v>Республика Крым</v>
          </cell>
          <cell r="I321" t="str">
            <v>АЧБ</v>
          </cell>
          <cell r="J321" t="str">
            <v>Морской</v>
          </cell>
          <cell r="K321" t="str">
            <v>нет</v>
          </cell>
          <cell r="L321" t="str">
            <v>не применимо</v>
          </cell>
          <cell r="M321" t="str">
            <v>не применимо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176</v>
          </cell>
          <cell r="S321">
            <v>127</v>
          </cell>
          <cell r="T321">
            <v>137</v>
          </cell>
          <cell r="U321">
            <v>110</v>
          </cell>
          <cell r="V321">
            <v>550</v>
          </cell>
          <cell r="W321">
            <v>36</v>
          </cell>
          <cell r="X321">
            <v>55</v>
          </cell>
          <cell r="Y321">
            <v>82</v>
          </cell>
          <cell r="Z321">
            <v>68</v>
          </cell>
          <cell r="AA321">
            <v>241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791</v>
          </cell>
          <cell r="AH321">
            <v>104</v>
          </cell>
          <cell r="AI321">
            <v>93</v>
          </cell>
          <cell r="AJ321">
            <v>184</v>
          </cell>
          <cell r="AK321">
            <v>105</v>
          </cell>
          <cell r="AL321">
            <v>486</v>
          </cell>
          <cell r="AM321">
            <v>51</v>
          </cell>
          <cell r="AN321">
            <v>113</v>
          </cell>
          <cell r="AO321">
            <v>69</v>
          </cell>
          <cell r="AP321">
            <v>64</v>
          </cell>
          <cell r="AQ321">
            <v>297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783</v>
          </cell>
          <cell r="AX321">
            <v>134</v>
          </cell>
          <cell r="AY321">
            <v>131</v>
          </cell>
          <cell r="AZ321">
            <v>137</v>
          </cell>
          <cell r="BA321">
            <v>117</v>
          </cell>
          <cell r="BB321">
            <v>519</v>
          </cell>
          <cell r="BC321">
            <v>68</v>
          </cell>
          <cell r="BD321">
            <v>97</v>
          </cell>
          <cell r="BE321">
            <v>70</v>
          </cell>
          <cell r="BF321">
            <v>52</v>
          </cell>
          <cell r="BG321">
            <v>287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806</v>
          </cell>
          <cell r="BN321">
            <v>72</v>
          </cell>
          <cell r="BO321">
            <v>60</v>
          </cell>
          <cell r="BP321">
            <v>132</v>
          </cell>
          <cell r="BQ321">
            <v>46</v>
          </cell>
          <cell r="BR321">
            <v>36</v>
          </cell>
          <cell r="BS321">
            <v>82</v>
          </cell>
          <cell r="BT321">
            <v>34</v>
          </cell>
          <cell r="BU321">
            <v>35</v>
          </cell>
          <cell r="BV321">
            <v>69</v>
          </cell>
          <cell r="BW321">
            <v>40</v>
          </cell>
          <cell r="BX321">
            <v>36</v>
          </cell>
          <cell r="BY321">
            <v>76</v>
          </cell>
          <cell r="BZ321">
            <v>359</v>
          </cell>
          <cell r="CA321">
            <v>56</v>
          </cell>
          <cell r="CB321">
            <v>46</v>
          </cell>
          <cell r="CC321">
            <v>107</v>
          </cell>
          <cell r="CD321">
            <v>96</v>
          </cell>
          <cell r="CE321">
            <v>305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664</v>
          </cell>
          <cell r="CL321">
            <v>32</v>
          </cell>
          <cell r="CM321">
            <v>28</v>
          </cell>
          <cell r="CN321">
            <v>60</v>
          </cell>
          <cell r="CO321">
            <v>44</v>
          </cell>
          <cell r="CP321">
            <v>45</v>
          </cell>
          <cell r="CQ321">
            <v>89</v>
          </cell>
          <cell r="CR321">
            <v>27</v>
          </cell>
          <cell r="CS321">
            <v>28</v>
          </cell>
          <cell r="CT321">
            <v>55</v>
          </cell>
          <cell r="CU321">
            <v>44</v>
          </cell>
          <cell r="CV321">
            <v>44</v>
          </cell>
          <cell r="CW321">
            <v>88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38</v>
          </cell>
          <cell r="DE321">
            <v>33</v>
          </cell>
          <cell r="DF321">
            <v>71</v>
          </cell>
          <cell r="DG321">
            <v>41</v>
          </cell>
          <cell r="DH321">
            <v>36</v>
          </cell>
          <cell r="DI321">
            <v>77</v>
          </cell>
          <cell r="DJ321">
            <v>38</v>
          </cell>
          <cell r="DK321">
            <v>38</v>
          </cell>
          <cell r="DL321">
            <v>76</v>
          </cell>
          <cell r="DM321">
            <v>25</v>
          </cell>
          <cell r="DN321">
            <v>25</v>
          </cell>
          <cell r="DO321">
            <v>50</v>
          </cell>
          <cell r="DP321">
            <v>0</v>
          </cell>
          <cell r="DQ321">
            <v>0</v>
          </cell>
          <cell r="DR321">
            <v>0</v>
          </cell>
          <cell r="DS321">
            <v>0</v>
          </cell>
          <cell r="DT321">
            <v>0</v>
          </cell>
          <cell r="DU321">
            <v>0</v>
          </cell>
          <cell r="DV321">
            <v>297</v>
          </cell>
          <cell r="DW321">
            <v>269</v>
          </cell>
          <cell r="DX321">
            <v>0</v>
          </cell>
          <cell r="DY321">
            <v>566</v>
          </cell>
          <cell r="DZ321">
            <v>44</v>
          </cell>
          <cell r="EA321">
            <v>50</v>
          </cell>
          <cell r="EB321">
            <v>94</v>
          </cell>
          <cell r="EC321">
            <v>40</v>
          </cell>
          <cell r="ED321">
            <v>41</v>
          </cell>
          <cell r="EE321">
            <v>81</v>
          </cell>
          <cell r="EF321">
            <v>38</v>
          </cell>
          <cell r="EG321">
            <v>31</v>
          </cell>
          <cell r="EH321">
            <v>69</v>
          </cell>
          <cell r="EI321">
            <v>26</v>
          </cell>
          <cell r="EJ321">
            <v>24</v>
          </cell>
          <cell r="EK321">
            <v>50</v>
          </cell>
          <cell r="EL321">
            <v>294</v>
          </cell>
          <cell r="EM321">
            <v>27</v>
          </cell>
          <cell r="EN321">
            <v>28</v>
          </cell>
          <cell r="EO321">
            <v>55</v>
          </cell>
          <cell r="EP321">
            <v>21</v>
          </cell>
          <cell r="EQ321">
            <v>20</v>
          </cell>
          <cell r="ER321">
            <v>41</v>
          </cell>
          <cell r="ES321">
            <v>30</v>
          </cell>
          <cell r="ET321">
            <v>30</v>
          </cell>
          <cell r="EU321">
            <v>60</v>
          </cell>
          <cell r="EV321">
            <v>24</v>
          </cell>
          <cell r="EW321">
            <v>24</v>
          </cell>
          <cell r="EX321">
            <v>48</v>
          </cell>
          <cell r="EY321">
            <v>204</v>
          </cell>
          <cell r="EZ321">
            <v>0</v>
          </cell>
          <cell r="FA321">
            <v>0</v>
          </cell>
          <cell r="FB321">
            <v>0</v>
          </cell>
          <cell r="FC321">
            <v>0</v>
          </cell>
          <cell r="FD321">
            <v>0</v>
          </cell>
          <cell r="FE321">
            <v>0</v>
          </cell>
          <cell r="FF321">
            <v>0</v>
          </cell>
          <cell r="FG321">
            <v>0</v>
          </cell>
          <cell r="FH321">
            <v>0</v>
          </cell>
          <cell r="FI321">
            <v>0</v>
          </cell>
          <cell r="FJ321">
            <v>0</v>
          </cell>
          <cell r="FK321">
            <v>0</v>
          </cell>
          <cell r="FL321">
            <v>0</v>
          </cell>
          <cell r="FM321">
            <v>498</v>
          </cell>
          <cell r="FN321">
            <v>30</v>
          </cell>
          <cell r="FO321">
            <v>27</v>
          </cell>
          <cell r="FP321">
            <v>57</v>
          </cell>
          <cell r="FQ321">
            <v>20</v>
          </cell>
          <cell r="FR321">
            <v>20</v>
          </cell>
          <cell r="FS321">
            <v>40</v>
          </cell>
          <cell r="FT321">
            <v>0</v>
          </cell>
          <cell r="FU321">
            <v>0</v>
          </cell>
          <cell r="FV321">
            <v>0</v>
          </cell>
          <cell r="FW321">
            <v>28</v>
          </cell>
        </row>
        <row r="322">
          <cell r="A322" t="str">
            <v>МППКорсаковДФО</v>
          </cell>
          <cell r="B322" t="str">
            <v>Владивостокский</v>
          </cell>
          <cell r="C322" t="str">
            <v>Корсаков</v>
          </cell>
          <cell r="D322" t="str">
            <v>МПП</v>
          </cell>
          <cell r="E322" t="str">
            <v>МПП</v>
          </cell>
          <cell r="F322" t="str">
            <v>да</v>
          </cell>
          <cell r="G322" t="str">
            <v>ДФО</v>
          </cell>
          <cell r="H322" t="str">
            <v>Сахалинская область</v>
          </cell>
          <cell r="I322" t="str">
            <v>Арктика</v>
          </cell>
          <cell r="J322" t="str">
            <v>Морской</v>
          </cell>
          <cell r="K322" t="str">
            <v>нет</v>
          </cell>
          <cell r="L322" t="str">
            <v>не применимо</v>
          </cell>
          <cell r="M322" t="str">
            <v>не применимо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66</v>
          </cell>
          <cell r="S322">
            <v>143</v>
          </cell>
          <cell r="T322">
            <v>181</v>
          </cell>
          <cell r="U322">
            <v>181</v>
          </cell>
          <cell r="V322">
            <v>571</v>
          </cell>
          <cell r="W322">
            <v>0</v>
          </cell>
          <cell r="X322">
            <v>97</v>
          </cell>
          <cell r="Y322">
            <v>78</v>
          </cell>
          <cell r="Z322">
            <v>30</v>
          </cell>
          <cell r="AA322">
            <v>205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776</v>
          </cell>
          <cell r="AH322">
            <v>56</v>
          </cell>
          <cell r="AI322">
            <v>160</v>
          </cell>
          <cell r="AJ322">
            <v>167</v>
          </cell>
          <cell r="AK322">
            <v>176</v>
          </cell>
          <cell r="AL322">
            <v>559</v>
          </cell>
          <cell r="AM322">
            <v>10</v>
          </cell>
          <cell r="AN322">
            <v>32</v>
          </cell>
          <cell r="AO322">
            <v>85</v>
          </cell>
          <cell r="AP322">
            <v>40</v>
          </cell>
          <cell r="AQ322">
            <v>167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726</v>
          </cell>
          <cell r="AX322">
            <v>71</v>
          </cell>
          <cell r="AY322">
            <v>187</v>
          </cell>
          <cell r="AZ322">
            <v>223</v>
          </cell>
          <cell r="BA322">
            <v>208</v>
          </cell>
          <cell r="BB322">
            <v>689</v>
          </cell>
          <cell r="BC322">
            <v>6</v>
          </cell>
          <cell r="BD322">
            <v>6</v>
          </cell>
          <cell r="BE322">
            <v>5</v>
          </cell>
          <cell r="BF322">
            <v>0</v>
          </cell>
          <cell r="BG322">
            <v>17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706</v>
          </cell>
          <cell r="BN322">
            <v>38</v>
          </cell>
          <cell r="BO322">
            <v>44</v>
          </cell>
          <cell r="BP322">
            <v>82</v>
          </cell>
          <cell r="BQ322">
            <v>112</v>
          </cell>
          <cell r="BR322">
            <v>89</v>
          </cell>
          <cell r="BS322">
            <v>201</v>
          </cell>
          <cell r="BT322">
            <v>117</v>
          </cell>
          <cell r="BU322">
            <v>111</v>
          </cell>
          <cell r="BV322">
            <v>228</v>
          </cell>
          <cell r="BW322">
            <v>118</v>
          </cell>
          <cell r="BX322">
            <v>122</v>
          </cell>
          <cell r="BY322">
            <v>240</v>
          </cell>
          <cell r="BZ322">
            <v>751</v>
          </cell>
          <cell r="CA322">
            <v>0</v>
          </cell>
          <cell r="CB322">
            <v>0</v>
          </cell>
          <cell r="CC322">
            <v>1</v>
          </cell>
          <cell r="CD322">
            <v>0</v>
          </cell>
          <cell r="CE322">
            <v>1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752</v>
          </cell>
          <cell r="CL322">
            <v>45</v>
          </cell>
          <cell r="CM322">
            <v>52</v>
          </cell>
          <cell r="CN322">
            <v>97</v>
          </cell>
          <cell r="CO322">
            <v>127</v>
          </cell>
          <cell r="CP322">
            <v>114</v>
          </cell>
          <cell r="CQ322">
            <v>241</v>
          </cell>
          <cell r="CR322">
            <v>0</v>
          </cell>
          <cell r="CS322">
            <v>0</v>
          </cell>
          <cell r="CT322">
            <v>0</v>
          </cell>
          <cell r="CU322">
            <v>4</v>
          </cell>
          <cell r="CV322">
            <v>4</v>
          </cell>
          <cell r="CW322">
            <v>8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128</v>
          </cell>
          <cell r="DE322">
            <v>116</v>
          </cell>
          <cell r="DF322">
            <v>244</v>
          </cell>
          <cell r="DG322">
            <v>147</v>
          </cell>
          <cell r="DH322">
            <v>176</v>
          </cell>
          <cell r="DI322">
            <v>323</v>
          </cell>
          <cell r="DJ322">
            <v>0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T322">
            <v>0</v>
          </cell>
          <cell r="DU322">
            <v>0</v>
          </cell>
          <cell r="DV322">
            <v>905</v>
          </cell>
          <cell r="DW322">
            <v>8</v>
          </cell>
          <cell r="DX322">
            <v>0</v>
          </cell>
          <cell r="DY322">
            <v>913</v>
          </cell>
          <cell r="DZ322">
            <v>59</v>
          </cell>
          <cell r="EA322">
            <v>71</v>
          </cell>
          <cell r="EB322">
            <v>130</v>
          </cell>
          <cell r="EC322">
            <v>116</v>
          </cell>
          <cell r="ED322">
            <v>107</v>
          </cell>
          <cell r="EE322">
            <v>223</v>
          </cell>
          <cell r="EF322">
            <v>92</v>
          </cell>
          <cell r="EG322">
            <v>89</v>
          </cell>
          <cell r="EH322">
            <v>181</v>
          </cell>
          <cell r="EI322">
            <v>107</v>
          </cell>
          <cell r="EJ322">
            <v>119</v>
          </cell>
          <cell r="EK322">
            <v>226</v>
          </cell>
          <cell r="EL322">
            <v>760</v>
          </cell>
          <cell r="EM322">
            <v>0</v>
          </cell>
          <cell r="EN322">
            <v>0</v>
          </cell>
          <cell r="EO322">
            <v>0</v>
          </cell>
          <cell r="EP322">
            <v>0</v>
          </cell>
          <cell r="EQ322">
            <v>0</v>
          </cell>
          <cell r="ER322">
            <v>0</v>
          </cell>
          <cell r="ES322">
            <v>0</v>
          </cell>
          <cell r="ET322">
            <v>0</v>
          </cell>
          <cell r="EU322">
            <v>0</v>
          </cell>
          <cell r="EV322">
            <v>0</v>
          </cell>
          <cell r="EW322">
            <v>0</v>
          </cell>
          <cell r="EX322">
            <v>0</v>
          </cell>
          <cell r="EY322">
            <v>0</v>
          </cell>
          <cell r="EZ322">
            <v>0</v>
          </cell>
          <cell r="FA322">
            <v>0</v>
          </cell>
          <cell r="FB322">
            <v>0</v>
          </cell>
          <cell r="FC322">
            <v>0</v>
          </cell>
          <cell r="FD322">
            <v>0</v>
          </cell>
          <cell r="FE322">
            <v>0</v>
          </cell>
          <cell r="FF322">
            <v>0</v>
          </cell>
          <cell r="FG322">
            <v>0</v>
          </cell>
          <cell r="FH322">
            <v>0</v>
          </cell>
          <cell r="FI322">
            <v>0</v>
          </cell>
          <cell r="FJ322">
            <v>0</v>
          </cell>
          <cell r="FK322">
            <v>0</v>
          </cell>
          <cell r="FL322">
            <v>0</v>
          </cell>
          <cell r="FM322">
            <v>760</v>
          </cell>
          <cell r="FN322">
            <v>61</v>
          </cell>
          <cell r="FO322">
            <v>66</v>
          </cell>
          <cell r="FP322">
            <v>127</v>
          </cell>
          <cell r="FQ322">
            <v>0</v>
          </cell>
          <cell r="FR322">
            <v>0</v>
          </cell>
          <cell r="FS322">
            <v>0</v>
          </cell>
          <cell r="FT322">
            <v>0</v>
          </cell>
          <cell r="FU322">
            <v>0</v>
          </cell>
          <cell r="FV322">
            <v>0</v>
          </cell>
          <cell r="FW322">
            <v>111</v>
          </cell>
        </row>
        <row r="323">
          <cell r="A323" t="str">
            <v>МППКрабозаводскийДФО</v>
          </cell>
          <cell r="B323" t="str">
            <v>Владивостокский</v>
          </cell>
          <cell r="C323" t="str">
            <v>Крабозаводский</v>
          </cell>
          <cell r="D323" t="str">
            <v>МПП</v>
          </cell>
          <cell r="E323" t="str">
            <v>МПП</v>
          </cell>
          <cell r="F323" t="str">
            <v>нет</v>
          </cell>
          <cell r="G323" t="str">
            <v>ДФО</v>
          </cell>
          <cell r="H323" t="str">
            <v>Сахалинская область</v>
          </cell>
          <cell r="I323" t="str">
            <v>Арктика</v>
          </cell>
          <cell r="J323" t="str">
            <v>Морской</v>
          </cell>
          <cell r="K323" t="str">
            <v>нет</v>
          </cell>
          <cell r="L323" t="str">
            <v>не применимо</v>
          </cell>
          <cell r="M323" t="str">
            <v>не применимо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>
            <v>0</v>
          </cell>
          <cell r="DX323">
            <v>0</v>
          </cell>
          <cell r="DY323">
            <v>0</v>
          </cell>
          <cell r="DZ323">
            <v>0</v>
          </cell>
          <cell r="EA323">
            <v>0</v>
          </cell>
          <cell r="EB323">
            <v>0</v>
          </cell>
          <cell r="EC323">
            <v>0</v>
          </cell>
          <cell r="ED323">
            <v>0</v>
          </cell>
          <cell r="EE323">
            <v>0</v>
          </cell>
          <cell r="EF323">
            <v>0</v>
          </cell>
          <cell r="EG323">
            <v>0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  <cell r="EM323">
            <v>0</v>
          </cell>
          <cell r="EN323">
            <v>0</v>
          </cell>
          <cell r="EO323">
            <v>0</v>
          </cell>
          <cell r="EP323">
            <v>0</v>
          </cell>
          <cell r="EQ323">
            <v>0</v>
          </cell>
          <cell r="ER323">
            <v>0</v>
          </cell>
          <cell r="ES323">
            <v>0</v>
          </cell>
          <cell r="ET323">
            <v>0</v>
          </cell>
          <cell r="EU323">
            <v>0</v>
          </cell>
          <cell r="EV323">
            <v>0</v>
          </cell>
          <cell r="EW323">
            <v>0</v>
          </cell>
          <cell r="EX323">
            <v>0</v>
          </cell>
          <cell r="EY323">
            <v>0</v>
          </cell>
          <cell r="EZ323">
            <v>0</v>
          </cell>
          <cell r="FA323">
            <v>0</v>
          </cell>
          <cell r="FB323">
            <v>0</v>
          </cell>
          <cell r="FC323">
            <v>0</v>
          </cell>
          <cell r="FD323">
            <v>0</v>
          </cell>
          <cell r="FE323">
            <v>0</v>
          </cell>
          <cell r="FF323">
            <v>0</v>
          </cell>
          <cell r="FG323">
            <v>0</v>
          </cell>
          <cell r="FH323">
            <v>0</v>
          </cell>
          <cell r="FI323">
            <v>0</v>
          </cell>
          <cell r="FJ323">
            <v>0</v>
          </cell>
          <cell r="FK323">
            <v>0</v>
          </cell>
          <cell r="FL323">
            <v>0</v>
          </cell>
          <cell r="FM323">
            <v>0</v>
          </cell>
          <cell r="FN323">
            <v>0</v>
          </cell>
          <cell r="FO323">
            <v>0</v>
          </cell>
          <cell r="FP323">
            <v>0</v>
          </cell>
          <cell r="FQ323">
            <v>0</v>
          </cell>
          <cell r="FR323">
            <v>0</v>
          </cell>
          <cell r="FS323">
            <v>0</v>
          </cell>
          <cell r="FT323">
            <v>0</v>
          </cell>
          <cell r="FU323">
            <v>0</v>
          </cell>
          <cell r="FV323">
            <v>0</v>
          </cell>
          <cell r="FW323">
            <v>0</v>
          </cell>
        </row>
        <row r="324">
          <cell r="A324" t="str">
            <v>МППЛаврентияДФО</v>
          </cell>
          <cell r="B324" t="str">
            <v>Владивостокский</v>
          </cell>
          <cell r="C324" t="str">
            <v>Лаврентия</v>
          </cell>
          <cell r="D324" t="str">
            <v>МПП</v>
          </cell>
          <cell r="E324" t="str">
            <v>МПП</v>
          </cell>
          <cell r="F324" t="str">
            <v>нет</v>
          </cell>
          <cell r="G324" t="str">
            <v>ДФО</v>
          </cell>
          <cell r="H324" t="str">
            <v>Чукотский автономный округ</v>
          </cell>
          <cell r="I324" t="str">
            <v>Не является признаком отнесения к МТК</v>
          </cell>
          <cell r="J324" t="str">
            <v>Не является признаком отнесения к МТК</v>
          </cell>
          <cell r="K324" t="str">
            <v>да</v>
          </cell>
          <cell r="L324" t="str">
            <v>не применимо</v>
          </cell>
          <cell r="M324" t="str">
            <v>не применимо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T324">
            <v>0</v>
          </cell>
          <cell r="DU324">
            <v>0</v>
          </cell>
          <cell r="DV324">
            <v>0</v>
          </cell>
          <cell r="DW324">
            <v>0</v>
          </cell>
          <cell r="DX324">
            <v>0</v>
          </cell>
          <cell r="DY324">
            <v>0</v>
          </cell>
          <cell r="DZ324">
            <v>0</v>
          </cell>
          <cell r="EA324">
            <v>0</v>
          </cell>
          <cell r="EB324">
            <v>0</v>
          </cell>
          <cell r="EC324">
            <v>0</v>
          </cell>
          <cell r="ED324">
            <v>0</v>
          </cell>
          <cell r="EE324">
            <v>0</v>
          </cell>
          <cell r="EF324">
            <v>0</v>
          </cell>
          <cell r="EG324">
            <v>0</v>
          </cell>
          <cell r="EH324">
            <v>0</v>
          </cell>
          <cell r="EI324">
            <v>0</v>
          </cell>
          <cell r="EJ324">
            <v>0</v>
          </cell>
          <cell r="EK324">
            <v>0</v>
          </cell>
          <cell r="EL324">
            <v>0</v>
          </cell>
          <cell r="EM324">
            <v>0</v>
          </cell>
          <cell r="EN324">
            <v>0</v>
          </cell>
          <cell r="EO324">
            <v>0</v>
          </cell>
          <cell r="EP324">
            <v>0</v>
          </cell>
          <cell r="EQ324">
            <v>0</v>
          </cell>
          <cell r="ER324">
            <v>0</v>
          </cell>
          <cell r="ES324">
            <v>0</v>
          </cell>
          <cell r="ET324">
            <v>0</v>
          </cell>
          <cell r="EU324">
            <v>0</v>
          </cell>
          <cell r="EV324">
            <v>0</v>
          </cell>
          <cell r="EW324">
            <v>0</v>
          </cell>
          <cell r="EX324">
            <v>0</v>
          </cell>
          <cell r="EY324">
            <v>0</v>
          </cell>
          <cell r="EZ324">
            <v>0</v>
          </cell>
          <cell r="FA324">
            <v>0</v>
          </cell>
          <cell r="FB324">
            <v>0</v>
          </cell>
          <cell r="FC324">
            <v>0</v>
          </cell>
          <cell r="FD324">
            <v>0</v>
          </cell>
          <cell r="FE324">
            <v>0</v>
          </cell>
          <cell r="FF324">
            <v>0</v>
          </cell>
          <cell r="FG324">
            <v>0</v>
          </cell>
          <cell r="FH324">
            <v>0</v>
          </cell>
          <cell r="FI324">
            <v>0</v>
          </cell>
          <cell r="FJ324">
            <v>0</v>
          </cell>
          <cell r="FK324">
            <v>0</v>
          </cell>
          <cell r="FL324">
            <v>0</v>
          </cell>
          <cell r="FM324">
            <v>0</v>
          </cell>
          <cell r="FN324">
            <v>0</v>
          </cell>
          <cell r="FO324">
            <v>0</v>
          </cell>
          <cell r="FP324">
            <v>0</v>
          </cell>
          <cell r="FQ324">
            <v>0</v>
          </cell>
          <cell r="FR324">
            <v>0</v>
          </cell>
          <cell r="FS324">
            <v>0</v>
          </cell>
          <cell r="FT324">
            <v>0</v>
          </cell>
          <cell r="FU324">
            <v>0</v>
          </cell>
          <cell r="FV324">
            <v>0</v>
          </cell>
          <cell r="FW324">
            <v>0</v>
          </cell>
        </row>
        <row r="325">
          <cell r="A325" t="str">
            <v>МППМагаданДФО</v>
          </cell>
          <cell r="B325" t="str">
            <v>Владивостокский</v>
          </cell>
          <cell r="C325" t="str">
            <v>Магадан</v>
          </cell>
          <cell r="D325" t="str">
            <v>МПП</v>
          </cell>
          <cell r="E325" t="str">
            <v>МПП</v>
          </cell>
          <cell r="F325" t="str">
            <v>да</v>
          </cell>
          <cell r="G325" t="str">
            <v>ДФО</v>
          </cell>
          <cell r="H325" t="str">
            <v>Магаданская область</v>
          </cell>
          <cell r="I325" t="str">
            <v>Арктика</v>
          </cell>
          <cell r="J325" t="str">
            <v>Морской</v>
          </cell>
          <cell r="K325" t="str">
            <v>нет</v>
          </cell>
          <cell r="L325" t="str">
            <v>не применимо</v>
          </cell>
          <cell r="M325" t="str">
            <v>не применимо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9</v>
          </cell>
          <cell r="T325">
            <v>15</v>
          </cell>
          <cell r="U325">
            <v>12</v>
          </cell>
          <cell r="V325">
            <v>36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36</v>
          </cell>
          <cell r="AH325">
            <v>3</v>
          </cell>
          <cell r="AI325">
            <v>7</v>
          </cell>
          <cell r="AJ325">
            <v>20</v>
          </cell>
          <cell r="AK325">
            <v>14</v>
          </cell>
          <cell r="AL325">
            <v>44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44</v>
          </cell>
          <cell r="AX325">
            <v>1</v>
          </cell>
          <cell r="AY325">
            <v>5</v>
          </cell>
          <cell r="AZ325">
            <v>12</v>
          </cell>
          <cell r="BA325">
            <v>12</v>
          </cell>
          <cell r="BB325">
            <v>30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30</v>
          </cell>
          <cell r="BN325">
            <v>1</v>
          </cell>
          <cell r="BO325">
            <v>0</v>
          </cell>
          <cell r="BP325">
            <v>1</v>
          </cell>
          <cell r="BQ325">
            <v>3</v>
          </cell>
          <cell r="BR325">
            <v>0</v>
          </cell>
          <cell r="BS325">
            <v>3</v>
          </cell>
          <cell r="BT325">
            <v>11</v>
          </cell>
          <cell r="BU325">
            <v>13</v>
          </cell>
          <cell r="BV325">
            <v>24</v>
          </cell>
          <cell r="BW325">
            <v>10</v>
          </cell>
          <cell r="BX325">
            <v>9</v>
          </cell>
          <cell r="BY325">
            <v>19</v>
          </cell>
          <cell r="BZ325">
            <v>47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47</v>
          </cell>
          <cell r="CL325">
            <v>2</v>
          </cell>
          <cell r="CM325">
            <v>0</v>
          </cell>
          <cell r="CN325">
            <v>2</v>
          </cell>
          <cell r="CO325">
            <v>5</v>
          </cell>
          <cell r="CP325">
            <v>5</v>
          </cell>
          <cell r="CQ325">
            <v>10</v>
          </cell>
          <cell r="CR325">
            <v>0</v>
          </cell>
          <cell r="CS325">
            <v>0</v>
          </cell>
          <cell r="CT325">
            <v>0</v>
          </cell>
          <cell r="CU325">
            <v>1</v>
          </cell>
          <cell r="CV325">
            <v>1</v>
          </cell>
          <cell r="CW325">
            <v>2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15</v>
          </cell>
          <cell r="DE325">
            <v>12</v>
          </cell>
          <cell r="DF325">
            <v>27</v>
          </cell>
          <cell r="DG325">
            <v>4</v>
          </cell>
          <cell r="DH325">
            <v>9</v>
          </cell>
          <cell r="DI325">
            <v>13</v>
          </cell>
          <cell r="DJ325">
            <v>0</v>
          </cell>
          <cell r="DK325">
            <v>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T325">
            <v>0</v>
          </cell>
          <cell r="DU325">
            <v>0</v>
          </cell>
          <cell r="DV325">
            <v>52</v>
          </cell>
          <cell r="DW325">
            <v>2</v>
          </cell>
          <cell r="DX325">
            <v>0</v>
          </cell>
          <cell r="DY325">
            <v>54</v>
          </cell>
          <cell r="DZ325">
            <v>7</v>
          </cell>
          <cell r="EA325">
            <v>5</v>
          </cell>
          <cell r="EB325">
            <v>12</v>
          </cell>
          <cell r="EC325">
            <v>7</v>
          </cell>
          <cell r="ED325">
            <v>2</v>
          </cell>
          <cell r="EE325">
            <v>9</v>
          </cell>
          <cell r="EF325">
            <v>7</v>
          </cell>
          <cell r="EG325">
            <v>5</v>
          </cell>
          <cell r="EH325">
            <v>12</v>
          </cell>
          <cell r="EI325">
            <v>5</v>
          </cell>
          <cell r="EJ325">
            <v>6</v>
          </cell>
          <cell r="EK325">
            <v>11</v>
          </cell>
          <cell r="EL325">
            <v>44</v>
          </cell>
          <cell r="EM325">
            <v>0</v>
          </cell>
          <cell r="EN325">
            <v>0</v>
          </cell>
          <cell r="EO325">
            <v>0</v>
          </cell>
          <cell r="EP325">
            <v>0</v>
          </cell>
          <cell r="EQ325">
            <v>0</v>
          </cell>
          <cell r="ER325">
            <v>0</v>
          </cell>
          <cell r="ES325">
            <v>0</v>
          </cell>
          <cell r="ET325">
            <v>0</v>
          </cell>
          <cell r="EU325">
            <v>0</v>
          </cell>
          <cell r="EV325">
            <v>0</v>
          </cell>
          <cell r="EW325">
            <v>0</v>
          </cell>
          <cell r="EX325">
            <v>0</v>
          </cell>
          <cell r="EY325">
            <v>0</v>
          </cell>
          <cell r="EZ325">
            <v>0</v>
          </cell>
          <cell r="FA325">
            <v>0</v>
          </cell>
          <cell r="FB325">
            <v>0</v>
          </cell>
          <cell r="FC325">
            <v>0</v>
          </cell>
          <cell r="FD325">
            <v>0</v>
          </cell>
          <cell r="FE325">
            <v>0</v>
          </cell>
          <cell r="FF325">
            <v>0</v>
          </cell>
          <cell r="FG325">
            <v>0</v>
          </cell>
          <cell r="FH325">
            <v>0</v>
          </cell>
          <cell r="FI325">
            <v>0</v>
          </cell>
          <cell r="FJ325">
            <v>0</v>
          </cell>
          <cell r="FK325">
            <v>0</v>
          </cell>
          <cell r="FL325">
            <v>0</v>
          </cell>
          <cell r="FM325">
            <v>44</v>
          </cell>
          <cell r="FN325">
            <v>1</v>
          </cell>
          <cell r="FO325">
            <v>3</v>
          </cell>
          <cell r="FP325">
            <v>4</v>
          </cell>
          <cell r="FQ325">
            <v>0</v>
          </cell>
          <cell r="FR325">
            <v>0</v>
          </cell>
          <cell r="FS325">
            <v>0</v>
          </cell>
          <cell r="FT325">
            <v>0</v>
          </cell>
          <cell r="FU325">
            <v>0</v>
          </cell>
          <cell r="FV325">
            <v>0</v>
          </cell>
          <cell r="FW325">
            <v>2</v>
          </cell>
        </row>
        <row r="326">
          <cell r="A326" t="str">
            <v>МППМахачкалаСКФО</v>
          </cell>
          <cell r="B326" t="str">
            <v>Северо-Кавказский</v>
          </cell>
          <cell r="C326" t="str">
            <v>Махачкала</v>
          </cell>
          <cell r="D326" t="str">
            <v>МПП</v>
          </cell>
          <cell r="E326" t="str">
            <v>МПП</v>
          </cell>
          <cell r="F326" t="str">
            <v>да</v>
          </cell>
          <cell r="G326" t="str">
            <v>СКФО</v>
          </cell>
          <cell r="H326" t="str">
            <v>Республика Дагестан</v>
          </cell>
          <cell r="I326" t="str">
            <v>Север-Юг</v>
          </cell>
          <cell r="J326" t="str">
            <v>Транскаспийский</v>
          </cell>
          <cell r="K326" t="str">
            <v>нет</v>
          </cell>
          <cell r="L326" t="str">
            <v>не применимо</v>
          </cell>
          <cell r="M326" t="str">
            <v>не применимо</v>
          </cell>
          <cell r="N326">
            <v>0</v>
          </cell>
          <cell r="O326">
            <v>0</v>
          </cell>
          <cell r="P326">
            <v>0</v>
          </cell>
          <cell r="Q326">
            <v>10</v>
          </cell>
          <cell r="R326">
            <v>223</v>
          </cell>
          <cell r="S326">
            <v>250</v>
          </cell>
          <cell r="T326">
            <v>185</v>
          </cell>
          <cell r="U326">
            <v>182</v>
          </cell>
          <cell r="V326">
            <v>840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840</v>
          </cell>
          <cell r="AH326">
            <v>203</v>
          </cell>
          <cell r="AI326">
            <v>185</v>
          </cell>
          <cell r="AJ326">
            <v>153</v>
          </cell>
          <cell r="AK326">
            <v>191</v>
          </cell>
          <cell r="AL326">
            <v>732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732</v>
          </cell>
          <cell r="AX326">
            <v>328</v>
          </cell>
          <cell r="AY326">
            <v>347</v>
          </cell>
          <cell r="AZ326">
            <v>372</v>
          </cell>
          <cell r="BA326">
            <v>385</v>
          </cell>
          <cell r="BB326">
            <v>1432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1432</v>
          </cell>
          <cell r="BN326">
            <v>249</v>
          </cell>
          <cell r="BO326">
            <v>246</v>
          </cell>
          <cell r="BP326">
            <v>495</v>
          </cell>
          <cell r="BQ326">
            <v>196</v>
          </cell>
          <cell r="BR326">
            <v>194</v>
          </cell>
          <cell r="BS326">
            <v>390</v>
          </cell>
          <cell r="BT326">
            <v>182</v>
          </cell>
          <cell r="BU326">
            <v>166</v>
          </cell>
          <cell r="BV326">
            <v>348</v>
          </cell>
          <cell r="BW326">
            <v>188</v>
          </cell>
          <cell r="BX326">
            <v>182</v>
          </cell>
          <cell r="BY326">
            <v>370</v>
          </cell>
          <cell r="BZ326">
            <v>1603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1603</v>
          </cell>
          <cell r="CL326">
            <v>178</v>
          </cell>
          <cell r="CM326">
            <v>180</v>
          </cell>
          <cell r="CN326">
            <v>358</v>
          </cell>
          <cell r="CO326">
            <v>168</v>
          </cell>
          <cell r="CP326">
            <v>164</v>
          </cell>
          <cell r="CQ326">
            <v>332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  <cell r="DD326">
            <v>188</v>
          </cell>
          <cell r="DE326">
            <v>187</v>
          </cell>
          <cell r="DF326">
            <v>375</v>
          </cell>
          <cell r="DG326">
            <v>172</v>
          </cell>
          <cell r="DH326">
            <v>169</v>
          </cell>
          <cell r="DI326">
            <v>341</v>
          </cell>
          <cell r="DJ326">
            <v>0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1406</v>
          </cell>
          <cell r="DW326">
            <v>0</v>
          </cell>
          <cell r="DX326">
            <v>0</v>
          </cell>
          <cell r="DY326">
            <v>1406</v>
          </cell>
          <cell r="DZ326">
            <v>131</v>
          </cell>
          <cell r="EA326">
            <v>130</v>
          </cell>
          <cell r="EB326">
            <v>261</v>
          </cell>
          <cell r="EC326">
            <v>111</v>
          </cell>
          <cell r="ED326">
            <v>101</v>
          </cell>
          <cell r="EE326">
            <v>212</v>
          </cell>
          <cell r="EF326">
            <v>120</v>
          </cell>
          <cell r="EG326">
            <v>117</v>
          </cell>
          <cell r="EH326">
            <v>237</v>
          </cell>
          <cell r="EI326">
            <v>144</v>
          </cell>
          <cell r="EJ326">
            <v>140</v>
          </cell>
          <cell r="EK326">
            <v>284</v>
          </cell>
          <cell r="EL326">
            <v>994</v>
          </cell>
          <cell r="EM326">
            <v>0</v>
          </cell>
          <cell r="EN326">
            <v>0</v>
          </cell>
          <cell r="EO326">
            <v>0</v>
          </cell>
          <cell r="EP326">
            <v>0</v>
          </cell>
          <cell r="EQ326">
            <v>0</v>
          </cell>
          <cell r="ER326">
            <v>0</v>
          </cell>
          <cell r="ES326">
            <v>0</v>
          </cell>
          <cell r="ET326">
            <v>0</v>
          </cell>
          <cell r="EU326">
            <v>0</v>
          </cell>
          <cell r="EV326">
            <v>0</v>
          </cell>
          <cell r="EW326">
            <v>0</v>
          </cell>
          <cell r="EX326">
            <v>0</v>
          </cell>
          <cell r="EY326">
            <v>0</v>
          </cell>
          <cell r="EZ326">
            <v>0</v>
          </cell>
          <cell r="FA326">
            <v>0</v>
          </cell>
          <cell r="FB326">
            <v>0</v>
          </cell>
          <cell r="FC326">
            <v>0</v>
          </cell>
          <cell r="FD326">
            <v>0</v>
          </cell>
          <cell r="FE326">
            <v>0</v>
          </cell>
          <cell r="FF326">
            <v>0</v>
          </cell>
          <cell r="FG326">
            <v>0</v>
          </cell>
          <cell r="FH326">
            <v>0</v>
          </cell>
          <cell r="FI326">
            <v>0</v>
          </cell>
          <cell r="FJ326">
            <v>0</v>
          </cell>
          <cell r="FK326">
            <v>0</v>
          </cell>
          <cell r="FL326">
            <v>0</v>
          </cell>
          <cell r="FM326">
            <v>994</v>
          </cell>
          <cell r="FN326">
            <v>143</v>
          </cell>
          <cell r="FO326">
            <v>144</v>
          </cell>
          <cell r="FP326">
            <v>287</v>
          </cell>
          <cell r="FQ326">
            <v>0</v>
          </cell>
          <cell r="FR326">
            <v>0</v>
          </cell>
          <cell r="FS326">
            <v>0</v>
          </cell>
          <cell r="FT326">
            <v>0</v>
          </cell>
          <cell r="FU326">
            <v>0</v>
          </cell>
          <cell r="FV326">
            <v>0</v>
          </cell>
          <cell r="FW326">
            <v>169</v>
          </cell>
        </row>
        <row r="327">
          <cell r="A327" t="str">
            <v>МППМоскальвоДФО</v>
          </cell>
          <cell r="B327" t="str">
            <v>Владивостокский</v>
          </cell>
          <cell r="C327" t="str">
            <v>Москальво</v>
          </cell>
          <cell r="D327" t="str">
            <v>МПП</v>
          </cell>
          <cell r="E327" t="str">
            <v>МПП</v>
          </cell>
          <cell r="F327" t="str">
            <v>да</v>
          </cell>
          <cell r="G327" t="str">
            <v>ДФО</v>
          </cell>
          <cell r="H327" t="str">
            <v>Сахалинская область</v>
          </cell>
          <cell r="I327" t="str">
            <v>Арктика</v>
          </cell>
          <cell r="J327" t="str">
            <v>Морской</v>
          </cell>
          <cell r="K327" t="str">
            <v>нет</v>
          </cell>
          <cell r="L327" t="str">
            <v>не применимо</v>
          </cell>
          <cell r="M327" t="str">
            <v>не применимо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2</v>
          </cell>
          <cell r="U327">
            <v>2</v>
          </cell>
          <cell r="V327">
            <v>4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4</v>
          </cell>
          <cell r="AH327">
            <v>0</v>
          </cell>
          <cell r="AI327">
            <v>0</v>
          </cell>
          <cell r="AJ327">
            <v>1</v>
          </cell>
          <cell r="AK327">
            <v>0</v>
          </cell>
          <cell r="AL327">
            <v>1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1</v>
          </cell>
          <cell r="AX327">
            <v>0</v>
          </cell>
          <cell r="AY327">
            <v>0</v>
          </cell>
          <cell r="AZ327">
            <v>2</v>
          </cell>
          <cell r="BA327">
            <v>1</v>
          </cell>
          <cell r="BB327">
            <v>3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3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  <cell r="DF327">
            <v>0</v>
          </cell>
          <cell r="DG327">
            <v>0</v>
          </cell>
          <cell r="DH327">
            <v>1</v>
          </cell>
          <cell r="DI327">
            <v>1</v>
          </cell>
          <cell r="DJ327">
            <v>0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T327">
            <v>0</v>
          </cell>
          <cell r="DU327">
            <v>0</v>
          </cell>
          <cell r="DV327">
            <v>1</v>
          </cell>
          <cell r="DW327">
            <v>0</v>
          </cell>
          <cell r="DX327">
            <v>0</v>
          </cell>
          <cell r="DY327">
            <v>1</v>
          </cell>
          <cell r="DZ327">
            <v>0</v>
          </cell>
          <cell r="EA327">
            <v>0</v>
          </cell>
          <cell r="EB327">
            <v>0</v>
          </cell>
          <cell r="EC327">
            <v>0</v>
          </cell>
          <cell r="ED327">
            <v>0</v>
          </cell>
          <cell r="EE327">
            <v>0</v>
          </cell>
          <cell r="EF327">
            <v>0</v>
          </cell>
          <cell r="EG327">
            <v>0</v>
          </cell>
          <cell r="EH327">
            <v>0</v>
          </cell>
          <cell r="EI327">
            <v>0</v>
          </cell>
          <cell r="EJ327">
            <v>0</v>
          </cell>
          <cell r="EK327">
            <v>0</v>
          </cell>
          <cell r="EL327">
            <v>0</v>
          </cell>
          <cell r="EM327">
            <v>0</v>
          </cell>
          <cell r="EN327">
            <v>0</v>
          </cell>
          <cell r="EO327">
            <v>0</v>
          </cell>
          <cell r="EP327">
            <v>0</v>
          </cell>
          <cell r="EQ327">
            <v>0</v>
          </cell>
          <cell r="ER327">
            <v>0</v>
          </cell>
          <cell r="ES327">
            <v>0</v>
          </cell>
          <cell r="ET327">
            <v>0</v>
          </cell>
          <cell r="EU327">
            <v>0</v>
          </cell>
          <cell r="EV327">
            <v>0</v>
          </cell>
          <cell r="EW327">
            <v>0</v>
          </cell>
          <cell r="EX327">
            <v>0</v>
          </cell>
          <cell r="EY327">
            <v>0</v>
          </cell>
          <cell r="EZ327">
            <v>0</v>
          </cell>
          <cell r="FA327">
            <v>0</v>
          </cell>
          <cell r="FB327">
            <v>0</v>
          </cell>
          <cell r="FC327">
            <v>0</v>
          </cell>
          <cell r="FD327">
            <v>0</v>
          </cell>
          <cell r="FE327">
            <v>0</v>
          </cell>
          <cell r="FF327">
            <v>0</v>
          </cell>
          <cell r="FG327">
            <v>0</v>
          </cell>
          <cell r="FH327">
            <v>0</v>
          </cell>
          <cell r="FI327">
            <v>0</v>
          </cell>
          <cell r="FJ327">
            <v>0</v>
          </cell>
          <cell r="FK327">
            <v>0</v>
          </cell>
          <cell r="FL327">
            <v>0</v>
          </cell>
          <cell r="FM327">
            <v>0</v>
          </cell>
          <cell r="FN327">
            <v>0</v>
          </cell>
          <cell r="FO327">
            <v>0</v>
          </cell>
          <cell r="FP327">
            <v>0</v>
          </cell>
          <cell r="FQ327">
            <v>0</v>
          </cell>
          <cell r="FR327">
            <v>0</v>
          </cell>
          <cell r="FS327">
            <v>0</v>
          </cell>
          <cell r="FT327">
            <v>0</v>
          </cell>
          <cell r="FU327">
            <v>0</v>
          </cell>
          <cell r="FV327">
            <v>0</v>
          </cell>
          <cell r="FW327">
            <v>0</v>
          </cell>
        </row>
        <row r="328">
          <cell r="A328" t="str">
            <v>МППМурманскСЗФО</v>
          </cell>
          <cell r="B328" t="str">
            <v>Мурманский</v>
          </cell>
          <cell r="C328" t="str">
            <v>Мурманск</v>
          </cell>
          <cell r="D328" t="str">
            <v>МПП</v>
          </cell>
          <cell r="E328" t="str">
            <v>МПП</v>
          </cell>
          <cell r="F328" t="str">
            <v>да</v>
          </cell>
          <cell r="G328" t="str">
            <v>СЗФО</v>
          </cell>
          <cell r="H328" t="str">
            <v>Мурманская область</v>
          </cell>
          <cell r="I328" t="str">
            <v>Западный</v>
          </cell>
          <cell r="J328" t="str">
            <v>Морской</v>
          </cell>
          <cell r="K328" t="str">
            <v>да</v>
          </cell>
          <cell r="L328" t="str">
            <v>не применимо</v>
          </cell>
          <cell r="M328" t="str">
            <v>не применимо</v>
          </cell>
          <cell r="N328">
            <v>1825</v>
          </cell>
          <cell r="O328">
            <v>365</v>
          </cell>
          <cell r="P328">
            <v>0</v>
          </cell>
          <cell r="Q328">
            <v>6</v>
          </cell>
          <cell r="R328">
            <v>554</v>
          </cell>
          <cell r="S328">
            <v>715</v>
          </cell>
          <cell r="T328">
            <v>708</v>
          </cell>
          <cell r="U328">
            <v>708</v>
          </cell>
          <cell r="V328">
            <v>2685</v>
          </cell>
          <cell r="W328">
            <v>0</v>
          </cell>
          <cell r="X328">
            <v>1</v>
          </cell>
          <cell r="Y328">
            <v>8</v>
          </cell>
          <cell r="Z328">
            <v>1</v>
          </cell>
          <cell r="AA328">
            <v>10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2695</v>
          </cell>
          <cell r="AH328">
            <v>655</v>
          </cell>
          <cell r="AI328">
            <v>683</v>
          </cell>
          <cell r="AJ328">
            <v>731</v>
          </cell>
          <cell r="AK328">
            <v>632</v>
          </cell>
          <cell r="AL328">
            <v>2701</v>
          </cell>
          <cell r="AM328">
            <v>0</v>
          </cell>
          <cell r="AN328">
            <v>3</v>
          </cell>
          <cell r="AO328">
            <v>11</v>
          </cell>
          <cell r="AP328">
            <v>0</v>
          </cell>
          <cell r="AQ328">
            <v>14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2715</v>
          </cell>
          <cell r="AX328">
            <v>594</v>
          </cell>
          <cell r="AY328">
            <v>723</v>
          </cell>
          <cell r="AZ328">
            <v>691</v>
          </cell>
          <cell r="BA328">
            <v>624</v>
          </cell>
          <cell r="BB328">
            <v>2632</v>
          </cell>
          <cell r="BC328">
            <v>0</v>
          </cell>
          <cell r="BD328">
            <v>1</v>
          </cell>
          <cell r="BE328">
            <v>10</v>
          </cell>
          <cell r="BF328">
            <v>0</v>
          </cell>
          <cell r="BG328">
            <v>11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2643</v>
          </cell>
          <cell r="BN328">
            <v>251</v>
          </cell>
          <cell r="BO328">
            <v>277</v>
          </cell>
          <cell r="BP328">
            <v>528</v>
          </cell>
          <cell r="BQ328">
            <v>324</v>
          </cell>
          <cell r="BR328">
            <v>303</v>
          </cell>
          <cell r="BS328">
            <v>627</v>
          </cell>
          <cell r="BT328">
            <v>371</v>
          </cell>
          <cell r="BU328">
            <v>332</v>
          </cell>
          <cell r="BV328">
            <v>703</v>
          </cell>
          <cell r="BW328">
            <v>326</v>
          </cell>
          <cell r="BX328">
            <v>338</v>
          </cell>
          <cell r="BY328">
            <v>664</v>
          </cell>
          <cell r="BZ328">
            <v>2522</v>
          </cell>
          <cell r="CA328">
            <v>0</v>
          </cell>
          <cell r="CB328">
            <v>1</v>
          </cell>
          <cell r="CC328">
            <v>0</v>
          </cell>
          <cell r="CD328">
            <v>1</v>
          </cell>
          <cell r="CE328">
            <v>2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2524</v>
          </cell>
          <cell r="CL328">
            <v>290</v>
          </cell>
          <cell r="CM328">
            <v>305</v>
          </cell>
          <cell r="CN328">
            <v>595</v>
          </cell>
          <cell r="CO328">
            <v>358</v>
          </cell>
          <cell r="CP328">
            <v>321</v>
          </cell>
          <cell r="CQ328">
            <v>679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390</v>
          </cell>
          <cell r="DE328">
            <v>354</v>
          </cell>
          <cell r="DF328">
            <v>744</v>
          </cell>
          <cell r="DG328">
            <v>340</v>
          </cell>
          <cell r="DH328">
            <v>344</v>
          </cell>
          <cell r="DI328">
            <v>684</v>
          </cell>
          <cell r="DJ328">
            <v>1</v>
          </cell>
          <cell r="DK328">
            <v>1</v>
          </cell>
          <cell r="DL328">
            <v>2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T328">
            <v>0</v>
          </cell>
          <cell r="DU328">
            <v>0</v>
          </cell>
          <cell r="DV328">
            <v>2702</v>
          </cell>
          <cell r="DW328">
            <v>2</v>
          </cell>
          <cell r="DX328">
            <v>0</v>
          </cell>
          <cell r="DY328">
            <v>2704</v>
          </cell>
          <cell r="DZ328">
            <v>288</v>
          </cell>
          <cell r="EA328">
            <v>298</v>
          </cell>
          <cell r="EB328">
            <v>586</v>
          </cell>
          <cell r="EC328">
            <v>338</v>
          </cell>
          <cell r="ED328">
            <v>313</v>
          </cell>
          <cell r="EE328">
            <v>651</v>
          </cell>
          <cell r="EF328">
            <v>319</v>
          </cell>
          <cell r="EG328">
            <v>307</v>
          </cell>
          <cell r="EH328">
            <v>626</v>
          </cell>
          <cell r="EI328">
            <v>301</v>
          </cell>
          <cell r="EJ328">
            <v>298</v>
          </cell>
          <cell r="EK328">
            <v>599</v>
          </cell>
          <cell r="EL328">
            <v>2462</v>
          </cell>
          <cell r="EM328">
            <v>0</v>
          </cell>
          <cell r="EN328">
            <v>0</v>
          </cell>
          <cell r="EO328">
            <v>0</v>
          </cell>
          <cell r="EP328">
            <v>0</v>
          </cell>
          <cell r="EQ328">
            <v>1</v>
          </cell>
          <cell r="ER328">
            <v>1</v>
          </cell>
          <cell r="ES328">
            <v>0</v>
          </cell>
          <cell r="ET328">
            <v>0</v>
          </cell>
          <cell r="EU328">
            <v>0</v>
          </cell>
          <cell r="EV328">
            <v>0</v>
          </cell>
          <cell r="EW328">
            <v>0</v>
          </cell>
          <cell r="EX328">
            <v>0</v>
          </cell>
          <cell r="EY328">
            <v>1</v>
          </cell>
          <cell r="EZ328">
            <v>0</v>
          </cell>
          <cell r="FA328">
            <v>0</v>
          </cell>
          <cell r="FB328">
            <v>0</v>
          </cell>
          <cell r="FC328">
            <v>0</v>
          </cell>
          <cell r="FD328">
            <v>0</v>
          </cell>
          <cell r="FE328">
            <v>0</v>
          </cell>
          <cell r="FF328">
            <v>0</v>
          </cell>
          <cell r="FG328">
            <v>0</v>
          </cell>
          <cell r="FH328">
            <v>0</v>
          </cell>
          <cell r="FI328">
            <v>0</v>
          </cell>
          <cell r="FJ328">
            <v>0</v>
          </cell>
          <cell r="FK328">
            <v>0</v>
          </cell>
          <cell r="FL328">
            <v>0</v>
          </cell>
          <cell r="FM328">
            <v>2463</v>
          </cell>
          <cell r="FN328">
            <v>299</v>
          </cell>
          <cell r="FO328">
            <v>330</v>
          </cell>
          <cell r="FP328">
            <v>629</v>
          </cell>
          <cell r="FQ328">
            <v>0</v>
          </cell>
          <cell r="FR328">
            <v>0</v>
          </cell>
          <cell r="FS328">
            <v>0</v>
          </cell>
          <cell r="FT328">
            <v>0</v>
          </cell>
          <cell r="FU328">
            <v>0</v>
          </cell>
          <cell r="FV328">
            <v>0</v>
          </cell>
          <cell r="FW328">
            <v>355</v>
          </cell>
        </row>
        <row r="329">
          <cell r="A329" t="str">
            <v>МППНарьян-МарСЗФО</v>
          </cell>
          <cell r="B329" t="str">
            <v>Мурманский</v>
          </cell>
          <cell r="C329" t="str">
            <v>Нарьян-Мар</v>
          </cell>
          <cell r="D329" t="str">
            <v>МПП</v>
          </cell>
          <cell r="E329" t="str">
            <v>МПП</v>
          </cell>
          <cell r="F329" t="str">
            <v>нет</v>
          </cell>
          <cell r="G329" t="str">
            <v>СЗФО</v>
          </cell>
          <cell r="H329" t="str">
            <v>Ненецкий автономный округ</v>
          </cell>
          <cell r="I329" t="str">
            <v>Арктика</v>
          </cell>
          <cell r="J329" t="str">
            <v>Морской</v>
          </cell>
          <cell r="K329" t="str">
            <v>да</v>
          </cell>
          <cell r="L329" t="str">
            <v>не применимо</v>
          </cell>
          <cell r="M329" t="str">
            <v>не применимо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>
            <v>0</v>
          </cell>
          <cell r="DD329">
            <v>0</v>
          </cell>
          <cell r="DE329">
            <v>0</v>
          </cell>
          <cell r="DF329">
            <v>0</v>
          </cell>
          <cell r="DG329">
            <v>0</v>
          </cell>
          <cell r="DH329">
            <v>0</v>
          </cell>
          <cell r="DI329">
            <v>0</v>
          </cell>
          <cell r="DJ329">
            <v>0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T329">
            <v>0</v>
          </cell>
          <cell r="DU329">
            <v>0</v>
          </cell>
          <cell r="DV329">
            <v>0</v>
          </cell>
          <cell r="DW329">
            <v>0</v>
          </cell>
          <cell r="DX329">
            <v>0</v>
          </cell>
          <cell r="DY329">
            <v>0</v>
          </cell>
          <cell r="DZ329">
            <v>0</v>
          </cell>
          <cell r="EA329">
            <v>0</v>
          </cell>
          <cell r="EB329">
            <v>0</v>
          </cell>
          <cell r="EC329">
            <v>0</v>
          </cell>
          <cell r="ED329">
            <v>0</v>
          </cell>
          <cell r="EE329">
            <v>0</v>
          </cell>
          <cell r="EF329">
            <v>0</v>
          </cell>
          <cell r="EG329">
            <v>0</v>
          </cell>
          <cell r="EH329">
            <v>0</v>
          </cell>
          <cell r="EI329">
            <v>0</v>
          </cell>
          <cell r="EJ329">
            <v>0</v>
          </cell>
          <cell r="EK329">
            <v>0</v>
          </cell>
          <cell r="EL329">
            <v>0</v>
          </cell>
          <cell r="EM329">
            <v>0</v>
          </cell>
          <cell r="EN329">
            <v>0</v>
          </cell>
          <cell r="EO329">
            <v>0</v>
          </cell>
          <cell r="EP329">
            <v>0</v>
          </cell>
          <cell r="EQ329">
            <v>0</v>
          </cell>
          <cell r="ER329">
            <v>0</v>
          </cell>
          <cell r="ES329">
            <v>0</v>
          </cell>
          <cell r="ET329">
            <v>0</v>
          </cell>
          <cell r="EU329">
            <v>0</v>
          </cell>
          <cell r="EV329">
            <v>0</v>
          </cell>
          <cell r="EW329">
            <v>0</v>
          </cell>
          <cell r="EX329">
            <v>0</v>
          </cell>
          <cell r="EY329">
            <v>0</v>
          </cell>
          <cell r="EZ329">
            <v>0</v>
          </cell>
          <cell r="FA329">
            <v>0</v>
          </cell>
          <cell r="FB329">
            <v>0</v>
          </cell>
          <cell r="FC329">
            <v>0</v>
          </cell>
          <cell r="FD329">
            <v>0</v>
          </cell>
          <cell r="FE329">
            <v>0</v>
          </cell>
          <cell r="FF329">
            <v>0</v>
          </cell>
          <cell r="FG329">
            <v>0</v>
          </cell>
          <cell r="FH329">
            <v>0</v>
          </cell>
          <cell r="FI329">
            <v>0</v>
          </cell>
          <cell r="FJ329">
            <v>0</v>
          </cell>
          <cell r="FK329">
            <v>0</v>
          </cell>
          <cell r="FL329">
            <v>0</v>
          </cell>
          <cell r="FM329">
            <v>0</v>
          </cell>
          <cell r="FN329">
            <v>0</v>
          </cell>
          <cell r="FO329">
            <v>0</v>
          </cell>
          <cell r="FP329">
            <v>0</v>
          </cell>
          <cell r="FQ329">
            <v>0</v>
          </cell>
          <cell r="FR329">
            <v>0</v>
          </cell>
          <cell r="FS329">
            <v>0</v>
          </cell>
          <cell r="FT329">
            <v>0</v>
          </cell>
          <cell r="FU329">
            <v>0</v>
          </cell>
          <cell r="FV329">
            <v>0</v>
          </cell>
          <cell r="FW329">
            <v>0</v>
          </cell>
        </row>
        <row r="330">
          <cell r="A330" t="str">
            <v>МППНаходкаДФО</v>
          </cell>
          <cell r="B330" t="str">
            <v>Владивостокский</v>
          </cell>
          <cell r="C330" t="str">
            <v>Находка</v>
          </cell>
          <cell r="D330" t="str">
            <v>МПП</v>
          </cell>
          <cell r="E330" t="str">
            <v>МПП</v>
          </cell>
          <cell r="F330" t="str">
            <v>да</v>
          </cell>
          <cell r="G330" t="str">
            <v>ДФО</v>
          </cell>
          <cell r="H330" t="str">
            <v>Приморский край</v>
          </cell>
          <cell r="I330" t="str">
            <v>Восток</v>
          </cell>
          <cell r="J330" t="str">
            <v>Порты ДВ</v>
          </cell>
          <cell r="K330" t="str">
            <v>нет</v>
          </cell>
          <cell r="L330" t="str">
            <v>не применимо</v>
          </cell>
          <cell r="M330" t="str">
            <v>не применимо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845</v>
          </cell>
          <cell r="S330">
            <v>1037</v>
          </cell>
          <cell r="T330">
            <v>800</v>
          </cell>
          <cell r="U330">
            <v>994</v>
          </cell>
          <cell r="V330">
            <v>3676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3676</v>
          </cell>
          <cell r="AH330">
            <v>748</v>
          </cell>
          <cell r="AI330">
            <v>932</v>
          </cell>
          <cell r="AJ330">
            <v>830</v>
          </cell>
          <cell r="AK330">
            <v>988</v>
          </cell>
          <cell r="AL330">
            <v>3498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3498</v>
          </cell>
          <cell r="AX330">
            <v>963</v>
          </cell>
          <cell r="AY330">
            <v>1073</v>
          </cell>
          <cell r="AZ330">
            <v>1043</v>
          </cell>
          <cell r="BA330">
            <v>899</v>
          </cell>
          <cell r="BB330">
            <v>3978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3978</v>
          </cell>
          <cell r="BN330">
            <v>328</v>
          </cell>
          <cell r="BO330">
            <v>331</v>
          </cell>
          <cell r="BP330">
            <v>659</v>
          </cell>
          <cell r="BQ330">
            <v>427</v>
          </cell>
          <cell r="BR330">
            <v>401</v>
          </cell>
          <cell r="BS330">
            <v>828</v>
          </cell>
          <cell r="BT330">
            <v>376</v>
          </cell>
          <cell r="BU330">
            <v>383</v>
          </cell>
          <cell r="BV330">
            <v>759</v>
          </cell>
          <cell r="BW330">
            <v>406</v>
          </cell>
          <cell r="BX330">
            <v>372</v>
          </cell>
          <cell r="BY330">
            <v>778</v>
          </cell>
          <cell r="BZ330">
            <v>3024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3024</v>
          </cell>
          <cell r="CL330">
            <v>362</v>
          </cell>
          <cell r="CM330">
            <v>351</v>
          </cell>
          <cell r="CN330">
            <v>713</v>
          </cell>
          <cell r="CO330">
            <v>444</v>
          </cell>
          <cell r="CP330">
            <v>390</v>
          </cell>
          <cell r="CQ330">
            <v>834</v>
          </cell>
          <cell r="CR330">
            <v>0</v>
          </cell>
          <cell r="CS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0</v>
          </cell>
          <cell r="DA330">
            <v>0</v>
          </cell>
          <cell r="DB330">
            <v>0</v>
          </cell>
          <cell r="DC330">
            <v>0</v>
          </cell>
          <cell r="DD330">
            <v>396</v>
          </cell>
          <cell r="DE330">
            <v>389</v>
          </cell>
          <cell r="DF330">
            <v>785</v>
          </cell>
          <cell r="DG330">
            <v>420</v>
          </cell>
          <cell r="DH330">
            <v>390</v>
          </cell>
          <cell r="DI330">
            <v>810</v>
          </cell>
          <cell r="DJ330">
            <v>0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T330">
            <v>0</v>
          </cell>
          <cell r="DU330">
            <v>0</v>
          </cell>
          <cell r="DV330">
            <v>3142</v>
          </cell>
          <cell r="DW330">
            <v>0</v>
          </cell>
          <cell r="DX330">
            <v>0</v>
          </cell>
          <cell r="DY330">
            <v>3142</v>
          </cell>
          <cell r="DZ330">
            <v>360</v>
          </cell>
          <cell r="EA330">
            <v>343</v>
          </cell>
          <cell r="EB330">
            <v>703</v>
          </cell>
          <cell r="EC330">
            <v>392</v>
          </cell>
          <cell r="ED330">
            <v>307</v>
          </cell>
          <cell r="EE330">
            <v>699</v>
          </cell>
          <cell r="EF330">
            <v>369</v>
          </cell>
          <cell r="EG330">
            <v>328</v>
          </cell>
          <cell r="EH330">
            <v>697</v>
          </cell>
          <cell r="EI330">
            <v>383</v>
          </cell>
          <cell r="EJ330">
            <v>366</v>
          </cell>
          <cell r="EK330">
            <v>749</v>
          </cell>
          <cell r="EL330">
            <v>2848</v>
          </cell>
          <cell r="EM330">
            <v>0</v>
          </cell>
          <cell r="EN330">
            <v>0</v>
          </cell>
          <cell r="EO330">
            <v>0</v>
          </cell>
          <cell r="EP330">
            <v>0</v>
          </cell>
          <cell r="EQ330">
            <v>0</v>
          </cell>
          <cell r="ER330">
            <v>0</v>
          </cell>
          <cell r="ES330">
            <v>0</v>
          </cell>
          <cell r="ET330">
            <v>0</v>
          </cell>
          <cell r="EU330">
            <v>0</v>
          </cell>
          <cell r="EV330">
            <v>0</v>
          </cell>
          <cell r="EW330">
            <v>0</v>
          </cell>
          <cell r="EX330">
            <v>0</v>
          </cell>
          <cell r="EY330">
            <v>0</v>
          </cell>
          <cell r="EZ330">
            <v>0</v>
          </cell>
          <cell r="FA330">
            <v>0</v>
          </cell>
          <cell r="FB330">
            <v>0</v>
          </cell>
          <cell r="FC330">
            <v>0</v>
          </cell>
          <cell r="FD330">
            <v>0</v>
          </cell>
          <cell r="FE330">
            <v>0</v>
          </cell>
          <cell r="FF330">
            <v>0</v>
          </cell>
          <cell r="FG330">
            <v>0</v>
          </cell>
          <cell r="FH330">
            <v>0</v>
          </cell>
          <cell r="FI330">
            <v>0</v>
          </cell>
          <cell r="FJ330">
            <v>0</v>
          </cell>
          <cell r="FK330">
            <v>0</v>
          </cell>
          <cell r="FL330">
            <v>0</v>
          </cell>
          <cell r="FM330">
            <v>2848</v>
          </cell>
          <cell r="FN330">
            <v>463</v>
          </cell>
          <cell r="FO330">
            <v>404</v>
          </cell>
          <cell r="FP330">
            <v>867</v>
          </cell>
          <cell r="FQ330">
            <v>0</v>
          </cell>
          <cell r="FR330">
            <v>0</v>
          </cell>
          <cell r="FS330">
            <v>0</v>
          </cell>
          <cell r="FT330">
            <v>0</v>
          </cell>
          <cell r="FU330">
            <v>0</v>
          </cell>
          <cell r="FV330">
            <v>0</v>
          </cell>
          <cell r="FW330">
            <v>426</v>
          </cell>
        </row>
        <row r="331">
          <cell r="A331" t="str">
            <v>МППНевельскДФО</v>
          </cell>
          <cell r="B331" t="str">
            <v>Владивостокский</v>
          </cell>
          <cell r="C331" t="str">
            <v>Невельск</v>
          </cell>
          <cell r="D331" t="str">
            <v>МПП</v>
          </cell>
          <cell r="E331" t="str">
            <v>МПП</v>
          </cell>
          <cell r="F331" t="str">
            <v>да</v>
          </cell>
          <cell r="G331" t="str">
            <v>ДФО</v>
          </cell>
          <cell r="H331" t="str">
            <v>Сахалинская область</v>
          </cell>
          <cell r="I331" t="str">
            <v>Арктика</v>
          </cell>
          <cell r="J331" t="str">
            <v>Морской</v>
          </cell>
          <cell r="K331" t="str">
            <v>нет</v>
          </cell>
          <cell r="L331" t="str">
            <v>не применимо</v>
          </cell>
          <cell r="M331" t="str">
            <v>не применимо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367</v>
          </cell>
          <cell r="S331">
            <v>447</v>
          </cell>
          <cell r="T331">
            <v>266</v>
          </cell>
          <cell r="U331">
            <v>413</v>
          </cell>
          <cell r="V331">
            <v>1493</v>
          </cell>
          <cell r="W331">
            <v>0</v>
          </cell>
          <cell r="X331">
            <v>19</v>
          </cell>
          <cell r="Y331">
            <v>40</v>
          </cell>
          <cell r="Z331">
            <v>14</v>
          </cell>
          <cell r="AA331">
            <v>73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1566</v>
          </cell>
          <cell r="AH331">
            <v>370</v>
          </cell>
          <cell r="AI331">
            <v>390</v>
          </cell>
          <cell r="AJ331">
            <v>232</v>
          </cell>
          <cell r="AK331">
            <v>351</v>
          </cell>
          <cell r="AL331">
            <v>1343</v>
          </cell>
          <cell r="AM331">
            <v>3</v>
          </cell>
          <cell r="AN331">
            <v>25</v>
          </cell>
          <cell r="AO331">
            <v>42</v>
          </cell>
          <cell r="AP331">
            <v>9</v>
          </cell>
          <cell r="AQ331">
            <v>79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1422</v>
          </cell>
          <cell r="AX331">
            <v>362</v>
          </cell>
          <cell r="AY331">
            <v>361</v>
          </cell>
          <cell r="AZ331">
            <v>294</v>
          </cell>
          <cell r="BA331">
            <v>421</v>
          </cell>
          <cell r="BB331">
            <v>1438</v>
          </cell>
          <cell r="BC331">
            <v>4</v>
          </cell>
          <cell r="BD331">
            <v>28</v>
          </cell>
          <cell r="BE331">
            <v>42</v>
          </cell>
          <cell r="BF331">
            <v>12</v>
          </cell>
          <cell r="BG331">
            <v>86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1524</v>
          </cell>
          <cell r="BN331">
            <v>185</v>
          </cell>
          <cell r="BO331">
            <v>198</v>
          </cell>
          <cell r="BP331">
            <v>383</v>
          </cell>
          <cell r="BQ331">
            <v>175</v>
          </cell>
          <cell r="BR331">
            <v>165</v>
          </cell>
          <cell r="BS331">
            <v>340</v>
          </cell>
          <cell r="BT331">
            <v>117</v>
          </cell>
          <cell r="BU331">
            <v>90</v>
          </cell>
          <cell r="BV331">
            <v>207</v>
          </cell>
          <cell r="BW331">
            <v>222</v>
          </cell>
          <cell r="BX331">
            <v>208</v>
          </cell>
          <cell r="BY331">
            <v>430</v>
          </cell>
          <cell r="BZ331">
            <v>1360</v>
          </cell>
          <cell r="CA331">
            <v>3</v>
          </cell>
          <cell r="CB331">
            <v>4</v>
          </cell>
          <cell r="CC331">
            <v>16</v>
          </cell>
          <cell r="CD331">
            <v>11</v>
          </cell>
          <cell r="CE331">
            <v>34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1394</v>
          </cell>
          <cell r="CL331">
            <v>155</v>
          </cell>
          <cell r="CM331">
            <v>161</v>
          </cell>
          <cell r="CN331">
            <v>316</v>
          </cell>
          <cell r="CO331">
            <v>197</v>
          </cell>
          <cell r="CP331">
            <v>178</v>
          </cell>
          <cell r="CQ331">
            <v>375</v>
          </cell>
          <cell r="CR331">
            <v>5</v>
          </cell>
          <cell r="CS331">
            <v>5</v>
          </cell>
          <cell r="CT331">
            <v>10</v>
          </cell>
          <cell r="CU331">
            <v>6</v>
          </cell>
          <cell r="CV331">
            <v>6</v>
          </cell>
          <cell r="CW331">
            <v>12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C331">
            <v>0</v>
          </cell>
          <cell r="DD331">
            <v>86</v>
          </cell>
          <cell r="DE331">
            <v>75</v>
          </cell>
          <cell r="DF331">
            <v>161</v>
          </cell>
          <cell r="DG331">
            <v>188</v>
          </cell>
          <cell r="DH331">
            <v>170</v>
          </cell>
          <cell r="DI331">
            <v>358</v>
          </cell>
          <cell r="DJ331">
            <v>5</v>
          </cell>
          <cell r="DK331">
            <v>5</v>
          </cell>
          <cell r="DL331">
            <v>10</v>
          </cell>
          <cell r="DM331">
            <v>9</v>
          </cell>
          <cell r="DN331">
            <v>8</v>
          </cell>
          <cell r="DO331">
            <v>17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T331">
            <v>0</v>
          </cell>
          <cell r="DU331">
            <v>0</v>
          </cell>
          <cell r="DV331">
            <v>1210</v>
          </cell>
          <cell r="DW331">
            <v>49</v>
          </cell>
          <cell r="DX331">
            <v>0</v>
          </cell>
          <cell r="DY331">
            <v>1259</v>
          </cell>
          <cell r="DZ331">
            <v>171</v>
          </cell>
          <cell r="EA331">
            <v>166</v>
          </cell>
          <cell r="EB331">
            <v>337</v>
          </cell>
          <cell r="EC331">
            <v>189</v>
          </cell>
          <cell r="ED331">
            <v>173</v>
          </cell>
          <cell r="EE331">
            <v>362</v>
          </cell>
          <cell r="EF331">
            <v>89</v>
          </cell>
          <cell r="EG331">
            <v>71</v>
          </cell>
          <cell r="EH331">
            <v>160</v>
          </cell>
          <cell r="EI331">
            <v>213</v>
          </cell>
          <cell r="EJ331">
            <v>197</v>
          </cell>
          <cell r="EK331">
            <v>410</v>
          </cell>
          <cell r="EL331">
            <v>1269</v>
          </cell>
          <cell r="EM331">
            <v>7</v>
          </cell>
          <cell r="EN331">
            <v>7</v>
          </cell>
          <cell r="EO331">
            <v>14</v>
          </cell>
          <cell r="EP331">
            <v>3</v>
          </cell>
          <cell r="EQ331">
            <v>3</v>
          </cell>
          <cell r="ER331">
            <v>6</v>
          </cell>
          <cell r="ES331">
            <v>4</v>
          </cell>
          <cell r="ET331">
            <v>6</v>
          </cell>
          <cell r="EU331">
            <v>10</v>
          </cell>
          <cell r="EV331">
            <v>6</v>
          </cell>
          <cell r="EW331">
            <v>5</v>
          </cell>
          <cell r="EX331">
            <v>11</v>
          </cell>
          <cell r="EY331">
            <v>41</v>
          </cell>
          <cell r="EZ331">
            <v>0</v>
          </cell>
          <cell r="FA331">
            <v>0</v>
          </cell>
          <cell r="FB331">
            <v>0</v>
          </cell>
          <cell r="FC331">
            <v>0</v>
          </cell>
          <cell r="FD331">
            <v>0</v>
          </cell>
          <cell r="FE331">
            <v>0</v>
          </cell>
          <cell r="FF331">
            <v>0</v>
          </cell>
          <cell r="FG331">
            <v>0</v>
          </cell>
          <cell r="FH331">
            <v>0</v>
          </cell>
          <cell r="FI331">
            <v>0</v>
          </cell>
          <cell r="FJ331">
            <v>0</v>
          </cell>
          <cell r="FK331">
            <v>0</v>
          </cell>
          <cell r="FL331">
            <v>0</v>
          </cell>
          <cell r="FM331">
            <v>1310</v>
          </cell>
          <cell r="FN331">
            <v>220</v>
          </cell>
          <cell r="FO331">
            <v>213</v>
          </cell>
          <cell r="FP331">
            <v>433</v>
          </cell>
          <cell r="FQ331">
            <v>1</v>
          </cell>
          <cell r="FR331">
            <v>0</v>
          </cell>
          <cell r="FS331">
            <v>1</v>
          </cell>
          <cell r="FT331">
            <v>0</v>
          </cell>
          <cell r="FU331">
            <v>0</v>
          </cell>
          <cell r="FV331">
            <v>0</v>
          </cell>
          <cell r="FW331">
            <v>177</v>
          </cell>
        </row>
        <row r="332">
          <cell r="A332" t="str">
            <v>МППНиколаевск-на-АмуреДФО</v>
          </cell>
          <cell r="B332" t="str">
            <v>Хабаровский</v>
          </cell>
          <cell r="C332" t="str">
            <v>Николаевск-на-Амуре</v>
          </cell>
          <cell r="D332" t="str">
            <v>МПП</v>
          </cell>
          <cell r="E332" t="str">
            <v>МПП</v>
          </cell>
          <cell r="F332" t="str">
            <v>да</v>
          </cell>
          <cell r="G332" t="str">
            <v>ДФО</v>
          </cell>
          <cell r="H332" t="str">
            <v>Хабаровский край</v>
          </cell>
          <cell r="I332" t="str">
            <v>Арктика</v>
          </cell>
          <cell r="J332" t="str">
            <v>Морской</v>
          </cell>
          <cell r="K332" t="str">
            <v>нет</v>
          </cell>
          <cell r="L332" t="str">
            <v>не применимо</v>
          </cell>
          <cell r="M332" t="str">
            <v>не применимо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7</v>
          </cell>
          <cell r="T332">
            <v>8</v>
          </cell>
          <cell r="U332">
            <v>3</v>
          </cell>
          <cell r="V332">
            <v>18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18</v>
          </cell>
          <cell r="AH332">
            <v>0</v>
          </cell>
          <cell r="AI332">
            <v>1</v>
          </cell>
          <cell r="AJ332">
            <v>4</v>
          </cell>
          <cell r="AK332">
            <v>3</v>
          </cell>
          <cell r="AL332">
            <v>8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8</v>
          </cell>
          <cell r="AX332">
            <v>0</v>
          </cell>
          <cell r="AY332">
            <v>4</v>
          </cell>
          <cell r="AZ332">
            <v>4</v>
          </cell>
          <cell r="BA332">
            <v>4</v>
          </cell>
          <cell r="BB332">
            <v>12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12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1</v>
          </cell>
          <cell r="BV332">
            <v>1</v>
          </cell>
          <cell r="BW332">
            <v>1</v>
          </cell>
          <cell r="BX332">
            <v>0</v>
          </cell>
          <cell r="BY332">
            <v>1</v>
          </cell>
          <cell r="BZ332">
            <v>2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2</v>
          </cell>
          <cell r="CL332">
            <v>0</v>
          </cell>
          <cell r="CM332">
            <v>0</v>
          </cell>
          <cell r="CN332">
            <v>0</v>
          </cell>
          <cell r="CO332">
            <v>1</v>
          </cell>
          <cell r="CP332">
            <v>0</v>
          </cell>
          <cell r="CQ332">
            <v>1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  <cell r="DD332">
            <v>0</v>
          </cell>
          <cell r="DE332">
            <v>0</v>
          </cell>
          <cell r="DF332">
            <v>0</v>
          </cell>
          <cell r="DG332">
            <v>0</v>
          </cell>
          <cell r="DH332">
            <v>0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1</v>
          </cell>
          <cell r="DW332">
            <v>0</v>
          </cell>
          <cell r="DX332">
            <v>0</v>
          </cell>
          <cell r="DY332">
            <v>1</v>
          </cell>
          <cell r="DZ332">
            <v>0</v>
          </cell>
          <cell r="EA332">
            <v>0</v>
          </cell>
          <cell r="EB332">
            <v>0</v>
          </cell>
          <cell r="EC332">
            <v>0</v>
          </cell>
          <cell r="ED332">
            <v>0</v>
          </cell>
          <cell r="EE332">
            <v>0</v>
          </cell>
          <cell r="EF332">
            <v>1</v>
          </cell>
          <cell r="EG332">
            <v>0</v>
          </cell>
          <cell r="EH332">
            <v>1</v>
          </cell>
          <cell r="EI332">
            <v>0</v>
          </cell>
          <cell r="EJ332">
            <v>0</v>
          </cell>
          <cell r="EK332">
            <v>0</v>
          </cell>
          <cell r="EL332">
            <v>1</v>
          </cell>
          <cell r="EM332">
            <v>0</v>
          </cell>
          <cell r="EN332">
            <v>0</v>
          </cell>
          <cell r="EO332">
            <v>0</v>
          </cell>
          <cell r="EP332">
            <v>0</v>
          </cell>
          <cell r="EQ332">
            <v>0</v>
          </cell>
          <cell r="ER332">
            <v>0</v>
          </cell>
          <cell r="ES332">
            <v>0</v>
          </cell>
          <cell r="ET332">
            <v>0</v>
          </cell>
          <cell r="EU332">
            <v>0</v>
          </cell>
          <cell r="EV332">
            <v>0</v>
          </cell>
          <cell r="EW332">
            <v>0</v>
          </cell>
          <cell r="EX332">
            <v>0</v>
          </cell>
          <cell r="EY332">
            <v>0</v>
          </cell>
          <cell r="EZ332">
            <v>0</v>
          </cell>
          <cell r="FA332">
            <v>0</v>
          </cell>
          <cell r="FB332">
            <v>0</v>
          </cell>
          <cell r="FC332">
            <v>0</v>
          </cell>
          <cell r="FD332">
            <v>0</v>
          </cell>
          <cell r="FE332">
            <v>0</v>
          </cell>
          <cell r="FF332">
            <v>0</v>
          </cell>
          <cell r="FG332">
            <v>0</v>
          </cell>
          <cell r="FH332">
            <v>0</v>
          </cell>
          <cell r="FI332">
            <v>0</v>
          </cell>
          <cell r="FJ332">
            <v>0</v>
          </cell>
          <cell r="FK332">
            <v>0</v>
          </cell>
          <cell r="FL332">
            <v>0</v>
          </cell>
          <cell r="FM332">
            <v>1</v>
          </cell>
          <cell r="FN332">
            <v>0</v>
          </cell>
          <cell r="FO332">
            <v>0</v>
          </cell>
          <cell r="FP332">
            <v>0</v>
          </cell>
          <cell r="FQ332">
            <v>0</v>
          </cell>
          <cell r="FR332">
            <v>0</v>
          </cell>
          <cell r="FS332">
            <v>0</v>
          </cell>
          <cell r="FT332">
            <v>0</v>
          </cell>
          <cell r="FU332">
            <v>0</v>
          </cell>
          <cell r="FV332">
            <v>0</v>
          </cell>
          <cell r="FW332">
            <v>0</v>
          </cell>
        </row>
        <row r="333">
          <cell r="A333" t="str">
            <v>МППНовороссийскЮФО</v>
          </cell>
          <cell r="B333" t="str">
            <v>Сочинский</v>
          </cell>
          <cell r="C333" t="str">
            <v>Новороссийск</v>
          </cell>
          <cell r="D333" t="str">
            <v>МПП</v>
          </cell>
          <cell r="E333" t="str">
            <v>МПП</v>
          </cell>
          <cell r="F333" t="str">
            <v>да</v>
          </cell>
          <cell r="G333" t="str">
            <v>ЮФО</v>
          </cell>
          <cell r="H333" t="str">
            <v>Краснодарский край</v>
          </cell>
          <cell r="I333" t="str">
            <v>АЧБ</v>
          </cell>
          <cell r="J333" t="str">
            <v>Морской</v>
          </cell>
          <cell r="K333" t="str">
            <v>нет</v>
          </cell>
          <cell r="L333" t="str">
            <v>не применимо</v>
          </cell>
          <cell r="M333" t="str">
            <v>не применимо</v>
          </cell>
          <cell r="N333">
            <v>6205</v>
          </cell>
          <cell r="O333">
            <v>0</v>
          </cell>
          <cell r="P333">
            <v>0</v>
          </cell>
          <cell r="Q333">
            <v>17</v>
          </cell>
          <cell r="R333">
            <v>1852</v>
          </cell>
          <cell r="S333">
            <v>2129</v>
          </cell>
          <cell r="T333">
            <v>1957</v>
          </cell>
          <cell r="U333">
            <v>2857</v>
          </cell>
          <cell r="V333">
            <v>8795</v>
          </cell>
          <cell r="W333">
            <v>0</v>
          </cell>
          <cell r="X333">
            <v>0</v>
          </cell>
          <cell r="Y333">
            <v>1</v>
          </cell>
          <cell r="Z333">
            <v>1</v>
          </cell>
          <cell r="AA333">
            <v>2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8797</v>
          </cell>
          <cell r="AH333">
            <v>2281</v>
          </cell>
          <cell r="AI333">
            <v>2107</v>
          </cell>
          <cell r="AJ333">
            <v>1806</v>
          </cell>
          <cell r="AK333">
            <v>1734</v>
          </cell>
          <cell r="AL333">
            <v>7928</v>
          </cell>
          <cell r="AM333">
            <v>0</v>
          </cell>
          <cell r="AN333">
            <v>1</v>
          </cell>
          <cell r="AO333">
            <v>2</v>
          </cell>
          <cell r="AP333">
            <v>0</v>
          </cell>
          <cell r="AQ333">
            <v>3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7931</v>
          </cell>
          <cell r="AX333">
            <v>2037</v>
          </cell>
          <cell r="AY333">
            <v>1782</v>
          </cell>
          <cell r="AZ333">
            <v>1868</v>
          </cell>
          <cell r="BA333">
            <v>1931</v>
          </cell>
          <cell r="BB333">
            <v>7618</v>
          </cell>
          <cell r="BC333">
            <v>0</v>
          </cell>
          <cell r="BD333">
            <v>33</v>
          </cell>
          <cell r="BE333">
            <v>11</v>
          </cell>
          <cell r="BF333">
            <v>16</v>
          </cell>
          <cell r="BG333">
            <v>60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7678</v>
          </cell>
          <cell r="BN333">
            <v>1032</v>
          </cell>
          <cell r="BO333">
            <v>1025</v>
          </cell>
          <cell r="BP333">
            <v>2057</v>
          </cell>
          <cell r="BQ333">
            <v>871</v>
          </cell>
          <cell r="BR333">
            <v>889</v>
          </cell>
          <cell r="BS333">
            <v>1760</v>
          </cell>
          <cell r="BT333">
            <v>790</v>
          </cell>
          <cell r="BU333">
            <v>768</v>
          </cell>
          <cell r="BV333">
            <v>1558</v>
          </cell>
          <cell r="BW333">
            <v>955</v>
          </cell>
          <cell r="BX333">
            <v>954</v>
          </cell>
          <cell r="BY333">
            <v>1909</v>
          </cell>
          <cell r="BZ333">
            <v>7284</v>
          </cell>
          <cell r="CA333">
            <v>0</v>
          </cell>
          <cell r="CB333">
            <v>17</v>
          </cell>
          <cell r="CC333">
            <v>0</v>
          </cell>
          <cell r="CD333">
            <v>5</v>
          </cell>
          <cell r="CE333">
            <v>22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7306</v>
          </cell>
          <cell r="CL333">
            <v>986</v>
          </cell>
          <cell r="CM333">
            <v>987</v>
          </cell>
          <cell r="CN333">
            <v>1973</v>
          </cell>
          <cell r="CO333">
            <v>966</v>
          </cell>
          <cell r="CP333">
            <v>980</v>
          </cell>
          <cell r="CQ333">
            <v>1946</v>
          </cell>
          <cell r="CR333">
            <v>3</v>
          </cell>
          <cell r="CS333">
            <v>4</v>
          </cell>
          <cell r="CT333">
            <v>7</v>
          </cell>
          <cell r="CU333">
            <v>14</v>
          </cell>
          <cell r="CV333">
            <v>11</v>
          </cell>
          <cell r="CW333">
            <v>25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803</v>
          </cell>
          <cell r="DE333">
            <v>805</v>
          </cell>
          <cell r="DF333">
            <v>1608</v>
          </cell>
          <cell r="DG333">
            <v>977</v>
          </cell>
          <cell r="DH333">
            <v>979</v>
          </cell>
          <cell r="DI333">
            <v>1956</v>
          </cell>
          <cell r="DJ333">
            <v>9</v>
          </cell>
          <cell r="DK333">
            <v>8</v>
          </cell>
          <cell r="DL333">
            <v>17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7483</v>
          </cell>
          <cell r="DW333">
            <v>49</v>
          </cell>
          <cell r="DX333">
            <v>0</v>
          </cell>
          <cell r="DY333">
            <v>7532</v>
          </cell>
          <cell r="DZ333">
            <v>972</v>
          </cell>
          <cell r="EA333">
            <v>965</v>
          </cell>
          <cell r="EB333">
            <v>1937</v>
          </cell>
          <cell r="EC333">
            <v>1118</v>
          </cell>
          <cell r="ED333">
            <v>1111</v>
          </cell>
          <cell r="EE333">
            <v>2229</v>
          </cell>
          <cell r="EF333">
            <v>1018</v>
          </cell>
          <cell r="EG333">
            <v>1014</v>
          </cell>
          <cell r="EH333">
            <v>2032</v>
          </cell>
          <cell r="EI333">
            <v>1118</v>
          </cell>
          <cell r="EJ333">
            <v>1098</v>
          </cell>
          <cell r="EK333">
            <v>2216</v>
          </cell>
          <cell r="EL333">
            <v>8414</v>
          </cell>
          <cell r="EM333">
            <v>4</v>
          </cell>
          <cell r="EN333">
            <v>4</v>
          </cell>
          <cell r="EO333">
            <v>8</v>
          </cell>
          <cell r="EP333">
            <v>8</v>
          </cell>
          <cell r="EQ333">
            <v>8</v>
          </cell>
          <cell r="ER333">
            <v>16</v>
          </cell>
          <cell r="ES333">
            <v>21</v>
          </cell>
          <cell r="ET333">
            <v>21</v>
          </cell>
          <cell r="EU333">
            <v>42</v>
          </cell>
          <cell r="EV333">
            <v>9</v>
          </cell>
          <cell r="EW333">
            <v>9</v>
          </cell>
          <cell r="EX333">
            <v>18</v>
          </cell>
          <cell r="EY333">
            <v>84</v>
          </cell>
          <cell r="EZ333">
            <v>0</v>
          </cell>
          <cell r="FA333">
            <v>0</v>
          </cell>
          <cell r="FB333">
            <v>0</v>
          </cell>
          <cell r="FC333">
            <v>0</v>
          </cell>
          <cell r="FD333">
            <v>0</v>
          </cell>
          <cell r="FE333">
            <v>0</v>
          </cell>
          <cell r="FF333">
            <v>0</v>
          </cell>
          <cell r="FG333">
            <v>0</v>
          </cell>
          <cell r="FH333">
            <v>0</v>
          </cell>
          <cell r="FI333">
            <v>0</v>
          </cell>
          <cell r="FJ333">
            <v>0</v>
          </cell>
          <cell r="FK333">
            <v>0</v>
          </cell>
          <cell r="FL333">
            <v>0</v>
          </cell>
          <cell r="FM333">
            <v>8498</v>
          </cell>
          <cell r="FN333">
            <v>1168</v>
          </cell>
          <cell r="FO333">
            <v>1169</v>
          </cell>
          <cell r="FP333">
            <v>2337</v>
          </cell>
          <cell r="FQ333">
            <v>15</v>
          </cell>
          <cell r="FR333">
            <v>16</v>
          </cell>
          <cell r="FS333">
            <v>31</v>
          </cell>
          <cell r="FT333">
            <v>0</v>
          </cell>
          <cell r="FU333">
            <v>0</v>
          </cell>
          <cell r="FV333">
            <v>0</v>
          </cell>
          <cell r="FW333">
            <v>2064</v>
          </cell>
        </row>
        <row r="334">
          <cell r="A334" t="str">
            <v>МППОльгаДФО</v>
          </cell>
          <cell r="B334" t="str">
            <v>Владивостокский</v>
          </cell>
          <cell r="C334" t="str">
            <v>Ольга</v>
          </cell>
          <cell r="D334" t="str">
            <v>МПП</v>
          </cell>
          <cell r="E334" t="str">
            <v>МПП</v>
          </cell>
          <cell r="F334" t="str">
            <v>да</v>
          </cell>
          <cell r="G334" t="str">
            <v>ДФО</v>
          </cell>
          <cell r="H334" t="str">
            <v>Приморский край</v>
          </cell>
          <cell r="I334" t="str">
            <v>Арктика</v>
          </cell>
          <cell r="J334" t="str">
            <v>Морской</v>
          </cell>
          <cell r="K334" t="str">
            <v>нет</v>
          </cell>
          <cell r="L334" t="str">
            <v>не применимо</v>
          </cell>
          <cell r="M334" t="str">
            <v>не применимо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31</v>
          </cell>
          <cell r="S334">
            <v>311</v>
          </cell>
          <cell r="T334">
            <v>183</v>
          </cell>
          <cell r="U334">
            <v>173</v>
          </cell>
          <cell r="V334">
            <v>698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698</v>
          </cell>
          <cell r="AH334">
            <v>140</v>
          </cell>
          <cell r="AI334">
            <v>181</v>
          </cell>
          <cell r="AJ334">
            <v>205</v>
          </cell>
          <cell r="AK334">
            <v>170</v>
          </cell>
          <cell r="AL334">
            <v>696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696</v>
          </cell>
          <cell r="AX334">
            <v>140</v>
          </cell>
          <cell r="AY334">
            <v>168</v>
          </cell>
          <cell r="AZ334">
            <v>184</v>
          </cell>
          <cell r="BA334">
            <v>152</v>
          </cell>
          <cell r="BB334">
            <v>644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644</v>
          </cell>
          <cell r="BN334">
            <v>42</v>
          </cell>
          <cell r="BO334">
            <v>66</v>
          </cell>
          <cell r="BP334">
            <v>108</v>
          </cell>
          <cell r="BQ334">
            <v>82</v>
          </cell>
          <cell r="BR334">
            <v>110</v>
          </cell>
          <cell r="BS334">
            <v>192</v>
          </cell>
          <cell r="BT334">
            <v>93</v>
          </cell>
          <cell r="BU334">
            <v>112</v>
          </cell>
          <cell r="BV334">
            <v>205</v>
          </cell>
          <cell r="BW334">
            <v>72</v>
          </cell>
          <cell r="BX334">
            <v>92</v>
          </cell>
          <cell r="BY334">
            <v>164</v>
          </cell>
          <cell r="BZ334">
            <v>669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669</v>
          </cell>
          <cell r="CL334">
            <v>38</v>
          </cell>
          <cell r="CM334">
            <v>74</v>
          </cell>
          <cell r="CN334">
            <v>112</v>
          </cell>
          <cell r="CO334">
            <v>68</v>
          </cell>
          <cell r="CP334">
            <v>91</v>
          </cell>
          <cell r="CQ334">
            <v>159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70</v>
          </cell>
          <cell r="DE334">
            <v>105</v>
          </cell>
          <cell r="DF334">
            <v>175</v>
          </cell>
          <cell r="DG334">
            <v>59</v>
          </cell>
          <cell r="DH334">
            <v>81</v>
          </cell>
          <cell r="DI334">
            <v>140</v>
          </cell>
          <cell r="DJ334">
            <v>0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T334">
            <v>0</v>
          </cell>
          <cell r="DU334">
            <v>0</v>
          </cell>
          <cell r="DV334">
            <v>586</v>
          </cell>
          <cell r="DW334">
            <v>0</v>
          </cell>
          <cell r="DX334">
            <v>0</v>
          </cell>
          <cell r="DY334">
            <v>586</v>
          </cell>
          <cell r="DZ334">
            <v>31</v>
          </cell>
          <cell r="EA334">
            <v>66</v>
          </cell>
          <cell r="EB334">
            <v>97</v>
          </cell>
          <cell r="EC334">
            <v>28</v>
          </cell>
          <cell r="ED334">
            <v>75</v>
          </cell>
          <cell r="EE334">
            <v>103</v>
          </cell>
          <cell r="EF334">
            <v>57</v>
          </cell>
          <cell r="EG334">
            <v>92</v>
          </cell>
          <cell r="EH334">
            <v>149</v>
          </cell>
          <cell r="EI334">
            <v>40</v>
          </cell>
          <cell r="EJ334">
            <v>59</v>
          </cell>
          <cell r="EK334">
            <v>99</v>
          </cell>
          <cell r="EL334">
            <v>448</v>
          </cell>
          <cell r="EM334">
            <v>0</v>
          </cell>
          <cell r="EN334">
            <v>0</v>
          </cell>
          <cell r="EO334">
            <v>0</v>
          </cell>
          <cell r="EP334">
            <v>0</v>
          </cell>
          <cell r="EQ334">
            <v>0</v>
          </cell>
          <cell r="ER334">
            <v>0</v>
          </cell>
          <cell r="ES334">
            <v>0</v>
          </cell>
          <cell r="ET334">
            <v>0</v>
          </cell>
          <cell r="EU334">
            <v>0</v>
          </cell>
          <cell r="EV334">
            <v>0</v>
          </cell>
          <cell r="EW334">
            <v>0</v>
          </cell>
          <cell r="EX334">
            <v>0</v>
          </cell>
          <cell r="EY334">
            <v>0</v>
          </cell>
          <cell r="EZ334">
            <v>0</v>
          </cell>
          <cell r="FA334">
            <v>0</v>
          </cell>
          <cell r="FB334">
            <v>0</v>
          </cell>
          <cell r="FC334">
            <v>0</v>
          </cell>
          <cell r="FD334">
            <v>0</v>
          </cell>
          <cell r="FE334">
            <v>0</v>
          </cell>
          <cell r="FF334">
            <v>0</v>
          </cell>
          <cell r="FG334">
            <v>0</v>
          </cell>
          <cell r="FH334">
            <v>0</v>
          </cell>
          <cell r="FI334">
            <v>0</v>
          </cell>
          <cell r="FJ334">
            <v>0</v>
          </cell>
          <cell r="FK334">
            <v>0</v>
          </cell>
          <cell r="FL334">
            <v>0</v>
          </cell>
          <cell r="FM334">
            <v>448</v>
          </cell>
          <cell r="FN334">
            <v>26</v>
          </cell>
          <cell r="FO334">
            <v>55</v>
          </cell>
          <cell r="FP334">
            <v>81</v>
          </cell>
          <cell r="FQ334">
            <v>0</v>
          </cell>
          <cell r="FR334">
            <v>0</v>
          </cell>
          <cell r="FS334">
            <v>0</v>
          </cell>
          <cell r="FT334">
            <v>0</v>
          </cell>
          <cell r="FU334">
            <v>0</v>
          </cell>
          <cell r="FV334">
            <v>0</v>
          </cell>
          <cell r="FW334">
            <v>44</v>
          </cell>
        </row>
        <row r="335">
          <cell r="A335" t="str">
            <v>МППОляЮФО</v>
          </cell>
          <cell r="B335" t="str">
            <v>Волгоградский</v>
          </cell>
          <cell r="C335" t="str">
            <v>Оля</v>
          </cell>
          <cell r="D335" t="str">
            <v>МПП</v>
          </cell>
          <cell r="E335" t="str">
            <v>МПП</v>
          </cell>
          <cell r="F335" t="str">
            <v>да</v>
          </cell>
          <cell r="G335" t="str">
            <v>ЮФО</v>
          </cell>
          <cell r="H335" t="str">
            <v>Астраханская область</v>
          </cell>
          <cell r="I335" t="str">
            <v>Север-Юг</v>
          </cell>
          <cell r="J335" t="str">
            <v>Транскаспийский</v>
          </cell>
          <cell r="K335" t="str">
            <v>нет</v>
          </cell>
          <cell r="L335" t="str">
            <v>не применимо</v>
          </cell>
          <cell r="M335" t="str">
            <v>не применимо</v>
          </cell>
          <cell r="N335">
            <v>3650</v>
          </cell>
          <cell r="O335">
            <v>0</v>
          </cell>
          <cell r="P335">
            <v>0</v>
          </cell>
          <cell r="Q335">
            <v>10</v>
          </cell>
          <cell r="R335">
            <v>100</v>
          </cell>
          <cell r="S335">
            <v>116</v>
          </cell>
          <cell r="T335">
            <v>87</v>
          </cell>
          <cell r="U335">
            <v>107</v>
          </cell>
          <cell r="V335">
            <v>410</v>
          </cell>
          <cell r="W335">
            <v>0</v>
          </cell>
          <cell r="X335">
            <v>5</v>
          </cell>
          <cell r="Y335">
            <v>4</v>
          </cell>
          <cell r="Z335">
            <v>4</v>
          </cell>
          <cell r="AA335">
            <v>13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423</v>
          </cell>
          <cell r="AH335">
            <v>90</v>
          </cell>
          <cell r="AI335">
            <v>61</v>
          </cell>
          <cell r="AJ335">
            <v>68</v>
          </cell>
          <cell r="AK335">
            <v>67</v>
          </cell>
          <cell r="AL335">
            <v>286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286</v>
          </cell>
          <cell r="AX335">
            <v>59</v>
          </cell>
          <cell r="AY335">
            <v>105</v>
          </cell>
          <cell r="AZ335">
            <v>92</v>
          </cell>
          <cell r="BA335">
            <v>60</v>
          </cell>
          <cell r="BB335">
            <v>316</v>
          </cell>
          <cell r="BC335">
            <v>2</v>
          </cell>
          <cell r="BD335">
            <v>1</v>
          </cell>
          <cell r="BE335">
            <v>0</v>
          </cell>
          <cell r="BF335">
            <v>3</v>
          </cell>
          <cell r="BG335">
            <v>6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322</v>
          </cell>
          <cell r="BN335">
            <v>32</v>
          </cell>
          <cell r="BO335">
            <v>41</v>
          </cell>
          <cell r="BP335">
            <v>73</v>
          </cell>
          <cell r="BQ335">
            <v>54</v>
          </cell>
          <cell r="BR335">
            <v>50</v>
          </cell>
          <cell r="BS335">
            <v>104</v>
          </cell>
          <cell r="BT335">
            <v>50</v>
          </cell>
          <cell r="BU335">
            <v>59</v>
          </cell>
          <cell r="BV335">
            <v>109</v>
          </cell>
          <cell r="BW335">
            <v>33</v>
          </cell>
          <cell r="BX335">
            <v>32</v>
          </cell>
          <cell r="BY335">
            <v>65</v>
          </cell>
          <cell r="BZ335">
            <v>351</v>
          </cell>
          <cell r="CA335">
            <v>0</v>
          </cell>
          <cell r="CB335">
            <v>1</v>
          </cell>
          <cell r="CC335">
            <v>0</v>
          </cell>
          <cell r="CD335">
            <v>0</v>
          </cell>
          <cell r="CE335">
            <v>1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352</v>
          </cell>
          <cell r="CL335">
            <v>34</v>
          </cell>
          <cell r="CM335">
            <v>42</v>
          </cell>
          <cell r="CN335">
            <v>76</v>
          </cell>
          <cell r="CO335">
            <v>33</v>
          </cell>
          <cell r="CP335">
            <v>32</v>
          </cell>
          <cell r="CQ335">
            <v>65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13</v>
          </cell>
          <cell r="DE335">
            <v>18</v>
          </cell>
          <cell r="DF335">
            <v>31</v>
          </cell>
          <cell r="DG335">
            <v>26</v>
          </cell>
          <cell r="DH335">
            <v>26</v>
          </cell>
          <cell r="DI335">
            <v>52</v>
          </cell>
          <cell r="DJ335">
            <v>0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T335">
            <v>0</v>
          </cell>
          <cell r="DU335">
            <v>0</v>
          </cell>
          <cell r="DV335">
            <v>224</v>
          </cell>
          <cell r="DW335">
            <v>0</v>
          </cell>
          <cell r="DX335">
            <v>0</v>
          </cell>
          <cell r="DY335">
            <v>224</v>
          </cell>
          <cell r="DZ335">
            <v>14</v>
          </cell>
          <cell r="EA335">
            <v>14</v>
          </cell>
          <cell r="EB335">
            <v>28</v>
          </cell>
          <cell r="EC335">
            <v>27</v>
          </cell>
          <cell r="ED335">
            <v>28</v>
          </cell>
          <cell r="EE335">
            <v>55</v>
          </cell>
          <cell r="EF335">
            <v>45</v>
          </cell>
          <cell r="EG335">
            <v>50</v>
          </cell>
          <cell r="EH335">
            <v>95</v>
          </cell>
          <cell r="EI335">
            <v>44</v>
          </cell>
          <cell r="EJ335">
            <v>44</v>
          </cell>
          <cell r="EK335">
            <v>88</v>
          </cell>
          <cell r="EL335">
            <v>266</v>
          </cell>
          <cell r="EM335">
            <v>0</v>
          </cell>
          <cell r="EN335">
            <v>0</v>
          </cell>
          <cell r="EO335">
            <v>0</v>
          </cell>
          <cell r="EP335">
            <v>0</v>
          </cell>
          <cell r="EQ335">
            <v>0</v>
          </cell>
          <cell r="ER335">
            <v>0</v>
          </cell>
          <cell r="ES335">
            <v>0</v>
          </cell>
          <cell r="ET335">
            <v>0</v>
          </cell>
          <cell r="EU335">
            <v>0</v>
          </cell>
          <cell r="EV335">
            <v>0</v>
          </cell>
          <cell r="EW335">
            <v>0</v>
          </cell>
          <cell r="EX335">
            <v>0</v>
          </cell>
          <cell r="EY335">
            <v>0</v>
          </cell>
          <cell r="EZ335">
            <v>0</v>
          </cell>
          <cell r="FA335">
            <v>0</v>
          </cell>
          <cell r="FB335">
            <v>0</v>
          </cell>
          <cell r="FC335">
            <v>0</v>
          </cell>
          <cell r="FD335">
            <v>0</v>
          </cell>
          <cell r="FE335">
            <v>0</v>
          </cell>
          <cell r="FF335">
            <v>0</v>
          </cell>
          <cell r="FG335">
            <v>0</v>
          </cell>
          <cell r="FH335">
            <v>0</v>
          </cell>
          <cell r="FI335">
            <v>0</v>
          </cell>
          <cell r="FJ335">
            <v>0</v>
          </cell>
          <cell r="FK335">
            <v>0</v>
          </cell>
          <cell r="FL335">
            <v>0</v>
          </cell>
          <cell r="FM335">
            <v>266</v>
          </cell>
          <cell r="FN335">
            <v>37</v>
          </cell>
          <cell r="FO335">
            <v>42</v>
          </cell>
          <cell r="FP335">
            <v>79</v>
          </cell>
          <cell r="FQ335">
            <v>1</v>
          </cell>
          <cell r="FR335">
            <v>0</v>
          </cell>
          <cell r="FS335">
            <v>1</v>
          </cell>
          <cell r="FT335">
            <v>0</v>
          </cell>
          <cell r="FU335">
            <v>0</v>
          </cell>
          <cell r="FV335">
            <v>0</v>
          </cell>
          <cell r="FW335">
            <v>36</v>
          </cell>
        </row>
        <row r="336">
          <cell r="A336" t="str">
            <v>МППОнегаСЗФО</v>
          </cell>
          <cell r="B336" t="str">
            <v>Мурманский</v>
          </cell>
          <cell r="C336" t="str">
            <v>Онега</v>
          </cell>
          <cell r="D336" t="str">
            <v>МПП</v>
          </cell>
          <cell r="E336" t="str">
            <v>МПП</v>
          </cell>
          <cell r="F336" t="str">
            <v>да</v>
          </cell>
          <cell r="G336" t="str">
            <v>СЗФО</v>
          </cell>
          <cell r="H336" t="str">
            <v>Архангельская область</v>
          </cell>
          <cell r="I336" t="str">
            <v>Западный</v>
          </cell>
          <cell r="J336" t="str">
            <v>Морской</v>
          </cell>
          <cell r="K336" t="str">
            <v>да</v>
          </cell>
          <cell r="L336" t="str">
            <v>не применимо</v>
          </cell>
          <cell r="M336" t="str">
            <v>не применимо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3</v>
          </cell>
          <cell r="S336">
            <v>15</v>
          </cell>
          <cell r="T336">
            <v>15</v>
          </cell>
          <cell r="U336">
            <v>7</v>
          </cell>
          <cell r="V336">
            <v>40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40</v>
          </cell>
          <cell r="AH336">
            <v>0</v>
          </cell>
          <cell r="AI336">
            <v>14</v>
          </cell>
          <cell r="AJ336">
            <v>17</v>
          </cell>
          <cell r="AK336">
            <v>16</v>
          </cell>
          <cell r="AL336">
            <v>47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47</v>
          </cell>
          <cell r="AX336">
            <v>0</v>
          </cell>
          <cell r="AY336">
            <v>15</v>
          </cell>
          <cell r="AZ336">
            <v>14</v>
          </cell>
          <cell r="BA336">
            <v>16</v>
          </cell>
          <cell r="BB336">
            <v>45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45</v>
          </cell>
          <cell r="BN336">
            <v>0</v>
          </cell>
          <cell r="BO336">
            <v>1</v>
          </cell>
          <cell r="BP336">
            <v>1</v>
          </cell>
          <cell r="BQ336">
            <v>6</v>
          </cell>
          <cell r="BR336">
            <v>7</v>
          </cell>
          <cell r="BS336">
            <v>13</v>
          </cell>
          <cell r="BT336">
            <v>9</v>
          </cell>
          <cell r="BU336">
            <v>11</v>
          </cell>
          <cell r="BV336">
            <v>20</v>
          </cell>
          <cell r="BW336">
            <v>2</v>
          </cell>
          <cell r="BX336">
            <v>12</v>
          </cell>
          <cell r="BY336">
            <v>14</v>
          </cell>
          <cell r="BZ336">
            <v>48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48</v>
          </cell>
          <cell r="CL336">
            <v>0</v>
          </cell>
          <cell r="CM336">
            <v>0</v>
          </cell>
          <cell r="CN336">
            <v>0</v>
          </cell>
          <cell r="CO336">
            <v>3</v>
          </cell>
          <cell r="CP336">
            <v>7</v>
          </cell>
          <cell r="CQ336">
            <v>10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7</v>
          </cell>
          <cell r="DE336">
            <v>13</v>
          </cell>
          <cell r="DF336">
            <v>20</v>
          </cell>
          <cell r="DG336">
            <v>1</v>
          </cell>
          <cell r="DH336">
            <v>7</v>
          </cell>
          <cell r="DI336">
            <v>8</v>
          </cell>
          <cell r="DJ336">
            <v>0</v>
          </cell>
          <cell r="DK336">
            <v>0</v>
          </cell>
          <cell r="DL336">
            <v>0</v>
          </cell>
          <cell r="DM336">
            <v>0</v>
          </cell>
          <cell r="DN336">
            <v>0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T336">
            <v>0</v>
          </cell>
          <cell r="DU336">
            <v>0</v>
          </cell>
          <cell r="DV336">
            <v>38</v>
          </cell>
          <cell r="DW336">
            <v>0</v>
          </cell>
          <cell r="DX336">
            <v>0</v>
          </cell>
          <cell r="DY336">
            <v>38</v>
          </cell>
          <cell r="DZ336">
            <v>0</v>
          </cell>
          <cell r="EA336">
            <v>0</v>
          </cell>
          <cell r="EB336">
            <v>0</v>
          </cell>
          <cell r="EC336">
            <v>0</v>
          </cell>
          <cell r="ED336">
            <v>2</v>
          </cell>
          <cell r="EE336">
            <v>2</v>
          </cell>
          <cell r="EF336">
            <v>2</v>
          </cell>
          <cell r="EG336">
            <v>2</v>
          </cell>
          <cell r="EH336">
            <v>4</v>
          </cell>
          <cell r="EI336">
            <v>0</v>
          </cell>
          <cell r="EJ336">
            <v>4</v>
          </cell>
          <cell r="EK336">
            <v>4</v>
          </cell>
          <cell r="EL336">
            <v>10</v>
          </cell>
          <cell r="EM336">
            <v>0</v>
          </cell>
          <cell r="EN336">
            <v>0</v>
          </cell>
          <cell r="EO336">
            <v>0</v>
          </cell>
          <cell r="EP336">
            <v>0</v>
          </cell>
          <cell r="EQ336">
            <v>0</v>
          </cell>
          <cell r="ER336">
            <v>0</v>
          </cell>
          <cell r="ES336">
            <v>0</v>
          </cell>
          <cell r="ET336">
            <v>0</v>
          </cell>
          <cell r="EU336">
            <v>0</v>
          </cell>
          <cell r="EV336">
            <v>0</v>
          </cell>
          <cell r="EW336">
            <v>0</v>
          </cell>
          <cell r="EX336">
            <v>0</v>
          </cell>
          <cell r="EY336">
            <v>0</v>
          </cell>
          <cell r="EZ336">
            <v>0</v>
          </cell>
          <cell r="FA336">
            <v>0</v>
          </cell>
          <cell r="FB336">
            <v>0</v>
          </cell>
          <cell r="FC336">
            <v>0</v>
          </cell>
          <cell r="FD336">
            <v>0</v>
          </cell>
          <cell r="FE336">
            <v>0</v>
          </cell>
          <cell r="FF336">
            <v>0</v>
          </cell>
          <cell r="FG336">
            <v>0</v>
          </cell>
          <cell r="FH336">
            <v>0</v>
          </cell>
          <cell r="FI336">
            <v>0</v>
          </cell>
          <cell r="FJ336">
            <v>0</v>
          </cell>
          <cell r="FK336">
            <v>0</v>
          </cell>
          <cell r="FL336">
            <v>0</v>
          </cell>
          <cell r="FM336">
            <v>10</v>
          </cell>
          <cell r="FN336">
            <v>0</v>
          </cell>
          <cell r="FO336">
            <v>0</v>
          </cell>
          <cell r="FP336">
            <v>0</v>
          </cell>
          <cell r="FQ336">
            <v>0</v>
          </cell>
          <cell r="FR336">
            <v>0</v>
          </cell>
          <cell r="FS336">
            <v>0</v>
          </cell>
          <cell r="FT336">
            <v>0</v>
          </cell>
          <cell r="FU336">
            <v>0</v>
          </cell>
          <cell r="FV336">
            <v>0</v>
          </cell>
          <cell r="FW336">
            <v>0</v>
          </cell>
        </row>
        <row r="337">
          <cell r="A337" t="str">
            <v>МППОхотскДФО</v>
          </cell>
          <cell r="B337" t="str">
            <v>Хабаровский</v>
          </cell>
          <cell r="C337" t="str">
            <v>Охотск</v>
          </cell>
          <cell r="D337" t="str">
            <v>МПП</v>
          </cell>
          <cell r="E337" t="str">
            <v>МПП</v>
          </cell>
          <cell r="F337" t="str">
            <v>да</v>
          </cell>
          <cell r="G337" t="str">
            <v>ДФО</v>
          </cell>
          <cell r="H337" t="str">
            <v>Хабаровский край</v>
          </cell>
          <cell r="I337" t="str">
            <v>Арктика</v>
          </cell>
          <cell r="J337" t="str">
            <v>Морской</v>
          </cell>
          <cell r="K337" t="str">
            <v>нет</v>
          </cell>
          <cell r="L337" t="str">
            <v>не применимо</v>
          </cell>
          <cell r="M337" t="str">
            <v>не применимо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6</v>
          </cell>
          <cell r="T337">
            <v>3</v>
          </cell>
          <cell r="U337">
            <v>1</v>
          </cell>
          <cell r="V337">
            <v>10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10</v>
          </cell>
          <cell r="AH337">
            <v>0</v>
          </cell>
          <cell r="AI337">
            <v>7</v>
          </cell>
          <cell r="AJ337">
            <v>3</v>
          </cell>
          <cell r="AK337">
            <v>3</v>
          </cell>
          <cell r="AL337">
            <v>13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13</v>
          </cell>
          <cell r="AX337">
            <v>0</v>
          </cell>
          <cell r="AY337">
            <v>8</v>
          </cell>
          <cell r="AZ337">
            <v>4</v>
          </cell>
          <cell r="BA337">
            <v>1</v>
          </cell>
          <cell r="BB337">
            <v>13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13</v>
          </cell>
          <cell r="BN337">
            <v>0</v>
          </cell>
          <cell r="BO337">
            <v>0</v>
          </cell>
          <cell r="BP337">
            <v>0</v>
          </cell>
          <cell r="BQ337">
            <v>1</v>
          </cell>
          <cell r="BR337">
            <v>1</v>
          </cell>
          <cell r="BS337">
            <v>2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1</v>
          </cell>
          <cell r="BY337">
            <v>1</v>
          </cell>
          <cell r="BZ337">
            <v>3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3</v>
          </cell>
          <cell r="CL337">
            <v>0</v>
          </cell>
          <cell r="CM337">
            <v>0</v>
          </cell>
          <cell r="CN337">
            <v>0</v>
          </cell>
          <cell r="CO337">
            <v>2</v>
          </cell>
          <cell r="CP337">
            <v>1</v>
          </cell>
          <cell r="CQ337">
            <v>3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1</v>
          </cell>
          <cell r="DE337">
            <v>1</v>
          </cell>
          <cell r="DF337">
            <v>2</v>
          </cell>
          <cell r="DG337">
            <v>0</v>
          </cell>
          <cell r="DH337">
            <v>1</v>
          </cell>
          <cell r="DI337">
            <v>1</v>
          </cell>
          <cell r="DJ337">
            <v>0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T337">
            <v>0</v>
          </cell>
          <cell r="DU337">
            <v>0</v>
          </cell>
          <cell r="DV337">
            <v>6</v>
          </cell>
          <cell r="DW337">
            <v>0</v>
          </cell>
          <cell r="DX337">
            <v>0</v>
          </cell>
          <cell r="DY337">
            <v>6</v>
          </cell>
          <cell r="DZ337">
            <v>0</v>
          </cell>
          <cell r="EA337">
            <v>0</v>
          </cell>
          <cell r="EB337">
            <v>0</v>
          </cell>
          <cell r="EC337">
            <v>3</v>
          </cell>
          <cell r="ED337">
            <v>2</v>
          </cell>
          <cell r="EE337">
            <v>5</v>
          </cell>
          <cell r="EF337">
            <v>1</v>
          </cell>
          <cell r="EG337">
            <v>1</v>
          </cell>
          <cell r="EH337">
            <v>2</v>
          </cell>
          <cell r="EI337">
            <v>2</v>
          </cell>
          <cell r="EJ337">
            <v>0</v>
          </cell>
          <cell r="EK337">
            <v>2</v>
          </cell>
          <cell r="EL337">
            <v>9</v>
          </cell>
          <cell r="EM337">
            <v>0</v>
          </cell>
          <cell r="EN337">
            <v>0</v>
          </cell>
          <cell r="EO337">
            <v>0</v>
          </cell>
          <cell r="EP337">
            <v>0</v>
          </cell>
          <cell r="EQ337">
            <v>0</v>
          </cell>
          <cell r="ER337">
            <v>0</v>
          </cell>
          <cell r="ES337">
            <v>0</v>
          </cell>
          <cell r="ET337">
            <v>0</v>
          </cell>
          <cell r="EU337">
            <v>0</v>
          </cell>
          <cell r="EV337">
            <v>0</v>
          </cell>
          <cell r="EW337">
            <v>0</v>
          </cell>
          <cell r="EX337">
            <v>0</v>
          </cell>
          <cell r="EY337">
            <v>0</v>
          </cell>
          <cell r="EZ337">
            <v>0</v>
          </cell>
          <cell r="FA337">
            <v>0</v>
          </cell>
          <cell r="FB337">
            <v>0</v>
          </cell>
          <cell r="FC337">
            <v>0</v>
          </cell>
          <cell r="FD337">
            <v>0</v>
          </cell>
          <cell r="FE337">
            <v>0</v>
          </cell>
          <cell r="FF337">
            <v>0</v>
          </cell>
          <cell r="FG337">
            <v>0</v>
          </cell>
          <cell r="FH337">
            <v>0</v>
          </cell>
          <cell r="FI337">
            <v>0</v>
          </cell>
          <cell r="FJ337">
            <v>0</v>
          </cell>
          <cell r="FK337">
            <v>0</v>
          </cell>
          <cell r="FL337">
            <v>0</v>
          </cell>
          <cell r="FM337">
            <v>9</v>
          </cell>
          <cell r="FN337">
            <v>0</v>
          </cell>
          <cell r="FO337">
            <v>0</v>
          </cell>
          <cell r="FP337">
            <v>0</v>
          </cell>
          <cell r="FQ337">
            <v>0</v>
          </cell>
          <cell r="FR337">
            <v>0</v>
          </cell>
          <cell r="FS337">
            <v>0</v>
          </cell>
          <cell r="FT337">
            <v>0</v>
          </cell>
          <cell r="FU337">
            <v>0</v>
          </cell>
          <cell r="FV337">
            <v>0</v>
          </cell>
          <cell r="FW337">
            <v>2</v>
          </cell>
        </row>
        <row r="338">
          <cell r="A338" t="str">
            <v>МПППассажирский порт Санкт-ПетербургСЗФО</v>
          </cell>
          <cell r="B338" t="str">
            <v>Санкт-Петербургский</v>
          </cell>
          <cell r="C338" t="str">
            <v>Пассажирский порт Санкт-Петербург</v>
          </cell>
          <cell r="D338" t="str">
            <v>МПП</v>
          </cell>
          <cell r="E338" t="str">
            <v>МПП</v>
          </cell>
          <cell r="F338" t="str">
            <v>да</v>
          </cell>
          <cell r="G338" t="str">
            <v>СЗФО</v>
          </cell>
          <cell r="H338" t="str">
            <v>г. Санкт-Петербург</v>
          </cell>
          <cell r="I338" t="str">
            <v>Западный</v>
          </cell>
          <cell r="J338" t="str">
            <v>Морской</v>
          </cell>
          <cell r="K338" t="str">
            <v>нет</v>
          </cell>
          <cell r="L338" t="str">
            <v>не применимо</v>
          </cell>
          <cell r="M338" t="str">
            <v>не применимо</v>
          </cell>
          <cell r="N338">
            <v>8030</v>
          </cell>
          <cell r="O338">
            <v>7665</v>
          </cell>
          <cell r="P338">
            <v>31755</v>
          </cell>
          <cell r="Q338">
            <v>130</v>
          </cell>
          <cell r="R338">
            <v>0</v>
          </cell>
          <cell r="S338">
            <v>5</v>
          </cell>
          <cell r="T338">
            <v>25</v>
          </cell>
          <cell r="U338">
            <v>11</v>
          </cell>
          <cell r="V338">
            <v>41</v>
          </cell>
          <cell r="W338">
            <v>4</v>
          </cell>
          <cell r="X338">
            <v>299</v>
          </cell>
          <cell r="Y338">
            <v>441</v>
          </cell>
          <cell r="Z338">
            <v>66</v>
          </cell>
          <cell r="AA338">
            <v>810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851</v>
          </cell>
          <cell r="AH338">
            <v>2</v>
          </cell>
          <cell r="AI338">
            <v>13</v>
          </cell>
          <cell r="AJ338">
            <v>23</v>
          </cell>
          <cell r="AK338">
            <v>12</v>
          </cell>
          <cell r="AL338">
            <v>50</v>
          </cell>
          <cell r="AM338">
            <v>8</v>
          </cell>
          <cell r="AN338">
            <v>348</v>
          </cell>
          <cell r="AO338">
            <v>494</v>
          </cell>
          <cell r="AP338">
            <v>80</v>
          </cell>
          <cell r="AQ338">
            <v>930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980</v>
          </cell>
          <cell r="AX338">
            <v>1</v>
          </cell>
          <cell r="AY338">
            <v>7</v>
          </cell>
          <cell r="AZ338">
            <v>16</v>
          </cell>
          <cell r="BA338">
            <v>13</v>
          </cell>
          <cell r="BB338">
            <v>37</v>
          </cell>
          <cell r="BC338">
            <v>12</v>
          </cell>
          <cell r="BD338">
            <v>319</v>
          </cell>
          <cell r="BE338">
            <v>492</v>
          </cell>
          <cell r="BF338">
            <v>51</v>
          </cell>
          <cell r="BG338">
            <v>874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911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1</v>
          </cell>
          <cell r="BX338">
            <v>0</v>
          </cell>
          <cell r="BY338">
            <v>1</v>
          </cell>
          <cell r="BZ338">
            <v>1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1</v>
          </cell>
          <cell r="CL338">
            <v>0</v>
          </cell>
          <cell r="CM338">
            <v>0</v>
          </cell>
          <cell r="CN338">
            <v>0</v>
          </cell>
          <cell r="CO338">
            <v>1</v>
          </cell>
          <cell r="CP338">
            <v>1</v>
          </cell>
          <cell r="CQ338">
            <v>2</v>
          </cell>
          <cell r="CR338">
            <v>0</v>
          </cell>
          <cell r="CS338">
            <v>0</v>
          </cell>
          <cell r="CT338">
            <v>0</v>
          </cell>
          <cell r="CU338">
            <v>2</v>
          </cell>
          <cell r="CV338">
            <v>0</v>
          </cell>
          <cell r="CW338">
            <v>2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  <cell r="DD338">
            <v>3</v>
          </cell>
          <cell r="DE338">
            <v>0</v>
          </cell>
          <cell r="DF338">
            <v>3</v>
          </cell>
          <cell r="DG338">
            <v>4</v>
          </cell>
          <cell r="DH338">
            <v>3</v>
          </cell>
          <cell r="DI338">
            <v>7</v>
          </cell>
          <cell r="DJ338">
            <v>0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T338">
            <v>0</v>
          </cell>
          <cell r="DU338">
            <v>0</v>
          </cell>
          <cell r="DV338">
            <v>12</v>
          </cell>
          <cell r="DW338">
            <v>2</v>
          </cell>
          <cell r="DX338">
            <v>0</v>
          </cell>
          <cell r="DY338">
            <v>14</v>
          </cell>
          <cell r="DZ338">
            <v>0</v>
          </cell>
          <cell r="EA338">
            <v>0</v>
          </cell>
          <cell r="EB338">
            <v>0</v>
          </cell>
          <cell r="EC338">
            <v>1</v>
          </cell>
          <cell r="ED338">
            <v>0</v>
          </cell>
          <cell r="EE338">
            <v>1</v>
          </cell>
          <cell r="EF338">
            <v>6</v>
          </cell>
          <cell r="EG338">
            <v>0</v>
          </cell>
          <cell r="EH338">
            <v>6</v>
          </cell>
          <cell r="EI338">
            <v>2</v>
          </cell>
          <cell r="EJ338">
            <v>0</v>
          </cell>
          <cell r="EK338">
            <v>2</v>
          </cell>
          <cell r="EL338">
            <v>9</v>
          </cell>
          <cell r="EM338">
            <v>0</v>
          </cell>
          <cell r="EN338">
            <v>0</v>
          </cell>
          <cell r="EO338">
            <v>0</v>
          </cell>
          <cell r="EP338">
            <v>0</v>
          </cell>
          <cell r="EQ338">
            <v>0</v>
          </cell>
          <cell r="ER338">
            <v>0</v>
          </cell>
          <cell r="ES338">
            <v>0</v>
          </cell>
          <cell r="ET338">
            <v>0</v>
          </cell>
          <cell r="EU338">
            <v>0</v>
          </cell>
          <cell r="EV338">
            <v>0</v>
          </cell>
          <cell r="EW338">
            <v>1</v>
          </cell>
          <cell r="EX338">
            <v>1</v>
          </cell>
          <cell r="EY338">
            <v>1</v>
          </cell>
          <cell r="EZ338">
            <v>0</v>
          </cell>
          <cell r="FA338">
            <v>0</v>
          </cell>
          <cell r="FB338">
            <v>0</v>
          </cell>
          <cell r="FC338">
            <v>0</v>
          </cell>
          <cell r="FD338">
            <v>0</v>
          </cell>
          <cell r="FE338">
            <v>0</v>
          </cell>
          <cell r="FF338">
            <v>0</v>
          </cell>
          <cell r="FG338">
            <v>0</v>
          </cell>
          <cell r="FH338">
            <v>0</v>
          </cell>
          <cell r="FI338">
            <v>0</v>
          </cell>
          <cell r="FJ338">
            <v>0</v>
          </cell>
          <cell r="FK338">
            <v>0</v>
          </cell>
          <cell r="FL338">
            <v>0</v>
          </cell>
          <cell r="FM338">
            <v>10</v>
          </cell>
          <cell r="FN338">
            <v>0</v>
          </cell>
          <cell r="FO338">
            <v>1</v>
          </cell>
          <cell r="FP338">
            <v>1</v>
          </cell>
          <cell r="FQ338">
            <v>0</v>
          </cell>
          <cell r="FR338">
            <v>0</v>
          </cell>
          <cell r="FS338">
            <v>0</v>
          </cell>
          <cell r="FT338">
            <v>0</v>
          </cell>
          <cell r="FU338">
            <v>0</v>
          </cell>
          <cell r="FV338">
            <v>0</v>
          </cell>
          <cell r="FW338">
            <v>3</v>
          </cell>
        </row>
        <row r="339">
          <cell r="A339" t="str">
            <v>МПППевекДФО</v>
          </cell>
          <cell r="B339" t="str">
            <v>Владивостокский</v>
          </cell>
          <cell r="C339" t="str">
            <v>Певек</v>
          </cell>
          <cell r="D339" t="str">
            <v>МПП</v>
          </cell>
          <cell r="E339" t="str">
            <v>МПП</v>
          </cell>
          <cell r="F339" t="str">
            <v>нет</v>
          </cell>
          <cell r="G339" t="str">
            <v>ДФО</v>
          </cell>
          <cell r="H339" t="str">
            <v>Чукотский автономный округ</v>
          </cell>
          <cell r="I339" t="str">
            <v>Арктика</v>
          </cell>
          <cell r="J339" t="str">
            <v>Морской</v>
          </cell>
          <cell r="K339" t="str">
            <v>да</v>
          </cell>
          <cell r="L339" t="str">
            <v>не применимо</v>
          </cell>
          <cell r="M339" t="str">
            <v>не применимо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  <cell r="DF339">
            <v>0</v>
          </cell>
          <cell r="DG339">
            <v>0</v>
          </cell>
          <cell r="DH339">
            <v>0</v>
          </cell>
          <cell r="DI339">
            <v>0</v>
          </cell>
          <cell r="DJ339">
            <v>0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DZ339">
            <v>0</v>
          </cell>
          <cell r="EA339">
            <v>0</v>
          </cell>
          <cell r="EB339">
            <v>0</v>
          </cell>
          <cell r="EC339">
            <v>0</v>
          </cell>
          <cell r="ED339">
            <v>0</v>
          </cell>
          <cell r="EE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0</v>
          </cell>
          <cell r="EJ339">
            <v>0</v>
          </cell>
          <cell r="EK339">
            <v>0</v>
          </cell>
          <cell r="EL339">
            <v>0</v>
          </cell>
          <cell r="EM339">
            <v>0</v>
          </cell>
          <cell r="EN339">
            <v>0</v>
          </cell>
          <cell r="EO339">
            <v>0</v>
          </cell>
          <cell r="EP339">
            <v>0</v>
          </cell>
          <cell r="EQ339">
            <v>0</v>
          </cell>
          <cell r="ER339">
            <v>0</v>
          </cell>
          <cell r="ES339">
            <v>0</v>
          </cell>
          <cell r="ET339">
            <v>0</v>
          </cell>
          <cell r="EU339">
            <v>0</v>
          </cell>
          <cell r="EV339">
            <v>0</v>
          </cell>
          <cell r="EW339">
            <v>0</v>
          </cell>
          <cell r="EX339">
            <v>0</v>
          </cell>
          <cell r="EY339">
            <v>0</v>
          </cell>
          <cell r="EZ339">
            <v>0</v>
          </cell>
          <cell r="FA339">
            <v>0</v>
          </cell>
          <cell r="FB339">
            <v>0</v>
          </cell>
          <cell r="FC339">
            <v>0</v>
          </cell>
          <cell r="FD339">
            <v>0</v>
          </cell>
          <cell r="FE339">
            <v>0</v>
          </cell>
          <cell r="FF339">
            <v>0</v>
          </cell>
          <cell r="FG339">
            <v>0</v>
          </cell>
          <cell r="FH339">
            <v>0</v>
          </cell>
          <cell r="FI339">
            <v>0</v>
          </cell>
          <cell r="FJ339">
            <v>0</v>
          </cell>
          <cell r="FK339">
            <v>0</v>
          </cell>
          <cell r="FL339">
            <v>0</v>
          </cell>
          <cell r="FM339">
            <v>0</v>
          </cell>
          <cell r="FN339">
            <v>0</v>
          </cell>
          <cell r="FO339">
            <v>0</v>
          </cell>
          <cell r="FP339">
            <v>0</v>
          </cell>
          <cell r="FQ339">
            <v>0</v>
          </cell>
          <cell r="FR339">
            <v>0</v>
          </cell>
          <cell r="FS339">
            <v>0</v>
          </cell>
          <cell r="FT339">
            <v>0</v>
          </cell>
          <cell r="FU339">
            <v>0</v>
          </cell>
          <cell r="FV339">
            <v>0</v>
          </cell>
          <cell r="FW339">
            <v>0</v>
          </cell>
        </row>
        <row r="340">
          <cell r="A340" t="str">
            <v>МПППетропавловск-КамчатскийДФО</v>
          </cell>
          <cell r="B340" t="str">
            <v>Владивостокский</v>
          </cell>
          <cell r="C340" t="str">
            <v>Петропавловск-Камчатский</v>
          </cell>
          <cell r="D340" t="str">
            <v>МПП</v>
          </cell>
          <cell r="E340" t="str">
            <v>МПП</v>
          </cell>
          <cell r="F340" t="str">
            <v>да</v>
          </cell>
          <cell r="G340" t="str">
            <v>ДФО</v>
          </cell>
          <cell r="H340" t="str">
            <v>Камчатский край</v>
          </cell>
          <cell r="I340" t="str">
            <v>Арктика</v>
          </cell>
          <cell r="J340" t="str">
            <v>Морской</v>
          </cell>
          <cell r="K340" t="str">
            <v>нет</v>
          </cell>
          <cell r="L340" t="str">
            <v>не применимо</v>
          </cell>
          <cell r="M340" t="str">
            <v>не применимо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73</v>
          </cell>
          <cell r="S340">
            <v>109</v>
          </cell>
          <cell r="T340">
            <v>82</v>
          </cell>
          <cell r="U340">
            <v>105</v>
          </cell>
          <cell r="V340">
            <v>369</v>
          </cell>
          <cell r="W340">
            <v>18</v>
          </cell>
          <cell r="X340">
            <v>42</v>
          </cell>
          <cell r="Y340">
            <v>22</v>
          </cell>
          <cell r="Z340">
            <v>14</v>
          </cell>
          <cell r="AA340">
            <v>96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465</v>
          </cell>
          <cell r="AH340">
            <v>61</v>
          </cell>
          <cell r="AI340">
            <v>102</v>
          </cell>
          <cell r="AJ340">
            <v>92</v>
          </cell>
          <cell r="AK340">
            <v>81</v>
          </cell>
          <cell r="AL340">
            <v>336</v>
          </cell>
          <cell r="AM340">
            <v>14</v>
          </cell>
          <cell r="AN340">
            <v>52</v>
          </cell>
          <cell r="AO340">
            <v>28</v>
          </cell>
          <cell r="AP340">
            <v>33</v>
          </cell>
          <cell r="AQ340">
            <v>127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463</v>
          </cell>
          <cell r="AX340">
            <v>88</v>
          </cell>
          <cell r="AY340">
            <v>118</v>
          </cell>
          <cell r="AZ340">
            <v>108</v>
          </cell>
          <cell r="BA340">
            <v>101</v>
          </cell>
          <cell r="BB340">
            <v>415</v>
          </cell>
          <cell r="BC340">
            <v>17</v>
          </cell>
          <cell r="BD340">
            <v>43</v>
          </cell>
          <cell r="BE340">
            <v>26</v>
          </cell>
          <cell r="BF340">
            <v>23</v>
          </cell>
          <cell r="BG340">
            <v>109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524</v>
          </cell>
          <cell r="BN340">
            <v>41</v>
          </cell>
          <cell r="BO340">
            <v>49</v>
          </cell>
          <cell r="BP340">
            <v>90</v>
          </cell>
          <cell r="BQ340">
            <v>72</v>
          </cell>
          <cell r="BR340">
            <v>52</v>
          </cell>
          <cell r="BS340">
            <v>124</v>
          </cell>
          <cell r="BT340">
            <v>35</v>
          </cell>
          <cell r="BU340">
            <v>41</v>
          </cell>
          <cell r="BV340">
            <v>76</v>
          </cell>
          <cell r="BW340">
            <v>40</v>
          </cell>
          <cell r="BX340">
            <v>40</v>
          </cell>
          <cell r="BY340">
            <v>80</v>
          </cell>
          <cell r="BZ340">
            <v>370</v>
          </cell>
          <cell r="CA340">
            <v>17</v>
          </cell>
          <cell r="CB340">
            <v>47</v>
          </cell>
          <cell r="CC340">
            <v>30</v>
          </cell>
          <cell r="CD340">
            <v>9</v>
          </cell>
          <cell r="CE340">
            <v>103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473</v>
          </cell>
          <cell r="CL340">
            <v>33</v>
          </cell>
          <cell r="CM340">
            <v>33</v>
          </cell>
          <cell r="CN340">
            <v>66</v>
          </cell>
          <cell r="CO340">
            <v>58</v>
          </cell>
          <cell r="CP340">
            <v>49</v>
          </cell>
          <cell r="CQ340">
            <v>107</v>
          </cell>
          <cell r="CR340">
            <v>11</v>
          </cell>
          <cell r="CS340">
            <v>10</v>
          </cell>
          <cell r="CT340">
            <v>21</v>
          </cell>
          <cell r="CU340">
            <v>10</v>
          </cell>
          <cell r="CV340">
            <v>10</v>
          </cell>
          <cell r="CW340">
            <v>20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C340">
            <v>0</v>
          </cell>
          <cell r="DD340">
            <v>40</v>
          </cell>
          <cell r="DE340">
            <v>36</v>
          </cell>
          <cell r="DF340">
            <v>76</v>
          </cell>
          <cell r="DG340">
            <v>57</v>
          </cell>
          <cell r="DH340">
            <v>50</v>
          </cell>
          <cell r="DI340">
            <v>107</v>
          </cell>
          <cell r="DJ340">
            <v>10</v>
          </cell>
          <cell r="DK340">
            <v>11</v>
          </cell>
          <cell r="DL340">
            <v>21</v>
          </cell>
          <cell r="DM340">
            <v>10</v>
          </cell>
          <cell r="DN340">
            <v>11</v>
          </cell>
          <cell r="DO340">
            <v>21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>
            <v>0</v>
          </cell>
          <cell r="DV340">
            <v>356</v>
          </cell>
          <cell r="DW340">
            <v>83</v>
          </cell>
          <cell r="DX340">
            <v>0</v>
          </cell>
          <cell r="DY340">
            <v>439</v>
          </cell>
          <cell r="DZ340">
            <v>45</v>
          </cell>
          <cell r="EA340">
            <v>40</v>
          </cell>
          <cell r="EB340">
            <v>85</v>
          </cell>
          <cell r="EC340">
            <v>54</v>
          </cell>
          <cell r="ED340">
            <v>57</v>
          </cell>
          <cell r="EE340">
            <v>111</v>
          </cell>
          <cell r="EF340">
            <v>59</v>
          </cell>
          <cell r="EG340">
            <v>58</v>
          </cell>
          <cell r="EH340">
            <v>117</v>
          </cell>
          <cell r="EI340">
            <v>52</v>
          </cell>
          <cell r="EJ340">
            <v>42</v>
          </cell>
          <cell r="EK340">
            <v>94</v>
          </cell>
          <cell r="EL340">
            <v>407</v>
          </cell>
          <cell r="EM340">
            <v>8</v>
          </cell>
          <cell r="EN340">
            <v>8</v>
          </cell>
          <cell r="EO340">
            <v>16</v>
          </cell>
          <cell r="EP340">
            <v>9</v>
          </cell>
          <cell r="EQ340">
            <v>9</v>
          </cell>
          <cell r="ER340">
            <v>18</v>
          </cell>
          <cell r="ES340">
            <v>12</v>
          </cell>
          <cell r="ET340">
            <v>11</v>
          </cell>
          <cell r="EU340">
            <v>23</v>
          </cell>
          <cell r="EV340">
            <v>8</v>
          </cell>
          <cell r="EW340">
            <v>8</v>
          </cell>
          <cell r="EX340">
            <v>16</v>
          </cell>
          <cell r="EY340">
            <v>73</v>
          </cell>
          <cell r="EZ340">
            <v>0</v>
          </cell>
          <cell r="FA340">
            <v>0</v>
          </cell>
          <cell r="FB340">
            <v>0</v>
          </cell>
          <cell r="FC340">
            <v>0</v>
          </cell>
          <cell r="FD340">
            <v>0</v>
          </cell>
          <cell r="FE340">
            <v>0</v>
          </cell>
          <cell r="FF340">
            <v>0</v>
          </cell>
          <cell r="FG340">
            <v>0</v>
          </cell>
          <cell r="FH340">
            <v>0</v>
          </cell>
          <cell r="FI340">
            <v>0</v>
          </cell>
          <cell r="FJ340">
            <v>0</v>
          </cell>
          <cell r="FK340">
            <v>0</v>
          </cell>
          <cell r="FL340">
            <v>0</v>
          </cell>
          <cell r="FM340">
            <v>480</v>
          </cell>
          <cell r="FN340">
            <v>47</v>
          </cell>
          <cell r="FO340">
            <v>42</v>
          </cell>
          <cell r="FP340">
            <v>89</v>
          </cell>
          <cell r="FQ340">
            <v>3</v>
          </cell>
          <cell r="FR340">
            <v>2</v>
          </cell>
          <cell r="FS340">
            <v>5</v>
          </cell>
          <cell r="FT340">
            <v>0</v>
          </cell>
          <cell r="FU340">
            <v>0</v>
          </cell>
          <cell r="FV340">
            <v>0</v>
          </cell>
          <cell r="FW340">
            <v>48</v>
          </cell>
        </row>
        <row r="341">
          <cell r="A341" t="str">
            <v>МПППоронайскДФО</v>
          </cell>
          <cell r="B341" t="str">
            <v>Владивостокский</v>
          </cell>
          <cell r="C341" t="str">
            <v>Поронайск</v>
          </cell>
          <cell r="D341" t="str">
            <v>МПП</v>
          </cell>
          <cell r="E341" t="str">
            <v>МПП</v>
          </cell>
          <cell r="F341" t="str">
            <v>нет</v>
          </cell>
          <cell r="G341" t="str">
            <v>ДФО</v>
          </cell>
          <cell r="H341" t="str">
            <v>Сахалинская область</v>
          </cell>
          <cell r="I341" t="str">
            <v>Арктика</v>
          </cell>
          <cell r="J341" t="str">
            <v>Морской</v>
          </cell>
          <cell r="K341" t="str">
            <v>нет</v>
          </cell>
          <cell r="L341" t="str">
            <v>не применимо</v>
          </cell>
          <cell r="M341" t="str">
            <v>не применимо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>
            <v>0</v>
          </cell>
          <cell r="CR341">
            <v>0</v>
          </cell>
          <cell r="CS341">
            <v>0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C341">
            <v>0</v>
          </cell>
          <cell r="DD341">
            <v>0</v>
          </cell>
          <cell r="DE341">
            <v>0</v>
          </cell>
          <cell r="DF341">
            <v>0</v>
          </cell>
          <cell r="DG341">
            <v>0</v>
          </cell>
          <cell r="DH341">
            <v>0</v>
          </cell>
          <cell r="DI341">
            <v>0</v>
          </cell>
          <cell r="DJ341">
            <v>0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T341">
            <v>0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>
            <v>0</v>
          </cell>
          <cell r="DZ341">
            <v>0</v>
          </cell>
          <cell r="EA341">
            <v>0</v>
          </cell>
          <cell r="EB341">
            <v>0</v>
          </cell>
          <cell r="EC341">
            <v>0</v>
          </cell>
          <cell r="ED341">
            <v>0</v>
          </cell>
          <cell r="EE341">
            <v>0</v>
          </cell>
          <cell r="EF341">
            <v>0</v>
          </cell>
          <cell r="EG341">
            <v>0</v>
          </cell>
          <cell r="EH341">
            <v>0</v>
          </cell>
          <cell r="EI341">
            <v>0</v>
          </cell>
          <cell r="EJ341">
            <v>0</v>
          </cell>
          <cell r="EK341">
            <v>0</v>
          </cell>
          <cell r="EL341">
            <v>0</v>
          </cell>
          <cell r="EM341">
            <v>0</v>
          </cell>
          <cell r="EN341">
            <v>0</v>
          </cell>
          <cell r="EO341">
            <v>0</v>
          </cell>
          <cell r="EP341">
            <v>0</v>
          </cell>
          <cell r="EQ341">
            <v>0</v>
          </cell>
          <cell r="ER341">
            <v>0</v>
          </cell>
          <cell r="ES341">
            <v>0</v>
          </cell>
          <cell r="ET341">
            <v>0</v>
          </cell>
          <cell r="EU341">
            <v>0</v>
          </cell>
          <cell r="EV341">
            <v>0</v>
          </cell>
          <cell r="EW341">
            <v>0</v>
          </cell>
          <cell r="EX341">
            <v>0</v>
          </cell>
          <cell r="EY341">
            <v>0</v>
          </cell>
          <cell r="EZ341">
            <v>0</v>
          </cell>
          <cell r="FA341">
            <v>0</v>
          </cell>
          <cell r="FB341">
            <v>0</v>
          </cell>
          <cell r="FC341">
            <v>0</v>
          </cell>
          <cell r="FD341">
            <v>0</v>
          </cell>
          <cell r="FE341">
            <v>0</v>
          </cell>
          <cell r="FF341">
            <v>0</v>
          </cell>
          <cell r="FG341">
            <v>0</v>
          </cell>
          <cell r="FH341">
            <v>0</v>
          </cell>
          <cell r="FI341">
            <v>0</v>
          </cell>
          <cell r="FJ341">
            <v>0</v>
          </cell>
          <cell r="FK341">
            <v>0</v>
          </cell>
          <cell r="FL341">
            <v>0</v>
          </cell>
          <cell r="FM341">
            <v>0</v>
          </cell>
          <cell r="FN341">
            <v>0</v>
          </cell>
          <cell r="FO341">
            <v>0</v>
          </cell>
          <cell r="FP341">
            <v>0</v>
          </cell>
          <cell r="FQ341">
            <v>0</v>
          </cell>
          <cell r="FR341">
            <v>0</v>
          </cell>
          <cell r="FS341">
            <v>0</v>
          </cell>
          <cell r="FT341">
            <v>0</v>
          </cell>
          <cell r="FU341">
            <v>0</v>
          </cell>
          <cell r="FV341">
            <v>0</v>
          </cell>
          <cell r="FW341">
            <v>0</v>
          </cell>
        </row>
        <row r="342">
          <cell r="A342" t="str">
            <v>МПППосьетДФО</v>
          </cell>
          <cell r="B342" t="str">
            <v>Владивостокский</v>
          </cell>
          <cell r="C342" t="str">
            <v>Посьет</v>
          </cell>
          <cell r="D342" t="str">
            <v>МПП</v>
          </cell>
          <cell r="E342" t="str">
            <v>МПП</v>
          </cell>
          <cell r="F342" t="str">
            <v>да</v>
          </cell>
          <cell r="G342" t="str">
            <v>ДФО</v>
          </cell>
          <cell r="H342" t="str">
            <v>Приморский край</v>
          </cell>
          <cell r="I342" t="str">
            <v>Восток</v>
          </cell>
          <cell r="J342" t="str">
            <v>Порты ДВ</v>
          </cell>
          <cell r="K342" t="str">
            <v>нет</v>
          </cell>
          <cell r="L342" t="str">
            <v>не применимо</v>
          </cell>
          <cell r="M342" t="str">
            <v>не применимо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149</v>
          </cell>
          <cell r="S342">
            <v>307</v>
          </cell>
          <cell r="T342">
            <v>197</v>
          </cell>
          <cell r="U342">
            <v>277</v>
          </cell>
          <cell r="V342">
            <v>930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930</v>
          </cell>
          <cell r="AH342">
            <v>183</v>
          </cell>
          <cell r="AI342">
            <v>249</v>
          </cell>
          <cell r="AJ342">
            <v>250</v>
          </cell>
          <cell r="AK342">
            <v>271</v>
          </cell>
          <cell r="AL342">
            <v>953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953</v>
          </cell>
          <cell r="AX342">
            <v>246</v>
          </cell>
          <cell r="AY342">
            <v>244</v>
          </cell>
          <cell r="AZ342">
            <v>225</v>
          </cell>
          <cell r="BA342">
            <v>240</v>
          </cell>
          <cell r="BB342">
            <v>955</v>
          </cell>
          <cell r="BC342">
            <v>0</v>
          </cell>
          <cell r="BD342">
            <v>0</v>
          </cell>
          <cell r="BE342">
            <v>2</v>
          </cell>
          <cell r="BF342">
            <v>0</v>
          </cell>
          <cell r="BG342">
            <v>2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957</v>
          </cell>
          <cell r="BN342">
            <v>106</v>
          </cell>
          <cell r="BO342">
            <v>108</v>
          </cell>
          <cell r="BP342">
            <v>214</v>
          </cell>
          <cell r="BQ342">
            <v>139</v>
          </cell>
          <cell r="BR342">
            <v>149</v>
          </cell>
          <cell r="BS342">
            <v>288</v>
          </cell>
          <cell r="BT342">
            <v>122</v>
          </cell>
          <cell r="BU342">
            <v>136</v>
          </cell>
          <cell r="BV342">
            <v>258</v>
          </cell>
          <cell r="BW342">
            <v>107</v>
          </cell>
          <cell r="BX342">
            <v>120</v>
          </cell>
          <cell r="BY342">
            <v>227</v>
          </cell>
          <cell r="BZ342">
            <v>987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987</v>
          </cell>
          <cell r="CL342">
            <v>93</v>
          </cell>
          <cell r="CM342">
            <v>90</v>
          </cell>
          <cell r="CN342">
            <v>183</v>
          </cell>
          <cell r="CO342">
            <v>132</v>
          </cell>
          <cell r="CP342">
            <v>141</v>
          </cell>
          <cell r="CQ342">
            <v>273</v>
          </cell>
          <cell r="CR342">
            <v>0</v>
          </cell>
          <cell r="CS342">
            <v>0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0</v>
          </cell>
          <cell r="CY342">
            <v>0</v>
          </cell>
          <cell r="CZ342">
            <v>0</v>
          </cell>
          <cell r="DA342">
            <v>0</v>
          </cell>
          <cell r="DB342">
            <v>0</v>
          </cell>
          <cell r="DC342">
            <v>0</v>
          </cell>
          <cell r="DD342">
            <v>105</v>
          </cell>
          <cell r="DE342">
            <v>112</v>
          </cell>
          <cell r="DF342">
            <v>217</v>
          </cell>
          <cell r="DG342">
            <v>100</v>
          </cell>
          <cell r="DH342">
            <v>104</v>
          </cell>
          <cell r="DI342">
            <v>204</v>
          </cell>
          <cell r="DJ342">
            <v>0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>
            <v>0</v>
          </cell>
          <cell r="DV342">
            <v>877</v>
          </cell>
          <cell r="DW342">
            <v>0</v>
          </cell>
          <cell r="DX342">
            <v>0</v>
          </cell>
          <cell r="DY342">
            <v>877</v>
          </cell>
          <cell r="DZ342">
            <v>98</v>
          </cell>
          <cell r="EA342">
            <v>105</v>
          </cell>
          <cell r="EB342">
            <v>203</v>
          </cell>
          <cell r="EC342">
            <v>114</v>
          </cell>
          <cell r="ED342">
            <v>113</v>
          </cell>
          <cell r="EE342">
            <v>227</v>
          </cell>
          <cell r="EF342">
            <v>107</v>
          </cell>
          <cell r="EG342">
            <v>127</v>
          </cell>
          <cell r="EH342">
            <v>234</v>
          </cell>
          <cell r="EI342">
            <v>128</v>
          </cell>
          <cell r="EJ342">
            <v>139</v>
          </cell>
          <cell r="EK342">
            <v>267</v>
          </cell>
          <cell r="EL342">
            <v>931</v>
          </cell>
          <cell r="EM342">
            <v>0</v>
          </cell>
          <cell r="EN342">
            <v>0</v>
          </cell>
          <cell r="EO342">
            <v>0</v>
          </cell>
          <cell r="EP342">
            <v>0</v>
          </cell>
          <cell r="EQ342">
            <v>0</v>
          </cell>
          <cell r="ER342">
            <v>0</v>
          </cell>
          <cell r="ES342">
            <v>0</v>
          </cell>
          <cell r="ET342">
            <v>0</v>
          </cell>
          <cell r="EU342">
            <v>0</v>
          </cell>
          <cell r="EV342">
            <v>0</v>
          </cell>
          <cell r="EW342">
            <v>0</v>
          </cell>
          <cell r="EX342">
            <v>0</v>
          </cell>
          <cell r="EY342">
            <v>0</v>
          </cell>
          <cell r="EZ342">
            <v>0</v>
          </cell>
          <cell r="FA342">
            <v>0</v>
          </cell>
          <cell r="FB342">
            <v>0</v>
          </cell>
          <cell r="FC342">
            <v>0</v>
          </cell>
          <cell r="FD342">
            <v>0</v>
          </cell>
          <cell r="FE342">
            <v>0</v>
          </cell>
          <cell r="FF342">
            <v>0</v>
          </cell>
          <cell r="FG342">
            <v>0</v>
          </cell>
          <cell r="FH342">
            <v>0</v>
          </cell>
          <cell r="FI342">
            <v>0</v>
          </cell>
          <cell r="FJ342">
            <v>0</v>
          </cell>
          <cell r="FK342">
            <v>0</v>
          </cell>
          <cell r="FL342">
            <v>0</v>
          </cell>
          <cell r="FM342">
            <v>931</v>
          </cell>
          <cell r="FN342">
            <v>101</v>
          </cell>
          <cell r="FO342">
            <v>112</v>
          </cell>
          <cell r="FP342">
            <v>213</v>
          </cell>
          <cell r="FQ342">
            <v>0</v>
          </cell>
          <cell r="FR342">
            <v>0</v>
          </cell>
          <cell r="FS342">
            <v>0</v>
          </cell>
          <cell r="FT342">
            <v>0</v>
          </cell>
          <cell r="FU342">
            <v>0</v>
          </cell>
          <cell r="FV342">
            <v>0</v>
          </cell>
          <cell r="FW342">
            <v>118</v>
          </cell>
        </row>
        <row r="343">
          <cell r="A343" t="str">
            <v>МПППригородноеДФО</v>
          </cell>
          <cell r="B343" t="str">
            <v>Владивостокский</v>
          </cell>
          <cell r="C343" t="str">
            <v>Пригородное</v>
          </cell>
          <cell r="D343" t="str">
            <v>МПП</v>
          </cell>
          <cell r="E343" t="str">
            <v>МПП</v>
          </cell>
          <cell r="F343" t="str">
            <v>да</v>
          </cell>
          <cell r="G343" t="str">
            <v>ДФО</v>
          </cell>
          <cell r="H343" t="str">
            <v>Сахалинская область</v>
          </cell>
          <cell r="I343" t="str">
            <v>Арктика</v>
          </cell>
          <cell r="J343" t="str">
            <v>Морской</v>
          </cell>
          <cell r="K343" t="str">
            <v>нет</v>
          </cell>
          <cell r="L343" t="str">
            <v>не применимо</v>
          </cell>
          <cell r="M343" t="str">
            <v>не применимо</v>
          </cell>
          <cell r="N343">
            <v>211.7</v>
          </cell>
          <cell r="O343">
            <v>0</v>
          </cell>
          <cell r="P343">
            <v>0</v>
          </cell>
          <cell r="Q343">
            <v>0.57999999999999996</v>
          </cell>
          <cell r="R343">
            <v>130</v>
          </cell>
          <cell r="S343">
            <v>120</v>
          </cell>
          <cell r="T343">
            <v>113</v>
          </cell>
          <cell r="U343">
            <v>136</v>
          </cell>
          <cell r="V343">
            <v>499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499</v>
          </cell>
          <cell r="AH343">
            <v>135</v>
          </cell>
          <cell r="AI343">
            <v>131</v>
          </cell>
          <cell r="AJ343">
            <v>116</v>
          </cell>
          <cell r="AK343">
            <v>158</v>
          </cell>
          <cell r="AL343">
            <v>540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540</v>
          </cell>
          <cell r="AX343">
            <v>131</v>
          </cell>
          <cell r="AY343">
            <v>102</v>
          </cell>
          <cell r="AZ343">
            <v>117</v>
          </cell>
          <cell r="BA343">
            <v>134</v>
          </cell>
          <cell r="BB343">
            <v>484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484</v>
          </cell>
          <cell r="BN343">
            <v>68</v>
          </cell>
          <cell r="BO343">
            <v>70</v>
          </cell>
          <cell r="BP343">
            <v>138</v>
          </cell>
          <cell r="BQ343">
            <v>52</v>
          </cell>
          <cell r="BR343">
            <v>54</v>
          </cell>
          <cell r="BS343">
            <v>106</v>
          </cell>
          <cell r="BT343">
            <v>49</v>
          </cell>
          <cell r="BU343">
            <v>50</v>
          </cell>
          <cell r="BV343">
            <v>99</v>
          </cell>
          <cell r="BW343">
            <v>61</v>
          </cell>
          <cell r="BX343">
            <v>64</v>
          </cell>
          <cell r="BY343">
            <v>125</v>
          </cell>
          <cell r="BZ343">
            <v>468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468</v>
          </cell>
          <cell r="CL343">
            <v>61</v>
          </cell>
          <cell r="CM343">
            <v>58</v>
          </cell>
          <cell r="CN343">
            <v>119</v>
          </cell>
          <cell r="CO343">
            <v>58</v>
          </cell>
          <cell r="CP343">
            <v>56</v>
          </cell>
          <cell r="CQ343">
            <v>114</v>
          </cell>
          <cell r="CR343">
            <v>0</v>
          </cell>
          <cell r="CS343">
            <v>0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0</v>
          </cell>
          <cell r="DA343">
            <v>0</v>
          </cell>
          <cell r="DB343">
            <v>0</v>
          </cell>
          <cell r="DC343">
            <v>0</v>
          </cell>
          <cell r="DD343">
            <v>36</v>
          </cell>
          <cell r="DE343">
            <v>38</v>
          </cell>
          <cell r="DF343">
            <v>74</v>
          </cell>
          <cell r="DG343">
            <v>60</v>
          </cell>
          <cell r="DH343">
            <v>60</v>
          </cell>
          <cell r="DI343">
            <v>120</v>
          </cell>
          <cell r="DJ343">
            <v>0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T343">
            <v>0</v>
          </cell>
          <cell r="DU343">
            <v>0</v>
          </cell>
          <cell r="DV343">
            <v>427</v>
          </cell>
          <cell r="DW343">
            <v>0</v>
          </cell>
          <cell r="DX343">
            <v>0</v>
          </cell>
          <cell r="DY343">
            <v>427</v>
          </cell>
          <cell r="DZ343">
            <v>63</v>
          </cell>
          <cell r="EA343">
            <v>64</v>
          </cell>
          <cell r="EB343">
            <v>127</v>
          </cell>
          <cell r="EC343">
            <v>55</v>
          </cell>
          <cell r="ED343">
            <v>55</v>
          </cell>
          <cell r="EE343">
            <v>110</v>
          </cell>
          <cell r="EF343">
            <v>48</v>
          </cell>
          <cell r="EG343">
            <v>49</v>
          </cell>
          <cell r="EH343">
            <v>97</v>
          </cell>
          <cell r="EI343">
            <v>59</v>
          </cell>
          <cell r="EJ343">
            <v>57</v>
          </cell>
          <cell r="EK343">
            <v>116</v>
          </cell>
          <cell r="EL343">
            <v>450</v>
          </cell>
          <cell r="EM343">
            <v>0</v>
          </cell>
          <cell r="EN343">
            <v>0</v>
          </cell>
          <cell r="EO343">
            <v>0</v>
          </cell>
          <cell r="EP343">
            <v>0</v>
          </cell>
          <cell r="EQ343">
            <v>0</v>
          </cell>
          <cell r="ER343">
            <v>0</v>
          </cell>
          <cell r="ES343">
            <v>0</v>
          </cell>
          <cell r="ET343">
            <v>0</v>
          </cell>
          <cell r="EU343">
            <v>0</v>
          </cell>
          <cell r="EV343">
            <v>0</v>
          </cell>
          <cell r="EW343">
            <v>0</v>
          </cell>
          <cell r="EX343">
            <v>0</v>
          </cell>
          <cell r="EY343">
            <v>0</v>
          </cell>
          <cell r="EZ343">
            <v>0</v>
          </cell>
          <cell r="FA343">
            <v>0</v>
          </cell>
          <cell r="FB343">
            <v>0</v>
          </cell>
          <cell r="FC343">
            <v>0</v>
          </cell>
          <cell r="FD343">
            <v>0</v>
          </cell>
          <cell r="FE343">
            <v>0</v>
          </cell>
          <cell r="FF343">
            <v>0</v>
          </cell>
          <cell r="FG343">
            <v>0</v>
          </cell>
          <cell r="FH343">
            <v>0</v>
          </cell>
          <cell r="FI343">
            <v>0</v>
          </cell>
          <cell r="FJ343">
            <v>0</v>
          </cell>
          <cell r="FK343">
            <v>0</v>
          </cell>
          <cell r="FL343">
            <v>0</v>
          </cell>
          <cell r="FM343">
            <v>450</v>
          </cell>
          <cell r="FN343">
            <v>53</v>
          </cell>
          <cell r="FO343">
            <v>53</v>
          </cell>
          <cell r="FP343">
            <v>106</v>
          </cell>
          <cell r="FQ343">
            <v>0</v>
          </cell>
          <cell r="FR343">
            <v>0</v>
          </cell>
          <cell r="FS343">
            <v>0</v>
          </cell>
          <cell r="FT343">
            <v>0</v>
          </cell>
          <cell r="FU343">
            <v>0</v>
          </cell>
          <cell r="FV343">
            <v>0</v>
          </cell>
          <cell r="FW343">
            <v>51</v>
          </cell>
        </row>
        <row r="344">
          <cell r="A344" t="str">
            <v>МПППриморскСЗФО</v>
          </cell>
          <cell r="B344" t="str">
            <v>Санкт-Петербургский</v>
          </cell>
          <cell r="C344" t="str">
            <v>Приморск</v>
          </cell>
          <cell r="D344" t="str">
            <v>МПП</v>
          </cell>
          <cell r="E344" t="str">
            <v>МПП</v>
          </cell>
          <cell r="F344" t="str">
            <v>да</v>
          </cell>
          <cell r="G344" t="str">
            <v>СЗФО</v>
          </cell>
          <cell r="H344" t="str">
            <v>Ленинградская область</v>
          </cell>
          <cell r="I344" t="str">
            <v>Западный</v>
          </cell>
          <cell r="J344" t="str">
            <v>Морской</v>
          </cell>
          <cell r="K344" t="str">
            <v>нет</v>
          </cell>
          <cell r="L344" t="str">
            <v>не применимо</v>
          </cell>
          <cell r="M344" t="str">
            <v>не применимо</v>
          </cell>
          <cell r="N344">
            <v>2190</v>
          </cell>
          <cell r="O344">
            <v>0</v>
          </cell>
          <cell r="P344">
            <v>0</v>
          </cell>
          <cell r="Q344">
            <v>6</v>
          </cell>
          <cell r="R344">
            <v>484</v>
          </cell>
          <cell r="S344">
            <v>431</v>
          </cell>
          <cell r="T344">
            <v>352</v>
          </cell>
          <cell r="U344">
            <v>364</v>
          </cell>
          <cell r="V344">
            <v>1631</v>
          </cell>
          <cell r="W344">
            <v>0</v>
          </cell>
          <cell r="X344">
            <v>1</v>
          </cell>
          <cell r="Y344">
            <v>0</v>
          </cell>
          <cell r="Z344">
            <v>0</v>
          </cell>
          <cell r="AA344">
            <v>1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1632</v>
          </cell>
          <cell r="AH344">
            <v>393</v>
          </cell>
          <cell r="AI344">
            <v>394</v>
          </cell>
          <cell r="AJ344">
            <v>392</v>
          </cell>
          <cell r="AK344">
            <v>404</v>
          </cell>
          <cell r="AL344">
            <v>1583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1583</v>
          </cell>
          <cell r="AX344">
            <v>415</v>
          </cell>
          <cell r="AY344">
            <v>429</v>
          </cell>
          <cell r="AZ344">
            <v>440</v>
          </cell>
          <cell r="BA344">
            <v>412</v>
          </cell>
          <cell r="BB344">
            <v>1696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1696</v>
          </cell>
          <cell r="BN344">
            <v>251</v>
          </cell>
          <cell r="BO344">
            <v>255</v>
          </cell>
          <cell r="BP344">
            <v>506</v>
          </cell>
          <cell r="BQ344">
            <v>208</v>
          </cell>
          <cell r="BR344">
            <v>208</v>
          </cell>
          <cell r="BS344">
            <v>416</v>
          </cell>
          <cell r="BT344">
            <v>156</v>
          </cell>
          <cell r="BU344">
            <v>155</v>
          </cell>
          <cell r="BV344">
            <v>311</v>
          </cell>
          <cell r="BW344">
            <v>182</v>
          </cell>
          <cell r="BX344">
            <v>182</v>
          </cell>
          <cell r="BY344">
            <v>364</v>
          </cell>
          <cell r="BZ344">
            <v>1597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1597</v>
          </cell>
          <cell r="CL344">
            <v>215</v>
          </cell>
          <cell r="CM344">
            <v>210</v>
          </cell>
          <cell r="CN344">
            <v>425</v>
          </cell>
          <cell r="CO344">
            <v>222</v>
          </cell>
          <cell r="CP344">
            <v>223</v>
          </cell>
          <cell r="CQ344">
            <v>445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C344">
            <v>0</v>
          </cell>
          <cell r="DD344">
            <v>188</v>
          </cell>
          <cell r="DE344">
            <v>189</v>
          </cell>
          <cell r="DF344">
            <v>377</v>
          </cell>
          <cell r="DG344">
            <v>216</v>
          </cell>
          <cell r="DH344">
            <v>215</v>
          </cell>
          <cell r="DI344">
            <v>431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1678</v>
          </cell>
          <cell r="DW344">
            <v>0</v>
          </cell>
          <cell r="DX344">
            <v>0</v>
          </cell>
          <cell r="DY344">
            <v>1678</v>
          </cell>
          <cell r="DZ344">
            <v>233</v>
          </cell>
          <cell r="EA344">
            <v>234</v>
          </cell>
          <cell r="EB344">
            <v>467</v>
          </cell>
          <cell r="EC344">
            <v>209</v>
          </cell>
          <cell r="ED344">
            <v>208</v>
          </cell>
          <cell r="EE344">
            <v>417</v>
          </cell>
          <cell r="EF344">
            <v>168</v>
          </cell>
          <cell r="EG344">
            <v>165</v>
          </cell>
          <cell r="EH344">
            <v>333</v>
          </cell>
          <cell r="EI344">
            <v>197</v>
          </cell>
          <cell r="EJ344">
            <v>177</v>
          </cell>
          <cell r="EK344">
            <v>374</v>
          </cell>
          <cell r="EL344">
            <v>1591</v>
          </cell>
          <cell r="EM344">
            <v>0</v>
          </cell>
          <cell r="EN344">
            <v>0</v>
          </cell>
          <cell r="EO344">
            <v>0</v>
          </cell>
          <cell r="EP344">
            <v>0</v>
          </cell>
          <cell r="EQ344">
            <v>0</v>
          </cell>
          <cell r="ER344">
            <v>0</v>
          </cell>
          <cell r="ES344">
            <v>0</v>
          </cell>
          <cell r="ET344">
            <v>0</v>
          </cell>
          <cell r="EU344">
            <v>0</v>
          </cell>
          <cell r="EV344">
            <v>0</v>
          </cell>
          <cell r="EW344">
            <v>0</v>
          </cell>
          <cell r="EX344">
            <v>0</v>
          </cell>
          <cell r="EY344">
            <v>0</v>
          </cell>
          <cell r="EZ344">
            <v>0</v>
          </cell>
          <cell r="FA344">
            <v>0</v>
          </cell>
          <cell r="FB344">
            <v>0</v>
          </cell>
          <cell r="FC344">
            <v>0</v>
          </cell>
          <cell r="FD344">
            <v>0</v>
          </cell>
          <cell r="FE344">
            <v>0</v>
          </cell>
          <cell r="FF344">
            <v>0</v>
          </cell>
          <cell r="FG344">
            <v>0</v>
          </cell>
          <cell r="FH344">
            <v>0</v>
          </cell>
          <cell r="FI344">
            <v>0</v>
          </cell>
          <cell r="FJ344">
            <v>0</v>
          </cell>
          <cell r="FK344">
            <v>0</v>
          </cell>
          <cell r="FL344">
            <v>0</v>
          </cell>
          <cell r="FM344">
            <v>1591</v>
          </cell>
          <cell r="FN344">
            <v>218</v>
          </cell>
          <cell r="FO344">
            <v>166</v>
          </cell>
          <cell r="FP344">
            <v>384</v>
          </cell>
          <cell r="FQ344">
            <v>0</v>
          </cell>
          <cell r="FR344">
            <v>0</v>
          </cell>
          <cell r="FS344">
            <v>0</v>
          </cell>
          <cell r="FT344">
            <v>0</v>
          </cell>
          <cell r="FU344">
            <v>0</v>
          </cell>
          <cell r="FV344">
            <v>0</v>
          </cell>
          <cell r="FW344">
            <v>190</v>
          </cell>
        </row>
        <row r="345">
          <cell r="A345" t="str">
            <v>МПППровиденияДФО</v>
          </cell>
          <cell r="B345" t="str">
            <v>Владивостокский</v>
          </cell>
          <cell r="C345" t="str">
            <v>Провидения</v>
          </cell>
          <cell r="D345" t="str">
            <v>МПП</v>
          </cell>
          <cell r="E345" t="str">
            <v>МПП</v>
          </cell>
          <cell r="F345" t="str">
            <v>да</v>
          </cell>
          <cell r="G345" t="str">
            <v>ДФО</v>
          </cell>
          <cell r="H345" t="str">
            <v>Чукотский автономный округ</v>
          </cell>
          <cell r="I345" t="str">
            <v>Арктика</v>
          </cell>
          <cell r="J345" t="str">
            <v>Морской</v>
          </cell>
          <cell r="K345" t="str">
            <v>да</v>
          </cell>
          <cell r="L345" t="str">
            <v>не применимо</v>
          </cell>
          <cell r="M345" t="str">
            <v>не применимо</v>
          </cell>
          <cell r="N345">
            <v>273</v>
          </cell>
          <cell r="O345">
            <v>0</v>
          </cell>
          <cell r="P345">
            <v>0</v>
          </cell>
          <cell r="Q345">
            <v>3</v>
          </cell>
          <cell r="R345">
            <v>0</v>
          </cell>
          <cell r="S345">
            <v>0</v>
          </cell>
          <cell r="T345">
            <v>8</v>
          </cell>
          <cell r="U345">
            <v>8</v>
          </cell>
          <cell r="V345">
            <v>16</v>
          </cell>
          <cell r="W345">
            <v>0</v>
          </cell>
          <cell r="X345">
            <v>0</v>
          </cell>
          <cell r="Y345">
            <v>3</v>
          </cell>
          <cell r="Z345">
            <v>0</v>
          </cell>
          <cell r="AA345">
            <v>3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19</v>
          </cell>
          <cell r="AH345">
            <v>0</v>
          </cell>
          <cell r="AI345">
            <v>0</v>
          </cell>
          <cell r="AJ345">
            <v>10</v>
          </cell>
          <cell r="AK345">
            <v>6</v>
          </cell>
          <cell r="AL345">
            <v>16</v>
          </cell>
          <cell r="AM345">
            <v>0</v>
          </cell>
          <cell r="AN345">
            <v>0</v>
          </cell>
          <cell r="AO345">
            <v>6</v>
          </cell>
          <cell r="AP345">
            <v>0</v>
          </cell>
          <cell r="AQ345">
            <v>6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22</v>
          </cell>
          <cell r="AX345">
            <v>0</v>
          </cell>
          <cell r="AY345">
            <v>0</v>
          </cell>
          <cell r="AZ345">
            <v>6</v>
          </cell>
          <cell r="BA345">
            <v>8</v>
          </cell>
          <cell r="BB345">
            <v>14</v>
          </cell>
          <cell r="BC345">
            <v>0</v>
          </cell>
          <cell r="BD345">
            <v>0</v>
          </cell>
          <cell r="BE345">
            <v>14</v>
          </cell>
          <cell r="BF345">
            <v>1</v>
          </cell>
          <cell r="BG345">
            <v>15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29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6</v>
          </cell>
          <cell r="BU345">
            <v>7</v>
          </cell>
          <cell r="BV345">
            <v>13</v>
          </cell>
          <cell r="BW345">
            <v>2</v>
          </cell>
          <cell r="BX345">
            <v>6</v>
          </cell>
          <cell r="BY345">
            <v>8</v>
          </cell>
          <cell r="BZ345">
            <v>21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21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>
            <v>0</v>
          </cell>
          <cell r="CR345">
            <v>0</v>
          </cell>
          <cell r="CS345">
            <v>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C345">
            <v>0</v>
          </cell>
          <cell r="DD345">
            <v>1</v>
          </cell>
          <cell r="DE345">
            <v>4</v>
          </cell>
          <cell r="DF345">
            <v>5</v>
          </cell>
          <cell r="DG345">
            <v>4</v>
          </cell>
          <cell r="DH345">
            <v>3</v>
          </cell>
          <cell r="DI345">
            <v>7</v>
          </cell>
          <cell r="DJ345">
            <v>0</v>
          </cell>
          <cell r="DK345">
            <v>0</v>
          </cell>
          <cell r="DL345">
            <v>0</v>
          </cell>
          <cell r="DM345">
            <v>0</v>
          </cell>
          <cell r="DN345">
            <v>0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0</v>
          </cell>
          <cell r="DT345">
            <v>0</v>
          </cell>
          <cell r="DU345">
            <v>0</v>
          </cell>
          <cell r="DV345">
            <v>12</v>
          </cell>
          <cell r="DW345">
            <v>0</v>
          </cell>
          <cell r="DX345">
            <v>0</v>
          </cell>
          <cell r="DY345">
            <v>12</v>
          </cell>
          <cell r="DZ345">
            <v>0</v>
          </cell>
          <cell r="EA345">
            <v>0</v>
          </cell>
          <cell r="EB345">
            <v>0</v>
          </cell>
          <cell r="EC345">
            <v>0</v>
          </cell>
          <cell r="ED345">
            <v>0</v>
          </cell>
          <cell r="EE345">
            <v>0</v>
          </cell>
          <cell r="EF345">
            <v>5</v>
          </cell>
          <cell r="EG345">
            <v>4</v>
          </cell>
          <cell r="EH345">
            <v>9</v>
          </cell>
          <cell r="EI345">
            <v>1</v>
          </cell>
          <cell r="EJ345">
            <v>3</v>
          </cell>
          <cell r="EK345">
            <v>4</v>
          </cell>
          <cell r="EL345">
            <v>13</v>
          </cell>
          <cell r="EM345">
            <v>0</v>
          </cell>
          <cell r="EN345">
            <v>0</v>
          </cell>
          <cell r="EO345">
            <v>0</v>
          </cell>
          <cell r="EP345">
            <v>0</v>
          </cell>
          <cell r="EQ345">
            <v>0</v>
          </cell>
          <cell r="ER345">
            <v>0</v>
          </cell>
          <cell r="ES345">
            <v>0</v>
          </cell>
          <cell r="ET345">
            <v>0</v>
          </cell>
          <cell r="EU345">
            <v>0</v>
          </cell>
          <cell r="EV345">
            <v>0</v>
          </cell>
          <cell r="EW345">
            <v>0</v>
          </cell>
          <cell r="EX345">
            <v>0</v>
          </cell>
          <cell r="EY345">
            <v>0</v>
          </cell>
          <cell r="EZ345">
            <v>0</v>
          </cell>
          <cell r="FA345">
            <v>0</v>
          </cell>
          <cell r="FB345">
            <v>0</v>
          </cell>
          <cell r="FC345">
            <v>0</v>
          </cell>
          <cell r="FD345">
            <v>0</v>
          </cell>
          <cell r="FE345">
            <v>0</v>
          </cell>
          <cell r="FF345">
            <v>0</v>
          </cell>
          <cell r="FG345">
            <v>0</v>
          </cell>
          <cell r="FH345">
            <v>0</v>
          </cell>
          <cell r="FI345">
            <v>0</v>
          </cell>
          <cell r="FJ345">
            <v>0</v>
          </cell>
          <cell r="FK345">
            <v>0</v>
          </cell>
          <cell r="FL345">
            <v>0</v>
          </cell>
          <cell r="FM345">
            <v>13</v>
          </cell>
          <cell r="FN345">
            <v>0</v>
          </cell>
          <cell r="FO345">
            <v>0</v>
          </cell>
          <cell r="FP345">
            <v>0</v>
          </cell>
          <cell r="FQ345">
            <v>0</v>
          </cell>
          <cell r="FR345">
            <v>0</v>
          </cell>
          <cell r="FS345">
            <v>0</v>
          </cell>
          <cell r="FT345">
            <v>0</v>
          </cell>
          <cell r="FU345">
            <v>0</v>
          </cell>
          <cell r="FV345">
            <v>0</v>
          </cell>
          <cell r="FW345">
            <v>0</v>
          </cell>
        </row>
        <row r="346">
          <cell r="A346" t="str">
            <v>МППРостов-на-ДонуЮФО</v>
          </cell>
          <cell r="B346" t="str">
            <v>Ростовский</v>
          </cell>
          <cell r="C346" t="str">
            <v>Ростов-на-Дону</v>
          </cell>
          <cell r="D346" t="str">
            <v>МПП</v>
          </cell>
          <cell r="E346" t="str">
            <v>МПП</v>
          </cell>
          <cell r="F346" t="str">
            <v>да</v>
          </cell>
          <cell r="G346" t="str">
            <v>ЮФО</v>
          </cell>
          <cell r="H346" t="str">
            <v>Ростовская область</v>
          </cell>
          <cell r="I346" t="str">
            <v>АЧБ</v>
          </cell>
          <cell r="J346" t="str">
            <v>Морской</v>
          </cell>
          <cell r="K346" t="str">
            <v>нет</v>
          </cell>
          <cell r="L346" t="str">
            <v>не применимо</v>
          </cell>
          <cell r="M346" t="str">
            <v>не применимо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985</v>
          </cell>
          <cell r="S346">
            <v>1553</v>
          </cell>
          <cell r="T346">
            <v>1697</v>
          </cell>
          <cell r="U346">
            <v>1784</v>
          </cell>
          <cell r="V346">
            <v>6019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6019</v>
          </cell>
          <cell r="AH346">
            <v>1515</v>
          </cell>
          <cell r="AI346">
            <v>1736</v>
          </cell>
          <cell r="AJ346">
            <v>1804</v>
          </cell>
          <cell r="AK346">
            <v>1646</v>
          </cell>
          <cell r="AL346">
            <v>6701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6701</v>
          </cell>
          <cell r="AX346">
            <v>1430</v>
          </cell>
          <cell r="AY346">
            <v>1990</v>
          </cell>
          <cell r="AZ346">
            <v>2074</v>
          </cell>
          <cell r="BA346">
            <v>2032</v>
          </cell>
          <cell r="BB346">
            <v>7526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7526</v>
          </cell>
          <cell r="BN346">
            <v>827</v>
          </cell>
          <cell r="BO346">
            <v>858</v>
          </cell>
          <cell r="BP346">
            <v>1685</v>
          </cell>
          <cell r="BQ346">
            <v>921</v>
          </cell>
          <cell r="BR346">
            <v>866</v>
          </cell>
          <cell r="BS346">
            <v>1787</v>
          </cell>
          <cell r="BT346">
            <v>938</v>
          </cell>
          <cell r="BU346">
            <v>954</v>
          </cell>
          <cell r="BV346">
            <v>1892</v>
          </cell>
          <cell r="BW346">
            <v>889</v>
          </cell>
          <cell r="BX346">
            <v>939</v>
          </cell>
          <cell r="BY346">
            <v>1828</v>
          </cell>
          <cell r="BZ346">
            <v>7192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7192</v>
          </cell>
          <cell r="CL346">
            <v>700</v>
          </cell>
          <cell r="CM346">
            <v>740</v>
          </cell>
          <cell r="CN346">
            <v>1440</v>
          </cell>
          <cell r="CO346">
            <v>856</v>
          </cell>
          <cell r="CP346">
            <v>813</v>
          </cell>
          <cell r="CQ346">
            <v>1669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C346">
            <v>0</v>
          </cell>
          <cell r="DD346">
            <v>875</v>
          </cell>
          <cell r="DE346">
            <v>900</v>
          </cell>
          <cell r="DF346">
            <v>1775</v>
          </cell>
          <cell r="DG346">
            <v>709</v>
          </cell>
          <cell r="DH346">
            <v>761</v>
          </cell>
          <cell r="DI346">
            <v>1470</v>
          </cell>
          <cell r="DJ346">
            <v>0</v>
          </cell>
          <cell r="DK346">
            <v>0</v>
          </cell>
          <cell r="DL346">
            <v>0</v>
          </cell>
          <cell r="DM346">
            <v>0</v>
          </cell>
          <cell r="DN346">
            <v>0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0</v>
          </cell>
          <cell r="DT346">
            <v>0</v>
          </cell>
          <cell r="DU346">
            <v>0</v>
          </cell>
          <cell r="DV346">
            <v>6354</v>
          </cell>
          <cell r="DW346">
            <v>0</v>
          </cell>
          <cell r="DX346">
            <v>0</v>
          </cell>
          <cell r="DY346">
            <v>6354</v>
          </cell>
          <cell r="DZ346">
            <v>519</v>
          </cell>
          <cell r="EA346">
            <v>534</v>
          </cell>
          <cell r="EB346">
            <v>1053</v>
          </cell>
          <cell r="EC346">
            <v>703</v>
          </cell>
          <cell r="ED346">
            <v>679</v>
          </cell>
          <cell r="EE346">
            <v>1382</v>
          </cell>
          <cell r="EF346">
            <v>758</v>
          </cell>
          <cell r="EG346">
            <v>732</v>
          </cell>
          <cell r="EH346">
            <v>1490</v>
          </cell>
          <cell r="EI346">
            <v>610</v>
          </cell>
          <cell r="EJ346">
            <v>623</v>
          </cell>
          <cell r="EK346">
            <v>1233</v>
          </cell>
          <cell r="EL346">
            <v>5158</v>
          </cell>
          <cell r="EM346">
            <v>0</v>
          </cell>
          <cell r="EN346">
            <v>0</v>
          </cell>
          <cell r="EO346">
            <v>0</v>
          </cell>
          <cell r="EP346">
            <v>0</v>
          </cell>
          <cell r="EQ346">
            <v>0</v>
          </cell>
          <cell r="ER346">
            <v>0</v>
          </cell>
          <cell r="ES346">
            <v>0</v>
          </cell>
          <cell r="ET346">
            <v>0</v>
          </cell>
          <cell r="EU346">
            <v>0</v>
          </cell>
          <cell r="EV346">
            <v>0</v>
          </cell>
          <cell r="EW346">
            <v>0</v>
          </cell>
          <cell r="EX346">
            <v>0</v>
          </cell>
          <cell r="EY346">
            <v>0</v>
          </cell>
          <cell r="EZ346">
            <v>0</v>
          </cell>
          <cell r="FA346">
            <v>0</v>
          </cell>
          <cell r="FB346">
            <v>0</v>
          </cell>
          <cell r="FC346">
            <v>0</v>
          </cell>
          <cell r="FD346">
            <v>0</v>
          </cell>
          <cell r="FE346">
            <v>0</v>
          </cell>
          <cell r="FF346">
            <v>0</v>
          </cell>
          <cell r="FG346">
            <v>0</v>
          </cell>
          <cell r="FH346">
            <v>0</v>
          </cell>
          <cell r="FI346">
            <v>0</v>
          </cell>
          <cell r="FJ346">
            <v>0</v>
          </cell>
          <cell r="FK346">
            <v>0</v>
          </cell>
          <cell r="FL346">
            <v>0</v>
          </cell>
          <cell r="FM346">
            <v>5158</v>
          </cell>
          <cell r="FN346">
            <v>565</v>
          </cell>
          <cell r="FO346">
            <v>566</v>
          </cell>
          <cell r="FP346">
            <v>1131</v>
          </cell>
          <cell r="FQ346">
            <v>0</v>
          </cell>
          <cell r="FR346">
            <v>0</v>
          </cell>
          <cell r="FS346">
            <v>0</v>
          </cell>
          <cell r="FT346">
            <v>0</v>
          </cell>
          <cell r="FU346">
            <v>0</v>
          </cell>
          <cell r="FV346">
            <v>0</v>
          </cell>
          <cell r="FW346">
            <v>666</v>
          </cell>
        </row>
        <row r="347">
          <cell r="A347" t="str">
            <v>МППСабеттаУФО</v>
          </cell>
          <cell r="B347" t="str">
            <v>Мурманский</v>
          </cell>
          <cell r="C347" t="str">
            <v>Сабетта</v>
          </cell>
          <cell r="D347" t="str">
            <v>МПП</v>
          </cell>
          <cell r="E347" t="str">
            <v>МПП</v>
          </cell>
          <cell r="F347" t="str">
            <v>да</v>
          </cell>
          <cell r="G347" t="str">
            <v>УФО</v>
          </cell>
          <cell r="H347" t="str">
            <v>Ямало-Ненецкий автономный округ</v>
          </cell>
          <cell r="I347" t="str">
            <v>Арктика</v>
          </cell>
          <cell r="J347" t="str">
            <v>Морской</v>
          </cell>
          <cell r="K347" t="str">
            <v>да</v>
          </cell>
          <cell r="L347" t="str">
            <v>не применимо</v>
          </cell>
          <cell r="M347" t="str">
            <v>не применимо</v>
          </cell>
          <cell r="N347">
            <v>365</v>
          </cell>
          <cell r="O347">
            <v>0</v>
          </cell>
          <cell r="P347">
            <v>0</v>
          </cell>
          <cell r="Q347">
            <v>1</v>
          </cell>
          <cell r="R347">
            <v>22</v>
          </cell>
          <cell r="S347">
            <v>29</v>
          </cell>
          <cell r="T347">
            <v>76</v>
          </cell>
          <cell r="U347">
            <v>18</v>
          </cell>
          <cell r="V347">
            <v>145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145</v>
          </cell>
          <cell r="AH347">
            <v>48</v>
          </cell>
          <cell r="AI347">
            <v>50</v>
          </cell>
          <cell r="AJ347">
            <v>95</v>
          </cell>
          <cell r="AK347">
            <v>114</v>
          </cell>
          <cell r="AL347">
            <v>307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307</v>
          </cell>
          <cell r="AX347">
            <v>145</v>
          </cell>
          <cell r="AY347">
            <v>157</v>
          </cell>
          <cell r="AZ347">
            <v>157</v>
          </cell>
          <cell r="BA347">
            <v>149</v>
          </cell>
          <cell r="BB347">
            <v>608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608</v>
          </cell>
          <cell r="BN347">
            <v>75</v>
          </cell>
          <cell r="BO347">
            <v>75</v>
          </cell>
          <cell r="BP347">
            <v>150</v>
          </cell>
          <cell r="BQ347">
            <v>66</v>
          </cell>
          <cell r="BR347">
            <v>67</v>
          </cell>
          <cell r="BS347">
            <v>133</v>
          </cell>
          <cell r="BT347">
            <v>75</v>
          </cell>
          <cell r="BU347">
            <v>73</v>
          </cell>
          <cell r="BV347">
            <v>148</v>
          </cell>
          <cell r="BW347">
            <v>73</v>
          </cell>
          <cell r="BX347">
            <v>78</v>
          </cell>
          <cell r="BY347">
            <v>151</v>
          </cell>
          <cell r="BZ347">
            <v>582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582</v>
          </cell>
          <cell r="CL347">
            <v>68</v>
          </cell>
          <cell r="CM347">
            <v>66</v>
          </cell>
          <cell r="CN347">
            <v>134</v>
          </cell>
          <cell r="CO347">
            <v>67</v>
          </cell>
          <cell r="CP347">
            <v>69</v>
          </cell>
          <cell r="CQ347">
            <v>136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76</v>
          </cell>
          <cell r="DE347">
            <v>72</v>
          </cell>
          <cell r="DF347">
            <v>148</v>
          </cell>
          <cell r="DG347">
            <v>81</v>
          </cell>
          <cell r="DH347">
            <v>85</v>
          </cell>
          <cell r="DI347">
            <v>166</v>
          </cell>
          <cell r="DJ347">
            <v>0</v>
          </cell>
          <cell r="DK347">
            <v>0</v>
          </cell>
          <cell r="DL347">
            <v>0</v>
          </cell>
          <cell r="DM347">
            <v>0</v>
          </cell>
          <cell r="DN347">
            <v>0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0</v>
          </cell>
          <cell r="DT347">
            <v>0</v>
          </cell>
          <cell r="DU347">
            <v>0</v>
          </cell>
          <cell r="DV347">
            <v>584</v>
          </cell>
          <cell r="DW347">
            <v>0</v>
          </cell>
          <cell r="DX347">
            <v>0</v>
          </cell>
          <cell r="DY347">
            <v>584</v>
          </cell>
          <cell r="DZ347">
            <v>70</v>
          </cell>
          <cell r="EA347">
            <v>69</v>
          </cell>
          <cell r="EB347">
            <v>139</v>
          </cell>
          <cell r="EC347">
            <v>73</v>
          </cell>
          <cell r="ED347">
            <v>74</v>
          </cell>
          <cell r="EE347">
            <v>147</v>
          </cell>
          <cell r="EF347">
            <v>80</v>
          </cell>
          <cell r="EG347">
            <v>76</v>
          </cell>
          <cell r="EH347">
            <v>156</v>
          </cell>
          <cell r="EI347">
            <v>78</v>
          </cell>
          <cell r="EJ347">
            <v>78</v>
          </cell>
          <cell r="EK347">
            <v>156</v>
          </cell>
          <cell r="EL347">
            <v>598</v>
          </cell>
          <cell r="EM347">
            <v>0</v>
          </cell>
          <cell r="EN347">
            <v>0</v>
          </cell>
          <cell r="EO347">
            <v>0</v>
          </cell>
          <cell r="EP347">
            <v>0</v>
          </cell>
          <cell r="EQ347">
            <v>0</v>
          </cell>
          <cell r="ER347">
            <v>0</v>
          </cell>
          <cell r="ES347">
            <v>0</v>
          </cell>
          <cell r="ET347">
            <v>0</v>
          </cell>
          <cell r="EU347">
            <v>0</v>
          </cell>
          <cell r="EV347">
            <v>0</v>
          </cell>
          <cell r="EW347">
            <v>0</v>
          </cell>
          <cell r="EX347">
            <v>0</v>
          </cell>
          <cell r="EY347">
            <v>0</v>
          </cell>
          <cell r="EZ347">
            <v>0</v>
          </cell>
          <cell r="FA347">
            <v>0</v>
          </cell>
          <cell r="FB347">
            <v>0</v>
          </cell>
          <cell r="FC347">
            <v>0</v>
          </cell>
          <cell r="FD347">
            <v>0</v>
          </cell>
          <cell r="FE347">
            <v>0</v>
          </cell>
          <cell r="FF347">
            <v>0</v>
          </cell>
          <cell r="FG347">
            <v>0</v>
          </cell>
          <cell r="FH347">
            <v>0</v>
          </cell>
          <cell r="FI347">
            <v>0</v>
          </cell>
          <cell r="FJ347">
            <v>0</v>
          </cell>
          <cell r="FK347">
            <v>0</v>
          </cell>
          <cell r="FL347">
            <v>0</v>
          </cell>
          <cell r="FM347">
            <v>598</v>
          </cell>
          <cell r="FN347">
            <v>67</v>
          </cell>
          <cell r="FO347">
            <v>70</v>
          </cell>
          <cell r="FP347">
            <v>137</v>
          </cell>
          <cell r="FQ347">
            <v>0</v>
          </cell>
          <cell r="FR347">
            <v>0</v>
          </cell>
          <cell r="FS347">
            <v>0</v>
          </cell>
          <cell r="FT347">
            <v>0</v>
          </cell>
          <cell r="FU347">
            <v>0</v>
          </cell>
          <cell r="FV347">
            <v>0</v>
          </cell>
          <cell r="FW347">
            <v>62</v>
          </cell>
        </row>
        <row r="348">
          <cell r="A348" t="str">
            <v>МППСевастопольЮФО</v>
          </cell>
          <cell r="B348" t="str">
            <v>Крымский</v>
          </cell>
          <cell r="C348" t="str">
            <v>Севастополь</v>
          </cell>
          <cell r="D348" t="str">
            <v>МПП</v>
          </cell>
          <cell r="E348" t="str">
            <v>МПП</v>
          </cell>
          <cell r="F348" t="str">
            <v>да</v>
          </cell>
          <cell r="G348" t="str">
            <v>ЮФО</v>
          </cell>
          <cell r="H348" t="str">
            <v>г. Севастополь</v>
          </cell>
          <cell r="I348" t="str">
            <v>АЧБ</v>
          </cell>
          <cell r="J348" t="str">
            <v>Морской</v>
          </cell>
          <cell r="K348" t="str">
            <v>нет</v>
          </cell>
          <cell r="L348" t="str">
            <v>не применимо</v>
          </cell>
          <cell r="M348" t="str">
            <v>не применимо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56</v>
          </cell>
          <cell r="S348">
            <v>55</v>
          </cell>
          <cell r="T348">
            <v>130</v>
          </cell>
          <cell r="U348">
            <v>95</v>
          </cell>
          <cell r="V348">
            <v>336</v>
          </cell>
          <cell r="W348">
            <v>14</v>
          </cell>
          <cell r="X348">
            <v>52</v>
          </cell>
          <cell r="Y348">
            <v>71</v>
          </cell>
          <cell r="Z348">
            <v>18</v>
          </cell>
          <cell r="AA348">
            <v>155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491</v>
          </cell>
          <cell r="AH348">
            <v>49</v>
          </cell>
          <cell r="AI348">
            <v>32</v>
          </cell>
          <cell r="AJ348">
            <v>46</v>
          </cell>
          <cell r="AK348">
            <v>24</v>
          </cell>
          <cell r="AL348">
            <v>151</v>
          </cell>
          <cell r="AM348">
            <v>17</v>
          </cell>
          <cell r="AN348">
            <v>49</v>
          </cell>
          <cell r="AO348">
            <v>69</v>
          </cell>
          <cell r="AP348">
            <v>27</v>
          </cell>
          <cell r="AQ348">
            <v>162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313</v>
          </cell>
          <cell r="AX348">
            <v>21</v>
          </cell>
          <cell r="AY348">
            <v>22</v>
          </cell>
          <cell r="AZ348">
            <v>45</v>
          </cell>
          <cell r="BA348">
            <v>33</v>
          </cell>
          <cell r="BB348">
            <v>121</v>
          </cell>
          <cell r="BC348">
            <v>11</v>
          </cell>
          <cell r="BD348">
            <v>45</v>
          </cell>
          <cell r="BE348">
            <v>84</v>
          </cell>
          <cell r="BF348">
            <v>17</v>
          </cell>
          <cell r="BG348">
            <v>157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278</v>
          </cell>
          <cell r="BN348">
            <v>14</v>
          </cell>
          <cell r="BO348">
            <v>11</v>
          </cell>
          <cell r="BP348">
            <v>25</v>
          </cell>
          <cell r="BQ348">
            <v>12</v>
          </cell>
          <cell r="BR348">
            <v>15</v>
          </cell>
          <cell r="BS348">
            <v>27</v>
          </cell>
          <cell r="BT348">
            <v>15</v>
          </cell>
          <cell r="BU348">
            <v>16</v>
          </cell>
          <cell r="BV348">
            <v>31</v>
          </cell>
          <cell r="BW348">
            <v>5</v>
          </cell>
          <cell r="BX348">
            <v>2</v>
          </cell>
          <cell r="BY348">
            <v>7</v>
          </cell>
          <cell r="BZ348">
            <v>90</v>
          </cell>
          <cell r="CA348">
            <v>9</v>
          </cell>
          <cell r="CB348">
            <v>25</v>
          </cell>
          <cell r="CC348">
            <v>55</v>
          </cell>
          <cell r="CD348">
            <v>7</v>
          </cell>
          <cell r="CE348">
            <v>96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186</v>
          </cell>
          <cell r="CL348">
            <v>9</v>
          </cell>
          <cell r="CM348">
            <v>8</v>
          </cell>
          <cell r="CN348">
            <v>17</v>
          </cell>
          <cell r="CO348">
            <v>6</v>
          </cell>
          <cell r="CP348">
            <v>3</v>
          </cell>
          <cell r="CQ348">
            <v>9</v>
          </cell>
          <cell r="CR348">
            <v>9</v>
          </cell>
          <cell r="CS348">
            <v>7</v>
          </cell>
          <cell r="CT348">
            <v>16</v>
          </cell>
          <cell r="CU348">
            <v>30</v>
          </cell>
          <cell r="CV348">
            <v>26</v>
          </cell>
          <cell r="CW348">
            <v>56</v>
          </cell>
          <cell r="CX348">
            <v>0</v>
          </cell>
          <cell r="CY348">
            <v>0</v>
          </cell>
          <cell r="CZ348">
            <v>0</v>
          </cell>
          <cell r="DA348">
            <v>0</v>
          </cell>
          <cell r="DB348">
            <v>0</v>
          </cell>
          <cell r="DC348">
            <v>0</v>
          </cell>
          <cell r="DD348">
            <v>9</v>
          </cell>
          <cell r="DE348">
            <v>6</v>
          </cell>
          <cell r="DF348">
            <v>15</v>
          </cell>
          <cell r="DG348">
            <v>16</v>
          </cell>
          <cell r="DH348">
            <v>12</v>
          </cell>
          <cell r="DI348">
            <v>28</v>
          </cell>
          <cell r="DJ348">
            <v>47</v>
          </cell>
          <cell r="DK348">
            <v>42</v>
          </cell>
          <cell r="DL348">
            <v>89</v>
          </cell>
          <cell r="DM348">
            <v>31</v>
          </cell>
          <cell r="DN348">
            <v>26</v>
          </cell>
          <cell r="DO348">
            <v>57</v>
          </cell>
          <cell r="DP348">
            <v>0</v>
          </cell>
          <cell r="DQ348">
            <v>0</v>
          </cell>
          <cell r="DR348">
            <v>0</v>
          </cell>
          <cell r="DS348">
            <v>0</v>
          </cell>
          <cell r="DT348">
            <v>0</v>
          </cell>
          <cell r="DU348">
            <v>0</v>
          </cell>
          <cell r="DV348">
            <v>69</v>
          </cell>
          <cell r="DW348">
            <v>218</v>
          </cell>
          <cell r="DX348">
            <v>0</v>
          </cell>
          <cell r="DY348">
            <v>287</v>
          </cell>
          <cell r="DZ348">
            <v>12</v>
          </cell>
          <cell r="EA348">
            <v>9</v>
          </cell>
          <cell r="EB348">
            <v>21</v>
          </cell>
          <cell r="EC348">
            <v>17</v>
          </cell>
          <cell r="ED348">
            <v>17</v>
          </cell>
          <cell r="EE348">
            <v>34</v>
          </cell>
          <cell r="EF348">
            <v>13</v>
          </cell>
          <cell r="EG348">
            <v>13</v>
          </cell>
          <cell r="EH348">
            <v>26</v>
          </cell>
          <cell r="EI348">
            <v>14</v>
          </cell>
          <cell r="EJ348">
            <v>14</v>
          </cell>
          <cell r="EK348">
            <v>28</v>
          </cell>
          <cell r="EL348">
            <v>109</v>
          </cell>
          <cell r="EM348">
            <v>2</v>
          </cell>
          <cell r="EN348">
            <v>1</v>
          </cell>
          <cell r="EO348">
            <v>3</v>
          </cell>
          <cell r="EP348">
            <v>6</v>
          </cell>
          <cell r="EQ348">
            <v>2</v>
          </cell>
          <cell r="ER348">
            <v>8</v>
          </cell>
          <cell r="ES348">
            <v>19</v>
          </cell>
          <cell r="ET348">
            <v>14</v>
          </cell>
          <cell r="EU348">
            <v>33</v>
          </cell>
          <cell r="EV348">
            <v>13</v>
          </cell>
          <cell r="EW348">
            <v>16</v>
          </cell>
          <cell r="EX348">
            <v>29</v>
          </cell>
          <cell r="EY348">
            <v>73</v>
          </cell>
          <cell r="EZ348">
            <v>0</v>
          </cell>
          <cell r="FA348">
            <v>0</v>
          </cell>
          <cell r="FB348">
            <v>0</v>
          </cell>
          <cell r="FC348">
            <v>0</v>
          </cell>
          <cell r="FD348">
            <v>0</v>
          </cell>
          <cell r="FE348">
            <v>0</v>
          </cell>
          <cell r="FF348">
            <v>0</v>
          </cell>
          <cell r="FG348">
            <v>0</v>
          </cell>
          <cell r="FH348">
            <v>0</v>
          </cell>
          <cell r="FI348">
            <v>0</v>
          </cell>
          <cell r="FJ348">
            <v>0</v>
          </cell>
          <cell r="FK348">
            <v>0</v>
          </cell>
          <cell r="FL348">
            <v>0</v>
          </cell>
          <cell r="FM348">
            <v>182</v>
          </cell>
          <cell r="FN348">
            <v>17</v>
          </cell>
          <cell r="FO348">
            <v>16</v>
          </cell>
          <cell r="FP348">
            <v>33</v>
          </cell>
          <cell r="FQ348">
            <v>4</v>
          </cell>
          <cell r="FR348">
            <v>5</v>
          </cell>
          <cell r="FS348">
            <v>9</v>
          </cell>
          <cell r="FT348">
            <v>0</v>
          </cell>
          <cell r="FU348">
            <v>0</v>
          </cell>
          <cell r="FV348">
            <v>0</v>
          </cell>
          <cell r="FW348">
            <v>21</v>
          </cell>
        </row>
        <row r="349">
          <cell r="A349" t="str">
            <v>МППСоветская ГаваньДФО</v>
          </cell>
          <cell r="B349" t="str">
            <v>Хабаровский</v>
          </cell>
          <cell r="C349" t="str">
            <v>Советская Гавань</v>
          </cell>
          <cell r="D349" t="str">
            <v>МПП</v>
          </cell>
          <cell r="E349" t="str">
            <v>МПП</v>
          </cell>
          <cell r="F349" t="str">
            <v>да</v>
          </cell>
          <cell r="G349" t="str">
            <v>ДФО</v>
          </cell>
          <cell r="H349" t="str">
            <v>Хабаровский край</v>
          </cell>
          <cell r="I349" t="str">
            <v>Восток</v>
          </cell>
          <cell r="J349" t="str">
            <v>Порты ДВ</v>
          </cell>
          <cell r="K349" t="str">
            <v>нет</v>
          </cell>
          <cell r="L349" t="str">
            <v>не применимо</v>
          </cell>
          <cell r="M349" t="str">
            <v>не применимо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13</v>
          </cell>
          <cell r="S349">
            <v>36</v>
          </cell>
          <cell r="T349">
            <v>38</v>
          </cell>
          <cell r="U349">
            <v>39</v>
          </cell>
          <cell r="V349">
            <v>126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126</v>
          </cell>
          <cell r="AH349">
            <v>18</v>
          </cell>
          <cell r="AI349">
            <v>48</v>
          </cell>
          <cell r="AJ349">
            <v>35</v>
          </cell>
          <cell r="AK349">
            <v>45</v>
          </cell>
          <cell r="AL349">
            <v>146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146</v>
          </cell>
          <cell r="AX349">
            <v>12</v>
          </cell>
          <cell r="AY349">
            <v>48</v>
          </cell>
          <cell r="AZ349">
            <v>42</v>
          </cell>
          <cell r="BA349">
            <v>34</v>
          </cell>
          <cell r="BB349">
            <v>136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136</v>
          </cell>
          <cell r="BN349">
            <v>6</v>
          </cell>
          <cell r="BO349">
            <v>6</v>
          </cell>
          <cell r="BP349">
            <v>12</v>
          </cell>
          <cell r="BQ349">
            <v>21</v>
          </cell>
          <cell r="BR349">
            <v>20</v>
          </cell>
          <cell r="BS349">
            <v>41</v>
          </cell>
          <cell r="BT349">
            <v>17</v>
          </cell>
          <cell r="BU349">
            <v>25</v>
          </cell>
          <cell r="BV349">
            <v>42</v>
          </cell>
          <cell r="BW349">
            <v>14</v>
          </cell>
          <cell r="BX349">
            <v>20</v>
          </cell>
          <cell r="BY349">
            <v>34</v>
          </cell>
          <cell r="BZ349">
            <v>129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129</v>
          </cell>
          <cell r="CL349">
            <v>2</v>
          </cell>
          <cell r="CM349">
            <v>6</v>
          </cell>
          <cell r="CN349">
            <v>8</v>
          </cell>
          <cell r="CO349">
            <v>14</v>
          </cell>
          <cell r="CP349">
            <v>17</v>
          </cell>
          <cell r="CQ349">
            <v>31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C349">
            <v>0</v>
          </cell>
          <cell r="DD349">
            <v>13</v>
          </cell>
          <cell r="DE349">
            <v>22</v>
          </cell>
          <cell r="DF349">
            <v>35</v>
          </cell>
          <cell r="DG349">
            <v>12</v>
          </cell>
          <cell r="DH349">
            <v>15</v>
          </cell>
          <cell r="DI349">
            <v>27</v>
          </cell>
          <cell r="DJ349">
            <v>0</v>
          </cell>
          <cell r="DK349">
            <v>0</v>
          </cell>
          <cell r="DL349">
            <v>0</v>
          </cell>
          <cell r="DM349">
            <v>0</v>
          </cell>
          <cell r="DN349">
            <v>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0</v>
          </cell>
          <cell r="DT349">
            <v>0</v>
          </cell>
          <cell r="DU349">
            <v>0</v>
          </cell>
          <cell r="DV349">
            <v>101</v>
          </cell>
          <cell r="DW349">
            <v>0</v>
          </cell>
          <cell r="DX349">
            <v>0</v>
          </cell>
          <cell r="DY349">
            <v>101</v>
          </cell>
          <cell r="DZ349">
            <v>2</v>
          </cell>
          <cell r="EA349">
            <v>3</v>
          </cell>
          <cell r="EB349">
            <v>5</v>
          </cell>
          <cell r="EC349">
            <v>9</v>
          </cell>
          <cell r="ED349">
            <v>11</v>
          </cell>
          <cell r="EE349">
            <v>20</v>
          </cell>
          <cell r="EF349">
            <v>6</v>
          </cell>
          <cell r="EG349">
            <v>11</v>
          </cell>
          <cell r="EH349">
            <v>17</v>
          </cell>
          <cell r="EI349">
            <v>9</v>
          </cell>
          <cell r="EJ349">
            <v>12</v>
          </cell>
          <cell r="EK349">
            <v>21</v>
          </cell>
          <cell r="EL349">
            <v>63</v>
          </cell>
          <cell r="EM349">
            <v>0</v>
          </cell>
          <cell r="EN349">
            <v>0</v>
          </cell>
          <cell r="EO349">
            <v>0</v>
          </cell>
          <cell r="EP349">
            <v>0</v>
          </cell>
          <cell r="EQ349">
            <v>0</v>
          </cell>
          <cell r="ER349">
            <v>0</v>
          </cell>
          <cell r="ES349">
            <v>0</v>
          </cell>
          <cell r="ET349">
            <v>0</v>
          </cell>
          <cell r="EU349">
            <v>0</v>
          </cell>
          <cell r="EV349">
            <v>0</v>
          </cell>
          <cell r="EW349">
            <v>0</v>
          </cell>
          <cell r="EX349">
            <v>0</v>
          </cell>
          <cell r="EY349">
            <v>0</v>
          </cell>
          <cell r="EZ349">
            <v>0</v>
          </cell>
          <cell r="FA349">
            <v>0</v>
          </cell>
          <cell r="FB349">
            <v>0</v>
          </cell>
          <cell r="FC349">
            <v>0</v>
          </cell>
          <cell r="FD349">
            <v>0</v>
          </cell>
          <cell r="FE349">
            <v>0</v>
          </cell>
          <cell r="FF349">
            <v>0</v>
          </cell>
          <cell r="FG349">
            <v>0</v>
          </cell>
          <cell r="FH349">
            <v>0</v>
          </cell>
          <cell r="FI349">
            <v>0</v>
          </cell>
          <cell r="FJ349">
            <v>0</v>
          </cell>
          <cell r="FK349">
            <v>0</v>
          </cell>
          <cell r="FL349">
            <v>0</v>
          </cell>
          <cell r="FM349">
            <v>63</v>
          </cell>
          <cell r="FN349">
            <v>2</v>
          </cell>
          <cell r="FO349">
            <v>4</v>
          </cell>
          <cell r="FP349">
            <v>6</v>
          </cell>
          <cell r="FQ349">
            <v>0</v>
          </cell>
          <cell r="FR349">
            <v>0</v>
          </cell>
          <cell r="FS349">
            <v>0</v>
          </cell>
          <cell r="FT349">
            <v>0</v>
          </cell>
          <cell r="FU349">
            <v>0</v>
          </cell>
          <cell r="FV349">
            <v>0</v>
          </cell>
          <cell r="FW349">
            <v>8</v>
          </cell>
        </row>
        <row r="350">
          <cell r="A350" t="str">
            <v>МППСочиЮФО</v>
          </cell>
          <cell r="B350" t="str">
            <v>Сочинский</v>
          </cell>
          <cell r="C350" t="str">
            <v>Сочи</v>
          </cell>
          <cell r="D350" t="str">
            <v>МПП</v>
          </cell>
          <cell r="E350" t="str">
            <v>МПП</v>
          </cell>
          <cell r="F350" t="str">
            <v>да</v>
          </cell>
          <cell r="G350" t="str">
            <v>ЮФО</v>
          </cell>
          <cell r="H350" t="str">
            <v>Краснодарский край</v>
          </cell>
          <cell r="I350" t="str">
            <v>АЧБ</v>
          </cell>
          <cell r="J350" t="str">
            <v>Морской</v>
          </cell>
          <cell r="K350" t="str">
            <v>нет</v>
          </cell>
          <cell r="L350" t="str">
            <v>не применимо</v>
          </cell>
          <cell r="M350" t="str">
            <v>не применимо</v>
          </cell>
          <cell r="N350">
            <v>900</v>
          </cell>
          <cell r="O350">
            <v>0</v>
          </cell>
          <cell r="P350">
            <v>0</v>
          </cell>
          <cell r="Q350">
            <v>900</v>
          </cell>
          <cell r="R350">
            <v>0</v>
          </cell>
          <cell r="S350">
            <v>0</v>
          </cell>
          <cell r="T350">
            <v>1</v>
          </cell>
          <cell r="U350">
            <v>0</v>
          </cell>
          <cell r="V350">
            <v>1</v>
          </cell>
          <cell r="W350">
            <v>15</v>
          </cell>
          <cell r="X350">
            <v>47</v>
          </cell>
          <cell r="Y350">
            <v>60</v>
          </cell>
          <cell r="Z350">
            <v>25</v>
          </cell>
          <cell r="AA350">
            <v>147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148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12</v>
          </cell>
          <cell r="AN350">
            <v>41</v>
          </cell>
          <cell r="AO350">
            <v>70</v>
          </cell>
          <cell r="AP350">
            <v>28</v>
          </cell>
          <cell r="AQ350">
            <v>151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151</v>
          </cell>
          <cell r="AX350">
            <v>4</v>
          </cell>
          <cell r="AY350">
            <v>0</v>
          </cell>
          <cell r="AZ350">
            <v>0</v>
          </cell>
          <cell r="BA350">
            <v>0</v>
          </cell>
          <cell r="BB350">
            <v>4</v>
          </cell>
          <cell r="BC350">
            <v>12</v>
          </cell>
          <cell r="BD350">
            <v>59</v>
          </cell>
          <cell r="BE350">
            <v>66</v>
          </cell>
          <cell r="BF350">
            <v>21</v>
          </cell>
          <cell r="BG350">
            <v>158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162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3</v>
          </cell>
          <cell r="CB350">
            <v>28</v>
          </cell>
          <cell r="CC350">
            <v>31</v>
          </cell>
          <cell r="CD350">
            <v>22</v>
          </cell>
          <cell r="CE350">
            <v>84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84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2</v>
          </cell>
          <cell r="CS350">
            <v>3</v>
          </cell>
          <cell r="CT350">
            <v>5</v>
          </cell>
          <cell r="CU350">
            <v>27</v>
          </cell>
          <cell r="CV350">
            <v>13</v>
          </cell>
          <cell r="CW350">
            <v>40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0</v>
          </cell>
          <cell r="DD350">
            <v>0</v>
          </cell>
          <cell r="DE350">
            <v>0</v>
          </cell>
          <cell r="DF350">
            <v>0</v>
          </cell>
          <cell r="DG350">
            <v>6</v>
          </cell>
          <cell r="DH350">
            <v>8</v>
          </cell>
          <cell r="DI350">
            <v>14</v>
          </cell>
          <cell r="DJ350">
            <v>22</v>
          </cell>
          <cell r="DK350">
            <v>16</v>
          </cell>
          <cell r="DL350">
            <v>38</v>
          </cell>
          <cell r="DM350">
            <v>4</v>
          </cell>
          <cell r="DN350">
            <v>12</v>
          </cell>
          <cell r="DO350">
            <v>16</v>
          </cell>
          <cell r="DP350">
            <v>0</v>
          </cell>
          <cell r="DQ350">
            <v>0</v>
          </cell>
          <cell r="DR350">
            <v>0</v>
          </cell>
          <cell r="DS350">
            <v>0</v>
          </cell>
          <cell r="DT350">
            <v>0</v>
          </cell>
          <cell r="DU350">
            <v>0</v>
          </cell>
          <cell r="DV350">
            <v>14</v>
          </cell>
          <cell r="DW350">
            <v>99</v>
          </cell>
          <cell r="DX350">
            <v>0</v>
          </cell>
          <cell r="DY350">
            <v>113</v>
          </cell>
          <cell r="DZ350">
            <v>0</v>
          </cell>
          <cell r="EA350">
            <v>0</v>
          </cell>
          <cell r="EB350">
            <v>0</v>
          </cell>
          <cell r="EC350">
            <v>0</v>
          </cell>
          <cell r="ED350">
            <v>0</v>
          </cell>
          <cell r="EE350">
            <v>0</v>
          </cell>
          <cell r="EF350">
            <v>0</v>
          </cell>
          <cell r="EG350">
            <v>0</v>
          </cell>
          <cell r="EH350">
            <v>0</v>
          </cell>
          <cell r="EI350">
            <v>0</v>
          </cell>
          <cell r="EJ350">
            <v>0</v>
          </cell>
          <cell r="EK350">
            <v>0</v>
          </cell>
          <cell r="EL350">
            <v>0</v>
          </cell>
          <cell r="EM350">
            <v>5</v>
          </cell>
          <cell r="EN350">
            <v>2</v>
          </cell>
          <cell r="EO350">
            <v>7</v>
          </cell>
          <cell r="EP350">
            <v>22</v>
          </cell>
          <cell r="EQ350">
            <v>9</v>
          </cell>
          <cell r="ER350">
            <v>31</v>
          </cell>
          <cell r="ES350">
            <v>18</v>
          </cell>
          <cell r="ET350">
            <v>16</v>
          </cell>
          <cell r="EU350">
            <v>34</v>
          </cell>
          <cell r="EV350">
            <v>18</v>
          </cell>
          <cell r="EW350">
            <v>18</v>
          </cell>
          <cell r="EX350">
            <v>36</v>
          </cell>
          <cell r="EY350">
            <v>108</v>
          </cell>
          <cell r="EZ350">
            <v>0</v>
          </cell>
          <cell r="FA350">
            <v>0</v>
          </cell>
          <cell r="FB350">
            <v>0</v>
          </cell>
          <cell r="FC350">
            <v>0</v>
          </cell>
          <cell r="FD350">
            <v>0</v>
          </cell>
          <cell r="FE350">
            <v>0</v>
          </cell>
          <cell r="FF350">
            <v>0</v>
          </cell>
          <cell r="FG350">
            <v>0</v>
          </cell>
          <cell r="FH350">
            <v>0</v>
          </cell>
          <cell r="FI350">
            <v>0</v>
          </cell>
          <cell r="FJ350">
            <v>0</v>
          </cell>
          <cell r="FK350">
            <v>0</v>
          </cell>
          <cell r="FL350">
            <v>0</v>
          </cell>
          <cell r="FM350">
            <v>108</v>
          </cell>
          <cell r="FN350">
            <v>0</v>
          </cell>
          <cell r="FO350">
            <v>0</v>
          </cell>
          <cell r="FP350">
            <v>0</v>
          </cell>
          <cell r="FQ350">
            <v>10</v>
          </cell>
          <cell r="FR350">
            <v>9</v>
          </cell>
          <cell r="FS350">
            <v>19</v>
          </cell>
          <cell r="FT350">
            <v>0</v>
          </cell>
          <cell r="FU350">
            <v>0</v>
          </cell>
          <cell r="FV350">
            <v>0</v>
          </cell>
          <cell r="FW350">
            <v>0</v>
          </cell>
        </row>
        <row r="351">
          <cell r="A351" t="str">
            <v>МППТаганрогЮФО</v>
          </cell>
          <cell r="B351" t="str">
            <v>Ростовский</v>
          </cell>
          <cell r="C351" t="str">
            <v>Таганрог</v>
          </cell>
          <cell r="D351" t="str">
            <v>МПП</v>
          </cell>
          <cell r="E351" t="str">
            <v>МПП</v>
          </cell>
          <cell r="F351" t="str">
            <v>да</v>
          </cell>
          <cell r="G351" t="str">
            <v>ЮФО</v>
          </cell>
          <cell r="H351" t="str">
            <v>Ростовская область</v>
          </cell>
          <cell r="I351" t="str">
            <v>АЧБ</v>
          </cell>
          <cell r="J351" t="str">
            <v>Морской</v>
          </cell>
          <cell r="K351" t="str">
            <v>нет</v>
          </cell>
          <cell r="L351" t="str">
            <v>не применимо</v>
          </cell>
          <cell r="M351" t="str">
            <v>не применимо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198</v>
          </cell>
          <cell r="S351">
            <v>240</v>
          </cell>
          <cell r="T351">
            <v>240</v>
          </cell>
          <cell r="U351">
            <v>301</v>
          </cell>
          <cell r="V351">
            <v>979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979</v>
          </cell>
          <cell r="AH351">
            <v>251</v>
          </cell>
          <cell r="AI351">
            <v>199</v>
          </cell>
          <cell r="AJ351">
            <v>239</v>
          </cell>
          <cell r="AK351">
            <v>209</v>
          </cell>
          <cell r="AL351">
            <v>898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898</v>
          </cell>
          <cell r="AX351">
            <v>218</v>
          </cell>
          <cell r="AY351">
            <v>210</v>
          </cell>
          <cell r="AZ351">
            <v>244</v>
          </cell>
          <cell r="BA351">
            <v>249</v>
          </cell>
          <cell r="BB351">
            <v>921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921</v>
          </cell>
          <cell r="BN351">
            <v>118</v>
          </cell>
          <cell r="BO351">
            <v>105</v>
          </cell>
          <cell r="BP351">
            <v>223</v>
          </cell>
          <cell r="BQ351">
            <v>73</v>
          </cell>
          <cell r="BR351">
            <v>74</v>
          </cell>
          <cell r="BS351">
            <v>147</v>
          </cell>
          <cell r="BT351">
            <v>126</v>
          </cell>
          <cell r="BU351">
            <v>125</v>
          </cell>
          <cell r="BV351">
            <v>251</v>
          </cell>
          <cell r="BW351">
            <v>141</v>
          </cell>
          <cell r="BX351">
            <v>156</v>
          </cell>
          <cell r="BY351">
            <v>297</v>
          </cell>
          <cell r="BZ351">
            <v>918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918</v>
          </cell>
          <cell r="CL351">
            <v>119</v>
          </cell>
          <cell r="CM351">
            <v>121</v>
          </cell>
          <cell r="CN351">
            <v>240</v>
          </cell>
          <cell r="CO351">
            <v>118</v>
          </cell>
          <cell r="CP351">
            <v>120</v>
          </cell>
          <cell r="CQ351">
            <v>238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C351">
            <v>0</v>
          </cell>
          <cell r="DD351">
            <v>168</v>
          </cell>
          <cell r="DE351">
            <v>166</v>
          </cell>
          <cell r="DF351">
            <v>334</v>
          </cell>
          <cell r="DG351">
            <v>123</v>
          </cell>
          <cell r="DH351">
            <v>133</v>
          </cell>
          <cell r="DI351">
            <v>256</v>
          </cell>
          <cell r="DJ351">
            <v>0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0</v>
          </cell>
          <cell r="DT351">
            <v>0</v>
          </cell>
          <cell r="DU351">
            <v>0</v>
          </cell>
          <cell r="DV351">
            <v>1068</v>
          </cell>
          <cell r="DW351">
            <v>0</v>
          </cell>
          <cell r="DX351">
            <v>0</v>
          </cell>
          <cell r="DY351">
            <v>1068</v>
          </cell>
          <cell r="DZ351">
            <v>82</v>
          </cell>
          <cell r="EA351">
            <v>82</v>
          </cell>
          <cell r="EB351">
            <v>164</v>
          </cell>
          <cell r="EC351">
            <v>44</v>
          </cell>
          <cell r="ED351">
            <v>43</v>
          </cell>
          <cell r="EE351">
            <v>87</v>
          </cell>
          <cell r="EF351">
            <v>80</v>
          </cell>
          <cell r="EG351">
            <v>85</v>
          </cell>
          <cell r="EH351">
            <v>165</v>
          </cell>
          <cell r="EI351">
            <v>85</v>
          </cell>
          <cell r="EJ351">
            <v>90</v>
          </cell>
          <cell r="EK351">
            <v>175</v>
          </cell>
          <cell r="EL351">
            <v>591</v>
          </cell>
          <cell r="EM351">
            <v>0</v>
          </cell>
          <cell r="EN351">
            <v>0</v>
          </cell>
          <cell r="EO351">
            <v>0</v>
          </cell>
          <cell r="EP351">
            <v>0</v>
          </cell>
          <cell r="EQ351">
            <v>0</v>
          </cell>
          <cell r="ER351">
            <v>0</v>
          </cell>
          <cell r="ES351">
            <v>0</v>
          </cell>
          <cell r="ET351">
            <v>0</v>
          </cell>
          <cell r="EU351">
            <v>0</v>
          </cell>
          <cell r="EV351">
            <v>0</v>
          </cell>
          <cell r="EW351">
            <v>0</v>
          </cell>
          <cell r="EX351">
            <v>0</v>
          </cell>
          <cell r="EY351">
            <v>0</v>
          </cell>
          <cell r="EZ351">
            <v>0</v>
          </cell>
          <cell r="FA351">
            <v>0</v>
          </cell>
          <cell r="FB351">
            <v>0</v>
          </cell>
          <cell r="FC351">
            <v>0</v>
          </cell>
          <cell r="FD351">
            <v>0</v>
          </cell>
          <cell r="FE351">
            <v>0</v>
          </cell>
          <cell r="FF351">
            <v>0</v>
          </cell>
          <cell r="FG351">
            <v>0</v>
          </cell>
          <cell r="FH351">
            <v>0</v>
          </cell>
          <cell r="FI351">
            <v>0</v>
          </cell>
          <cell r="FJ351">
            <v>0</v>
          </cell>
          <cell r="FK351">
            <v>0</v>
          </cell>
          <cell r="FL351">
            <v>0</v>
          </cell>
          <cell r="FM351">
            <v>591</v>
          </cell>
          <cell r="FN351">
            <v>90</v>
          </cell>
          <cell r="FO351">
            <v>90</v>
          </cell>
          <cell r="FP351">
            <v>180</v>
          </cell>
          <cell r="FQ351">
            <v>0</v>
          </cell>
          <cell r="FR351">
            <v>0</v>
          </cell>
          <cell r="FS351">
            <v>0</v>
          </cell>
          <cell r="FT351">
            <v>0</v>
          </cell>
          <cell r="FU351">
            <v>0</v>
          </cell>
          <cell r="FV351">
            <v>0</v>
          </cell>
          <cell r="FW351">
            <v>73</v>
          </cell>
        </row>
        <row r="352">
          <cell r="A352" t="str">
            <v>МППТаманьЮФО</v>
          </cell>
          <cell r="B352" t="str">
            <v>Сочинский</v>
          </cell>
          <cell r="C352" t="str">
            <v>Тамань</v>
          </cell>
          <cell r="D352" t="str">
            <v>МПП</v>
          </cell>
          <cell r="E352" t="str">
            <v>МПП</v>
          </cell>
          <cell r="F352" t="str">
            <v>да</v>
          </cell>
          <cell r="G352" t="str">
            <v>ЮФО</v>
          </cell>
          <cell r="H352" t="str">
            <v>Краснодарский край</v>
          </cell>
          <cell r="I352" t="str">
            <v>АЧБ</v>
          </cell>
          <cell r="J352" t="str">
            <v>Морской</v>
          </cell>
          <cell r="K352" t="str">
            <v>нет</v>
          </cell>
          <cell r="L352" t="str">
            <v>не применимо</v>
          </cell>
          <cell r="M352" t="str">
            <v>не применимо</v>
          </cell>
          <cell r="N352">
            <v>2190</v>
          </cell>
          <cell r="O352">
            <v>0</v>
          </cell>
          <cell r="P352">
            <v>0</v>
          </cell>
          <cell r="Q352">
            <v>6</v>
          </cell>
          <cell r="R352">
            <v>248</v>
          </cell>
          <cell r="S352">
            <v>247</v>
          </cell>
          <cell r="T352">
            <v>202</v>
          </cell>
          <cell r="U352">
            <v>241</v>
          </cell>
          <cell r="V352">
            <v>938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938</v>
          </cell>
          <cell r="AH352">
            <v>252</v>
          </cell>
          <cell r="AI352">
            <v>222</v>
          </cell>
          <cell r="AJ352">
            <v>232</v>
          </cell>
          <cell r="AK352">
            <v>238</v>
          </cell>
          <cell r="AL352">
            <v>944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944</v>
          </cell>
          <cell r="AX352">
            <v>286</v>
          </cell>
          <cell r="AY352">
            <v>207</v>
          </cell>
          <cell r="AZ352">
            <v>208</v>
          </cell>
          <cell r="BA352">
            <v>226</v>
          </cell>
          <cell r="BB352">
            <v>927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927</v>
          </cell>
          <cell r="BN352">
            <v>158</v>
          </cell>
          <cell r="BO352">
            <v>152</v>
          </cell>
          <cell r="BP352">
            <v>310</v>
          </cell>
          <cell r="BQ352">
            <v>130</v>
          </cell>
          <cell r="BR352">
            <v>139</v>
          </cell>
          <cell r="BS352">
            <v>269</v>
          </cell>
          <cell r="BT352">
            <v>114</v>
          </cell>
          <cell r="BU352">
            <v>111</v>
          </cell>
          <cell r="BV352">
            <v>225</v>
          </cell>
          <cell r="BW352">
            <v>140</v>
          </cell>
          <cell r="BX352">
            <v>139</v>
          </cell>
          <cell r="BY352">
            <v>279</v>
          </cell>
          <cell r="BZ352">
            <v>1083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1083</v>
          </cell>
          <cell r="CL352">
            <v>166</v>
          </cell>
          <cell r="CM352">
            <v>155</v>
          </cell>
          <cell r="CN352">
            <v>321</v>
          </cell>
          <cell r="CO352">
            <v>156</v>
          </cell>
          <cell r="CP352">
            <v>159</v>
          </cell>
          <cell r="CQ352">
            <v>315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169</v>
          </cell>
          <cell r="DE352">
            <v>173</v>
          </cell>
          <cell r="DF352">
            <v>342</v>
          </cell>
          <cell r="DG352">
            <v>170</v>
          </cell>
          <cell r="DH352">
            <v>167</v>
          </cell>
          <cell r="DI352">
            <v>337</v>
          </cell>
          <cell r="DJ352">
            <v>0</v>
          </cell>
          <cell r="DK352">
            <v>0</v>
          </cell>
          <cell r="DL352">
            <v>0</v>
          </cell>
          <cell r="DM352">
            <v>0</v>
          </cell>
          <cell r="DN352">
            <v>0</v>
          </cell>
          <cell r="DO352">
            <v>0</v>
          </cell>
          <cell r="DP352">
            <v>0</v>
          </cell>
          <cell r="DQ352">
            <v>0</v>
          </cell>
          <cell r="DR352">
            <v>0</v>
          </cell>
          <cell r="DS352">
            <v>0</v>
          </cell>
          <cell r="DT352">
            <v>0</v>
          </cell>
          <cell r="DU352">
            <v>0</v>
          </cell>
          <cell r="DV352">
            <v>1315</v>
          </cell>
          <cell r="DW352">
            <v>0</v>
          </cell>
          <cell r="DX352">
            <v>0</v>
          </cell>
          <cell r="DY352">
            <v>1315</v>
          </cell>
          <cell r="DZ352">
            <v>113</v>
          </cell>
          <cell r="EA352">
            <v>111</v>
          </cell>
          <cell r="EB352">
            <v>224</v>
          </cell>
          <cell r="EC352">
            <v>166</v>
          </cell>
          <cell r="ED352">
            <v>168</v>
          </cell>
          <cell r="EE352">
            <v>334</v>
          </cell>
          <cell r="EF352">
            <v>146</v>
          </cell>
          <cell r="EG352">
            <v>145</v>
          </cell>
          <cell r="EH352">
            <v>291</v>
          </cell>
          <cell r="EI352">
            <v>166</v>
          </cell>
          <cell r="EJ352">
            <v>161</v>
          </cell>
          <cell r="EK352">
            <v>327</v>
          </cell>
          <cell r="EL352">
            <v>1176</v>
          </cell>
          <cell r="EM352">
            <v>62</v>
          </cell>
          <cell r="EN352">
            <v>67</v>
          </cell>
          <cell r="EO352">
            <v>129</v>
          </cell>
          <cell r="EP352">
            <v>0</v>
          </cell>
          <cell r="EQ352">
            <v>0</v>
          </cell>
          <cell r="ER352">
            <v>0</v>
          </cell>
          <cell r="ES352">
            <v>0</v>
          </cell>
          <cell r="ET352">
            <v>0</v>
          </cell>
          <cell r="EU352">
            <v>0</v>
          </cell>
          <cell r="EV352">
            <v>0</v>
          </cell>
          <cell r="EW352">
            <v>0</v>
          </cell>
          <cell r="EX352">
            <v>0</v>
          </cell>
          <cell r="EY352">
            <v>129</v>
          </cell>
          <cell r="EZ352">
            <v>0</v>
          </cell>
          <cell r="FA352">
            <v>0</v>
          </cell>
          <cell r="FB352">
            <v>0</v>
          </cell>
          <cell r="FC352">
            <v>0</v>
          </cell>
          <cell r="FD352">
            <v>0</v>
          </cell>
          <cell r="FE352">
            <v>0</v>
          </cell>
          <cell r="FF352">
            <v>0</v>
          </cell>
          <cell r="FG352">
            <v>0</v>
          </cell>
          <cell r="FH352">
            <v>0</v>
          </cell>
          <cell r="FI352">
            <v>0</v>
          </cell>
          <cell r="FJ352">
            <v>0</v>
          </cell>
          <cell r="FK352">
            <v>0</v>
          </cell>
          <cell r="FL352">
            <v>0</v>
          </cell>
          <cell r="FM352">
            <v>1305</v>
          </cell>
          <cell r="FN352">
            <v>175</v>
          </cell>
          <cell r="FO352">
            <v>184</v>
          </cell>
          <cell r="FP352">
            <v>359</v>
          </cell>
          <cell r="FQ352">
            <v>0</v>
          </cell>
          <cell r="FR352">
            <v>0</v>
          </cell>
          <cell r="FS352">
            <v>0</v>
          </cell>
          <cell r="FT352">
            <v>0</v>
          </cell>
          <cell r="FU352">
            <v>0</v>
          </cell>
          <cell r="FV352">
            <v>0</v>
          </cell>
          <cell r="FW352">
            <v>202</v>
          </cell>
        </row>
        <row r="353">
          <cell r="A353" t="str">
            <v>МППТемрюкЮФО</v>
          </cell>
          <cell r="B353" t="str">
            <v>Сочинский</v>
          </cell>
          <cell r="C353" t="str">
            <v>Темрюк</v>
          </cell>
          <cell r="D353" t="str">
            <v>МПП</v>
          </cell>
          <cell r="E353" t="str">
            <v>МПП</v>
          </cell>
          <cell r="F353" t="str">
            <v>да</v>
          </cell>
          <cell r="G353" t="str">
            <v>ЮФО</v>
          </cell>
          <cell r="H353" t="str">
            <v>Краснодарский край</v>
          </cell>
          <cell r="I353" t="str">
            <v>АЧБ</v>
          </cell>
          <cell r="J353" t="str">
            <v>Морской</v>
          </cell>
          <cell r="K353" t="str">
            <v>нет</v>
          </cell>
          <cell r="L353" t="str">
            <v>не применимо</v>
          </cell>
          <cell r="M353" t="str">
            <v>не применимо</v>
          </cell>
          <cell r="N353">
            <v>1095</v>
          </cell>
          <cell r="O353">
            <v>0</v>
          </cell>
          <cell r="P353">
            <v>0</v>
          </cell>
          <cell r="Q353">
            <v>3</v>
          </cell>
          <cell r="R353">
            <v>345</v>
          </cell>
          <cell r="S353">
            <v>290</v>
          </cell>
          <cell r="T353">
            <v>370</v>
          </cell>
          <cell r="U353">
            <v>471</v>
          </cell>
          <cell r="V353">
            <v>1476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1476</v>
          </cell>
          <cell r="AH353">
            <v>496</v>
          </cell>
          <cell r="AI353">
            <v>456</v>
          </cell>
          <cell r="AJ353">
            <v>495</v>
          </cell>
          <cell r="AK353">
            <v>413</v>
          </cell>
          <cell r="AL353">
            <v>1860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1860</v>
          </cell>
          <cell r="AX353">
            <v>494</v>
          </cell>
          <cell r="AY353">
            <v>507</v>
          </cell>
          <cell r="AZ353">
            <v>515</v>
          </cell>
          <cell r="BA353">
            <v>491</v>
          </cell>
          <cell r="BB353">
            <v>2007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2007</v>
          </cell>
          <cell r="BN353">
            <v>240</v>
          </cell>
          <cell r="BO353">
            <v>248</v>
          </cell>
          <cell r="BP353">
            <v>488</v>
          </cell>
          <cell r="BQ353">
            <v>233</v>
          </cell>
          <cell r="BR353">
            <v>244</v>
          </cell>
          <cell r="BS353">
            <v>477</v>
          </cell>
          <cell r="BT353">
            <v>206</v>
          </cell>
          <cell r="BU353">
            <v>219</v>
          </cell>
          <cell r="BV353">
            <v>425</v>
          </cell>
          <cell r="BW353">
            <v>230</v>
          </cell>
          <cell r="BX353">
            <v>236</v>
          </cell>
          <cell r="BY353">
            <v>466</v>
          </cell>
          <cell r="BZ353">
            <v>1856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1856</v>
          </cell>
          <cell r="CL353">
            <v>211</v>
          </cell>
          <cell r="CM353">
            <v>218</v>
          </cell>
          <cell r="CN353">
            <v>429</v>
          </cell>
          <cell r="CO353">
            <v>285</v>
          </cell>
          <cell r="CP353">
            <v>286</v>
          </cell>
          <cell r="CQ353">
            <v>571</v>
          </cell>
          <cell r="CR353">
            <v>0</v>
          </cell>
          <cell r="CS353">
            <v>0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0</v>
          </cell>
          <cell r="DB353">
            <v>0</v>
          </cell>
          <cell r="DC353">
            <v>0</v>
          </cell>
          <cell r="DD353">
            <v>239</v>
          </cell>
          <cell r="DE353">
            <v>245</v>
          </cell>
          <cell r="DF353">
            <v>484</v>
          </cell>
          <cell r="DG353">
            <v>218</v>
          </cell>
          <cell r="DH353">
            <v>219</v>
          </cell>
          <cell r="DI353">
            <v>437</v>
          </cell>
          <cell r="DJ353">
            <v>0</v>
          </cell>
          <cell r="DK353">
            <v>0</v>
          </cell>
          <cell r="DL353">
            <v>0</v>
          </cell>
          <cell r="DM353">
            <v>0</v>
          </cell>
          <cell r="DN353">
            <v>0</v>
          </cell>
          <cell r="DO353">
            <v>0</v>
          </cell>
          <cell r="DP353">
            <v>0</v>
          </cell>
          <cell r="DQ353">
            <v>0</v>
          </cell>
          <cell r="DR353">
            <v>0</v>
          </cell>
          <cell r="DS353">
            <v>0</v>
          </cell>
          <cell r="DT353">
            <v>0</v>
          </cell>
          <cell r="DU353">
            <v>0</v>
          </cell>
          <cell r="DV353">
            <v>1921</v>
          </cell>
          <cell r="DW353">
            <v>0</v>
          </cell>
          <cell r="DX353">
            <v>0</v>
          </cell>
          <cell r="DY353">
            <v>1921</v>
          </cell>
          <cell r="DZ353">
            <v>184</v>
          </cell>
          <cell r="EA353">
            <v>186</v>
          </cell>
          <cell r="EB353">
            <v>370</v>
          </cell>
          <cell r="EC353">
            <v>240</v>
          </cell>
          <cell r="ED353">
            <v>244</v>
          </cell>
          <cell r="EE353">
            <v>484</v>
          </cell>
          <cell r="EF353">
            <v>234</v>
          </cell>
          <cell r="EG353">
            <v>255</v>
          </cell>
          <cell r="EH353">
            <v>489</v>
          </cell>
          <cell r="EI353">
            <v>220</v>
          </cell>
          <cell r="EJ353">
            <v>238</v>
          </cell>
          <cell r="EK353">
            <v>458</v>
          </cell>
          <cell r="EL353">
            <v>1801</v>
          </cell>
          <cell r="EM353">
            <v>7</v>
          </cell>
          <cell r="EN353">
            <v>11</v>
          </cell>
          <cell r="EO353">
            <v>18</v>
          </cell>
          <cell r="EP353">
            <v>0</v>
          </cell>
          <cell r="EQ353">
            <v>0</v>
          </cell>
          <cell r="ER353">
            <v>0</v>
          </cell>
          <cell r="ES353">
            <v>0</v>
          </cell>
          <cell r="ET353">
            <v>0</v>
          </cell>
          <cell r="EU353">
            <v>0</v>
          </cell>
          <cell r="EV353">
            <v>0</v>
          </cell>
          <cell r="EW353">
            <v>0</v>
          </cell>
          <cell r="EX353">
            <v>0</v>
          </cell>
          <cell r="EY353">
            <v>18</v>
          </cell>
          <cell r="EZ353">
            <v>0</v>
          </cell>
          <cell r="FA353">
            <v>0</v>
          </cell>
          <cell r="FB353">
            <v>0</v>
          </cell>
          <cell r="FC353">
            <v>0</v>
          </cell>
          <cell r="FD353">
            <v>0</v>
          </cell>
          <cell r="FE353">
            <v>0</v>
          </cell>
          <cell r="FF353">
            <v>0</v>
          </cell>
          <cell r="FG353">
            <v>0</v>
          </cell>
          <cell r="FH353">
            <v>0</v>
          </cell>
          <cell r="FI353">
            <v>0</v>
          </cell>
          <cell r="FJ353">
            <v>0</v>
          </cell>
          <cell r="FK353">
            <v>0</v>
          </cell>
          <cell r="FL353">
            <v>0</v>
          </cell>
          <cell r="FM353">
            <v>1819</v>
          </cell>
          <cell r="FN353">
            <v>222</v>
          </cell>
          <cell r="FO353">
            <v>236</v>
          </cell>
          <cell r="FP353">
            <v>458</v>
          </cell>
          <cell r="FQ353">
            <v>0</v>
          </cell>
          <cell r="FR353">
            <v>0</v>
          </cell>
          <cell r="FS353">
            <v>0</v>
          </cell>
          <cell r="FT353">
            <v>0</v>
          </cell>
          <cell r="FU353">
            <v>0</v>
          </cell>
          <cell r="FV353">
            <v>0</v>
          </cell>
          <cell r="FW353">
            <v>239</v>
          </cell>
        </row>
        <row r="354">
          <cell r="A354" t="str">
            <v>МППТуапсеЮФО</v>
          </cell>
          <cell r="B354" t="str">
            <v>Сочинский</v>
          </cell>
          <cell r="C354" t="str">
            <v>Туапсе</v>
          </cell>
          <cell r="D354" t="str">
            <v>МПП</v>
          </cell>
          <cell r="E354" t="str">
            <v>МПП</v>
          </cell>
          <cell r="F354" t="str">
            <v>да</v>
          </cell>
          <cell r="G354" t="str">
            <v>ЮФО</v>
          </cell>
          <cell r="H354" t="str">
            <v>Краснодарский край</v>
          </cell>
          <cell r="I354" t="str">
            <v>АЧБ</v>
          </cell>
          <cell r="J354" t="str">
            <v>Морской</v>
          </cell>
          <cell r="K354" t="str">
            <v>нет</v>
          </cell>
          <cell r="L354" t="str">
            <v>не применимо</v>
          </cell>
          <cell r="M354" t="str">
            <v>не применимо</v>
          </cell>
          <cell r="N354">
            <v>1460</v>
          </cell>
          <cell r="O354">
            <v>0</v>
          </cell>
          <cell r="P354">
            <v>0</v>
          </cell>
          <cell r="Q354">
            <v>4</v>
          </cell>
          <cell r="R354">
            <v>554</v>
          </cell>
          <cell r="S354">
            <v>551</v>
          </cell>
          <cell r="T354">
            <v>527</v>
          </cell>
          <cell r="U354">
            <v>574</v>
          </cell>
          <cell r="V354">
            <v>2206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2206</v>
          </cell>
          <cell r="AH354">
            <v>584</v>
          </cell>
          <cell r="AI354">
            <v>525</v>
          </cell>
          <cell r="AJ354">
            <v>495</v>
          </cell>
          <cell r="AK354">
            <v>539</v>
          </cell>
          <cell r="AL354">
            <v>2143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2143</v>
          </cell>
          <cell r="AX354">
            <v>547</v>
          </cell>
          <cell r="AY354">
            <v>491</v>
          </cell>
          <cell r="AZ354">
            <v>569</v>
          </cell>
          <cell r="BA354">
            <v>705</v>
          </cell>
          <cell r="BB354">
            <v>2312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2312</v>
          </cell>
          <cell r="BN354">
            <v>320</v>
          </cell>
          <cell r="BO354">
            <v>337</v>
          </cell>
          <cell r="BP354">
            <v>657</v>
          </cell>
          <cell r="BQ354">
            <v>350</v>
          </cell>
          <cell r="BR354">
            <v>362</v>
          </cell>
          <cell r="BS354">
            <v>712</v>
          </cell>
          <cell r="BT354">
            <v>326</v>
          </cell>
          <cell r="BU354">
            <v>341</v>
          </cell>
          <cell r="BV354">
            <v>667</v>
          </cell>
          <cell r="BW354">
            <v>367</v>
          </cell>
          <cell r="BX354">
            <v>373</v>
          </cell>
          <cell r="BY354">
            <v>740</v>
          </cell>
          <cell r="BZ354">
            <v>2776</v>
          </cell>
          <cell r="CA354">
            <v>0</v>
          </cell>
          <cell r="CB354">
            <v>14</v>
          </cell>
          <cell r="CC354">
            <v>0</v>
          </cell>
          <cell r="CD354">
            <v>0</v>
          </cell>
          <cell r="CE354">
            <v>14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2790</v>
          </cell>
          <cell r="CL354">
            <v>336</v>
          </cell>
          <cell r="CM354">
            <v>349</v>
          </cell>
          <cell r="CN354">
            <v>685</v>
          </cell>
          <cell r="CO354">
            <v>336</v>
          </cell>
          <cell r="CP354">
            <v>344</v>
          </cell>
          <cell r="CQ354">
            <v>680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258</v>
          </cell>
          <cell r="DE354">
            <v>273</v>
          </cell>
          <cell r="DF354">
            <v>531</v>
          </cell>
          <cell r="DG354">
            <v>282</v>
          </cell>
          <cell r="DH354">
            <v>296</v>
          </cell>
          <cell r="DI354">
            <v>578</v>
          </cell>
          <cell r="DJ354">
            <v>0</v>
          </cell>
          <cell r="DK354">
            <v>0</v>
          </cell>
          <cell r="DL354">
            <v>0</v>
          </cell>
          <cell r="DM354">
            <v>0</v>
          </cell>
          <cell r="DN354">
            <v>0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0</v>
          </cell>
          <cell r="DT354">
            <v>0</v>
          </cell>
          <cell r="DU354">
            <v>0</v>
          </cell>
          <cell r="DV354">
            <v>2474</v>
          </cell>
          <cell r="DW354">
            <v>0</v>
          </cell>
          <cell r="DX354">
            <v>0</v>
          </cell>
          <cell r="DY354">
            <v>2474</v>
          </cell>
          <cell r="DZ354">
            <v>241</v>
          </cell>
          <cell r="EA354">
            <v>262</v>
          </cell>
          <cell r="EB354">
            <v>503</v>
          </cell>
          <cell r="EC354">
            <v>221</v>
          </cell>
          <cell r="ED354">
            <v>229</v>
          </cell>
          <cell r="EE354">
            <v>450</v>
          </cell>
          <cell r="EF354">
            <v>280</v>
          </cell>
          <cell r="EG354">
            <v>302</v>
          </cell>
          <cell r="EH354">
            <v>582</v>
          </cell>
          <cell r="EI354">
            <v>322</v>
          </cell>
          <cell r="EJ354">
            <v>327</v>
          </cell>
          <cell r="EK354">
            <v>649</v>
          </cell>
          <cell r="EL354">
            <v>2184</v>
          </cell>
          <cell r="EM354">
            <v>0</v>
          </cell>
          <cell r="EN354">
            <v>0</v>
          </cell>
          <cell r="EO354">
            <v>0</v>
          </cell>
          <cell r="EP354">
            <v>0</v>
          </cell>
          <cell r="EQ354">
            <v>0</v>
          </cell>
          <cell r="ER354">
            <v>0</v>
          </cell>
          <cell r="ES354">
            <v>0</v>
          </cell>
          <cell r="ET354">
            <v>0</v>
          </cell>
          <cell r="EU354">
            <v>0</v>
          </cell>
          <cell r="EV354">
            <v>0</v>
          </cell>
          <cell r="EW354">
            <v>0</v>
          </cell>
          <cell r="EX354">
            <v>0</v>
          </cell>
          <cell r="EY354">
            <v>0</v>
          </cell>
          <cell r="EZ354">
            <v>0</v>
          </cell>
          <cell r="FA354">
            <v>0</v>
          </cell>
          <cell r="FB354">
            <v>0</v>
          </cell>
          <cell r="FC354">
            <v>0</v>
          </cell>
          <cell r="FD354">
            <v>0</v>
          </cell>
          <cell r="FE354">
            <v>0</v>
          </cell>
          <cell r="FF354">
            <v>0</v>
          </cell>
          <cell r="FG354">
            <v>0</v>
          </cell>
          <cell r="FH354">
            <v>0</v>
          </cell>
          <cell r="FI354">
            <v>0</v>
          </cell>
          <cell r="FJ354">
            <v>0</v>
          </cell>
          <cell r="FK354">
            <v>0</v>
          </cell>
          <cell r="FL354">
            <v>0</v>
          </cell>
          <cell r="FM354">
            <v>2184</v>
          </cell>
          <cell r="FN354">
            <v>765</v>
          </cell>
          <cell r="FO354">
            <v>579</v>
          </cell>
          <cell r="FP354">
            <v>1344</v>
          </cell>
          <cell r="FQ354">
            <v>0</v>
          </cell>
          <cell r="FR354">
            <v>0</v>
          </cell>
          <cell r="FS354">
            <v>0</v>
          </cell>
          <cell r="FT354">
            <v>0</v>
          </cell>
          <cell r="FU354">
            <v>0</v>
          </cell>
          <cell r="FV354">
            <v>0</v>
          </cell>
          <cell r="FW354">
            <v>3070</v>
          </cell>
        </row>
        <row r="355">
          <cell r="A355" t="str">
            <v>МППУглегорскДФО</v>
          </cell>
          <cell r="B355" t="str">
            <v>Владивостокский</v>
          </cell>
          <cell r="C355" t="str">
            <v>Углегорск</v>
          </cell>
          <cell r="D355" t="str">
            <v>МПП</v>
          </cell>
          <cell r="E355" t="str">
            <v>МПП</v>
          </cell>
          <cell r="F355" t="str">
            <v>нет</v>
          </cell>
          <cell r="G355" t="str">
            <v>ДФО</v>
          </cell>
          <cell r="H355" t="str">
            <v>Сахалинская область</v>
          </cell>
          <cell r="I355" t="str">
            <v>Арктика</v>
          </cell>
          <cell r="J355" t="str">
            <v>Морской</v>
          </cell>
          <cell r="K355" t="str">
            <v>нет</v>
          </cell>
          <cell r="L355" t="str">
            <v>не применимо</v>
          </cell>
          <cell r="M355" t="str">
            <v>не применимо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0</v>
          </cell>
          <cell r="DA355">
            <v>0</v>
          </cell>
          <cell r="DB355">
            <v>0</v>
          </cell>
          <cell r="DC355">
            <v>0</v>
          </cell>
          <cell r="DD355">
            <v>0</v>
          </cell>
          <cell r="DE355">
            <v>0</v>
          </cell>
          <cell r="DF355">
            <v>0</v>
          </cell>
          <cell r="DG355">
            <v>0</v>
          </cell>
          <cell r="DH355">
            <v>0</v>
          </cell>
          <cell r="DI355">
            <v>0</v>
          </cell>
          <cell r="DJ355">
            <v>0</v>
          </cell>
          <cell r="DK355">
            <v>0</v>
          </cell>
          <cell r="DL355">
            <v>0</v>
          </cell>
          <cell r="DM355">
            <v>0</v>
          </cell>
          <cell r="DN355">
            <v>0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0</v>
          </cell>
          <cell r="DT355">
            <v>0</v>
          </cell>
          <cell r="DU355">
            <v>0</v>
          </cell>
          <cell r="DV355">
            <v>0</v>
          </cell>
          <cell r="DW355">
            <v>0</v>
          </cell>
          <cell r="DX355">
            <v>0</v>
          </cell>
          <cell r="DY355">
            <v>0</v>
          </cell>
          <cell r="DZ355">
            <v>0</v>
          </cell>
          <cell r="EA355">
            <v>0</v>
          </cell>
          <cell r="EB355">
            <v>0</v>
          </cell>
          <cell r="EC355">
            <v>0</v>
          </cell>
          <cell r="ED355">
            <v>0</v>
          </cell>
          <cell r="EE355">
            <v>0</v>
          </cell>
          <cell r="EF355">
            <v>0</v>
          </cell>
          <cell r="EG355">
            <v>0</v>
          </cell>
          <cell r="EH355">
            <v>0</v>
          </cell>
          <cell r="EI355">
            <v>0</v>
          </cell>
          <cell r="EJ355">
            <v>0</v>
          </cell>
          <cell r="EK355">
            <v>0</v>
          </cell>
          <cell r="EL355">
            <v>0</v>
          </cell>
          <cell r="EM355">
            <v>0</v>
          </cell>
          <cell r="EN355">
            <v>0</v>
          </cell>
          <cell r="EO355">
            <v>0</v>
          </cell>
          <cell r="EP355">
            <v>0</v>
          </cell>
          <cell r="EQ355">
            <v>0</v>
          </cell>
          <cell r="ER355">
            <v>0</v>
          </cell>
          <cell r="ES355">
            <v>0</v>
          </cell>
          <cell r="ET355">
            <v>0</v>
          </cell>
          <cell r="EU355">
            <v>0</v>
          </cell>
          <cell r="EV355">
            <v>0</v>
          </cell>
          <cell r="EW355">
            <v>0</v>
          </cell>
          <cell r="EX355">
            <v>0</v>
          </cell>
          <cell r="EY355">
            <v>0</v>
          </cell>
          <cell r="EZ355">
            <v>0</v>
          </cell>
          <cell r="FA355">
            <v>0</v>
          </cell>
          <cell r="FB355">
            <v>0</v>
          </cell>
          <cell r="FC355">
            <v>0</v>
          </cell>
          <cell r="FD355">
            <v>0</v>
          </cell>
          <cell r="FE355">
            <v>0</v>
          </cell>
          <cell r="FF355">
            <v>0</v>
          </cell>
          <cell r="FG355">
            <v>0</v>
          </cell>
          <cell r="FH355">
            <v>0</v>
          </cell>
          <cell r="FI355">
            <v>0</v>
          </cell>
          <cell r="FJ355">
            <v>0</v>
          </cell>
          <cell r="FK355">
            <v>0</v>
          </cell>
          <cell r="FL355">
            <v>0</v>
          </cell>
          <cell r="FM355">
            <v>0</v>
          </cell>
          <cell r="FN355">
            <v>0</v>
          </cell>
          <cell r="FO355">
            <v>0</v>
          </cell>
          <cell r="FP355">
            <v>0</v>
          </cell>
          <cell r="FQ355">
            <v>0</v>
          </cell>
          <cell r="FR355">
            <v>0</v>
          </cell>
          <cell r="FS355">
            <v>0</v>
          </cell>
          <cell r="FT355">
            <v>0</v>
          </cell>
          <cell r="FU355">
            <v>0</v>
          </cell>
          <cell r="FV355">
            <v>0</v>
          </cell>
          <cell r="FW355">
            <v>0</v>
          </cell>
        </row>
        <row r="356">
          <cell r="A356" t="str">
            <v>МППУсть-ЛугаСЗФО</v>
          </cell>
          <cell r="B356" t="str">
            <v>Санкт-Петербургский</v>
          </cell>
          <cell r="C356" t="str">
            <v>Усть-Луга</v>
          </cell>
          <cell r="D356" t="str">
            <v>МПП</v>
          </cell>
          <cell r="E356" t="str">
            <v>МПП</v>
          </cell>
          <cell r="F356" t="str">
            <v>да</v>
          </cell>
          <cell r="G356" t="str">
            <v>СЗФО</v>
          </cell>
          <cell r="H356" t="str">
            <v>Ленинградская область</v>
          </cell>
          <cell r="I356" t="str">
            <v>Западный</v>
          </cell>
          <cell r="J356" t="str">
            <v>Морской</v>
          </cell>
          <cell r="K356" t="str">
            <v>нет</v>
          </cell>
          <cell r="L356" t="str">
            <v>не применимо</v>
          </cell>
          <cell r="M356" t="str">
            <v>не применимо</v>
          </cell>
          <cell r="N356">
            <v>3650</v>
          </cell>
          <cell r="O356">
            <v>0</v>
          </cell>
          <cell r="P356">
            <v>0</v>
          </cell>
          <cell r="Q356">
            <v>10</v>
          </cell>
          <cell r="R356">
            <v>1169</v>
          </cell>
          <cell r="S356">
            <v>1203</v>
          </cell>
          <cell r="T356">
            <v>1126</v>
          </cell>
          <cell r="U356">
            <v>1230</v>
          </cell>
          <cell r="V356">
            <v>4728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4728</v>
          </cell>
          <cell r="AH356">
            <v>1171</v>
          </cell>
          <cell r="AI356">
            <v>1226</v>
          </cell>
          <cell r="AJ356">
            <v>1076</v>
          </cell>
          <cell r="AK356">
            <v>1284</v>
          </cell>
          <cell r="AL356">
            <v>4757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4757</v>
          </cell>
          <cell r="AX356">
            <v>1252</v>
          </cell>
          <cell r="AY356">
            <v>1420</v>
          </cell>
          <cell r="AZ356">
            <v>1397</v>
          </cell>
          <cell r="BA356">
            <v>1455</v>
          </cell>
          <cell r="BB356">
            <v>5524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5524</v>
          </cell>
          <cell r="BN356">
            <v>207</v>
          </cell>
          <cell r="BO356">
            <v>1084</v>
          </cell>
          <cell r="BP356">
            <v>1291</v>
          </cell>
          <cell r="BQ356">
            <v>1053</v>
          </cell>
          <cell r="BR356">
            <v>186</v>
          </cell>
          <cell r="BS356">
            <v>1239</v>
          </cell>
          <cell r="BT356">
            <v>539</v>
          </cell>
          <cell r="BU356">
            <v>539</v>
          </cell>
          <cell r="BV356">
            <v>1078</v>
          </cell>
          <cell r="BW356">
            <v>618</v>
          </cell>
          <cell r="BX356">
            <v>614</v>
          </cell>
          <cell r="BY356">
            <v>1232</v>
          </cell>
          <cell r="BZ356">
            <v>4840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4840</v>
          </cell>
          <cell r="CL356">
            <v>585</v>
          </cell>
          <cell r="CM356">
            <v>583</v>
          </cell>
          <cell r="CN356">
            <v>1168</v>
          </cell>
          <cell r="CO356">
            <v>617</v>
          </cell>
          <cell r="CP356">
            <v>619</v>
          </cell>
          <cell r="CQ356">
            <v>1236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  <cell r="DD356">
            <v>646</v>
          </cell>
          <cell r="DE356">
            <v>644</v>
          </cell>
          <cell r="DF356">
            <v>1290</v>
          </cell>
          <cell r="DG356">
            <v>669</v>
          </cell>
          <cell r="DH356">
            <v>679</v>
          </cell>
          <cell r="DI356">
            <v>1348</v>
          </cell>
          <cell r="DJ356">
            <v>0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T356">
            <v>0</v>
          </cell>
          <cell r="DU356">
            <v>0</v>
          </cell>
          <cell r="DV356">
            <v>5042</v>
          </cell>
          <cell r="DW356">
            <v>0</v>
          </cell>
          <cell r="DX356">
            <v>0</v>
          </cell>
          <cell r="DY356">
            <v>5042</v>
          </cell>
          <cell r="DZ356">
            <v>570</v>
          </cell>
          <cell r="EA356">
            <v>591</v>
          </cell>
          <cell r="EB356">
            <v>1161</v>
          </cell>
          <cell r="EC356">
            <v>571</v>
          </cell>
          <cell r="ED356">
            <v>578</v>
          </cell>
          <cell r="EE356">
            <v>1149</v>
          </cell>
          <cell r="EF356">
            <v>535</v>
          </cell>
          <cell r="EG356">
            <v>545</v>
          </cell>
          <cell r="EH356">
            <v>1080</v>
          </cell>
          <cell r="EI356">
            <v>640</v>
          </cell>
          <cell r="EJ356">
            <v>668</v>
          </cell>
          <cell r="EK356">
            <v>1308</v>
          </cell>
          <cell r="EL356">
            <v>4698</v>
          </cell>
          <cell r="EM356">
            <v>0</v>
          </cell>
          <cell r="EN356">
            <v>0</v>
          </cell>
          <cell r="EO356">
            <v>0</v>
          </cell>
          <cell r="EP356">
            <v>0</v>
          </cell>
          <cell r="EQ356">
            <v>0</v>
          </cell>
          <cell r="ER356">
            <v>0</v>
          </cell>
          <cell r="ES356">
            <v>0</v>
          </cell>
          <cell r="ET356">
            <v>0</v>
          </cell>
          <cell r="EU356">
            <v>0</v>
          </cell>
          <cell r="EV356">
            <v>0</v>
          </cell>
          <cell r="EW356">
            <v>0</v>
          </cell>
          <cell r="EX356">
            <v>0</v>
          </cell>
          <cell r="EY356">
            <v>0</v>
          </cell>
          <cell r="EZ356">
            <v>0</v>
          </cell>
          <cell r="FA356">
            <v>0</v>
          </cell>
          <cell r="FB356">
            <v>0</v>
          </cell>
          <cell r="FC356">
            <v>0</v>
          </cell>
          <cell r="FD356">
            <v>0</v>
          </cell>
          <cell r="FE356">
            <v>0</v>
          </cell>
          <cell r="FF356">
            <v>0</v>
          </cell>
          <cell r="FG356">
            <v>0</v>
          </cell>
          <cell r="FH356">
            <v>0</v>
          </cell>
          <cell r="FI356">
            <v>0</v>
          </cell>
          <cell r="FJ356">
            <v>0</v>
          </cell>
          <cell r="FK356">
            <v>0</v>
          </cell>
          <cell r="FL356">
            <v>0</v>
          </cell>
          <cell r="FM356">
            <v>4698</v>
          </cell>
          <cell r="FN356">
            <v>574</v>
          </cell>
          <cell r="FO356">
            <v>651</v>
          </cell>
          <cell r="FP356">
            <v>1225</v>
          </cell>
          <cell r="FQ356">
            <v>0</v>
          </cell>
          <cell r="FR356">
            <v>0</v>
          </cell>
          <cell r="FS356">
            <v>0</v>
          </cell>
          <cell r="FT356">
            <v>0</v>
          </cell>
          <cell r="FU356">
            <v>0</v>
          </cell>
          <cell r="FV356">
            <v>0</v>
          </cell>
          <cell r="FW356">
            <v>577</v>
          </cell>
        </row>
        <row r="357">
          <cell r="A357" t="str">
            <v>МППУэленДФО</v>
          </cell>
          <cell r="B357" t="str">
            <v>Владивостокский</v>
          </cell>
          <cell r="C357" t="str">
            <v>Уэлен</v>
          </cell>
          <cell r="D357" t="str">
            <v>МПП</v>
          </cell>
          <cell r="E357" t="str">
            <v>МПП</v>
          </cell>
          <cell r="F357" t="str">
            <v>нет</v>
          </cell>
          <cell r="G357" t="str">
            <v>ДФО</v>
          </cell>
          <cell r="H357" t="str">
            <v>Чукотский автономный округ</v>
          </cell>
          <cell r="I357" t="str">
            <v>Не является признаком отнесения к МТК</v>
          </cell>
          <cell r="J357" t="str">
            <v>Не является признаком отнесения к МТК</v>
          </cell>
          <cell r="K357" t="str">
            <v>да</v>
          </cell>
          <cell r="L357" t="str">
            <v>не применимо</v>
          </cell>
          <cell r="M357" t="str">
            <v>не применимо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C357">
            <v>0</v>
          </cell>
          <cell r="DD357">
            <v>0</v>
          </cell>
          <cell r="DE357">
            <v>0</v>
          </cell>
          <cell r="DF357">
            <v>0</v>
          </cell>
          <cell r="DG357">
            <v>0</v>
          </cell>
          <cell r="DH357">
            <v>0</v>
          </cell>
          <cell r="DI357">
            <v>0</v>
          </cell>
          <cell r="DJ357">
            <v>0</v>
          </cell>
          <cell r="DK357">
            <v>0</v>
          </cell>
          <cell r="DL357">
            <v>0</v>
          </cell>
          <cell r="DM357">
            <v>0</v>
          </cell>
          <cell r="DN357">
            <v>0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0</v>
          </cell>
          <cell r="DT357">
            <v>0</v>
          </cell>
          <cell r="DU357">
            <v>0</v>
          </cell>
          <cell r="DV357">
            <v>0</v>
          </cell>
          <cell r="DW357">
            <v>0</v>
          </cell>
          <cell r="DX357">
            <v>0</v>
          </cell>
          <cell r="DY357">
            <v>0</v>
          </cell>
          <cell r="DZ357">
            <v>0</v>
          </cell>
          <cell r="EA357">
            <v>0</v>
          </cell>
          <cell r="EB357">
            <v>0</v>
          </cell>
          <cell r="EC357">
            <v>0</v>
          </cell>
          <cell r="ED357">
            <v>0</v>
          </cell>
          <cell r="EE357">
            <v>0</v>
          </cell>
          <cell r="EF357">
            <v>0</v>
          </cell>
          <cell r="EG357">
            <v>0</v>
          </cell>
          <cell r="EH357">
            <v>0</v>
          </cell>
          <cell r="EI357">
            <v>0</v>
          </cell>
          <cell r="EJ357">
            <v>0</v>
          </cell>
          <cell r="EK357">
            <v>0</v>
          </cell>
          <cell r="EL357">
            <v>0</v>
          </cell>
          <cell r="EM357">
            <v>0</v>
          </cell>
          <cell r="EN357">
            <v>0</v>
          </cell>
          <cell r="EO357">
            <v>0</v>
          </cell>
          <cell r="EP357">
            <v>0</v>
          </cell>
          <cell r="EQ357">
            <v>0</v>
          </cell>
          <cell r="ER357">
            <v>0</v>
          </cell>
          <cell r="ES357">
            <v>0</v>
          </cell>
          <cell r="ET357">
            <v>0</v>
          </cell>
          <cell r="EU357">
            <v>0</v>
          </cell>
          <cell r="EV357">
            <v>0</v>
          </cell>
          <cell r="EW357">
            <v>0</v>
          </cell>
          <cell r="EX357">
            <v>0</v>
          </cell>
          <cell r="EY357">
            <v>0</v>
          </cell>
          <cell r="EZ357">
            <v>0</v>
          </cell>
          <cell r="FA357">
            <v>0</v>
          </cell>
          <cell r="FB357">
            <v>0</v>
          </cell>
          <cell r="FC357">
            <v>0</v>
          </cell>
          <cell r="FD357">
            <v>0</v>
          </cell>
          <cell r="FE357">
            <v>0</v>
          </cell>
          <cell r="FF357">
            <v>0</v>
          </cell>
          <cell r="FG357">
            <v>0</v>
          </cell>
          <cell r="FH357">
            <v>0</v>
          </cell>
          <cell r="FI357">
            <v>0</v>
          </cell>
          <cell r="FJ357">
            <v>0</v>
          </cell>
          <cell r="FK357">
            <v>0</v>
          </cell>
          <cell r="FL357">
            <v>0</v>
          </cell>
          <cell r="FM357">
            <v>0</v>
          </cell>
          <cell r="FN357">
            <v>0</v>
          </cell>
          <cell r="FO357">
            <v>0</v>
          </cell>
          <cell r="FP357">
            <v>0</v>
          </cell>
          <cell r="FQ357">
            <v>0</v>
          </cell>
          <cell r="FR357">
            <v>0</v>
          </cell>
          <cell r="FS357">
            <v>0</v>
          </cell>
          <cell r="FT357">
            <v>0</v>
          </cell>
          <cell r="FU357">
            <v>0</v>
          </cell>
          <cell r="FV357">
            <v>0</v>
          </cell>
          <cell r="FW357">
            <v>0</v>
          </cell>
        </row>
        <row r="358">
          <cell r="A358" t="str">
            <v>МППФеодосияЮФО</v>
          </cell>
          <cell r="B358" t="str">
            <v>Крымский</v>
          </cell>
          <cell r="C358" t="str">
            <v>Феодосия</v>
          </cell>
          <cell r="D358" t="str">
            <v>МПП</v>
          </cell>
          <cell r="E358" t="str">
            <v>МПП</v>
          </cell>
          <cell r="F358" t="str">
            <v>да</v>
          </cell>
          <cell r="G358" t="str">
            <v>ЮФО</v>
          </cell>
          <cell r="H358" t="str">
            <v>Республика Крым</v>
          </cell>
          <cell r="I358" t="str">
            <v>АЧБ</v>
          </cell>
          <cell r="J358" t="str">
            <v>Морской</v>
          </cell>
          <cell r="K358" t="str">
            <v>нет</v>
          </cell>
          <cell r="L358" t="str">
            <v>не применимо</v>
          </cell>
          <cell r="M358" t="str">
            <v>не применимо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5</v>
          </cell>
          <cell r="S358">
            <v>8</v>
          </cell>
          <cell r="T358">
            <v>12</v>
          </cell>
          <cell r="U358">
            <v>6</v>
          </cell>
          <cell r="V358">
            <v>31</v>
          </cell>
          <cell r="W358">
            <v>0</v>
          </cell>
          <cell r="X358">
            <v>3</v>
          </cell>
          <cell r="Y358">
            <v>2</v>
          </cell>
          <cell r="Z358">
            <v>0</v>
          </cell>
          <cell r="AA358">
            <v>5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36</v>
          </cell>
          <cell r="AH358">
            <v>15</v>
          </cell>
          <cell r="AI358">
            <v>19</v>
          </cell>
          <cell r="AJ358">
            <v>18</v>
          </cell>
          <cell r="AK358">
            <v>11</v>
          </cell>
          <cell r="AL358">
            <v>63</v>
          </cell>
          <cell r="AM358">
            <v>0</v>
          </cell>
          <cell r="AN358">
            <v>4</v>
          </cell>
          <cell r="AO358">
            <v>4</v>
          </cell>
          <cell r="AP358">
            <v>0</v>
          </cell>
          <cell r="AQ358">
            <v>8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71</v>
          </cell>
          <cell r="AX358">
            <v>11</v>
          </cell>
          <cell r="AY358">
            <v>10</v>
          </cell>
          <cell r="AZ358">
            <v>19</v>
          </cell>
          <cell r="BA358">
            <v>7</v>
          </cell>
          <cell r="BB358">
            <v>47</v>
          </cell>
          <cell r="BC358">
            <v>0</v>
          </cell>
          <cell r="BD358">
            <v>2</v>
          </cell>
          <cell r="BE358">
            <v>4</v>
          </cell>
          <cell r="BF358">
            <v>0</v>
          </cell>
          <cell r="BG358">
            <v>6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53</v>
          </cell>
          <cell r="BN358">
            <v>3</v>
          </cell>
          <cell r="BO358">
            <v>2</v>
          </cell>
          <cell r="BP358">
            <v>5</v>
          </cell>
          <cell r="BQ358">
            <v>1</v>
          </cell>
          <cell r="BR358">
            <v>1</v>
          </cell>
          <cell r="BS358">
            <v>2</v>
          </cell>
          <cell r="BT358">
            <v>5</v>
          </cell>
          <cell r="BU358">
            <v>5</v>
          </cell>
          <cell r="BV358">
            <v>10</v>
          </cell>
          <cell r="BW358">
            <v>3</v>
          </cell>
          <cell r="BX358">
            <v>2</v>
          </cell>
          <cell r="BY358">
            <v>5</v>
          </cell>
          <cell r="BZ358">
            <v>22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22</v>
          </cell>
          <cell r="CL358">
            <v>2</v>
          </cell>
          <cell r="CM358">
            <v>3</v>
          </cell>
          <cell r="CN358">
            <v>5</v>
          </cell>
          <cell r="CO358">
            <v>1</v>
          </cell>
          <cell r="CP358">
            <v>1</v>
          </cell>
          <cell r="CQ358">
            <v>2</v>
          </cell>
          <cell r="CR358">
            <v>0</v>
          </cell>
          <cell r="CS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0</v>
          </cell>
          <cell r="DA358">
            <v>0</v>
          </cell>
          <cell r="DB358">
            <v>0</v>
          </cell>
          <cell r="DC358">
            <v>0</v>
          </cell>
          <cell r="DD358">
            <v>3</v>
          </cell>
          <cell r="DE358">
            <v>2</v>
          </cell>
          <cell r="DF358">
            <v>5</v>
          </cell>
          <cell r="DG358">
            <v>2</v>
          </cell>
          <cell r="DH358">
            <v>2</v>
          </cell>
          <cell r="DI358">
            <v>4</v>
          </cell>
          <cell r="DJ358">
            <v>0</v>
          </cell>
          <cell r="DK358">
            <v>0</v>
          </cell>
          <cell r="DL358">
            <v>0</v>
          </cell>
          <cell r="DM358">
            <v>0</v>
          </cell>
          <cell r="DN358">
            <v>0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0</v>
          </cell>
          <cell r="DT358">
            <v>0</v>
          </cell>
          <cell r="DU358">
            <v>0</v>
          </cell>
          <cell r="DV358">
            <v>16</v>
          </cell>
          <cell r="DW358">
            <v>0</v>
          </cell>
          <cell r="DX358">
            <v>0</v>
          </cell>
          <cell r="DY358">
            <v>16</v>
          </cell>
          <cell r="DZ358">
            <v>2</v>
          </cell>
          <cell r="EA358">
            <v>3</v>
          </cell>
          <cell r="EB358">
            <v>5</v>
          </cell>
          <cell r="EC358">
            <v>2</v>
          </cell>
          <cell r="ED358">
            <v>1</v>
          </cell>
          <cell r="EE358">
            <v>3</v>
          </cell>
          <cell r="EF358">
            <v>2</v>
          </cell>
          <cell r="EG358">
            <v>3</v>
          </cell>
          <cell r="EH358">
            <v>5</v>
          </cell>
          <cell r="EI358">
            <v>2</v>
          </cell>
          <cell r="EJ358">
            <v>2</v>
          </cell>
          <cell r="EK358">
            <v>4</v>
          </cell>
          <cell r="EL358">
            <v>17</v>
          </cell>
          <cell r="EM358">
            <v>0</v>
          </cell>
          <cell r="EN358">
            <v>0</v>
          </cell>
          <cell r="EO358">
            <v>0</v>
          </cell>
          <cell r="EP358">
            <v>0</v>
          </cell>
          <cell r="EQ358">
            <v>0</v>
          </cell>
          <cell r="ER358">
            <v>0</v>
          </cell>
          <cell r="ES358">
            <v>1</v>
          </cell>
          <cell r="ET358">
            <v>1</v>
          </cell>
          <cell r="EU358">
            <v>2</v>
          </cell>
          <cell r="EV358">
            <v>0</v>
          </cell>
          <cell r="EW358">
            <v>0</v>
          </cell>
          <cell r="EX358">
            <v>0</v>
          </cell>
          <cell r="EY358">
            <v>2</v>
          </cell>
          <cell r="EZ358">
            <v>0</v>
          </cell>
          <cell r="FA358">
            <v>0</v>
          </cell>
          <cell r="FB358">
            <v>0</v>
          </cell>
          <cell r="FC358">
            <v>0</v>
          </cell>
          <cell r="FD358">
            <v>0</v>
          </cell>
          <cell r="FE358">
            <v>0</v>
          </cell>
          <cell r="FF358">
            <v>0</v>
          </cell>
          <cell r="FG358">
            <v>0</v>
          </cell>
          <cell r="FH358">
            <v>0</v>
          </cell>
          <cell r="FI358">
            <v>0</v>
          </cell>
          <cell r="FJ358">
            <v>0</v>
          </cell>
          <cell r="FK358">
            <v>0</v>
          </cell>
          <cell r="FL358">
            <v>0</v>
          </cell>
          <cell r="FM358">
            <v>19</v>
          </cell>
          <cell r="FN358">
            <v>3</v>
          </cell>
          <cell r="FO358">
            <v>2</v>
          </cell>
          <cell r="FP358">
            <v>5</v>
          </cell>
          <cell r="FQ358">
            <v>0</v>
          </cell>
          <cell r="FR358">
            <v>0</v>
          </cell>
          <cell r="FS358">
            <v>0</v>
          </cell>
          <cell r="FT358">
            <v>0</v>
          </cell>
          <cell r="FU358">
            <v>0</v>
          </cell>
          <cell r="FV358">
            <v>0</v>
          </cell>
          <cell r="FW358">
            <v>1</v>
          </cell>
        </row>
        <row r="359">
          <cell r="A359" t="str">
            <v>МППХолмскДФО</v>
          </cell>
          <cell r="B359" t="str">
            <v>Владивостокский</v>
          </cell>
          <cell r="C359" t="str">
            <v>Холмск</v>
          </cell>
          <cell r="D359" t="str">
            <v>МПП</v>
          </cell>
          <cell r="E359" t="str">
            <v>МПП</v>
          </cell>
          <cell r="F359" t="str">
            <v>да</v>
          </cell>
          <cell r="G359" t="str">
            <v>ДФО</v>
          </cell>
          <cell r="H359" t="str">
            <v>Сахалинская область</v>
          </cell>
          <cell r="I359" t="str">
            <v>Арктика</v>
          </cell>
          <cell r="J359" t="str">
            <v>Морской</v>
          </cell>
          <cell r="K359" t="str">
            <v>нет</v>
          </cell>
          <cell r="L359" t="str">
            <v>не применимо</v>
          </cell>
          <cell r="M359" t="str">
            <v>не применимо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47</v>
          </cell>
          <cell r="S359">
            <v>138</v>
          </cell>
          <cell r="T359">
            <v>170</v>
          </cell>
          <cell r="U359">
            <v>95</v>
          </cell>
          <cell r="V359">
            <v>450</v>
          </cell>
          <cell r="W359">
            <v>0</v>
          </cell>
          <cell r="X359">
            <v>0</v>
          </cell>
          <cell r="Y359">
            <v>10</v>
          </cell>
          <cell r="Z359">
            <v>0</v>
          </cell>
          <cell r="AA359">
            <v>10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460</v>
          </cell>
          <cell r="AH359">
            <v>24</v>
          </cell>
          <cell r="AI359">
            <v>164</v>
          </cell>
          <cell r="AJ359">
            <v>168</v>
          </cell>
          <cell r="AK359">
            <v>77</v>
          </cell>
          <cell r="AL359">
            <v>433</v>
          </cell>
          <cell r="AM359">
            <v>0</v>
          </cell>
          <cell r="AN359">
            <v>0</v>
          </cell>
          <cell r="AO359">
            <v>0</v>
          </cell>
          <cell r="AP359">
            <v>8</v>
          </cell>
          <cell r="AQ359">
            <v>8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441</v>
          </cell>
          <cell r="AX359">
            <v>18</v>
          </cell>
          <cell r="AY359">
            <v>65</v>
          </cell>
          <cell r="AZ359">
            <v>40</v>
          </cell>
          <cell r="BA359">
            <v>38</v>
          </cell>
          <cell r="BB359">
            <v>161</v>
          </cell>
          <cell r="BC359">
            <v>0</v>
          </cell>
          <cell r="BD359">
            <v>0</v>
          </cell>
          <cell r="BE359">
            <v>6</v>
          </cell>
          <cell r="BF359">
            <v>0</v>
          </cell>
          <cell r="BG359">
            <v>6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167</v>
          </cell>
          <cell r="BN359">
            <v>12</v>
          </cell>
          <cell r="BO359">
            <v>6</v>
          </cell>
          <cell r="BP359">
            <v>18</v>
          </cell>
          <cell r="BQ359">
            <v>26</v>
          </cell>
          <cell r="BR359">
            <v>17</v>
          </cell>
          <cell r="BS359">
            <v>43</v>
          </cell>
          <cell r="BT359">
            <v>36</v>
          </cell>
          <cell r="BU359">
            <v>24</v>
          </cell>
          <cell r="BV359">
            <v>60</v>
          </cell>
          <cell r="BW359">
            <v>11</v>
          </cell>
          <cell r="BX359">
            <v>20</v>
          </cell>
          <cell r="BY359">
            <v>31</v>
          </cell>
          <cell r="BZ359">
            <v>152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152</v>
          </cell>
          <cell r="CL359">
            <v>8</v>
          </cell>
          <cell r="CM359">
            <v>7</v>
          </cell>
          <cell r="CN359">
            <v>15</v>
          </cell>
          <cell r="CO359">
            <v>27</v>
          </cell>
          <cell r="CP359">
            <v>21</v>
          </cell>
          <cell r="CQ359">
            <v>48</v>
          </cell>
          <cell r="CR359">
            <v>0</v>
          </cell>
          <cell r="CS359">
            <v>0</v>
          </cell>
          <cell r="CT359">
            <v>0</v>
          </cell>
          <cell r="CU359">
            <v>1</v>
          </cell>
          <cell r="CV359">
            <v>0</v>
          </cell>
          <cell r="CW359">
            <v>1</v>
          </cell>
          <cell r="CX359">
            <v>0</v>
          </cell>
          <cell r="CY359">
            <v>0</v>
          </cell>
          <cell r="CZ359">
            <v>0</v>
          </cell>
          <cell r="DA359">
            <v>0</v>
          </cell>
          <cell r="DB359">
            <v>0</v>
          </cell>
          <cell r="DC359">
            <v>0</v>
          </cell>
          <cell r="DD359">
            <v>21</v>
          </cell>
          <cell r="DE359">
            <v>12</v>
          </cell>
          <cell r="DF359">
            <v>33</v>
          </cell>
          <cell r="DG359">
            <v>14</v>
          </cell>
          <cell r="DH359">
            <v>16</v>
          </cell>
          <cell r="DI359">
            <v>30</v>
          </cell>
          <cell r="DJ359">
            <v>0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T359">
            <v>0</v>
          </cell>
          <cell r="DU359">
            <v>0</v>
          </cell>
          <cell r="DV359">
            <v>126</v>
          </cell>
          <cell r="DW359">
            <v>1</v>
          </cell>
          <cell r="DX359">
            <v>0</v>
          </cell>
          <cell r="DY359">
            <v>127</v>
          </cell>
          <cell r="DZ359">
            <v>21</v>
          </cell>
          <cell r="EA359">
            <v>16</v>
          </cell>
          <cell r="EB359">
            <v>37</v>
          </cell>
          <cell r="EC359">
            <v>18</v>
          </cell>
          <cell r="ED359">
            <v>12</v>
          </cell>
          <cell r="EE359">
            <v>30</v>
          </cell>
          <cell r="EF359">
            <v>15</v>
          </cell>
          <cell r="EG359">
            <v>14</v>
          </cell>
          <cell r="EH359">
            <v>29</v>
          </cell>
          <cell r="EI359">
            <v>15</v>
          </cell>
          <cell r="EJ359">
            <v>20</v>
          </cell>
          <cell r="EK359">
            <v>35</v>
          </cell>
          <cell r="EL359">
            <v>131</v>
          </cell>
          <cell r="EM359">
            <v>0</v>
          </cell>
          <cell r="EN359">
            <v>0</v>
          </cell>
          <cell r="EO359">
            <v>0</v>
          </cell>
          <cell r="EP359">
            <v>0</v>
          </cell>
          <cell r="EQ359">
            <v>0</v>
          </cell>
          <cell r="ER359">
            <v>0</v>
          </cell>
          <cell r="ES359">
            <v>0</v>
          </cell>
          <cell r="ET359">
            <v>0</v>
          </cell>
          <cell r="EU359">
            <v>0</v>
          </cell>
          <cell r="EV359">
            <v>0</v>
          </cell>
          <cell r="EW359">
            <v>0</v>
          </cell>
          <cell r="EX359">
            <v>0</v>
          </cell>
          <cell r="EY359">
            <v>0</v>
          </cell>
          <cell r="EZ359">
            <v>0</v>
          </cell>
          <cell r="FA359">
            <v>0</v>
          </cell>
          <cell r="FB359">
            <v>0</v>
          </cell>
          <cell r="FC359">
            <v>0</v>
          </cell>
          <cell r="FD359">
            <v>0</v>
          </cell>
          <cell r="FE359">
            <v>0</v>
          </cell>
          <cell r="FF359">
            <v>0</v>
          </cell>
          <cell r="FG359">
            <v>0</v>
          </cell>
          <cell r="FH359">
            <v>0</v>
          </cell>
          <cell r="FI359">
            <v>0</v>
          </cell>
          <cell r="FJ359">
            <v>0</v>
          </cell>
          <cell r="FK359">
            <v>0</v>
          </cell>
          <cell r="FL359">
            <v>0</v>
          </cell>
          <cell r="FM359">
            <v>131</v>
          </cell>
          <cell r="FN359">
            <v>10</v>
          </cell>
          <cell r="FO359">
            <v>9</v>
          </cell>
          <cell r="FP359">
            <v>19</v>
          </cell>
          <cell r="FQ359">
            <v>0</v>
          </cell>
          <cell r="FR359">
            <v>0</v>
          </cell>
          <cell r="FS359">
            <v>0</v>
          </cell>
          <cell r="FT359">
            <v>0</v>
          </cell>
          <cell r="FU359">
            <v>0</v>
          </cell>
          <cell r="FV359">
            <v>0</v>
          </cell>
          <cell r="FW359">
            <v>24</v>
          </cell>
        </row>
        <row r="360">
          <cell r="A360" t="str">
            <v>МППШахтерскДФО</v>
          </cell>
          <cell r="B360" t="str">
            <v>Владивостокский</v>
          </cell>
          <cell r="C360" t="str">
            <v>Шахтерск</v>
          </cell>
          <cell r="D360" t="str">
            <v>МПП</v>
          </cell>
          <cell r="E360" t="str">
            <v>МПП</v>
          </cell>
          <cell r="F360" t="str">
            <v>да</v>
          </cell>
          <cell r="G360" t="str">
            <v>ДФО</v>
          </cell>
          <cell r="H360" t="str">
            <v>Сахалинская область</v>
          </cell>
          <cell r="I360" t="str">
            <v>Арктика</v>
          </cell>
          <cell r="J360" t="str">
            <v>Морской</v>
          </cell>
          <cell r="K360" t="str">
            <v>нет</v>
          </cell>
          <cell r="L360" t="str">
            <v>не применимо</v>
          </cell>
          <cell r="M360" t="str">
            <v>не применимо</v>
          </cell>
          <cell r="N360">
            <v>365</v>
          </cell>
          <cell r="O360">
            <v>0</v>
          </cell>
          <cell r="P360">
            <v>0</v>
          </cell>
          <cell r="Q360">
            <v>1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89</v>
          </cell>
          <cell r="AZ360">
            <v>115</v>
          </cell>
          <cell r="BA360">
            <v>49</v>
          </cell>
          <cell r="BB360">
            <v>253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253</v>
          </cell>
          <cell r="BN360">
            <v>4</v>
          </cell>
          <cell r="BO360">
            <v>1</v>
          </cell>
          <cell r="BP360">
            <v>5</v>
          </cell>
          <cell r="BQ360">
            <v>60</v>
          </cell>
          <cell r="BR360">
            <v>62</v>
          </cell>
          <cell r="BS360">
            <v>122</v>
          </cell>
          <cell r="BT360">
            <v>75</v>
          </cell>
          <cell r="BU360">
            <v>76</v>
          </cell>
          <cell r="BV360">
            <v>151</v>
          </cell>
          <cell r="BW360">
            <v>30</v>
          </cell>
          <cell r="BX360">
            <v>30</v>
          </cell>
          <cell r="BY360">
            <v>60</v>
          </cell>
          <cell r="BZ360">
            <v>338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338</v>
          </cell>
          <cell r="CL360">
            <v>2</v>
          </cell>
          <cell r="CM360">
            <v>0</v>
          </cell>
          <cell r="CN360">
            <v>2</v>
          </cell>
          <cell r="CO360">
            <v>59</v>
          </cell>
          <cell r="CP360">
            <v>57</v>
          </cell>
          <cell r="CQ360">
            <v>116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C360">
            <v>0</v>
          </cell>
          <cell r="DD360">
            <v>54</v>
          </cell>
          <cell r="DE360">
            <v>56</v>
          </cell>
          <cell r="DF360">
            <v>110</v>
          </cell>
          <cell r="DG360">
            <v>24</v>
          </cell>
          <cell r="DH360">
            <v>27</v>
          </cell>
          <cell r="DI360">
            <v>51</v>
          </cell>
          <cell r="DJ360">
            <v>0</v>
          </cell>
          <cell r="DK360">
            <v>0</v>
          </cell>
          <cell r="DL360">
            <v>0</v>
          </cell>
          <cell r="DM360">
            <v>0</v>
          </cell>
          <cell r="DN360">
            <v>0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T360">
            <v>0</v>
          </cell>
          <cell r="DU360">
            <v>0</v>
          </cell>
          <cell r="DV360">
            <v>279</v>
          </cell>
          <cell r="DW360">
            <v>0</v>
          </cell>
          <cell r="DX360">
            <v>0</v>
          </cell>
          <cell r="DY360">
            <v>279</v>
          </cell>
          <cell r="DZ360">
            <v>0</v>
          </cell>
          <cell r="EA360">
            <v>0</v>
          </cell>
          <cell r="EB360">
            <v>0</v>
          </cell>
          <cell r="EC360">
            <v>63</v>
          </cell>
          <cell r="ED360">
            <v>57</v>
          </cell>
          <cell r="EE360">
            <v>120</v>
          </cell>
          <cell r="EF360">
            <v>58</v>
          </cell>
          <cell r="EG360">
            <v>59</v>
          </cell>
          <cell r="EH360">
            <v>117</v>
          </cell>
          <cell r="EI360">
            <v>38</v>
          </cell>
          <cell r="EJ360">
            <v>38</v>
          </cell>
          <cell r="EK360">
            <v>76</v>
          </cell>
          <cell r="EL360">
            <v>313</v>
          </cell>
          <cell r="EM360">
            <v>0</v>
          </cell>
          <cell r="EN360">
            <v>0</v>
          </cell>
          <cell r="EO360">
            <v>0</v>
          </cell>
          <cell r="EP360">
            <v>0</v>
          </cell>
          <cell r="EQ360">
            <v>0</v>
          </cell>
          <cell r="ER360">
            <v>0</v>
          </cell>
          <cell r="ES360">
            <v>0</v>
          </cell>
          <cell r="ET360">
            <v>0</v>
          </cell>
          <cell r="EU360">
            <v>0</v>
          </cell>
          <cell r="EV360">
            <v>0</v>
          </cell>
          <cell r="EW360">
            <v>0</v>
          </cell>
          <cell r="EX360">
            <v>0</v>
          </cell>
          <cell r="EY360">
            <v>0</v>
          </cell>
          <cell r="EZ360">
            <v>0</v>
          </cell>
          <cell r="FA360">
            <v>0</v>
          </cell>
          <cell r="FB360">
            <v>0</v>
          </cell>
          <cell r="FC360">
            <v>0</v>
          </cell>
          <cell r="FD360">
            <v>0</v>
          </cell>
          <cell r="FE360">
            <v>0</v>
          </cell>
          <cell r="FF360">
            <v>0</v>
          </cell>
          <cell r="FG360">
            <v>0</v>
          </cell>
          <cell r="FH360">
            <v>0</v>
          </cell>
          <cell r="FI360">
            <v>0</v>
          </cell>
          <cell r="FJ360">
            <v>0</v>
          </cell>
          <cell r="FK360">
            <v>0</v>
          </cell>
          <cell r="FL360">
            <v>0</v>
          </cell>
          <cell r="FM360">
            <v>313</v>
          </cell>
          <cell r="FN360">
            <v>3</v>
          </cell>
          <cell r="FO360">
            <v>0</v>
          </cell>
          <cell r="FP360">
            <v>3</v>
          </cell>
          <cell r="FQ360">
            <v>0</v>
          </cell>
          <cell r="FR360">
            <v>0</v>
          </cell>
          <cell r="FS360">
            <v>0</v>
          </cell>
          <cell r="FT360">
            <v>0</v>
          </cell>
          <cell r="FU360">
            <v>0</v>
          </cell>
          <cell r="FV360">
            <v>0</v>
          </cell>
          <cell r="FW360">
            <v>81</v>
          </cell>
        </row>
        <row r="361">
          <cell r="A361" t="str">
            <v>МППЮжная ОзереевкаЮФО</v>
          </cell>
          <cell r="B361" t="str">
            <v>Сочинский</v>
          </cell>
          <cell r="C361" t="str">
            <v>Южная Озереевка</v>
          </cell>
          <cell r="D361" t="str">
            <v>МПП</v>
          </cell>
          <cell r="E361" t="str">
            <v>МПП</v>
          </cell>
          <cell r="F361" t="str">
            <v>да</v>
          </cell>
          <cell r="G361" t="str">
            <v>ЮФО</v>
          </cell>
          <cell r="H361" t="str">
            <v>Краснодарский край</v>
          </cell>
          <cell r="I361" t="str">
            <v>АЧБ</v>
          </cell>
          <cell r="J361" t="str">
            <v>Морской</v>
          </cell>
          <cell r="K361" t="str">
            <v>нет</v>
          </cell>
          <cell r="L361" t="str">
            <v>не применимо</v>
          </cell>
          <cell r="M361" t="str">
            <v>не применимо</v>
          </cell>
          <cell r="N361">
            <v>1095</v>
          </cell>
          <cell r="O361">
            <v>0</v>
          </cell>
          <cell r="P361">
            <v>0</v>
          </cell>
          <cell r="Q361">
            <v>3</v>
          </cell>
          <cell r="R361">
            <v>256</v>
          </cell>
          <cell r="S361">
            <v>286</v>
          </cell>
          <cell r="T361">
            <v>251</v>
          </cell>
          <cell r="U361">
            <v>252</v>
          </cell>
          <cell r="V361">
            <v>1045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1045</v>
          </cell>
          <cell r="AH361">
            <v>284</v>
          </cell>
          <cell r="AI361">
            <v>281</v>
          </cell>
          <cell r="AJ361">
            <v>268</v>
          </cell>
          <cell r="AK361">
            <v>284</v>
          </cell>
          <cell r="AL361">
            <v>1117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1117</v>
          </cell>
          <cell r="AX361">
            <v>330</v>
          </cell>
          <cell r="AY361">
            <v>259</v>
          </cell>
          <cell r="AZ361">
            <v>302</v>
          </cell>
          <cell r="BA361">
            <v>299</v>
          </cell>
          <cell r="BB361">
            <v>1190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1190</v>
          </cell>
          <cell r="BN361">
            <v>158</v>
          </cell>
          <cell r="BO361">
            <v>161</v>
          </cell>
          <cell r="BP361">
            <v>319</v>
          </cell>
          <cell r="BQ361">
            <v>143</v>
          </cell>
          <cell r="BR361">
            <v>142</v>
          </cell>
          <cell r="BS361">
            <v>285</v>
          </cell>
          <cell r="BT361">
            <v>133</v>
          </cell>
          <cell r="BU361">
            <v>133</v>
          </cell>
          <cell r="BV361">
            <v>266</v>
          </cell>
          <cell r="BW361">
            <v>142</v>
          </cell>
          <cell r="BX361">
            <v>138</v>
          </cell>
          <cell r="BY361">
            <v>280</v>
          </cell>
          <cell r="BZ361">
            <v>1150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1150</v>
          </cell>
          <cell r="CL361">
            <v>140</v>
          </cell>
          <cell r="CM361">
            <v>141</v>
          </cell>
          <cell r="CN361">
            <v>281</v>
          </cell>
          <cell r="CO361">
            <v>154</v>
          </cell>
          <cell r="CP361">
            <v>151</v>
          </cell>
          <cell r="CQ361">
            <v>305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  <cell r="DD361">
            <v>128</v>
          </cell>
          <cell r="DE361">
            <v>130</v>
          </cell>
          <cell r="DF361">
            <v>258</v>
          </cell>
          <cell r="DG361">
            <v>164</v>
          </cell>
          <cell r="DH361">
            <v>161</v>
          </cell>
          <cell r="DI361">
            <v>325</v>
          </cell>
          <cell r="DJ361">
            <v>0</v>
          </cell>
          <cell r="DK361">
            <v>0</v>
          </cell>
          <cell r="DL361">
            <v>0</v>
          </cell>
          <cell r="DM361">
            <v>0</v>
          </cell>
          <cell r="DN361">
            <v>0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0</v>
          </cell>
          <cell r="DT361">
            <v>0</v>
          </cell>
          <cell r="DU361">
            <v>0</v>
          </cell>
          <cell r="DV361">
            <v>1169</v>
          </cell>
          <cell r="DW361">
            <v>0</v>
          </cell>
          <cell r="DX361">
            <v>0</v>
          </cell>
          <cell r="DY361">
            <v>1169</v>
          </cell>
          <cell r="DZ361">
            <v>149</v>
          </cell>
          <cell r="EA361">
            <v>157</v>
          </cell>
          <cell r="EB361">
            <v>306</v>
          </cell>
          <cell r="EC361">
            <v>135</v>
          </cell>
          <cell r="ED361">
            <v>134</v>
          </cell>
          <cell r="EE361">
            <v>269</v>
          </cell>
          <cell r="EF361">
            <v>115</v>
          </cell>
          <cell r="EG361">
            <v>118</v>
          </cell>
          <cell r="EH361">
            <v>233</v>
          </cell>
          <cell r="EI361">
            <v>113</v>
          </cell>
          <cell r="EJ361">
            <v>113</v>
          </cell>
          <cell r="EK361">
            <v>226</v>
          </cell>
          <cell r="EL361">
            <v>1034</v>
          </cell>
          <cell r="EM361">
            <v>0</v>
          </cell>
          <cell r="EN361">
            <v>0</v>
          </cell>
          <cell r="EO361">
            <v>0</v>
          </cell>
          <cell r="EP361">
            <v>0</v>
          </cell>
          <cell r="EQ361">
            <v>0</v>
          </cell>
          <cell r="ER361">
            <v>0</v>
          </cell>
          <cell r="ES361">
            <v>0</v>
          </cell>
          <cell r="ET361">
            <v>0</v>
          </cell>
          <cell r="EU361">
            <v>0</v>
          </cell>
          <cell r="EV361">
            <v>0</v>
          </cell>
          <cell r="EW361">
            <v>0</v>
          </cell>
          <cell r="EX361">
            <v>0</v>
          </cell>
          <cell r="EY361">
            <v>0</v>
          </cell>
          <cell r="EZ361">
            <v>0</v>
          </cell>
          <cell r="FA361">
            <v>0</v>
          </cell>
          <cell r="FB361">
            <v>0</v>
          </cell>
          <cell r="FC361">
            <v>0</v>
          </cell>
          <cell r="FD361">
            <v>0</v>
          </cell>
          <cell r="FE361">
            <v>0</v>
          </cell>
          <cell r="FF361">
            <v>0</v>
          </cell>
          <cell r="FG361">
            <v>0</v>
          </cell>
          <cell r="FH361">
            <v>0</v>
          </cell>
          <cell r="FI361">
            <v>0</v>
          </cell>
          <cell r="FJ361">
            <v>0</v>
          </cell>
          <cell r="FK361">
            <v>0</v>
          </cell>
          <cell r="FL361">
            <v>0</v>
          </cell>
          <cell r="FM361">
            <v>1034</v>
          </cell>
          <cell r="FN361">
            <v>161</v>
          </cell>
          <cell r="FO361">
            <v>160</v>
          </cell>
          <cell r="FP361">
            <v>321</v>
          </cell>
          <cell r="FQ361">
            <v>0</v>
          </cell>
          <cell r="FR361">
            <v>0</v>
          </cell>
          <cell r="FS361">
            <v>0</v>
          </cell>
          <cell r="FT361">
            <v>0</v>
          </cell>
          <cell r="FU361">
            <v>0</v>
          </cell>
          <cell r="FV361">
            <v>0</v>
          </cell>
          <cell r="FW361">
            <v>151</v>
          </cell>
        </row>
        <row r="362">
          <cell r="A362" t="str">
            <v>МППЯлтаЮФО</v>
          </cell>
          <cell r="B362" t="str">
            <v>Крымский</v>
          </cell>
          <cell r="C362" t="str">
            <v>Ялта</v>
          </cell>
          <cell r="D362" t="str">
            <v>МПП</v>
          </cell>
          <cell r="E362" t="str">
            <v>МПП</v>
          </cell>
          <cell r="F362" t="str">
            <v>да</v>
          </cell>
          <cell r="G362" t="str">
            <v>ЮФО</v>
          </cell>
          <cell r="H362" t="str">
            <v>Республика Крым</v>
          </cell>
          <cell r="I362" t="str">
            <v>АЧБ</v>
          </cell>
          <cell r="J362" t="str">
            <v>Морской</v>
          </cell>
          <cell r="K362" t="str">
            <v>нет</v>
          </cell>
          <cell r="L362" t="str">
            <v>не применимо</v>
          </cell>
          <cell r="M362" t="str">
            <v>не применимо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1</v>
          </cell>
          <cell r="S362">
            <v>2</v>
          </cell>
          <cell r="T362">
            <v>2</v>
          </cell>
          <cell r="U362">
            <v>0</v>
          </cell>
          <cell r="V362">
            <v>5</v>
          </cell>
          <cell r="W362">
            <v>0</v>
          </cell>
          <cell r="X362">
            <v>15</v>
          </cell>
          <cell r="Y362">
            <v>21</v>
          </cell>
          <cell r="Z362">
            <v>11</v>
          </cell>
          <cell r="AA362">
            <v>47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52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1</v>
          </cell>
          <cell r="AN362">
            <v>20</v>
          </cell>
          <cell r="AO362">
            <v>27</v>
          </cell>
          <cell r="AP362">
            <v>6</v>
          </cell>
          <cell r="AQ362">
            <v>54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54</v>
          </cell>
          <cell r="AX362">
            <v>0</v>
          </cell>
          <cell r="AY362">
            <v>8</v>
          </cell>
          <cell r="AZ362">
            <v>0</v>
          </cell>
          <cell r="BA362">
            <v>0</v>
          </cell>
          <cell r="BB362">
            <v>8</v>
          </cell>
          <cell r="BC362">
            <v>0</v>
          </cell>
          <cell r="BD362">
            <v>31</v>
          </cell>
          <cell r="BE362">
            <v>19</v>
          </cell>
          <cell r="BF362">
            <v>9</v>
          </cell>
          <cell r="BG362">
            <v>59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67</v>
          </cell>
          <cell r="BN362">
            <v>1</v>
          </cell>
          <cell r="BO362">
            <v>1</v>
          </cell>
          <cell r="BP362">
            <v>2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2</v>
          </cell>
          <cell r="CA362">
            <v>0</v>
          </cell>
          <cell r="CB362">
            <v>1</v>
          </cell>
          <cell r="CC362">
            <v>13</v>
          </cell>
          <cell r="CD362">
            <v>2</v>
          </cell>
          <cell r="CE362">
            <v>16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18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1</v>
          </cell>
          <cell r="CS362">
            <v>0</v>
          </cell>
          <cell r="CT362">
            <v>1</v>
          </cell>
          <cell r="CU362">
            <v>4</v>
          </cell>
          <cell r="CV362">
            <v>1</v>
          </cell>
          <cell r="CW362">
            <v>5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  <cell r="DD362">
            <v>0</v>
          </cell>
          <cell r="DE362">
            <v>0</v>
          </cell>
          <cell r="DF362">
            <v>0</v>
          </cell>
          <cell r="DG362">
            <v>0</v>
          </cell>
          <cell r="DH362">
            <v>0</v>
          </cell>
          <cell r="DI362">
            <v>0</v>
          </cell>
          <cell r="DJ362">
            <v>9</v>
          </cell>
          <cell r="DK362">
            <v>8</v>
          </cell>
          <cell r="DL362">
            <v>17</v>
          </cell>
          <cell r="DM362">
            <v>2</v>
          </cell>
          <cell r="DN362">
            <v>5</v>
          </cell>
          <cell r="DO362">
            <v>7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T362">
            <v>0</v>
          </cell>
          <cell r="DU362">
            <v>0</v>
          </cell>
          <cell r="DV362">
            <v>0</v>
          </cell>
          <cell r="DW362">
            <v>30</v>
          </cell>
          <cell r="DX362">
            <v>0</v>
          </cell>
          <cell r="DY362">
            <v>30</v>
          </cell>
          <cell r="DZ362">
            <v>0</v>
          </cell>
          <cell r="EA362">
            <v>0</v>
          </cell>
          <cell r="EB362">
            <v>0</v>
          </cell>
          <cell r="EC362">
            <v>0</v>
          </cell>
          <cell r="ED362">
            <v>0</v>
          </cell>
          <cell r="EE362">
            <v>0</v>
          </cell>
          <cell r="EF362">
            <v>0</v>
          </cell>
          <cell r="EG362">
            <v>0</v>
          </cell>
          <cell r="EH362">
            <v>0</v>
          </cell>
          <cell r="EI362">
            <v>0</v>
          </cell>
          <cell r="EJ362">
            <v>0</v>
          </cell>
          <cell r="EK362">
            <v>0</v>
          </cell>
          <cell r="EL362">
            <v>0</v>
          </cell>
          <cell r="EM362">
            <v>0</v>
          </cell>
          <cell r="EN362">
            <v>0</v>
          </cell>
          <cell r="EO362">
            <v>0</v>
          </cell>
          <cell r="EP362">
            <v>5</v>
          </cell>
          <cell r="EQ362">
            <v>3</v>
          </cell>
          <cell r="ER362">
            <v>8</v>
          </cell>
          <cell r="ES362">
            <v>4</v>
          </cell>
          <cell r="ET362">
            <v>4</v>
          </cell>
          <cell r="EU362">
            <v>8</v>
          </cell>
          <cell r="EV362">
            <v>6</v>
          </cell>
          <cell r="EW362">
            <v>12</v>
          </cell>
          <cell r="EX362">
            <v>18</v>
          </cell>
          <cell r="EY362">
            <v>34</v>
          </cell>
          <cell r="EZ362">
            <v>0</v>
          </cell>
          <cell r="FA362">
            <v>0</v>
          </cell>
          <cell r="FB362">
            <v>0</v>
          </cell>
          <cell r="FC362">
            <v>0</v>
          </cell>
          <cell r="FD362">
            <v>0</v>
          </cell>
          <cell r="FE362">
            <v>0</v>
          </cell>
          <cell r="FF362">
            <v>0</v>
          </cell>
          <cell r="FG362">
            <v>0</v>
          </cell>
          <cell r="FH362">
            <v>0</v>
          </cell>
          <cell r="FI362">
            <v>0</v>
          </cell>
          <cell r="FJ362">
            <v>0</v>
          </cell>
          <cell r="FK362">
            <v>0</v>
          </cell>
          <cell r="FL362">
            <v>0</v>
          </cell>
          <cell r="FM362">
            <v>34</v>
          </cell>
          <cell r="FN362">
            <v>0</v>
          </cell>
          <cell r="FO362">
            <v>0</v>
          </cell>
          <cell r="FP362">
            <v>0</v>
          </cell>
          <cell r="FQ362">
            <v>0</v>
          </cell>
          <cell r="FR362">
            <v>0</v>
          </cell>
          <cell r="FS362">
            <v>0</v>
          </cell>
          <cell r="FT362">
            <v>0</v>
          </cell>
          <cell r="FU362">
            <v>0</v>
          </cell>
          <cell r="FV362">
            <v>0</v>
          </cell>
          <cell r="FW362">
            <v>5</v>
          </cell>
        </row>
        <row r="363">
          <cell r="A363" t="str">
            <v>ОППСторожинецСЗФО</v>
          </cell>
          <cell r="B363" t="str">
            <v>Псковский</v>
          </cell>
          <cell r="C363" t="str">
            <v>Сторожинец</v>
          </cell>
          <cell r="D363" t="str">
            <v>ОПП</v>
          </cell>
          <cell r="E363" t="str">
            <v>ОПП</v>
          </cell>
          <cell r="F363" t="str">
            <v>нет</v>
          </cell>
          <cell r="G363" t="str">
            <v>СЗФО</v>
          </cell>
          <cell r="H363" t="str">
            <v>Псковская область</v>
          </cell>
          <cell r="I363" t="str">
            <v>Западный</v>
          </cell>
          <cell r="J363" t="str">
            <v>Сухопутный</v>
          </cell>
          <cell r="K363" t="str">
            <v>нет</v>
          </cell>
          <cell r="L363" t="str">
            <v>Эстонская Республика</v>
          </cell>
          <cell r="M363" t="str">
            <v>Праага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C363">
            <v>0</v>
          </cell>
          <cell r="DD363">
            <v>0</v>
          </cell>
          <cell r="DE363">
            <v>0</v>
          </cell>
          <cell r="DF363">
            <v>0</v>
          </cell>
          <cell r="DG363">
            <v>0</v>
          </cell>
          <cell r="DH363">
            <v>0</v>
          </cell>
          <cell r="DI363">
            <v>0</v>
          </cell>
          <cell r="DJ363">
            <v>0</v>
          </cell>
          <cell r="DK363">
            <v>0</v>
          </cell>
          <cell r="DL363">
            <v>0</v>
          </cell>
          <cell r="DM363">
            <v>0</v>
          </cell>
          <cell r="DN363">
            <v>0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T363">
            <v>0</v>
          </cell>
          <cell r="DU363">
            <v>0</v>
          </cell>
          <cell r="DV363">
            <v>0</v>
          </cell>
          <cell r="DW363">
            <v>0</v>
          </cell>
          <cell r="DX363">
            <v>0</v>
          </cell>
          <cell r="DY363">
            <v>0</v>
          </cell>
          <cell r="DZ363">
            <v>0</v>
          </cell>
          <cell r="EA363">
            <v>0</v>
          </cell>
          <cell r="EB363">
            <v>0</v>
          </cell>
          <cell r="EC363">
            <v>0</v>
          </cell>
          <cell r="ED363">
            <v>0</v>
          </cell>
          <cell r="EE363">
            <v>0</v>
          </cell>
          <cell r="EF363">
            <v>0</v>
          </cell>
          <cell r="EG363">
            <v>0</v>
          </cell>
          <cell r="EH363">
            <v>0</v>
          </cell>
          <cell r="EI363">
            <v>0</v>
          </cell>
          <cell r="EJ363">
            <v>0</v>
          </cell>
          <cell r="EK363">
            <v>0</v>
          </cell>
          <cell r="EL363">
            <v>0</v>
          </cell>
          <cell r="EM363">
            <v>0</v>
          </cell>
          <cell r="EN363">
            <v>0</v>
          </cell>
          <cell r="EO363">
            <v>0</v>
          </cell>
          <cell r="EP363">
            <v>0</v>
          </cell>
          <cell r="EQ363">
            <v>0</v>
          </cell>
          <cell r="ER363">
            <v>0</v>
          </cell>
          <cell r="ES363">
            <v>0</v>
          </cell>
          <cell r="ET363">
            <v>0</v>
          </cell>
          <cell r="EU363">
            <v>0</v>
          </cell>
          <cell r="EV363">
            <v>0</v>
          </cell>
          <cell r="EW363">
            <v>0</v>
          </cell>
          <cell r="EX363">
            <v>0</v>
          </cell>
          <cell r="EY363">
            <v>0</v>
          </cell>
          <cell r="EZ363">
            <v>0</v>
          </cell>
          <cell r="FA363">
            <v>0</v>
          </cell>
          <cell r="FB363">
            <v>0</v>
          </cell>
          <cell r="FC363">
            <v>0</v>
          </cell>
          <cell r="FD363">
            <v>0</v>
          </cell>
          <cell r="FE363">
            <v>0</v>
          </cell>
          <cell r="FF363">
            <v>0</v>
          </cell>
          <cell r="FG363">
            <v>0</v>
          </cell>
          <cell r="FH363">
            <v>0</v>
          </cell>
          <cell r="FI363">
            <v>0</v>
          </cell>
          <cell r="FJ363">
            <v>0</v>
          </cell>
          <cell r="FK363">
            <v>0</v>
          </cell>
          <cell r="FL363">
            <v>0</v>
          </cell>
          <cell r="FM363">
            <v>0</v>
          </cell>
          <cell r="FN363">
            <v>0</v>
          </cell>
          <cell r="FO363">
            <v>0</v>
          </cell>
          <cell r="FP363">
            <v>0</v>
          </cell>
          <cell r="FQ363">
            <v>0</v>
          </cell>
          <cell r="FR363">
            <v>0</v>
          </cell>
          <cell r="FS363">
            <v>0</v>
          </cell>
          <cell r="FT363">
            <v>0</v>
          </cell>
          <cell r="FU363">
            <v>0</v>
          </cell>
          <cell r="FV363">
            <v>0</v>
          </cell>
          <cell r="FW363">
            <v>0</v>
          </cell>
        </row>
        <row r="364">
          <cell r="A364" t="str">
            <v>ПППБлаговещенск-1ДФО</v>
          </cell>
          <cell r="B364" t="str">
            <v>Хабаровский</v>
          </cell>
          <cell r="C364" t="str">
            <v>Благовещенск-1</v>
          </cell>
          <cell r="D364" t="str">
            <v>ППП</v>
          </cell>
          <cell r="E364" t="str">
            <v>ППП</v>
          </cell>
          <cell r="F364" t="str">
            <v>нет</v>
          </cell>
          <cell r="G364" t="str">
            <v>ДФО</v>
          </cell>
          <cell r="H364" t="str">
            <v>Амурская область</v>
          </cell>
          <cell r="I364" t="str">
            <v>Не является признаком отнесения к МТК</v>
          </cell>
          <cell r="J364" t="str">
            <v>Не является признаком отнесения к МТК</v>
          </cell>
          <cell r="K364" t="str">
            <v>нет</v>
          </cell>
          <cell r="L364" t="str">
            <v>Китайская Народная Республика</v>
          </cell>
          <cell r="M364" t="str">
            <v>Хэйхэ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  <cell r="DF364">
            <v>0</v>
          </cell>
          <cell r="DG364">
            <v>0</v>
          </cell>
          <cell r="DH364">
            <v>0</v>
          </cell>
          <cell r="DI364">
            <v>0</v>
          </cell>
          <cell r="DJ364">
            <v>0</v>
          </cell>
          <cell r="DK364">
            <v>0</v>
          </cell>
          <cell r="DL364">
            <v>0</v>
          </cell>
          <cell r="DM364">
            <v>0</v>
          </cell>
          <cell r="DN364">
            <v>0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T364">
            <v>0</v>
          </cell>
          <cell r="DU364">
            <v>0</v>
          </cell>
          <cell r="DV364">
            <v>0</v>
          </cell>
          <cell r="DW364">
            <v>0</v>
          </cell>
          <cell r="DX364">
            <v>0</v>
          </cell>
          <cell r="DY364">
            <v>0</v>
          </cell>
          <cell r="DZ364">
            <v>0</v>
          </cell>
          <cell r="EA364">
            <v>0</v>
          </cell>
          <cell r="EB364">
            <v>0</v>
          </cell>
          <cell r="EC364">
            <v>0</v>
          </cell>
          <cell r="ED364">
            <v>0</v>
          </cell>
          <cell r="EE364">
            <v>0</v>
          </cell>
          <cell r="EF364">
            <v>0</v>
          </cell>
          <cell r="EG364">
            <v>0</v>
          </cell>
          <cell r="EH364">
            <v>0</v>
          </cell>
          <cell r="EI364">
            <v>0</v>
          </cell>
          <cell r="EJ364">
            <v>0</v>
          </cell>
          <cell r="EK364">
            <v>0</v>
          </cell>
          <cell r="EL364">
            <v>0</v>
          </cell>
          <cell r="EM364">
            <v>0</v>
          </cell>
          <cell r="EN364">
            <v>0</v>
          </cell>
          <cell r="EO364">
            <v>0</v>
          </cell>
          <cell r="EP364">
            <v>0</v>
          </cell>
          <cell r="EQ364">
            <v>0</v>
          </cell>
          <cell r="ER364">
            <v>0</v>
          </cell>
          <cell r="ES364">
            <v>0</v>
          </cell>
          <cell r="ET364">
            <v>0</v>
          </cell>
          <cell r="EU364">
            <v>0</v>
          </cell>
          <cell r="EV364">
            <v>0</v>
          </cell>
          <cell r="EW364">
            <v>0</v>
          </cell>
          <cell r="EX364">
            <v>0</v>
          </cell>
          <cell r="EY364">
            <v>0</v>
          </cell>
          <cell r="EZ364">
            <v>0</v>
          </cell>
          <cell r="FA364">
            <v>0</v>
          </cell>
          <cell r="FB364">
            <v>0</v>
          </cell>
          <cell r="FC364">
            <v>0</v>
          </cell>
          <cell r="FD364">
            <v>0</v>
          </cell>
          <cell r="FE364">
            <v>0</v>
          </cell>
          <cell r="FF364">
            <v>0</v>
          </cell>
          <cell r="FG364">
            <v>0</v>
          </cell>
          <cell r="FH364">
            <v>0</v>
          </cell>
          <cell r="FI364">
            <v>0</v>
          </cell>
          <cell r="FJ364">
            <v>0</v>
          </cell>
          <cell r="FK364">
            <v>0</v>
          </cell>
          <cell r="FL364">
            <v>0</v>
          </cell>
          <cell r="FM364">
            <v>0</v>
          </cell>
          <cell r="FN364">
            <v>0</v>
          </cell>
          <cell r="FO364">
            <v>0</v>
          </cell>
          <cell r="FP364">
            <v>0</v>
          </cell>
          <cell r="FQ364">
            <v>0</v>
          </cell>
          <cell r="FR364">
            <v>0</v>
          </cell>
          <cell r="FS364">
            <v>0</v>
          </cell>
          <cell r="FT364">
            <v>0</v>
          </cell>
          <cell r="FU364">
            <v>0</v>
          </cell>
          <cell r="FV364">
            <v>0</v>
          </cell>
          <cell r="FW364">
            <v>0</v>
          </cell>
        </row>
        <row r="365">
          <cell r="A365" t="str">
            <v>ПППИвангородСЗФО</v>
          </cell>
          <cell r="B365" t="str">
            <v>Санкт-Петербургский</v>
          </cell>
          <cell r="C365" t="str">
            <v>Ивангород</v>
          </cell>
          <cell r="D365" t="str">
            <v>ППП</v>
          </cell>
          <cell r="E365" t="str">
            <v>ППП</v>
          </cell>
          <cell r="F365" t="str">
            <v>да</v>
          </cell>
          <cell r="G365" t="str">
            <v>СЗФО</v>
          </cell>
          <cell r="H365" t="str">
            <v>Ленинградская область</v>
          </cell>
          <cell r="I365" t="str">
            <v>Не является признаком отнесения к МТК</v>
          </cell>
          <cell r="J365" t="str">
            <v>Не является признаком отнесения к МТК</v>
          </cell>
          <cell r="K365" t="str">
            <v>нет</v>
          </cell>
          <cell r="L365" t="str">
            <v>Эстонская Республика</v>
          </cell>
          <cell r="M365" t="str">
            <v>Нарва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0</v>
          </cell>
          <cell r="CZ365">
            <v>0</v>
          </cell>
          <cell r="DA365">
            <v>0</v>
          </cell>
          <cell r="DB365">
            <v>0</v>
          </cell>
          <cell r="DC365">
            <v>0</v>
          </cell>
          <cell r="DD365">
            <v>0</v>
          </cell>
          <cell r="DE365">
            <v>0</v>
          </cell>
          <cell r="DF365">
            <v>0</v>
          </cell>
          <cell r="DG365">
            <v>0</v>
          </cell>
          <cell r="DH365">
            <v>0</v>
          </cell>
          <cell r="DI365">
            <v>0</v>
          </cell>
          <cell r="DJ365">
            <v>0</v>
          </cell>
          <cell r="DK365">
            <v>0</v>
          </cell>
          <cell r="DL365">
            <v>0</v>
          </cell>
          <cell r="DM365">
            <v>0</v>
          </cell>
          <cell r="DN365">
            <v>0</v>
          </cell>
          <cell r="DO365">
            <v>0</v>
          </cell>
          <cell r="DP365">
            <v>0</v>
          </cell>
          <cell r="DQ365">
            <v>0</v>
          </cell>
          <cell r="DR365">
            <v>0</v>
          </cell>
          <cell r="DS365">
            <v>0</v>
          </cell>
          <cell r="DT365">
            <v>0</v>
          </cell>
          <cell r="DU365">
            <v>0</v>
          </cell>
          <cell r="DV365">
            <v>0</v>
          </cell>
          <cell r="DW365">
            <v>0</v>
          </cell>
          <cell r="DX365">
            <v>0</v>
          </cell>
          <cell r="DY365">
            <v>0</v>
          </cell>
          <cell r="DZ365">
            <v>0</v>
          </cell>
          <cell r="EA365">
            <v>0</v>
          </cell>
          <cell r="EB365">
            <v>0</v>
          </cell>
          <cell r="EC365">
            <v>0</v>
          </cell>
          <cell r="ED365">
            <v>0</v>
          </cell>
          <cell r="EE365">
            <v>0</v>
          </cell>
          <cell r="EF365">
            <v>0</v>
          </cell>
          <cell r="EG365">
            <v>0</v>
          </cell>
          <cell r="EH365">
            <v>0</v>
          </cell>
          <cell r="EI365">
            <v>0</v>
          </cell>
          <cell r="EJ365">
            <v>0</v>
          </cell>
          <cell r="EK365">
            <v>0</v>
          </cell>
          <cell r="EL365">
            <v>0</v>
          </cell>
          <cell r="EM365">
            <v>0</v>
          </cell>
          <cell r="EN365">
            <v>0</v>
          </cell>
          <cell r="EO365">
            <v>0</v>
          </cell>
          <cell r="EP365">
            <v>0</v>
          </cell>
          <cell r="EQ365">
            <v>0</v>
          </cell>
          <cell r="ER365">
            <v>0</v>
          </cell>
          <cell r="ES365">
            <v>0</v>
          </cell>
          <cell r="ET365">
            <v>0</v>
          </cell>
          <cell r="EU365">
            <v>0</v>
          </cell>
          <cell r="EV365">
            <v>0</v>
          </cell>
          <cell r="EW365">
            <v>0</v>
          </cell>
          <cell r="EX365">
            <v>0</v>
          </cell>
          <cell r="EY365">
            <v>0</v>
          </cell>
          <cell r="EZ365">
            <v>0</v>
          </cell>
          <cell r="FA365">
            <v>0</v>
          </cell>
          <cell r="FB365">
            <v>0</v>
          </cell>
          <cell r="FC365">
            <v>0</v>
          </cell>
          <cell r="FD365">
            <v>0</v>
          </cell>
          <cell r="FE365">
            <v>0</v>
          </cell>
          <cell r="FF365">
            <v>0</v>
          </cell>
          <cell r="FG365">
            <v>0</v>
          </cell>
          <cell r="FH365">
            <v>0</v>
          </cell>
          <cell r="FI365">
            <v>0</v>
          </cell>
          <cell r="FJ365">
            <v>0</v>
          </cell>
          <cell r="FK365">
            <v>0</v>
          </cell>
          <cell r="FL365">
            <v>0</v>
          </cell>
          <cell r="FM365">
            <v>0</v>
          </cell>
          <cell r="FN365">
            <v>0</v>
          </cell>
          <cell r="FO365">
            <v>0</v>
          </cell>
          <cell r="FP365">
            <v>0</v>
          </cell>
          <cell r="FQ365">
            <v>0</v>
          </cell>
          <cell r="FR365">
            <v>0</v>
          </cell>
          <cell r="FS365">
            <v>0</v>
          </cell>
          <cell r="FT365">
            <v>0</v>
          </cell>
          <cell r="FU365">
            <v>0</v>
          </cell>
          <cell r="FV365">
            <v>0</v>
          </cell>
          <cell r="FW365">
            <v>0</v>
          </cell>
        </row>
        <row r="366">
          <cell r="A366" t="str">
            <v>РПППсковСЗФО</v>
          </cell>
          <cell r="B366" t="str">
            <v>Псковский</v>
          </cell>
          <cell r="C366" t="str">
            <v>Псков</v>
          </cell>
          <cell r="D366" t="str">
            <v>РПП</v>
          </cell>
          <cell r="E366" t="str">
            <v>РПП</v>
          </cell>
          <cell r="F366" t="str">
            <v>нет</v>
          </cell>
          <cell r="G366" t="str">
            <v>СЗФО</v>
          </cell>
          <cell r="H366" t="str">
            <v>Псковская область</v>
          </cell>
          <cell r="I366" t="str">
            <v>Западный</v>
          </cell>
          <cell r="J366" t="str">
            <v>Сухопутный</v>
          </cell>
          <cell r="K366" t="str">
            <v>нет</v>
          </cell>
          <cell r="L366" t="str">
            <v>Эстонская Республика</v>
          </cell>
          <cell r="M366" t="str">
            <v>Праага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C366">
            <v>0</v>
          </cell>
          <cell r="DD366">
            <v>0</v>
          </cell>
          <cell r="DE366">
            <v>0</v>
          </cell>
          <cell r="DF366">
            <v>0</v>
          </cell>
          <cell r="DG366">
            <v>0</v>
          </cell>
          <cell r="DH366">
            <v>0</v>
          </cell>
          <cell r="DI366">
            <v>0</v>
          </cell>
          <cell r="DJ366">
            <v>0</v>
          </cell>
          <cell r="DK366">
            <v>0</v>
          </cell>
          <cell r="DL366">
            <v>0</v>
          </cell>
          <cell r="DM366">
            <v>0</v>
          </cell>
          <cell r="DN366">
            <v>0</v>
          </cell>
          <cell r="DO366">
            <v>0</v>
          </cell>
          <cell r="DP366">
            <v>0</v>
          </cell>
          <cell r="DQ366">
            <v>0</v>
          </cell>
          <cell r="DR366">
            <v>0</v>
          </cell>
          <cell r="DS366">
            <v>0</v>
          </cell>
          <cell r="DT366">
            <v>0</v>
          </cell>
          <cell r="DU366">
            <v>0</v>
          </cell>
          <cell r="DV366">
            <v>0</v>
          </cell>
          <cell r="DW366">
            <v>0</v>
          </cell>
          <cell r="DX366">
            <v>0</v>
          </cell>
          <cell r="DY366">
            <v>0</v>
          </cell>
          <cell r="DZ366">
            <v>0</v>
          </cell>
          <cell r="EA366">
            <v>0</v>
          </cell>
          <cell r="EB366">
            <v>0</v>
          </cell>
          <cell r="EC366">
            <v>0</v>
          </cell>
          <cell r="ED366">
            <v>0</v>
          </cell>
          <cell r="EE366">
            <v>0</v>
          </cell>
          <cell r="EF366">
            <v>0</v>
          </cell>
          <cell r="EG366">
            <v>0</v>
          </cell>
          <cell r="EH366">
            <v>0</v>
          </cell>
          <cell r="EI366">
            <v>0</v>
          </cell>
          <cell r="EJ366">
            <v>0</v>
          </cell>
          <cell r="EK366">
            <v>0</v>
          </cell>
          <cell r="EL366">
            <v>0</v>
          </cell>
          <cell r="EM366">
            <v>0</v>
          </cell>
          <cell r="EN366">
            <v>0</v>
          </cell>
          <cell r="EO366">
            <v>0</v>
          </cell>
          <cell r="EP366">
            <v>0</v>
          </cell>
          <cell r="EQ366">
            <v>0</v>
          </cell>
          <cell r="ER366">
            <v>0</v>
          </cell>
          <cell r="ES366">
            <v>0</v>
          </cell>
          <cell r="ET366">
            <v>0</v>
          </cell>
          <cell r="EU366">
            <v>0</v>
          </cell>
          <cell r="EV366">
            <v>0</v>
          </cell>
          <cell r="EW366">
            <v>0</v>
          </cell>
          <cell r="EX366">
            <v>0</v>
          </cell>
          <cell r="EY366">
            <v>0</v>
          </cell>
          <cell r="EZ366">
            <v>0</v>
          </cell>
          <cell r="FA366">
            <v>0</v>
          </cell>
          <cell r="FB366">
            <v>0</v>
          </cell>
          <cell r="FC366">
            <v>0</v>
          </cell>
          <cell r="FD366">
            <v>0</v>
          </cell>
          <cell r="FE366">
            <v>0</v>
          </cell>
          <cell r="FF366">
            <v>0</v>
          </cell>
          <cell r="FG366">
            <v>0</v>
          </cell>
          <cell r="FH366">
            <v>0</v>
          </cell>
          <cell r="FI366">
            <v>0</v>
          </cell>
          <cell r="FJ366">
            <v>0</v>
          </cell>
          <cell r="FK366">
            <v>0</v>
          </cell>
          <cell r="FL366">
            <v>0</v>
          </cell>
          <cell r="FM366">
            <v>0</v>
          </cell>
          <cell r="FN366">
            <v>0</v>
          </cell>
          <cell r="FO366">
            <v>0</v>
          </cell>
          <cell r="FP366">
            <v>0</v>
          </cell>
          <cell r="FQ366">
            <v>0</v>
          </cell>
          <cell r="FR366">
            <v>0</v>
          </cell>
          <cell r="FS366">
            <v>0</v>
          </cell>
          <cell r="FT366">
            <v>0</v>
          </cell>
          <cell r="FU366">
            <v>0</v>
          </cell>
          <cell r="FV366">
            <v>0</v>
          </cell>
          <cell r="FW366">
            <v>0</v>
          </cell>
        </row>
        <row r="367">
          <cell r="A367" t="str">
            <v>РППРыбачийСЗФО</v>
          </cell>
          <cell r="B367" t="str">
            <v>Калининградский</v>
          </cell>
          <cell r="C367" t="str">
            <v>Рыбачий</v>
          </cell>
          <cell r="D367" t="str">
            <v>РПП</v>
          </cell>
          <cell r="E367" t="str">
            <v>РПП</v>
          </cell>
          <cell r="F367" t="str">
            <v>да</v>
          </cell>
          <cell r="G367" t="str">
            <v>СЗФО</v>
          </cell>
          <cell r="H367" t="str">
            <v>Калининградская область</v>
          </cell>
          <cell r="I367" t="str">
            <v>Западный</v>
          </cell>
          <cell r="J367" t="str">
            <v>Сухопутный</v>
          </cell>
          <cell r="K367" t="str">
            <v>нет</v>
          </cell>
          <cell r="L367" t="str">
            <v>Литовская Республика</v>
          </cell>
          <cell r="M367" t="str">
            <v>Нида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2</v>
          </cell>
          <cell r="U367">
            <v>0</v>
          </cell>
          <cell r="V367">
            <v>2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2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0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0</v>
          </cell>
          <cell r="DB367">
            <v>0</v>
          </cell>
          <cell r="DC367">
            <v>0</v>
          </cell>
          <cell r="DD367">
            <v>0</v>
          </cell>
          <cell r="DE367">
            <v>0</v>
          </cell>
          <cell r="DF367">
            <v>0</v>
          </cell>
          <cell r="DG367">
            <v>0</v>
          </cell>
          <cell r="DH367">
            <v>0</v>
          </cell>
          <cell r="DI367">
            <v>0</v>
          </cell>
          <cell r="DJ367">
            <v>0</v>
          </cell>
          <cell r="DK367">
            <v>0</v>
          </cell>
          <cell r="DL367">
            <v>0</v>
          </cell>
          <cell r="DM367">
            <v>0</v>
          </cell>
          <cell r="DN367">
            <v>0</v>
          </cell>
          <cell r="DO367">
            <v>0</v>
          </cell>
          <cell r="DP367">
            <v>0</v>
          </cell>
          <cell r="DQ367">
            <v>0</v>
          </cell>
          <cell r="DR367">
            <v>0</v>
          </cell>
          <cell r="DS367">
            <v>0</v>
          </cell>
          <cell r="DT367">
            <v>0</v>
          </cell>
          <cell r="DU367">
            <v>0</v>
          </cell>
          <cell r="DV367">
            <v>0</v>
          </cell>
          <cell r="DW367">
            <v>0</v>
          </cell>
          <cell r="DX367">
            <v>0</v>
          </cell>
          <cell r="DY367">
            <v>0</v>
          </cell>
          <cell r="DZ367">
            <v>0</v>
          </cell>
          <cell r="EA367">
            <v>0</v>
          </cell>
          <cell r="EB367">
            <v>0</v>
          </cell>
          <cell r="EC367">
            <v>0</v>
          </cell>
          <cell r="ED367">
            <v>0</v>
          </cell>
          <cell r="EE367">
            <v>0</v>
          </cell>
          <cell r="EF367">
            <v>0</v>
          </cell>
          <cell r="EG367">
            <v>0</v>
          </cell>
          <cell r="EH367">
            <v>0</v>
          </cell>
          <cell r="EI367">
            <v>0</v>
          </cell>
          <cell r="EJ367">
            <v>0</v>
          </cell>
          <cell r="EK367">
            <v>0</v>
          </cell>
          <cell r="EL367">
            <v>0</v>
          </cell>
          <cell r="EM367">
            <v>0</v>
          </cell>
          <cell r="EN367">
            <v>0</v>
          </cell>
          <cell r="EO367">
            <v>0</v>
          </cell>
          <cell r="EP367">
            <v>0</v>
          </cell>
          <cell r="EQ367">
            <v>0</v>
          </cell>
          <cell r="ER367">
            <v>0</v>
          </cell>
          <cell r="ES367">
            <v>0</v>
          </cell>
          <cell r="ET367">
            <v>0</v>
          </cell>
          <cell r="EU367">
            <v>0</v>
          </cell>
          <cell r="EV367">
            <v>0</v>
          </cell>
          <cell r="EW367">
            <v>0</v>
          </cell>
          <cell r="EX367">
            <v>0</v>
          </cell>
          <cell r="EY367">
            <v>0</v>
          </cell>
          <cell r="EZ367">
            <v>0</v>
          </cell>
          <cell r="FA367">
            <v>0</v>
          </cell>
          <cell r="FB367">
            <v>0</v>
          </cell>
          <cell r="FC367">
            <v>0</v>
          </cell>
          <cell r="FD367">
            <v>0</v>
          </cell>
          <cell r="FE367">
            <v>0</v>
          </cell>
          <cell r="FF367">
            <v>0</v>
          </cell>
          <cell r="FG367">
            <v>0</v>
          </cell>
          <cell r="FH367">
            <v>0</v>
          </cell>
          <cell r="FI367">
            <v>0</v>
          </cell>
          <cell r="FJ367">
            <v>0</v>
          </cell>
          <cell r="FK367">
            <v>0</v>
          </cell>
          <cell r="FL367">
            <v>0</v>
          </cell>
          <cell r="FM367">
            <v>0</v>
          </cell>
          <cell r="FN367">
            <v>0</v>
          </cell>
          <cell r="FO367">
            <v>0</v>
          </cell>
          <cell r="FP367">
            <v>0</v>
          </cell>
          <cell r="FQ367">
            <v>0</v>
          </cell>
          <cell r="FR367">
            <v>0</v>
          </cell>
          <cell r="FS367">
            <v>0</v>
          </cell>
          <cell r="FT367">
            <v>0</v>
          </cell>
          <cell r="FU367">
            <v>0</v>
          </cell>
          <cell r="FV367">
            <v>0</v>
          </cell>
          <cell r="FW367">
            <v>0</v>
          </cell>
        </row>
        <row r="368">
          <cell r="A368" t="str">
            <v>РППЧерлакСФО</v>
          </cell>
          <cell r="B368" t="str">
            <v>Новосибирский</v>
          </cell>
          <cell r="C368" t="str">
            <v>Черлак</v>
          </cell>
          <cell r="D368" t="str">
            <v>РПП</v>
          </cell>
          <cell r="E368" t="str">
            <v>РПП</v>
          </cell>
          <cell r="F368" t="str">
            <v>да</v>
          </cell>
          <cell r="G368" t="str">
            <v>СФО</v>
          </cell>
          <cell r="H368" t="str">
            <v>Омская область</v>
          </cell>
          <cell r="I368" t="str">
            <v>Не является признаком отнесения к МТК</v>
          </cell>
          <cell r="J368" t="str">
            <v>Не является признаком отнесения к МТК</v>
          </cell>
          <cell r="K368" t="str">
            <v>нет</v>
          </cell>
          <cell r="L368" t="str">
            <v>Республика Казахстан</v>
          </cell>
          <cell r="M368" t="str">
            <v>Урлитобе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44</v>
          </cell>
          <cell r="T368">
            <v>50</v>
          </cell>
          <cell r="U368">
            <v>17</v>
          </cell>
          <cell r="V368">
            <v>111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111</v>
          </cell>
          <cell r="AH368">
            <v>0</v>
          </cell>
          <cell r="AI368">
            <v>44</v>
          </cell>
          <cell r="AJ368">
            <v>64</v>
          </cell>
          <cell r="AK368">
            <v>24</v>
          </cell>
          <cell r="AL368">
            <v>132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132</v>
          </cell>
          <cell r="AX368">
            <v>0</v>
          </cell>
          <cell r="AY368">
            <v>54</v>
          </cell>
          <cell r="AZ368">
            <v>78</v>
          </cell>
          <cell r="BA368">
            <v>28</v>
          </cell>
          <cell r="BB368">
            <v>160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160</v>
          </cell>
          <cell r="BN368">
            <v>0</v>
          </cell>
          <cell r="BO368">
            <v>0</v>
          </cell>
          <cell r="BP368">
            <v>0</v>
          </cell>
          <cell r="BQ368">
            <v>26</v>
          </cell>
          <cell r="BR368">
            <v>27</v>
          </cell>
          <cell r="BS368">
            <v>53</v>
          </cell>
          <cell r="BT368">
            <v>33</v>
          </cell>
          <cell r="BU368">
            <v>27</v>
          </cell>
          <cell r="BV368">
            <v>60</v>
          </cell>
          <cell r="BW368">
            <v>6</v>
          </cell>
          <cell r="BX368">
            <v>11</v>
          </cell>
          <cell r="BY368">
            <v>17</v>
          </cell>
          <cell r="BZ368">
            <v>130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130</v>
          </cell>
          <cell r="CL368">
            <v>0</v>
          </cell>
          <cell r="CM368">
            <v>0</v>
          </cell>
          <cell r="CN368">
            <v>0</v>
          </cell>
          <cell r="CO368">
            <v>12</v>
          </cell>
          <cell r="CP368">
            <v>12</v>
          </cell>
          <cell r="CQ368">
            <v>24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22</v>
          </cell>
          <cell r="DE368">
            <v>21</v>
          </cell>
          <cell r="DF368">
            <v>43</v>
          </cell>
          <cell r="DG368">
            <v>18</v>
          </cell>
          <cell r="DH368">
            <v>19</v>
          </cell>
          <cell r="DI368">
            <v>37</v>
          </cell>
          <cell r="DJ368">
            <v>0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T368">
            <v>0</v>
          </cell>
          <cell r="DU368">
            <v>0</v>
          </cell>
          <cell r="DV368">
            <v>104</v>
          </cell>
          <cell r="DW368">
            <v>0</v>
          </cell>
          <cell r="DX368">
            <v>0</v>
          </cell>
          <cell r="DY368">
            <v>104</v>
          </cell>
          <cell r="DZ368">
            <v>0</v>
          </cell>
          <cell r="EA368">
            <v>0</v>
          </cell>
          <cell r="EB368">
            <v>0</v>
          </cell>
          <cell r="EC368">
            <v>36</v>
          </cell>
          <cell r="ED368">
            <v>33</v>
          </cell>
          <cell r="EE368">
            <v>69</v>
          </cell>
          <cell r="EF368">
            <v>31</v>
          </cell>
          <cell r="EG368">
            <v>30</v>
          </cell>
          <cell r="EH368">
            <v>61</v>
          </cell>
          <cell r="EI368">
            <v>10</v>
          </cell>
          <cell r="EJ368">
            <v>14</v>
          </cell>
          <cell r="EK368">
            <v>24</v>
          </cell>
          <cell r="EL368">
            <v>154</v>
          </cell>
          <cell r="EM368">
            <v>0</v>
          </cell>
          <cell r="EN368">
            <v>0</v>
          </cell>
          <cell r="EO368">
            <v>0</v>
          </cell>
          <cell r="EP368">
            <v>0</v>
          </cell>
          <cell r="EQ368">
            <v>0</v>
          </cell>
          <cell r="ER368">
            <v>0</v>
          </cell>
          <cell r="ES368">
            <v>0</v>
          </cell>
          <cell r="ET368">
            <v>0</v>
          </cell>
          <cell r="EU368">
            <v>0</v>
          </cell>
          <cell r="EV368">
            <v>0</v>
          </cell>
          <cell r="EW368">
            <v>0</v>
          </cell>
          <cell r="EX368">
            <v>0</v>
          </cell>
          <cell r="EY368">
            <v>0</v>
          </cell>
          <cell r="EZ368">
            <v>0</v>
          </cell>
          <cell r="FA368">
            <v>0</v>
          </cell>
          <cell r="FB368">
            <v>0</v>
          </cell>
          <cell r="FC368">
            <v>0</v>
          </cell>
          <cell r="FD368">
            <v>0</v>
          </cell>
          <cell r="FE368">
            <v>0</v>
          </cell>
          <cell r="FF368">
            <v>0</v>
          </cell>
          <cell r="FG368">
            <v>0</v>
          </cell>
          <cell r="FH368">
            <v>0</v>
          </cell>
          <cell r="FI368">
            <v>0</v>
          </cell>
          <cell r="FJ368">
            <v>0</v>
          </cell>
          <cell r="FK368">
            <v>0</v>
          </cell>
          <cell r="FL368">
            <v>0</v>
          </cell>
          <cell r="FM368">
            <v>154</v>
          </cell>
          <cell r="FN368">
            <v>0</v>
          </cell>
          <cell r="FO368">
            <v>0</v>
          </cell>
          <cell r="FP368">
            <v>0</v>
          </cell>
          <cell r="FQ368">
            <v>0</v>
          </cell>
          <cell r="FR368">
            <v>0</v>
          </cell>
          <cell r="FS368">
            <v>0</v>
          </cell>
          <cell r="FT368">
            <v>0</v>
          </cell>
          <cell r="FU368">
            <v>0</v>
          </cell>
          <cell r="FV368">
            <v>0</v>
          </cell>
          <cell r="FW368">
            <v>31</v>
          </cell>
        </row>
        <row r="369">
          <cell r="A369" t="str">
            <v>РППСоветск (Русне, Юрбаркас)СЗФО</v>
          </cell>
          <cell r="B369" t="str">
            <v>Калининградский</v>
          </cell>
          <cell r="C369" t="str">
            <v>Советск (Русне, Юрбаркас)</v>
          </cell>
          <cell r="D369" t="str">
            <v>РПП</v>
          </cell>
          <cell r="E369" t="str">
            <v>РПП</v>
          </cell>
          <cell r="F369" t="str">
            <v>нет</v>
          </cell>
          <cell r="G369" t="str">
            <v>СЗФО</v>
          </cell>
          <cell r="H369" t="str">
            <v>Калининградская область</v>
          </cell>
          <cell r="I369" t="str">
            <v>Западный</v>
          </cell>
          <cell r="J369" t="str">
            <v>Сухопутный</v>
          </cell>
          <cell r="K369" t="str">
            <v>нет</v>
          </cell>
          <cell r="L369" t="str">
            <v>Литовская Республика</v>
          </cell>
          <cell r="M369" t="str">
            <v>Русне, Юрбаркас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K369">
            <v>0</v>
          </cell>
          <cell r="DL369">
            <v>0</v>
          </cell>
          <cell r="DM369">
            <v>0</v>
          </cell>
          <cell r="DN369">
            <v>0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0</v>
          </cell>
          <cell r="DT369">
            <v>0</v>
          </cell>
          <cell r="DU369">
            <v>0</v>
          </cell>
          <cell r="DV369">
            <v>0</v>
          </cell>
          <cell r="DW369">
            <v>0</v>
          </cell>
          <cell r="DX369">
            <v>0</v>
          </cell>
          <cell r="DY369">
            <v>0</v>
          </cell>
          <cell r="DZ369">
            <v>0</v>
          </cell>
          <cell r="EA369">
            <v>0</v>
          </cell>
          <cell r="EB369">
            <v>0</v>
          </cell>
          <cell r="EC369">
            <v>0</v>
          </cell>
          <cell r="ED369">
            <v>0</v>
          </cell>
          <cell r="EE369">
            <v>0</v>
          </cell>
          <cell r="EF369">
            <v>0</v>
          </cell>
          <cell r="EG369">
            <v>0</v>
          </cell>
          <cell r="EH369">
            <v>0</v>
          </cell>
          <cell r="EI369">
            <v>0</v>
          </cell>
          <cell r="EJ369">
            <v>0</v>
          </cell>
          <cell r="EK369">
            <v>0</v>
          </cell>
          <cell r="EL369">
            <v>0</v>
          </cell>
          <cell r="EM369">
            <v>0</v>
          </cell>
          <cell r="EN369">
            <v>0</v>
          </cell>
          <cell r="EO369">
            <v>0</v>
          </cell>
          <cell r="EP369">
            <v>0</v>
          </cell>
          <cell r="EQ369">
            <v>0</v>
          </cell>
          <cell r="ER369">
            <v>0</v>
          </cell>
          <cell r="ES369">
            <v>0</v>
          </cell>
          <cell r="ET369">
            <v>0</v>
          </cell>
          <cell r="EU369">
            <v>0</v>
          </cell>
          <cell r="EV369">
            <v>0</v>
          </cell>
          <cell r="EW369">
            <v>0</v>
          </cell>
          <cell r="EX369">
            <v>0</v>
          </cell>
          <cell r="EY369">
            <v>0</v>
          </cell>
          <cell r="EZ369">
            <v>0</v>
          </cell>
          <cell r="FA369">
            <v>0</v>
          </cell>
          <cell r="FB369">
            <v>0</v>
          </cell>
          <cell r="FC369">
            <v>0</v>
          </cell>
          <cell r="FD369">
            <v>0</v>
          </cell>
          <cell r="FE369">
            <v>0</v>
          </cell>
          <cell r="FF369">
            <v>0</v>
          </cell>
          <cell r="FG369">
            <v>0</v>
          </cell>
          <cell r="FH369">
            <v>0</v>
          </cell>
          <cell r="FI369">
            <v>0</v>
          </cell>
          <cell r="FJ369">
            <v>0</v>
          </cell>
          <cell r="FK369">
            <v>0</v>
          </cell>
          <cell r="FL369">
            <v>0</v>
          </cell>
          <cell r="FM369">
            <v>0</v>
          </cell>
          <cell r="FN369">
            <v>0</v>
          </cell>
          <cell r="FO369">
            <v>0</v>
          </cell>
          <cell r="FP369">
            <v>0</v>
          </cell>
          <cell r="FQ369">
            <v>0</v>
          </cell>
          <cell r="FR369">
            <v>0</v>
          </cell>
          <cell r="FS369">
            <v>0</v>
          </cell>
          <cell r="FT369">
            <v>0</v>
          </cell>
          <cell r="FU369">
            <v>0</v>
          </cell>
          <cell r="FV369">
            <v>0</v>
          </cell>
          <cell r="FW369">
            <v>0</v>
          </cell>
        </row>
        <row r="370">
          <cell r="A370" t="str">
            <v>РППХабаровскДФО</v>
          </cell>
          <cell r="B370" t="str">
            <v>Хабаровский</v>
          </cell>
          <cell r="C370" t="str">
            <v>Хабаровск</v>
          </cell>
          <cell r="D370" t="str">
            <v>РПП</v>
          </cell>
          <cell r="E370" t="str">
            <v>РПП</v>
          </cell>
          <cell r="F370" t="str">
            <v>да</v>
          </cell>
          <cell r="G370" t="str">
            <v>ДФО</v>
          </cell>
          <cell r="H370" t="str">
            <v>Хабаровский край</v>
          </cell>
          <cell r="I370" t="str">
            <v>Восток</v>
          </cell>
          <cell r="J370" t="str">
            <v>РК (сухопутный)</v>
          </cell>
          <cell r="K370" t="str">
            <v>нет</v>
          </cell>
          <cell r="L370" t="str">
            <v>Китайская Народная Республика</v>
          </cell>
          <cell r="M370" t="str">
            <v>Фуюань</v>
          </cell>
          <cell r="N370">
            <v>1456</v>
          </cell>
          <cell r="O370">
            <v>2912</v>
          </cell>
          <cell r="P370">
            <v>0</v>
          </cell>
          <cell r="Q370">
            <v>24</v>
          </cell>
          <cell r="R370">
            <v>0</v>
          </cell>
          <cell r="S370">
            <v>263</v>
          </cell>
          <cell r="T370">
            <v>393</v>
          </cell>
          <cell r="U370">
            <v>161</v>
          </cell>
          <cell r="V370">
            <v>817</v>
          </cell>
          <cell r="W370">
            <v>0</v>
          </cell>
          <cell r="X370">
            <v>841</v>
          </cell>
          <cell r="Y370">
            <v>1550</v>
          </cell>
          <cell r="Z370">
            <v>389</v>
          </cell>
          <cell r="AA370">
            <v>2780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3597</v>
          </cell>
          <cell r="AH370">
            <v>0</v>
          </cell>
          <cell r="AI370">
            <v>265</v>
          </cell>
          <cell r="AJ370">
            <v>423</v>
          </cell>
          <cell r="AK370">
            <v>216</v>
          </cell>
          <cell r="AL370">
            <v>904</v>
          </cell>
          <cell r="AM370">
            <v>0</v>
          </cell>
          <cell r="AN370">
            <v>687</v>
          </cell>
          <cell r="AO370">
            <v>1503</v>
          </cell>
          <cell r="AP370">
            <v>380</v>
          </cell>
          <cell r="AQ370">
            <v>2570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3474</v>
          </cell>
          <cell r="AX370">
            <v>0</v>
          </cell>
          <cell r="AY370">
            <v>171</v>
          </cell>
          <cell r="AZ370">
            <v>342</v>
          </cell>
          <cell r="BA370">
            <v>239</v>
          </cell>
          <cell r="BB370">
            <v>752</v>
          </cell>
          <cell r="BC370">
            <v>0</v>
          </cell>
          <cell r="BD370">
            <v>538</v>
          </cell>
          <cell r="BE370">
            <v>800</v>
          </cell>
          <cell r="BF370">
            <v>338</v>
          </cell>
          <cell r="BG370">
            <v>1676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2428</v>
          </cell>
          <cell r="BN370">
            <v>0</v>
          </cell>
          <cell r="BO370">
            <v>0</v>
          </cell>
          <cell r="BP370">
            <v>0</v>
          </cell>
          <cell r="BQ370">
            <v>41</v>
          </cell>
          <cell r="BR370">
            <v>49</v>
          </cell>
          <cell r="BS370">
            <v>90</v>
          </cell>
          <cell r="BT370">
            <v>142</v>
          </cell>
          <cell r="BU370">
            <v>156</v>
          </cell>
          <cell r="BV370">
            <v>298</v>
          </cell>
          <cell r="BW370">
            <v>121</v>
          </cell>
          <cell r="BX370">
            <v>99</v>
          </cell>
          <cell r="BY370">
            <v>220</v>
          </cell>
          <cell r="BZ370">
            <v>608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608</v>
          </cell>
          <cell r="CL370">
            <v>0</v>
          </cell>
          <cell r="CM370">
            <v>0</v>
          </cell>
          <cell r="CN370">
            <v>0</v>
          </cell>
          <cell r="CO370">
            <v>89</v>
          </cell>
          <cell r="CP370">
            <v>94</v>
          </cell>
          <cell r="CQ370">
            <v>183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141</v>
          </cell>
          <cell r="DE370">
            <v>152</v>
          </cell>
          <cell r="DF370">
            <v>293</v>
          </cell>
          <cell r="DG370">
            <v>108</v>
          </cell>
          <cell r="DH370">
            <v>95</v>
          </cell>
          <cell r="DI370">
            <v>203</v>
          </cell>
          <cell r="DJ370">
            <v>0</v>
          </cell>
          <cell r="DK370">
            <v>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0</v>
          </cell>
          <cell r="DT370">
            <v>0</v>
          </cell>
          <cell r="DU370">
            <v>0</v>
          </cell>
          <cell r="DV370">
            <v>679</v>
          </cell>
          <cell r="DW370">
            <v>0</v>
          </cell>
          <cell r="DX370">
            <v>0</v>
          </cell>
          <cell r="DY370">
            <v>679</v>
          </cell>
          <cell r="DZ370">
            <v>0</v>
          </cell>
          <cell r="EA370">
            <v>0</v>
          </cell>
          <cell r="EB370">
            <v>0</v>
          </cell>
          <cell r="EC370">
            <v>38</v>
          </cell>
          <cell r="ED370">
            <v>43</v>
          </cell>
          <cell r="EE370">
            <v>81</v>
          </cell>
          <cell r="EF370">
            <v>123</v>
          </cell>
          <cell r="EG370">
            <v>122</v>
          </cell>
          <cell r="EH370">
            <v>245</v>
          </cell>
          <cell r="EI370">
            <v>61</v>
          </cell>
          <cell r="EJ370">
            <v>57</v>
          </cell>
          <cell r="EK370">
            <v>118</v>
          </cell>
          <cell r="EL370">
            <v>444</v>
          </cell>
          <cell r="EM370">
            <v>0</v>
          </cell>
          <cell r="EN370">
            <v>0</v>
          </cell>
          <cell r="EO370">
            <v>0</v>
          </cell>
          <cell r="EP370">
            <v>0</v>
          </cell>
          <cell r="EQ370">
            <v>0</v>
          </cell>
          <cell r="ER370">
            <v>0</v>
          </cell>
          <cell r="ES370">
            <v>0</v>
          </cell>
          <cell r="ET370">
            <v>0</v>
          </cell>
          <cell r="EU370">
            <v>0</v>
          </cell>
          <cell r="EV370">
            <v>0</v>
          </cell>
          <cell r="EW370">
            <v>0</v>
          </cell>
          <cell r="EX370">
            <v>0</v>
          </cell>
          <cell r="EY370">
            <v>0</v>
          </cell>
          <cell r="EZ370">
            <v>0</v>
          </cell>
          <cell r="FA370">
            <v>0</v>
          </cell>
          <cell r="FB370">
            <v>0</v>
          </cell>
          <cell r="FC370">
            <v>0</v>
          </cell>
          <cell r="FD370">
            <v>0</v>
          </cell>
          <cell r="FE370">
            <v>0</v>
          </cell>
          <cell r="FF370">
            <v>0</v>
          </cell>
          <cell r="FG370">
            <v>0</v>
          </cell>
          <cell r="FH370">
            <v>0</v>
          </cell>
          <cell r="FI370">
            <v>0</v>
          </cell>
          <cell r="FJ370">
            <v>0</v>
          </cell>
          <cell r="FK370">
            <v>0</v>
          </cell>
          <cell r="FL370">
            <v>0</v>
          </cell>
          <cell r="FM370">
            <v>444</v>
          </cell>
          <cell r="FN370">
            <v>0</v>
          </cell>
          <cell r="FO370">
            <v>0</v>
          </cell>
          <cell r="FP370">
            <v>0</v>
          </cell>
          <cell r="FQ370">
            <v>0</v>
          </cell>
          <cell r="FR370">
            <v>0</v>
          </cell>
          <cell r="FS370">
            <v>0</v>
          </cell>
          <cell r="FT370">
            <v>0</v>
          </cell>
          <cell r="FU370">
            <v>0</v>
          </cell>
          <cell r="FV370">
            <v>0</v>
          </cell>
          <cell r="FW370">
            <v>62</v>
          </cell>
        </row>
        <row r="371">
          <cell r="A371" t="str">
            <v>СППАмурзетДФО</v>
          </cell>
          <cell r="B371" t="str">
            <v>Хабаровский</v>
          </cell>
          <cell r="C371" t="str">
            <v>Амурзет</v>
          </cell>
          <cell r="D371" t="str">
            <v>СПП</v>
          </cell>
          <cell r="E371" t="str">
            <v>СПП</v>
          </cell>
          <cell r="F371" t="str">
            <v>да</v>
          </cell>
          <cell r="G371" t="str">
            <v>ДФО</v>
          </cell>
          <cell r="H371" t="str">
            <v>Еврейская автономная область</v>
          </cell>
          <cell r="I371" t="str">
            <v>Восток</v>
          </cell>
          <cell r="J371" t="str">
            <v>РК (сухопутный)</v>
          </cell>
          <cell r="K371" t="str">
            <v>нет</v>
          </cell>
          <cell r="L371" t="str">
            <v>Китайская Народная Республика</v>
          </cell>
          <cell r="M371" t="str">
            <v>Лобэй</v>
          </cell>
          <cell r="N371" t="str">
            <v xml:space="preserve">речные суда (грузо-пассажирские) - 780, автотранспортные средства в навигационный период -3 900, в период ледостава - 4160
</v>
          </cell>
          <cell r="O371">
            <v>0</v>
          </cell>
          <cell r="P371">
            <v>0</v>
          </cell>
          <cell r="Q371" t="str">
            <v xml:space="preserve">речные суда (грузо-пассажирские) - 5, автотранспортные средства в навигационный период -25, в период ледостава - 32
</v>
          </cell>
          <cell r="R371">
            <v>1450</v>
          </cell>
          <cell r="S371">
            <v>550</v>
          </cell>
          <cell r="T371">
            <v>907</v>
          </cell>
          <cell r="U371">
            <v>1073</v>
          </cell>
          <cell r="V371">
            <v>3980</v>
          </cell>
          <cell r="W371">
            <v>355</v>
          </cell>
          <cell r="X371">
            <v>302</v>
          </cell>
          <cell r="Y371">
            <v>290</v>
          </cell>
          <cell r="Z371">
            <v>191</v>
          </cell>
          <cell r="AA371">
            <v>1138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5118</v>
          </cell>
          <cell r="AH371">
            <v>2617</v>
          </cell>
          <cell r="AI371">
            <v>586</v>
          </cell>
          <cell r="AJ371">
            <v>992</v>
          </cell>
          <cell r="AK371">
            <v>982</v>
          </cell>
          <cell r="AL371">
            <v>5177</v>
          </cell>
          <cell r="AM371">
            <v>262</v>
          </cell>
          <cell r="AN371">
            <v>130</v>
          </cell>
          <cell r="AO371">
            <v>246</v>
          </cell>
          <cell r="AP371">
            <v>90</v>
          </cell>
          <cell r="AQ371">
            <v>728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5905</v>
          </cell>
          <cell r="AX371">
            <v>1714</v>
          </cell>
          <cell r="AY371">
            <v>1351</v>
          </cell>
          <cell r="AZ371">
            <v>1240</v>
          </cell>
          <cell r="BA371">
            <v>995</v>
          </cell>
          <cell r="BB371">
            <v>5300</v>
          </cell>
          <cell r="BC371">
            <v>134</v>
          </cell>
          <cell r="BD371">
            <v>126</v>
          </cell>
          <cell r="BE371">
            <v>198</v>
          </cell>
          <cell r="BF371">
            <v>100</v>
          </cell>
          <cell r="BG371">
            <v>558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5858</v>
          </cell>
          <cell r="BN371">
            <v>327</v>
          </cell>
          <cell r="BO371">
            <v>333</v>
          </cell>
          <cell r="BP371">
            <v>660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660</v>
          </cell>
          <cell r="CA371">
            <v>68</v>
          </cell>
          <cell r="CB371">
            <v>0</v>
          </cell>
          <cell r="CC371">
            <v>0</v>
          </cell>
          <cell r="CD371">
            <v>0</v>
          </cell>
          <cell r="CE371">
            <v>68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728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K371">
            <v>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0</v>
          </cell>
          <cell r="DT371">
            <v>0</v>
          </cell>
          <cell r="DU371">
            <v>0</v>
          </cell>
          <cell r="DV371">
            <v>0</v>
          </cell>
          <cell r="DW371">
            <v>0</v>
          </cell>
          <cell r="DX371">
            <v>0</v>
          </cell>
          <cell r="DY371">
            <v>0</v>
          </cell>
          <cell r="DZ371">
            <v>0</v>
          </cell>
          <cell r="EA371">
            <v>0</v>
          </cell>
          <cell r="EB371">
            <v>0</v>
          </cell>
          <cell r="EC371">
            <v>0</v>
          </cell>
          <cell r="ED371">
            <v>0</v>
          </cell>
          <cell r="EE371">
            <v>0</v>
          </cell>
          <cell r="EF371">
            <v>8</v>
          </cell>
          <cell r="EG371">
            <v>6</v>
          </cell>
          <cell r="EH371">
            <v>14</v>
          </cell>
          <cell r="EI371">
            <v>6</v>
          </cell>
          <cell r="EJ371">
            <v>8</v>
          </cell>
          <cell r="EK371">
            <v>14</v>
          </cell>
          <cell r="EL371">
            <v>28</v>
          </cell>
          <cell r="EM371">
            <v>0</v>
          </cell>
          <cell r="EN371">
            <v>0</v>
          </cell>
          <cell r="EO371">
            <v>0</v>
          </cell>
          <cell r="EP371">
            <v>0</v>
          </cell>
          <cell r="EQ371">
            <v>0</v>
          </cell>
          <cell r="ER371">
            <v>0</v>
          </cell>
          <cell r="ES371">
            <v>0</v>
          </cell>
          <cell r="ET371">
            <v>0</v>
          </cell>
          <cell r="EU371">
            <v>0</v>
          </cell>
          <cell r="EV371">
            <v>0</v>
          </cell>
          <cell r="EW371">
            <v>0</v>
          </cell>
          <cell r="EX371">
            <v>0</v>
          </cell>
          <cell r="EY371">
            <v>0</v>
          </cell>
          <cell r="EZ371">
            <v>0</v>
          </cell>
          <cell r="FA371">
            <v>0</v>
          </cell>
          <cell r="FB371">
            <v>0</v>
          </cell>
          <cell r="FC371">
            <v>0</v>
          </cell>
          <cell r="FD371">
            <v>0</v>
          </cell>
          <cell r="FE371">
            <v>0</v>
          </cell>
          <cell r="FF371">
            <v>0</v>
          </cell>
          <cell r="FG371">
            <v>0</v>
          </cell>
          <cell r="FH371">
            <v>0</v>
          </cell>
          <cell r="FI371">
            <v>0</v>
          </cell>
          <cell r="FJ371">
            <v>0</v>
          </cell>
          <cell r="FK371">
            <v>0</v>
          </cell>
          <cell r="FL371">
            <v>0</v>
          </cell>
          <cell r="FM371">
            <v>28</v>
          </cell>
          <cell r="FN371">
            <v>836</v>
          </cell>
          <cell r="FO371">
            <v>834</v>
          </cell>
          <cell r="FP371">
            <v>1670</v>
          </cell>
          <cell r="FQ371">
            <v>0</v>
          </cell>
          <cell r="FR371">
            <v>0</v>
          </cell>
          <cell r="FS371">
            <v>0</v>
          </cell>
          <cell r="FT371">
            <v>0</v>
          </cell>
          <cell r="FU371">
            <v>0</v>
          </cell>
          <cell r="FV371">
            <v>0</v>
          </cell>
          <cell r="FW371">
            <v>335</v>
          </cell>
        </row>
        <row r="372">
          <cell r="A372" t="str">
            <v>СППБлаговещенскДФО</v>
          </cell>
          <cell r="B372" t="str">
            <v>Хабаровский</v>
          </cell>
          <cell r="C372" t="str">
            <v>Благовещенск</v>
          </cell>
          <cell r="D372" t="str">
            <v>СПП</v>
          </cell>
          <cell r="E372" t="str">
            <v>СПП</v>
          </cell>
          <cell r="F372" t="str">
            <v>да</v>
          </cell>
          <cell r="G372" t="str">
            <v>ДФО</v>
          </cell>
          <cell r="H372" t="str">
            <v>Амурская область</v>
          </cell>
          <cell r="I372" t="str">
            <v>Восток</v>
          </cell>
          <cell r="J372" t="str">
            <v>РК (сухопутный)</v>
          </cell>
          <cell r="K372" t="str">
            <v>нет</v>
          </cell>
          <cell r="L372" t="str">
            <v>Китайская Народная Республика</v>
          </cell>
          <cell r="M372" t="str">
            <v>Хэйхэ</v>
          </cell>
          <cell r="N372">
            <v>182.5</v>
          </cell>
          <cell r="O372">
            <v>0</v>
          </cell>
          <cell r="P372">
            <v>0</v>
          </cell>
          <cell r="Q372">
            <v>1</v>
          </cell>
          <cell r="R372">
            <v>7711</v>
          </cell>
          <cell r="S372">
            <v>2547</v>
          </cell>
          <cell r="T372">
            <v>2447</v>
          </cell>
          <cell r="U372">
            <v>3683</v>
          </cell>
          <cell r="V372">
            <v>16388</v>
          </cell>
          <cell r="W372">
            <v>6978</v>
          </cell>
          <cell r="X372">
            <v>4127</v>
          </cell>
          <cell r="Y372">
            <v>2462</v>
          </cell>
          <cell r="Z372">
            <v>6489</v>
          </cell>
          <cell r="AA372">
            <v>20056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36444</v>
          </cell>
          <cell r="AH372">
            <v>14671</v>
          </cell>
          <cell r="AI372">
            <v>4045</v>
          </cell>
          <cell r="AJ372">
            <v>2276</v>
          </cell>
          <cell r="AK372">
            <v>2699</v>
          </cell>
          <cell r="AL372">
            <v>23691</v>
          </cell>
          <cell r="AM372">
            <v>7568</v>
          </cell>
          <cell r="AN372">
            <v>5618</v>
          </cell>
          <cell r="AO372">
            <v>3048</v>
          </cell>
          <cell r="AP372">
            <v>8104</v>
          </cell>
          <cell r="AQ372">
            <v>24338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48029</v>
          </cell>
          <cell r="AX372">
            <v>9261</v>
          </cell>
          <cell r="AY372">
            <v>3493</v>
          </cell>
          <cell r="AZ372">
            <v>3915</v>
          </cell>
          <cell r="BA372">
            <v>4846</v>
          </cell>
          <cell r="BB372">
            <v>21515</v>
          </cell>
          <cell r="BC372">
            <v>9000</v>
          </cell>
          <cell r="BD372">
            <v>6296</v>
          </cell>
          <cell r="BE372">
            <v>3242</v>
          </cell>
          <cell r="BF372">
            <v>7934</v>
          </cell>
          <cell r="BG372">
            <v>26472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47987</v>
          </cell>
          <cell r="BN372">
            <v>4347</v>
          </cell>
          <cell r="BO372">
            <v>4174</v>
          </cell>
          <cell r="BP372">
            <v>8521</v>
          </cell>
          <cell r="BQ372">
            <v>850</v>
          </cell>
          <cell r="BR372">
            <v>839</v>
          </cell>
          <cell r="BS372">
            <v>1689</v>
          </cell>
          <cell r="BT372">
            <v>174</v>
          </cell>
          <cell r="BU372">
            <v>176</v>
          </cell>
          <cell r="BV372">
            <v>350</v>
          </cell>
          <cell r="BW372">
            <v>69</v>
          </cell>
          <cell r="BX372">
            <v>69</v>
          </cell>
          <cell r="BY372">
            <v>138</v>
          </cell>
          <cell r="BZ372">
            <v>10698</v>
          </cell>
          <cell r="CA372">
            <v>3016</v>
          </cell>
          <cell r="CB372">
            <v>32</v>
          </cell>
          <cell r="CC372">
            <v>0</v>
          </cell>
          <cell r="CD372">
            <v>0</v>
          </cell>
          <cell r="CE372">
            <v>3048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13746</v>
          </cell>
          <cell r="CL372">
            <v>132</v>
          </cell>
          <cell r="CM372">
            <v>132</v>
          </cell>
          <cell r="CN372">
            <v>264</v>
          </cell>
          <cell r="CO372">
            <v>78</v>
          </cell>
          <cell r="CP372">
            <v>78</v>
          </cell>
          <cell r="CQ372">
            <v>156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124</v>
          </cell>
          <cell r="DE372">
            <v>124</v>
          </cell>
          <cell r="DF372">
            <v>248</v>
          </cell>
          <cell r="DG372">
            <v>48</v>
          </cell>
          <cell r="DH372">
            <v>48</v>
          </cell>
          <cell r="DI372">
            <v>96</v>
          </cell>
          <cell r="DJ372">
            <v>0</v>
          </cell>
          <cell r="DK372">
            <v>0</v>
          </cell>
          <cell r="DL372">
            <v>0</v>
          </cell>
          <cell r="DM372">
            <v>0</v>
          </cell>
          <cell r="DN372">
            <v>0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0</v>
          </cell>
          <cell r="DT372">
            <v>0</v>
          </cell>
          <cell r="DU372">
            <v>0</v>
          </cell>
          <cell r="DV372">
            <v>764</v>
          </cell>
          <cell r="DW372">
            <v>0</v>
          </cell>
          <cell r="DX372">
            <v>0</v>
          </cell>
          <cell r="DY372">
            <v>764</v>
          </cell>
          <cell r="DZ372">
            <v>0</v>
          </cell>
          <cell r="EA372">
            <v>0</v>
          </cell>
          <cell r="EB372">
            <v>0</v>
          </cell>
          <cell r="EC372">
            <v>33</v>
          </cell>
          <cell r="ED372">
            <v>34</v>
          </cell>
          <cell r="EE372">
            <v>67</v>
          </cell>
          <cell r="EF372">
            <v>198</v>
          </cell>
          <cell r="EG372">
            <v>196</v>
          </cell>
          <cell r="EH372">
            <v>394</v>
          </cell>
          <cell r="EI372">
            <v>71</v>
          </cell>
          <cell r="EJ372">
            <v>72</v>
          </cell>
          <cell r="EK372">
            <v>143</v>
          </cell>
          <cell r="EL372">
            <v>604</v>
          </cell>
          <cell r="EM372">
            <v>0</v>
          </cell>
          <cell r="EN372">
            <v>0</v>
          </cell>
          <cell r="EO372">
            <v>0</v>
          </cell>
          <cell r="EP372">
            <v>0</v>
          </cell>
          <cell r="EQ372">
            <v>0</v>
          </cell>
          <cell r="ER372">
            <v>0</v>
          </cell>
          <cell r="ES372">
            <v>0</v>
          </cell>
          <cell r="ET372">
            <v>0</v>
          </cell>
          <cell r="EU372">
            <v>0</v>
          </cell>
          <cell r="EV372">
            <v>0</v>
          </cell>
          <cell r="EW372">
            <v>0</v>
          </cell>
          <cell r="EX372">
            <v>0</v>
          </cell>
          <cell r="EY372">
            <v>0</v>
          </cell>
          <cell r="EZ372">
            <v>0</v>
          </cell>
          <cell r="FA372">
            <v>0</v>
          </cell>
          <cell r="FB372">
            <v>0</v>
          </cell>
          <cell r="FC372">
            <v>0</v>
          </cell>
          <cell r="FD372">
            <v>0</v>
          </cell>
          <cell r="FE372">
            <v>0</v>
          </cell>
          <cell r="FF372">
            <v>0</v>
          </cell>
          <cell r="FG372">
            <v>0</v>
          </cell>
          <cell r="FH372">
            <v>0</v>
          </cell>
          <cell r="FI372">
            <v>0</v>
          </cell>
          <cell r="FJ372">
            <v>0</v>
          </cell>
          <cell r="FK372">
            <v>0</v>
          </cell>
          <cell r="FL372">
            <v>0</v>
          </cell>
          <cell r="FM372">
            <v>604</v>
          </cell>
          <cell r="FN372">
            <v>0</v>
          </cell>
          <cell r="FO372">
            <v>0</v>
          </cell>
          <cell r="FP372">
            <v>0</v>
          </cell>
          <cell r="FQ372">
            <v>538</v>
          </cell>
          <cell r="FR372">
            <v>538</v>
          </cell>
          <cell r="FS372">
            <v>1076</v>
          </cell>
          <cell r="FT372">
            <v>0</v>
          </cell>
          <cell r="FU372">
            <v>0</v>
          </cell>
          <cell r="FV372">
            <v>0</v>
          </cell>
          <cell r="FW372">
            <v>80</v>
          </cell>
        </row>
        <row r="373">
          <cell r="A373" t="str">
            <v>СППДжалиндаДФО</v>
          </cell>
          <cell r="B373" t="str">
            <v>Хабаровский</v>
          </cell>
          <cell r="C373" t="str">
            <v>Джалинда</v>
          </cell>
          <cell r="D373" t="str">
            <v>СПП</v>
          </cell>
          <cell r="E373" t="str">
            <v>СПП</v>
          </cell>
          <cell r="F373" t="str">
            <v>нет</v>
          </cell>
          <cell r="G373" t="str">
            <v>ДФО</v>
          </cell>
          <cell r="H373" t="str">
            <v>Амурская область</v>
          </cell>
          <cell r="I373" t="str">
            <v>Восток</v>
          </cell>
          <cell r="J373" t="str">
            <v>РК (сухопутный)</v>
          </cell>
          <cell r="K373" t="str">
            <v>нет</v>
          </cell>
          <cell r="L373" t="str">
            <v>Китайская Народная Республика</v>
          </cell>
          <cell r="M373" t="str">
            <v>Мохэ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K373">
            <v>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0</v>
          </cell>
          <cell r="DT373">
            <v>0</v>
          </cell>
          <cell r="DU373">
            <v>0</v>
          </cell>
          <cell r="DV373">
            <v>0</v>
          </cell>
          <cell r="DW373">
            <v>0</v>
          </cell>
          <cell r="DX373">
            <v>0</v>
          </cell>
          <cell r="DY373">
            <v>0</v>
          </cell>
          <cell r="DZ373">
            <v>0</v>
          </cell>
          <cell r="EA373">
            <v>0</v>
          </cell>
          <cell r="EB373">
            <v>0</v>
          </cell>
          <cell r="EC373">
            <v>0</v>
          </cell>
          <cell r="ED373">
            <v>0</v>
          </cell>
          <cell r="EE373">
            <v>0</v>
          </cell>
          <cell r="EF373">
            <v>0</v>
          </cell>
          <cell r="EG373">
            <v>0</v>
          </cell>
          <cell r="EH373">
            <v>0</v>
          </cell>
          <cell r="EI373">
            <v>0</v>
          </cell>
          <cell r="EJ373">
            <v>0</v>
          </cell>
          <cell r="EK373">
            <v>0</v>
          </cell>
          <cell r="EL373">
            <v>0</v>
          </cell>
          <cell r="EM373">
            <v>0</v>
          </cell>
          <cell r="EN373">
            <v>0</v>
          </cell>
          <cell r="EO373">
            <v>0</v>
          </cell>
          <cell r="EP373">
            <v>0</v>
          </cell>
          <cell r="EQ373">
            <v>0</v>
          </cell>
          <cell r="ER373">
            <v>0</v>
          </cell>
          <cell r="ES373">
            <v>0</v>
          </cell>
          <cell r="ET373">
            <v>0</v>
          </cell>
          <cell r="EU373">
            <v>0</v>
          </cell>
          <cell r="EV373">
            <v>0</v>
          </cell>
          <cell r="EW373">
            <v>0</v>
          </cell>
          <cell r="EX373">
            <v>0</v>
          </cell>
          <cell r="EY373">
            <v>0</v>
          </cell>
          <cell r="EZ373">
            <v>0</v>
          </cell>
          <cell r="FA373">
            <v>0</v>
          </cell>
          <cell r="FB373">
            <v>0</v>
          </cell>
          <cell r="FC373">
            <v>0</v>
          </cell>
          <cell r="FD373">
            <v>0</v>
          </cell>
          <cell r="FE373">
            <v>0</v>
          </cell>
          <cell r="FF373">
            <v>0</v>
          </cell>
          <cell r="FG373">
            <v>0</v>
          </cell>
          <cell r="FH373">
            <v>0</v>
          </cell>
          <cell r="FI373">
            <v>0</v>
          </cell>
          <cell r="FJ373">
            <v>0</v>
          </cell>
          <cell r="FK373">
            <v>0</v>
          </cell>
          <cell r="FL373">
            <v>0</v>
          </cell>
          <cell r="FM373">
            <v>0</v>
          </cell>
          <cell r="FN373">
            <v>0</v>
          </cell>
          <cell r="FO373">
            <v>0</v>
          </cell>
          <cell r="FP373">
            <v>0</v>
          </cell>
          <cell r="FQ373">
            <v>0</v>
          </cell>
          <cell r="FR373">
            <v>0</v>
          </cell>
          <cell r="FS373">
            <v>0</v>
          </cell>
          <cell r="FT373">
            <v>0</v>
          </cell>
          <cell r="FU373">
            <v>0</v>
          </cell>
          <cell r="FV373">
            <v>0</v>
          </cell>
          <cell r="FW373">
            <v>0</v>
          </cell>
        </row>
        <row r="374">
          <cell r="A374" t="str">
            <v>СППКонстантиновкаДФО</v>
          </cell>
          <cell r="B374" t="str">
            <v>Хабаровский</v>
          </cell>
          <cell r="C374" t="str">
            <v>Константиновка</v>
          </cell>
          <cell r="D374" t="str">
            <v>СПП</v>
          </cell>
          <cell r="E374" t="str">
            <v>СПП</v>
          </cell>
          <cell r="F374" t="str">
            <v>нет</v>
          </cell>
          <cell r="G374" t="str">
            <v>ДФО</v>
          </cell>
          <cell r="H374" t="str">
            <v>Амурская область</v>
          </cell>
          <cell r="I374" t="str">
            <v>Восток</v>
          </cell>
          <cell r="J374" t="str">
            <v>РК (сухопутный)</v>
          </cell>
          <cell r="K374" t="str">
            <v>нет</v>
          </cell>
          <cell r="L374" t="str">
            <v>Китайская Народная Республика</v>
          </cell>
          <cell r="M374" t="str">
            <v>Суньу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K374">
            <v>0</v>
          </cell>
          <cell r="DL374">
            <v>0</v>
          </cell>
          <cell r="DM374">
            <v>0</v>
          </cell>
          <cell r="DN374">
            <v>0</v>
          </cell>
          <cell r="DO374">
            <v>0</v>
          </cell>
          <cell r="DP374">
            <v>0</v>
          </cell>
          <cell r="DQ374">
            <v>0</v>
          </cell>
          <cell r="DR374">
            <v>0</v>
          </cell>
          <cell r="DS374">
            <v>0</v>
          </cell>
          <cell r="DT374">
            <v>0</v>
          </cell>
          <cell r="DU374">
            <v>0</v>
          </cell>
          <cell r="DV374">
            <v>0</v>
          </cell>
          <cell r="DW374">
            <v>0</v>
          </cell>
          <cell r="DX374">
            <v>0</v>
          </cell>
          <cell r="DY374">
            <v>0</v>
          </cell>
          <cell r="DZ374">
            <v>0</v>
          </cell>
          <cell r="EA374">
            <v>0</v>
          </cell>
          <cell r="EB374">
            <v>0</v>
          </cell>
          <cell r="EC374">
            <v>0</v>
          </cell>
          <cell r="ED374">
            <v>0</v>
          </cell>
          <cell r="EE374">
            <v>0</v>
          </cell>
          <cell r="EF374">
            <v>0</v>
          </cell>
          <cell r="EG374">
            <v>0</v>
          </cell>
          <cell r="EH374">
            <v>0</v>
          </cell>
          <cell r="EI374">
            <v>0</v>
          </cell>
          <cell r="EJ374">
            <v>0</v>
          </cell>
          <cell r="EK374">
            <v>0</v>
          </cell>
          <cell r="EL374">
            <v>0</v>
          </cell>
          <cell r="EM374">
            <v>0</v>
          </cell>
          <cell r="EN374">
            <v>0</v>
          </cell>
          <cell r="EO374">
            <v>0</v>
          </cell>
          <cell r="EP374">
            <v>0</v>
          </cell>
          <cell r="EQ374">
            <v>0</v>
          </cell>
          <cell r="ER374">
            <v>0</v>
          </cell>
          <cell r="ES374">
            <v>0</v>
          </cell>
          <cell r="ET374">
            <v>0</v>
          </cell>
          <cell r="EU374">
            <v>0</v>
          </cell>
          <cell r="EV374">
            <v>0</v>
          </cell>
          <cell r="EW374">
            <v>0</v>
          </cell>
          <cell r="EX374">
            <v>0</v>
          </cell>
          <cell r="EY374">
            <v>0</v>
          </cell>
          <cell r="EZ374">
            <v>0</v>
          </cell>
          <cell r="FA374">
            <v>0</v>
          </cell>
          <cell r="FB374">
            <v>0</v>
          </cell>
          <cell r="FC374">
            <v>0</v>
          </cell>
          <cell r="FD374">
            <v>0</v>
          </cell>
          <cell r="FE374">
            <v>0</v>
          </cell>
          <cell r="FF374">
            <v>0</v>
          </cell>
          <cell r="FG374">
            <v>0</v>
          </cell>
          <cell r="FH374">
            <v>0</v>
          </cell>
          <cell r="FI374">
            <v>0</v>
          </cell>
          <cell r="FJ374">
            <v>0</v>
          </cell>
          <cell r="FK374">
            <v>0</v>
          </cell>
          <cell r="FL374">
            <v>0</v>
          </cell>
          <cell r="FM374">
            <v>0</v>
          </cell>
          <cell r="FN374">
            <v>0</v>
          </cell>
          <cell r="FO374">
            <v>0</v>
          </cell>
          <cell r="FP374">
            <v>0</v>
          </cell>
          <cell r="FQ374">
            <v>0</v>
          </cell>
          <cell r="FR374">
            <v>0</v>
          </cell>
          <cell r="FS374">
            <v>0</v>
          </cell>
          <cell r="FT374">
            <v>0</v>
          </cell>
          <cell r="FU374">
            <v>0</v>
          </cell>
          <cell r="FV374">
            <v>0</v>
          </cell>
          <cell r="FW374">
            <v>0</v>
          </cell>
        </row>
        <row r="375">
          <cell r="A375" t="str">
            <v>СППНижнеленинскоеДФО</v>
          </cell>
          <cell r="B375" t="str">
            <v>Хабаровский</v>
          </cell>
          <cell r="C375" t="str">
            <v>Нижнеленинское</v>
          </cell>
          <cell r="D375" t="str">
            <v>СПП</v>
          </cell>
          <cell r="E375" t="str">
            <v>СПП</v>
          </cell>
          <cell r="F375" t="str">
            <v>да</v>
          </cell>
          <cell r="G375" t="str">
            <v>ДФО</v>
          </cell>
          <cell r="H375" t="str">
            <v>Еврейская автономная область</v>
          </cell>
          <cell r="I375" t="str">
            <v>Восток</v>
          </cell>
          <cell r="J375" t="str">
            <v>РК (сухопутный)</v>
          </cell>
          <cell r="K375" t="str">
            <v>нет</v>
          </cell>
          <cell r="L375" t="str">
            <v>Китайская Народная Республика</v>
          </cell>
          <cell r="M375" t="str">
            <v>Тунцзян</v>
          </cell>
          <cell r="N375" t="str">
            <v xml:space="preserve">Речные суда (грузо-пассажирские) - 780, автотранспортные средства в навигационный период -5460, в период ледостава - 7540
</v>
          </cell>
          <cell r="O375">
            <v>0</v>
          </cell>
          <cell r="P375">
            <v>0</v>
          </cell>
          <cell r="Q375" t="str">
            <v xml:space="preserve">Речные суда (грузо-пассажирские) - 5,
автотранспортные средства в навигационный период -35,
в период ледостава - 58
</v>
          </cell>
          <cell r="R375">
            <v>3456</v>
          </cell>
          <cell r="S375">
            <v>784</v>
          </cell>
          <cell r="T375">
            <v>1090</v>
          </cell>
          <cell r="U375">
            <v>2002</v>
          </cell>
          <cell r="V375">
            <v>7332</v>
          </cell>
          <cell r="W375">
            <v>445</v>
          </cell>
          <cell r="X375">
            <v>318</v>
          </cell>
          <cell r="Y375">
            <v>92</v>
          </cell>
          <cell r="Z375">
            <v>252</v>
          </cell>
          <cell r="AA375">
            <v>1107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8439</v>
          </cell>
          <cell r="AH375">
            <v>4952</v>
          </cell>
          <cell r="AI375">
            <v>1440</v>
          </cell>
          <cell r="AJ375">
            <v>954</v>
          </cell>
          <cell r="AK375">
            <v>2230</v>
          </cell>
          <cell r="AL375">
            <v>9576</v>
          </cell>
          <cell r="AM375">
            <v>368</v>
          </cell>
          <cell r="AN375">
            <v>310</v>
          </cell>
          <cell r="AO375">
            <v>50</v>
          </cell>
          <cell r="AP375">
            <v>259</v>
          </cell>
          <cell r="AQ375">
            <v>987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10563</v>
          </cell>
          <cell r="AX375">
            <v>4026</v>
          </cell>
          <cell r="AY375">
            <v>1624</v>
          </cell>
          <cell r="AZ375">
            <v>1116</v>
          </cell>
          <cell r="BA375">
            <v>2130</v>
          </cell>
          <cell r="BB375">
            <v>8896</v>
          </cell>
          <cell r="BC375">
            <v>354</v>
          </cell>
          <cell r="BD375">
            <v>408</v>
          </cell>
          <cell r="BE375">
            <v>75</v>
          </cell>
          <cell r="BF375">
            <v>297</v>
          </cell>
          <cell r="BG375">
            <v>1134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10030</v>
          </cell>
          <cell r="BN375">
            <v>556</v>
          </cell>
          <cell r="BO375">
            <v>562</v>
          </cell>
          <cell r="BP375">
            <v>1118</v>
          </cell>
          <cell r="BQ375">
            <v>0</v>
          </cell>
          <cell r="BR375">
            <v>0</v>
          </cell>
          <cell r="BS375">
            <v>0</v>
          </cell>
          <cell r="BT375">
            <v>4</v>
          </cell>
          <cell r="BU375">
            <v>4</v>
          </cell>
          <cell r="BV375">
            <v>8</v>
          </cell>
          <cell r="BW375">
            <v>3</v>
          </cell>
          <cell r="BX375">
            <v>3</v>
          </cell>
          <cell r="BY375">
            <v>6</v>
          </cell>
          <cell r="BZ375">
            <v>1132</v>
          </cell>
          <cell r="CA375">
            <v>126</v>
          </cell>
          <cell r="CB375">
            <v>0</v>
          </cell>
          <cell r="CC375">
            <v>0</v>
          </cell>
          <cell r="CD375">
            <v>0</v>
          </cell>
          <cell r="CE375">
            <v>126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1258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K375">
            <v>0</v>
          </cell>
          <cell r="DL375">
            <v>0</v>
          </cell>
          <cell r="DM375">
            <v>0</v>
          </cell>
          <cell r="DN375">
            <v>0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0</v>
          </cell>
          <cell r="DT375">
            <v>0</v>
          </cell>
          <cell r="DU375">
            <v>0</v>
          </cell>
          <cell r="DV375">
            <v>0</v>
          </cell>
          <cell r="DW375">
            <v>0</v>
          </cell>
          <cell r="DX375">
            <v>0</v>
          </cell>
          <cell r="DY375">
            <v>0</v>
          </cell>
          <cell r="DZ375">
            <v>0</v>
          </cell>
          <cell r="EA375">
            <v>0</v>
          </cell>
          <cell r="EB375">
            <v>0</v>
          </cell>
          <cell r="EC375">
            <v>0</v>
          </cell>
          <cell r="ED375">
            <v>0</v>
          </cell>
          <cell r="EE375">
            <v>0</v>
          </cell>
          <cell r="EF375">
            <v>27</v>
          </cell>
          <cell r="EG375">
            <v>27</v>
          </cell>
          <cell r="EH375">
            <v>54</v>
          </cell>
          <cell r="EI375">
            <v>11</v>
          </cell>
          <cell r="EJ375">
            <v>11</v>
          </cell>
          <cell r="EK375">
            <v>22</v>
          </cell>
          <cell r="EL375">
            <v>76</v>
          </cell>
          <cell r="EM375">
            <v>0</v>
          </cell>
          <cell r="EN375">
            <v>0</v>
          </cell>
          <cell r="EO375">
            <v>0</v>
          </cell>
          <cell r="EP375">
            <v>0</v>
          </cell>
          <cell r="EQ375">
            <v>0</v>
          </cell>
          <cell r="ER375">
            <v>0</v>
          </cell>
          <cell r="ES375">
            <v>0</v>
          </cell>
          <cell r="ET375">
            <v>0</v>
          </cell>
          <cell r="EU375">
            <v>0</v>
          </cell>
          <cell r="EV375">
            <v>0</v>
          </cell>
          <cell r="EW375">
            <v>0</v>
          </cell>
          <cell r="EX375">
            <v>0</v>
          </cell>
          <cell r="EY375">
            <v>0</v>
          </cell>
          <cell r="EZ375">
            <v>0</v>
          </cell>
          <cell r="FA375">
            <v>0</v>
          </cell>
          <cell r="FB375">
            <v>0</v>
          </cell>
          <cell r="FC375">
            <v>0</v>
          </cell>
          <cell r="FD375">
            <v>0</v>
          </cell>
          <cell r="FE375">
            <v>0</v>
          </cell>
          <cell r="FF375">
            <v>0</v>
          </cell>
          <cell r="FG375">
            <v>0</v>
          </cell>
          <cell r="FH375">
            <v>0</v>
          </cell>
          <cell r="FI375">
            <v>0</v>
          </cell>
          <cell r="FJ375">
            <v>0</v>
          </cell>
          <cell r="FK375">
            <v>0</v>
          </cell>
          <cell r="FL375">
            <v>0</v>
          </cell>
          <cell r="FM375">
            <v>76</v>
          </cell>
          <cell r="FN375">
            <v>0</v>
          </cell>
          <cell r="FO375">
            <v>0</v>
          </cell>
          <cell r="FP375">
            <v>0</v>
          </cell>
          <cell r="FQ375">
            <v>0</v>
          </cell>
          <cell r="FR375">
            <v>0</v>
          </cell>
          <cell r="FS375">
            <v>0</v>
          </cell>
          <cell r="FT375">
            <v>0</v>
          </cell>
          <cell r="FU375">
            <v>0</v>
          </cell>
          <cell r="FV375">
            <v>0</v>
          </cell>
          <cell r="FW375">
            <v>17</v>
          </cell>
        </row>
        <row r="376">
          <cell r="A376" t="str">
            <v>СПППашковоДФО</v>
          </cell>
          <cell r="B376" t="str">
            <v>Хабаровский</v>
          </cell>
          <cell r="C376" t="str">
            <v>Пашково</v>
          </cell>
          <cell r="D376" t="str">
            <v>СПП</v>
          </cell>
          <cell r="E376" t="str">
            <v>СПП</v>
          </cell>
          <cell r="F376" t="str">
            <v>нет</v>
          </cell>
          <cell r="G376" t="str">
            <v>ДФО</v>
          </cell>
          <cell r="H376" t="str">
            <v>Еврейская автономная область</v>
          </cell>
          <cell r="I376" t="str">
            <v>Восток</v>
          </cell>
          <cell r="J376" t="str">
            <v>РК (сухопутный)</v>
          </cell>
          <cell r="K376" t="str">
            <v>нет</v>
          </cell>
          <cell r="L376" t="str">
            <v>Китайская Народная Республика</v>
          </cell>
          <cell r="M376" t="str">
            <v>Цзяинь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K376">
            <v>0</v>
          </cell>
          <cell r="DL376">
            <v>0</v>
          </cell>
          <cell r="DM376">
            <v>0</v>
          </cell>
          <cell r="DN376">
            <v>0</v>
          </cell>
          <cell r="DO376">
            <v>0</v>
          </cell>
          <cell r="DP376">
            <v>0</v>
          </cell>
          <cell r="DQ376">
            <v>0</v>
          </cell>
          <cell r="DR376">
            <v>0</v>
          </cell>
          <cell r="DS376">
            <v>0</v>
          </cell>
          <cell r="DT376">
            <v>0</v>
          </cell>
          <cell r="DU376">
            <v>0</v>
          </cell>
          <cell r="DV376">
            <v>0</v>
          </cell>
          <cell r="DW376">
            <v>0</v>
          </cell>
          <cell r="DX376">
            <v>0</v>
          </cell>
          <cell r="DY376">
            <v>0</v>
          </cell>
          <cell r="DZ376">
            <v>0</v>
          </cell>
          <cell r="EA376">
            <v>0</v>
          </cell>
          <cell r="EB376">
            <v>0</v>
          </cell>
          <cell r="EC376">
            <v>0</v>
          </cell>
          <cell r="ED376">
            <v>0</v>
          </cell>
          <cell r="EE376">
            <v>0</v>
          </cell>
          <cell r="EF376">
            <v>0</v>
          </cell>
          <cell r="EG376">
            <v>0</v>
          </cell>
          <cell r="EH376">
            <v>0</v>
          </cell>
          <cell r="EI376">
            <v>0</v>
          </cell>
          <cell r="EJ376">
            <v>0</v>
          </cell>
          <cell r="EK376">
            <v>0</v>
          </cell>
          <cell r="EL376">
            <v>0</v>
          </cell>
          <cell r="EM376">
            <v>0</v>
          </cell>
          <cell r="EN376">
            <v>0</v>
          </cell>
          <cell r="EO376">
            <v>0</v>
          </cell>
          <cell r="EP376">
            <v>0</v>
          </cell>
          <cell r="EQ376">
            <v>0</v>
          </cell>
          <cell r="ER376">
            <v>0</v>
          </cell>
          <cell r="ES376">
            <v>0</v>
          </cell>
          <cell r="ET376">
            <v>0</v>
          </cell>
          <cell r="EU376">
            <v>0</v>
          </cell>
          <cell r="EV376">
            <v>0</v>
          </cell>
          <cell r="EW376">
            <v>0</v>
          </cell>
          <cell r="EX376">
            <v>0</v>
          </cell>
          <cell r="EY376">
            <v>0</v>
          </cell>
          <cell r="EZ376">
            <v>0</v>
          </cell>
          <cell r="FA376">
            <v>0</v>
          </cell>
          <cell r="FB376">
            <v>0</v>
          </cell>
          <cell r="FC376">
            <v>0</v>
          </cell>
          <cell r="FD376">
            <v>0</v>
          </cell>
          <cell r="FE376">
            <v>0</v>
          </cell>
          <cell r="FF376">
            <v>0</v>
          </cell>
          <cell r="FG376">
            <v>0</v>
          </cell>
          <cell r="FH376">
            <v>0</v>
          </cell>
          <cell r="FI376">
            <v>0</v>
          </cell>
          <cell r="FJ376">
            <v>0</v>
          </cell>
          <cell r="FK376">
            <v>0</v>
          </cell>
          <cell r="FL376">
            <v>0</v>
          </cell>
          <cell r="FM376">
            <v>0</v>
          </cell>
          <cell r="FN376">
            <v>0</v>
          </cell>
          <cell r="FO376">
            <v>0</v>
          </cell>
          <cell r="FP376">
            <v>0</v>
          </cell>
          <cell r="FQ376">
            <v>0</v>
          </cell>
          <cell r="FR376">
            <v>0</v>
          </cell>
          <cell r="FS376">
            <v>0</v>
          </cell>
          <cell r="FT376">
            <v>0</v>
          </cell>
          <cell r="FU376">
            <v>0</v>
          </cell>
          <cell r="FV376">
            <v>0</v>
          </cell>
          <cell r="FW376">
            <v>0</v>
          </cell>
        </row>
        <row r="377">
          <cell r="A377" t="str">
            <v>СПППокровкаДФО</v>
          </cell>
          <cell r="B377" t="str">
            <v>Хабаровский</v>
          </cell>
          <cell r="C377" t="str">
            <v>Покровка</v>
          </cell>
          <cell r="D377" t="str">
            <v>СПП</v>
          </cell>
          <cell r="E377" t="str">
            <v>СПП</v>
          </cell>
          <cell r="F377" t="str">
            <v>да</v>
          </cell>
          <cell r="G377" t="str">
            <v>ДФО</v>
          </cell>
          <cell r="H377" t="str">
            <v>Хабаровский край</v>
          </cell>
          <cell r="I377" t="str">
            <v>Восток</v>
          </cell>
          <cell r="J377" t="str">
            <v>РК (сухопутный)</v>
          </cell>
          <cell r="K377" t="str">
            <v>нет</v>
          </cell>
          <cell r="L377" t="str">
            <v>Китайская Народная Республика</v>
          </cell>
          <cell r="M377" t="str">
            <v>Жаохэ</v>
          </cell>
          <cell r="N377">
            <v>7475</v>
          </cell>
          <cell r="O377">
            <v>3588</v>
          </cell>
          <cell r="P377">
            <v>0</v>
          </cell>
          <cell r="Q377">
            <v>37</v>
          </cell>
          <cell r="R377">
            <v>372</v>
          </cell>
          <cell r="S377">
            <v>285</v>
          </cell>
          <cell r="T377">
            <v>548</v>
          </cell>
          <cell r="U377">
            <v>408</v>
          </cell>
          <cell r="V377">
            <v>1613</v>
          </cell>
          <cell r="W377">
            <v>229</v>
          </cell>
          <cell r="X377">
            <v>214</v>
          </cell>
          <cell r="Y377">
            <v>376</v>
          </cell>
          <cell r="Z377">
            <v>414</v>
          </cell>
          <cell r="AA377">
            <v>1233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2846</v>
          </cell>
          <cell r="AH377">
            <v>439</v>
          </cell>
          <cell r="AI377">
            <v>492</v>
          </cell>
          <cell r="AJ377">
            <v>798</v>
          </cell>
          <cell r="AK377">
            <v>344</v>
          </cell>
          <cell r="AL377">
            <v>2073</v>
          </cell>
          <cell r="AM377">
            <v>261</v>
          </cell>
          <cell r="AN377">
            <v>238</v>
          </cell>
          <cell r="AO377">
            <v>363</v>
          </cell>
          <cell r="AP377">
            <v>174</v>
          </cell>
          <cell r="AQ377">
            <v>1036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3109</v>
          </cell>
          <cell r="AX377">
            <v>507</v>
          </cell>
          <cell r="AY377">
            <v>572</v>
          </cell>
          <cell r="AZ377">
            <v>1000</v>
          </cell>
          <cell r="BA377">
            <v>921</v>
          </cell>
          <cell r="BB377">
            <v>3000</v>
          </cell>
          <cell r="BC377">
            <v>305</v>
          </cell>
          <cell r="BD377">
            <v>375</v>
          </cell>
          <cell r="BE377">
            <v>581</v>
          </cell>
          <cell r="BF377">
            <v>376</v>
          </cell>
          <cell r="BG377">
            <v>1637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4637</v>
          </cell>
          <cell r="BN377">
            <v>406</v>
          </cell>
          <cell r="BO377">
            <v>401</v>
          </cell>
          <cell r="BP377">
            <v>807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807</v>
          </cell>
          <cell r="CA377">
            <v>121</v>
          </cell>
          <cell r="CB377">
            <v>0</v>
          </cell>
          <cell r="CC377">
            <v>0</v>
          </cell>
          <cell r="CD377">
            <v>0</v>
          </cell>
          <cell r="CE377">
            <v>121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928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K377">
            <v>0</v>
          </cell>
          <cell r="DL377">
            <v>0</v>
          </cell>
          <cell r="DM377">
            <v>0</v>
          </cell>
          <cell r="DN377">
            <v>0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0</v>
          </cell>
          <cell r="DT377">
            <v>0</v>
          </cell>
          <cell r="DU377">
            <v>0</v>
          </cell>
          <cell r="DV377">
            <v>0</v>
          </cell>
          <cell r="DW377">
            <v>0</v>
          </cell>
          <cell r="DX377">
            <v>0</v>
          </cell>
          <cell r="DY377">
            <v>0</v>
          </cell>
          <cell r="DZ377">
            <v>0</v>
          </cell>
          <cell r="EA377">
            <v>0</v>
          </cell>
          <cell r="EB377">
            <v>0</v>
          </cell>
          <cell r="EC377">
            <v>0</v>
          </cell>
          <cell r="ED377">
            <v>0</v>
          </cell>
          <cell r="EE377">
            <v>0</v>
          </cell>
          <cell r="EF377">
            <v>0</v>
          </cell>
          <cell r="EG377">
            <v>0</v>
          </cell>
          <cell r="EH377">
            <v>0</v>
          </cell>
          <cell r="EI377">
            <v>72</v>
          </cell>
          <cell r="EJ377">
            <v>72</v>
          </cell>
          <cell r="EK377">
            <v>144</v>
          </cell>
          <cell r="EL377">
            <v>144</v>
          </cell>
          <cell r="EM377">
            <v>0</v>
          </cell>
          <cell r="EN377">
            <v>0</v>
          </cell>
          <cell r="EO377">
            <v>0</v>
          </cell>
          <cell r="EP377">
            <v>0</v>
          </cell>
          <cell r="EQ377">
            <v>0</v>
          </cell>
          <cell r="ER377">
            <v>0</v>
          </cell>
          <cell r="ES377">
            <v>0</v>
          </cell>
          <cell r="ET377">
            <v>0</v>
          </cell>
          <cell r="EU377">
            <v>0</v>
          </cell>
          <cell r="EV377">
            <v>0</v>
          </cell>
          <cell r="EW377">
            <v>0</v>
          </cell>
          <cell r="EX377">
            <v>0</v>
          </cell>
          <cell r="EY377">
            <v>0</v>
          </cell>
          <cell r="EZ377">
            <v>0</v>
          </cell>
          <cell r="FA377">
            <v>0</v>
          </cell>
          <cell r="FB377">
            <v>0</v>
          </cell>
          <cell r="FC377">
            <v>0</v>
          </cell>
          <cell r="FD377">
            <v>0</v>
          </cell>
          <cell r="FE377">
            <v>0</v>
          </cell>
          <cell r="FF377">
            <v>0</v>
          </cell>
          <cell r="FG377">
            <v>0</v>
          </cell>
          <cell r="FH377">
            <v>0</v>
          </cell>
          <cell r="FI377">
            <v>0</v>
          </cell>
          <cell r="FJ377">
            <v>0</v>
          </cell>
          <cell r="FK377">
            <v>0</v>
          </cell>
          <cell r="FL377">
            <v>0</v>
          </cell>
          <cell r="FM377">
            <v>144</v>
          </cell>
          <cell r="FN377">
            <v>225</v>
          </cell>
          <cell r="FO377">
            <v>228</v>
          </cell>
          <cell r="FP377">
            <v>453</v>
          </cell>
          <cell r="FQ377">
            <v>0</v>
          </cell>
          <cell r="FR377">
            <v>0</v>
          </cell>
          <cell r="FS377">
            <v>0</v>
          </cell>
          <cell r="FT377">
            <v>0</v>
          </cell>
          <cell r="FU377">
            <v>0</v>
          </cell>
          <cell r="FV377">
            <v>0</v>
          </cell>
          <cell r="FW377">
            <v>262</v>
          </cell>
        </row>
        <row r="378">
          <cell r="A378" t="str">
            <v>СПППоярковоДФО</v>
          </cell>
          <cell r="B378" t="str">
            <v>Хабаровский</v>
          </cell>
          <cell r="C378" t="str">
            <v>Поярково</v>
          </cell>
          <cell r="D378" t="str">
            <v>СПП</v>
          </cell>
          <cell r="E378" t="str">
            <v>СПП</v>
          </cell>
          <cell r="F378" t="str">
            <v>да</v>
          </cell>
          <cell r="G378" t="str">
            <v>ДФО</v>
          </cell>
          <cell r="H378" t="str">
            <v>Амурская область</v>
          </cell>
          <cell r="I378" t="str">
            <v>Восток</v>
          </cell>
          <cell r="J378" t="str">
            <v>РК (сухопутный)</v>
          </cell>
          <cell r="K378" t="str">
            <v>нет</v>
          </cell>
          <cell r="L378" t="str">
            <v>Китайская Народная Республика</v>
          </cell>
          <cell r="M378" t="str">
            <v>Сюнькэ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928</v>
          </cell>
          <cell r="S378">
            <v>462</v>
          </cell>
          <cell r="T378">
            <v>652</v>
          </cell>
          <cell r="U378">
            <v>468</v>
          </cell>
          <cell r="V378">
            <v>2510</v>
          </cell>
          <cell r="W378">
            <v>14</v>
          </cell>
          <cell r="X378">
            <v>2</v>
          </cell>
          <cell r="Y378">
            <v>0</v>
          </cell>
          <cell r="Z378">
            <v>0</v>
          </cell>
          <cell r="AA378">
            <v>16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2526</v>
          </cell>
          <cell r="AH378">
            <v>3664</v>
          </cell>
          <cell r="AI378">
            <v>1270</v>
          </cell>
          <cell r="AJ378">
            <v>1177</v>
          </cell>
          <cell r="AK378">
            <v>573</v>
          </cell>
          <cell r="AL378">
            <v>6684</v>
          </cell>
          <cell r="AM378">
            <v>4</v>
          </cell>
          <cell r="AN378">
            <v>0</v>
          </cell>
          <cell r="AO378">
            <v>4</v>
          </cell>
          <cell r="AP378">
            <v>12</v>
          </cell>
          <cell r="AQ378">
            <v>20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6704</v>
          </cell>
          <cell r="AX378">
            <v>2240</v>
          </cell>
          <cell r="AY378">
            <v>352</v>
          </cell>
          <cell r="AZ378">
            <v>1772</v>
          </cell>
          <cell r="BA378">
            <v>208</v>
          </cell>
          <cell r="BB378">
            <v>4572</v>
          </cell>
          <cell r="BC378">
            <v>8</v>
          </cell>
          <cell r="BD378">
            <v>18</v>
          </cell>
          <cell r="BE378">
            <v>84</v>
          </cell>
          <cell r="BF378">
            <v>60</v>
          </cell>
          <cell r="BG378">
            <v>170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4742</v>
          </cell>
          <cell r="BN378">
            <v>923</v>
          </cell>
          <cell r="BO378">
            <v>923</v>
          </cell>
          <cell r="BP378">
            <v>1846</v>
          </cell>
          <cell r="BQ378">
            <v>2</v>
          </cell>
          <cell r="BR378">
            <v>2</v>
          </cell>
          <cell r="BS378">
            <v>4</v>
          </cell>
          <cell r="BT378">
            <v>42</v>
          </cell>
          <cell r="BU378">
            <v>42</v>
          </cell>
          <cell r="BV378">
            <v>84</v>
          </cell>
          <cell r="BW378">
            <v>21</v>
          </cell>
          <cell r="BX378">
            <v>21</v>
          </cell>
          <cell r="BY378">
            <v>42</v>
          </cell>
          <cell r="BZ378">
            <v>1976</v>
          </cell>
          <cell r="CA378">
            <v>16</v>
          </cell>
          <cell r="CB378">
            <v>0</v>
          </cell>
          <cell r="CC378">
            <v>0</v>
          </cell>
          <cell r="CD378">
            <v>0</v>
          </cell>
          <cell r="CE378">
            <v>16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1992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24</v>
          </cell>
          <cell r="DE378">
            <v>22</v>
          </cell>
          <cell r="DF378">
            <v>46</v>
          </cell>
          <cell r="DG378">
            <v>23</v>
          </cell>
          <cell r="DH378">
            <v>25</v>
          </cell>
          <cell r="DI378">
            <v>48</v>
          </cell>
          <cell r="DJ378">
            <v>0</v>
          </cell>
          <cell r="DK378">
            <v>0</v>
          </cell>
          <cell r="DL378">
            <v>0</v>
          </cell>
          <cell r="DM378">
            <v>0</v>
          </cell>
          <cell r="DN378">
            <v>0</v>
          </cell>
          <cell r="DO378">
            <v>0</v>
          </cell>
          <cell r="DP378">
            <v>0</v>
          </cell>
          <cell r="DQ378">
            <v>0</v>
          </cell>
          <cell r="DR378">
            <v>0</v>
          </cell>
          <cell r="DS378">
            <v>0</v>
          </cell>
          <cell r="DT378">
            <v>0</v>
          </cell>
          <cell r="DU378">
            <v>0</v>
          </cell>
          <cell r="DV378">
            <v>94</v>
          </cell>
          <cell r="DW378">
            <v>0</v>
          </cell>
          <cell r="DX378">
            <v>0</v>
          </cell>
          <cell r="DY378">
            <v>94</v>
          </cell>
          <cell r="DZ378">
            <v>0</v>
          </cell>
          <cell r="EA378">
            <v>0</v>
          </cell>
          <cell r="EB378">
            <v>0</v>
          </cell>
          <cell r="EC378">
            <v>0</v>
          </cell>
          <cell r="ED378">
            <v>0</v>
          </cell>
          <cell r="EE378">
            <v>0</v>
          </cell>
          <cell r="EF378">
            <v>0</v>
          </cell>
          <cell r="EG378">
            <v>0</v>
          </cell>
          <cell r="EH378">
            <v>0</v>
          </cell>
          <cell r="EI378">
            <v>0</v>
          </cell>
          <cell r="EJ378">
            <v>0</v>
          </cell>
          <cell r="EK378">
            <v>0</v>
          </cell>
          <cell r="EL378">
            <v>0</v>
          </cell>
          <cell r="EM378">
            <v>0</v>
          </cell>
          <cell r="EN378">
            <v>0</v>
          </cell>
          <cell r="EO378">
            <v>0</v>
          </cell>
          <cell r="EP378">
            <v>0</v>
          </cell>
          <cell r="EQ378">
            <v>0</v>
          </cell>
          <cell r="ER378">
            <v>0</v>
          </cell>
          <cell r="ES378">
            <v>0</v>
          </cell>
          <cell r="ET378">
            <v>0</v>
          </cell>
          <cell r="EU378">
            <v>0</v>
          </cell>
          <cell r="EV378">
            <v>0</v>
          </cell>
          <cell r="EW378">
            <v>0</v>
          </cell>
          <cell r="EX378">
            <v>0</v>
          </cell>
          <cell r="EY378">
            <v>0</v>
          </cell>
          <cell r="EZ378">
            <v>0</v>
          </cell>
          <cell r="FA378">
            <v>0</v>
          </cell>
          <cell r="FB378">
            <v>0</v>
          </cell>
          <cell r="FC378">
            <v>0</v>
          </cell>
          <cell r="FD378">
            <v>0</v>
          </cell>
          <cell r="FE378">
            <v>0</v>
          </cell>
          <cell r="FF378">
            <v>0</v>
          </cell>
          <cell r="FG378">
            <v>0</v>
          </cell>
          <cell r="FH378">
            <v>0</v>
          </cell>
          <cell r="FI378">
            <v>0</v>
          </cell>
          <cell r="FJ378">
            <v>0</v>
          </cell>
          <cell r="FK378">
            <v>0</v>
          </cell>
          <cell r="FL378">
            <v>0</v>
          </cell>
          <cell r="FM378">
            <v>0</v>
          </cell>
          <cell r="FN378">
            <v>317</v>
          </cell>
          <cell r="FO378">
            <v>317</v>
          </cell>
          <cell r="FP378">
            <v>634</v>
          </cell>
          <cell r="FQ378">
            <v>0</v>
          </cell>
          <cell r="FR378">
            <v>0</v>
          </cell>
          <cell r="FS378">
            <v>0</v>
          </cell>
          <cell r="FT378">
            <v>0</v>
          </cell>
          <cell r="FU378">
            <v>0</v>
          </cell>
          <cell r="FV378">
            <v>0</v>
          </cell>
          <cell r="FW378">
            <v>119</v>
          </cell>
        </row>
        <row r="379">
          <cell r="A379" t="str">
            <v>СППСковородиноДФО</v>
          </cell>
          <cell r="B379" t="str">
            <v>Хабаровский</v>
          </cell>
          <cell r="C379" t="str">
            <v>Сковородино</v>
          </cell>
          <cell r="D379" t="str">
            <v>СПП</v>
          </cell>
          <cell r="E379" t="str">
            <v>СПП</v>
          </cell>
          <cell r="F379" t="str">
            <v>да</v>
          </cell>
          <cell r="G379" t="str">
            <v>ДФО</v>
          </cell>
          <cell r="H379" t="str">
            <v>Амурская область</v>
          </cell>
          <cell r="I379" t="str">
            <v>Восток</v>
          </cell>
          <cell r="J379" t="str">
            <v>РК (сухопутный)</v>
          </cell>
          <cell r="K379" t="str">
            <v>нет</v>
          </cell>
          <cell r="L379" t="str">
            <v>Китайская Народная Республика</v>
          </cell>
          <cell r="M379" t="str">
            <v>Мохэ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2</v>
          </cell>
          <cell r="T379">
            <v>22</v>
          </cell>
          <cell r="U379">
            <v>0</v>
          </cell>
          <cell r="V379">
            <v>24</v>
          </cell>
          <cell r="W379">
            <v>0</v>
          </cell>
          <cell r="X379">
            <v>2</v>
          </cell>
          <cell r="Y379">
            <v>8</v>
          </cell>
          <cell r="Z379">
            <v>0</v>
          </cell>
          <cell r="AA379">
            <v>10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34</v>
          </cell>
          <cell r="AH379">
            <v>0</v>
          </cell>
          <cell r="AI379">
            <v>2</v>
          </cell>
          <cell r="AJ379">
            <v>0</v>
          </cell>
          <cell r="AK379">
            <v>0</v>
          </cell>
          <cell r="AL379">
            <v>2</v>
          </cell>
          <cell r="AM379">
            <v>0</v>
          </cell>
          <cell r="AN379">
            <v>0</v>
          </cell>
          <cell r="AO379">
            <v>8</v>
          </cell>
          <cell r="AP379">
            <v>0</v>
          </cell>
          <cell r="AQ379">
            <v>8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10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2</v>
          </cell>
          <cell r="BE379">
            <v>2</v>
          </cell>
          <cell r="BF379">
            <v>2</v>
          </cell>
          <cell r="BG379">
            <v>6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6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K379">
            <v>0</v>
          </cell>
          <cell r="DL379">
            <v>0</v>
          </cell>
          <cell r="DM379">
            <v>0</v>
          </cell>
          <cell r="DN379">
            <v>0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0</v>
          </cell>
          <cell r="DT379">
            <v>0</v>
          </cell>
          <cell r="DU379">
            <v>0</v>
          </cell>
          <cell r="DV379">
            <v>0</v>
          </cell>
          <cell r="DW379">
            <v>0</v>
          </cell>
          <cell r="DX379">
            <v>0</v>
          </cell>
          <cell r="DY379">
            <v>0</v>
          </cell>
          <cell r="DZ379">
            <v>0</v>
          </cell>
          <cell r="EA379">
            <v>0</v>
          </cell>
          <cell r="EB379">
            <v>0</v>
          </cell>
          <cell r="EC379">
            <v>0</v>
          </cell>
          <cell r="ED379">
            <v>0</v>
          </cell>
          <cell r="EE379">
            <v>0</v>
          </cell>
          <cell r="EF379">
            <v>0</v>
          </cell>
          <cell r="EG379">
            <v>0</v>
          </cell>
          <cell r="EH379">
            <v>0</v>
          </cell>
          <cell r="EI379">
            <v>0</v>
          </cell>
          <cell r="EJ379">
            <v>0</v>
          </cell>
          <cell r="EK379">
            <v>0</v>
          </cell>
          <cell r="EL379">
            <v>0</v>
          </cell>
          <cell r="EM379">
            <v>0</v>
          </cell>
          <cell r="EN379">
            <v>0</v>
          </cell>
          <cell r="EO379">
            <v>0</v>
          </cell>
          <cell r="EP379">
            <v>0</v>
          </cell>
          <cell r="EQ379">
            <v>0</v>
          </cell>
          <cell r="ER379">
            <v>0</v>
          </cell>
          <cell r="ES379">
            <v>0</v>
          </cell>
          <cell r="ET379">
            <v>0</v>
          </cell>
          <cell r="EU379">
            <v>0</v>
          </cell>
          <cell r="EV379">
            <v>0</v>
          </cell>
          <cell r="EW379">
            <v>0</v>
          </cell>
          <cell r="EX379">
            <v>0</v>
          </cell>
          <cell r="EY379">
            <v>0</v>
          </cell>
          <cell r="EZ379">
            <v>0</v>
          </cell>
          <cell r="FA379">
            <v>0</v>
          </cell>
          <cell r="FB379">
            <v>0</v>
          </cell>
          <cell r="FC379">
            <v>0</v>
          </cell>
          <cell r="FD379">
            <v>0</v>
          </cell>
          <cell r="FE379">
            <v>0</v>
          </cell>
          <cell r="FF379">
            <v>0</v>
          </cell>
          <cell r="FG379">
            <v>0</v>
          </cell>
          <cell r="FH379">
            <v>0</v>
          </cell>
          <cell r="FI379">
            <v>0</v>
          </cell>
          <cell r="FJ379">
            <v>0</v>
          </cell>
          <cell r="FK379">
            <v>0</v>
          </cell>
          <cell r="FL379">
            <v>0</v>
          </cell>
          <cell r="FM379">
            <v>0</v>
          </cell>
          <cell r="FN379">
            <v>0</v>
          </cell>
          <cell r="FO379">
            <v>0</v>
          </cell>
          <cell r="FP379">
            <v>0</v>
          </cell>
          <cell r="FQ379">
            <v>0</v>
          </cell>
          <cell r="FR379">
            <v>0</v>
          </cell>
          <cell r="FS379">
            <v>0</v>
          </cell>
          <cell r="FT379">
            <v>0</v>
          </cell>
          <cell r="FU379">
            <v>0</v>
          </cell>
          <cell r="FV379">
            <v>0</v>
          </cell>
          <cell r="FW379">
            <v>0</v>
          </cell>
        </row>
        <row r="380">
          <cell r="A380" t="str">
            <v>СППУшаковоДФО</v>
          </cell>
          <cell r="B380" t="str">
            <v>Хабаровский</v>
          </cell>
          <cell r="C380" t="str">
            <v>Ушаково</v>
          </cell>
          <cell r="D380" t="str">
            <v>СПП</v>
          </cell>
          <cell r="E380" t="str">
            <v>СПП</v>
          </cell>
          <cell r="F380" t="str">
            <v>нет</v>
          </cell>
          <cell r="G380" t="str">
            <v>ДФО</v>
          </cell>
          <cell r="H380" t="str">
            <v>Амурская область</v>
          </cell>
          <cell r="I380" t="str">
            <v>Восток</v>
          </cell>
          <cell r="J380" t="str">
            <v>РК (сухопутный)</v>
          </cell>
          <cell r="K380" t="str">
            <v>нет</v>
          </cell>
          <cell r="L380" t="str">
            <v>Китайская Народная Республика</v>
          </cell>
          <cell r="M380" t="str">
            <v>Хума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0</v>
          </cell>
          <cell r="DW380">
            <v>0</v>
          </cell>
          <cell r="DX380">
            <v>0</v>
          </cell>
          <cell r="DY380">
            <v>0</v>
          </cell>
          <cell r="DZ380">
            <v>0</v>
          </cell>
          <cell r="EA380">
            <v>0</v>
          </cell>
          <cell r="EB380">
            <v>0</v>
          </cell>
          <cell r="EC380">
            <v>0</v>
          </cell>
          <cell r="ED380">
            <v>0</v>
          </cell>
          <cell r="EE380">
            <v>0</v>
          </cell>
          <cell r="EF380">
            <v>0</v>
          </cell>
          <cell r="EG380">
            <v>0</v>
          </cell>
          <cell r="EH380">
            <v>0</v>
          </cell>
          <cell r="EI380">
            <v>0</v>
          </cell>
          <cell r="EJ380">
            <v>0</v>
          </cell>
          <cell r="EK380">
            <v>0</v>
          </cell>
          <cell r="EL380">
            <v>0</v>
          </cell>
          <cell r="EM380">
            <v>0</v>
          </cell>
          <cell r="EN380">
            <v>0</v>
          </cell>
          <cell r="EO380">
            <v>0</v>
          </cell>
          <cell r="EP380">
            <v>0</v>
          </cell>
          <cell r="EQ380">
            <v>0</v>
          </cell>
          <cell r="ER380">
            <v>0</v>
          </cell>
          <cell r="ES380">
            <v>0</v>
          </cell>
          <cell r="ET380">
            <v>0</v>
          </cell>
          <cell r="EU380">
            <v>0</v>
          </cell>
          <cell r="EV380">
            <v>0</v>
          </cell>
          <cell r="EW380">
            <v>0</v>
          </cell>
          <cell r="EX380">
            <v>0</v>
          </cell>
          <cell r="EY380">
            <v>0</v>
          </cell>
          <cell r="EZ380">
            <v>0</v>
          </cell>
          <cell r="FA380">
            <v>0</v>
          </cell>
          <cell r="FB380">
            <v>0</v>
          </cell>
          <cell r="FC380">
            <v>0</v>
          </cell>
          <cell r="FD380">
            <v>0</v>
          </cell>
          <cell r="FE380">
            <v>0</v>
          </cell>
          <cell r="FF380">
            <v>0</v>
          </cell>
          <cell r="FG380">
            <v>0</v>
          </cell>
          <cell r="FH380">
            <v>0</v>
          </cell>
          <cell r="FI380">
            <v>0</v>
          </cell>
          <cell r="FJ380">
            <v>0</v>
          </cell>
          <cell r="FK380">
            <v>0</v>
          </cell>
          <cell r="FL380">
            <v>0</v>
          </cell>
          <cell r="FM380">
            <v>0</v>
          </cell>
          <cell r="FN380">
            <v>0</v>
          </cell>
          <cell r="FO380">
            <v>0</v>
          </cell>
          <cell r="FP380">
            <v>0</v>
          </cell>
          <cell r="FQ380">
            <v>0</v>
          </cell>
          <cell r="FR380">
            <v>0</v>
          </cell>
          <cell r="FS380">
            <v>0</v>
          </cell>
          <cell r="FT380">
            <v>0</v>
          </cell>
          <cell r="FU380">
            <v>0</v>
          </cell>
          <cell r="FV380">
            <v>0</v>
          </cell>
          <cell r="FW380">
            <v>0</v>
          </cell>
        </row>
        <row r="381">
          <cell r="A381" t="str">
            <v>СППЛесозаводскДФО</v>
          </cell>
          <cell r="B381" t="str">
            <v>Владивостокский</v>
          </cell>
          <cell r="C381" t="str">
            <v>Лесозаводск</v>
          </cell>
          <cell r="D381" t="str">
            <v>СПП</v>
          </cell>
          <cell r="E381" t="str">
            <v>СПП</v>
          </cell>
          <cell r="F381" t="str">
            <v>нет</v>
          </cell>
          <cell r="G381" t="str">
            <v>ДФО</v>
          </cell>
          <cell r="H381">
            <v>0</v>
          </cell>
          <cell r="I381" t="str">
            <v>-</v>
          </cell>
          <cell r="J381" t="str">
            <v>-</v>
          </cell>
          <cell r="K381">
            <v>0</v>
          </cell>
          <cell r="L381" t="str">
            <v>Китайская Народная Республика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  <cell r="DX381">
            <v>0</v>
          </cell>
          <cell r="DY381">
            <v>0</v>
          </cell>
          <cell r="DZ381">
            <v>0</v>
          </cell>
          <cell r="EA381">
            <v>0</v>
          </cell>
          <cell r="EB381">
            <v>0</v>
          </cell>
          <cell r="EC381">
            <v>0</v>
          </cell>
          <cell r="ED381">
            <v>0</v>
          </cell>
          <cell r="EE381">
            <v>0</v>
          </cell>
          <cell r="EF381">
            <v>0</v>
          </cell>
          <cell r="EG381">
            <v>0</v>
          </cell>
          <cell r="EH381">
            <v>0</v>
          </cell>
          <cell r="EI381">
            <v>0</v>
          </cell>
          <cell r="EJ381">
            <v>0</v>
          </cell>
          <cell r="EK381">
            <v>0</v>
          </cell>
          <cell r="EL381">
            <v>0</v>
          </cell>
          <cell r="EM381">
            <v>0</v>
          </cell>
          <cell r="EN381">
            <v>0</v>
          </cell>
          <cell r="EO381">
            <v>0</v>
          </cell>
          <cell r="EP381">
            <v>0</v>
          </cell>
          <cell r="EQ381">
            <v>0</v>
          </cell>
          <cell r="ER381">
            <v>0</v>
          </cell>
          <cell r="ES381">
            <v>0</v>
          </cell>
          <cell r="ET381">
            <v>0</v>
          </cell>
          <cell r="EU381">
            <v>0</v>
          </cell>
          <cell r="EV381">
            <v>0</v>
          </cell>
          <cell r="EW381">
            <v>0</v>
          </cell>
          <cell r="EX381">
            <v>0</v>
          </cell>
          <cell r="EY381">
            <v>0</v>
          </cell>
          <cell r="EZ381">
            <v>0</v>
          </cell>
          <cell r="FA381">
            <v>0</v>
          </cell>
          <cell r="FB381">
            <v>0</v>
          </cell>
          <cell r="FC381">
            <v>0</v>
          </cell>
          <cell r="FD381">
            <v>0</v>
          </cell>
          <cell r="FE381">
            <v>0</v>
          </cell>
          <cell r="FF381">
            <v>0</v>
          </cell>
          <cell r="FG381">
            <v>0</v>
          </cell>
          <cell r="FH381">
            <v>0</v>
          </cell>
          <cell r="FI381">
            <v>0</v>
          </cell>
          <cell r="FJ381">
            <v>0</v>
          </cell>
          <cell r="FK381">
            <v>0</v>
          </cell>
          <cell r="FL381">
            <v>0</v>
          </cell>
          <cell r="FM381">
            <v>0</v>
          </cell>
          <cell r="FN381">
            <v>0</v>
          </cell>
          <cell r="FO381">
            <v>0</v>
          </cell>
          <cell r="FP381">
            <v>0</v>
          </cell>
          <cell r="FQ381">
            <v>0</v>
          </cell>
          <cell r="FR381">
            <v>0</v>
          </cell>
          <cell r="FS381">
            <v>0</v>
          </cell>
          <cell r="FT381">
            <v>0</v>
          </cell>
          <cell r="FU381">
            <v>0</v>
          </cell>
          <cell r="FV381">
            <v>0</v>
          </cell>
          <cell r="FW381">
            <v>0</v>
          </cell>
        </row>
        <row r="384">
          <cell r="EI384">
            <v>0</v>
          </cell>
        </row>
        <row r="385">
          <cell r="EI385">
            <v>0</v>
          </cell>
        </row>
        <row r="386">
          <cell r="EI386">
            <v>0</v>
          </cell>
        </row>
        <row r="387">
          <cell r="EI387">
            <v>0</v>
          </cell>
        </row>
        <row r="388">
          <cell r="EI388">
            <v>0</v>
          </cell>
        </row>
        <row r="389">
          <cell r="EI389">
            <v>0</v>
          </cell>
        </row>
        <row r="390">
          <cell r="EI390">
            <v>0</v>
          </cell>
          <cell r="EK390">
            <v>0</v>
          </cell>
        </row>
        <row r="391">
          <cell r="EI391">
            <v>0</v>
          </cell>
        </row>
      </sheetData>
      <sheetData sheetId="2"/>
      <sheetData sheetId="3"/>
      <sheetData sheetId="4"/>
      <sheetData sheetId="5"/>
      <sheetData sheetId="6">
        <row r="1">
          <cell r="A1" t="str">
            <v>ID</v>
          </cell>
          <cell r="B1" t="str">
            <v>Филиал</v>
          </cell>
          <cell r="C1" t="str">
            <v>Наименование пункта пропуска</v>
          </cell>
          <cell r="D1" t="str">
            <v>Вид</v>
          </cell>
          <cell r="E1" t="str">
            <v>Тип</v>
          </cell>
          <cell r="F1" t="str">
            <v>Функционирует/не функционирует</v>
          </cell>
          <cell r="G1" t="str">
            <v>Федеральный округ</v>
          </cell>
          <cell r="H1" t="str">
            <v>Субъект</v>
          </cell>
          <cell r="I1" t="str">
            <v>Направление МТК</v>
          </cell>
          <cell r="J1" t="str">
            <v>Маршрут по направлению (МТК)</v>
          </cell>
          <cell r="K1" t="str">
            <v>Арктическая зона</v>
          </cell>
          <cell r="L1" t="str">
            <v>Сопредельное государство</v>
          </cell>
          <cell r="M1" t="str">
            <v>Сопредельный пункт пропуска</v>
          </cell>
          <cell r="N1" t="str">
            <v>ФЛ в год (по паспорту)</v>
          </cell>
          <cell r="O1" t="str">
            <v>Лица 2017, I кв (факт) гр РФ</v>
          </cell>
          <cell r="P1" t="str">
            <v>Лица 2017, I кв (факт) иностр гр</v>
          </cell>
          <cell r="Q1" t="str">
            <v xml:space="preserve">Лица 2017, I кв (факт) </v>
          </cell>
          <cell r="R1" t="str">
            <v>Лица 2017, II кв (факт) гр РФ</v>
          </cell>
          <cell r="S1" t="str">
            <v>Лица 2017, II кв (факт) иностр гр</v>
          </cell>
          <cell r="T1" t="str">
            <v>Лица 2017, II кв (факт)</v>
          </cell>
          <cell r="U1" t="str">
            <v>Лица 2017, III кв (факт) гр РФ</v>
          </cell>
          <cell r="V1" t="str">
            <v>Лица 2017, III кв (факт) иностр гр</v>
          </cell>
          <cell r="W1" t="str">
            <v>Лица 2017, III кв (факт)</v>
          </cell>
          <cell r="X1" t="str">
            <v>Лица 2017, IV кв (факт) гр РФ</v>
          </cell>
          <cell r="Y1" t="str">
            <v>Лица 2017, IV кв (факт) иностр гр</v>
          </cell>
          <cell r="Z1" t="str">
            <v>Лица 2017, IV кв (факт)</v>
          </cell>
          <cell r="AA1" t="str">
            <v>Лица 2017 (факт)</v>
          </cell>
          <cell r="AB1" t="str">
            <v>Лица 2018, I кв (факт) гр РФ2</v>
          </cell>
          <cell r="AC1" t="str">
            <v>Лица 2018, I кв (факт) иностр гр</v>
          </cell>
          <cell r="AD1" t="str">
            <v>Лица 2018, I кв (факт)</v>
          </cell>
          <cell r="AE1" t="str">
            <v>Лица 2018, II кв (факт) гр РФ</v>
          </cell>
          <cell r="AF1" t="str">
            <v>Лица 2018, II кв (факт) иностр гр</v>
          </cell>
          <cell r="AG1" t="str">
            <v>Лица 2018, II кв (факт)</v>
          </cell>
          <cell r="AH1" t="str">
            <v>Лица 2018, III кв (факт) гр РФ</v>
          </cell>
          <cell r="AI1" t="str">
            <v>Лица 2018, III кв (факт) иностр гр</v>
          </cell>
          <cell r="AJ1" t="str">
            <v>Лица 2018, III кв (факт)</v>
          </cell>
          <cell r="AK1" t="str">
            <v>Лица 2018, IV кв (факт) гр РФ</v>
          </cell>
          <cell r="AL1" t="str">
            <v>Лица 2018, IV кв (факт) иностр гр</v>
          </cell>
          <cell r="AM1" t="str">
            <v>Лица 2018, IV кв (факт)</v>
          </cell>
          <cell r="AN1" t="str">
            <v>Лица 2018 (факт)</v>
          </cell>
          <cell r="AO1" t="str">
            <v>Лица 2019, I кв (факт) гр РФ</v>
          </cell>
          <cell r="AP1" t="str">
            <v>Лица 2019, I кв (факт) иностр гр</v>
          </cell>
          <cell r="AQ1" t="str">
            <v>Лица 2019, I кв (факт)</v>
          </cell>
          <cell r="AR1" t="str">
            <v>Лица 2019, II кв (факт) гр РФ</v>
          </cell>
          <cell r="AS1" t="str">
            <v>Лица 2019, II кв (факт) иностр гр</v>
          </cell>
          <cell r="AT1" t="str">
            <v>Лица 2019, II кв (факт)</v>
          </cell>
          <cell r="AU1" t="str">
            <v>Лица 2019, III кв (факт) гр РФ</v>
          </cell>
          <cell r="AV1" t="str">
            <v>Лица 2019, III кв (факт) иностр гр</v>
          </cell>
          <cell r="AW1" t="str">
            <v>Лица 2019, III кв (факт)</v>
          </cell>
          <cell r="AX1" t="str">
            <v>Лица 2019, IV кв (факт) гр РФ</v>
          </cell>
          <cell r="AY1" t="str">
            <v>Лица 2019, IV кв (факт) иностр гр</v>
          </cell>
          <cell r="AZ1" t="str">
            <v>Лица 2019, IV кв (факт)</v>
          </cell>
          <cell r="BA1" t="str">
            <v>Лица 2019 (факт)</v>
          </cell>
          <cell r="BB1" t="str">
            <v>Лица 2020, I кв (факт) гр РФ в РФ</v>
          </cell>
          <cell r="BC1" t="str">
            <v>Лица 2020, I кв (факт) гр РФ из РФ</v>
          </cell>
          <cell r="BD1" t="str">
            <v>Лица 2020, I кв (факт) иностр гр в РФ</v>
          </cell>
          <cell r="BE1" t="str">
            <v>Лица 2020, I кв (факт) иностр гр из РФ</v>
          </cell>
          <cell r="BF1" t="str">
            <v>Лица 2020, I кв (факт)</v>
          </cell>
          <cell r="BG1" t="str">
            <v>Лица 2020, II кв (факт) гр РФ в РФ</v>
          </cell>
          <cell r="BH1" t="str">
            <v>Лица 2020, II кв (факт) гр РФ из РФ</v>
          </cell>
          <cell r="BI1" t="str">
            <v>Лица 2020, II кв (факт) иностр гр в РФ</v>
          </cell>
          <cell r="BJ1" t="str">
            <v>Лица 2020, II кв (факт) иностр гр из РФ</v>
          </cell>
          <cell r="BK1" t="str">
            <v>Лица 2020, II кв (факт)</v>
          </cell>
          <cell r="BL1" t="str">
            <v>Лица 2020, III кв (факт) гр РФ в РФ</v>
          </cell>
          <cell r="BM1" t="str">
            <v>Лица 2020, III кв (факт) гр РФ из РФ</v>
          </cell>
          <cell r="BN1" t="str">
            <v>Лица 2020, III кв (факт) иностр гр в РФ</v>
          </cell>
          <cell r="BO1" t="str">
            <v>Лица 2020, III кв (факт) иностр гр из РФ</v>
          </cell>
          <cell r="BP1" t="str">
            <v>Лица 2020, III кв (факт)</v>
          </cell>
          <cell r="BQ1" t="str">
            <v>Лица 2020, IV кв (факт) гр РФ в РФ</v>
          </cell>
          <cell r="BR1" t="str">
            <v>Лица 2020, IV кв (факт) гр РФ из РФ</v>
          </cell>
          <cell r="BS1" t="str">
            <v>Лица 2020, IV кв (факт) иностр гр в РФ</v>
          </cell>
          <cell r="BT1" t="str">
            <v>Лица 2020, IV кв (факт) иностр гр из РФ</v>
          </cell>
          <cell r="BU1" t="str">
            <v>Лица 2020, IV кв (факт)</v>
          </cell>
          <cell r="BV1" t="str">
            <v>Лица 2020 (факт)</v>
          </cell>
          <cell r="BW1" t="str">
            <v>Лица 2021, I кв (факт) гр РФ в РФ</v>
          </cell>
          <cell r="BX1" t="str">
            <v>Лица 2021, I кв (факт) гр РФ из РФ</v>
          </cell>
          <cell r="BY1" t="str">
            <v>Лица 2021, I кв (факт) иностр гр в РФ</v>
          </cell>
          <cell r="BZ1" t="str">
            <v>Лица 2021, I кв (факт) иностр гр из РФ</v>
          </cell>
          <cell r="CA1" t="str">
            <v>Лица 2021, I кв (факт)</v>
          </cell>
          <cell r="CB1" t="str">
            <v>Лица 2021, II кв (факт) гр РФ в РФ</v>
          </cell>
          <cell r="CC1" t="str">
            <v>Лица 2021, II кв (факт) гр РФ из РФ</v>
          </cell>
          <cell r="CD1" t="str">
            <v>Лица 2021, II кв (факт) иностр гр в РФ</v>
          </cell>
          <cell r="CE1" t="str">
            <v>Лица 2021, II кв (факт) иностр гр из РФ</v>
          </cell>
          <cell r="CF1" t="str">
            <v>Лица 2021, II кв (факт)</v>
          </cell>
          <cell r="CG1" t="str">
            <v>Лица 2021, III кв (факт) гр РФ в РФ</v>
          </cell>
          <cell r="CH1" t="str">
            <v>Лица 2021, III кв (факт) гр РФ из РФ</v>
          </cell>
          <cell r="CI1" t="str">
            <v>Лица 2021, III кв (факт) иностр гр в РФ</v>
          </cell>
          <cell r="CJ1" t="str">
            <v>Лица 2021, III кв (факт) иностр гр из РФ</v>
          </cell>
          <cell r="CK1" t="str">
            <v>Лица 2021, III кв (факт)</v>
          </cell>
          <cell r="CL1" t="str">
            <v>Лица 2021, IV кв (факт) гр РФ в РФ</v>
          </cell>
          <cell r="CM1" t="str">
            <v>Лица 2021, IV кв (факт) гр РФ из РФ</v>
          </cell>
          <cell r="CN1" t="str">
            <v>Лица 2021, IV кв (факт) иностр гр в РФ</v>
          </cell>
          <cell r="CO1" t="str">
            <v>Лица 2021, IV кв (факт) иностр гр из РФ</v>
          </cell>
          <cell r="CP1" t="str">
            <v>Лица 2021, IV кв (факт)</v>
          </cell>
          <cell r="CQ1" t="str">
            <v>Лица 2021 (факт)</v>
          </cell>
          <cell r="CR1" t="str">
            <v>Лица 2022, I кв (факт) гр РФ в РФ</v>
          </cell>
          <cell r="CS1" t="str">
            <v>Лица 2022, I кв (факт) гр РФ из РФ</v>
          </cell>
          <cell r="CT1" t="str">
            <v>Лица 2022, I кв (факт) иностр гр в РФ</v>
          </cell>
          <cell r="CU1" t="str">
            <v>Лица 2022, I кв (факт) иностр гр из РФ</v>
          </cell>
          <cell r="CV1" t="str">
            <v>Лица 2022, I кв (факт)</v>
          </cell>
          <cell r="CW1" t="str">
            <v>Лица 2022, II кв (факт) гр РФ в РФ</v>
          </cell>
          <cell r="CX1" t="str">
            <v>Лица 2022, II кв (факт) гр РФ из РФ</v>
          </cell>
          <cell r="CY1" t="str">
            <v>Лица 2022, II кв (факт) иностр гр в РФ</v>
          </cell>
          <cell r="CZ1" t="str">
            <v>Лица 2022, II кв (факт) иностр гр из РФ</v>
          </cell>
          <cell r="DA1" t="str">
            <v>Лица 2022, II кв (факт)</v>
          </cell>
          <cell r="DB1" t="str">
            <v>Лица 2022, III кв (факт) гр РФ в РФ</v>
          </cell>
          <cell r="DC1" t="str">
            <v>Лица 2022, III кв (факт) гр РФ из РФ</v>
          </cell>
          <cell r="DD1" t="str">
            <v>Лица 2022, III кв (факт) иностр гр в РФ</v>
          </cell>
          <cell r="DE1" t="str">
            <v>Лица 2022, III кв (факт) иностр гр из РФ</v>
          </cell>
          <cell r="DF1" t="str">
            <v>Лица 2022, III кв (факт)</v>
          </cell>
          <cell r="DG1" t="str">
            <v>Лица 2022, IV кв (факт) гр РФ в РФ</v>
          </cell>
          <cell r="DH1" t="str">
            <v>Лица 2022, IV кв (факт) гр РФ из РФ</v>
          </cell>
          <cell r="DI1" t="str">
            <v>Лица 2022, IV кв (факт) иностр гр в РФ</v>
          </cell>
          <cell r="DJ1" t="str">
            <v>Лица 2022, IV кв (факт) иностр гр из РФ</v>
          </cell>
          <cell r="DK1" t="str">
            <v>Лица 2022, IV кв (факт)</v>
          </cell>
          <cell r="DL1" t="str">
            <v>Лица 2022, (факт)</v>
          </cell>
        </row>
        <row r="2">
          <cell r="A2" t="str">
            <v>ДАППАбагайтуйДФО</v>
          </cell>
          <cell r="B2" t="str">
            <v>Читинский</v>
          </cell>
          <cell r="C2" t="str">
            <v>Абагайтуй</v>
          </cell>
          <cell r="D2" t="str">
            <v>АПП</v>
          </cell>
          <cell r="E2" t="str">
            <v>ДАПП</v>
          </cell>
          <cell r="F2" t="str">
            <v>нет</v>
          </cell>
          <cell r="G2" t="str">
            <v>ДФО</v>
          </cell>
          <cell r="H2" t="str">
            <v>Забайкальский край</v>
          </cell>
          <cell r="I2" t="str">
            <v>Восток</v>
          </cell>
          <cell r="J2" t="str">
            <v>РК (сухопутный)</v>
          </cell>
          <cell r="K2" t="str">
            <v>нет</v>
          </cell>
          <cell r="L2" t="str">
            <v>Китайская Народная Республика</v>
          </cell>
          <cell r="M2" t="str">
            <v>Эрка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</row>
        <row r="3">
          <cell r="A3" t="str">
            <v>ВППАбаканСФО</v>
          </cell>
          <cell r="B3" t="str">
            <v>Новосибирский</v>
          </cell>
          <cell r="C3" t="str">
            <v>Абакан</v>
          </cell>
          <cell r="D3" t="str">
            <v>ВПП</v>
          </cell>
          <cell r="E3" t="str">
            <v>ВПП</v>
          </cell>
          <cell r="F3" t="str">
            <v>да</v>
          </cell>
          <cell r="G3" t="str">
            <v>СФО</v>
          </cell>
          <cell r="H3" t="str">
            <v>Республика Хакасия</v>
          </cell>
          <cell r="I3" t="str">
            <v>Не является признаком отнесения к МТК</v>
          </cell>
          <cell r="J3" t="str">
            <v>Не является признаком отнесения к МТК</v>
          </cell>
          <cell r="K3" t="str">
            <v>нет</v>
          </cell>
          <cell r="L3" t="str">
            <v>не применимо</v>
          </cell>
          <cell r="M3" t="str">
            <v>не применимо</v>
          </cell>
          <cell r="N3">
            <v>3504000</v>
          </cell>
          <cell r="O3">
            <v>3444</v>
          </cell>
          <cell r="P3">
            <v>6</v>
          </cell>
          <cell r="Q3">
            <v>3450</v>
          </cell>
          <cell r="R3">
            <v>2294</v>
          </cell>
          <cell r="S3">
            <v>4</v>
          </cell>
          <cell r="T3">
            <v>2298</v>
          </cell>
          <cell r="U3">
            <v>105</v>
          </cell>
          <cell r="V3">
            <v>61</v>
          </cell>
          <cell r="W3">
            <v>166</v>
          </cell>
          <cell r="X3">
            <v>3502</v>
          </cell>
          <cell r="Y3">
            <v>11</v>
          </cell>
          <cell r="Z3">
            <v>3513</v>
          </cell>
          <cell r="AA3">
            <v>9427</v>
          </cell>
          <cell r="AB3">
            <v>3390</v>
          </cell>
          <cell r="AC3">
            <v>18</v>
          </cell>
          <cell r="AD3">
            <v>3408</v>
          </cell>
          <cell r="AE3">
            <v>1572</v>
          </cell>
          <cell r="AF3">
            <v>5</v>
          </cell>
          <cell r="AG3">
            <v>1577</v>
          </cell>
          <cell r="AH3">
            <v>2947</v>
          </cell>
          <cell r="AI3">
            <v>25</v>
          </cell>
          <cell r="AJ3">
            <v>2972</v>
          </cell>
          <cell r="AK3">
            <v>3539</v>
          </cell>
          <cell r="AL3">
            <v>4</v>
          </cell>
          <cell r="AM3">
            <v>3543</v>
          </cell>
          <cell r="AN3">
            <v>11500</v>
          </cell>
          <cell r="AO3">
            <v>4082</v>
          </cell>
          <cell r="AP3">
            <v>8</v>
          </cell>
          <cell r="AQ3">
            <v>4090</v>
          </cell>
          <cell r="AR3">
            <v>1715</v>
          </cell>
          <cell r="AS3">
            <v>4</v>
          </cell>
          <cell r="AT3">
            <v>1719</v>
          </cell>
          <cell r="AU3">
            <v>3009</v>
          </cell>
          <cell r="AV3">
            <v>17</v>
          </cell>
          <cell r="AW3">
            <v>3026</v>
          </cell>
          <cell r="AX3">
            <v>3307</v>
          </cell>
          <cell r="AY3">
            <v>3</v>
          </cell>
          <cell r="AZ3">
            <v>3310</v>
          </cell>
          <cell r="BA3">
            <v>12145</v>
          </cell>
          <cell r="BB3">
            <v>1896</v>
          </cell>
          <cell r="BC3">
            <v>1661</v>
          </cell>
          <cell r="BD3">
            <v>0</v>
          </cell>
          <cell r="BE3">
            <v>1</v>
          </cell>
          <cell r="BF3">
            <v>3558</v>
          </cell>
          <cell r="BG3">
            <v>155</v>
          </cell>
          <cell r="BH3">
            <v>88</v>
          </cell>
          <cell r="BI3">
            <v>11</v>
          </cell>
          <cell r="BJ3">
            <v>11</v>
          </cell>
          <cell r="BK3">
            <v>265</v>
          </cell>
          <cell r="BL3">
            <v>162</v>
          </cell>
          <cell r="BM3">
            <v>96</v>
          </cell>
          <cell r="BN3">
            <v>110</v>
          </cell>
          <cell r="BO3">
            <v>0</v>
          </cell>
          <cell r="BP3">
            <v>368</v>
          </cell>
          <cell r="BQ3">
            <v>72</v>
          </cell>
          <cell r="BR3">
            <v>10</v>
          </cell>
          <cell r="BS3">
            <v>0</v>
          </cell>
          <cell r="BT3">
            <v>0</v>
          </cell>
          <cell r="BU3">
            <v>82</v>
          </cell>
          <cell r="BV3">
            <v>4273</v>
          </cell>
          <cell r="BW3">
            <v>128</v>
          </cell>
          <cell r="BX3">
            <v>18</v>
          </cell>
          <cell r="BY3">
            <v>3</v>
          </cell>
          <cell r="BZ3">
            <v>3</v>
          </cell>
          <cell r="CA3">
            <v>152</v>
          </cell>
          <cell r="CB3">
            <v>75</v>
          </cell>
          <cell r="CC3">
            <v>0</v>
          </cell>
          <cell r="CD3">
            <v>0</v>
          </cell>
          <cell r="CE3">
            <v>0</v>
          </cell>
          <cell r="CF3">
            <v>75</v>
          </cell>
          <cell r="CG3">
            <v>223</v>
          </cell>
          <cell r="CH3">
            <v>62</v>
          </cell>
          <cell r="CI3">
            <v>4</v>
          </cell>
          <cell r="CJ3">
            <v>4</v>
          </cell>
          <cell r="CK3">
            <v>293</v>
          </cell>
          <cell r="CL3">
            <v>470</v>
          </cell>
          <cell r="CM3">
            <v>43</v>
          </cell>
          <cell r="CN3">
            <v>0</v>
          </cell>
          <cell r="CO3">
            <v>0</v>
          </cell>
          <cell r="CP3">
            <v>513</v>
          </cell>
          <cell r="CQ3">
            <v>1033</v>
          </cell>
          <cell r="CR3">
            <v>335</v>
          </cell>
          <cell r="CS3">
            <v>60</v>
          </cell>
          <cell r="CT3">
            <v>0</v>
          </cell>
          <cell r="CU3">
            <v>0</v>
          </cell>
          <cell r="CV3">
            <v>395</v>
          </cell>
          <cell r="CW3">
            <v>271</v>
          </cell>
          <cell r="CX3">
            <v>1</v>
          </cell>
          <cell r="CY3">
            <v>12</v>
          </cell>
          <cell r="CZ3">
            <v>12</v>
          </cell>
          <cell r="DA3">
            <v>296</v>
          </cell>
          <cell r="DB3">
            <v>483</v>
          </cell>
          <cell r="DC3">
            <v>0</v>
          </cell>
          <cell r="DD3">
            <v>0</v>
          </cell>
          <cell r="DE3">
            <v>0</v>
          </cell>
          <cell r="DF3">
            <v>483</v>
          </cell>
          <cell r="DG3">
            <v>496</v>
          </cell>
          <cell r="DH3">
            <v>0</v>
          </cell>
          <cell r="DI3">
            <v>0</v>
          </cell>
          <cell r="DJ3">
            <v>0</v>
          </cell>
          <cell r="DK3">
            <v>496</v>
          </cell>
          <cell r="DL3">
            <v>1670</v>
          </cell>
        </row>
        <row r="4">
          <cell r="A4" t="str">
            <v>МАППАдлерЮФО</v>
          </cell>
          <cell r="B4" t="str">
            <v>Сочинский</v>
          </cell>
          <cell r="C4" t="str">
            <v>Адлер</v>
          </cell>
          <cell r="D4" t="str">
            <v>АПП</v>
          </cell>
          <cell r="E4" t="str">
            <v>МАПП</v>
          </cell>
          <cell r="F4" t="str">
            <v>да</v>
          </cell>
          <cell r="G4" t="str">
            <v>ЮФО</v>
          </cell>
          <cell r="H4" t="str">
            <v>Краснодарский край</v>
          </cell>
          <cell r="I4" t="str">
            <v>Север-Юг</v>
          </cell>
          <cell r="J4" t="str">
            <v>Западный</v>
          </cell>
          <cell r="K4" t="str">
            <v>нет</v>
          </cell>
          <cell r="L4" t="str">
            <v>Республика Абхазия</v>
          </cell>
          <cell r="M4" t="str">
            <v>Псоу</v>
          </cell>
          <cell r="N4">
            <v>10220000</v>
          </cell>
          <cell r="O4">
            <v>1328706</v>
          </cell>
          <cell r="P4">
            <v>262239</v>
          </cell>
          <cell r="Q4">
            <v>1590945</v>
          </cell>
          <cell r="R4">
            <v>1899274</v>
          </cell>
          <cell r="S4">
            <v>293820</v>
          </cell>
          <cell r="T4">
            <v>2193094</v>
          </cell>
          <cell r="U4">
            <v>3446194</v>
          </cell>
          <cell r="V4">
            <v>382065</v>
          </cell>
          <cell r="W4">
            <v>3828259</v>
          </cell>
          <cell r="X4">
            <v>1717529</v>
          </cell>
          <cell r="Y4">
            <v>305976</v>
          </cell>
          <cell r="Z4">
            <v>2023505</v>
          </cell>
          <cell r="AA4">
            <v>9635803</v>
          </cell>
          <cell r="AB4">
            <v>1581840</v>
          </cell>
          <cell r="AC4">
            <v>277999</v>
          </cell>
          <cell r="AD4">
            <v>1859839</v>
          </cell>
          <cell r="AE4">
            <v>1811668</v>
          </cell>
          <cell r="AF4">
            <v>282777</v>
          </cell>
          <cell r="AG4">
            <v>2094445</v>
          </cell>
          <cell r="AH4">
            <v>3533472</v>
          </cell>
          <cell r="AI4">
            <v>396822</v>
          </cell>
          <cell r="AJ4">
            <v>3930294</v>
          </cell>
          <cell r="AK4">
            <v>1778833</v>
          </cell>
          <cell r="AL4">
            <v>359089</v>
          </cell>
          <cell r="AM4">
            <v>2137922</v>
          </cell>
          <cell r="AN4">
            <v>10022500</v>
          </cell>
          <cell r="AO4">
            <v>1594240</v>
          </cell>
          <cell r="AP4">
            <v>322945</v>
          </cell>
          <cell r="AQ4">
            <v>1917185</v>
          </cell>
          <cell r="AR4">
            <v>1983640</v>
          </cell>
          <cell r="AS4">
            <v>334504</v>
          </cell>
          <cell r="AT4">
            <v>2318144</v>
          </cell>
          <cell r="AU4">
            <v>3826033</v>
          </cell>
          <cell r="AV4">
            <v>492061</v>
          </cell>
          <cell r="AW4">
            <v>4318094</v>
          </cell>
          <cell r="AX4">
            <v>1877564</v>
          </cell>
          <cell r="AY4">
            <v>395237</v>
          </cell>
          <cell r="AZ4">
            <v>2272801</v>
          </cell>
          <cell r="BA4">
            <v>10826224</v>
          </cell>
          <cell r="BB4">
            <v>805564</v>
          </cell>
          <cell r="BC4">
            <v>808981</v>
          </cell>
          <cell r="BD4">
            <v>157411</v>
          </cell>
          <cell r="BE4">
            <v>157927</v>
          </cell>
          <cell r="BF4">
            <v>1929883</v>
          </cell>
          <cell r="BG4">
            <v>27273</v>
          </cell>
          <cell r="BH4">
            <v>23251</v>
          </cell>
          <cell r="BI4">
            <v>1660</v>
          </cell>
          <cell r="BJ4">
            <v>3793</v>
          </cell>
          <cell r="BK4">
            <v>55977</v>
          </cell>
          <cell r="BL4">
            <v>953437</v>
          </cell>
          <cell r="BM4">
            <v>1001623</v>
          </cell>
          <cell r="BN4">
            <v>98455</v>
          </cell>
          <cell r="BO4">
            <v>97999</v>
          </cell>
          <cell r="BP4">
            <v>2151514</v>
          </cell>
          <cell r="BQ4">
            <v>995036</v>
          </cell>
          <cell r="BR4">
            <v>948689</v>
          </cell>
          <cell r="BS4">
            <v>187917</v>
          </cell>
          <cell r="BT4">
            <v>185813</v>
          </cell>
          <cell r="BU4">
            <v>2317455</v>
          </cell>
          <cell r="BV4">
            <v>6454829</v>
          </cell>
          <cell r="BW4">
            <v>779128</v>
          </cell>
          <cell r="BX4">
            <v>781880</v>
          </cell>
          <cell r="BY4">
            <v>141272</v>
          </cell>
          <cell r="BZ4">
            <v>141318</v>
          </cell>
          <cell r="CA4">
            <v>1843598</v>
          </cell>
          <cell r="CB4">
            <v>1122732</v>
          </cell>
          <cell r="CC4">
            <v>1210563</v>
          </cell>
          <cell r="CD4">
            <v>163139</v>
          </cell>
          <cell r="CE4">
            <v>165417</v>
          </cell>
          <cell r="CF4">
            <v>2661851</v>
          </cell>
          <cell r="CG4">
            <v>2044529</v>
          </cell>
          <cell r="CH4">
            <v>2005969</v>
          </cell>
          <cell r="CI4">
            <v>195045</v>
          </cell>
          <cell r="CJ4">
            <v>195961</v>
          </cell>
          <cell r="CK4">
            <v>4441504</v>
          </cell>
          <cell r="CL4">
            <v>1075911</v>
          </cell>
          <cell r="CM4">
            <v>1009522</v>
          </cell>
          <cell r="CN4">
            <v>180480</v>
          </cell>
          <cell r="CO4">
            <v>179985</v>
          </cell>
          <cell r="CP4">
            <v>2445898</v>
          </cell>
          <cell r="CQ4">
            <v>11392851</v>
          </cell>
          <cell r="CR4">
            <v>733845</v>
          </cell>
          <cell r="CS4">
            <v>735749</v>
          </cell>
          <cell r="CT4">
            <v>138408</v>
          </cell>
          <cell r="CU4">
            <v>139417</v>
          </cell>
          <cell r="CV4">
            <v>1747419</v>
          </cell>
          <cell r="CW4">
            <v>1083028</v>
          </cell>
          <cell r="CX4">
            <v>1159461</v>
          </cell>
          <cell r="CY4">
            <v>164682</v>
          </cell>
          <cell r="CZ4">
            <v>167403</v>
          </cell>
          <cell r="DA4">
            <v>2574574</v>
          </cell>
          <cell r="DB4">
            <v>2359401</v>
          </cell>
          <cell r="DC4">
            <v>2343593</v>
          </cell>
          <cell r="DD4">
            <v>224039</v>
          </cell>
          <cell r="DE4">
            <v>223378</v>
          </cell>
          <cell r="DF4">
            <v>5150411</v>
          </cell>
          <cell r="DG4">
            <v>1078584</v>
          </cell>
          <cell r="DH4">
            <v>993858</v>
          </cell>
          <cell r="DI4">
            <v>214938</v>
          </cell>
          <cell r="DJ4">
            <v>212285</v>
          </cell>
          <cell r="DK4">
            <v>2499665</v>
          </cell>
          <cell r="DL4">
            <v>11972069</v>
          </cell>
        </row>
        <row r="5">
          <cell r="A5" t="str">
            <v>ЖДППАдлерЮФО</v>
          </cell>
          <cell r="B5" t="str">
            <v>Сочинский</v>
          </cell>
          <cell r="C5" t="str">
            <v>Адлер</v>
          </cell>
          <cell r="D5" t="str">
            <v>ЖДПП</v>
          </cell>
          <cell r="E5" t="str">
            <v>ЖДПП</v>
          </cell>
          <cell r="F5" t="str">
            <v>да</v>
          </cell>
          <cell r="G5" t="str">
            <v>ЮФО</v>
          </cell>
          <cell r="H5" t="str">
            <v>Краснодарский край</v>
          </cell>
          <cell r="I5" t="str">
            <v>Север-Юг</v>
          </cell>
          <cell r="J5" t="str">
            <v>Западный</v>
          </cell>
          <cell r="K5" t="str">
            <v>нет</v>
          </cell>
          <cell r="L5" t="str">
            <v>Республика Абхазия</v>
          </cell>
          <cell r="M5" t="str">
            <v>Псоу</v>
          </cell>
          <cell r="N5">
            <v>799350</v>
          </cell>
          <cell r="O5">
            <v>9580</v>
          </cell>
          <cell r="P5">
            <v>1357</v>
          </cell>
          <cell r="Q5">
            <v>10937</v>
          </cell>
          <cell r="R5">
            <v>45647</v>
          </cell>
          <cell r="S5">
            <v>2613</v>
          </cell>
          <cell r="T5">
            <v>48260</v>
          </cell>
          <cell r="U5">
            <v>247557</v>
          </cell>
          <cell r="V5">
            <v>6947</v>
          </cell>
          <cell r="W5">
            <v>254504</v>
          </cell>
          <cell r="X5">
            <v>20725</v>
          </cell>
          <cell r="Y5">
            <v>1903</v>
          </cell>
          <cell r="Z5">
            <v>22628</v>
          </cell>
          <cell r="AA5">
            <v>336329</v>
          </cell>
          <cell r="AB5">
            <v>14403</v>
          </cell>
          <cell r="AC5">
            <v>1776</v>
          </cell>
          <cell r="AD5">
            <v>16179</v>
          </cell>
          <cell r="AE5">
            <v>44467</v>
          </cell>
          <cell r="AF5">
            <v>2834</v>
          </cell>
          <cell r="AG5">
            <v>47301</v>
          </cell>
          <cell r="AH5">
            <v>230928</v>
          </cell>
          <cell r="AI5">
            <v>7440</v>
          </cell>
          <cell r="AJ5">
            <v>238368</v>
          </cell>
          <cell r="AK5">
            <v>23720</v>
          </cell>
          <cell r="AL5">
            <v>2319</v>
          </cell>
          <cell r="AM5">
            <v>26039</v>
          </cell>
          <cell r="AN5">
            <v>327887</v>
          </cell>
          <cell r="AO5">
            <v>15090</v>
          </cell>
          <cell r="AP5">
            <v>1924</v>
          </cell>
          <cell r="AQ5">
            <v>17014</v>
          </cell>
          <cell r="AR5">
            <v>53079</v>
          </cell>
          <cell r="AS5">
            <v>3386</v>
          </cell>
          <cell r="AT5">
            <v>56465</v>
          </cell>
          <cell r="AU5">
            <v>217178</v>
          </cell>
          <cell r="AV5">
            <v>8175</v>
          </cell>
          <cell r="AW5">
            <v>225353</v>
          </cell>
          <cell r="AX5">
            <v>33894</v>
          </cell>
          <cell r="AY5">
            <v>3276</v>
          </cell>
          <cell r="AZ5">
            <v>37170</v>
          </cell>
          <cell r="BA5">
            <v>336002</v>
          </cell>
          <cell r="BB5">
            <v>6328</v>
          </cell>
          <cell r="BC5">
            <v>5923</v>
          </cell>
          <cell r="BD5">
            <v>768</v>
          </cell>
          <cell r="BE5">
            <v>671</v>
          </cell>
          <cell r="BF5">
            <v>13690</v>
          </cell>
          <cell r="BG5">
            <v>176</v>
          </cell>
          <cell r="BH5">
            <v>135</v>
          </cell>
          <cell r="BI5">
            <v>33</v>
          </cell>
          <cell r="BJ5">
            <v>37</v>
          </cell>
          <cell r="BK5">
            <v>381</v>
          </cell>
          <cell r="BL5">
            <v>22993</v>
          </cell>
          <cell r="BM5">
            <v>26713</v>
          </cell>
          <cell r="BN5">
            <v>672</v>
          </cell>
          <cell r="BO5">
            <v>603</v>
          </cell>
          <cell r="BP5">
            <v>50981</v>
          </cell>
          <cell r="BQ5">
            <v>9303</v>
          </cell>
          <cell r="BR5">
            <v>9160</v>
          </cell>
          <cell r="BS5">
            <v>396</v>
          </cell>
          <cell r="BT5">
            <v>307</v>
          </cell>
          <cell r="BU5">
            <v>19166</v>
          </cell>
          <cell r="BV5">
            <v>84218</v>
          </cell>
          <cell r="BW5">
            <v>6624</v>
          </cell>
          <cell r="BX5">
            <v>7438</v>
          </cell>
          <cell r="BY5">
            <v>323</v>
          </cell>
          <cell r="BZ5">
            <v>339</v>
          </cell>
          <cell r="CA5">
            <v>14724</v>
          </cell>
          <cell r="CB5">
            <v>21054</v>
          </cell>
          <cell r="CC5">
            <v>32766</v>
          </cell>
          <cell r="CD5">
            <v>769</v>
          </cell>
          <cell r="CE5">
            <v>1065</v>
          </cell>
          <cell r="CF5">
            <v>55654</v>
          </cell>
          <cell r="CG5">
            <v>100104</v>
          </cell>
          <cell r="CH5">
            <v>112085</v>
          </cell>
          <cell r="CI5">
            <v>3070</v>
          </cell>
          <cell r="CJ5">
            <v>2966</v>
          </cell>
          <cell r="CK5">
            <v>218225</v>
          </cell>
          <cell r="CL5">
            <v>21501</v>
          </cell>
          <cell r="CM5">
            <v>17383</v>
          </cell>
          <cell r="CN5">
            <v>1115</v>
          </cell>
          <cell r="CO5">
            <v>894</v>
          </cell>
          <cell r="CP5">
            <v>40893</v>
          </cell>
          <cell r="CQ5">
            <v>329496</v>
          </cell>
          <cell r="CR5">
            <v>9408</v>
          </cell>
          <cell r="CS5">
            <v>7932</v>
          </cell>
          <cell r="CT5">
            <v>489</v>
          </cell>
          <cell r="CU5">
            <v>567</v>
          </cell>
          <cell r="CV5">
            <v>18396</v>
          </cell>
          <cell r="CW5">
            <v>26896</v>
          </cell>
          <cell r="CX5">
            <v>39856</v>
          </cell>
          <cell r="CY5">
            <v>962</v>
          </cell>
          <cell r="CZ5">
            <v>1427</v>
          </cell>
          <cell r="DA5">
            <v>69141</v>
          </cell>
          <cell r="DB5">
            <v>109312</v>
          </cell>
          <cell r="DC5">
            <v>131921</v>
          </cell>
          <cell r="DD5">
            <v>2085</v>
          </cell>
          <cell r="DE5">
            <v>2448</v>
          </cell>
          <cell r="DF5">
            <v>245766</v>
          </cell>
          <cell r="DG5">
            <v>23963</v>
          </cell>
          <cell r="DH5">
            <v>19581</v>
          </cell>
          <cell r="DI5">
            <v>1107</v>
          </cell>
          <cell r="DJ5">
            <v>1033</v>
          </cell>
          <cell r="DK5">
            <v>45684</v>
          </cell>
          <cell r="DL5">
            <v>378987</v>
          </cell>
        </row>
        <row r="6">
          <cell r="A6" t="str">
            <v>МППАзовЮФО</v>
          </cell>
          <cell r="B6" t="str">
            <v>Ростовский</v>
          </cell>
          <cell r="C6" t="str">
            <v>Азов</v>
          </cell>
          <cell r="D6" t="str">
            <v>МПП</v>
          </cell>
          <cell r="E6" t="str">
            <v>МПП</v>
          </cell>
          <cell r="F6" t="str">
            <v>да</v>
          </cell>
          <cell r="G6" t="str">
            <v>ЮФО</v>
          </cell>
          <cell r="H6" t="str">
            <v>Ростовская область</v>
          </cell>
          <cell r="I6" t="str">
            <v>АЧБ</v>
          </cell>
          <cell r="J6" t="str">
            <v>Морской</v>
          </cell>
          <cell r="K6" t="str">
            <v>нет</v>
          </cell>
          <cell r="L6" t="str">
            <v>не применимо</v>
          </cell>
          <cell r="M6" t="str">
            <v>не применимо</v>
          </cell>
          <cell r="N6">
            <v>0</v>
          </cell>
          <cell r="O6">
            <v>4010</v>
          </cell>
          <cell r="P6">
            <v>2074</v>
          </cell>
          <cell r="Q6">
            <v>6084</v>
          </cell>
          <cell r="R6">
            <v>5905</v>
          </cell>
          <cell r="S6">
            <v>2905</v>
          </cell>
          <cell r="T6">
            <v>8810</v>
          </cell>
          <cell r="U6">
            <v>4256</v>
          </cell>
          <cell r="V6">
            <v>3399</v>
          </cell>
          <cell r="W6">
            <v>7655</v>
          </cell>
          <cell r="X6">
            <v>4699</v>
          </cell>
          <cell r="Y6">
            <v>4255</v>
          </cell>
          <cell r="Z6">
            <v>8954</v>
          </cell>
          <cell r="AA6">
            <v>31503</v>
          </cell>
          <cell r="AB6">
            <v>4876</v>
          </cell>
          <cell r="AC6">
            <v>3352</v>
          </cell>
          <cell r="AD6">
            <v>8228</v>
          </cell>
          <cell r="AE6">
            <v>6527</v>
          </cell>
          <cell r="AF6">
            <v>4731</v>
          </cell>
          <cell r="AG6">
            <v>11258</v>
          </cell>
          <cell r="AH6">
            <v>6167</v>
          </cell>
          <cell r="AI6">
            <v>5217</v>
          </cell>
          <cell r="AJ6">
            <v>11384</v>
          </cell>
          <cell r="AK6">
            <v>4256</v>
          </cell>
          <cell r="AL6">
            <v>3298</v>
          </cell>
          <cell r="AM6">
            <v>7554</v>
          </cell>
          <cell r="AN6">
            <v>38424</v>
          </cell>
          <cell r="AO6">
            <v>5080</v>
          </cell>
          <cell r="AP6">
            <v>2705</v>
          </cell>
          <cell r="AQ6">
            <v>7785</v>
          </cell>
          <cell r="AR6">
            <v>5047</v>
          </cell>
          <cell r="AS6">
            <v>2718</v>
          </cell>
          <cell r="AT6">
            <v>7765</v>
          </cell>
          <cell r="AU6">
            <v>6498</v>
          </cell>
          <cell r="AV6">
            <v>3912</v>
          </cell>
          <cell r="AW6">
            <v>10410</v>
          </cell>
          <cell r="AX6">
            <v>4887</v>
          </cell>
          <cell r="AY6">
            <v>2848</v>
          </cell>
          <cell r="AZ6">
            <v>7735</v>
          </cell>
          <cell r="BA6">
            <v>33695</v>
          </cell>
          <cell r="BB6">
            <v>2016</v>
          </cell>
          <cell r="BC6">
            <v>1780</v>
          </cell>
          <cell r="BD6">
            <v>953</v>
          </cell>
          <cell r="BE6">
            <v>809</v>
          </cell>
          <cell r="BF6">
            <v>5558</v>
          </cell>
          <cell r="BG6">
            <v>2080</v>
          </cell>
          <cell r="BH6">
            <v>1572</v>
          </cell>
          <cell r="BI6">
            <v>1288</v>
          </cell>
          <cell r="BJ6">
            <v>1355</v>
          </cell>
          <cell r="BK6">
            <v>6295</v>
          </cell>
          <cell r="BL6">
            <v>2759</v>
          </cell>
          <cell r="BM6">
            <v>2141</v>
          </cell>
          <cell r="BN6">
            <v>1373</v>
          </cell>
          <cell r="BO6">
            <v>1270</v>
          </cell>
          <cell r="BP6">
            <v>7543</v>
          </cell>
          <cell r="BQ6">
            <v>2089</v>
          </cell>
          <cell r="BR6">
            <v>1721</v>
          </cell>
          <cell r="BS6">
            <v>1128</v>
          </cell>
          <cell r="BT6">
            <v>1094</v>
          </cell>
          <cell r="BU6">
            <v>6032</v>
          </cell>
          <cell r="BV6">
            <v>25428</v>
          </cell>
          <cell r="BW6">
            <v>2013</v>
          </cell>
          <cell r="BX6">
            <v>1969</v>
          </cell>
          <cell r="BY6">
            <v>1215</v>
          </cell>
          <cell r="BZ6">
            <v>1215</v>
          </cell>
          <cell r="CA6">
            <v>6412</v>
          </cell>
          <cell r="CB6">
            <v>2777</v>
          </cell>
          <cell r="CC6">
            <v>2314</v>
          </cell>
          <cell r="CD6">
            <v>846</v>
          </cell>
          <cell r="CE6">
            <v>856</v>
          </cell>
          <cell r="CF6">
            <v>6793</v>
          </cell>
          <cell r="CG6">
            <v>2899</v>
          </cell>
          <cell r="CH6">
            <v>2412</v>
          </cell>
          <cell r="CI6">
            <v>1094</v>
          </cell>
          <cell r="CJ6">
            <v>1114</v>
          </cell>
          <cell r="CK6">
            <v>7519</v>
          </cell>
          <cell r="CL6">
            <v>2703</v>
          </cell>
          <cell r="CM6">
            <v>2725</v>
          </cell>
          <cell r="CN6">
            <v>818</v>
          </cell>
          <cell r="CO6">
            <v>797</v>
          </cell>
          <cell r="CP6">
            <v>7043</v>
          </cell>
          <cell r="CQ6">
            <v>27767</v>
          </cell>
          <cell r="CR6">
            <v>1617</v>
          </cell>
          <cell r="CS6">
            <v>1606</v>
          </cell>
          <cell r="CT6">
            <v>492</v>
          </cell>
          <cell r="CU6">
            <v>505</v>
          </cell>
          <cell r="CV6">
            <v>4220</v>
          </cell>
          <cell r="CW6">
            <v>2983</v>
          </cell>
          <cell r="CX6">
            <v>2621</v>
          </cell>
          <cell r="CY6">
            <v>528</v>
          </cell>
          <cell r="CZ6">
            <v>498</v>
          </cell>
          <cell r="DA6">
            <v>6630</v>
          </cell>
          <cell r="DB6">
            <v>2929</v>
          </cell>
          <cell r="DC6">
            <v>2437</v>
          </cell>
          <cell r="DD6">
            <v>733</v>
          </cell>
          <cell r="DE6">
            <v>681</v>
          </cell>
          <cell r="DF6">
            <v>6780</v>
          </cell>
          <cell r="DG6">
            <v>2080</v>
          </cell>
          <cell r="DH6">
            <v>2170</v>
          </cell>
          <cell r="DI6">
            <v>511</v>
          </cell>
          <cell r="DJ6">
            <v>541</v>
          </cell>
          <cell r="DK6">
            <v>5302</v>
          </cell>
          <cell r="DL6">
            <v>22932</v>
          </cell>
        </row>
        <row r="7">
          <cell r="A7" t="str">
            <v>ДАППАйнек-ГолДФО</v>
          </cell>
          <cell r="B7" t="str">
            <v>Читинский</v>
          </cell>
          <cell r="C7" t="str">
            <v>Айнек-Гол</v>
          </cell>
          <cell r="D7" t="str">
            <v>АПП</v>
          </cell>
          <cell r="E7" t="str">
            <v>ДАПП</v>
          </cell>
          <cell r="F7" t="str">
            <v>нет</v>
          </cell>
          <cell r="G7" t="str">
            <v>ДФО</v>
          </cell>
          <cell r="H7" t="str">
            <v>Республика Бурятия</v>
          </cell>
          <cell r="I7" t="str">
            <v>Восток</v>
          </cell>
          <cell r="J7" t="str">
            <v>РМК</v>
          </cell>
          <cell r="K7" t="str">
            <v>нет</v>
          </cell>
          <cell r="L7" t="str">
            <v>Монголия</v>
          </cell>
          <cell r="M7" t="str">
            <v>Бага-Илэнх-Гол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</row>
        <row r="8">
          <cell r="A8" t="str">
            <v>ЖДППАксарайскийЮФО</v>
          </cell>
          <cell r="B8" t="str">
            <v>Волгоградский</v>
          </cell>
          <cell r="C8" t="str">
            <v>Аксарайский</v>
          </cell>
          <cell r="D8" t="str">
            <v>ЖДПП</v>
          </cell>
          <cell r="E8" t="str">
            <v>ЖДПП</v>
          </cell>
          <cell r="F8" t="str">
            <v>да</v>
          </cell>
          <cell r="G8" t="str">
            <v>ЮФО</v>
          </cell>
          <cell r="H8" t="str">
            <v>Астраханская область</v>
          </cell>
          <cell r="I8" t="str">
            <v>Не является признаком отнесения к МТК</v>
          </cell>
          <cell r="J8" t="str">
            <v>Не является признаком отнесения к МТК</v>
          </cell>
          <cell r="K8" t="str">
            <v>нет</v>
          </cell>
          <cell r="L8" t="str">
            <v>Республика Казахстан</v>
          </cell>
          <cell r="M8" t="str">
            <v>Ганюшкино</v>
          </cell>
          <cell r="N8">
            <v>0</v>
          </cell>
          <cell r="O8">
            <v>7127</v>
          </cell>
          <cell r="P8">
            <v>69244</v>
          </cell>
          <cell r="Q8">
            <v>76371</v>
          </cell>
          <cell r="R8">
            <v>8245</v>
          </cell>
          <cell r="S8">
            <v>105286</v>
          </cell>
          <cell r="T8">
            <v>113531</v>
          </cell>
          <cell r="U8">
            <v>10905</v>
          </cell>
          <cell r="V8">
            <v>116419</v>
          </cell>
          <cell r="W8">
            <v>127324</v>
          </cell>
          <cell r="X8">
            <v>9090</v>
          </cell>
          <cell r="Y8">
            <v>106492</v>
          </cell>
          <cell r="Z8">
            <v>115582</v>
          </cell>
          <cell r="AA8">
            <v>432808</v>
          </cell>
          <cell r="AB8">
            <v>7166</v>
          </cell>
          <cell r="AC8">
            <v>82279</v>
          </cell>
          <cell r="AD8">
            <v>89445</v>
          </cell>
          <cell r="AE8">
            <v>8071</v>
          </cell>
          <cell r="AF8">
            <v>81458</v>
          </cell>
          <cell r="AG8">
            <v>89529</v>
          </cell>
          <cell r="AH8">
            <v>11030</v>
          </cell>
          <cell r="AI8">
            <v>103341</v>
          </cell>
          <cell r="AJ8">
            <v>114371</v>
          </cell>
          <cell r="AK8">
            <v>9257</v>
          </cell>
          <cell r="AL8">
            <v>98985</v>
          </cell>
          <cell r="AM8">
            <v>108242</v>
          </cell>
          <cell r="AN8">
            <v>401587</v>
          </cell>
          <cell r="AO8">
            <v>7530</v>
          </cell>
          <cell r="AP8">
            <v>75766</v>
          </cell>
          <cell r="AQ8">
            <v>83296</v>
          </cell>
          <cell r="AR8">
            <v>9828</v>
          </cell>
          <cell r="AS8">
            <v>83035</v>
          </cell>
          <cell r="AT8">
            <v>92863</v>
          </cell>
          <cell r="AU8">
            <v>13186</v>
          </cell>
          <cell r="AV8">
            <v>86619</v>
          </cell>
          <cell r="AW8">
            <v>99805</v>
          </cell>
          <cell r="AX8">
            <v>12199</v>
          </cell>
          <cell r="AY8">
            <v>103761</v>
          </cell>
          <cell r="AZ8">
            <v>115960</v>
          </cell>
          <cell r="BA8">
            <v>391924</v>
          </cell>
          <cell r="BB8">
            <v>4407</v>
          </cell>
          <cell r="BC8">
            <v>4191</v>
          </cell>
          <cell r="BD8">
            <v>51374</v>
          </cell>
          <cell r="BE8">
            <v>23512</v>
          </cell>
          <cell r="BF8">
            <v>83484</v>
          </cell>
          <cell r="BG8">
            <v>1022</v>
          </cell>
          <cell r="BH8">
            <v>1040</v>
          </cell>
          <cell r="BI8">
            <v>4839</v>
          </cell>
          <cell r="BJ8">
            <v>4801</v>
          </cell>
          <cell r="BK8">
            <v>11702</v>
          </cell>
          <cell r="BL8">
            <v>810</v>
          </cell>
          <cell r="BM8">
            <v>825</v>
          </cell>
          <cell r="BN8">
            <v>6149</v>
          </cell>
          <cell r="BO8">
            <v>13300</v>
          </cell>
          <cell r="BP8">
            <v>21084</v>
          </cell>
          <cell r="BQ8">
            <v>1171</v>
          </cell>
          <cell r="BR8">
            <v>1173</v>
          </cell>
          <cell r="BS8">
            <v>7533</v>
          </cell>
          <cell r="BT8">
            <v>37076</v>
          </cell>
          <cell r="BU8">
            <v>46953</v>
          </cell>
          <cell r="BV8">
            <v>163223</v>
          </cell>
          <cell r="BW8">
            <v>1060</v>
          </cell>
          <cell r="BX8">
            <v>1074</v>
          </cell>
          <cell r="BY8">
            <v>5940</v>
          </cell>
          <cell r="BZ8">
            <v>8342</v>
          </cell>
          <cell r="CA8">
            <v>16416</v>
          </cell>
          <cell r="CB8">
            <v>1354</v>
          </cell>
          <cell r="CC8">
            <v>1357</v>
          </cell>
          <cell r="CD8">
            <v>4780</v>
          </cell>
          <cell r="CE8">
            <v>5496</v>
          </cell>
          <cell r="CF8">
            <v>12987</v>
          </cell>
          <cell r="CG8">
            <v>1062</v>
          </cell>
          <cell r="CH8">
            <v>1031</v>
          </cell>
          <cell r="CI8">
            <v>4891</v>
          </cell>
          <cell r="CJ8">
            <v>5290</v>
          </cell>
          <cell r="CK8">
            <v>12274</v>
          </cell>
          <cell r="CL8">
            <v>1196</v>
          </cell>
          <cell r="CM8">
            <v>1208</v>
          </cell>
          <cell r="CN8">
            <v>5563</v>
          </cell>
          <cell r="CO8">
            <v>10359</v>
          </cell>
          <cell r="CP8">
            <v>18326</v>
          </cell>
          <cell r="CQ8">
            <v>60003</v>
          </cell>
          <cell r="CR8">
            <v>1357</v>
          </cell>
          <cell r="CS8">
            <v>1365</v>
          </cell>
          <cell r="CT8">
            <v>5090</v>
          </cell>
          <cell r="CU8">
            <v>5382</v>
          </cell>
          <cell r="CV8">
            <v>13194</v>
          </cell>
          <cell r="CW8">
            <v>2508</v>
          </cell>
          <cell r="CX8">
            <v>2857</v>
          </cell>
          <cell r="CY8">
            <v>10320</v>
          </cell>
          <cell r="CZ8">
            <v>8760</v>
          </cell>
          <cell r="DA8">
            <v>24445</v>
          </cell>
          <cell r="DB8">
            <v>5742</v>
          </cell>
          <cell r="DC8">
            <v>7709</v>
          </cell>
          <cell r="DD8">
            <v>25633</v>
          </cell>
          <cell r="DE8">
            <v>20061</v>
          </cell>
          <cell r="DF8">
            <v>59145</v>
          </cell>
          <cell r="DG8">
            <v>7071</v>
          </cell>
          <cell r="DH8">
            <v>7831</v>
          </cell>
          <cell r="DI8">
            <v>16555</v>
          </cell>
          <cell r="DJ8">
            <v>44110</v>
          </cell>
          <cell r="DK8">
            <v>75567</v>
          </cell>
          <cell r="DL8">
            <v>172351</v>
          </cell>
        </row>
        <row r="9">
          <cell r="A9" t="str">
            <v>МППАлександровск-СахалинскийДФО</v>
          </cell>
          <cell r="B9" t="str">
            <v>Владивостокский</v>
          </cell>
          <cell r="C9" t="str">
            <v>Александровск-Сахалинский</v>
          </cell>
          <cell r="D9" t="str">
            <v>МПП</v>
          </cell>
          <cell r="E9" t="str">
            <v>МПП</v>
          </cell>
          <cell r="F9" t="str">
            <v>нет</v>
          </cell>
          <cell r="G9" t="str">
            <v>ДФО</v>
          </cell>
          <cell r="H9" t="str">
            <v>Сахалинская область</v>
          </cell>
          <cell r="I9" t="str">
            <v>Арктика</v>
          </cell>
          <cell r="J9" t="str">
            <v>Морской</v>
          </cell>
          <cell r="K9" t="str">
            <v>нет</v>
          </cell>
          <cell r="L9" t="str">
            <v>не применимо</v>
          </cell>
          <cell r="M9" t="str">
            <v>не применимо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</row>
        <row r="10">
          <cell r="A10" t="str">
            <v>ДАППАлтанДФО</v>
          </cell>
          <cell r="B10" t="str">
            <v>Читинский</v>
          </cell>
          <cell r="C10" t="str">
            <v>Алтан</v>
          </cell>
          <cell r="D10" t="str">
            <v>АПП</v>
          </cell>
          <cell r="E10" t="str">
            <v>ДАПП</v>
          </cell>
          <cell r="F10" t="str">
            <v>нет</v>
          </cell>
          <cell r="G10" t="str">
            <v>ДФО</v>
          </cell>
          <cell r="H10" t="str">
            <v>Забайкальский край</v>
          </cell>
          <cell r="I10" t="str">
            <v>Восток</v>
          </cell>
          <cell r="J10" t="str">
            <v>РМК</v>
          </cell>
          <cell r="K10" t="str">
            <v>нет</v>
          </cell>
          <cell r="L10" t="str">
            <v>Монголия</v>
          </cell>
          <cell r="M10" t="str">
            <v>Агацын-Гол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</row>
        <row r="11">
          <cell r="A11" t="str">
            <v>СППАмурзетДФО</v>
          </cell>
          <cell r="B11" t="str">
            <v>Хабаровский</v>
          </cell>
          <cell r="C11" t="str">
            <v>Амурзет</v>
          </cell>
          <cell r="D11" t="str">
            <v>СПП</v>
          </cell>
          <cell r="E11" t="str">
            <v>СПП</v>
          </cell>
          <cell r="F11" t="str">
            <v>да</v>
          </cell>
          <cell r="G11" t="str">
            <v>ДФО</v>
          </cell>
          <cell r="H11" t="str">
            <v>Еврейская автономная область</v>
          </cell>
          <cell r="I11" t="str">
            <v>Восток</v>
          </cell>
          <cell r="J11" t="str">
            <v>РК (сухопутный)</v>
          </cell>
          <cell r="K11" t="str">
            <v>нет</v>
          </cell>
          <cell r="L11" t="str">
            <v>Китайская Народная Республика</v>
          </cell>
          <cell r="M11" t="str">
            <v>Лобэй</v>
          </cell>
          <cell r="N11">
            <v>160640</v>
          </cell>
          <cell r="O11">
            <v>4504</v>
          </cell>
          <cell r="P11">
            <v>1845</v>
          </cell>
          <cell r="Q11">
            <v>6349</v>
          </cell>
          <cell r="R11">
            <v>1581</v>
          </cell>
          <cell r="S11">
            <v>2141</v>
          </cell>
          <cell r="T11">
            <v>3722</v>
          </cell>
          <cell r="U11">
            <v>2199</v>
          </cell>
          <cell r="V11">
            <v>5059</v>
          </cell>
          <cell r="W11">
            <v>7258</v>
          </cell>
          <cell r="X11">
            <v>1224</v>
          </cell>
          <cell r="Y11">
            <v>2401</v>
          </cell>
          <cell r="Z11">
            <v>3625</v>
          </cell>
          <cell r="AA11">
            <v>20954</v>
          </cell>
          <cell r="AB11">
            <v>2276</v>
          </cell>
          <cell r="AC11">
            <v>2619</v>
          </cell>
          <cell r="AD11">
            <v>4895</v>
          </cell>
          <cell r="AE11">
            <v>673</v>
          </cell>
          <cell r="AF11">
            <v>2514</v>
          </cell>
          <cell r="AG11">
            <v>3187</v>
          </cell>
          <cell r="AH11">
            <v>1500</v>
          </cell>
          <cell r="AI11">
            <v>5548</v>
          </cell>
          <cell r="AJ11">
            <v>7048</v>
          </cell>
          <cell r="AK11">
            <v>717</v>
          </cell>
          <cell r="AL11">
            <v>2430</v>
          </cell>
          <cell r="AM11">
            <v>3147</v>
          </cell>
          <cell r="AN11">
            <v>18277</v>
          </cell>
          <cell r="AO11">
            <v>976</v>
          </cell>
          <cell r="AP11">
            <v>1957</v>
          </cell>
          <cell r="AQ11">
            <v>2933</v>
          </cell>
          <cell r="AR11">
            <v>920</v>
          </cell>
          <cell r="AS11">
            <v>3285</v>
          </cell>
          <cell r="AT11">
            <v>4205</v>
          </cell>
          <cell r="AU11">
            <v>1850</v>
          </cell>
          <cell r="AV11">
            <v>5658</v>
          </cell>
          <cell r="AW11">
            <v>7508</v>
          </cell>
          <cell r="AX11">
            <v>710</v>
          </cell>
          <cell r="AY11">
            <v>2252</v>
          </cell>
          <cell r="AZ11">
            <v>2962</v>
          </cell>
          <cell r="BA11">
            <v>17608</v>
          </cell>
          <cell r="BB11">
            <v>333</v>
          </cell>
          <cell r="BC11">
            <v>336</v>
          </cell>
          <cell r="BD11">
            <v>298</v>
          </cell>
          <cell r="BE11">
            <v>325</v>
          </cell>
          <cell r="BF11">
            <v>1292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1292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24</v>
          </cell>
          <cell r="DE11">
            <v>18</v>
          </cell>
          <cell r="DF11">
            <v>42</v>
          </cell>
          <cell r="DG11">
            <v>0</v>
          </cell>
          <cell r="DH11">
            <v>0</v>
          </cell>
          <cell r="DI11">
            <v>18</v>
          </cell>
          <cell r="DJ11">
            <v>24</v>
          </cell>
          <cell r="DK11">
            <v>42</v>
          </cell>
          <cell r="DL11">
            <v>84</v>
          </cell>
        </row>
        <row r="12">
          <cell r="A12" t="str">
            <v>МППАнадырьДФО</v>
          </cell>
          <cell r="B12" t="str">
            <v>Владивостокский</v>
          </cell>
          <cell r="C12" t="str">
            <v>Анадырь</v>
          </cell>
          <cell r="D12" t="str">
            <v>МПП</v>
          </cell>
          <cell r="E12" t="str">
            <v>МПП</v>
          </cell>
          <cell r="F12" t="str">
            <v>да</v>
          </cell>
          <cell r="G12" t="str">
            <v>ДФО</v>
          </cell>
          <cell r="H12" t="str">
            <v>Чукотский автономный округ</v>
          </cell>
          <cell r="I12" t="str">
            <v>Арктика</v>
          </cell>
          <cell r="J12" t="str">
            <v>Морской</v>
          </cell>
          <cell r="K12" t="str">
            <v>да</v>
          </cell>
          <cell r="L12" t="str">
            <v>не применимо</v>
          </cell>
          <cell r="M12" t="str">
            <v>не применимо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2</v>
          </cell>
          <cell r="S12">
            <v>2</v>
          </cell>
          <cell r="T12">
            <v>4</v>
          </cell>
          <cell r="U12">
            <v>88</v>
          </cell>
          <cell r="V12">
            <v>0</v>
          </cell>
          <cell r="W12">
            <v>88</v>
          </cell>
          <cell r="X12">
            <v>53</v>
          </cell>
          <cell r="Y12">
            <v>1</v>
          </cell>
          <cell r="Z12">
            <v>54</v>
          </cell>
          <cell r="AA12">
            <v>146</v>
          </cell>
          <cell r="AB12">
            <v>0</v>
          </cell>
          <cell r="AC12">
            <v>0</v>
          </cell>
          <cell r="AD12">
            <v>0</v>
          </cell>
          <cell r="AE12">
            <v>1</v>
          </cell>
          <cell r="AF12">
            <v>0</v>
          </cell>
          <cell r="AG12">
            <v>1</v>
          </cell>
          <cell r="AH12">
            <v>162</v>
          </cell>
          <cell r="AI12">
            <v>222</v>
          </cell>
          <cell r="AJ12">
            <v>384</v>
          </cell>
          <cell r="AK12">
            <v>81</v>
          </cell>
          <cell r="AL12">
            <v>1</v>
          </cell>
          <cell r="AM12">
            <v>82</v>
          </cell>
          <cell r="AN12">
            <v>467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262</v>
          </cell>
          <cell r="AV12">
            <v>225</v>
          </cell>
          <cell r="AW12">
            <v>487</v>
          </cell>
          <cell r="AX12">
            <v>48</v>
          </cell>
          <cell r="AY12">
            <v>1</v>
          </cell>
          <cell r="AZ12">
            <v>49</v>
          </cell>
          <cell r="BA12">
            <v>536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73</v>
          </cell>
          <cell r="BM12">
            <v>133</v>
          </cell>
          <cell r="BN12">
            <v>58</v>
          </cell>
          <cell r="BO12">
            <v>0</v>
          </cell>
          <cell r="BP12">
            <v>264</v>
          </cell>
          <cell r="BQ12">
            <v>1</v>
          </cell>
          <cell r="BR12">
            <v>0</v>
          </cell>
          <cell r="BS12">
            <v>0</v>
          </cell>
          <cell r="BT12">
            <v>0</v>
          </cell>
          <cell r="BU12">
            <v>1</v>
          </cell>
          <cell r="BV12">
            <v>265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3</v>
          </cell>
          <cell r="CC12">
            <v>0</v>
          </cell>
          <cell r="CD12">
            <v>0</v>
          </cell>
          <cell r="CE12">
            <v>0</v>
          </cell>
          <cell r="CF12">
            <v>3</v>
          </cell>
          <cell r="CG12">
            <v>4</v>
          </cell>
          <cell r="CH12">
            <v>83</v>
          </cell>
          <cell r="CI12">
            <v>15</v>
          </cell>
          <cell r="CJ12">
            <v>14</v>
          </cell>
          <cell r="CK12">
            <v>116</v>
          </cell>
          <cell r="CL12">
            <v>29</v>
          </cell>
          <cell r="CM12">
            <v>30</v>
          </cell>
          <cell r="CN12">
            <v>0</v>
          </cell>
          <cell r="CO12">
            <v>0</v>
          </cell>
          <cell r="CP12">
            <v>59</v>
          </cell>
          <cell r="CQ12">
            <v>178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110</v>
          </cell>
          <cell r="DC12">
            <v>84</v>
          </cell>
          <cell r="DD12">
            <v>0</v>
          </cell>
          <cell r="DE12">
            <v>0</v>
          </cell>
          <cell r="DF12">
            <v>194</v>
          </cell>
          <cell r="DG12">
            <v>0</v>
          </cell>
          <cell r="DH12">
            <v>0</v>
          </cell>
          <cell r="DI12">
            <v>1</v>
          </cell>
          <cell r="DJ12">
            <v>0</v>
          </cell>
          <cell r="DK12">
            <v>1</v>
          </cell>
          <cell r="DL12">
            <v>195</v>
          </cell>
        </row>
        <row r="13">
          <cell r="A13" t="str">
            <v>ВППАнадырь (Угольный)ДФО</v>
          </cell>
          <cell r="B13" t="str">
            <v>Владивостокский</v>
          </cell>
          <cell r="C13" t="str">
            <v>Анадырь (Угольный)</v>
          </cell>
          <cell r="D13" t="str">
            <v>ВПП</v>
          </cell>
          <cell r="E13" t="str">
            <v>ВПП</v>
          </cell>
          <cell r="F13" t="str">
            <v>да</v>
          </cell>
          <cell r="G13" t="str">
            <v>ДФО</v>
          </cell>
          <cell r="H13" t="str">
            <v>Чукотский автономный округ</v>
          </cell>
          <cell r="I13" t="str">
            <v>Не является признаком отнесения к МТК</v>
          </cell>
          <cell r="J13" t="str">
            <v>Не является признаком отнесения к МТК</v>
          </cell>
          <cell r="K13" t="str">
            <v>да</v>
          </cell>
          <cell r="L13" t="str">
            <v>не применимо</v>
          </cell>
          <cell r="M13" t="str">
            <v>не применимо</v>
          </cell>
          <cell r="N13">
            <v>0</v>
          </cell>
          <cell r="O13">
            <v>15</v>
          </cell>
          <cell r="P13">
            <v>17</v>
          </cell>
          <cell r="Q13">
            <v>32</v>
          </cell>
          <cell r="R13">
            <v>11</v>
          </cell>
          <cell r="S13">
            <v>44</v>
          </cell>
          <cell r="T13">
            <v>55</v>
          </cell>
          <cell r="U13">
            <v>8</v>
          </cell>
          <cell r="V13">
            <v>208</v>
          </cell>
          <cell r="W13">
            <v>216</v>
          </cell>
          <cell r="X13">
            <v>11</v>
          </cell>
          <cell r="Y13">
            <v>11</v>
          </cell>
          <cell r="Z13">
            <v>22</v>
          </cell>
          <cell r="AA13">
            <v>325</v>
          </cell>
          <cell r="AB13">
            <v>5</v>
          </cell>
          <cell r="AC13">
            <v>14</v>
          </cell>
          <cell r="AD13">
            <v>19</v>
          </cell>
          <cell r="AE13">
            <v>0</v>
          </cell>
          <cell r="AF13">
            <v>16</v>
          </cell>
          <cell r="AG13">
            <v>16</v>
          </cell>
          <cell r="AH13">
            <v>1</v>
          </cell>
          <cell r="AI13">
            <v>218</v>
          </cell>
          <cell r="AJ13">
            <v>219</v>
          </cell>
          <cell r="AK13">
            <v>22</v>
          </cell>
          <cell r="AL13">
            <v>9</v>
          </cell>
          <cell r="AM13">
            <v>31</v>
          </cell>
          <cell r="AN13">
            <v>285</v>
          </cell>
          <cell r="AO13">
            <v>0</v>
          </cell>
          <cell r="AP13">
            <v>94</v>
          </cell>
          <cell r="AQ13">
            <v>94</v>
          </cell>
          <cell r="AR13">
            <v>4</v>
          </cell>
          <cell r="AS13">
            <v>39</v>
          </cell>
          <cell r="AT13">
            <v>43</v>
          </cell>
          <cell r="AU13">
            <v>5</v>
          </cell>
          <cell r="AV13">
            <v>348</v>
          </cell>
          <cell r="AW13">
            <v>353</v>
          </cell>
          <cell r="AX13">
            <v>0</v>
          </cell>
          <cell r="AY13">
            <v>4</v>
          </cell>
          <cell r="AZ13">
            <v>4</v>
          </cell>
          <cell r="BA13">
            <v>494</v>
          </cell>
          <cell r="BB13">
            <v>0</v>
          </cell>
          <cell r="BC13">
            <v>0</v>
          </cell>
          <cell r="BD13">
            <v>1</v>
          </cell>
          <cell r="BE13">
            <v>4</v>
          </cell>
          <cell r="BF13">
            <v>5</v>
          </cell>
          <cell r="BG13">
            <v>0</v>
          </cell>
          <cell r="BH13">
            <v>0</v>
          </cell>
          <cell r="BI13">
            <v>3</v>
          </cell>
          <cell r="BJ13">
            <v>0</v>
          </cell>
          <cell r="BK13">
            <v>3</v>
          </cell>
          <cell r="BL13">
            <v>0</v>
          </cell>
          <cell r="BM13">
            <v>0</v>
          </cell>
          <cell r="BN13">
            <v>19</v>
          </cell>
          <cell r="BO13">
            <v>13</v>
          </cell>
          <cell r="BP13">
            <v>32</v>
          </cell>
          <cell r="BQ13">
            <v>4</v>
          </cell>
          <cell r="BR13">
            <v>4</v>
          </cell>
          <cell r="BS13">
            <v>5</v>
          </cell>
          <cell r="BT13">
            <v>25</v>
          </cell>
          <cell r="BU13">
            <v>38</v>
          </cell>
          <cell r="BV13">
            <v>78</v>
          </cell>
          <cell r="BW13">
            <v>0</v>
          </cell>
          <cell r="BX13">
            <v>40</v>
          </cell>
          <cell r="BY13">
            <v>3</v>
          </cell>
          <cell r="BZ13">
            <v>5</v>
          </cell>
          <cell r="CA13">
            <v>48</v>
          </cell>
          <cell r="CB13">
            <v>4</v>
          </cell>
          <cell r="CC13">
            <v>0</v>
          </cell>
          <cell r="CD13">
            <v>10</v>
          </cell>
          <cell r="CE13">
            <v>5</v>
          </cell>
          <cell r="CF13">
            <v>19</v>
          </cell>
          <cell r="CG13">
            <v>0</v>
          </cell>
          <cell r="CH13">
            <v>0</v>
          </cell>
          <cell r="CI13">
            <v>5</v>
          </cell>
          <cell r="CJ13">
            <v>5</v>
          </cell>
          <cell r="CK13">
            <v>10</v>
          </cell>
          <cell r="CL13">
            <v>0</v>
          </cell>
          <cell r="CM13">
            <v>0</v>
          </cell>
          <cell r="CN13">
            <v>1</v>
          </cell>
          <cell r="CO13">
            <v>2</v>
          </cell>
          <cell r="CP13">
            <v>3</v>
          </cell>
          <cell r="CQ13">
            <v>80</v>
          </cell>
          <cell r="CR13">
            <v>44</v>
          </cell>
          <cell r="CS13">
            <v>36</v>
          </cell>
          <cell r="CT13">
            <v>0</v>
          </cell>
          <cell r="CU13">
            <v>0</v>
          </cell>
          <cell r="CV13">
            <v>80</v>
          </cell>
          <cell r="CW13">
            <v>7</v>
          </cell>
          <cell r="CX13">
            <v>6</v>
          </cell>
          <cell r="CY13">
            <v>0</v>
          </cell>
          <cell r="CZ13">
            <v>0</v>
          </cell>
          <cell r="DA13">
            <v>13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8</v>
          </cell>
          <cell r="DH13">
            <v>7</v>
          </cell>
          <cell r="DI13">
            <v>0</v>
          </cell>
          <cell r="DJ13">
            <v>0</v>
          </cell>
          <cell r="DK13">
            <v>15</v>
          </cell>
          <cell r="DL13">
            <v>108</v>
          </cell>
        </row>
        <row r="14">
          <cell r="A14" t="str">
            <v>МППАнапаЮФО</v>
          </cell>
          <cell r="B14" t="str">
            <v>Сочинский</v>
          </cell>
          <cell r="C14" t="str">
            <v>Анапа</v>
          </cell>
          <cell r="D14" t="str">
            <v>МПП</v>
          </cell>
          <cell r="E14" t="str">
            <v>МПП</v>
          </cell>
          <cell r="F14" t="str">
            <v>да</v>
          </cell>
          <cell r="G14" t="str">
            <v>ЮФО</v>
          </cell>
          <cell r="H14" t="str">
            <v>Краснодарский край</v>
          </cell>
          <cell r="I14" t="str">
            <v>АЧБ</v>
          </cell>
          <cell r="J14" t="str">
            <v>Морской</v>
          </cell>
          <cell r="K14" t="str">
            <v>нет</v>
          </cell>
          <cell r="L14" t="str">
            <v>не применимо</v>
          </cell>
          <cell r="M14" t="str">
            <v>не применимо</v>
          </cell>
          <cell r="N14">
            <v>0</v>
          </cell>
          <cell r="O14">
            <v>3</v>
          </cell>
          <cell r="P14">
            <v>0</v>
          </cell>
          <cell r="Q14">
            <v>3</v>
          </cell>
          <cell r="R14">
            <v>141</v>
          </cell>
          <cell r="S14">
            <v>1010</v>
          </cell>
          <cell r="T14">
            <v>1151</v>
          </cell>
          <cell r="U14">
            <v>223</v>
          </cell>
          <cell r="V14">
            <v>1911</v>
          </cell>
          <cell r="W14">
            <v>2134</v>
          </cell>
          <cell r="X14">
            <v>48</v>
          </cell>
          <cell r="Y14">
            <v>210</v>
          </cell>
          <cell r="Z14">
            <v>258</v>
          </cell>
          <cell r="AA14">
            <v>3546</v>
          </cell>
          <cell r="AB14">
            <v>1</v>
          </cell>
          <cell r="AC14">
            <v>1</v>
          </cell>
          <cell r="AD14">
            <v>2</v>
          </cell>
          <cell r="AE14">
            <v>27</v>
          </cell>
          <cell r="AF14">
            <v>64</v>
          </cell>
          <cell r="AG14">
            <v>91</v>
          </cell>
          <cell r="AH14">
            <v>33</v>
          </cell>
          <cell r="AI14">
            <v>4</v>
          </cell>
          <cell r="AJ14">
            <v>37</v>
          </cell>
          <cell r="AK14">
            <v>67</v>
          </cell>
          <cell r="AL14">
            <v>220</v>
          </cell>
          <cell r="AM14">
            <v>287</v>
          </cell>
          <cell r="AN14">
            <v>417</v>
          </cell>
          <cell r="AO14">
            <v>19</v>
          </cell>
          <cell r="AP14">
            <v>294</v>
          </cell>
          <cell r="AQ14">
            <v>313</v>
          </cell>
          <cell r="AR14">
            <v>205</v>
          </cell>
          <cell r="AS14">
            <v>9</v>
          </cell>
          <cell r="AT14">
            <v>214</v>
          </cell>
          <cell r="AU14">
            <v>44</v>
          </cell>
          <cell r="AV14">
            <v>20</v>
          </cell>
          <cell r="AW14">
            <v>64</v>
          </cell>
          <cell r="AX14">
            <v>8</v>
          </cell>
          <cell r="AY14">
            <v>17</v>
          </cell>
          <cell r="AZ14">
            <v>25</v>
          </cell>
          <cell r="BA14">
            <v>616</v>
          </cell>
          <cell r="BB14">
            <v>16</v>
          </cell>
          <cell r="BC14">
            <v>17</v>
          </cell>
          <cell r="BD14">
            <v>0</v>
          </cell>
          <cell r="BE14">
            <v>0</v>
          </cell>
          <cell r="BF14">
            <v>33</v>
          </cell>
          <cell r="BG14">
            <v>0</v>
          </cell>
          <cell r="BH14">
            <v>11</v>
          </cell>
          <cell r="BI14">
            <v>0</v>
          </cell>
          <cell r="BJ14">
            <v>0</v>
          </cell>
          <cell r="BK14">
            <v>11</v>
          </cell>
          <cell r="BL14">
            <v>10</v>
          </cell>
          <cell r="BM14">
            <v>7</v>
          </cell>
          <cell r="BN14">
            <v>0</v>
          </cell>
          <cell r="BO14">
            <v>24</v>
          </cell>
          <cell r="BP14">
            <v>41</v>
          </cell>
          <cell r="BQ14">
            <v>4</v>
          </cell>
          <cell r="BR14">
            <v>8</v>
          </cell>
          <cell r="BS14">
            <v>45</v>
          </cell>
          <cell r="BT14">
            <v>45</v>
          </cell>
          <cell r="BU14">
            <v>102</v>
          </cell>
          <cell r="BV14">
            <v>187</v>
          </cell>
          <cell r="BW14">
            <v>0</v>
          </cell>
          <cell r="BX14">
            <v>0</v>
          </cell>
          <cell r="BY14">
            <v>2</v>
          </cell>
          <cell r="BZ14">
            <v>0</v>
          </cell>
          <cell r="CA14">
            <v>2</v>
          </cell>
          <cell r="CB14">
            <v>5</v>
          </cell>
          <cell r="CC14">
            <v>14</v>
          </cell>
          <cell r="CD14">
            <v>0</v>
          </cell>
          <cell r="CE14">
            <v>0</v>
          </cell>
          <cell r="CF14">
            <v>19</v>
          </cell>
          <cell r="CG14">
            <v>24</v>
          </cell>
          <cell r="CH14">
            <v>40</v>
          </cell>
          <cell r="CI14">
            <v>16</v>
          </cell>
          <cell r="CJ14">
            <v>16</v>
          </cell>
          <cell r="CK14">
            <v>96</v>
          </cell>
          <cell r="CL14">
            <v>4</v>
          </cell>
          <cell r="CM14">
            <v>15</v>
          </cell>
          <cell r="CN14">
            <v>46</v>
          </cell>
          <cell r="CO14">
            <v>46</v>
          </cell>
          <cell r="CP14">
            <v>111</v>
          </cell>
          <cell r="CQ14">
            <v>228</v>
          </cell>
          <cell r="CR14">
            <v>2275</v>
          </cell>
          <cell r="CS14">
            <v>1548</v>
          </cell>
          <cell r="CT14">
            <v>27</v>
          </cell>
          <cell r="CU14">
            <v>22</v>
          </cell>
          <cell r="CV14">
            <v>3872</v>
          </cell>
          <cell r="CW14">
            <v>81</v>
          </cell>
          <cell r="CX14">
            <v>80</v>
          </cell>
          <cell r="CY14">
            <v>0</v>
          </cell>
          <cell r="CZ14">
            <v>0</v>
          </cell>
          <cell r="DA14">
            <v>161</v>
          </cell>
          <cell r="DB14">
            <v>16</v>
          </cell>
          <cell r="DC14">
            <v>14</v>
          </cell>
          <cell r="DD14">
            <v>1</v>
          </cell>
          <cell r="DE14">
            <v>0</v>
          </cell>
          <cell r="DF14">
            <v>31</v>
          </cell>
          <cell r="DG14">
            <v>18</v>
          </cell>
          <cell r="DH14">
            <v>80</v>
          </cell>
          <cell r="DI14">
            <v>1</v>
          </cell>
          <cell r="DJ14">
            <v>1</v>
          </cell>
          <cell r="DK14">
            <v>100</v>
          </cell>
          <cell r="DL14">
            <v>4164</v>
          </cell>
        </row>
        <row r="15">
          <cell r="A15" t="str">
            <v>ВППАнапа (Витязево)ЮФО</v>
          </cell>
          <cell r="B15" t="str">
            <v>Сочинский</v>
          </cell>
          <cell r="C15" t="str">
            <v>Анапа (Витязево)</v>
          </cell>
          <cell r="D15" t="str">
            <v>ВПП</v>
          </cell>
          <cell r="E15" t="str">
            <v>ВПП</v>
          </cell>
          <cell r="F15" t="str">
            <v>да</v>
          </cell>
          <cell r="G15" t="str">
            <v>ЮФО</v>
          </cell>
          <cell r="H15" t="str">
            <v>Краснодарский край</v>
          </cell>
          <cell r="I15" t="str">
            <v>Не является признаком отнесения к МТК</v>
          </cell>
          <cell r="J15" t="str">
            <v>Не является признаком отнесения к МТК</v>
          </cell>
          <cell r="K15" t="str">
            <v>нет</v>
          </cell>
          <cell r="L15" t="str">
            <v>не применимо</v>
          </cell>
          <cell r="M15" t="str">
            <v>не применимо</v>
          </cell>
          <cell r="N15">
            <v>0</v>
          </cell>
          <cell r="O15">
            <v>2485</v>
          </cell>
          <cell r="P15">
            <v>18</v>
          </cell>
          <cell r="Q15">
            <v>2503</v>
          </cell>
          <cell r="R15">
            <v>497</v>
          </cell>
          <cell r="S15">
            <v>158</v>
          </cell>
          <cell r="T15">
            <v>655</v>
          </cell>
          <cell r="U15">
            <v>1896</v>
          </cell>
          <cell r="V15">
            <v>1921</v>
          </cell>
          <cell r="W15">
            <v>3817</v>
          </cell>
          <cell r="X15">
            <v>4953</v>
          </cell>
          <cell r="Y15">
            <v>1159</v>
          </cell>
          <cell r="Z15">
            <v>6112</v>
          </cell>
          <cell r="AA15">
            <v>13087</v>
          </cell>
          <cell r="AB15">
            <v>4609</v>
          </cell>
          <cell r="AC15">
            <v>100</v>
          </cell>
          <cell r="AD15">
            <v>4709</v>
          </cell>
          <cell r="AE15">
            <v>1802</v>
          </cell>
          <cell r="AF15">
            <v>292</v>
          </cell>
          <cell r="AG15">
            <v>2094</v>
          </cell>
          <cell r="AH15">
            <v>2262</v>
          </cell>
          <cell r="AI15">
            <v>627</v>
          </cell>
          <cell r="AJ15">
            <v>2889</v>
          </cell>
          <cell r="AK15">
            <v>3616</v>
          </cell>
          <cell r="AL15">
            <v>3020</v>
          </cell>
          <cell r="AM15">
            <v>6636</v>
          </cell>
          <cell r="AN15">
            <v>16328</v>
          </cell>
          <cell r="AO15">
            <v>3798</v>
          </cell>
          <cell r="AP15">
            <v>3729</v>
          </cell>
          <cell r="AQ15">
            <v>7527</v>
          </cell>
          <cell r="AR15">
            <v>2661</v>
          </cell>
          <cell r="AS15">
            <v>762</v>
          </cell>
          <cell r="AT15">
            <v>3423</v>
          </cell>
          <cell r="AU15">
            <v>7035</v>
          </cell>
          <cell r="AV15">
            <v>1069</v>
          </cell>
          <cell r="AW15">
            <v>8104</v>
          </cell>
          <cell r="AX15">
            <v>4829</v>
          </cell>
          <cell r="AY15">
            <v>597</v>
          </cell>
          <cell r="AZ15">
            <v>5426</v>
          </cell>
          <cell r="BA15">
            <v>24480</v>
          </cell>
          <cell r="BB15">
            <v>2147</v>
          </cell>
          <cell r="BC15">
            <v>2527</v>
          </cell>
          <cell r="BD15">
            <v>282</v>
          </cell>
          <cell r="BE15">
            <v>290</v>
          </cell>
          <cell r="BF15">
            <v>5246</v>
          </cell>
          <cell r="BG15">
            <v>1611</v>
          </cell>
          <cell r="BH15">
            <v>1693</v>
          </cell>
          <cell r="BI15">
            <v>7</v>
          </cell>
          <cell r="BJ15">
            <v>27</v>
          </cell>
          <cell r="BK15">
            <v>3338</v>
          </cell>
          <cell r="BL15">
            <v>1914</v>
          </cell>
          <cell r="BM15">
            <v>2915</v>
          </cell>
          <cell r="BN15">
            <v>67</v>
          </cell>
          <cell r="BO15">
            <v>53</v>
          </cell>
          <cell r="BP15">
            <v>4949</v>
          </cell>
          <cell r="BQ15">
            <v>3325</v>
          </cell>
          <cell r="BR15">
            <v>3292</v>
          </cell>
          <cell r="BS15">
            <v>107</v>
          </cell>
          <cell r="BT15">
            <v>50</v>
          </cell>
          <cell r="BU15">
            <v>6774</v>
          </cell>
          <cell r="BV15">
            <v>20307</v>
          </cell>
          <cell r="BW15">
            <v>3250</v>
          </cell>
          <cell r="BX15">
            <v>3049</v>
          </cell>
          <cell r="BY15">
            <v>36</v>
          </cell>
          <cell r="BZ15">
            <v>31</v>
          </cell>
          <cell r="CA15">
            <v>6366</v>
          </cell>
          <cell r="CB15">
            <v>2471</v>
          </cell>
          <cell r="CC15">
            <v>2397</v>
          </cell>
          <cell r="CD15">
            <v>64</v>
          </cell>
          <cell r="CE15">
            <v>67</v>
          </cell>
          <cell r="CF15">
            <v>4999</v>
          </cell>
          <cell r="CG15">
            <v>1997</v>
          </cell>
          <cell r="CH15">
            <v>1696</v>
          </cell>
          <cell r="CI15">
            <v>137</v>
          </cell>
          <cell r="CJ15">
            <v>138</v>
          </cell>
          <cell r="CK15">
            <v>3968</v>
          </cell>
          <cell r="CL15">
            <v>2658</v>
          </cell>
          <cell r="CM15">
            <v>2994</v>
          </cell>
          <cell r="CN15">
            <v>36</v>
          </cell>
          <cell r="CO15">
            <v>68</v>
          </cell>
          <cell r="CP15">
            <v>5756</v>
          </cell>
          <cell r="CQ15">
            <v>21089</v>
          </cell>
          <cell r="CR15">
            <v>3</v>
          </cell>
          <cell r="CS15">
            <v>0</v>
          </cell>
          <cell r="CT15">
            <v>0</v>
          </cell>
          <cell r="CU15">
            <v>0</v>
          </cell>
          <cell r="CV15">
            <v>3</v>
          </cell>
          <cell r="CW15">
            <v>976</v>
          </cell>
          <cell r="CX15">
            <v>587</v>
          </cell>
          <cell r="CY15">
            <v>1</v>
          </cell>
          <cell r="CZ15">
            <v>2</v>
          </cell>
          <cell r="DA15">
            <v>1566</v>
          </cell>
          <cell r="DB15">
            <v>1479</v>
          </cell>
          <cell r="DC15">
            <v>1505</v>
          </cell>
          <cell r="DD15">
            <v>2</v>
          </cell>
          <cell r="DE15">
            <v>7</v>
          </cell>
          <cell r="DF15">
            <v>2993</v>
          </cell>
          <cell r="DG15">
            <v>661</v>
          </cell>
          <cell r="DH15">
            <v>636</v>
          </cell>
          <cell r="DI15">
            <v>57</v>
          </cell>
          <cell r="DJ15">
            <v>60</v>
          </cell>
          <cell r="DK15">
            <v>1414</v>
          </cell>
          <cell r="DL15">
            <v>5976</v>
          </cell>
        </row>
        <row r="16">
          <cell r="A16" t="str">
            <v>МАППАрмянскЮФО</v>
          </cell>
          <cell r="B16" t="str">
            <v>Крымский</v>
          </cell>
          <cell r="C16" t="str">
            <v>Армянск</v>
          </cell>
          <cell r="D16" t="str">
            <v>АПП</v>
          </cell>
          <cell r="E16" t="str">
            <v>МАПП</v>
          </cell>
          <cell r="F16" t="str">
            <v>да</v>
          </cell>
          <cell r="G16" t="str">
            <v>ЮФО</v>
          </cell>
          <cell r="H16" t="str">
            <v>Республика Крым</v>
          </cell>
          <cell r="I16" t="str">
            <v>Западный</v>
          </cell>
          <cell r="J16" t="str">
            <v>Сухопутный</v>
          </cell>
          <cell r="K16" t="str">
            <v>нет</v>
          </cell>
          <cell r="L16" t="str">
            <v>не применимо (Херсонская обл.)</v>
          </cell>
          <cell r="M16" t="str">
            <v>«Контрольный пункт въезда-выезда» Каланчак</v>
          </cell>
          <cell r="N16">
            <v>1460000</v>
          </cell>
          <cell r="O16">
            <v>47013</v>
          </cell>
          <cell r="P16">
            <v>155159</v>
          </cell>
          <cell r="Q16">
            <v>202172</v>
          </cell>
          <cell r="R16">
            <v>65867</v>
          </cell>
          <cell r="S16">
            <v>223945</v>
          </cell>
          <cell r="T16">
            <v>289812</v>
          </cell>
          <cell r="U16">
            <v>70184</v>
          </cell>
          <cell r="V16">
            <v>330116</v>
          </cell>
          <cell r="W16">
            <v>400300</v>
          </cell>
          <cell r="X16">
            <v>74029</v>
          </cell>
          <cell r="Y16">
            <v>191253</v>
          </cell>
          <cell r="Z16">
            <v>265282</v>
          </cell>
          <cell r="AA16">
            <v>1157566</v>
          </cell>
          <cell r="AB16">
            <v>63371</v>
          </cell>
          <cell r="AC16">
            <v>153543</v>
          </cell>
          <cell r="AD16">
            <v>216914</v>
          </cell>
          <cell r="AE16">
            <v>87339</v>
          </cell>
          <cell r="AF16">
            <v>220888</v>
          </cell>
          <cell r="AG16">
            <v>308227</v>
          </cell>
          <cell r="AH16">
            <v>85545</v>
          </cell>
          <cell r="AI16">
            <v>313915</v>
          </cell>
          <cell r="AJ16">
            <v>399460</v>
          </cell>
          <cell r="AK16">
            <v>85254</v>
          </cell>
          <cell r="AL16">
            <v>166393</v>
          </cell>
          <cell r="AM16">
            <v>251647</v>
          </cell>
          <cell r="AN16">
            <v>1176248</v>
          </cell>
          <cell r="AO16">
            <v>75498</v>
          </cell>
          <cell r="AP16">
            <v>146681</v>
          </cell>
          <cell r="AQ16">
            <v>222179</v>
          </cell>
          <cell r="AR16">
            <v>100473</v>
          </cell>
          <cell r="AS16">
            <v>201936</v>
          </cell>
          <cell r="AT16">
            <v>302409</v>
          </cell>
          <cell r="AU16">
            <v>111187</v>
          </cell>
          <cell r="AV16">
            <v>307520</v>
          </cell>
          <cell r="AW16">
            <v>418707</v>
          </cell>
          <cell r="AX16">
            <v>97879</v>
          </cell>
          <cell r="AY16">
            <v>109816</v>
          </cell>
          <cell r="AZ16">
            <v>207695</v>
          </cell>
          <cell r="BA16">
            <v>1150990</v>
          </cell>
          <cell r="BB16">
            <v>49266</v>
          </cell>
          <cell r="BC16">
            <v>47522</v>
          </cell>
          <cell r="BD16">
            <v>58362</v>
          </cell>
          <cell r="BE16">
            <v>58867</v>
          </cell>
          <cell r="BF16">
            <v>214017</v>
          </cell>
          <cell r="BG16">
            <v>1890</v>
          </cell>
          <cell r="BH16">
            <v>1666</v>
          </cell>
          <cell r="BI16">
            <v>425</v>
          </cell>
          <cell r="BJ16">
            <v>2082</v>
          </cell>
          <cell r="BK16">
            <v>6063</v>
          </cell>
          <cell r="BL16">
            <v>14503</v>
          </cell>
          <cell r="BM16">
            <v>15378</v>
          </cell>
          <cell r="BN16">
            <v>8804</v>
          </cell>
          <cell r="BO16">
            <v>7630</v>
          </cell>
          <cell r="BP16">
            <v>46315</v>
          </cell>
          <cell r="BQ16">
            <v>12531</v>
          </cell>
          <cell r="BR16">
            <v>12587</v>
          </cell>
          <cell r="BS16">
            <v>6741</v>
          </cell>
          <cell r="BT16">
            <v>6415</v>
          </cell>
          <cell r="BU16">
            <v>38274</v>
          </cell>
          <cell r="BV16">
            <v>304669</v>
          </cell>
          <cell r="BW16">
            <v>13596</v>
          </cell>
          <cell r="BX16">
            <v>14214</v>
          </cell>
          <cell r="BY16">
            <v>8614</v>
          </cell>
          <cell r="BZ16">
            <v>7311</v>
          </cell>
          <cell r="CA16">
            <v>43735</v>
          </cell>
          <cell r="CB16">
            <v>22525</v>
          </cell>
          <cell r="CC16">
            <v>22622</v>
          </cell>
          <cell r="CD16">
            <v>16223</v>
          </cell>
          <cell r="CE16">
            <v>10818</v>
          </cell>
          <cell r="CF16">
            <v>72188</v>
          </cell>
          <cell r="CG16">
            <v>44599</v>
          </cell>
          <cell r="CH16">
            <v>47022</v>
          </cell>
          <cell r="CI16">
            <v>32751</v>
          </cell>
          <cell r="CJ16">
            <v>33390</v>
          </cell>
          <cell r="CK16">
            <v>157762</v>
          </cell>
          <cell r="CL16">
            <v>36595</v>
          </cell>
          <cell r="CM16">
            <v>37086</v>
          </cell>
          <cell r="CN16">
            <v>13889</v>
          </cell>
          <cell r="CO16">
            <v>14399</v>
          </cell>
          <cell r="CP16">
            <v>101969</v>
          </cell>
          <cell r="CQ16">
            <v>375654</v>
          </cell>
          <cell r="CR16">
            <v>23355</v>
          </cell>
          <cell r="CS16">
            <v>23631</v>
          </cell>
          <cell r="CT16">
            <v>10843</v>
          </cell>
          <cell r="CU16">
            <v>9140</v>
          </cell>
          <cell r="CV16">
            <v>66969</v>
          </cell>
          <cell r="CW16">
            <v>15081</v>
          </cell>
          <cell r="CX16">
            <v>15324</v>
          </cell>
          <cell r="CY16">
            <v>80853</v>
          </cell>
          <cell r="CZ16">
            <v>50202</v>
          </cell>
          <cell r="DA16">
            <v>161460</v>
          </cell>
          <cell r="DB16">
            <v>30416</v>
          </cell>
          <cell r="DC16">
            <v>31150</v>
          </cell>
          <cell r="DD16">
            <v>113917</v>
          </cell>
          <cell r="DE16">
            <v>79215</v>
          </cell>
          <cell r="DF16">
            <v>254698</v>
          </cell>
          <cell r="DG16">
            <v>37708</v>
          </cell>
          <cell r="DH16">
            <v>32223</v>
          </cell>
          <cell r="DI16">
            <v>95794</v>
          </cell>
          <cell r="DJ16">
            <v>56948</v>
          </cell>
          <cell r="DK16">
            <v>222673</v>
          </cell>
          <cell r="DL16">
            <v>705800</v>
          </cell>
        </row>
        <row r="17">
          <cell r="A17" t="str">
            <v>ЖДППАрмянскЮФО</v>
          </cell>
          <cell r="B17" t="str">
            <v>Крымский</v>
          </cell>
          <cell r="C17" t="str">
            <v>Армянск</v>
          </cell>
          <cell r="D17" t="str">
            <v>ЖДПП</v>
          </cell>
          <cell r="E17" t="str">
            <v>ЖДПП</v>
          </cell>
          <cell r="F17" t="str">
            <v>да</v>
          </cell>
          <cell r="G17" t="str">
            <v>ЮФО</v>
          </cell>
          <cell r="H17" t="str">
            <v>Республика Крым</v>
          </cell>
          <cell r="I17" t="str">
            <v>Западный</v>
          </cell>
          <cell r="J17" t="str">
            <v>Сухопутный</v>
          </cell>
          <cell r="K17" t="str">
            <v>нет</v>
          </cell>
          <cell r="L17" t="str">
            <v>не применимо (Херсонская обл.)</v>
          </cell>
          <cell r="M17" t="str">
            <v>Вадим, Херсон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1</v>
          </cell>
          <cell r="CS17">
            <v>0</v>
          </cell>
          <cell r="CT17">
            <v>193</v>
          </cell>
          <cell r="CU17">
            <v>0</v>
          </cell>
          <cell r="CV17">
            <v>194</v>
          </cell>
          <cell r="CW17">
            <v>26</v>
          </cell>
          <cell r="CX17">
            <v>26</v>
          </cell>
          <cell r="CY17">
            <v>0</v>
          </cell>
          <cell r="CZ17">
            <v>0</v>
          </cell>
          <cell r="DA17">
            <v>52</v>
          </cell>
          <cell r="DB17">
            <v>92</v>
          </cell>
          <cell r="DC17">
            <v>92</v>
          </cell>
          <cell r="DD17">
            <v>0</v>
          </cell>
          <cell r="DE17">
            <v>0</v>
          </cell>
          <cell r="DF17">
            <v>184</v>
          </cell>
          <cell r="DG17">
            <v>18</v>
          </cell>
          <cell r="DH17">
            <v>20</v>
          </cell>
          <cell r="DI17">
            <v>1</v>
          </cell>
          <cell r="DJ17">
            <v>2</v>
          </cell>
          <cell r="DK17">
            <v>41</v>
          </cell>
          <cell r="DL17">
            <v>471</v>
          </cell>
        </row>
        <row r="18">
          <cell r="A18" t="str">
            <v>МППАрхангельскСЗФО</v>
          </cell>
          <cell r="B18" t="str">
            <v>Мурманский</v>
          </cell>
          <cell r="C18" t="str">
            <v>Архангельск</v>
          </cell>
          <cell r="D18" t="str">
            <v>МПП</v>
          </cell>
          <cell r="E18" t="str">
            <v>МПП</v>
          </cell>
          <cell r="F18" t="str">
            <v>да</v>
          </cell>
          <cell r="G18" t="str">
            <v>СЗФО</v>
          </cell>
          <cell r="H18" t="str">
            <v>Архангельская область</v>
          </cell>
          <cell r="I18" t="str">
            <v>Арктика</v>
          </cell>
          <cell r="J18" t="str">
            <v>Морской</v>
          </cell>
          <cell r="K18" t="str">
            <v>да</v>
          </cell>
          <cell r="L18" t="str">
            <v>не применимо</v>
          </cell>
          <cell r="M18" t="str">
            <v>не применимо</v>
          </cell>
          <cell r="N18">
            <v>0</v>
          </cell>
          <cell r="O18">
            <v>1334</v>
          </cell>
          <cell r="P18">
            <v>379</v>
          </cell>
          <cell r="Q18">
            <v>1713</v>
          </cell>
          <cell r="R18">
            <v>1382</v>
          </cell>
          <cell r="S18">
            <v>1034</v>
          </cell>
          <cell r="T18">
            <v>2416</v>
          </cell>
          <cell r="U18">
            <v>2174</v>
          </cell>
          <cell r="V18">
            <v>2611</v>
          </cell>
          <cell r="W18">
            <v>4785</v>
          </cell>
          <cell r="X18">
            <v>1427</v>
          </cell>
          <cell r="Y18">
            <v>741</v>
          </cell>
          <cell r="Z18">
            <v>2168</v>
          </cell>
          <cell r="AA18">
            <v>11082</v>
          </cell>
          <cell r="AB18">
            <v>1372</v>
          </cell>
          <cell r="AC18">
            <v>528</v>
          </cell>
          <cell r="AD18">
            <v>1900</v>
          </cell>
          <cell r="AE18">
            <v>1689</v>
          </cell>
          <cell r="AF18">
            <v>666</v>
          </cell>
          <cell r="AG18">
            <v>2355</v>
          </cell>
          <cell r="AH18">
            <v>2006</v>
          </cell>
          <cell r="AI18">
            <v>5004</v>
          </cell>
          <cell r="AJ18">
            <v>7010</v>
          </cell>
          <cell r="AK18">
            <v>1803</v>
          </cell>
          <cell r="AL18">
            <v>618</v>
          </cell>
          <cell r="AM18">
            <v>2421</v>
          </cell>
          <cell r="AN18">
            <v>13686</v>
          </cell>
          <cell r="AO18">
            <v>1494</v>
          </cell>
          <cell r="AP18">
            <v>308</v>
          </cell>
          <cell r="AQ18">
            <v>1802</v>
          </cell>
          <cell r="AR18">
            <v>1478</v>
          </cell>
          <cell r="AS18">
            <v>735</v>
          </cell>
          <cell r="AT18">
            <v>2213</v>
          </cell>
          <cell r="AU18">
            <v>2060</v>
          </cell>
          <cell r="AV18">
            <v>2818</v>
          </cell>
          <cell r="AW18">
            <v>4878</v>
          </cell>
          <cell r="AX18">
            <v>1579</v>
          </cell>
          <cell r="AY18">
            <v>493</v>
          </cell>
          <cell r="AZ18">
            <v>2072</v>
          </cell>
          <cell r="BA18">
            <v>10965</v>
          </cell>
          <cell r="BB18">
            <v>632</v>
          </cell>
          <cell r="BC18">
            <v>550</v>
          </cell>
          <cell r="BD18">
            <v>333</v>
          </cell>
          <cell r="BE18">
            <v>355</v>
          </cell>
          <cell r="BF18">
            <v>1870</v>
          </cell>
          <cell r="BG18">
            <v>697</v>
          </cell>
          <cell r="BH18">
            <v>660</v>
          </cell>
          <cell r="BI18">
            <v>309</v>
          </cell>
          <cell r="BJ18">
            <v>290</v>
          </cell>
          <cell r="BK18">
            <v>1956</v>
          </cell>
          <cell r="BL18">
            <v>1047</v>
          </cell>
          <cell r="BM18">
            <v>840</v>
          </cell>
          <cell r="BN18">
            <v>319</v>
          </cell>
          <cell r="BO18">
            <v>285</v>
          </cell>
          <cell r="BP18">
            <v>2491</v>
          </cell>
          <cell r="BQ18">
            <v>897</v>
          </cell>
          <cell r="BR18">
            <v>951</v>
          </cell>
          <cell r="BS18">
            <v>195</v>
          </cell>
          <cell r="BT18">
            <v>227</v>
          </cell>
          <cell r="BU18">
            <v>2270</v>
          </cell>
          <cell r="BV18">
            <v>8587</v>
          </cell>
          <cell r="BW18">
            <v>621</v>
          </cell>
          <cell r="BX18">
            <v>636</v>
          </cell>
          <cell r="BY18">
            <v>123</v>
          </cell>
          <cell r="BZ18">
            <v>142</v>
          </cell>
          <cell r="CA18">
            <v>1522</v>
          </cell>
          <cell r="CB18">
            <v>865</v>
          </cell>
          <cell r="CC18">
            <v>645</v>
          </cell>
          <cell r="CD18">
            <v>218</v>
          </cell>
          <cell r="CE18">
            <v>226</v>
          </cell>
          <cell r="CF18">
            <v>1954</v>
          </cell>
          <cell r="CG18">
            <v>990</v>
          </cell>
          <cell r="CH18">
            <v>849</v>
          </cell>
          <cell r="CI18">
            <v>234</v>
          </cell>
          <cell r="CJ18">
            <v>254</v>
          </cell>
          <cell r="CK18">
            <v>2327</v>
          </cell>
          <cell r="CL18">
            <v>622</v>
          </cell>
          <cell r="CM18">
            <v>676</v>
          </cell>
          <cell r="CN18">
            <v>147</v>
          </cell>
          <cell r="CO18">
            <v>179</v>
          </cell>
          <cell r="CP18">
            <v>1624</v>
          </cell>
          <cell r="CQ18">
            <v>7427</v>
          </cell>
          <cell r="CR18">
            <v>575</v>
          </cell>
          <cell r="CS18">
            <v>544</v>
          </cell>
          <cell r="CT18">
            <v>123</v>
          </cell>
          <cell r="CU18">
            <v>141</v>
          </cell>
          <cell r="CV18">
            <v>1383</v>
          </cell>
          <cell r="CW18">
            <v>366</v>
          </cell>
          <cell r="CX18">
            <v>340</v>
          </cell>
          <cell r="CY18">
            <v>31</v>
          </cell>
          <cell r="CZ18">
            <v>36</v>
          </cell>
          <cell r="DA18">
            <v>773</v>
          </cell>
          <cell r="DB18">
            <v>342</v>
          </cell>
          <cell r="DC18">
            <v>325</v>
          </cell>
          <cell r="DD18">
            <v>61</v>
          </cell>
          <cell r="DE18">
            <v>76</v>
          </cell>
          <cell r="DF18">
            <v>804</v>
          </cell>
          <cell r="DG18">
            <v>247</v>
          </cell>
          <cell r="DH18">
            <v>469</v>
          </cell>
          <cell r="DI18">
            <v>80</v>
          </cell>
          <cell r="DJ18">
            <v>80</v>
          </cell>
          <cell r="DK18">
            <v>876</v>
          </cell>
          <cell r="DL18">
            <v>3836</v>
          </cell>
        </row>
        <row r="19">
          <cell r="A19" t="str">
            <v>ВППАрхангельск (Талаги)СЗФО</v>
          </cell>
          <cell r="B19" t="str">
            <v>Мурманский</v>
          </cell>
          <cell r="C19" t="str">
            <v>Архангельск (Талаги)</v>
          </cell>
          <cell r="D19" t="str">
            <v>ВПП</v>
          </cell>
          <cell r="E19" t="str">
            <v>ВПП</v>
          </cell>
          <cell r="F19" t="str">
            <v>да</v>
          </cell>
          <cell r="G19" t="str">
            <v>СЗФО</v>
          </cell>
          <cell r="H19" t="str">
            <v>Архангельская область</v>
          </cell>
          <cell r="I19" t="str">
            <v>Не является признаком отнесения к МТК</v>
          </cell>
          <cell r="J19" t="str">
            <v>Не является признаком отнесения к МТК</v>
          </cell>
          <cell r="K19" t="str">
            <v>да</v>
          </cell>
          <cell r="L19" t="str">
            <v>не применимо</v>
          </cell>
          <cell r="M19" t="str">
            <v>не применимо</v>
          </cell>
          <cell r="N19">
            <v>1051200</v>
          </cell>
          <cell r="O19">
            <v>4321</v>
          </cell>
          <cell r="P19">
            <v>196</v>
          </cell>
          <cell r="Q19">
            <v>4517</v>
          </cell>
          <cell r="R19">
            <v>35470</v>
          </cell>
          <cell r="S19">
            <v>43</v>
          </cell>
          <cell r="T19">
            <v>35513</v>
          </cell>
          <cell r="U19">
            <v>52942</v>
          </cell>
          <cell r="V19">
            <v>69</v>
          </cell>
          <cell r="W19">
            <v>53011</v>
          </cell>
          <cell r="X19">
            <v>14731</v>
          </cell>
          <cell r="Y19">
            <v>91</v>
          </cell>
          <cell r="Z19">
            <v>14822</v>
          </cell>
          <cell r="AA19">
            <v>107863</v>
          </cell>
          <cell r="AB19">
            <v>4179</v>
          </cell>
          <cell r="AC19">
            <v>3</v>
          </cell>
          <cell r="AD19">
            <v>4182</v>
          </cell>
          <cell r="AE19">
            <v>38020</v>
          </cell>
          <cell r="AF19">
            <v>38</v>
          </cell>
          <cell r="AG19">
            <v>38058</v>
          </cell>
          <cell r="AH19">
            <v>43276</v>
          </cell>
          <cell r="AI19">
            <v>46</v>
          </cell>
          <cell r="AJ19">
            <v>43322</v>
          </cell>
          <cell r="AK19">
            <v>9541</v>
          </cell>
          <cell r="AL19">
            <v>16</v>
          </cell>
          <cell r="AM19">
            <v>9557</v>
          </cell>
          <cell r="AN19">
            <v>95119</v>
          </cell>
          <cell r="AO19">
            <v>650</v>
          </cell>
          <cell r="AP19">
            <v>0</v>
          </cell>
          <cell r="AQ19">
            <v>650</v>
          </cell>
          <cell r="AR19">
            <v>32619</v>
          </cell>
          <cell r="AS19">
            <v>33</v>
          </cell>
          <cell r="AT19">
            <v>32652</v>
          </cell>
          <cell r="AU19">
            <v>38141</v>
          </cell>
          <cell r="AV19">
            <v>63</v>
          </cell>
          <cell r="AW19">
            <v>38204</v>
          </cell>
          <cell r="AX19">
            <v>13111</v>
          </cell>
          <cell r="AY19">
            <v>17</v>
          </cell>
          <cell r="AZ19">
            <v>13128</v>
          </cell>
          <cell r="BA19">
            <v>84634</v>
          </cell>
          <cell r="BB19">
            <v>248</v>
          </cell>
          <cell r="BC19">
            <v>276</v>
          </cell>
          <cell r="BD19">
            <v>0</v>
          </cell>
          <cell r="BE19">
            <v>0</v>
          </cell>
          <cell r="BF19">
            <v>524</v>
          </cell>
          <cell r="BG19">
            <v>2</v>
          </cell>
          <cell r="BH19">
            <v>10</v>
          </cell>
          <cell r="BI19">
            <v>0</v>
          </cell>
          <cell r="BJ19">
            <v>0</v>
          </cell>
          <cell r="BK19">
            <v>12</v>
          </cell>
          <cell r="BL19">
            <v>10</v>
          </cell>
          <cell r="BM19">
            <v>2</v>
          </cell>
          <cell r="BN19">
            <v>0</v>
          </cell>
          <cell r="BO19">
            <v>4</v>
          </cell>
          <cell r="BP19">
            <v>16</v>
          </cell>
          <cell r="BQ19">
            <v>5</v>
          </cell>
          <cell r="BR19">
            <v>18</v>
          </cell>
          <cell r="BS19">
            <v>10</v>
          </cell>
          <cell r="BT19">
            <v>10</v>
          </cell>
          <cell r="BU19">
            <v>43</v>
          </cell>
          <cell r="BV19">
            <v>595</v>
          </cell>
          <cell r="BW19">
            <v>12</v>
          </cell>
          <cell r="BX19">
            <v>4</v>
          </cell>
          <cell r="BY19">
            <v>7</v>
          </cell>
          <cell r="BZ19">
            <v>7</v>
          </cell>
          <cell r="CA19">
            <v>30</v>
          </cell>
          <cell r="CB19">
            <v>2</v>
          </cell>
          <cell r="CC19">
            <v>2</v>
          </cell>
          <cell r="CD19">
            <v>1</v>
          </cell>
          <cell r="CE19">
            <v>1</v>
          </cell>
          <cell r="CF19">
            <v>6</v>
          </cell>
          <cell r="CG19">
            <v>6573</v>
          </cell>
          <cell r="CH19">
            <v>8214</v>
          </cell>
          <cell r="CI19">
            <v>7</v>
          </cell>
          <cell r="CJ19">
            <v>4</v>
          </cell>
          <cell r="CK19">
            <v>14798</v>
          </cell>
          <cell r="CL19">
            <v>10513</v>
          </cell>
          <cell r="CM19">
            <v>9018</v>
          </cell>
          <cell r="CN19">
            <v>9</v>
          </cell>
          <cell r="CO19">
            <v>10</v>
          </cell>
          <cell r="CP19">
            <v>19550</v>
          </cell>
          <cell r="CQ19">
            <v>34384</v>
          </cell>
          <cell r="CR19">
            <v>1423</v>
          </cell>
          <cell r="CS19">
            <v>1427</v>
          </cell>
          <cell r="CT19">
            <v>1</v>
          </cell>
          <cell r="CU19">
            <v>1</v>
          </cell>
          <cell r="CV19">
            <v>2852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2852</v>
          </cell>
        </row>
        <row r="20">
          <cell r="A20" t="str">
            <v>ДАПП ПУПАспайтыСФО</v>
          </cell>
          <cell r="B20" t="str">
            <v>Новосибирский</v>
          </cell>
          <cell r="C20" t="str">
            <v>Аспайты</v>
          </cell>
          <cell r="D20" t="str">
            <v>АПП</v>
          </cell>
          <cell r="E20" t="str">
            <v>ДАПП ПУП</v>
          </cell>
          <cell r="F20" t="str">
            <v>нет</v>
          </cell>
          <cell r="G20" t="str">
            <v>СФО</v>
          </cell>
          <cell r="H20" t="str">
            <v>Республика Тыва</v>
          </cell>
          <cell r="I20" t="str">
            <v>Восток</v>
          </cell>
          <cell r="J20" t="str">
            <v>РМК</v>
          </cell>
          <cell r="K20" t="str">
            <v>нет</v>
          </cell>
          <cell r="L20" t="str">
            <v>Монголия</v>
          </cell>
          <cell r="M20" t="str">
            <v>Асгатын-Гол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</row>
        <row r="21">
          <cell r="A21" t="str">
            <v>МППАстраханьЮФО</v>
          </cell>
          <cell r="B21" t="str">
            <v>Волгоградский</v>
          </cell>
          <cell r="C21" t="str">
            <v>Астрахань</v>
          </cell>
          <cell r="D21" t="str">
            <v>МПП</v>
          </cell>
          <cell r="E21" t="str">
            <v>МПП</v>
          </cell>
          <cell r="F21" t="str">
            <v>да</v>
          </cell>
          <cell r="G21" t="str">
            <v>ЮФО</v>
          </cell>
          <cell r="H21" t="str">
            <v>Астраханская область</v>
          </cell>
          <cell r="I21" t="str">
            <v>Север-Юг</v>
          </cell>
          <cell r="J21" t="str">
            <v>Транскаспийский</v>
          </cell>
          <cell r="K21" t="str">
            <v>нет</v>
          </cell>
          <cell r="L21" t="str">
            <v>не применимо</v>
          </cell>
          <cell r="M21" t="str">
            <v>не применимо</v>
          </cell>
          <cell r="N21">
            <v>0</v>
          </cell>
          <cell r="O21">
            <v>5198</v>
          </cell>
          <cell r="P21">
            <v>848</v>
          </cell>
          <cell r="Q21">
            <v>6046</v>
          </cell>
          <cell r="R21">
            <v>11500</v>
          </cell>
          <cell r="S21">
            <v>1579</v>
          </cell>
          <cell r="T21">
            <v>13079</v>
          </cell>
          <cell r="U21">
            <v>14897</v>
          </cell>
          <cell r="V21">
            <v>2052</v>
          </cell>
          <cell r="W21">
            <v>16949</v>
          </cell>
          <cell r="X21">
            <v>11287</v>
          </cell>
          <cell r="Y21">
            <v>2164</v>
          </cell>
          <cell r="Z21">
            <v>13451</v>
          </cell>
          <cell r="AA21">
            <v>49525</v>
          </cell>
          <cell r="AB21">
            <v>5786</v>
          </cell>
          <cell r="AC21">
            <v>1349</v>
          </cell>
          <cell r="AD21">
            <v>7135</v>
          </cell>
          <cell r="AE21">
            <v>11581</v>
          </cell>
          <cell r="AF21">
            <v>1917</v>
          </cell>
          <cell r="AG21">
            <v>13498</v>
          </cell>
          <cell r="AH21">
            <v>11544</v>
          </cell>
          <cell r="AI21">
            <v>2094</v>
          </cell>
          <cell r="AJ21">
            <v>13638</v>
          </cell>
          <cell r="AK21">
            <v>11004</v>
          </cell>
          <cell r="AL21">
            <v>1797</v>
          </cell>
          <cell r="AM21">
            <v>12801</v>
          </cell>
          <cell r="AN21">
            <v>47072</v>
          </cell>
          <cell r="AO21">
            <v>5861</v>
          </cell>
          <cell r="AP21">
            <v>1431</v>
          </cell>
          <cell r="AQ21">
            <v>7292</v>
          </cell>
          <cell r="AR21">
            <v>12995</v>
          </cell>
          <cell r="AS21">
            <v>1552</v>
          </cell>
          <cell r="AT21">
            <v>14547</v>
          </cell>
          <cell r="AU21">
            <v>15060</v>
          </cell>
          <cell r="AV21">
            <v>2219</v>
          </cell>
          <cell r="AW21">
            <v>17279</v>
          </cell>
          <cell r="AX21">
            <v>11590</v>
          </cell>
          <cell r="AY21">
            <v>1539</v>
          </cell>
          <cell r="AZ21">
            <v>13129</v>
          </cell>
          <cell r="BA21">
            <v>52247</v>
          </cell>
          <cell r="BB21">
            <v>3392</v>
          </cell>
          <cell r="BC21">
            <v>3357</v>
          </cell>
          <cell r="BD21">
            <v>561</v>
          </cell>
          <cell r="BE21">
            <v>561</v>
          </cell>
          <cell r="BF21">
            <v>7871</v>
          </cell>
          <cell r="BG21">
            <v>5883</v>
          </cell>
          <cell r="BH21">
            <v>6266</v>
          </cell>
          <cell r="BI21">
            <v>903</v>
          </cell>
          <cell r="BJ21">
            <v>856</v>
          </cell>
          <cell r="BK21">
            <v>13908</v>
          </cell>
          <cell r="BL21">
            <v>7230</v>
          </cell>
          <cell r="BM21">
            <v>7108</v>
          </cell>
          <cell r="BN21">
            <v>926</v>
          </cell>
          <cell r="BO21">
            <v>1094</v>
          </cell>
          <cell r="BP21">
            <v>16358</v>
          </cell>
          <cell r="BQ21">
            <v>5750</v>
          </cell>
          <cell r="BR21">
            <v>5645</v>
          </cell>
          <cell r="BS21">
            <v>806</v>
          </cell>
          <cell r="BT21">
            <v>895</v>
          </cell>
          <cell r="BU21">
            <v>13096</v>
          </cell>
          <cell r="BV21">
            <v>51233</v>
          </cell>
          <cell r="BW21">
            <v>3291</v>
          </cell>
          <cell r="BX21">
            <v>3410</v>
          </cell>
          <cell r="BY21">
            <v>339</v>
          </cell>
          <cell r="BZ21">
            <v>340</v>
          </cell>
          <cell r="CA21">
            <v>7380</v>
          </cell>
          <cell r="CB21">
            <v>6024</v>
          </cell>
          <cell r="CC21">
            <v>6820</v>
          </cell>
          <cell r="CD21">
            <v>617</v>
          </cell>
          <cell r="CE21">
            <v>619</v>
          </cell>
          <cell r="CF21">
            <v>14080</v>
          </cell>
          <cell r="CG21">
            <v>5862</v>
          </cell>
          <cell r="CH21">
            <v>5291</v>
          </cell>
          <cell r="CI21">
            <v>851</v>
          </cell>
          <cell r="CJ21">
            <v>915</v>
          </cell>
          <cell r="CK21">
            <v>12919</v>
          </cell>
          <cell r="CL21">
            <v>4331</v>
          </cell>
          <cell r="CM21">
            <v>4144</v>
          </cell>
          <cell r="CN21">
            <v>671</v>
          </cell>
          <cell r="CO21">
            <v>669</v>
          </cell>
          <cell r="CP21">
            <v>9815</v>
          </cell>
          <cell r="CQ21">
            <v>44194</v>
          </cell>
          <cell r="CR21">
            <v>2470</v>
          </cell>
          <cell r="CS21">
            <v>2629</v>
          </cell>
          <cell r="CT21">
            <v>413</v>
          </cell>
          <cell r="CU21">
            <v>472</v>
          </cell>
          <cell r="CV21">
            <v>5984</v>
          </cell>
          <cell r="CW21">
            <v>4532</v>
          </cell>
          <cell r="CX21">
            <v>4827</v>
          </cell>
          <cell r="CY21">
            <v>754</v>
          </cell>
          <cell r="CZ21">
            <v>827</v>
          </cell>
          <cell r="DA21">
            <v>10940</v>
          </cell>
          <cell r="DB21">
            <v>5723</v>
          </cell>
          <cell r="DC21">
            <v>6136</v>
          </cell>
          <cell r="DD21">
            <v>1040</v>
          </cell>
          <cell r="DE21">
            <v>1014</v>
          </cell>
          <cell r="DF21">
            <v>13913</v>
          </cell>
          <cell r="DG21">
            <v>5317</v>
          </cell>
          <cell r="DH21">
            <v>5142</v>
          </cell>
          <cell r="DI21">
            <v>703</v>
          </cell>
          <cell r="DJ21">
            <v>717</v>
          </cell>
          <cell r="DK21">
            <v>11879</v>
          </cell>
          <cell r="DL21">
            <v>42716</v>
          </cell>
        </row>
        <row r="22">
          <cell r="A22" t="str">
            <v>ВППАстрахань (Нариманово)ЮФО</v>
          </cell>
          <cell r="B22" t="str">
            <v>Волгоградский</v>
          </cell>
          <cell r="C22" t="str">
            <v>Астрахань (Нариманово)</v>
          </cell>
          <cell r="D22" t="str">
            <v>ВПП</v>
          </cell>
          <cell r="E22" t="str">
            <v>ВПП</v>
          </cell>
          <cell r="F22" t="str">
            <v>да</v>
          </cell>
          <cell r="G22" t="str">
            <v>ЮФО</v>
          </cell>
          <cell r="H22" t="str">
            <v>Астраханская область</v>
          </cell>
          <cell r="I22" t="str">
            <v>Не является признаком отнесения к МТК</v>
          </cell>
          <cell r="J22" t="str">
            <v>Не является признаком отнесения к МТК</v>
          </cell>
          <cell r="K22" t="str">
            <v>нет</v>
          </cell>
          <cell r="L22" t="str">
            <v>не применимо</v>
          </cell>
          <cell r="M22" t="str">
            <v>не применимо</v>
          </cell>
          <cell r="N22">
            <v>0</v>
          </cell>
          <cell r="O22">
            <v>7909</v>
          </cell>
          <cell r="P22">
            <v>2903</v>
          </cell>
          <cell r="Q22">
            <v>10812</v>
          </cell>
          <cell r="R22">
            <v>16792</v>
          </cell>
          <cell r="S22">
            <v>3204</v>
          </cell>
          <cell r="T22">
            <v>19996</v>
          </cell>
          <cell r="U22">
            <v>29989</v>
          </cell>
          <cell r="V22">
            <v>5685</v>
          </cell>
          <cell r="W22">
            <v>35674</v>
          </cell>
          <cell r="X22">
            <v>15976</v>
          </cell>
          <cell r="Y22">
            <v>2172</v>
          </cell>
          <cell r="Z22">
            <v>18148</v>
          </cell>
          <cell r="AA22">
            <v>84630</v>
          </cell>
          <cell r="AB22">
            <v>9451</v>
          </cell>
          <cell r="AC22">
            <v>1719</v>
          </cell>
          <cell r="AD22">
            <v>11170</v>
          </cell>
          <cell r="AE22">
            <v>25651</v>
          </cell>
          <cell r="AF22">
            <v>3790</v>
          </cell>
          <cell r="AG22">
            <v>29441</v>
          </cell>
          <cell r="AH22">
            <v>19442</v>
          </cell>
          <cell r="AI22">
            <v>5921</v>
          </cell>
          <cell r="AJ22">
            <v>25363</v>
          </cell>
          <cell r="AK22">
            <v>25690</v>
          </cell>
          <cell r="AL22">
            <v>2090</v>
          </cell>
          <cell r="AM22">
            <v>27780</v>
          </cell>
          <cell r="AN22">
            <v>93754</v>
          </cell>
          <cell r="AO22">
            <v>9995</v>
          </cell>
          <cell r="AP22">
            <v>2003</v>
          </cell>
          <cell r="AQ22">
            <v>11998</v>
          </cell>
          <cell r="AR22">
            <v>26710</v>
          </cell>
          <cell r="AS22">
            <v>5773</v>
          </cell>
          <cell r="AT22">
            <v>32483</v>
          </cell>
          <cell r="AU22">
            <v>36728</v>
          </cell>
          <cell r="AV22">
            <v>8230</v>
          </cell>
          <cell r="AW22">
            <v>44958</v>
          </cell>
          <cell r="AX22">
            <v>17225</v>
          </cell>
          <cell r="AY22">
            <v>4548</v>
          </cell>
          <cell r="AZ22">
            <v>21773</v>
          </cell>
          <cell r="BA22">
            <v>111212</v>
          </cell>
          <cell r="BB22">
            <v>4739</v>
          </cell>
          <cell r="BC22">
            <v>5108</v>
          </cell>
          <cell r="BD22">
            <v>1409</v>
          </cell>
          <cell r="BE22">
            <v>1311</v>
          </cell>
          <cell r="BF22">
            <v>12567</v>
          </cell>
          <cell r="BG22">
            <v>2548</v>
          </cell>
          <cell r="BH22">
            <v>2672</v>
          </cell>
          <cell r="BI22">
            <v>12</v>
          </cell>
          <cell r="BJ22">
            <v>10</v>
          </cell>
          <cell r="BK22">
            <v>5242</v>
          </cell>
          <cell r="BL22">
            <v>2569</v>
          </cell>
          <cell r="BM22">
            <v>2522</v>
          </cell>
          <cell r="BN22">
            <v>589</v>
          </cell>
          <cell r="BO22">
            <v>525</v>
          </cell>
          <cell r="BP22">
            <v>6205</v>
          </cell>
          <cell r="BQ22">
            <v>3847</v>
          </cell>
          <cell r="BR22">
            <v>3324</v>
          </cell>
          <cell r="BS22">
            <v>50</v>
          </cell>
          <cell r="BT22">
            <v>42</v>
          </cell>
          <cell r="BU22">
            <v>7263</v>
          </cell>
          <cell r="BV22">
            <v>31277</v>
          </cell>
          <cell r="BW22">
            <v>2799</v>
          </cell>
          <cell r="BX22">
            <v>2382</v>
          </cell>
          <cell r="BY22">
            <v>42</v>
          </cell>
          <cell r="BZ22">
            <v>48</v>
          </cell>
          <cell r="CA22">
            <v>5271</v>
          </cell>
          <cell r="CB22">
            <v>4523</v>
          </cell>
          <cell r="CC22">
            <v>5137</v>
          </cell>
          <cell r="CD22">
            <v>11525</v>
          </cell>
          <cell r="CE22">
            <v>1816</v>
          </cell>
          <cell r="CF22">
            <v>23001</v>
          </cell>
          <cell r="CG22">
            <v>12532</v>
          </cell>
          <cell r="CH22">
            <v>11869</v>
          </cell>
          <cell r="CI22">
            <v>15719</v>
          </cell>
          <cell r="CJ22">
            <v>4199</v>
          </cell>
          <cell r="CK22">
            <v>44319</v>
          </cell>
          <cell r="CL22">
            <v>7237</v>
          </cell>
          <cell r="CM22">
            <v>7324</v>
          </cell>
          <cell r="CN22">
            <v>4538</v>
          </cell>
          <cell r="CO22">
            <v>4155</v>
          </cell>
          <cell r="CP22">
            <v>23254</v>
          </cell>
          <cell r="CQ22">
            <v>95845</v>
          </cell>
          <cell r="CR22">
            <v>4640</v>
          </cell>
          <cell r="CS22">
            <v>4548</v>
          </cell>
          <cell r="CT22">
            <v>3394</v>
          </cell>
          <cell r="CU22">
            <v>2225</v>
          </cell>
          <cell r="CV22">
            <v>14807</v>
          </cell>
          <cell r="CW22">
            <v>5267</v>
          </cell>
          <cell r="CX22">
            <v>6276</v>
          </cell>
          <cell r="CY22">
            <v>6523</v>
          </cell>
          <cell r="CZ22">
            <v>2706</v>
          </cell>
          <cell r="DA22">
            <v>20772</v>
          </cell>
          <cell r="DB22">
            <v>8229</v>
          </cell>
          <cell r="DC22">
            <v>10047</v>
          </cell>
          <cell r="DD22">
            <v>6626</v>
          </cell>
          <cell r="DE22">
            <v>5227</v>
          </cell>
          <cell r="DF22">
            <v>30129</v>
          </cell>
          <cell r="DG22">
            <v>9001</v>
          </cell>
          <cell r="DH22">
            <v>9126</v>
          </cell>
          <cell r="DI22">
            <v>3267</v>
          </cell>
          <cell r="DJ22">
            <v>3713</v>
          </cell>
          <cell r="DK22">
            <v>25107</v>
          </cell>
          <cell r="DL22">
            <v>90815</v>
          </cell>
        </row>
        <row r="23">
          <cell r="A23" t="str">
            <v>МАППБагратионовскСЗФО</v>
          </cell>
          <cell r="B23" t="str">
            <v>Калининградский</v>
          </cell>
          <cell r="C23" t="str">
            <v>Багратионовск</v>
          </cell>
          <cell r="D23" t="str">
            <v>АПП</v>
          </cell>
          <cell r="E23" t="str">
            <v>МАПП</v>
          </cell>
          <cell r="F23" t="str">
            <v>да</v>
          </cell>
          <cell r="G23" t="str">
            <v>СЗФО</v>
          </cell>
          <cell r="H23" t="str">
            <v>Калининградская область</v>
          </cell>
          <cell r="I23" t="str">
            <v>Западный</v>
          </cell>
          <cell r="J23" t="str">
            <v>Сухопутный</v>
          </cell>
          <cell r="K23" t="str">
            <v>нет</v>
          </cell>
          <cell r="L23" t="str">
            <v>Республика Польша</v>
          </cell>
          <cell r="M23" t="str">
            <v>Безледы</v>
          </cell>
          <cell r="N23">
            <v>0</v>
          </cell>
          <cell r="O23">
            <v>97161</v>
          </cell>
          <cell r="P23">
            <v>166758</v>
          </cell>
          <cell r="Q23">
            <v>263919</v>
          </cell>
          <cell r="R23">
            <v>102850</v>
          </cell>
          <cell r="S23">
            <v>160545</v>
          </cell>
          <cell r="T23">
            <v>263395</v>
          </cell>
          <cell r="U23">
            <v>99644</v>
          </cell>
          <cell r="V23">
            <v>148511</v>
          </cell>
          <cell r="W23">
            <v>248155</v>
          </cell>
          <cell r="X23">
            <v>101373</v>
          </cell>
          <cell r="Y23">
            <v>138650</v>
          </cell>
          <cell r="Z23">
            <v>240023</v>
          </cell>
          <cell r="AA23">
            <v>1015492</v>
          </cell>
          <cell r="AB23">
            <v>91958</v>
          </cell>
          <cell r="AC23">
            <v>146675</v>
          </cell>
          <cell r="AD23">
            <v>238633</v>
          </cell>
          <cell r="AE23">
            <v>85296</v>
          </cell>
          <cell r="AF23">
            <v>131388</v>
          </cell>
          <cell r="AG23">
            <v>216684</v>
          </cell>
          <cell r="AH23">
            <v>89346</v>
          </cell>
          <cell r="AI23">
            <v>144252</v>
          </cell>
          <cell r="AJ23">
            <v>233598</v>
          </cell>
          <cell r="AK23">
            <v>91259</v>
          </cell>
          <cell r="AL23">
            <v>127724</v>
          </cell>
          <cell r="AM23">
            <v>218983</v>
          </cell>
          <cell r="AN23">
            <v>907898</v>
          </cell>
          <cell r="AO23">
            <v>86273</v>
          </cell>
          <cell r="AP23">
            <v>133652</v>
          </cell>
          <cell r="AQ23">
            <v>219925</v>
          </cell>
          <cell r="AR23">
            <v>86893</v>
          </cell>
          <cell r="AS23">
            <v>127316</v>
          </cell>
          <cell r="AT23">
            <v>214209</v>
          </cell>
          <cell r="AU23">
            <v>88924</v>
          </cell>
          <cell r="AV23">
            <v>129829</v>
          </cell>
          <cell r="AW23">
            <v>218753</v>
          </cell>
          <cell r="AX23">
            <v>93764</v>
          </cell>
          <cell r="AY23">
            <v>108289</v>
          </cell>
          <cell r="AZ23">
            <v>202053</v>
          </cell>
          <cell r="BA23">
            <v>854940</v>
          </cell>
          <cell r="BB23">
            <v>32371</v>
          </cell>
          <cell r="BC23">
            <v>36781</v>
          </cell>
          <cell r="BD23">
            <v>39537</v>
          </cell>
          <cell r="BE23">
            <v>41799</v>
          </cell>
          <cell r="BF23">
            <v>150488</v>
          </cell>
          <cell r="BG23">
            <v>2162</v>
          </cell>
          <cell r="BH23">
            <v>2013</v>
          </cell>
          <cell r="BI23">
            <v>1200</v>
          </cell>
          <cell r="BJ23">
            <v>1087</v>
          </cell>
          <cell r="BK23">
            <v>6462</v>
          </cell>
          <cell r="BL23">
            <v>3267</v>
          </cell>
          <cell r="BM23">
            <v>2921</v>
          </cell>
          <cell r="BN23">
            <v>1645</v>
          </cell>
          <cell r="BO23">
            <v>1574</v>
          </cell>
          <cell r="BP23">
            <v>9407</v>
          </cell>
          <cell r="BQ23">
            <v>2979</v>
          </cell>
          <cell r="BR23">
            <v>2482</v>
          </cell>
          <cell r="BS23">
            <v>1684</v>
          </cell>
          <cell r="BT23">
            <v>1689</v>
          </cell>
          <cell r="BU23">
            <v>8834</v>
          </cell>
          <cell r="BV23">
            <v>175191</v>
          </cell>
          <cell r="BW23">
            <v>2325</v>
          </cell>
          <cell r="BX23">
            <v>1975</v>
          </cell>
          <cell r="BY23">
            <v>1555</v>
          </cell>
          <cell r="BZ23">
            <v>1318</v>
          </cell>
          <cell r="CA23">
            <v>7173</v>
          </cell>
          <cell r="CB23">
            <v>3069</v>
          </cell>
          <cell r="CC23">
            <v>2455</v>
          </cell>
          <cell r="CD23">
            <v>1733</v>
          </cell>
          <cell r="CE23">
            <v>1486</v>
          </cell>
          <cell r="CF23">
            <v>8743</v>
          </cell>
          <cell r="CG23">
            <v>3875</v>
          </cell>
          <cell r="CH23">
            <v>3327</v>
          </cell>
          <cell r="CI23">
            <v>1586</v>
          </cell>
          <cell r="CJ23">
            <v>1626</v>
          </cell>
          <cell r="CK23">
            <v>10414</v>
          </cell>
          <cell r="CL23">
            <v>3804</v>
          </cell>
          <cell r="CM23">
            <v>2998</v>
          </cell>
          <cell r="CN23">
            <v>1753</v>
          </cell>
          <cell r="CO23">
            <v>1778</v>
          </cell>
          <cell r="CP23">
            <v>10333</v>
          </cell>
          <cell r="CQ23">
            <v>36663</v>
          </cell>
          <cell r="CR23">
            <v>3854</v>
          </cell>
          <cell r="CS23">
            <v>4306</v>
          </cell>
          <cell r="CT23">
            <v>1843</v>
          </cell>
          <cell r="CU23">
            <v>3544</v>
          </cell>
          <cell r="CV23">
            <v>13547</v>
          </cell>
          <cell r="CW23">
            <v>4363</v>
          </cell>
          <cell r="CX23">
            <v>4097</v>
          </cell>
          <cell r="CY23">
            <v>2972</v>
          </cell>
          <cell r="CZ23">
            <v>3378</v>
          </cell>
          <cell r="DA23">
            <v>14810</v>
          </cell>
          <cell r="DB23">
            <v>3732</v>
          </cell>
          <cell r="DC23">
            <v>3571</v>
          </cell>
          <cell r="DD23">
            <v>2762</v>
          </cell>
          <cell r="DE23">
            <v>2896</v>
          </cell>
          <cell r="DF23">
            <v>12961</v>
          </cell>
          <cell r="DG23">
            <v>1855</v>
          </cell>
          <cell r="DH23">
            <v>1619</v>
          </cell>
          <cell r="DI23">
            <v>2666</v>
          </cell>
          <cell r="DJ23">
            <v>2472</v>
          </cell>
          <cell r="DK23">
            <v>8612</v>
          </cell>
          <cell r="DL23">
            <v>49930</v>
          </cell>
        </row>
        <row r="24">
          <cell r="A24" t="str">
            <v>ЖДППБагратионовскСЗФО</v>
          </cell>
          <cell r="B24" t="str">
            <v>Калининградский</v>
          </cell>
          <cell r="C24" t="str">
            <v>Багратионовск</v>
          </cell>
          <cell r="D24" t="str">
            <v>ЖДПП</v>
          </cell>
          <cell r="E24" t="str">
            <v>ЖДПП</v>
          </cell>
          <cell r="F24" t="str">
            <v>нет</v>
          </cell>
          <cell r="G24" t="str">
            <v>СЗФО</v>
          </cell>
          <cell r="H24" t="str">
            <v>Калининградская область</v>
          </cell>
          <cell r="I24" t="str">
            <v>Западный</v>
          </cell>
          <cell r="J24" t="str">
            <v>Сухопутный</v>
          </cell>
          <cell r="K24" t="str">
            <v>нет</v>
          </cell>
          <cell r="L24" t="str">
            <v>Республика Польша</v>
          </cell>
          <cell r="M24" t="str">
            <v>Гломно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</row>
        <row r="25">
          <cell r="A25" t="str">
            <v>ВППБарнаулСФО</v>
          </cell>
          <cell r="B25" t="str">
            <v>Новосибирский</v>
          </cell>
          <cell r="C25" t="str">
            <v>Барнаул</v>
          </cell>
          <cell r="D25" t="str">
            <v>ВПП</v>
          </cell>
          <cell r="E25" t="str">
            <v>ВПП</v>
          </cell>
          <cell r="F25" t="str">
            <v>да</v>
          </cell>
          <cell r="G25" t="str">
            <v>СФО</v>
          </cell>
          <cell r="H25" t="str">
            <v>Алтайский край</v>
          </cell>
          <cell r="I25" t="str">
            <v>Не является признаком отнесения к МТК</v>
          </cell>
          <cell r="J25" t="str">
            <v>Не является признаком отнесения к МТК</v>
          </cell>
          <cell r="K25" t="str">
            <v>нет</v>
          </cell>
          <cell r="L25" t="str">
            <v>не применимо</v>
          </cell>
          <cell r="M25" t="str">
            <v>не применимо</v>
          </cell>
          <cell r="N25">
            <v>876000</v>
          </cell>
          <cell r="O25">
            <v>12909</v>
          </cell>
          <cell r="P25">
            <v>607</v>
          </cell>
          <cell r="Q25">
            <v>13516</v>
          </cell>
          <cell r="R25">
            <v>16177</v>
          </cell>
          <cell r="S25">
            <v>492</v>
          </cell>
          <cell r="T25">
            <v>16669</v>
          </cell>
          <cell r="U25">
            <v>21960</v>
          </cell>
          <cell r="V25">
            <v>317</v>
          </cell>
          <cell r="W25">
            <v>22277</v>
          </cell>
          <cell r="X25">
            <v>10651</v>
          </cell>
          <cell r="Y25">
            <v>151</v>
          </cell>
          <cell r="Z25">
            <v>10802</v>
          </cell>
          <cell r="AA25">
            <v>63264</v>
          </cell>
          <cell r="AB25">
            <v>13410</v>
          </cell>
          <cell r="AC25">
            <v>355</v>
          </cell>
          <cell r="AD25">
            <v>13765</v>
          </cell>
          <cell r="AE25">
            <v>14841</v>
          </cell>
          <cell r="AF25">
            <v>164</v>
          </cell>
          <cell r="AG25">
            <v>15005</v>
          </cell>
          <cell r="AH25">
            <v>23134</v>
          </cell>
          <cell r="AI25">
            <v>283</v>
          </cell>
          <cell r="AJ25">
            <v>23417</v>
          </cell>
          <cell r="AK25">
            <v>16466</v>
          </cell>
          <cell r="AL25">
            <v>229</v>
          </cell>
          <cell r="AM25">
            <v>16695</v>
          </cell>
          <cell r="AN25">
            <v>68882</v>
          </cell>
          <cell r="AO25">
            <v>17545</v>
          </cell>
          <cell r="AP25">
            <v>599</v>
          </cell>
          <cell r="AQ25">
            <v>18144</v>
          </cell>
          <cell r="AR25">
            <v>13615</v>
          </cell>
          <cell r="AS25">
            <v>131</v>
          </cell>
          <cell r="AT25">
            <v>13746</v>
          </cell>
          <cell r="AU25">
            <v>21102</v>
          </cell>
          <cell r="AV25">
            <v>140</v>
          </cell>
          <cell r="AW25">
            <v>21242</v>
          </cell>
          <cell r="AX25">
            <v>13734</v>
          </cell>
          <cell r="AY25">
            <v>166</v>
          </cell>
          <cell r="AZ25">
            <v>13900</v>
          </cell>
          <cell r="BA25">
            <v>67032</v>
          </cell>
          <cell r="BB25">
            <v>7884</v>
          </cell>
          <cell r="BC25">
            <v>6963</v>
          </cell>
          <cell r="BD25">
            <v>145</v>
          </cell>
          <cell r="BE25">
            <v>140</v>
          </cell>
          <cell r="BF25">
            <v>15132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7</v>
          </cell>
          <cell r="BM25">
            <v>0</v>
          </cell>
          <cell r="BN25">
            <v>0</v>
          </cell>
          <cell r="BO25">
            <v>0</v>
          </cell>
          <cell r="BP25">
            <v>7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15139</v>
          </cell>
          <cell r="BW25">
            <v>12</v>
          </cell>
          <cell r="BX25">
            <v>18</v>
          </cell>
          <cell r="BY25">
            <v>16</v>
          </cell>
          <cell r="BZ25">
            <v>19</v>
          </cell>
          <cell r="CA25">
            <v>65</v>
          </cell>
          <cell r="CB25">
            <v>420</v>
          </cell>
          <cell r="CC25">
            <v>719</v>
          </cell>
          <cell r="CD25">
            <v>3983</v>
          </cell>
          <cell r="CE25">
            <v>127</v>
          </cell>
          <cell r="CF25">
            <v>5249</v>
          </cell>
          <cell r="CG25">
            <v>1278</v>
          </cell>
          <cell r="CH25">
            <v>531</v>
          </cell>
          <cell r="CI25">
            <v>5944</v>
          </cell>
          <cell r="CJ25">
            <v>5</v>
          </cell>
          <cell r="CK25">
            <v>7758</v>
          </cell>
          <cell r="CL25">
            <v>2870</v>
          </cell>
          <cell r="CM25">
            <v>2818</v>
          </cell>
          <cell r="CN25">
            <v>650</v>
          </cell>
          <cell r="CO25">
            <v>38</v>
          </cell>
          <cell r="CP25">
            <v>6376</v>
          </cell>
          <cell r="CQ25">
            <v>19448</v>
          </cell>
          <cell r="CR25">
            <v>75</v>
          </cell>
          <cell r="CS25">
            <v>83</v>
          </cell>
          <cell r="CT25">
            <v>111</v>
          </cell>
          <cell r="CU25">
            <v>81</v>
          </cell>
          <cell r="CV25">
            <v>350</v>
          </cell>
          <cell r="CW25">
            <v>368</v>
          </cell>
          <cell r="CX25">
            <v>212</v>
          </cell>
          <cell r="CY25">
            <v>369</v>
          </cell>
          <cell r="CZ25">
            <v>130</v>
          </cell>
          <cell r="DA25">
            <v>1079</v>
          </cell>
          <cell r="DB25">
            <v>558</v>
          </cell>
          <cell r="DC25">
            <v>273</v>
          </cell>
          <cell r="DD25">
            <v>0</v>
          </cell>
          <cell r="DE25">
            <v>0</v>
          </cell>
          <cell r="DF25">
            <v>831</v>
          </cell>
          <cell r="DG25">
            <v>917</v>
          </cell>
          <cell r="DH25">
            <v>578</v>
          </cell>
          <cell r="DI25">
            <v>5</v>
          </cell>
          <cell r="DJ25">
            <v>5</v>
          </cell>
          <cell r="DK25">
            <v>1505</v>
          </cell>
          <cell r="DL25">
            <v>3765</v>
          </cell>
        </row>
        <row r="26">
          <cell r="A26" t="str">
            <v>ДАППБезыменоЦФО</v>
          </cell>
          <cell r="B26" t="str">
            <v>Белгородский</v>
          </cell>
          <cell r="C26" t="str">
            <v>Безымено</v>
          </cell>
          <cell r="D26" t="str">
            <v>АПП</v>
          </cell>
          <cell r="E26" t="str">
            <v>ДАПП</v>
          </cell>
          <cell r="F26" t="str">
            <v>нет</v>
          </cell>
          <cell r="G26" t="str">
            <v>ЦФО</v>
          </cell>
          <cell r="H26" t="str">
            <v>Белгородская область</v>
          </cell>
          <cell r="I26" t="str">
            <v>Западный</v>
          </cell>
          <cell r="J26" t="str">
            <v>Сухопутный</v>
          </cell>
          <cell r="K26" t="str">
            <v>нет</v>
          </cell>
          <cell r="L26" t="str">
            <v>Украина</v>
          </cell>
          <cell r="M26" t="str">
            <v>Александровка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</row>
        <row r="27">
          <cell r="A27" t="str">
            <v>ДАППБелая БерезкаЦФО</v>
          </cell>
          <cell r="B27" t="str">
            <v>Брянский</v>
          </cell>
          <cell r="C27" t="str">
            <v>Белая Березка</v>
          </cell>
          <cell r="D27" t="str">
            <v>АПП</v>
          </cell>
          <cell r="E27" t="str">
            <v>ДАПП</v>
          </cell>
          <cell r="F27" t="str">
            <v>нет</v>
          </cell>
          <cell r="G27" t="str">
            <v>ЦФО</v>
          </cell>
          <cell r="H27" t="str">
            <v>Брянская область</v>
          </cell>
          <cell r="I27" t="str">
            <v>Западный</v>
          </cell>
          <cell r="J27" t="str">
            <v>Сухопутный</v>
          </cell>
          <cell r="K27" t="str">
            <v>нет</v>
          </cell>
          <cell r="L27" t="str">
            <v>Украина</v>
          </cell>
          <cell r="M27" t="str">
            <v>Нововасильевка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</row>
        <row r="28">
          <cell r="A28" t="str">
            <v>ВППБелгородЦФО</v>
          </cell>
          <cell r="B28" t="str">
            <v>Белгородский</v>
          </cell>
          <cell r="C28" t="str">
            <v>Белгород</v>
          </cell>
          <cell r="D28" t="str">
            <v>ВПП</v>
          </cell>
          <cell r="E28" t="str">
            <v>ВПП</v>
          </cell>
          <cell r="F28" t="str">
            <v>да</v>
          </cell>
          <cell r="G28" t="str">
            <v>ЦФО</v>
          </cell>
          <cell r="H28" t="str">
            <v>Белгородская область</v>
          </cell>
          <cell r="I28" t="str">
            <v>Не является признаком отнесения к МТК</v>
          </cell>
          <cell r="J28" t="str">
            <v>Не является признаком отнесения к МТК</v>
          </cell>
          <cell r="K28" t="str">
            <v>нет</v>
          </cell>
          <cell r="L28" t="str">
            <v>не применимо</v>
          </cell>
          <cell r="M28" t="str">
            <v>не применимо</v>
          </cell>
          <cell r="N28">
            <v>1095000</v>
          </cell>
          <cell r="O28">
            <v>2687</v>
          </cell>
          <cell r="P28">
            <v>1607</v>
          </cell>
          <cell r="Q28">
            <v>4294</v>
          </cell>
          <cell r="R28">
            <v>36183</v>
          </cell>
          <cell r="S28">
            <v>744</v>
          </cell>
          <cell r="T28">
            <v>36927</v>
          </cell>
          <cell r="U28">
            <v>60631</v>
          </cell>
          <cell r="V28">
            <v>991</v>
          </cell>
          <cell r="W28">
            <v>61622</v>
          </cell>
          <cell r="X28">
            <v>16391</v>
          </cell>
          <cell r="Y28">
            <v>1510</v>
          </cell>
          <cell r="Z28">
            <v>17901</v>
          </cell>
          <cell r="AA28">
            <v>120744</v>
          </cell>
          <cell r="AB28">
            <v>7759</v>
          </cell>
          <cell r="AC28">
            <v>1965</v>
          </cell>
          <cell r="AD28">
            <v>9724</v>
          </cell>
          <cell r="AE28">
            <v>46395</v>
          </cell>
          <cell r="AF28">
            <v>1003</v>
          </cell>
          <cell r="AG28">
            <v>47398</v>
          </cell>
          <cell r="AH28">
            <v>61740</v>
          </cell>
          <cell r="AI28">
            <v>671</v>
          </cell>
          <cell r="AJ28">
            <v>62411</v>
          </cell>
          <cell r="AK28">
            <v>16554</v>
          </cell>
          <cell r="AL28">
            <v>386</v>
          </cell>
          <cell r="AM28">
            <v>16940</v>
          </cell>
          <cell r="AN28">
            <v>136473</v>
          </cell>
          <cell r="AO28">
            <v>3752</v>
          </cell>
          <cell r="AP28">
            <v>1472</v>
          </cell>
          <cell r="AQ28">
            <v>5224</v>
          </cell>
          <cell r="AR28">
            <v>57823</v>
          </cell>
          <cell r="AS28">
            <v>622</v>
          </cell>
          <cell r="AT28">
            <v>58445</v>
          </cell>
          <cell r="AU28">
            <v>77211</v>
          </cell>
          <cell r="AV28">
            <v>763</v>
          </cell>
          <cell r="AW28">
            <v>77974</v>
          </cell>
          <cell r="AX28">
            <v>24205</v>
          </cell>
          <cell r="AY28">
            <v>393</v>
          </cell>
          <cell r="AZ28">
            <v>24598</v>
          </cell>
          <cell r="BA28">
            <v>166241</v>
          </cell>
          <cell r="BB28">
            <v>2449</v>
          </cell>
          <cell r="BC28">
            <v>2160</v>
          </cell>
          <cell r="BD28">
            <v>567</v>
          </cell>
          <cell r="BE28">
            <v>553</v>
          </cell>
          <cell r="BF28">
            <v>5729</v>
          </cell>
          <cell r="BG28">
            <v>4</v>
          </cell>
          <cell r="BH28">
            <v>4</v>
          </cell>
          <cell r="BI28">
            <v>1</v>
          </cell>
          <cell r="BJ28">
            <v>2</v>
          </cell>
          <cell r="BK28">
            <v>11</v>
          </cell>
          <cell r="BL28">
            <v>8</v>
          </cell>
          <cell r="BM28">
            <v>6</v>
          </cell>
          <cell r="BN28">
            <v>0</v>
          </cell>
          <cell r="BO28">
            <v>0</v>
          </cell>
          <cell r="BP28">
            <v>14</v>
          </cell>
          <cell r="BQ28">
            <v>18</v>
          </cell>
          <cell r="BR28">
            <v>35</v>
          </cell>
          <cell r="BS28">
            <v>29</v>
          </cell>
          <cell r="BT28">
            <v>26</v>
          </cell>
          <cell r="BU28">
            <v>108</v>
          </cell>
          <cell r="BV28">
            <v>5862</v>
          </cell>
          <cell r="BW28">
            <v>72</v>
          </cell>
          <cell r="BX28">
            <v>32</v>
          </cell>
          <cell r="BY28">
            <v>31</v>
          </cell>
          <cell r="BZ28">
            <v>27</v>
          </cell>
          <cell r="CA28">
            <v>162</v>
          </cell>
          <cell r="CB28">
            <v>1553</v>
          </cell>
          <cell r="CC28">
            <v>1826</v>
          </cell>
          <cell r="CD28">
            <v>4476</v>
          </cell>
          <cell r="CE28">
            <v>23</v>
          </cell>
          <cell r="CF28">
            <v>7878</v>
          </cell>
          <cell r="CG28">
            <v>22292</v>
          </cell>
          <cell r="CH28">
            <v>23409</v>
          </cell>
          <cell r="CI28">
            <v>6517</v>
          </cell>
          <cell r="CJ28">
            <v>728</v>
          </cell>
          <cell r="CK28">
            <v>52946</v>
          </cell>
          <cell r="CL28">
            <v>13320</v>
          </cell>
          <cell r="CM28">
            <v>11041</v>
          </cell>
          <cell r="CN28">
            <v>721</v>
          </cell>
          <cell r="CO28">
            <v>399</v>
          </cell>
          <cell r="CP28">
            <v>25481</v>
          </cell>
          <cell r="CQ28">
            <v>86467</v>
          </cell>
          <cell r="CR28">
            <v>272</v>
          </cell>
          <cell r="CS28">
            <v>77</v>
          </cell>
          <cell r="CT28">
            <v>45</v>
          </cell>
          <cell r="CU28">
            <v>44</v>
          </cell>
          <cell r="CV28">
            <v>438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27</v>
          </cell>
          <cell r="DC28">
            <v>22</v>
          </cell>
          <cell r="DD28">
            <v>3</v>
          </cell>
          <cell r="DE28">
            <v>0</v>
          </cell>
          <cell r="DF28">
            <v>52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490</v>
          </cell>
        </row>
        <row r="29">
          <cell r="A29" t="str">
            <v>ЖДППБелгородЦФО</v>
          </cell>
          <cell r="B29" t="str">
            <v>Белгородский</v>
          </cell>
          <cell r="C29" t="str">
            <v>Белгород</v>
          </cell>
          <cell r="D29" t="str">
            <v>ЖДПП</v>
          </cell>
          <cell r="E29" t="str">
            <v>ЖДПП</v>
          </cell>
          <cell r="F29" t="str">
            <v>да</v>
          </cell>
          <cell r="G29" t="str">
            <v>ЦФО</v>
          </cell>
          <cell r="H29" t="str">
            <v>Белгородская область</v>
          </cell>
          <cell r="I29" t="str">
            <v>Западный</v>
          </cell>
          <cell r="J29" t="str">
            <v>Сухопутный</v>
          </cell>
          <cell r="K29" t="str">
            <v>нет</v>
          </cell>
          <cell r="L29" t="str">
            <v>Украина</v>
          </cell>
          <cell r="M29" t="str">
            <v>Казачья Лопань, Харьков-Пассажирский</v>
          </cell>
          <cell r="N29">
            <v>0</v>
          </cell>
          <cell r="O29">
            <v>29562</v>
          </cell>
          <cell r="P29">
            <v>90264</v>
          </cell>
          <cell r="Q29">
            <v>119826</v>
          </cell>
          <cell r="R29">
            <v>48455</v>
          </cell>
          <cell r="S29">
            <v>89711</v>
          </cell>
          <cell r="T29">
            <v>138166</v>
          </cell>
          <cell r="U29">
            <v>63008</v>
          </cell>
          <cell r="V29">
            <v>93107</v>
          </cell>
          <cell r="W29">
            <v>156115</v>
          </cell>
          <cell r="X29">
            <v>34298</v>
          </cell>
          <cell r="Y29">
            <v>84693</v>
          </cell>
          <cell r="Z29">
            <v>118991</v>
          </cell>
          <cell r="AA29">
            <v>533098</v>
          </cell>
          <cell r="AB29">
            <v>23597</v>
          </cell>
          <cell r="AC29">
            <v>74549</v>
          </cell>
          <cell r="AD29">
            <v>98146</v>
          </cell>
          <cell r="AE29">
            <v>39337</v>
          </cell>
          <cell r="AF29">
            <v>67310</v>
          </cell>
          <cell r="AG29">
            <v>106647</v>
          </cell>
          <cell r="AH29">
            <v>53989</v>
          </cell>
          <cell r="AI29">
            <v>71121</v>
          </cell>
          <cell r="AJ29">
            <v>125110</v>
          </cell>
          <cell r="AK29">
            <v>24137</v>
          </cell>
          <cell r="AL29">
            <v>63908</v>
          </cell>
          <cell r="AM29">
            <v>88045</v>
          </cell>
          <cell r="AN29">
            <v>417948</v>
          </cell>
          <cell r="AO29">
            <v>16548</v>
          </cell>
          <cell r="AP29">
            <v>56365</v>
          </cell>
          <cell r="AQ29">
            <v>72913</v>
          </cell>
          <cell r="AR29">
            <v>33619</v>
          </cell>
          <cell r="AS29">
            <v>54818</v>
          </cell>
          <cell r="AT29">
            <v>88437</v>
          </cell>
          <cell r="AU29">
            <v>47275</v>
          </cell>
          <cell r="AV29">
            <v>57866</v>
          </cell>
          <cell r="AW29">
            <v>105141</v>
          </cell>
          <cell r="AX29">
            <v>23831</v>
          </cell>
          <cell r="AY29">
            <v>50577</v>
          </cell>
          <cell r="AZ29">
            <v>74408</v>
          </cell>
          <cell r="BA29">
            <v>340899</v>
          </cell>
          <cell r="BB29">
            <v>8107</v>
          </cell>
          <cell r="BC29">
            <v>6351</v>
          </cell>
          <cell r="BD29">
            <v>16344</v>
          </cell>
          <cell r="BE29">
            <v>17841</v>
          </cell>
          <cell r="BF29">
            <v>48643</v>
          </cell>
          <cell r="BG29">
            <v>0</v>
          </cell>
          <cell r="BH29">
            <v>0</v>
          </cell>
          <cell r="BI29">
            <v>289</v>
          </cell>
          <cell r="BJ29">
            <v>281</v>
          </cell>
          <cell r="BK29">
            <v>570</v>
          </cell>
          <cell r="BL29">
            <v>1</v>
          </cell>
          <cell r="BM29">
            <v>0</v>
          </cell>
          <cell r="BN29">
            <v>344</v>
          </cell>
          <cell r="BO29">
            <v>334</v>
          </cell>
          <cell r="BP29">
            <v>679</v>
          </cell>
          <cell r="BQ29">
            <v>0</v>
          </cell>
          <cell r="BR29">
            <v>0</v>
          </cell>
          <cell r="BS29">
            <v>298</v>
          </cell>
          <cell r="BT29">
            <v>300</v>
          </cell>
          <cell r="BU29">
            <v>598</v>
          </cell>
          <cell r="BV29">
            <v>50490</v>
          </cell>
          <cell r="BW29">
            <v>0</v>
          </cell>
          <cell r="BX29">
            <v>0</v>
          </cell>
          <cell r="BY29">
            <v>243</v>
          </cell>
          <cell r="BZ29">
            <v>243</v>
          </cell>
          <cell r="CA29">
            <v>486</v>
          </cell>
          <cell r="CB29">
            <v>0</v>
          </cell>
          <cell r="CC29">
            <v>0</v>
          </cell>
          <cell r="CD29">
            <v>423</v>
          </cell>
          <cell r="CE29">
            <v>423</v>
          </cell>
          <cell r="CF29">
            <v>846</v>
          </cell>
          <cell r="CG29">
            <v>0</v>
          </cell>
          <cell r="CH29">
            <v>0</v>
          </cell>
          <cell r="CI29">
            <v>433</v>
          </cell>
          <cell r="CJ29">
            <v>431</v>
          </cell>
          <cell r="CK29">
            <v>864</v>
          </cell>
          <cell r="CL29">
            <v>0</v>
          </cell>
          <cell r="CM29">
            <v>0</v>
          </cell>
          <cell r="CN29">
            <v>366</v>
          </cell>
          <cell r="CO29">
            <v>368</v>
          </cell>
          <cell r="CP29">
            <v>734</v>
          </cell>
          <cell r="CQ29">
            <v>2930</v>
          </cell>
          <cell r="CR29">
            <v>0</v>
          </cell>
          <cell r="CS29">
            <v>0</v>
          </cell>
          <cell r="CT29">
            <v>179</v>
          </cell>
          <cell r="CU29">
            <v>177</v>
          </cell>
          <cell r="CV29">
            <v>356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356</v>
          </cell>
        </row>
        <row r="30">
          <cell r="A30" t="str">
            <v>МППБеринговскийДФО</v>
          </cell>
          <cell r="B30" t="str">
            <v>Владивостокский</v>
          </cell>
          <cell r="C30" t="str">
            <v>Беринговский</v>
          </cell>
          <cell r="D30" t="str">
            <v>МПП</v>
          </cell>
          <cell r="E30" t="str">
            <v>МПП</v>
          </cell>
          <cell r="F30" t="str">
            <v>да</v>
          </cell>
          <cell r="G30" t="str">
            <v>ДФО</v>
          </cell>
          <cell r="H30" t="str">
            <v>Чукотский автономный округ</v>
          </cell>
          <cell r="I30" t="str">
            <v>Арктика</v>
          </cell>
          <cell r="J30" t="str">
            <v>Морской</v>
          </cell>
          <cell r="K30" t="str">
            <v>да</v>
          </cell>
          <cell r="L30" t="str">
            <v>не применимо</v>
          </cell>
          <cell r="M30" t="str">
            <v>не применимо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15</v>
          </cell>
          <cell r="V30">
            <v>139</v>
          </cell>
          <cell r="W30">
            <v>154</v>
          </cell>
          <cell r="X30">
            <v>4</v>
          </cell>
          <cell r="Y30">
            <v>63</v>
          </cell>
          <cell r="Z30">
            <v>67</v>
          </cell>
          <cell r="AA30">
            <v>221</v>
          </cell>
          <cell r="AB30">
            <v>0</v>
          </cell>
          <cell r="AC30">
            <v>0</v>
          </cell>
          <cell r="AD30">
            <v>0</v>
          </cell>
          <cell r="AE30">
            <v>1</v>
          </cell>
          <cell r="AF30">
            <v>19</v>
          </cell>
          <cell r="AG30">
            <v>20</v>
          </cell>
          <cell r="AH30">
            <v>17</v>
          </cell>
          <cell r="AI30">
            <v>231</v>
          </cell>
          <cell r="AJ30">
            <v>248</v>
          </cell>
          <cell r="AK30">
            <v>4</v>
          </cell>
          <cell r="AL30">
            <v>98</v>
          </cell>
          <cell r="AM30">
            <v>102</v>
          </cell>
          <cell r="AN30">
            <v>370</v>
          </cell>
          <cell r="AO30">
            <v>0</v>
          </cell>
          <cell r="AP30">
            <v>0</v>
          </cell>
          <cell r="AQ30">
            <v>0</v>
          </cell>
          <cell r="AR30">
            <v>2</v>
          </cell>
          <cell r="AS30">
            <v>58</v>
          </cell>
          <cell r="AT30">
            <v>60</v>
          </cell>
          <cell r="AU30">
            <v>13</v>
          </cell>
          <cell r="AV30">
            <v>328</v>
          </cell>
          <cell r="AW30">
            <v>341</v>
          </cell>
          <cell r="AX30">
            <v>3</v>
          </cell>
          <cell r="AY30">
            <v>112</v>
          </cell>
          <cell r="AZ30">
            <v>115</v>
          </cell>
          <cell r="BA30">
            <v>516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5</v>
          </cell>
          <cell r="BH30">
            <v>1</v>
          </cell>
          <cell r="BI30">
            <v>76</v>
          </cell>
          <cell r="BJ30">
            <v>55</v>
          </cell>
          <cell r="BK30">
            <v>137</v>
          </cell>
          <cell r="BL30">
            <v>22</v>
          </cell>
          <cell r="BM30">
            <v>28</v>
          </cell>
          <cell r="BN30">
            <v>161</v>
          </cell>
          <cell r="BO30">
            <v>144</v>
          </cell>
          <cell r="BP30">
            <v>355</v>
          </cell>
          <cell r="BQ30">
            <v>1</v>
          </cell>
          <cell r="BR30">
            <v>24</v>
          </cell>
          <cell r="BS30">
            <v>15</v>
          </cell>
          <cell r="BT30">
            <v>50</v>
          </cell>
          <cell r="BU30">
            <v>90</v>
          </cell>
          <cell r="BV30">
            <v>582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11</v>
          </cell>
          <cell r="CC30">
            <v>2</v>
          </cell>
          <cell r="CD30">
            <v>57</v>
          </cell>
          <cell r="CE30">
            <v>37</v>
          </cell>
          <cell r="CF30">
            <v>107</v>
          </cell>
          <cell r="CG30">
            <v>31</v>
          </cell>
          <cell r="CH30">
            <v>43</v>
          </cell>
          <cell r="CI30">
            <v>160</v>
          </cell>
          <cell r="CJ30">
            <v>158</v>
          </cell>
          <cell r="CK30">
            <v>392</v>
          </cell>
          <cell r="CL30">
            <v>5</v>
          </cell>
          <cell r="CM30">
            <v>23</v>
          </cell>
          <cell r="CN30">
            <v>40</v>
          </cell>
          <cell r="CO30">
            <v>59</v>
          </cell>
          <cell r="CP30">
            <v>127</v>
          </cell>
          <cell r="CQ30">
            <v>626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24</v>
          </cell>
          <cell r="CX30">
            <v>21</v>
          </cell>
          <cell r="CY30">
            <v>41</v>
          </cell>
          <cell r="CZ30">
            <v>0</v>
          </cell>
          <cell r="DA30">
            <v>86</v>
          </cell>
          <cell r="DB30">
            <v>73</v>
          </cell>
          <cell r="DC30">
            <v>61</v>
          </cell>
          <cell r="DD30">
            <v>133</v>
          </cell>
          <cell r="DE30">
            <v>159</v>
          </cell>
          <cell r="DF30">
            <v>426</v>
          </cell>
          <cell r="DG30">
            <v>28</v>
          </cell>
          <cell r="DH30">
            <v>59</v>
          </cell>
          <cell r="DI30">
            <v>38</v>
          </cell>
          <cell r="DJ30">
            <v>16</v>
          </cell>
          <cell r="DK30">
            <v>141</v>
          </cell>
          <cell r="DL30">
            <v>653</v>
          </cell>
        </row>
        <row r="31">
          <cell r="A31" t="str">
            <v>ВППБлаговещенскДФО</v>
          </cell>
          <cell r="B31" t="str">
            <v>Хабаровский</v>
          </cell>
          <cell r="C31" t="str">
            <v>Благовещенск</v>
          </cell>
          <cell r="D31" t="str">
            <v>ВПП</v>
          </cell>
          <cell r="E31" t="str">
            <v>ВПП</v>
          </cell>
          <cell r="F31" t="str">
            <v>да</v>
          </cell>
          <cell r="G31" t="str">
            <v>ДФО</v>
          </cell>
          <cell r="H31" t="str">
            <v>Амурская область</v>
          </cell>
          <cell r="I31" t="str">
            <v>Не является признаком отнесения к МТК</v>
          </cell>
          <cell r="J31" t="str">
            <v>Не является признаком отнесения к МТК</v>
          </cell>
          <cell r="K31" t="str">
            <v>нет</v>
          </cell>
          <cell r="L31" t="str">
            <v>не применимо</v>
          </cell>
          <cell r="M31" t="str">
            <v>не применимо</v>
          </cell>
          <cell r="N31">
            <v>700800</v>
          </cell>
          <cell r="O31">
            <v>14804</v>
          </cell>
          <cell r="P31">
            <v>37</v>
          </cell>
          <cell r="Q31">
            <v>14841</v>
          </cell>
          <cell r="R31">
            <v>15988</v>
          </cell>
          <cell r="S31">
            <v>23</v>
          </cell>
          <cell r="T31">
            <v>16011</v>
          </cell>
          <cell r="U31">
            <v>14817</v>
          </cell>
          <cell r="V31">
            <v>39</v>
          </cell>
          <cell r="W31">
            <v>14856</v>
          </cell>
          <cell r="X31">
            <v>15826</v>
          </cell>
          <cell r="Y31">
            <v>32</v>
          </cell>
          <cell r="Z31">
            <v>15858</v>
          </cell>
          <cell r="AA31">
            <v>61566</v>
          </cell>
          <cell r="AB31">
            <v>17603</v>
          </cell>
          <cell r="AC31">
            <v>25</v>
          </cell>
          <cell r="AD31">
            <v>17628</v>
          </cell>
          <cell r="AE31">
            <v>17440</v>
          </cell>
          <cell r="AF31">
            <v>16</v>
          </cell>
          <cell r="AG31">
            <v>17456</v>
          </cell>
          <cell r="AH31">
            <v>21706</v>
          </cell>
          <cell r="AI31">
            <v>53</v>
          </cell>
          <cell r="AJ31">
            <v>21759</v>
          </cell>
          <cell r="AK31">
            <v>20254</v>
          </cell>
          <cell r="AL31">
            <v>68</v>
          </cell>
          <cell r="AM31">
            <v>20322</v>
          </cell>
          <cell r="AN31">
            <v>77165</v>
          </cell>
          <cell r="AO31">
            <v>19673</v>
          </cell>
          <cell r="AP31">
            <v>45</v>
          </cell>
          <cell r="AQ31">
            <v>19718</v>
          </cell>
          <cell r="AR31">
            <v>18252</v>
          </cell>
          <cell r="AS31">
            <v>38</v>
          </cell>
          <cell r="AT31">
            <v>18290</v>
          </cell>
          <cell r="AU31">
            <v>19508</v>
          </cell>
          <cell r="AV31">
            <v>28</v>
          </cell>
          <cell r="AW31">
            <v>19536</v>
          </cell>
          <cell r="AX31">
            <v>21112</v>
          </cell>
          <cell r="AY31">
            <v>59</v>
          </cell>
          <cell r="AZ31">
            <v>21171</v>
          </cell>
          <cell r="BA31">
            <v>78715</v>
          </cell>
          <cell r="BB31">
            <v>11871</v>
          </cell>
          <cell r="BC31">
            <v>9989</v>
          </cell>
          <cell r="BD31">
            <v>43</v>
          </cell>
          <cell r="BE31">
            <v>37</v>
          </cell>
          <cell r="BF31">
            <v>21940</v>
          </cell>
          <cell r="BG31">
            <v>0</v>
          </cell>
          <cell r="BH31">
            <v>18</v>
          </cell>
          <cell r="BI31">
            <v>19</v>
          </cell>
          <cell r="BJ31">
            <v>23</v>
          </cell>
          <cell r="BK31">
            <v>60</v>
          </cell>
          <cell r="BL31">
            <v>88</v>
          </cell>
          <cell r="BM31">
            <v>39</v>
          </cell>
          <cell r="BN31">
            <v>3514</v>
          </cell>
          <cell r="BO31">
            <v>1211</v>
          </cell>
          <cell r="BP31">
            <v>4852</v>
          </cell>
          <cell r="BQ31">
            <v>103</v>
          </cell>
          <cell r="BR31">
            <v>37</v>
          </cell>
          <cell r="BS31">
            <v>2506</v>
          </cell>
          <cell r="BT31">
            <v>443</v>
          </cell>
          <cell r="BU31">
            <v>3089</v>
          </cell>
          <cell r="BV31">
            <v>29941</v>
          </cell>
          <cell r="BW31">
            <v>0</v>
          </cell>
          <cell r="BX31">
            <v>20</v>
          </cell>
          <cell r="BY31">
            <v>4</v>
          </cell>
          <cell r="BZ31">
            <v>0</v>
          </cell>
          <cell r="CA31">
            <v>24</v>
          </cell>
          <cell r="CB31">
            <v>19</v>
          </cell>
          <cell r="CC31">
            <v>50</v>
          </cell>
          <cell r="CD31">
            <v>12</v>
          </cell>
          <cell r="CE31">
            <v>6</v>
          </cell>
          <cell r="CF31">
            <v>87</v>
          </cell>
          <cell r="CG31">
            <v>11</v>
          </cell>
          <cell r="CH31">
            <v>109</v>
          </cell>
          <cell r="CI31">
            <v>3</v>
          </cell>
          <cell r="CJ31">
            <v>3</v>
          </cell>
          <cell r="CK31">
            <v>126</v>
          </cell>
          <cell r="CL31">
            <v>13</v>
          </cell>
          <cell r="CM31">
            <v>34</v>
          </cell>
          <cell r="CN31">
            <v>0</v>
          </cell>
          <cell r="CO31">
            <v>0</v>
          </cell>
          <cell r="CP31">
            <v>47</v>
          </cell>
          <cell r="CQ31">
            <v>284</v>
          </cell>
          <cell r="CR31">
            <v>0</v>
          </cell>
          <cell r="CS31">
            <v>13</v>
          </cell>
          <cell r="CT31">
            <v>0</v>
          </cell>
          <cell r="CU31">
            <v>0</v>
          </cell>
          <cell r="CV31">
            <v>13</v>
          </cell>
          <cell r="CW31">
            <v>0</v>
          </cell>
          <cell r="CX31">
            <v>5</v>
          </cell>
          <cell r="CY31">
            <v>0</v>
          </cell>
          <cell r="CZ31">
            <v>0</v>
          </cell>
          <cell r="DA31">
            <v>5</v>
          </cell>
          <cell r="DB31">
            <v>21</v>
          </cell>
          <cell r="DC31">
            <v>43</v>
          </cell>
          <cell r="DD31">
            <v>14</v>
          </cell>
          <cell r="DE31">
            <v>147</v>
          </cell>
          <cell r="DF31">
            <v>225</v>
          </cell>
          <cell r="DG31">
            <v>168</v>
          </cell>
          <cell r="DH31">
            <v>194</v>
          </cell>
          <cell r="DI31">
            <v>0</v>
          </cell>
          <cell r="DJ31">
            <v>0</v>
          </cell>
          <cell r="DK31">
            <v>362</v>
          </cell>
          <cell r="DL31">
            <v>605</v>
          </cell>
        </row>
        <row r="32">
          <cell r="A32" t="str">
            <v>СППБлаговещенскДФО</v>
          </cell>
          <cell r="B32" t="str">
            <v>Хабаровский</v>
          </cell>
          <cell r="C32" t="str">
            <v>Благовещенск</v>
          </cell>
          <cell r="D32" t="str">
            <v>СПП</v>
          </cell>
          <cell r="E32" t="str">
            <v>СПП</v>
          </cell>
          <cell r="F32" t="str">
            <v>да</v>
          </cell>
          <cell r="G32" t="str">
            <v>ДФО</v>
          </cell>
          <cell r="H32" t="str">
            <v>Амурская область</v>
          </cell>
          <cell r="I32" t="str">
            <v>Восток</v>
          </cell>
          <cell r="J32" t="str">
            <v>РК (сухопутный)</v>
          </cell>
          <cell r="K32" t="str">
            <v>нет</v>
          </cell>
          <cell r="L32" t="str">
            <v>Китайская Народная Республика</v>
          </cell>
          <cell r="M32" t="str">
            <v>Хэйхэ</v>
          </cell>
          <cell r="N32">
            <v>2363400</v>
          </cell>
          <cell r="O32">
            <v>72401</v>
          </cell>
          <cell r="P32">
            <v>54929</v>
          </cell>
          <cell r="Q32">
            <v>127330</v>
          </cell>
          <cell r="R32">
            <v>91538</v>
          </cell>
          <cell r="S32">
            <v>83315</v>
          </cell>
          <cell r="T32">
            <v>174853</v>
          </cell>
          <cell r="U32">
            <v>123107</v>
          </cell>
          <cell r="V32">
            <v>170919</v>
          </cell>
          <cell r="W32">
            <v>294026</v>
          </cell>
          <cell r="X32">
            <v>87560</v>
          </cell>
          <cell r="Y32">
            <v>79872</v>
          </cell>
          <cell r="Z32">
            <v>167432</v>
          </cell>
          <cell r="AA32">
            <v>763641</v>
          </cell>
          <cell r="AB32">
            <v>85143</v>
          </cell>
          <cell r="AC32">
            <v>67409</v>
          </cell>
          <cell r="AD32">
            <v>152552</v>
          </cell>
          <cell r="AE32">
            <v>117667</v>
          </cell>
          <cell r="AF32">
            <v>91781</v>
          </cell>
          <cell r="AG32">
            <v>209448</v>
          </cell>
          <cell r="AH32">
            <v>135223</v>
          </cell>
          <cell r="AI32">
            <v>188099</v>
          </cell>
          <cell r="AJ32">
            <v>323322</v>
          </cell>
          <cell r="AK32">
            <v>112649</v>
          </cell>
          <cell r="AL32">
            <v>86179</v>
          </cell>
          <cell r="AM32">
            <v>198828</v>
          </cell>
          <cell r="AN32">
            <v>884150</v>
          </cell>
          <cell r="AO32">
            <v>102746</v>
          </cell>
          <cell r="AP32">
            <v>71574</v>
          </cell>
          <cell r="AQ32">
            <v>174320</v>
          </cell>
          <cell r="AR32">
            <v>136651</v>
          </cell>
          <cell r="AS32">
            <v>103656</v>
          </cell>
          <cell r="AT32">
            <v>240307</v>
          </cell>
          <cell r="AU32">
            <v>177730</v>
          </cell>
          <cell r="AV32">
            <v>202436</v>
          </cell>
          <cell r="AW32">
            <v>380166</v>
          </cell>
          <cell r="AX32">
            <v>140777</v>
          </cell>
          <cell r="AY32">
            <v>96234</v>
          </cell>
          <cell r="AZ32">
            <v>237011</v>
          </cell>
          <cell r="BA32">
            <v>1031804</v>
          </cell>
          <cell r="BB32">
            <v>21220</v>
          </cell>
          <cell r="BC32">
            <v>18593</v>
          </cell>
          <cell r="BD32">
            <v>9315</v>
          </cell>
          <cell r="BE32">
            <v>11409</v>
          </cell>
          <cell r="BF32">
            <v>60537</v>
          </cell>
          <cell r="BG32">
            <v>668</v>
          </cell>
          <cell r="BH32">
            <v>676</v>
          </cell>
          <cell r="BI32">
            <v>605</v>
          </cell>
          <cell r="BJ32">
            <v>854</v>
          </cell>
          <cell r="BK32">
            <v>2803</v>
          </cell>
          <cell r="BL32">
            <v>584</v>
          </cell>
          <cell r="BM32">
            <v>598</v>
          </cell>
          <cell r="BN32">
            <v>601</v>
          </cell>
          <cell r="BO32">
            <v>601</v>
          </cell>
          <cell r="BP32">
            <v>2384</v>
          </cell>
          <cell r="BQ32">
            <v>283</v>
          </cell>
          <cell r="BR32">
            <v>253</v>
          </cell>
          <cell r="BS32">
            <v>199</v>
          </cell>
          <cell r="BT32">
            <v>223</v>
          </cell>
          <cell r="BU32">
            <v>958</v>
          </cell>
          <cell r="BV32">
            <v>66682</v>
          </cell>
          <cell r="BW32">
            <v>132</v>
          </cell>
          <cell r="BX32">
            <v>132</v>
          </cell>
          <cell r="BY32">
            <v>0</v>
          </cell>
          <cell r="BZ32">
            <v>0</v>
          </cell>
          <cell r="CA32">
            <v>264</v>
          </cell>
          <cell r="CB32">
            <v>182</v>
          </cell>
          <cell r="CC32">
            <v>182</v>
          </cell>
          <cell r="CD32">
            <v>162</v>
          </cell>
          <cell r="CE32">
            <v>156</v>
          </cell>
          <cell r="CF32">
            <v>682</v>
          </cell>
          <cell r="CG32">
            <v>398</v>
          </cell>
          <cell r="CH32">
            <v>420</v>
          </cell>
          <cell r="CI32">
            <v>419</v>
          </cell>
          <cell r="CJ32">
            <v>401</v>
          </cell>
          <cell r="CK32">
            <v>1638</v>
          </cell>
          <cell r="CL32">
            <v>171</v>
          </cell>
          <cell r="CM32">
            <v>149</v>
          </cell>
          <cell r="CN32">
            <v>147</v>
          </cell>
          <cell r="CO32">
            <v>171</v>
          </cell>
          <cell r="CP32">
            <v>638</v>
          </cell>
          <cell r="CQ32">
            <v>3222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133</v>
          </cell>
          <cell r="CX32">
            <v>177</v>
          </cell>
          <cell r="CY32">
            <v>94</v>
          </cell>
          <cell r="CZ32">
            <v>64</v>
          </cell>
          <cell r="DA32">
            <v>468</v>
          </cell>
          <cell r="DB32">
            <v>708</v>
          </cell>
          <cell r="DC32">
            <v>686</v>
          </cell>
          <cell r="DD32">
            <v>617</v>
          </cell>
          <cell r="DE32">
            <v>625</v>
          </cell>
          <cell r="DF32">
            <v>2636</v>
          </cell>
          <cell r="DG32">
            <v>198</v>
          </cell>
          <cell r="DH32">
            <v>176</v>
          </cell>
          <cell r="DI32">
            <v>260</v>
          </cell>
          <cell r="DJ32">
            <v>282</v>
          </cell>
          <cell r="DK32">
            <v>916</v>
          </cell>
          <cell r="DL32">
            <v>4020</v>
          </cell>
        </row>
        <row r="33">
          <cell r="A33" t="str">
            <v>ПППБлаговещенск-1ДФО</v>
          </cell>
          <cell r="B33" t="str">
            <v>Хабаровский</v>
          </cell>
          <cell r="C33" t="str">
            <v>Благовещенск-1</v>
          </cell>
          <cell r="D33" t="str">
            <v>ППП</v>
          </cell>
          <cell r="E33" t="str">
            <v>ППП</v>
          </cell>
          <cell r="F33" t="str">
            <v>нет</v>
          </cell>
          <cell r="G33" t="str">
            <v>ДФО</v>
          </cell>
          <cell r="H33" t="str">
            <v>Амурская область</v>
          </cell>
          <cell r="I33" t="str">
            <v>Не является признаком отнесения к МТК</v>
          </cell>
          <cell r="J33" t="str">
            <v>Не является признаком отнесения к МТК</v>
          </cell>
          <cell r="K33" t="str">
            <v>нет</v>
          </cell>
          <cell r="L33" t="str">
            <v>Китайская Народная Республика</v>
          </cell>
          <cell r="M33" t="str">
            <v>Хэйхэ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</row>
        <row r="34">
          <cell r="A34" t="str">
            <v>МППБольшой порт Санкт-ПетербургСЗФО</v>
          </cell>
          <cell r="B34" t="str">
            <v>Санкт-Петербургский</v>
          </cell>
          <cell r="C34" t="str">
            <v>Большой порт Санкт-Петербург</v>
          </cell>
          <cell r="D34" t="str">
            <v>МПП</v>
          </cell>
          <cell r="E34" t="str">
            <v>МПП</v>
          </cell>
          <cell r="F34" t="str">
            <v>да</v>
          </cell>
          <cell r="G34" t="str">
            <v>СЗФО</v>
          </cell>
          <cell r="H34" t="str">
            <v>г. Санкт-Петербург</v>
          </cell>
          <cell r="I34" t="str">
            <v>Западный</v>
          </cell>
          <cell r="J34" t="str">
            <v>Морской</v>
          </cell>
          <cell r="K34" t="str">
            <v>нет</v>
          </cell>
          <cell r="L34" t="str">
            <v>не применимо</v>
          </cell>
          <cell r="M34" t="str">
            <v>не применимо</v>
          </cell>
          <cell r="N34">
            <v>0</v>
          </cell>
          <cell r="O34">
            <v>9590</v>
          </cell>
          <cell r="P34">
            <v>22150</v>
          </cell>
          <cell r="Q34">
            <v>31740</v>
          </cell>
          <cell r="R34">
            <v>12098</v>
          </cell>
          <cell r="S34">
            <v>24051</v>
          </cell>
          <cell r="T34">
            <v>36149</v>
          </cell>
          <cell r="U34">
            <v>13550</v>
          </cell>
          <cell r="V34">
            <v>24090</v>
          </cell>
          <cell r="W34">
            <v>37640</v>
          </cell>
          <cell r="X34">
            <v>13388</v>
          </cell>
          <cell r="Y34">
            <v>24884</v>
          </cell>
          <cell r="Z34">
            <v>38272</v>
          </cell>
          <cell r="AA34">
            <v>143801</v>
          </cell>
          <cell r="AB34">
            <v>10852</v>
          </cell>
          <cell r="AC34">
            <v>22366</v>
          </cell>
          <cell r="AD34">
            <v>33218</v>
          </cell>
          <cell r="AE34">
            <v>13423</v>
          </cell>
          <cell r="AF34">
            <v>26128</v>
          </cell>
          <cell r="AG34">
            <v>39551</v>
          </cell>
          <cell r="AH34">
            <v>13024</v>
          </cell>
          <cell r="AI34">
            <v>25066</v>
          </cell>
          <cell r="AJ34">
            <v>38090</v>
          </cell>
          <cell r="AK34">
            <v>12108</v>
          </cell>
          <cell r="AL34">
            <v>24967</v>
          </cell>
          <cell r="AM34">
            <v>37075</v>
          </cell>
          <cell r="AN34">
            <v>147934</v>
          </cell>
          <cell r="AO34">
            <v>11032</v>
          </cell>
          <cell r="AP34">
            <v>22773</v>
          </cell>
          <cell r="AQ34">
            <v>33805</v>
          </cell>
          <cell r="AR34">
            <v>13404</v>
          </cell>
          <cell r="AS34">
            <v>25800</v>
          </cell>
          <cell r="AT34">
            <v>39204</v>
          </cell>
          <cell r="AU34">
            <v>14477</v>
          </cell>
          <cell r="AV34">
            <v>26076</v>
          </cell>
          <cell r="AW34">
            <v>40553</v>
          </cell>
          <cell r="AX34">
            <v>12472</v>
          </cell>
          <cell r="AY34">
            <v>24476</v>
          </cell>
          <cell r="AZ34">
            <v>36948</v>
          </cell>
          <cell r="BA34">
            <v>150510</v>
          </cell>
          <cell r="BB34">
            <v>5194</v>
          </cell>
          <cell r="BC34">
            <v>5419</v>
          </cell>
          <cell r="BD34">
            <v>11667</v>
          </cell>
          <cell r="BE34">
            <v>11468</v>
          </cell>
          <cell r="BF34">
            <v>33748</v>
          </cell>
          <cell r="BG34">
            <v>6261</v>
          </cell>
          <cell r="BH34">
            <v>5962</v>
          </cell>
          <cell r="BI34">
            <v>12026</v>
          </cell>
          <cell r="BJ34">
            <v>11793</v>
          </cell>
          <cell r="BK34">
            <v>36042</v>
          </cell>
          <cell r="BL34">
            <v>6617</v>
          </cell>
          <cell r="BM34">
            <v>6489</v>
          </cell>
          <cell r="BN34">
            <v>11630</v>
          </cell>
          <cell r="BO34">
            <v>11639</v>
          </cell>
          <cell r="BP34">
            <v>36375</v>
          </cell>
          <cell r="BQ34">
            <v>6780</v>
          </cell>
          <cell r="BR34">
            <v>7073</v>
          </cell>
          <cell r="BS34">
            <v>12096</v>
          </cell>
          <cell r="BT34">
            <v>11784</v>
          </cell>
          <cell r="BU34">
            <v>37733</v>
          </cell>
          <cell r="BV34">
            <v>143898</v>
          </cell>
          <cell r="BW34">
            <v>5236</v>
          </cell>
          <cell r="BX34">
            <v>5299</v>
          </cell>
          <cell r="BY34">
            <v>11108</v>
          </cell>
          <cell r="BZ34">
            <v>11123</v>
          </cell>
          <cell r="CA34">
            <v>32766</v>
          </cell>
          <cell r="CB34">
            <v>6687</v>
          </cell>
          <cell r="CC34">
            <v>6640</v>
          </cell>
          <cell r="CD34">
            <v>12185</v>
          </cell>
          <cell r="CE34">
            <v>12093</v>
          </cell>
          <cell r="CF34">
            <v>37605</v>
          </cell>
          <cell r="CG34">
            <v>7242</v>
          </cell>
          <cell r="CH34">
            <v>6797</v>
          </cell>
          <cell r="CI34">
            <v>12314</v>
          </cell>
          <cell r="CJ34">
            <v>12197</v>
          </cell>
          <cell r="CK34">
            <v>38550</v>
          </cell>
          <cell r="CL34">
            <v>6051</v>
          </cell>
          <cell r="CM34">
            <v>6193</v>
          </cell>
          <cell r="CN34">
            <v>12077</v>
          </cell>
          <cell r="CO34">
            <v>11889</v>
          </cell>
          <cell r="CP34">
            <v>36210</v>
          </cell>
          <cell r="CQ34">
            <v>145131</v>
          </cell>
          <cell r="CR34">
            <v>4746</v>
          </cell>
          <cell r="CS34">
            <v>4805</v>
          </cell>
          <cell r="CT34">
            <v>8300</v>
          </cell>
          <cell r="CU34">
            <v>8497</v>
          </cell>
          <cell r="CV34">
            <v>26348</v>
          </cell>
          <cell r="CW34">
            <v>5222</v>
          </cell>
          <cell r="CX34">
            <v>5040</v>
          </cell>
          <cell r="CY34">
            <v>5849</v>
          </cell>
          <cell r="CZ34">
            <v>5546</v>
          </cell>
          <cell r="DA34">
            <v>21657</v>
          </cell>
          <cell r="DB34">
            <v>3951</v>
          </cell>
          <cell r="DC34">
            <v>3920</v>
          </cell>
          <cell r="DD34">
            <v>5266</v>
          </cell>
          <cell r="DE34">
            <v>5121</v>
          </cell>
          <cell r="DF34">
            <v>18258</v>
          </cell>
          <cell r="DG34">
            <v>4560</v>
          </cell>
          <cell r="DH34">
            <v>4615</v>
          </cell>
          <cell r="DI34">
            <v>5974</v>
          </cell>
          <cell r="DJ34">
            <v>5271</v>
          </cell>
          <cell r="DK34">
            <v>20420</v>
          </cell>
          <cell r="DL34">
            <v>86683</v>
          </cell>
        </row>
        <row r="35">
          <cell r="A35" t="str">
            <v>МАППБольшой УссурийскийДФО</v>
          </cell>
          <cell r="B35" t="str">
            <v>Хабаровский</v>
          </cell>
          <cell r="C35" t="str">
            <v>Большой Уссурийский</v>
          </cell>
          <cell r="D35" t="str">
            <v>АПП</v>
          </cell>
          <cell r="E35" t="str">
            <v>МАПП</v>
          </cell>
          <cell r="F35" t="str">
            <v>нет</v>
          </cell>
          <cell r="G35" t="str">
            <v>ДФО</v>
          </cell>
          <cell r="H35" t="str">
            <v>Хабаровский край</v>
          </cell>
          <cell r="I35" t="str">
            <v>Не является признаком отнесения к МТК</v>
          </cell>
          <cell r="J35" t="str">
            <v>Не является признаком отнесения к МТК</v>
          </cell>
          <cell r="K35" t="str">
            <v>нет</v>
          </cell>
          <cell r="L35" t="str">
            <v>Китайская Народная Республика</v>
          </cell>
          <cell r="M35" t="str">
            <v>Хэйсяцзыдао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</row>
        <row r="36">
          <cell r="A36" t="str">
            <v>МАППБорисоглебскСЗФО</v>
          </cell>
          <cell r="B36" t="str">
            <v>Мурманский</v>
          </cell>
          <cell r="C36" t="str">
            <v>Борисоглебск</v>
          </cell>
          <cell r="D36" t="str">
            <v>АПП</v>
          </cell>
          <cell r="E36" t="str">
            <v>МАПП</v>
          </cell>
          <cell r="F36" t="str">
            <v>да</v>
          </cell>
          <cell r="G36" t="str">
            <v>СЗФО</v>
          </cell>
          <cell r="H36" t="str">
            <v>Мурманская область</v>
          </cell>
          <cell r="I36" t="str">
            <v>Западный</v>
          </cell>
          <cell r="J36" t="str">
            <v>Сухопутный</v>
          </cell>
          <cell r="K36" t="str">
            <v>да</v>
          </cell>
          <cell r="L36" t="str">
            <v>Королевство Норвегия</v>
          </cell>
          <cell r="M36" t="str">
            <v>Стурскуг</v>
          </cell>
          <cell r="N36">
            <v>109500</v>
          </cell>
          <cell r="O36">
            <v>48387</v>
          </cell>
          <cell r="P36">
            <v>16430</v>
          </cell>
          <cell r="Q36">
            <v>64817</v>
          </cell>
          <cell r="R36">
            <v>49110</v>
          </cell>
          <cell r="S36">
            <v>18620</v>
          </cell>
          <cell r="T36">
            <v>67730</v>
          </cell>
          <cell r="U36">
            <v>49162</v>
          </cell>
          <cell r="V36">
            <v>18121</v>
          </cell>
          <cell r="W36">
            <v>67283</v>
          </cell>
          <cell r="X36">
            <v>53551</v>
          </cell>
          <cell r="Y36">
            <v>16935</v>
          </cell>
          <cell r="Z36">
            <v>70486</v>
          </cell>
          <cell r="AA36">
            <v>270316</v>
          </cell>
          <cell r="AB36">
            <v>48135</v>
          </cell>
          <cell r="AC36">
            <v>15310</v>
          </cell>
          <cell r="AD36">
            <v>63445</v>
          </cell>
          <cell r="AE36">
            <v>46455</v>
          </cell>
          <cell r="AF36">
            <v>16712</v>
          </cell>
          <cell r="AG36">
            <v>63167</v>
          </cell>
          <cell r="AH36">
            <v>45000</v>
          </cell>
          <cell r="AI36">
            <v>16883</v>
          </cell>
          <cell r="AJ36">
            <v>61883</v>
          </cell>
          <cell r="AK36">
            <v>52972</v>
          </cell>
          <cell r="AL36">
            <v>16199</v>
          </cell>
          <cell r="AM36">
            <v>69171</v>
          </cell>
          <cell r="AN36">
            <v>257666</v>
          </cell>
          <cell r="AO36">
            <v>43686</v>
          </cell>
          <cell r="AP36">
            <v>14646</v>
          </cell>
          <cell r="AQ36">
            <v>58332</v>
          </cell>
          <cell r="AR36">
            <v>48884</v>
          </cell>
          <cell r="AS36">
            <v>16506</v>
          </cell>
          <cell r="AT36">
            <v>65390</v>
          </cell>
          <cell r="AU36">
            <v>48569</v>
          </cell>
          <cell r="AV36">
            <v>18360</v>
          </cell>
          <cell r="AW36">
            <v>66929</v>
          </cell>
          <cell r="AX36">
            <v>60438</v>
          </cell>
          <cell r="AY36">
            <v>16806</v>
          </cell>
          <cell r="AZ36">
            <v>77244</v>
          </cell>
          <cell r="BA36">
            <v>267895</v>
          </cell>
          <cell r="BB36">
            <v>20354</v>
          </cell>
          <cell r="BC36">
            <v>19585</v>
          </cell>
          <cell r="BD36">
            <v>5759</v>
          </cell>
          <cell r="BE36">
            <v>6043</v>
          </cell>
          <cell r="BF36">
            <v>51741</v>
          </cell>
          <cell r="BG36">
            <v>820</v>
          </cell>
          <cell r="BH36">
            <v>861</v>
          </cell>
          <cell r="BI36">
            <v>25</v>
          </cell>
          <cell r="BJ36">
            <v>41</v>
          </cell>
          <cell r="BK36">
            <v>1747</v>
          </cell>
          <cell r="BL36">
            <v>1860</v>
          </cell>
          <cell r="BM36">
            <v>1894</v>
          </cell>
          <cell r="BN36">
            <v>322</v>
          </cell>
          <cell r="BO36">
            <v>177</v>
          </cell>
          <cell r="BP36">
            <v>4253</v>
          </cell>
          <cell r="BQ36">
            <v>1828</v>
          </cell>
          <cell r="BR36">
            <v>1705</v>
          </cell>
          <cell r="BS36">
            <v>46</v>
          </cell>
          <cell r="BT36">
            <v>49</v>
          </cell>
          <cell r="BU36">
            <v>3628</v>
          </cell>
          <cell r="BV36">
            <v>61369</v>
          </cell>
          <cell r="BW36">
            <v>1411</v>
          </cell>
          <cell r="BX36">
            <v>1737</v>
          </cell>
          <cell r="BY36">
            <v>49</v>
          </cell>
          <cell r="BZ36">
            <v>32</v>
          </cell>
          <cell r="CA36">
            <v>3229</v>
          </cell>
          <cell r="CB36">
            <v>1651</v>
          </cell>
          <cell r="CC36">
            <v>1358</v>
          </cell>
          <cell r="CD36">
            <v>94</v>
          </cell>
          <cell r="CE36">
            <v>49</v>
          </cell>
          <cell r="CF36">
            <v>3152</v>
          </cell>
          <cell r="CG36">
            <v>1650</v>
          </cell>
          <cell r="CH36">
            <v>1799</v>
          </cell>
          <cell r="CI36">
            <v>101</v>
          </cell>
          <cell r="CJ36">
            <v>72</v>
          </cell>
          <cell r="CK36">
            <v>3622</v>
          </cell>
          <cell r="CL36">
            <v>2582</v>
          </cell>
          <cell r="CM36">
            <v>2234</v>
          </cell>
          <cell r="CN36">
            <v>124</v>
          </cell>
          <cell r="CO36">
            <v>136</v>
          </cell>
          <cell r="CP36">
            <v>5076</v>
          </cell>
          <cell r="CQ36">
            <v>15079</v>
          </cell>
          <cell r="CR36">
            <v>2829</v>
          </cell>
          <cell r="CS36">
            <v>3423</v>
          </cell>
          <cell r="CT36">
            <v>140</v>
          </cell>
          <cell r="CU36">
            <v>342</v>
          </cell>
          <cell r="CV36">
            <v>6734</v>
          </cell>
          <cell r="CW36">
            <v>4663</v>
          </cell>
          <cell r="CX36">
            <v>4433</v>
          </cell>
          <cell r="CY36">
            <v>299</v>
          </cell>
          <cell r="CZ36">
            <v>409</v>
          </cell>
          <cell r="DA36">
            <v>9804</v>
          </cell>
          <cell r="DB36">
            <v>6808</v>
          </cell>
          <cell r="DC36">
            <v>8475</v>
          </cell>
          <cell r="DD36">
            <v>421</v>
          </cell>
          <cell r="DE36">
            <v>598</v>
          </cell>
          <cell r="DF36">
            <v>16302</v>
          </cell>
          <cell r="DG36">
            <v>9339</v>
          </cell>
          <cell r="DH36">
            <v>11085</v>
          </cell>
          <cell r="DI36">
            <v>579</v>
          </cell>
          <cell r="DJ36">
            <v>655</v>
          </cell>
          <cell r="DK36">
            <v>21658</v>
          </cell>
          <cell r="DL36">
            <v>54498</v>
          </cell>
        </row>
        <row r="37">
          <cell r="A37" t="str">
            <v>ВППБратскСФО</v>
          </cell>
          <cell r="B37" t="str">
            <v>Читинский</v>
          </cell>
          <cell r="C37" t="str">
            <v>Братск</v>
          </cell>
          <cell r="D37" t="str">
            <v>ВПП</v>
          </cell>
          <cell r="E37" t="str">
            <v>ВПП</v>
          </cell>
          <cell r="F37" t="str">
            <v>да</v>
          </cell>
          <cell r="G37" t="str">
            <v>СФО</v>
          </cell>
          <cell r="H37" t="str">
            <v>Иркутская область</v>
          </cell>
          <cell r="I37" t="str">
            <v>Не является признаком отнесения к МТК</v>
          </cell>
          <cell r="J37" t="str">
            <v>Не является признаком отнесения к МТК</v>
          </cell>
          <cell r="K37" t="str">
            <v>нет</v>
          </cell>
          <cell r="L37" t="str">
            <v>не применимо</v>
          </cell>
          <cell r="M37" t="str">
            <v>не применимо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45</v>
          </cell>
          <cell r="S37">
            <v>36</v>
          </cell>
          <cell r="T37">
            <v>81</v>
          </cell>
          <cell r="U37">
            <v>6</v>
          </cell>
          <cell r="V37">
            <v>16</v>
          </cell>
          <cell r="W37">
            <v>22</v>
          </cell>
          <cell r="X37">
            <v>5</v>
          </cell>
          <cell r="Y37">
            <v>18</v>
          </cell>
          <cell r="Z37">
            <v>23</v>
          </cell>
          <cell r="AA37">
            <v>126</v>
          </cell>
          <cell r="AB37">
            <v>18</v>
          </cell>
          <cell r="AC37">
            <v>5</v>
          </cell>
          <cell r="AD37">
            <v>23</v>
          </cell>
          <cell r="AE37">
            <v>2</v>
          </cell>
          <cell r="AF37">
            <v>33</v>
          </cell>
          <cell r="AG37">
            <v>35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58</v>
          </cell>
          <cell r="AO37">
            <v>0</v>
          </cell>
          <cell r="AP37">
            <v>0</v>
          </cell>
          <cell r="AQ37">
            <v>0</v>
          </cell>
          <cell r="AR37">
            <v>80</v>
          </cell>
          <cell r="AS37">
            <v>11</v>
          </cell>
          <cell r="AT37">
            <v>91</v>
          </cell>
          <cell r="AU37">
            <v>75</v>
          </cell>
          <cell r="AV37">
            <v>0</v>
          </cell>
          <cell r="AW37">
            <v>75</v>
          </cell>
          <cell r="AX37">
            <v>6</v>
          </cell>
          <cell r="AY37">
            <v>0</v>
          </cell>
          <cell r="AZ37">
            <v>6</v>
          </cell>
          <cell r="BA37">
            <v>172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6</v>
          </cell>
          <cell r="CK37">
            <v>6</v>
          </cell>
          <cell r="CL37">
            <v>13</v>
          </cell>
          <cell r="CM37">
            <v>0</v>
          </cell>
          <cell r="CN37">
            <v>0</v>
          </cell>
          <cell r="CO37">
            <v>0</v>
          </cell>
          <cell r="CP37">
            <v>13</v>
          </cell>
          <cell r="CQ37">
            <v>19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</row>
        <row r="38">
          <cell r="A38" t="str">
            <v>ДАППБрунишевоСЗФО</v>
          </cell>
          <cell r="B38" t="str">
            <v>Псковский</v>
          </cell>
          <cell r="C38" t="str">
            <v>Брунишево</v>
          </cell>
          <cell r="D38" t="str">
            <v>АПП</v>
          </cell>
          <cell r="E38" t="str">
            <v>ДАПП</v>
          </cell>
          <cell r="F38" t="str">
            <v>да</v>
          </cell>
          <cell r="G38" t="str">
            <v>СЗФО</v>
          </cell>
          <cell r="H38" t="str">
            <v>Псковская область</v>
          </cell>
          <cell r="I38" t="str">
            <v>Не является признаком отнесения к МТК</v>
          </cell>
          <cell r="J38" t="str">
            <v>Не является признаком отнесения к МТК</v>
          </cell>
          <cell r="K38" t="str">
            <v>нет</v>
          </cell>
          <cell r="L38" t="str">
            <v>Латвийская Республика</v>
          </cell>
          <cell r="M38" t="str">
            <v>Педедзе</v>
          </cell>
          <cell r="N38">
            <v>0</v>
          </cell>
          <cell r="O38">
            <v>2140</v>
          </cell>
          <cell r="P38">
            <v>8671</v>
          </cell>
          <cell r="Q38">
            <v>10811</v>
          </cell>
          <cell r="R38">
            <v>2171</v>
          </cell>
          <cell r="S38">
            <v>8769</v>
          </cell>
          <cell r="T38">
            <v>10940</v>
          </cell>
          <cell r="U38">
            <v>2656</v>
          </cell>
          <cell r="V38">
            <v>9103</v>
          </cell>
          <cell r="W38">
            <v>11759</v>
          </cell>
          <cell r="X38">
            <v>2146</v>
          </cell>
          <cell r="Y38">
            <v>9020</v>
          </cell>
          <cell r="Z38">
            <v>11166</v>
          </cell>
          <cell r="AA38">
            <v>44676</v>
          </cell>
          <cell r="AB38">
            <v>2379</v>
          </cell>
          <cell r="AC38">
            <v>9037</v>
          </cell>
          <cell r="AD38">
            <v>11416</v>
          </cell>
          <cell r="AE38">
            <v>2410</v>
          </cell>
          <cell r="AF38">
            <v>9823</v>
          </cell>
          <cell r="AG38">
            <v>12233</v>
          </cell>
          <cell r="AH38">
            <v>3056</v>
          </cell>
          <cell r="AI38">
            <v>10271</v>
          </cell>
          <cell r="AJ38">
            <v>13327</v>
          </cell>
          <cell r="AK38">
            <v>2458</v>
          </cell>
          <cell r="AL38">
            <v>9673</v>
          </cell>
          <cell r="AM38">
            <v>12131</v>
          </cell>
          <cell r="AN38">
            <v>49107</v>
          </cell>
          <cell r="AO38">
            <v>2656</v>
          </cell>
          <cell r="AP38">
            <v>8986</v>
          </cell>
          <cell r="AQ38">
            <v>11642</v>
          </cell>
          <cell r="AR38">
            <v>3277</v>
          </cell>
          <cell r="AS38">
            <v>10295</v>
          </cell>
          <cell r="AT38">
            <v>13572</v>
          </cell>
          <cell r="AU38">
            <v>3586</v>
          </cell>
          <cell r="AV38">
            <v>10529</v>
          </cell>
          <cell r="AW38">
            <v>14115</v>
          </cell>
          <cell r="AX38">
            <v>3238</v>
          </cell>
          <cell r="AY38">
            <v>9863</v>
          </cell>
          <cell r="AZ38">
            <v>13101</v>
          </cell>
          <cell r="BA38">
            <v>52430</v>
          </cell>
          <cell r="BB38">
            <v>1351</v>
          </cell>
          <cell r="BC38">
            <v>1680</v>
          </cell>
          <cell r="BD38">
            <v>3824</v>
          </cell>
          <cell r="BE38">
            <v>4221</v>
          </cell>
          <cell r="BF38">
            <v>11076</v>
          </cell>
          <cell r="BG38">
            <v>27</v>
          </cell>
          <cell r="BH38">
            <v>74</v>
          </cell>
          <cell r="BI38">
            <v>15</v>
          </cell>
          <cell r="BJ38">
            <v>47</v>
          </cell>
          <cell r="BK38">
            <v>163</v>
          </cell>
          <cell r="BL38">
            <v>57</v>
          </cell>
          <cell r="BM38">
            <v>97</v>
          </cell>
          <cell r="BN38">
            <v>15</v>
          </cell>
          <cell r="BO38">
            <v>27</v>
          </cell>
          <cell r="BP38">
            <v>196</v>
          </cell>
          <cell r="BQ38">
            <v>64</v>
          </cell>
          <cell r="BR38">
            <v>70</v>
          </cell>
          <cell r="BS38">
            <v>10</v>
          </cell>
          <cell r="BT38">
            <v>15</v>
          </cell>
          <cell r="BU38">
            <v>159</v>
          </cell>
          <cell r="BV38">
            <v>11594</v>
          </cell>
          <cell r="BW38">
            <v>68</v>
          </cell>
          <cell r="BX38">
            <v>69</v>
          </cell>
          <cell r="BY38">
            <v>18</v>
          </cell>
          <cell r="BZ38">
            <v>20</v>
          </cell>
          <cell r="CA38">
            <v>175</v>
          </cell>
          <cell r="CB38">
            <v>76</v>
          </cell>
          <cell r="CC38">
            <v>76</v>
          </cell>
          <cell r="CD38">
            <v>11</v>
          </cell>
          <cell r="CE38">
            <v>21</v>
          </cell>
          <cell r="CF38">
            <v>184</v>
          </cell>
          <cell r="CG38">
            <v>94</v>
          </cell>
          <cell r="CH38">
            <v>133</v>
          </cell>
          <cell r="CI38">
            <v>23</v>
          </cell>
          <cell r="CJ38">
            <v>26</v>
          </cell>
          <cell r="CK38">
            <v>276</v>
          </cell>
          <cell r="CL38">
            <v>59</v>
          </cell>
          <cell r="CM38">
            <v>70</v>
          </cell>
          <cell r="CN38">
            <v>26</v>
          </cell>
          <cell r="CO38">
            <v>26</v>
          </cell>
          <cell r="CP38">
            <v>181</v>
          </cell>
          <cell r="CQ38">
            <v>816</v>
          </cell>
          <cell r="CR38">
            <v>101</v>
          </cell>
          <cell r="CS38">
            <v>120</v>
          </cell>
          <cell r="CT38">
            <v>95</v>
          </cell>
          <cell r="CU38">
            <v>97</v>
          </cell>
          <cell r="CV38">
            <v>413</v>
          </cell>
          <cell r="CW38">
            <v>439</v>
          </cell>
          <cell r="CX38">
            <v>692</v>
          </cell>
          <cell r="CY38">
            <v>401</v>
          </cell>
          <cell r="CZ38">
            <v>409</v>
          </cell>
          <cell r="DA38">
            <v>1941</v>
          </cell>
          <cell r="DB38">
            <v>1428</v>
          </cell>
          <cell r="DC38">
            <v>1540</v>
          </cell>
          <cell r="DD38">
            <v>1070</v>
          </cell>
          <cell r="DE38">
            <v>1061</v>
          </cell>
          <cell r="DF38">
            <v>5099</v>
          </cell>
          <cell r="DG38">
            <v>64</v>
          </cell>
          <cell r="DH38">
            <v>123</v>
          </cell>
          <cell r="DI38">
            <v>56</v>
          </cell>
          <cell r="DJ38">
            <v>77</v>
          </cell>
          <cell r="DK38">
            <v>320</v>
          </cell>
          <cell r="DL38">
            <v>7773</v>
          </cell>
        </row>
        <row r="39">
          <cell r="A39" t="str">
            <v>МАППБрусничноеСЗФО</v>
          </cell>
          <cell r="B39" t="str">
            <v>Санкт-Петербургский</v>
          </cell>
          <cell r="C39" t="str">
            <v>Брусничное</v>
          </cell>
          <cell r="D39" t="str">
            <v>АПП</v>
          </cell>
          <cell r="E39" t="str">
            <v>МАПП</v>
          </cell>
          <cell r="F39" t="str">
            <v>да</v>
          </cell>
          <cell r="G39" t="str">
            <v>СЗФО</v>
          </cell>
          <cell r="H39" t="str">
            <v>Ленинградская область</v>
          </cell>
          <cell r="I39" t="str">
            <v>Западный</v>
          </cell>
          <cell r="J39" t="str">
            <v>Сухопутный</v>
          </cell>
          <cell r="K39" t="str">
            <v>нет</v>
          </cell>
          <cell r="L39" t="str">
            <v>Финляндская Республика</v>
          </cell>
          <cell r="M39" t="str">
            <v>Нуямаа</v>
          </cell>
          <cell r="N39">
            <v>2190000</v>
          </cell>
          <cell r="O39">
            <v>554064</v>
          </cell>
          <cell r="P39">
            <v>67936</v>
          </cell>
          <cell r="Q39">
            <v>622000</v>
          </cell>
          <cell r="R39">
            <v>592645</v>
          </cell>
          <cell r="S39">
            <v>77586</v>
          </cell>
          <cell r="T39">
            <v>670231</v>
          </cell>
          <cell r="U39">
            <v>648220</v>
          </cell>
          <cell r="V39">
            <v>82648</v>
          </cell>
          <cell r="W39">
            <v>730868</v>
          </cell>
          <cell r="X39">
            <v>585755</v>
          </cell>
          <cell r="Y39">
            <v>68122</v>
          </cell>
          <cell r="Z39">
            <v>653877</v>
          </cell>
          <cell r="AA39">
            <v>2676976</v>
          </cell>
          <cell r="AB39">
            <v>534468</v>
          </cell>
          <cell r="AC39">
            <v>59864</v>
          </cell>
          <cell r="AD39">
            <v>594332</v>
          </cell>
          <cell r="AE39">
            <v>598343</v>
          </cell>
          <cell r="AF39">
            <v>82228</v>
          </cell>
          <cell r="AG39">
            <v>680571</v>
          </cell>
          <cell r="AH39">
            <v>656843</v>
          </cell>
          <cell r="AI39">
            <v>85592</v>
          </cell>
          <cell r="AJ39">
            <v>742435</v>
          </cell>
          <cell r="AK39">
            <v>630475</v>
          </cell>
          <cell r="AL39">
            <v>71761</v>
          </cell>
          <cell r="AM39">
            <v>702236</v>
          </cell>
          <cell r="AN39">
            <v>2719574</v>
          </cell>
          <cell r="AO39">
            <v>550407</v>
          </cell>
          <cell r="AP39">
            <v>62490</v>
          </cell>
          <cell r="AQ39">
            <v>612897</v>
          </cell>
          <cell r="AR39">
            <v>717583</v>
          </cell>
          <cell r="AS39">
            <v>77284</v>
          </cell>
          <cell r="AT39">
            <v>794867</v>
          </cell>
          <cell r="AU39">
            <v>770902</v>
          </cell>
          <cell r="AV39">
            <v>81942</v>
          </cell>
          <cell r="AW39">
            <v>852844</v>
          </cell>
          <cell r="AX39">
            <v>730979</v>
          </cell>
          <cell r="AY39">
            <v>70455</v>
          </cell>
          <cell r="AZ39">
            <v>801434</v>
          </cell>
          <cell r="BA39">
            <v>3062042</v>
          </cell>
          <cell r="BB39">
            <v>288285</v>
          </cell>
          <cell r="BC39">
            <v>279742</v>
          </cell>
          <cell r="BD39">
            <v>27199</v>
          </cell>
          <cell r="BE39">
            <v>27255</v>
          </cell>
          <cell r="BF39">
            <v>622481</v>
          </cell>
          <cell r="BG39">
            <v>16636</v>
          </cell>
          <cell r="BH39">
            <v>17956</v>
          </cell>
          <cell r="BI39">
            <v>1565</v>
          </cell>
          <cell r="BJ39">
            <v>1716</v>
          </cell>
          <cell r="BK39">
            <v>37873</v>
          </cell>
          <cell r="BL39">
            <v>16814</v>
          </cell>
          <cell r="BM39">
            <v>19574</v>
          </cell>
          <cell r="BN39">
            <v>1973</v>
          </cell>
          <cell r="BO39">
            <v>1890</v>
          </cell>
          <cell r="BP39">
            <v>40251</v>
          </cell>
          <cell r="BQ39">
            <v>19084</v>
          </cell>
          <cell r="BR39">
            <v>20772</v>
          </cell>
          <cell r="BS39">
            <v>1906</v>
          </cell>
          <cell r="BT39">
            <v>1909</v>
          </cell>
          <cell r="BU39">
            <v>43671</v>
          </cell>
          <cell r="BV39">
            <v>744276</v>
          </cell>
          <cell r="BW39">
            <v>20114</v>
          </cell>
          <cell r="BX39">
            <v>22060</v>
          </cell>
          <cell r="BY39">
            <v>1865</v>
          </cell>
          <cell r="BZ39">
            <v>1875</v>
          </cell>
          <cell r="CA39">
            <v>45914</v>
          </cell>
          <cell r="CB39">
            <v>24607</v>
          </cell>
          <cell r="CC39">
            <v>26334</v>
          </cell>
          <cell r="CD39">
            <v>3103</v>
          </cell>
          <cell r="CE39">
            <v>3047</v>
          </cell>
          <cell r="CF39">
            <v>57091</v>
          </cell>
          <cell r="CG39">
            <v>35960</v>
          </cell>
          <cell r="CH39">
            <v>38759</v>
          </cell>
          <cell r="CI39">
            <v>3236</v>
          </cell>
          <cell r="CJ39">
            <v>3151</v>
          </cell>
          <cell r="CK39">
            <v>81106</v>
          </cell>
          <cell r="CL39">
            <v>41593</v>
          </cell>
          <cell r="CM39">
            <v>42842</v>
          </cell>
          <cell r="CN39">
            <v>3518</v>
          </cell>
          <cell r="CO39">
            <v>3461</v>
          </cell>
          <cell r="CP39">
            <v>91414</v>
          </cell>
          <cell r="CQ39">
            <v>275525</v>
          </cell>
          <cell r="CR39">
            <v>36241</v>
          </cell>
          <cell r="CS39">
            <v>37450</v>
          </cell>
          <cell r="CT39">
            <v>2342</v>
          </cell>
          <cell r="CU39">
            <v>3136</v>
          </cell>
          <cell r="CV39">
            <v>79169</v>
          </cell>
          <cell r="CW39">
            <v>41758</v>
          </cell>
          <cell r="CX39">
            <v>39781</v>
          </cell>
          <cell r="CY39">
            <v>3031</v>
          </cell>
          <cell r="CZ39">
            <v>3728</v>
          </cell>
          <cell r="DA39">
            <v>88298</v>
          </cell>
          <cell r="DB39">
            <v>110162</v>
          </cell>
          <cell r="DC39">
            <v>115178</v>
          </cell>
          <cell r="DD39">
            <v>5434</v>
          </cell>
          <cell r="DE39">
            <v>6341</v>
          </cell>
          <cell r="DF39">
            <v>237115</v>
          </cell>
          <cell r="DG39">
            <v>33583</v>
          </cell>
          <cell r="DH39">
            <v>28785</v>
          </cell>
          <cell r="DI39">
            <v>6312</v>
          </cell>
          <cell r="DJ39">
            <v>6716</v>
          </cell>
          <cell r="DK39">
            <v>75396</v>
          </cell>
          <cell r="DL39">
            <v>479978</v>
          </cell>
        </row>
        <row r="40">
          <cell r="A40" t="str">
            <v>МППБрусничное (Сайменский канал)СЗФО</v>
          </cell>
          <cell r="B40" t="str">
            <v>Санкт-Петербургский</v>
          </cell>
          <cell r="C40" t="str">
            <v>Брусничное (Сайменский канал)</v>
          </cell>
          <cell r="D40" t="str">
            <v>МПП</v>
          </cell>
          <cell r="E40" t="str">
            <v>МПП</v>
          </cell>
          <cell r="F40" t="str">
            <v>да</v>
          </cell>
          <cell r="G40" t="str">
            <v>СЗФО</v>
          </cell>
          <cell r="H40" t="str">
            <v>Ленинградская область</v>
          </cell>
          <cell r="I40" t="str">
            <v>Западный</v>
          </cell>
          <cell r="J40" t="str">
            <v>Морской</v>
          </cell>
          <cell r="K40" t="str">
            <v>нет</v>
          </cell>
          <cell r="L40" t="str">
            <v>Финляндская Республика</v>
          </cell>
          <cell r="M40" t="str">
            <v>Нуямаа</v>
          </cell>
          <cell r="N40">
            <v>0</v>
          </cell>
          <cell r="O40">
            <v>0</v>
          </cell>
          <cell r="P40">
            <v>97</v>
          </cell>
          <cell r="Q40">
            <v>97</v>
          </cell>
          <cell r="R40">
            <v>1589</v>
          </cell>
          <cell r="S40">
            <v>924</v>
          </cell>
          <cell r="T40">
            <v>2513</v>
          </cell>
          <cell r="U40">
            <v>3140</v>
          </cell>
          <cell r="V40">
            <v>2167</v>
          </cell>
          <cell r="W40">
            <v>5307</v>
          </cell>
          <cell r="X40">
            <v>1569</v>
          </cell>
          <cell r="Y40">
            <v>430</v>
          </cell>
          <cell r="Z40">
            <v>1999</v>
          </cell>
          <cell r="AA40">
            <v>9916</v>
          </cell>
          <cell r="AB40">
            <v>0</v>
          </cell>
          <cell r="AC40">
            <v>0</v>
          </cell>
          <cell r="AD40">
            <v>0</v>
          </cell>
          <cell r="AE40">
            <v>1575</v>
          </cell>
          <cell r="AF40">
            <v>1016</v>
          </cell>
          <cell r="AG40">
            <v>2591</v>
          </cell>
          <cell r="AH40">
            <v>3518</v>
          </cell>
          <cell r="AI40">
            <v>2231</v>
          </cell>
          <cell r="AJ40">
            <v>5749</v>
          </cell>
          <cell r="AK40">
            <v>1670</v>
          </cell>
          <cell r="AL40">
            <v>564</v>
          </cell>
          <cell r="AM40">
            <v>2234</v>
          </cell>
          <cell r="AN40">
            <v>10574</v>
          </cell>
          <cell r="AO40">
            <v>0</v>
          </cell>
          <cell r="AP40">
            <v>2</v>
          </cell>
          <cell r="AQ40">
            <v>2</v>
          </cell>
          <cell r="AR40">
            <v>1475</v>
          </cell>
          <cell r="AS40">
            <v>985</v>
          </cell>
          <cell r="AT40">
            <v>2460</v>
          </cell>
          <cell r="AU40">
            <v>3452</v>
          </cell>
          <cell r="AV40">
            <v>1845</v>
          </cell>
          <cell r="AW40">
            <v>5297</v>
          </cell>
          <cell r="AX40">
            <v>1201</v>
          </cell>
          <cell r="AY40">
            <v>399</v>
          </cell>
          <cell r="AZ40">
            <v>1600</v>
          </cell>
          <cell r="BA40">
            <v>9359</v>
          </cell>
          <cell r="BB40">
            <v>0</v>
          </cell>
          <cell r="BC40">
            <v>0</v>
          </cell>
          <cell r="BD40">
            <v>56</v>
          </cell>
          <cell r="BE40">
            <v>52</v>
          </cell>
          <cell r="BF40">
            <v>108</v>
          </cell>
          <cell r="BG40">
            <v>1010</v>
          </cell>
          <cell r="BH40">
            <v>1044</v>
          </cell>
          <cell r="BI40">
            <v>178</v>
          </cell>
          <cell r="BJ40">
            <v>179</v>
          </cell>
          <cell r="BK40">
            <v>2411</v>
          </cell>
          <cell r="BL40">
            <v>1623</v>
          </cell>
          <cell r="BM40">
            <v>1537</v>
          </cell>
          <cell r="BN40">
            <v>341</v>
          </cell>
          <cell r="BO40">
            <v>327</v>
          </cell>
          <cell r="BP40">
            <v>3828</v>
          </cell>
          <cell r="BQ40">
            <v>439</v>
          </cell>
          <cell r="BR40">
            <v>462</v>
          </cell>
          <cell r="BS40">
            <v>157</v>
          </cell>
          <cell r="BT40">
            <v>158</v>
          </cell>
          <cell r="BU40">
            <v>1216</v>
          </cell>
          <cell r="BV40">
            <v>7563</v>
          </cell>
          <cell r="BW40">
            <v>2</v>
          </cell>
          <cell r="BX40">
            <v>1</v>
          </cell>
          <cell r="BY40">
            <v>118</v>
          </cell>
          <cell r="BZ40">
            <v>120</v>
          </cell>
          <cell r="CA40">
            <v>241</v>
          </cell>
          <cell r="CB40">
            <v>1025</v>
          </cell>
          <cell r="CC40">
            <v>1043</v>
          </cell>
          <cell r="CD40">
            <v>346</v>
          </cell>
          <cell r="CE40">
            <v>349</v>
          </cell>
          <cell r="CF40">
            <v>2763</v>
          </cell>
          <cell r="CG40">
            <v>1499</v>
          </cell>
          <cell r="CH40">
            <v>1496</v>
          </cell>
          <cell r="CI40">
            <v>532</v>
          </cell>
          <cell r="CJ40">
            <v>535</v>
          </cell>
          <cell r="CK40">
            <v>4062</v>
          </cell>
          <cell r="CL40">
            <v>545</v>
          </cell>
          <cell r="CM40">
            <v>509</v>
          </cell>
          <cell r="CN40">
            <v>221</v>
          </cell>
          <cell r="CO40">
            <v>217</v>
          </cell>
          <cell r="CP40">
            <v>1492</v>
          </cell>
          <cell r="CQ40">
            <v>8558</v>
          </cell>
          <cell r="CR40">
            <v>0</v>
          </cell>
          <cell r="CS40">
            <v>0</v>
          </cell>
          <cell r="CT40">
            <v>67</v>
          </cell>
          <cell r="CU40">
            <v>62</v>
          </cell>
          <cell r="CV40">
            <v>129</v>
          </cell>
          <cell r="CW40">
            <v>2</v>
          </cell>
          <cell r="CX40">
            <v>0</v>
          </cell>
          <cell r="CY40">
            <v>10</v>
          </cell>
          <cell r="CZ40">
            <v>8</v>
          </cell>
          <cell r="DA40">
            <v>20</v>
          </cell>
          <cell r="DB40">
            <v>2</v>
          </cell>
          <cell r="DC40">
            <v>2</v>
          </cell>
          <cell r="DD40">
            <v>25</v>
          </cell>
          <cell r="DE40">
            <v>26</v>
          </cell>
          <cell r="DF40">
            <v>55</v>
          </cell>
          <cell r="DG40">
            <v>0</v>
          </cell>
          <cell r="DH40">
            <v>0</v>
          </cell>
          <cell r="DI40">
            <v>2</v>
          </cell>
          <cell r="DJ40">
            <v>3</v>
          </cell>
          <cell r="DK40">
            <v>5</v>
          </cell>
          <cell r="DL40">
            <v>209</v>
          </cell>
        </row>
        <row r="41">
          <cell r="A41" t="str">
            <v>ВППБрянскЦФО</v>
          </cell>
          <cell r="B41" t="str">
            <v>Брянский</v>
          </cell>
          <cell r="C41" t="str">
            <v>Брянск</v>
          </cell>
          <cell r="D41" t="str">
            <v>ВПП</v>
          </cell>
          <cell r="E41" t="str">
            <v>ВПП</v>
          </cell>
          <cell r="F41" t="str">
            <v>да</v>
          </cell>
          <cell r="G41" t="str">
            <v>ЦФО</v>
          </cell>
          <cell r="H41" t="str">
            <v>Брянская область</v>
          </cell>
          <cell r="I41" t="str">
            <v>Не является признаком отнесения к МТК</v>
          </cell>
          <cell r="J41" t="str">
            <v>Не является признаком отнесения к МТК</v>
          </cell>
          <cell r="K41" t="str">
            <v>нет</v>
          </cell>
          <cell r="L41" t="str">
            <v>не применимо</v>
          </cell>
          <cell r="M41" t="str">
            <v>не применимо</v>
          </cell>
          <cell r="N41">
            <v>0</v>
          </cell>
          <cell r="O41">
            <v>43</v>
          </cell>
          <cell r="P41">
            <v>29</v>
          </cell>
          <cell r="Q41">
            <v>72</v>
          </cell>
          <cell r="R41">
            <v>22</v>
          </cell>
          <cell r="S41">
            <v>11</v>
          </cell>
          <cell r="T41">
            <v>33</v>
          </cell>
          <cell r="U41">
            <v>47</v>
          </cell>
          <cell r="V41">
            <v>34</v>
          </cell>
          <cell r="W41">
            <v>81</v>
          </cell>
          <cell r="X41">
            <v>28</v>
          </cell>
          <cell r="Y41">
            <v>32</v>
          </cell>
          <cell r="Z41">
            <v>60</v>
          </cell>
          <cell r="AA41">
            <v>246</v>
          </cell>
          <cell r="AB41">
            <v>5</v>
          </cell>
          <cell r="AC41">
            <v>16</v>
          </cell>
          <cell r="AD41">
            <v>21</v>
          </cell>
          <cell r="AE41">
            <v>1243</v>
          </cell>
          <cell r="AF41">
            <v>18</v>
          </cell>
          <cell r="AG41">
            <v>1261</v>
          </cell>
          <cell r="AH41">
            <v>3776</v>
          </cell>
          <cell r="AI41">
            <v>42</v>
          </cell>
          <cell r="AJ41">
            <v>3818</v>
          </cell>
          <cell r="AK41">
            <v>286</v>
          </cell>
          <cell r="AL41">
            <v>23</v>
          </cell>
          <cell r="AM41">
            <v>309</v>
          </cell>
          <cell r="AN41">
            <v>5409</v>
          </cell>
          <cell r="AO41">
            <v>3</v>
          </cell>
          <cell r="AP41">
            <v>0</v>
          </cell>
          <cell r="AQ41">
            <v>3</v>
          </cell>
          <cell r="AR41">
            <v>1345</v>
          </cell>
          <cell r="AS41">
            <v>15</v>
          </cell>
          <cell r="AT41">
            <v>1360</v>
          </cell>
          <cell r="AU41">
            <v>3378</v>
          </cell>
          <cell r="AV41">
            <v>52</v>
          </cell>
          <cell r="AW41">
            <v>3430</v>
          </cell>
          <cell r="AX41">
            <v>290</v>
          </cell>
          <cell r="AY41">
            <v>8</v>
          </cell>
          <cell r="AZ41">
            <v>298</v>
          </cell>
          <cell r="BA41">
            <v>5091</v>
          </cell>
          <cell r="BB41">
            <v>2</v>
          </cell>
          <cell r="BC41">
            <v>1</v>
          </cell>
          <cell r="BD41">
            <v>17</v>
          </cell>
          <cell r="BE41">
            <v>12</v>
          </cell>
          <cell r="BF41">
            <v>32</v>
          </cell>
          <cell r="BG41">
            <v>4</v>
          </cell>
          <cell r="BH41">
            <v>7</v>
          </cell>
          <cell r="BI41">
            <v>10</v>
          </cell>
          <cell r="BJ41">
            <v>9</v>
          </cell>
          <cell r="BK41">
            <v>30</v>
          </cell>
          <cell r="BL41">
            <v>10</v>
          </cell>
          <cell r="BM41">
            <v>7</v>
          </cell>
          <cell r="BN41">
            <v>4</v>
          </cell>
          <cell r="BO41">
            <v>4</v>
          </cell>
          <cell r="BP41">
            <v>25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87</v>
          </cell>
          <cell r="BW41">
            <v>4</v>
          </cell>
          <cell r="BX41">
            <v>9</v>
          </cell>
          <cell r="BY41">
            <v>6</v>
          </cell>
          <cell r="BZ41">
            <v>8</v>
          </cell>
          <cell r="CA41">
            <v>27</v>
          </cell>
          <cell r="CB41">
            <v>1</v>
          </cell>
          <cell r="CC41">
            <v>0</v>
          </cell>
          <cell r="CD41">
            <v>2</v>
          </cell>
          <cell r="CE41">
            <v>2</v>
          </cell>
          <cell r="CF41">
            <v>5</v>
          </cell>
          <cell r="CG41">
            <v>2</v>
          </cell>
          <cell r="CH41">
            <v>10</v>
          </cell>
          <cell r="CI41">
            <v>5</v>
          </cell>
          <cell r="CJ41">
            <v>9</v>
          </cell>
          <cell r="CK41">
            <v>26</v>
          </cell>
          <cell r="CL41">
            <v>8</v>
          </cell>
          <cell r="CM41">
            <v>11</v>
          </cell>
          <cell r="CN41">
            <v>2</v>
          </cell>
          <cell r="CO41">
            <v>4</v>
          </cell>
          <cell r="CP41">
            <v>25</v>
          </cell>
          <cell r="CQ41">
            <v>83</v>
          </cell>
          <cell r="CR41">
            <v>7</v>
          </cell>
          <cell r="CS41">
            <v>4</v>
          </cell>
          <cell r="CT41">
            <v>3</v>
          </cell>
          <cell r="CU41">
            <v>2</v>
          </cell>
          <cell r="CV41">
            <v>16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16</v>
          </cell>
        </row>
        <row r="42">
          <cell r="A42" t="str">
            <v>ЖДППБрянск-ЛьговскийЦФО</v>
          </cell>
          <cell r="B42" t="str">
            <v>Брянский</v>
          </cell>
          <cell r="C42" t="str">
            <v>Брянск-Льговский</v>
          </cell>
          <cell r="D42" t="str">
            <v>ЖДПП</v>
          </cell>
          <cell r="E42" t="str">
            <v>ЖДПП</v>
          </cell>
          <cell r="F42" t="str">
            <v>да</v>
          </cell>
          <cell r="G42" t="str">
            <v>ЦФО</v>
          </cell>
          <cell r="H42" t="str">
            <v>Брянская область</v>
          </cell>
          <cell r="I42" t="str">
            <v>Западный</v>
          </cell>
          <cell r="J42" t="str">
            <v>Сухопутный</v>
          </cell>
          <cell r="K42" t="str">
            <v>нет</v>
          </cell>
          <cell r="L42" t="str">
            <v>Украина</v>
          </cell>
          <cell r="M42" t="str">
            <v>Зерново</v>
          </cell>
          <cell r="N42">
            <v>0</v>
          </cell>
          <cell r="O42">
            <v>1821</v>
          </cell>
          <cell r="P42">
            <v>897</v>
          </cell>
          <cell r="Q42">
            <v>2718</v>
          </cell>
          <cell r="R42">
            <v>1972</v>
          </cell>
          <cell r="S42">
            <v>941</v>
          </cell>
          <cell r="T42">
            <v>2913</v>
          </cell>
          <cell r="U42">
            <v>1789</v>
          </cell>
          <cell r="V42">
            <v>993</v>
          </cell>
          <cell r="W42">
            <v>2782</v>
          </cell>
          <cell r="X42">
            <v>2232</v>
          </cell>
          <cell r="Y42">
            <v>1225</v>
          </cell>
          <cell r="Z42">
            <v>3457</v>
          </cell>
          <cell r="AA42">
            <v>11870</v>
          </cell>
          <cell r="AB42">
            <v>2164</v>
          </cell>
          <cell r="AC42">
            <v>1005</v>
          </cell>
          <cell r="AD42">
            <v>3169</v>
          </cell>
          <cell r="AE42">
            <v>2060</v>
          </cell>
          <cell r="AF42">
            <v>1001</v>
          </cell>
          <cell r="AG42">
            <v>3061</v>
          </cell>
          <cell r="AH42">
            <v>1312</v>
          </cell>
          <cell r="AI42">
            <v>917</v>
          </cell>
          <cell r="AJ42">
            <v>2229</v>
          </cell>
          <cell r="AK42">
            <v>1442</v>
          </cell>
          <cell r="AL42">
            <v>780</v>
          </cell>
          <cell r="AM42">
            <v>2222</v>
          </cell>
          <cell r="AN42">
            <v>10681</v>
          </cell>
          <cell r="AO42">
            <v>2083</v>
          </cell>
          <cell r="AP42">
            <v>524</v>
          </cell>
          <cell r="AQ42">
            <v>2607</v>
          </cell>
          <cell r="AR42">
            <v>1828</v>
          </cell>
          <cell r="AS42">
            <v>562</v>
          </cell>
          <cell r="AT42">
            <v>2390</v>
          </cell>
          <cell r="AU42">
            <v>1519</v>
          </cell>
          <cell r="AV42">
            <v>715</v>
          </cell>
          <cell r="AW42">
            <v>2234</v>
          </cell>
          <cell r="AX42">
            <v>1772</v>
          </cell>
          <cell r="AY42">
            <v>826</v>
          </cell>
          <cell r="AZ42">
            <v>2598</v>
          </cell>
          <cell r="BA42">
            <v>9829</v>
          </cell>
          <cell r="BB42">
            <v>980</v>
          </cell>
          <cell r="BC42">
            <v>1139</v>
          </cell>
          <cell r="BD42">
            <v>193</v>
          </cell>
          <cell r="BE42">
            <v>86</v>
          </cell>
          <cell r="BF42">
            <v>2398</v>
          </cell>
          <cell r="BG42">
            <v>1188</v>
          </cell>
          <cell r="BH42">
            <v>1174</v>
          </cell>
          <cell r="BI42">
            <v>24</v>
          </cell>
          <cell r="BJ42">
            <v>26</v>
          </cell>
          <cell r="BK42">
            <v>2412</v>
          </cell>
          <cell r="BL42">
            <v>1089</v>
          </cell>
          <cell r="BM42">
            <v>1075</v>
          </cell>
          <cell r="BN42">
            <v>14</v>
          </cell>
          <cell r="BO42">
            <v>20</v>
          </cell>
          <cell r="BP42">
            <v>2198</v>
          </cell>
          <cell r="BQ42">
            <v>1167</v>
          </cell>
          <cell r="BR42">
            <v>1149</v>
          </cell>
          <cell r="BS42">
            <v>16</v>
          </cell>
          <cell r="BT42">
            <v>17</v>
          </cell>
          <cell r="BU42">
            <v>2349</v>
          </cell>
          <cell r="BV42">
            <v>9357</v>
          </cell>
          <cell r="BW42">
            <v>1096</v>
          </cell>
          <cell r="BX42">
            <v>1088</v>
          </cell>
          <cell r="BY42">
            <v>10</v>
          </cell>
          <cell r="BZ42">
            <v>13</v>
          </cell>
          <cell r="CA42">
            <v>2207</v>
          </cell>
          <cell r="CB42">
            <v>1129</v>
          </cell>
          <cell r="CC42">
            <v>1106</v>
          </cell>
          <cell r="CD42">
            <v>7</v>
          </cell>
          <cell r="CE42">
            <v>6</v>
          </cell>
          <cell r="CF42">
            <v>2248</v>
          </cell>
          <cell r="CG42">
            <v>695</v>
          </cell>
          <cell r="CH42">
            <v>670</v>
          </cell>
          <cell r="CI42">
            <v>456</v>
          </cell>
          <cell r="CJ42">
            <v>441</v>
          </cell>
          <cell r="CK42">
            <v>2262</v>
          </cell>
          <cell r="CL42">
            <v>726</v>
          </cell>
          <cell r="CM42">
            <v>718</v>
          </cell>
          <cell r="CN42">
            <v>411</v>
          </cell>
          <cell r="CO42">
            <v>409</v>
          </cell>
          <cell r="CP42">
            <v>2264</v>
          </cell>
          <cell r="CQ42">
            <v>8981</v>
          </cell>
          <cell r="CR42">
            <v>201</v>
          </cell>
          <cell r="CS42">
            <v>403</v>
          </cell>
          <cell r="CT42">
            <v>80</v>
          </cell>
          <cell r="CU42">
            <v>130</v>
          </cell>
          <cell r="CV42">
            <v>814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814</v>
          </cell>
        </row>
        <row r="43">
          <cell r="A43" t="str">
            <v>ЖДППБрянск-ОрловскийЦФО</v>
          </cell>
          <cell r="B43" t="str">
            <v>Брянский</v>
          </cell>
          <cell r="C43" t="str">
            <v>Брянск-Орловский</v>
          </cell>
          <cell r="D43" t="str">
            <v>ЖДПП</v>
          </cell>
          <cell r="E43" t="str">
            <v>ЖДПП</v>
          </cell>
          <cell r="F43" t="str">
            <v>да</v>
          </cell>
          <cell r="G43" t="str">
            <v>ЦФО</v>
          </cell>
          <cell r="H43" t="str">
            <v>Брянская область</v>
          </cell>
          <cell r="I43" t="str">
            <v>Не является признаком отнесения к МТК</v>
          </cell>
          <cell r="J43" t="str">
            <v>Не является признаком отнесения к МТК</v>
          </cell>
          <cell r="K43" t="str">
            <v>нет</v>
          </cell>
          <cell r="L43" t="str">
            <v>Украина</v>
          </cell>
          <cell r="M43" t="str">
            <v>Зерново</v>
          </cell>
          <cell r="N43">
            <v>0</v>
          </cell>
          <cell r="O43">
            <v>35963</v>
          </cell>
          <cell r="P43">
            <v>94793</v>
          </cell>
          <cell r="Q43">
            <v>130756</v>
          </cell>
          <cell r="R43">
            <v>67540</v>
          </cell>
          <cell r="S43">
            <v>112947</v>
          </cell>
          <cell r="T43">
            <v>180487</v>
          </cell>
          <cell r="U43">
            <v>80447</v>
          </cell>
          <cell r="V43">
            <v>111171</v>
          </cell>
          <cell r="W43">
            <v>191618</v>
          </cell>
          <cell r="X43">
            <v>47286</v>
          </cell>
          <cell r="Y43">
            <v>108666</v>
          </cell>
          <cell r="Z43">
            <v>155952</v>
          </cell>
          <cell r="AA43">
            <v>658813</v>
          </cell>
          <cell r="AB43">
            <v>39337</v>
          </cell>
          <cell r="AC43">
            <v>113657</v>
          </cell>
          <cell r="AD43">
            <v>152994</v>
          </cell>
          <cell r="AE43">
            <v>86503</v>
          </cell>
          <cell r="AF43">
            <v>124069</v>
          </cell>
          <cell r="AG43">
            <v>210572</v>
          </cell>
          <cell r="AH43">
            <v>108895</v>
          </cell>
          <cell r="AI43">
            <v>136158</v>
          </cell>
          <cell r="AJ43">
            <v>245053</v>
          </cell>
          <cell r="AK43">
            <v>46244</v>
          </cell>
          <cell r="AL43">
            <v>110565</v>
          </cell>
          <cell r="AM43">
            <v>156809</v>
          </cell>
          <cell r="AN43">
            <v>765428</v>
          </cell>
          <cell r="AO43">
            <v>31302</v>
          </cell>
          <cell r="AP43">
            <v>93513</v>
          </cell>
          <cell r="AQ43">
            <v>124815</v>
          </cell>
          <cell r="AR43">
            <v>69175</v>
          </cell>
          <cell r="AS43">
            <v>95495</v>
          </cell>
          <cell r="AT43">
            <v>164670</v>
          </cell>
          <cell r="AU43">
            <v>82499</v>
          </cell>
          <cell r="AV43">
            <v>93420</v>
          </cell>
          <cell r="AW43">
            <v>175919</v>
          </cell>
          <cell r="AX43">
            <v>41831</v>
          </cell>
          <cell r="AY43">
            <v>78365</v>
          </cell>
          <cell r="AZ43">
            <v>120196</v>
          </cell>
          <cell r="BA43">
            <v>585600</v>
          </cell>
          <cell r="BB43">
            <v>9166</v>
          </cell>
          <cell r="BC43">
            <v>17103</v>
          </cell>
          <cell r="BD43">
            <v>18796</v>
          </cell>
          <cell r="BE43">
            <v>40166</v>
          </cell>
          <cell r="BF43">
            <v>85231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85231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</row>
        <row r="44">
          <cell r="A44" t="str">
            <v>МАППБугаевкаЦФО</v>
          </cell>
          <cell r="B44" t="str">
            <v>Белгородский</v>
          </cell>
          <cell r="C44" t="str">
            <v>Бугаевка</v>
          </cell>
          <cell r="D44" t="str">
            <v>АПП</v>
          </cell>
          <cell r="E44" t="str">
            <v>МАПП</v>
          </cell>
          <cell r="F44" t="str">
            <v>да</v>
          </cell>
          <cell r="G44" t="str">
            <v>ЦФО</v>
          </cell>
          <cell r="H44" t="str">
            <v>Воронежская область</v>
          </cell>
          <cell r="I44" t="str">
            <v>Западный</v>
          </cell>
          <cell r="J44" t="str">
            <v>Сухопутный</v>
          </cell>
          <cell r="K44" t="str">
            <v>нет</v>
          </cell>
          <cell r="L44" t="str">
            <v>не применимо (ЛНР)</v>
          </cell>
          <cell r="M44" t="str">
            <v>Просяное</v>
          </cell>
          <cell r="N44">
            <v>730000</v>
          </cell>
          <cell r="O44">
            <v>3163</v>
          </cell>
          <cell r="P44">
            <v>54514</v>
          </cell>
          <cell r="Q44">
            <v>57677</v>
          </cell>
          <cell r="R44">
            <v>6130</v>
          </cell>
          <cell r="S44">
            <v>68650</v>
          </cell>
          <cell r="T44">
            <v>74780</v>
          </cell>
          <cell r="U44">
            <v>8233</v>
          </cell>
          <cell r="V44">
            <v>78044</v>
          </cell>
          <cell r="W44">
            <v>86277</v>
          </cell>
          <cell r="X44">
            <v>5824</v>
          </cell>
          <cell r="Y44">
            <v>73229</v>
          </cell>
          <cell r="Z44">
            <v>79053</v>
          </cell>
          <cell r="AA44">
            <v>297787</v>
          </cell>
          <cell r="AB44">
            <v>4448</v>
          </cell>
          <cell r="AC44">
            <v>59807</v>
          </cell>
          <cell r="AD44">
            <v>64255</v>
          </cell>
          <cell r="AE44">
            <v>8107</v>
          </cell>
          <cell r="AF44">
            <v>74110</v>
          </cell>
          <cell r="AG44">
            <v>82217</v>
          </cell>
          <cell r="AH44">
            <v>11850</v>
          </cell>
          <cell r="AI44">
            <v>89544</v>
          </cell>
          <cell r="AJ44">
            <v>101394</v>
          </cell>
          <cell r="AK44">
            <v>5624</v>
          </cell>
          <cell r="AL44">
            <v>71897</v>
          </cell>
          <cell r="AM44">
            <v>77521</v>
          </cell>
          <cell r="AN44">
            <v>325387</v>
          </cell>
          <cell r="AO44">
            <v>3386</v>
          </cell>
          <cell r="AP44">
            <v>49837</v>
          </cell>
          <cell r="AQ44">
            <v>53223</v>
          </cell>
          <cell r="AR44">
            <v>8538</v>
          </cell>
          <cell r="AS44">
            <v>61107</v>
          </cell>
          <cell r="AT44">
            <v>69645</v>
          </cell>
          <cell r="AU44">
            <v>11190</v>
          </cell>
          <cell r="AV44">
            <v>70412</v>
          </cell>
          <cell r="AW44">
            <v>81602</v>
          </cell>
          <cell r="AX44">
            <v>5764</v>
          </cell>
          <cell r="AY44">
            <v>52607</v>
          </cell>
          <cell r="AZ44">
            <v>58371</v>
          </cell>
          <cell r="BA44">
            <v>262841</v>
          </cell>
          <cell r="BB44">
            <v>2111</v>
          </cell>
          <cell r="BC44">
            <v>1677</v>
          </cell>
          <cell r="BD44">
            <v>16835</v>
          </cell>
          <cell r="BE44">
            <v>16735</v>
          </cell>
          <cell r="BF44">
            <v>37358</v>
          </cell>
          <cell r="BG44">
            <v>2</v>
          </cell>
          <cell r="BH44">
            <v>1</v>
          </cell>
          <cell r="BI44">
            <v>15</v>
          </cell>
          <cell r="BJ44">
            <v>59</v>
          </cell>
          <cell r="BK44">
            <v>77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37435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140</v>
          </cell>
          <cell r="CS44">
            <v>120</v>
          </cell>
          <cell r="CT44">
            <v>1552</v>
          </cell>
          <cell r="CU44">
            <v>257</v>
          </cell>
          <cell r="CV44">
            <v>2069</v>
          </cell>
          <cell r="CW44">
            <v>1660</v>
          </cell>
          <cell r="CX44">
            <v>1679</v>
          </cell>
          <cell r="CY44">
            <v>5993</v>
          </cell>
          <cell r="CZ44">
            <v>3222</v>
          </cell>
          <cell r="DA44">
            <v>12554</v>
          </cell>
          <cell r="DB44">
            <v>9359</v>
          </cell>
          <cell r="DC44">
            <v>8744</v>
          </cell>
          <cell r="DD44">
            <v>15579</v>
          </cell>
          <cell r="DE44">
            <v>10150</v>
          </cell>
          <cell r="DF44">
            <v>43832</v>
          </cell>
          <cell r="DG44">
            <v>24696</v>
          </cell>
          <cell r="DH44">
            <v>22824</v>
          </cell>
          <cell r="DI44">
            <v>15807</v>
          </cell>
          <cell r="DJ44">
            <v>12615</v>
          </cell>
          <cell r="DK44">
            <v>75942</v>
          </cell>
          <cell r="DL44">
            <v>134397</v>
          </cell>
        </row>
        <row r="45">
          <cell r="A45" t="str">
            <v>МАППБугристоеУФО</v>
          </cell>
          <cell r="B45" t="str">
            <v>Уральский</v>
          </cell>
          <cell r="C45" t="str">
            <v>Бугристое</v>
          </cell>
          <cell r="D45" t="str">
            <v>АПП</v>
          </cell>
          <cell r="E45" t="str">
            <v>МАПП</v>
          </cell>
          <cell r="F45" t="str">
            <v>да</v>
          </cell>
          <cell r="G45" t="str">
            <v>УФО</v>
          </cell>
          <cell r="H45" t="str">
            <v>Челябинская область</v>
          </cell>
          <cell r="I45" t="str">
            <v>Не является признаком отнесения к МТК</v>
          </cell>
          <cell r="J45" t="str">
            <v>Не является признаком отнесения к МТК</v>
          </cell>
          <cell r="K45" t="str">
            <v>нет</v>
          </cell>
          <cell r="L45" t="str">
            <v>Республика Казахстан</v>
          </cell>
          <cell r="M45" t="str">
            <v>Кайрак</v>
          </cell>
          <cell r="N45">
            <v>2555000</v>
          </cell>
          <cell r="O45">
            <v>110573</v>
          </cell>
          <cell r="P45">
            <v>273257</v>
          </cell>
          <cell r="Q45">
            <v>383830</v>
          </cell>
          <cell r="R45">
            <v>155615</v>
          </cell>
          <cell r="S45">
            <v>357249</v>
          </cell>
          <cell r="T45">
            <v>512864</v>
          </cell>
          <cell r="U45">
            <v>203992</v>
          </cell>
          <cell r="V45">
            <v>433279</v>
          </cell>
          <cell r="W45">
            <v>637271</v>
          </cell>
          <cell r="X45">
            <v>128049</v>
          </cell>
          <cell r="Y45">
            <v>324071</v>
          </cell>
          <cell r="Z45">
            <v>452120</v>
          </cell>
          <cell r="AA45">
            <v>1986085</v>
          </cell>
          <cell r="AB45">
            <v>108965</v>
          </cell>
          <cell r="AC45">
            <v>270761</v>
          </cell>
          <cell r="AD45">
            <v>379726</v>
          </cell>
          <cell r="AE45">
            <v>153405</v>
          </cell>
          <cell r="AF45">
            <v>340822</v>
          </cell>
          <cell r="AG45">
            <v>494227</v>
          </cell>
          <cell r="AH45">
            <v>199654</v>
          </cell>
          <cell r="AI45">
            <v>429748</v>
          </cell>
          <cell r="AJ45">
            <v>629402</v>
          </cell>
          <cell r="AK45">
            <v>128344</v>
          </cell>
          <cell r="AL45">
            <v>330189</v>
          </cell>
          <cell r="AM45">
            <v>458533</v>
          </cell>
          <cell r="AN45">
            <v>1961888</v>
          </cell>
          <cell r="AO45">
            <v>115115</v>
          </cell>
          <cell r="AP45">
            <v>279201</v>
          </cell>
          <cell r="AQ45">
            <v>394316</v>
          </cell>
          <cell r="AR45">
            <v>171738</v>
          </cell>
          <cell r="AS45">
            <v>359536</v>
          </cell>
          <cell r="AT45">
            <v>531274</v>
          </cell>
          <cell r="AU45">
            <v>220067</v>
          </cell>
          <cell r="AV45">
            <v>462849</v>
          </cell>
          <cell r="AW45">
            <v>682916</v>
          </cell>
          <cell r="AX45">
            <v>145152</v>
          </cell>
          <cell r="AY45">
            <v>354223</v>
          </cell>
          <cell r="AZ45">
            <v>499375</v>
          </cell>
          <cell r="BA45">
            <v>2107881</v>
          </cell>
          <cell r="BB45">
            <v>59905</v>
          </cell>
          <cell r="BC45">
            <v>51432</v>
          </cell>
          <cell r="BD45">
            <v>125587</v>
          </cell>
          <cell r="BE45">
            <v>124333</v>
          </cell>
          <cell r="BF45">
            <v>361257</v>
          </cell>
          <cell r="BG45">
            <v>7179</v>
          </cell>
          <cell r="BH45">
            <v>6698</v>
          </cell>
          <cell r="BI45">
            <v>34235</v>
          </cell>
          <cell r="BJ45">
            <v>38791</v>
          </cell>
          <cell r="BK45">
            <v>86903</v>
          </cell>
          <cell r="BL45">
            <v>19954</v>
          </cell>
          <cell r="BM45">
            <v>19412</v>
          </cell>
          <cell r="BN45">
            <v>57502</v>
          </cell>
          <cell r="BO45">
            <v>56887</v>
          </cell>
          <cell r="BP45">
            <v>153755</v>
          </cell>
          <cell r="BQ45">
            <v>15030</v>
          </cell>
          <cell r="BR45">
            <v>15380</v>
          </cell>
          <cell r="BS45">
            <v>46647</v>
          </cell>
          <cell r="BT45">
            <v>50193</v>
          </cell>
          <cell r="BU45">
            <v>127250</v>
          </cell>
          <cell r="BV45">
            <v>729165</v>
          </cell>
          <cell r="BW45">
            <v>16160</v>
          </cell>
          <cell r="BX45">
            <v>14253</v>
          </cell>
          <cell r="BY45">
            <v>42782</v>
          </cell>
          <cell r="BZ45">
            <v>42482</v>
          </cell>
          <cell r="CA45">
            <v>115677</v>
          </cell>
          <cell r="CB45">
            <v>25620</v>
          </cell>
          <cell r="CC45">
            <v>27346</v>
          </cell>
          <cell r="CD45">
            <v>59313</v>
          </cell>
          <cell r="CE45">
            <v>59537</v>
          </cell>
          <cell r="CF45">
            <v>171816</v>
          </cell>
          <cell r="CG45">
            <v>34890</v>
          </cell>
          <cell r="CH45">
            <v>31242</v>
          </cell>
          <cell r="CI45">
            <v>71049</v>
          </cell>
          <cell r="CJ45">
            <v>73260</v>
          </cell>
          <cell r="CK45">
            <v>210441</v>
          </cell>
          <cell r="CL45">
            <v>24911</v>
          </cell>
          <cell r="CM45">
            <v>27945</v>
          </cell>
          <cell r="CN45">
            <v>56925</v>
          </cell>
          <cell r="CO45">
            <v>65238</v>
          </cell>
          <cell r="CP45">
            <v>175019</v>
          </cell>
          <cell r="CQ45">
            <v>672953</v>
          </cell>
          <cell r="CR45">
            <v>27355</v>
          </cell>
          <cell r="CS45">
            <v>23019</v>
          </cell>
          <cell r="CT45">
            <v>53006</v>
          </cell>
          <cell r="CU45">
            <v>55923</v>
          </cell>
          <cell r="CV45">
            <v>159303</v>
          </cell>
          <cell r="CW45">
            <v>64969</v>
          </cell>
          <cell r="CX45">
            <v>73809</v>
          </cell>
          <cell r="CY45">
            <v>101186</v>
          </cell>
          <cell r="CZ45">
            <v>101873</v>
          </cell>
          <cell r="DA45">
            <v>341837</v>
          </cell>
          <cell r="DB45">
            <v>120792</v>
          </cell>
          <cell r="DC45">
            <v>128100</v>
          </cell>
          <cell r="DD45">
            <v>152933</v>
          </cell>
          <cell r="DE45">
            <v>152942</v>
          </cell>
          <cell r="DF45">
            <v>554767</v>
          </cell>
          <cell r="DG45">
            <v>69579</v>
          </cell>
          <cell r="DH45">
            <v>69549</v>
          </cell>
          <cell r="DI45">
            <v>118714</v>
          </cell>
          <cell r="DJ45">
            <v>140959</v>
          </cell>
          <cell r="DK45">
            <v>398801</v>
          </cell>
          <cell r="DL45">
            <v>1454708</v>
          </cell>
        </row>
        <row r="46">
          <cell r="A46" t="str">
            <v>МАППБурачкиСЗФО</v>
          </cell>
          <cell r="B46" t="str">
            <v>Псковский</v>
          </cell>
          <cell r="C46" t="str">
            <v>Бурачки</v>
          </cell>
          <cell r="D46" t="str">
            <v>АПП</v>
          </cell>
          <cell r="E46" t="str">
            <v>МАПП</v>
          </cell>
          <cell r="F46" t="str">
            <v>да</v>
          </cell>
          <cell r="G46" t="str">
            <v>СЗФО</v>
          </cell>
          <cell r="H46" t="str">
            <v>Псковская область</v>
          </cell>
          <cell r="I46" t="str">
            <v>Западный</v>
          </cell>
          <cell r="J46" t="str">
            <v>Сухопутный</v>
          </cell>
          <cell r="K46" t="str">
            <v>нет</v>
          </cell>
          <cell r="L46" t="str">
            <v>Латвийская Республика</v>
          </cell>
          <cell r="M46" t="str">
            <v>Терехово</v>
          </cell>
          <cell r="N46">
            <v>1460000</v>
          </cell>
          <cell r="O46">
            <v>41582</v>
          </cell>
          <cell r="P46">
            <v>82153</v>
          </cell>
          <cell r="Q46">
            <v>123735</v>
          </cell>
          <cell r="R46">
            <v>48145</v>
          </cell>
          <cell r="S46">
            <v>92735</v>
          </cell>
          <cell r="T46">
            <v>140880</v>
          </cell>
          <cell r="U46">
            <v>69242</v>
          </cell>
          <cell r="V46">
            <v>106951</v>
          </cell>
          <cell r="W46">
            <v>176193</v>
          </cell>
          <cell r="X46">
            <v>38965</v>
          </cell>
          <cell r="Y46">
            <v>83764</v>
          </cell>
          <cell r="Z46">
            <v>122729</v>
          </cell>
          <cell r="AA46">
            <v>563537</v>
          </cell>
          <cell r="AB46">
            <v>38058</v>
          </cell>
          <cell r="AC46">
            <v>79161</v>
          </cell>
          <cell r="AD46">
            <v>117219</v>
          </cell>
          <cell r="AE46">
            <v>54578</v>
          </cell>
          <cell r="AF46">
            <v>96557</v>
          </cell>
          <cell r="AG46">
            <v>151135</v>
          </cell>
          <cell r="AH46">
            <v>78240</v>
          </cell>
          <cell r="AI46">
            <v>113176</v>
          </cell>
          <cell r="AJ46">
            <v>191416</v>
          </cell>
          <cell r="AK46">
            <v>47489</v>
          </cell>
          <cell r="AL46">
            <v>93382</v>
          </cell>
          <cell r="AM46">
            <v>140871</v>
          </cell>
          <cell r="AN46">
            <v>600641</v>
          </cell>
          <cell r="AO46">
            <v>43059</v>
          </cell>
          <cell r="AP46">
            <v>79371</v>
          </cell>
          <cell r="AQ46">
            <v>122430</v>
          </cell>
          <cell r="AR46">
            <v>57651</v>
          </cell>
          <cell r="AS46">
            <v>88942</v>
          </cell>
          <cell r="AT46">
            <v>146593</v>
          </cell>
          <cell r="AU46">
            <v>70456</v>
          </cell>
          <cell r="AV46">
            <v>102553</v>
          </cell>
          <cell r="AW46">
            <v>173009</v>
          </cell>
          <cell r="AX46">
            <v>43532</v>
          </cell>
          <cell r="AY46">
            <v>88284</v>
          </cell>
          <cell r="AZ46">
            <v>131816</v>
          </cell>
          <cell r="BA46">
            <v>573848</v>
          </cell>
          <cell r="BB46">
            <v>25013</v>
          </cell>
          <cell r="BC46">
            <v>20984</v>
          </cell>
          <cell r="BD46">
            <v>40305</v>
          </cell>
          <cell r="BE46">
            <v>32481</v>
          </cell>
          <cell r="BF46">
            <v>118783</v>
          </cell>
          <cell r="BG46">
            <v>9032</v>
          </cell>
          <cell r="BH46">
            <v>6053</v>
          </cell>
          <cell r="BI46">
            <v>10786</v>
          </cell>
          <cell r="BJ46">
            <v>6123</v>
          </cell>
          <cell r="BK46">
            <v>31994</v>
          </cell>
          <cell r="BL46">
            <v>14288</v>
          </cell>
          <cell r="BM46">
            <v>9283</v>
          </cell>
          <cell r="BN46">
            <v>14431</v>
          </cell>
          <cell r="BO46">
            <v>7010</v>
          </cell>
          <cell r="BP46">
            <v>45012</v>
          </cell>
          <cell r="BQ46">
            <v>13699</v>
          </cell>
          <cell r="BR46">
            <v>6566</v>
          </cell>
          <cell r="BS46">
            <v>19029</v>
          </cell>
          <cell r="BT46">
            <v>7646</v>
          </cell>
          <cell r="BU46">
            <v>46940</v>
          </cell>
          <cell r="BV46">
            <v>242729</v>
          </cell>
          <cell r="BW46">
            <v>10565</v>
          </cell>
          <cell r="BX46">
            <v>5453</v>
          </cell>
          <cell r="BY46">
            <v>14296</v>
          </cell>
          <cell r="BZ46">
            <v>5954</v>
          </cell>
          <cell r="CA46">
            <v>36268</v>
          </cell>
          <cell r="CB46">
            <v>13946</v>
          </cell>
          <cell r="CC46">
            <v>7175</v>
          </cell>
          <cell r="CD46">
            <v>17267</v>
          </cell>
          <cell r="CE46">
            <v>6837</v>
          </cell>
          <cell r="CF46">
            <v>45225</v>
          </cell>
          <cell r="CG46">
            <v>17194</v>
          </cell>
          <cell r="CH46">
            <v>10104</v>
          </cell>
          <cell r="CI46">
            <v>19362</v>
          </cell>
          <cell r="CJ46">
            <v>7057</v>
          </cell>
          <cell r="CK46">
            <v>53717</v>
          </cell>
          <cell r="CL46">
            <v>15491</v>
          </cell>
          <cell r="CM46">
            <v>8358</v>
          </cell>
          <cell r="CN46">
            <v>16518</v>
          </cell>
          <cell r="CO46">
            <v>6408</v>
          </cell>
          <cell r="CP46">
            <v>46775</v>
          </cell>
          <cell r="CQ46">
            <v>181985</v>
          </cell>
          <cell r="CR46">
            <v>13199</v>
          </cell>
          <cell r="CS46">
            <v>8219</v>
          </cell>
          <cell r="CT46">
            <v>18359</v>
          </cell>
          <cell r="CU46">
            <v>15617</v>
          </cell>
          <cell r="CV46">
            <v>55394</v>
          </cell>
          <cell r="CW46">
            <v>16706</v>
          </cell>
          <cell r="CX46">
            <v>11123</v>
          </cell>
          <cell r="CY46">
            <v>35841</v>
          </cell>
          <cell r="CZ46">
            <v>54247</v>
          </cell>
          <cell r="DA46">
            <v>117917</v>
          </cell>
          <cell r="DB46">
            <v>16815</v>
          </cell>
          <cell r="DC46">
            <v>13803</v>
          </cell>
          <cell r="DD46">
            <v>37152</v>
          </cell>
          <cell r="DE46">
            <v>44820</v>
          </cell>
          <cell r="DF46">
            <v>112590</v>
          </cell>
          <cell r="DG46">
            <v>9595</v>
          </cell>
          <cell r="DH46">
            <v>8655</v>
          </cell>
          <cell r="DI46">
            <v>31029</v>
          </cell>
          <cell r="DJ46">
            <v>31628</v>
          </cell>
          <cell r="DK46">
            <v>80907</v>
          </cell>
          <cell r="DL46">
            <v>366808</v>
          </cell>
        </row>
        <row r="47">
          <cell r="A47" t="str">
            <v>ЖДППБускульскийУФО</v>
          </cell>
          <cell r="B47" t="str">
            <v>Уральский</v>
          </cell>
          <cell r="C47" t="str">
            <v>Бускульский</v>
          </cell>
          <cell r="D47" t="str">
            <v>ЖДПП</v>
          </cell>
          <cell r="E47" t="str">
            <v>ЖДПП</v>
          </cell>
          <cell r="F47" t="str">
            <v>нет</v>
          </cell>
          <cell r="G47" t="str">
            <v>УФО</v>
          </cell>
          <cell r="H47" t="str">
            <v>Челябинская область</v>
          </cell>
          <cell r="I47" t="str">
            <v>Не является признаком отнесения к МТК</v>
          </cell>
          <cell r="J47" t="str">
            <v>Не является признаком отнесения к МТК</v>
          </cell>
          <cell r="K47" t="str">
            <v>нет</v>
          </cell>
          <cell r="L47" t="str">
            <v>Республика Казахстан</v>
          </cell>
          <cell r="M47" t="str">
            <v>Бускуль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</row>
        <row r="48">
          <cell r="A48" t="str">
            <v>ЖДППБусловскаяСЗФО</v>
          </cell>
          <cell r="B48" t="str">
            <v>Санкт-Петербургский</v>
          </cell>
          <cell r="C48" t="str">
            <v>Бусловская</v>
          </cell>
          <cell r="D48" t="str">
            <v>ЖДПП</v>
          </cell>
          <cell r="E48" t="str">
            <v>ЖДПП</v>
          </cell>
          <cell r="F48" t="str">
            <v>да</v>
          </cell>
          <cell r="G48" t="str">
            <v>СЗФО</v>
          </cell>
          <cell r="H48" t="str">
            <v>Ленинградская область</v>
          </cell>
          <cell r="I48" t="str">
            <v>Западный</v>
          </cell>
          <cell r="J48" t="str">
            <v>Сухопутный</v>
          </cell>
          <cell r="K48" t="str">
            <v>нет</v>
          </cell>
          <cell r="L48" t="str">
            <v>Финляндская Республика</v>
          </cell>
          <cell r="M48" t="str">
            <v>Вайниккала</v>
          </cell>
          <cell r="N48">
            <v>0</v>
          </cell>
          <cell r="O48">
            <v>2744</v>
          </cell>
          <cell r="P48">
            <v>0</v>
          </cell>
          <cell r="Q48">
            <v>2744</v>
          </cell>
          <cell r="R48">
            <v>2801</v>
          </cell>
          <cell r="S48">
            <v>0</v>
          </cell>
          <cell r="T48">
            <v>2801</v>
          </cell>
          <cell r="U48">
            <v>2788</v>
          </cell>
          <cell r="V48">
            <v>0</v>
          </cell>
          <cell r="W48">
            <v>2788</v>
          </cell>
          <cell r="X48">
            <v>2893</v>
          </cell>
          <cell r="Y48">
            <v>0</v>
          </cell>
          <cell r="Z48">
            <v>2893</v>
          </cell>
          <cell r="AA48">
            <v>11226</v>
          </cell>
          <cell r="AB48">
            <v>3040</v>
          </cell>
          <cell r="AC48">
            <v>0</v>
          </cell>
          <cell r="AD48">
            <v>3040</v>
          </cell>
          <cell r="AE48">
            <v>2868</v>
          </cell>
          <cell r="AF48">
            <v>0</v>
          </cell>
          <cell r="AG48">
            <v>2868</v>
          </cell>
          <cell r="AH48">
            <v>2854</v>
          </cell>
          <cell r="AI48">
            <v>0</v>
          </cell>
          <cell r="AJ48">
            <v>2854</v>
          </cell>
          <cell r="AK48">
            <v>2789</v>
          </cell>
          <cell r="AL48">
            <v>0</v>
          </cell>
          <cell r="AM48">
            <v>2789</v>
          </cell>
          <cell r="AN48">
            <v>11551</v>
          </cell>
          <cell r="AO48">
            <v>2874</v>
          </cell>
          <cell r="AP48">
            <v>0</v>
          </cell>
          <cell r="AQ48">
            <v>2874</v>
          </cell>
          <cell r="AR48">
            <v>3015</v>
          </cell>
          <cell r="AS48">
            <v>0</v>
          </cell>
          <cell r="AT48">
            <v>3015</v>
          </cell>
          <cell r="AU48">
            <v>2889</v>
          </cell>
          <cell r="AV48">
            <v>0</v>
          </cell>
          <cell r="AW48">
            <v>2889</v>
          </cell>
          <cell r="AX48">
            <v>2916</v>
          </cell>
          <cell r="AY48">
            <v>0</v>
          </cell>
          <cell r="AZ48">
            <v>2916</v>
          </cell>
          <cell r="BA48">
            <v>11694</v>
          </cell>
          <cell r="BB48">
            <v>1480</v>
          </cell>
          <cell r="BC48">
            <v>1502</v>
          </cell>
          <cell r="BD48">
            <v>0</v>
          </cell>
          <cell r="BE48">
            <v>0</v>
          </cell>
          <cell r="BF48">
            <v>2982</v>
          </cell>
          <cell r="BG48">
            <v>1411</v>
          </cell>
          <cell r="BH48">
            <v>1426</v>
          </cell>
          <cell r="BI48">
            <v>0</v>
          </cell>
          <cell r="BJ48">
            <v>0</v>
          </cell>
          <cell r="BK48">
            <v>2837</v>
          </cell>
          <cell r="BL48">
            <v>1240</v>
          </cell>
          <cell r="BM48">
            <v>1254</v>
          </cell>
          <cell r="BN48">
            <v>0</v>
          </cell>
          <cell r="BO48">
            <v>0</v>
          </cell>
          <cell r="BP48">
            <v>2494</v>
          </cell>
          <cell r="BQ48">
            <v>1290</v>
          </cell>
          <cell r="BR48">
            <v>1284</v>
          </cell>
          <cell r="BS48">
            <v>0</v>
          </cell>
          <cell r="BT48">
            <v>0</v>
          </cell>
          <cell r="BU48">
            <v>2574</v>
          </cell>
          <cell r="BV48">
            <v>10887</v>
          </cell>
          <cell r="BW48">
            <v>1253</v>
          </cell>
          <cell r="BX48">
            <v>1264</v>
          </cell>
          <cell r="BY48">
            <v>0</v>
          </cell>
          <cell r="BZ48">
            <v>0</v>
          </cell>
          <cell r="CA48">
            <v>2517</v>
          </cell>
          <cell r="CB48">
            <v>1297</v>
          </cell>
          <cell r="CC48">
            <v>1303</v>
          </cell>
          <cell r="CD48">
            <v>0</v>
          </cell>
          <cell r="CE48">
            <v>0</v>
          </cell>
          <cell r="CF48">
            <v>2600</v>
          </cell>
          <cell r="CG48">
            <v>1446</v>
          </cell>
          <cell r="CH48">
            <v>1452</v>
          </cell>
          <cell r="CI48">
            <v>0</v>
          </cell>
          <cell r="CJ48">
            <v>0</v>
          </cell>
          <cell r="CK48">
            <v>2898</v>
          </cell>
          <cell r="CL48">
            <v>1479</v>
          </cell>
          <cell r="CM48">
            <v>1491</v>
          </cell>
          <cell r="CN48">
            <v>0</v>
          </cell>
          <cell r="CO48">
            <v>0</v>
          </cell>
          <cell r="CP48">
            <v>2970</v>
          </cell>
          <cell r="CQ48">
            <v>10985</v>
          </cell>
          <cell r="CR48">
            <v>1257</v>
          </cell>
          <cell r="CS48">
            <v>1266</v>
          </cell>
          <cell r="CT48">
            <v>0</v>
          </cell>
          <cell r="CU48">
            <v>0</v>
          </cell>
          <cell r="CV48">
            <v>2523</v>
          </cell>
          <cell r="CW48">
            <v>936</v>
          </cell>
          <cell r="CX48">
            <v>936</v>
          </cell>
          <cell r="CY48">
            <v>0</v>
          </cell>
          <cell r="CZ48">
            <v>0</v>
          </cell>
          <cell r="DA48">
            <v>1872</v>
          </cell>
          <cell r="DB48">
            <v>792</v>
          </cell>
          <cell r="DC48">
            <v>792</v>
          </cell>
          <cell r="DD48">
            <v>0</v>
          </cell>
          <cell r="DE48">
            <v>0</v>
          </cell>
          <cell r="DF48">
            <v>1584</v>
          </cell>
          <cell r="DG48">
            <v>844</v>
          </cell>
          <cell r="DH48">
            <v>844</v>
          </cell>
          <cell r="DI48">
            <v>0</v>
          </cell>
          <cell r="DJ48">
            <v>0</v>
          </cell>
          <cell r="DK48">
            <v>1688</v>
          </cell>
          <cell r="DL48">
            <v>7667</v>
          </cell>
        </row>
        <row r="49">
          <cell r="A49" t="str">
            <v>ДАППВалуйкиЦФО</v>
          </cell>
          <cell r="B49" t="str">
            <v>Белгородский</v>
          </cell>
          <cell r="C49" t="str">
            <v>Валуйки</v>
          </cell>
          <cell r="D49" t="str">
            <v>АПП</v>
          </cell>
          <cell r="E49" t="str">
            <v>ДАПП</v>
          </cell>
          <cell r="F49" t="str">
            <v>да</v>
          </cell>
          <cell r="G49" t="str">
            <v>ЦФО</v>
          </cell>
          <cell r="H49" t="str">
            <v>Белгородская область</v>
          </cell>
          <cell r="I49" t="str">
            <v>Западный</v>
          </cell>
          <cell r="J49" t="str">
            <v>Сухопутный</v>
          </cell>
          <cell r="K49" t="str">
            <v>нет</v>
          </cell>
          <cell r="L49" t="str">
            <v>не применимо (ЛНР)</v>
          </cell>
          <cell r="M49" t="str">
            <v>Демино-Александровка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12</v>
          </cell>
          <cell r="S49">
            <v>44</v>
          </cell>
          <cell r="T49">
            <v>56</v>
          </cell>
          <cell r="U49">
            <v>0</v>
          </cell>
          <cell r="V49">
            <v>1</v>
          </cell>
          <cell r="W49">
            <v>1</v>
          </cell>
          <cell r="X49">
            <v>0</v>
          </cell>
          <cell r="Y49">
            <v>0</v>
          </cell>
          <cell r="Z49">
            <v>0</v>
          </cell>
          <cell r="AA49">
            <v>57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184</v>
          </cell>
          <cell r="DC49">
            <v>166</v>
          </cell>
          <cell r="DD49">
            <v>2259</v>
          </cell>
          <cell r="DE49">
            <v>519</v>
          </cell>
          <cell r="DF49">
            <v>3128</v>
          </cell>
          <cell r="DG49">
            <v>81703</v>
          </cell>
          <cell r="DH49">
            <v>80965</v>
          </cell>
          <cell r="DI49">
            <v>12882</v>
          </cell>
          <cell r="DJ49">
            <v>12087</v>
          </cell>
          <cell r="DK49">
            <v>187637</v>
          </cell>
          <cell r="DL49">
            <v>190765</v>
          </cell>
        </row>
        <row r="50">
          <cell r="A50" t="str">
            <v>ЖДППВалуйкиЦФО</v>
          </cell>
          <cell r="B50" t="str">
            <v>Белгородский</v>
          </cell>
          <cell r="C50" t="str">
            <v>Валуйки</v>
          </cell>
          <cell r="D50" t="str">
            <v>ЖДПП</v>
          </cell>
          <cell r="E50" t="str">
            <v>ЖДПП</v>
          </cell>
          <cell r="F50" t="str">
            <v>да</v>
          </cell>
          <cell r="G50" t="str">
            <v>ЦФО</v>
          </cell>
          <cell r="H50" t="str">
            <v>Белгородская область</v>
          </cell>
          <cell r="I50" t="str">
            <v>Западный</v>
          </cell>
          <cell r="J50" t="str">
            <v>Сухопутный</v>
          </cell>
          <cell r="K50" t="str">
            <v>нет</v>
          </cell>
          <cell r="L50" t="str">
            <v>не применимо (ЛНР)</v>
          </cell>
          <cell r="M50" t="str">
            <v>Тополи</v>
          </cell>
          <cell r="N50">
            <v>0</v>
          </cell>
          <cell r="O50">
            <v>1067</v>
          </cell>
          <cell r="P50">
            <v>14165</v>
          </cell>
          <cell r="Q50">
            <v>15232</v>
          </cell>
          <cell r="R50">
            <v>1233</v>
          </cell>
          <cell r="S50">
            <v>15873</v>
          </cell>
          <cell r="T50">
            <v>17106</v>
          </cell>
          <cell r="U50">
            <v>1561</v>
          </cell>
          <cell r="V50">
            <v>19294</v>
          </cell>
          <cell r="W50">
            <v>20855</v>
          </cell>
          <cell r="X50">
            <v>1321</v>
          </cell>
          <cell r="Y50">
            <v>16340</v>
          </cell>
          <cell r="Z50">
            <v>17661</v>
          </cell>
          <cell r="AA50">
            <v>70854</v>
          </cell>
          <cell r="AB50">
            <v>530</v>
          </cell>
          <cell r="AC50">
            <v>12318</v>
          </cell>
          <cell r="AD50">
            <v>12848</v>
          </cell>
          <cell r="AE50">
            <v>1223</v>
          </cell>
          <cell r="AF50">
            <v>13457</v>
          </cell>
          <cell r="AG50">
            <v>14680</v>
          </cell>
          <cell r="AH50">
            <v>2051</v>
          </cell>
          <cell r="AI50">
            <v>16976</v>
          </cell>
          <cell r="AJ50">
            <v>19027</v>
          </cell>
          <cell r="AK50">
            <v>1024</v>
          </cell>
          <cell r="AL50">
            <v>12669</v>
          </cell>
          <cell r="AM50">
            <v>13693</v>
          </cell>
          <cell r="AN50">
            <v>60248</v>
          </cell>
          <cell r="AO50">
            <v>702</v>
          </cell>
          <cell r="AP50">
            <v>10560</v>
          </cell>
          <cell r="AQ50">
            <v>11262</v>
          </cell>
          <cell r="AR50">
            <v>1544</v>
          </cell>
          <cell r="AS50">
            <v>12885</v>
          </cell>
          <cell r="AT50">
            <v>14429</v>
          </cell>
          <cell r="AU50">
            <v>2349</v>
          </cell>
          <cell r="AV50">
            <v>13497</v>
          </cell>
          <cell r="AW50">
            <v>15846</v>
          </cell>
          <cell r="AX50">
            <v>1429</v>
          </cell>
          <cell r="AY50">
            <v>10815</v>
          </cell>
          <cell r="AZ50">
            <v>12244</v>
          </cell>
          <cell r="BA50">
            <v>53781</v>
          </cell>
          <cell r="BB50">
            <v>472</v>
          </cell>
          <cell r="BC50">
            <v>321</v>
          </cell>
          <cell r="BD50">
            <v>3562</v>
          </cell>
          <cell r="BE50">
            <v>3421</v>
          </cell>
          <cell r="BF50">
            <v>7776</v>
          </cell>
          <cell r="BG50">
            <v>0</v>
          </cell>
          <cell r="BH50">
            <v>0</v>
          </cell>
          <cell r="BI50">
            <v>2420</v>
          </cell>
          <cell r="BJ50">
            <v>2413</v>
          </cell>
          <cell r="BK50">
            <v>4833</v>
          </cell>
          <cell r="BL50">
            <v>0</v>
          </cell>
          <cell r="BM50">
            <v>0</v>
          </cell>
          <cell r="BN50">
            <v>2642</v>
          </cell>
          <cell r="BO50">
            <v>2627</v>
          </cell>
          <cell r="BP50">
            <v>5269</v>
          </cell>
          <cell r="BQ50">
            <v>0</v>
          </cell>
          <cell r="BR50">
            <v>0</v>
          </cell>
          <cell r="BS50">
            <v>2722</v>
          </cell>
          <cell r="BT50">
            <v>2722</v>
          </cell>
          <cell r="BU50">
            <v>5444</v>
          </cell>
          <cell r="BV50">
            <v>23322</v>
          </cell>
          <cell r="BW50">
            <v>0</v>
          </cell>
          <cell r="BX50">
            <v>0</v>
          </cell>
          <cell r="BY50">
            <v>2898</v>
          </cell>
          <cell r="BZ50">
            <v>2898</v>
          </cell>
          <cell r="CA50">
            <v>5796</v>
          </cell>
          <cell r="CB50">
            <v>0</v>
          </cell>
          <cell r="CC50">
            <v>0</v>
          </cell>
          <cell r="CD50">
            <v>2680</v>
          </cell>
          <cell r="CE50">
            <v>2680</v>
          </cell>
          <cell r="CF50">
            <v>5360</v>
          </cell>
          <cell r="CG50">
            <v>0</v>
          </cell>
          <cell r="CH50">
            <v>0</v>
          </cell>
          <cell r="CI50">
            <v>2896</v>
          </cell>
          <cell r="CJ50">
            <v>2890</v>
          </cell>
          <cell r="CK50">
            <v>5786</v>
          </cell>
          <cell r="CL50">
            <v>0</v>
          </cell>
          <cell r="CM50">
            <v>0</v>
          </cell>
          <cell r="CN50">
            <v>2816</v>
          </cell>
          <cell r="CO50">
            <v>2811</v>
          </cell>
          <cell r="CP50">
            <v>5627</v>
          </cell>
          <cell r="CQ50">
            <v>22569</v>
          </cell>
          <cell r="CR50">
            <v>0</v>
          </cell>
          <cell r="CS50">
            <v>0</v>
          </cell>
          <cell r="CT50">
            <v>1491</v>
          </cell>
          <cell r="CU50">
            <v>1474</v>
          </cell>
          <cell r="CV50">
            <v>2965</v>
          </cell>
          <cell r="CW50">
            <v>172</v>
          </cell>
          <cell r="CX50">
            <v>168</v>
          </cell>
          <cell r="CY50">
            <v>164</v>
          </cell>
          <cell r="CZ50">
            <v>37</v>
          </cell>
          <cell r="DA50">
            <v>541</v>
          </cell>
          <cell r="DB50">
            <v>100</v>
          </cell>
          <cell r="DC50">
            <v>84</v>
          </cell>
          <cell r="DD50">
            <v>895</v>
          </cell>
          <cell r="DE50">
            <v>290</v>
          </cell>
          <cell r="DF50">
            <v>1369</v>
          </cell>
          <cell r="DG50">
            <v>11</v>
          </cell>
          <cell r="DH50">
            <v>11</v>
          </cell>
          <cell r="DI50">
            <v>45</v>
          </cell>
          <cell r="DJ50">
            <v>35</v>
          </cell>
          <cell r="DK50">
            <v>102</v>
          </cell>
          <cell r="DL50">
            <v>4977</v>
          </cell>
        </row>
        <row r="51">
          <cell r="A51" t="str">
            <v>МППВаниноДФО</v>
          </cell>
          <cell r="B51" t="str">
            <v>Хабаровский</v>
          </cell>
          <cell r="C51" t="str">
            <v>Ванино</v>
          </cell>
          <cell r="D51" t="str">
            <v>МПП</v>
          </cell>
          <cell r="E51" t="str">
            <v>МПП</v>
          </cell>
          <cell r="F51" t="str">
            <v>да</v>
          </cell>
          <cell r="G51" t="str">
            <v>ДФО</v>
          </cell>
          <cell r="H51" t="str">
            <v>Хабаровский край</v>
          </cell>
          <cell r="I51" t="str">
            <v>Восток</v>
          </cell>
          <cell r="J51" t="str">
            <v>Порты ДВ</v>
          </cell>
          <cell r="K51" t="str">
            <v>нет</v>
          </cell>
          <cell r="L51" t="str">
            <v>не применимо</v>
          </cell>
          <cell r="M51" t="str">
            <v>не применимо</v>
          </cell>
          <cell r="N51">
            <v>0</v>
          </cell>
          <cell r="O51">
            <v>1982</v>
          </cell>
          <cell r="P51">
            <v>4664</v>
          </cell>
          <cell r="Q51">
            <v>6646</v>
          </cell>
          <cell r="R51">
            <v>1767</v>
          </cell>
          <cell r="S51">
            <v>5695</v>
          </cell>
          <cell r="T51">
            <v>7462</v>
          </cell>
          <cell r="U51">
            <v>1462</v>
          </cell>
          <cell r="V51">
            <v>5978</v>
          </cell>
          <cell r="W51">
            <v>7440</v>
          </cell>
          <cell r="X51">
            <v>1403</v>
          </cell>
          <cell r="Y51">
            <v>4869</v>
          </cell>
          <cell r="Z51">
            <v>6272</v>
          </cell>
          <cell r="AA51">
            <v>27820</v>
          </cell>
          <cell r="AB51">
            <v>1569</v>
          </cell>
          <cell r="AC51">
            <v>4709</v>
          </cell>
          <cell r="AD51">
            <v>6278</v>
          </cell>
          <cell r="AE51">
            <v>1899</v>
          </cell>
          <cell r="AF51">
            <v>5009</v>
          </cell>
          <cell r="AG51">
            <v>6908</v>
          </cell>
          <cell r="AH51">
            <v>1523</v>
          </cell>
          <cell r="AI51">
            <v>4696</v>
          </cell>
          <cell r="AJ51">
            <v>6219</v>
          </cell>
          <cell r="AK51">
            <v>2051</v>
          </cell>
          <cell r="AL51">
            <v>5184</v>
          </cell>
          <cell r="AM51">
            <v>7235</v>
          </cell>
          <cell r="AN51">
            <v>26640</v>
          </cell>
          <cell r="AO51">
            <v>1971</v>
          </cell>
          <cell r="AP51">
            <v>4852</v>
          </cell>
          <cell r="AQ51">
            <v>6823</v>
          </cell>
          <cell r="AR51">
            <v>1574</v>
          </cell>
          <cell r="AS51">
            <v>6154</v>
          </cell>
          <cell r="AT51">
            <v>7728</v>
          </cell>
          <cell r="AU51">
            <v>1018</v>
          </cell>
          <cell r="AV51">
            <v>5553</v>
          </cell>
          <cell r="AW51">
            <v>6571</v>
          </cell>
          <cell r="AX51">
            <v>1059</v>
          </cell>
          <cell r="AY51">
            <v>5761</v>
          </cell>
          <cell r="AZ51">
            <v>6820</v>
          </cell>
          <cell r="BA51">
            <v>27942</v>
          </cell>
          <cell r="BB51">
            <v>507</v>
          </cell>
          <cell r="BC51">
            <v>614</v>
          </cell>
          <cell r="BD51">
            <v>2528</v>
          </cell>
          <cell r="BE51">
            <v>2478</v>
          </cell>
          <cell r="BF51">
            <v>6127</v>
          </cell>
          <cell r="BG51">
            <v>358</v>
          </cell>
          <cell r="BH51">
            <v>585</v>
          </cell>
          <cell r="BI51">
            <v>2894</v>
          </cell>
          <cell r="BJ51">
            <v>3011</v>
          </cell>
          <cell r="BK51">
            <v>6848</v>
          </cell>
          <cell r="BL51">
            <v>263</v>
          </cell>
          <cell r="BM51">
            <v>358</v>
          </cell>
          <cell r="BN51">
            <v>3089</v>
          </cell>
          <cell r="BO51">
            <v>3061</v>
          </cell>
          <cell r="BP51">
            <v>6771</v>
          </cell>
          <cell r="BQ51">
            <v>317</v>
          </cell>
          <cell r="BR51">
            <v>503</v>
          </cell>
          <cell r="BS51">
            <v>2636</v>
          </cell>
          <cell r="BT51">
            <v>2703</v>
          </cell>
          <cell r="BU51">
            <v>6159</v>
          </cell>
          <cell r="BV51">
            <v>25905</v>
          </cell>
          <cell r="BW51">
            <v>516</v>
          </cell>
          <cell r="BX51">
            <v>759</v>
          </cell>
          <cell r="BY51">
            <v>2636</v>
          </cell>
          <cell r="BZ51">
            <v>2742</v>
          </cell>
          <cell r="CA51">
            <v>6653</v>
          </cell>
          <cell r="CB51">
            <v>510</v>
          </cell>
          <cell r="CC51">
            <v>499</v>
          </cell>
          <cell r="CD51">
            <v>2930</v>
          </cell>
          <cell r="CE51">
            <v>2713</v>
          </cell>
          <cell r="CF51">
            <v>6652</v>
          </cell>
          <cell r="CG51">
            <v>300</v>
          </cell>
          <cell r="CH51">
            <v>448</v>
          </cell>
          <cell r="CI51">
            <v>2718</v>
          </cell>
          <cell r="CJ51">
            <v>2760</v>
          </cell>
          <cell r="CK51">
            <v>6226</v>
          </cell>
          <cell r="CL51">
            <v>334</v>
          </cell>
          <cell r="CM51">
            <v>595</v>
          </cell>
          <cell r="CN51">
            <v>2391</v>
          </cell>
          <cell r="CO51">
            <v>2555</v>
          </cell>
          <cell r="CP51">
            <v>5875</v>
          </cell>
          <cell r="CQ51">
            <v>25406</v>
          </cell>
          <cell r="CR51">
            <v>411</v>
          </cell>
          <cell r="CS51">
            <v>612</v>
          </cell>
          <cell r="CT51">
            <v>2652</v>
          </cell>
          <cell r="CU51">
            <v>2685</v>
          </cell>
          <cell r="CV51">
            <v>6360</v>
          </cell>
          <cell r="CW51">
            <v>472</v>
          </cell>
          <cell r="CX51">
            <v>672</v>
          </cell>
          <cell r="CY51">
            <v>3073</v>
          </cell>
          <cell r="CZ51">
            <v>3132</v>
          </cell>
          <cell r="DA51">
            <v>7349</v>
          </cell>
          <cell r="DB51">
            <v>326</v>
          </cell>
          <cell r="DC51">
            <v>502</v>
          </cell>
          <cell r="DD51">
            <v>3092</v>
          </cell>
          <cell r="DE51">
            <v>3096</v>
          </cell>
          <cell r="DF51">
            <v>7016</v>
          </cell>
          <cell r="DG51">
            <v>335</v>
          </cell>
          <cell r="DH51">
            <v>495</v>
          </cell>
          <cell r="DI51">
            <v>3169</v>
          </cell>
          <cell r="DJ51">
            <v>3023</v>
          </cell>
          <cell r="DK51">
            <v>7022</v>
          </cell>
          <cell r="DL51">
            <v>27747</v>
          </cell>
        </row>
        <row r="52">
          <cell r="A52" t="str">
            <v>МППВарандейСЗФО</v>
          </cell>
          <cell r="B52" t="str">
            <v>Мурманский</v>
          </cell>
          <cell r="C52" t="str">
            <v>Варандей</v>
          </cell>
          <cell r="D52" t="str">
            <v>МПП</v>
          </cell>
          <cell r="E52" t="str">
            <v>МПП</v>
          </cell>
          <cell r="F52" t="str">
            <v>да</v>
          </cell>
          <cell r="G52" t="str">
            <v>СЗФО</v>
          </cell>
          <cell r="H52" t="str">
            <v>Ненецкий автономный округ</v>
          </cell>
          <cell r="I52" t="str">
            <v>Арктика</v>
          </cell>
          <cell r="J52" t="str">
            <v>Морской</v>
          </cell>
          <cell r="K52" t="str">
            <v>да</v>
          </cell>
          <cell r="L52" t="str">
            <v>не применимо</v>
          </cell>
          <cell r="M52" t="str">
            <v>не применимо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</row>
        <row r="53">
          <cell r="A53" t="str">
            <v>ДАППВергелевкаЦФО</v>
          </cell>
          <cell r="B53" t="str">
            <v>Белгородский</v>
          </cell>
          <cell r="C53" t="str">
            <v>Вергелевка</v>
          </cell>
          <cell r="D53" t="str">
            <v>АПП</v>
          </cell>
          <cell r="E53" t="str">
            <v>ДАПП</v>
          </cell>
          <cell r="F53" t="str">
            <v>нет</v>
          </cell>
          <cell r="G53" t="str">
            <v>ЦФО</v>
          </cell>
          <cell r="H53" t="str">
            <v>Белгородская область</v>
          </cell>
          <cell r="I53" t="str">
            <v>Западный</v>
          </cell>
          <cell r="J53" t="str">
            <v>Сухопутный</v>
          </cell>
          <cell r="K53" t="str">
            <v>нет</v>
          </cell>
          <cell r="L53" t="str">
            <v>Украина</v>
          </cell>
          <cell r="M53" t="str">
            <v>Пыльное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</row>
        <row r="54">
          <cell r="A54" t="str">
            <v>ДАППВериговкаЦФО</v>
          </cell>
          <cell r="B54" t="str">
            <v>Белгородский</v>
          </cell>
          <cell r="C54" t="str">
            <v>Вериговка</v>
          </cell>
          <cell r="D54" t="str">
            <v>АПП</v>
          </cell>
          <cell r="E54" t="str">
            <v>ДАПП</v>
          </cell>
          <cell r="F54" t="str">
            <v>да</v>
          </cell>
          <cell r="G54" t="str">
            <v>ЦФО</v>
          </cell>
          <cell r="H54" t="str">
            <v>Белгородская область</v>
          </cell>
          <cell r="I54" t="str">
            <v>Западный</v>
          </cell>
          <cell r="J54" t="str">
            <v>Сухопутный</v>
          </cell>
          <cell r="K54" t="str">
            <v>нет</v>
          </cell>
          <cell r="L54" t="str">
            <v>Украина</v>
          </cell>
          <cell r="M54" t="str">
            <v>Чугуновка</v>
          </cell>
          <cell r="N54">
            <v>0</v>
          </cell>
          <cell r="O54">
            <v>3987</v>
          </cell>
          <cell r="P54">
            <v>33253</v>
          </cell>
          <cell r="Q54">
            <v>37240</v>
          </cell>
          <cell r="R54">
            <v>5878</v>
          </cell>
          <cell r="S54">
            <v>37686</v>
          </cell>
          <cell r="T54">
            <v>43564</v>
          </cell>
          <cell r="U54">
            <v>7491</v>
          </cell>
          <cell r="V54">
            <v>40273</v>
          </cell>
          <cell r="W54">
            <v>47764</v>
          </cell>
          <cell r="X54">
            <v>5056</v>
          </cell>
          <cell r="Y54">
            <v>32022</v>
          </cell>
          <cell r="Z54">
            <v>37078</v>
          </cell>
          <cell r="AA54">
            <v>165646</v>
          </cell>
          <cell r="AB54">
            <v>2628</v>
          </cell>
          <cell r="AC54">
            <v>22950</v>
          </cell>
          <cell r="AD54">
            <v>25578</v>
          </cell>
          <cell r="AE54">
            <v>4894</v>
          </cell>
          <cell r="AF54">
            <v>31194</v>
          </cell>
          <cell r="AG54">
            <v>36088</v>
          </cell>
          <cell r="AH54">
            <v>5961</v>
          </cell>
          <cell r="AI54">
            <v>33600</v>
          </cell>
          <cell r="AJ54">
            <v>39561</v>
          </cell>
          <cell r="AK54">
            <v>3291</v>
          </cell>
          <cell r="AL54">
            <v>22995</v>
          </cell>
          <cell r="AM54">
            <v>26286</v>
          </cell>
          <cell r="AN54">
            <v>127513</v>
          </cell>
          <cell r="AO54">
            <v>1381</v>
          </cell>
          <cell r="AP54">
            <v>14253</v>
          </cell>
          <cell r="AQ54">
            <v>15634</v>
          </cell>
          <cell r="AR54">
            <v>3026</v>
          </cell>
          <cell r="AS54">
            <v>18799</v>
          </cell>
          <cell r="AT54">
            <v>21825</v>
          </cell>
          <cell r="AU54">
            <v>3534</v>
          </cell>
          <cell r="AV54">
            <v>17740</v>
          </cell>
          <cell r="AW54">
            <v>21274</v>
          </cell>
          <cell r="AX54">
            <v>1756</v>
          </cell>
          <cell r="AY54">
            <v>11259</v>
          </cell>
          <cell r="AZ54">
            <v>13015</v>
          </cell>
          <cell r="BA54">
            <v>71748</v>
          </cell>
          <cell r="BB54">
            <v>433</v>
          </cell>
          <cell r="BC54">
            <v>300</v>
          </cell>
          <cell r="BD54">
            <v>4112</v>
          </cell>
          <cell r="BE54">
            <v>3926</v>
          </cell>
          <cell r="BF54">
            <v>8771</v>
          </cell>
          <cell r="BG54">
            <v>1</v>
          </cell>
          <cell r="BH54">
            <v>0</v>
          </cell>
          <cell r="BI54">
            <v>0</v>
          </cell>
          <cell r="BJ54">
            <v>17</v>
          </cell>
          <cell r="BK54">
            <v>18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8789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43</v>
          </cell>
          <cell r="CS54">
            <v>22</v>
          </cell>
          <cell r="CT54">
            <v>771</v>
          </cell>
          <cell r="CU54">
            <v>345</v>
          </cell>
          <cell r="CV54">
            <v>1181</v>
          </cell>
          <cell r="CW54">
            <v>447</v>
          </cell>
          <cell r="CX54">
            <v>414</v>
          </cell>
          <cell r="CY54">
            <v>4512</v>
          </cell>
          <cell r="CZ54">
            <v>2924</v>
          </cell>
          <cell r="DA54">
            <v>8297</v>
          </cell>
          <cell r="DB54">
            <v>2655</v>
          </cell>
          <cell r="DC54">
            <v>1995</v>
          </cell>
          <cell r="DD54">
            <v>11072</v>
          </cell>
          <cell r="DE54">
            <v>7156</v>
          </cell>
          <cell r="DF54">
            <v>22878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32356</v>
          </cell>
        </row>
        <row r="55">
          <cell r="A55" t="str">
            <v>ЖДППВерхний БаскунчакЮФО</v>
          </cell>
          <cell r="B55" t="str">
            <v>Волгоградский</v>
          </cell>
          <cell r="C55" t="str">
            <v>Верхний Баскунчак</v>
          </cell>
          <cell r="D55" t="str">
            <v>ЖДПП</v>
          </cell>
          <cell r="E55" t="str">
            <v>ЖДПП</v>
          </cell>
          <cell r="F55" t="str">
            <v>да</v>
          </cell>
          <cell r="G55" t="str">
            <v>ЮФО</v>
          </cell>
          <cell r="H55" t="str">
            <v>Астраханская область</v>
          </cell>
          <cell r="I55" t="str">
            <v>Не является признаком отнесения к МТК</v>
          </cell>
          <cell r="J55" t="str">
            <v>Не является признаком отнесения к МТК</v>
          </cell>
          <cell r="K55" t="str">
            <v>нет</v>
          </cell>
          <cell r="L55" t="str">
            <v>Республика Казахстан</v>
          </cell>
          <cell r="M55" t="str">
            <v>Сайхин</v>
          </cell>
          <cell r="N55">
            <v>0</v>
          </cell>
          <cell r="O55">
            <v>2617</v>
          </cell>
          <cell r="P55">
            <v>102</v>
          </cell>
          <cell r="Q55">
            <v>2719</v>
          </cell>
          <cell r="R55">
            <v>3845</v>
          </cell>
          <cell r="S55">
            <v>52</v>
          </cell>
          <cell r="T55">
            <v>3897</v>
          </cell>
          <cell r="U55">
            <v>3854</v>
          </cell>
          <cell r="V55">
            <v>6</v>
          </cell>
          <cell r="W55">
            <v>3860</v>
          </cell>
          <cell r="X55">
            <v>5042</v>
          </cell>
          <cell r="Y55">
            <v>5</v>
          </cell>
          <cell r="Z55">
            <v>5047</v>
          </cell>
          <cell r="AA55">
            <v>15523</v>
          </cell>
          <cell r="AB55">
            <v>1066</v>
          </cell>
          <cell r="AC55">
            <v>9</v>
          </cell>
          <cell r="AD55">
            <v>1075</v>
          </cell>
          <cell r="AE55">
            <v>162</v>
          </cell>
          <cell r="AF55">
            <v>6</v>
          </cell>
          <cell r="AG55">
            <v>168</v>
          </cell>
          <cell r="AH55">
            <v>137</v>
          </cell>
          <cell r="AI55">
            <v>1</v>
          </cell>
          <cell r="AJ55">
            <v>138</v>
          </cell>
          <cell r="AK55">
            <v>290</v>
          </cell>
          <cell r="AL55">
            <v>0</v>
          </cell>
          <cell r="AM55">
            <v>290</v>
          </cell>
          <cell r="AN55">
            <v>1671</v>
          </cell>
          <cell r="AO55">
            <v>37</v>
          </cell>
          <cell r="AP55">
            <v>24</v>
          </cell>
          <cell r="AQ55">
            <v>61</v>
          </cell>
          <cell r="AR55">
            <v>90</v>
          </cell>
          <cell r="AS55">
            <v>13</v>
          </cell>
          <cell r="AT55">
            <v>103</v>
          </cell>
          <cell r="AU55">
            <v>132</v>
          </cell>
          <cell r="AV55">
            <v>10</v>
          </cell>
          <cell r="AW55">
            <v>142</v>
          </cell>
          <cell r="AX55">
            <v>203</v>
          </cell>
          <cell r="AY55">
            <v>3</v>
          </cell>
          <cell r="AZ55">
            <v>206</v>
          </cell>
          <cell r="BA55">
            <v>512</v>
          </cell>
          <cell r="BB55">
            <v>631</v>
          </cell>
          <cell r="BC55">
            <v>627</v>
          </cell>
          <cell r="BD55">
            <v>0</v>
          </cell>
          <cell r="BE55">
            <v>0</v>
          </cell>
          <cell r="BF55">
            <v>1258</v>
          </cell>
          <cell r="BG55">
            <v>385</v>
          </cell>
          <cell r="BH55">
            <v>394</v>
          </cell>
          <cell r="BI55">
            <v>40</v>
          </cell>
          <cell r="BJ55">
            <v>40</v>
          </cell>
          <cell r="BK55">
            <v>859</v>
          </cell>
          <cell r="BL55">
            <v>413</v>
          </cell>
          <cell r="BM55">
            <v>464</v>
          </cell>
          <cell r="BN55">
            <v>9</v>
          </cell>
          <cell r="BO55">
            <v>9</v>
          </cell>
          <cell r="BP55">
            <v>895</v>
          </cell>
          <cell r="BQ55">
            <v>420</v>
          </cell>
          <cell r="BR55">
            <v>416</v>
          </cell>
          <cell r="BS55">
            <v>4</v>
          </cell>
          <cell r="BT55">
            <v>3</v>
          </cell>
          <cell r="BU55">
            <v>843</v>
          </cell>
          <cell r="BV55">
            <v>3855</v>
          </cell>
          <cell r="BW55">
            <v>403</v>
          </cell>
          <cell r="BX55">
            <v>426</v>
          </cell>
          <cell r="BY55">
            <v>6</v>
          </cell>
          <cell r="BZ55">
            <v>6</v>
          </cell>
          <cell r="CA55">
            <v>841</v>
          </cell>
          <cell r="CB55">
            <v>373</v>
          </cell>
          <cell r="CC55">
            <v>342</v>
          </cell>
          <cell r="CD55">
            <v>8</v>
          </cell>
          <cell r="CE55">
            <v>9</v>
          </cell>
          <cell r="CF55">
            <v>732</v>
          </cell>
          <cell r="CG55">
            <v>377</v>
          </cell>
          <cell r="CH55">
            <v>365</v>
          </cell>
          <cell r="CI55">
            <v>9</v>
          </cell>
          <cell r="CJ55">
            <v>12</v>
          </cell>
          <cell r="CK55">
            <v>763</v>
          </cell>
          <cell r="CL55">
            <v>320</v>
          </cell>
          <cell r="CM55">
            <v>306</v>
          </cell>
          <cell r="CN55">
            <v>10</v>
          </cell>
          <cell r="CO55">
            <v>9</v>
          </cell>
          <cell r="CP55">
            <v>645</v>
          </cell>
          <cell r="CQ55">
            <v>2981</v>
          </cell>
          <cell r="CR55">
            <v>342</v>
          </cell>
          <cell r="CS55">
            <v>372</v>
          </cell>
          <cell r="CT55">
            <v>48</v>
          </cell>
          <cell r="CU55">
            <v>33</v>
          </cell>
          <cell r="CV55">
            <v>795</v>
          </cell>
          <cell r="CW55">
            <v>196</v>
          </cell>
          <cell r="CX55">
            <v>213</v>
          </cell>
          <cell r="CY55">
            <v>12</v>
          </cell>
          <cell r="CZ55">
            <v>19</v>
          </cell>
          <cell r="DA55">
            <v>440</v>
          </cell>
          <cell r="DB55">
            <v>99</v>
          </cell>
          <cell r="DC55">
            <v>119</v>
          </cell>
          <cell r="DD55">
            <v>14</v>
          </cell>
          <cell r="DE55">
            <v>9</v>
          </cell>
          <cell r="DF55">
            <v>241</v>
          </cell>
          <cell r="DG55">
            <v>132</v>
          </cell>
          <cell r="DH55">
            <v>133</v>
          </cell>
          <cell r="DI55">
            <v>13</v>
          </cell>
          <cell r="DJ55">
            <v>12</v>
          </cell>
          <cell r="DK55">
            <v>290</v>
          </cell>
          <cell r="DL55">
            <v>1766</v>
          </cell>
        </row>
        <row r="56">
          <cell r="A56" t="str">
            <v>МАППВерхний ЛарсСКФО</v>
          </cell>
          <cell r="B56" t="str">
            <v>Северо-Кавказский</v>
          </cell>
          <cell r="C56" t="str">
            <v>Верхний Ларс</v>
          </cell>
          <cell r="D56" t="str">
            <v>АПП</v>
          </cell>
          <cell r="E56" t="str">
            <v>МАПП</v>
          </cell>
          <cell r="F56" t="str">
            <v>да</v>
          </cell>
          <cell r="G56" t="str">
            <v>СКФО</v>
          </cell>
          <cell r="H56" t="str">
            <v>Республика Северная Осетия - Алания</v>
          </cell>
          <cell r="I56" t="str">
            <v>Север-Юг</v>
          </cell>
          <cell r="J56" t="str">
            <v>Западный</v>
          </cell>
          <cell r="K56" t="str">
            <v>нет</v>
          </cell>
          <cell r="L56" t="str">
            <v>Республика Грузия</v>
          </cell>
          <cell r="M56" t="str">
            <v>Казбеги</v>
          </cell>
          <cell r="N56">
            <v>1436640</v>
          </cell>
          <cell r="O56">
            <v>184975</v>
          </cell>
          <cell r="P56">
            <v>178862</v>
          </cell>
          <cell r="Q56">
            <v>363837</v>
          </cell>
          <cell r="R56">
            <v>302042</v>
          </cell>
          <cell r="S56">
            <v>296009</v>
          </cell>
          <cell r="T56">
            <v>598051</v>
          </cell>
          <cell r="U56">
            <v>627176</v>
          </cell>
          <cell r="V56">
            <v>444855</v>
          </cell>
          <cell r="W56">
            <v>1072031</v>
          </cell>
          <cell r="X56">
            <v>266200</v>
          </cell>
          <cell r="Y56">
            <v>297634</v>
          </cell>
          <cell r="Z56">
            <v>563834</v>
          </cell>
          <cell r="AA56">
            <v>2597753</v>
          </cell>
          <cell r="AB56">
            <v>207903</v>
          </cell>
          <cell r="AC56">
            <v>200174</v>
          </cell>
          <cell r="AD56">
            <v>408077</v>
          </cell>
          <cell r="AE56">
            <v>366442</v>
          </cell>
          <cell r="AF56">
            <v>306676</v>
          </cell>
          <cell r="AG56">
            <v>673118</v>
          </cell>
          <cell r="AH56">
            <v>699690</v>
          </cell>
          <cell r="AI56">
            <v>440921</v>
          </cell>
          <cell r="AJ56">
            <v>1140611</v>
          </cell>
          <cell r="AK56">
            <v>289176</v>
          </cell>
          <cell r="AL56">
            <v>271838</v>
          </cell>
          <cell r="AM56">
            <v>561014</v>
          </cell>
          <cell r="AN56">
            <v>2782820</v>
          </cell>
          <cell r="AO56">
            <v>207608</v>
          </cell>
          <cell r="AP56">
            <v>181398</v>
          </cell>
          <cell r="AQ56">
            <v>389006</v>
          </cell>
          <cell r="AR56">
            <v>456150</v>
          </cell>
          <cell r="AS56">
            <v>321492</v>
          </cell>
          <cell r="AT56">
            <v>777642</v>
          </cell>
          <cell r="AU56">
            <v>745087</v>
          </cell>
          <cell r="AV56">
            <v>474698</v>
          </cell>
          <cell r="AW56">
            <v>1219785</v>
          </cell>
          <cell r="AX56">
            <v>380797</v>
          </cell>
          <cell r="AY56">
            <v>330804</v>
          </cell>
          <cell r="AZ56">
            <v>711601</v>
          </cell>
          <cell r="BA56">
            <v>3098034</v>
          </cell>
          <cell r="BB56">
            <v>128272</v>
          </cell>
          <cell r="BC56">
            <v>101339</v>
          </cell>
          <cell r="BD56">
            <v>94365</v>
          </cell>
          <cell r="BE56">
            <v>78555</v>
          </cell>
          <cell r="BF56">
            <v>402531</v>
          </cell>
          <cell r="BG56">
            <v>9641</v>
          </cell>
          <cell r="BH56">
            <v>7222</v>
          </cell>
          <cell r="BI56">
            <v>26693</v>
          </cell>
          <cell r="BJ56">
            <v>29114</v>
          </cell>
          <cell r="BK56">
            <v>72670</v>
          </cell>
          <cell r="BL56">
            <v>15499</v>
          </cell>
          <cell r="BM56">
            <v>14764</v>
          </cell>
          <cell r="BN56">
            <v>36584</v>
          </cell>
          <cell r="BO56">
            <v>36370</v>
          </cell>
          <cell r="BP56">
            <v>103217</v>
          </cell>
          <cell r="BQ56">
            <v>12974</v>
          </cell>
          <cell r="BR56">
            <v>14534</v>
          </cell>
          <cell r="BS56">
            <v>34409</v>
          </cell>
          <cell r="BT56">
            <v>37984</v>
          </cell>
          <cell r="BU56">
            <v>99901</v>
          </cell>
          <cell r="BV56">
            <v>678319</v>
          </cell>
          <cell r="BW56">
            <v>9610</v>
          </cell>
          <cell r="BX56">
            <v>8191</v>
          </cell>
          <cell r="BY56">
            <v>23415</v>
          </cell>
          <cell r="BZ56">
            <v>20361</v>
          </cell>
          <cell r="CA56">
            <v>61577</v>
          </cell>
          <cell r="CB56">
            <v>29668</v>
          </cell>
          <cell r="CC56">
            <v>27719</v>
          </cell>
          <cell r="CD56">
            <v>38494</v>
          </cell>
          <cell r="CE56">
            <v>40301</v>
          </cell>
          <cell r="CF56">
            <v>136182</v>
          </cell>
          <cell r="CG56">
            <v>80917</v>
          </cell>
          <cell r="CH56">
            <v>64766</v>
          </cell>
          <cell r="CI56">
            <v>45815</v>
          </cell>
          <cell r="CJ56">
            <v>51956</v>
          </cell>
          <cell r="CK56">
            <v>243454</v>
          </cell>
          <cell r="CL56">
            <v>53666</v>
          </cell>
          <cell r="CM56">
            <v>49051</v>
          </cell>
          <cell r="CN56">
            <v>40900</v>
          </cell>
          <cell r="CO56">
            <v>49471</v>
          </cell>
          <cell r="CP56">
            <v>193088</v>
          </cell>
          <cell r="CQ56">
            <v>634301</v>
          </cell>
          <cell r="CR56">
            <v>43606</v>
          </cell>
          <cell r="CS56">
            <v>37736</v>
          </cell>
          <cell r="CT56">
            <v>32904</v>
          </cell>
          <cell r="CU56">
            <v>40636</v>
          </cell>
          <cell r="CV56">
            <v>154882</v>
          </cell>
          <cell r="CW56">
            <v>120673</v>
          </cell>
          <cell r="CX56">
            <v>162807</v>
          </cell>
          <cell r="CY56">
            <v>70151</v>
          </cell>
          <cell r="CZ56">
            <v>108581</v>
          </cell>
          <cell r="DA56">
            <v>462212</v>
          </cell>
          <cell r="DB56">
            <v>416421</v>
          </cell>
          <cell r="DC56">
            <v>460527</v>
          </cell>
          <cell r="DD56">
            <v>167794</v>
          </cell>
          <cell r="DE56">
            <v>174475</v>
          </cell>
          <cell r="DF56">
            <v>1219217</v>
          </cell>
          <cell r="DG56">
            <v>190677</v>
          </cell>
          <cell r="DH56">
            <v>210037</v>
          </cell>
          <cell r="DI56">
            <v>91109</v>
          </cell>
          <cell r="DJ56">
            <v>124915</v>
          </cell>
          <cell r="DK56">
            <v>616738</v>
          </cell>
          <cell r="DL56">
            <v>2453049</v>
          </cell>
        </row>
        <row r="57">
          <cell r="A57" t="str">
            <v>ДАППВерхний УльхунДФО</v>
          </cell>
          <cell r="B57" t="str">
            <v>Читинский</v>
          </cell>
          <cell r="C57" t="str">
            <v>Верхний Ульхун</v>
          </cell>
          <cell r="D57" t="str">
            <v>АПП</v>
          </cell>
          <cell r="E57" t="str">
            <v>ДАПП</v>
          </cell>
          <cell r="F57" t="str">
            <v>да</v>
          </cell>
          <cell r="G57" t="str">
            <v>ДФО</v>
          </cell>
          <cell r="H57" t="str">
            <v>Забайкальский край</v>
          </cell>
          <cell r="I57" t="str">
            <v>Восток</v>
          </cell>
          <cell r="J57" t="str">
            <v>РМК</v>
          </cell>
          <cell r="K57" t="str">
            <v>нет</v>
          </cell>
          <cell r="L57" t="str">
            <v>Монголия</v>
          </cell>
          <cell r="M57" t="str">
            <v>Ульхун</v>
          </cell>
          <cell r="N57">
            <v>0</v>
          </cell>
          <cell r="O57">
            <v>75</v>
          </cell>
          <cell r="P57">
            <v>702</v>
          </cell>
          <cell r="Q57">
            <v>777</v>
          </cell>
          <cell r="R57">
            <v>187</v>
          </cell>
          <cell r="S57">
            <v>631</v>
          </cell>
          <cell r="T57">
            <v>818</v>
          </cell>
          <cell r="U57">
            <v>302</v>
          </cell>
          <cell r="V57">
            <v>1020</v>
          </cell>
          <cell r="W57">
            <v>1322</v>
          </cell>
          <cell r="X57">
            <v>208</v>
          </cell>
          <cell r="Y57">
            <v>666</v>
          </cell>
          <cell r="Z57">
            <v>874</v>
          </cell>
          <cell r="AA57">
            <v>3791</v>
          </cell>
          <cell r="AB57">
            <v>125</v>
          </cell>
          <cell r="AC57">
            <v>502</v>
          </cell>
          <cell r="AD57">
            <v>627</v>
          </cell>
          <cell r="AE57">
            <v>344</v>
          </cell>
          <cell r="AF57">
            <v>773</v>
          </cell>
          <cell r="AG57">
            <v>1117</v>
          </cell>
          <cell r="AH57">
            <v>442</v>
          </cell>
          <cell r="AI57">
            <v>1149</v>
          </cell>
          <cell r="AJ57">
            <v>1591</v>
          </cell>
          <cell r="AK57">
            <v>180</v>
          </cell>
          <cell r="AL57">
            <v>807</v>
          </cell>
          <cell r="AM57">
            <v>987</v>
          </cell>
          <cell r="AN57">
            <v>4322</v>
          </cell>
          <cell r="AO57">
            <v>97</v>
          </cell>
          <cell r="AP57">
            <v>500</v>
          </cell>
          <cell r="AQ57">
            <v>597</v>
          </cell>
          <cell r="AR57">
            <v>228</v>
          </cell>
          <cell r="AS57">
            <v>775</v>
          </cell>
          <cell r="AT57">
            <v>1003</v>
          </cell>
          <cell r="AU57">
            <v>758</v>
          </cell>
          <cell r="AV57">
            <v>1069</v>
          </cell>
          <cell r="AW57">
            <v>1827</v>
          </cell>
          <cell r="AX57">
            <v>242</v>
          </cell>
          <cell r="AY57">
            <v>740</v>
          </cell>
          <cell r="AZ57">
            <v>982</v>
          </cell>
          <cell r="BA57">
            <v>4409</v>
          </cell>
          <cell r="BB57">
            <v>49</v>
          </cell>
          <cell r="BC57">
            <v>53</v>
          </cell>
          <cell r="BD57">
            <v>160</v>
          </cell>
          <cell r="BE57">
            <v>142</v>
          </cell>
          <cell r="BF57">
            <v>404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404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124</v>
          </cell>
          <cell r="CX57">
            <v>138</v>
          </cell>
          <cell r="CY57">
            <v>134</v>
          </cell>
          <cell r="CZ57">
            <v>159</v>
          </cell>
          <cell r="DA57">
            <v>555</v>
          </cell>
          <cell r="DB57">
            <v>162</v>
          </cell>
          <cell r="DC57">
            <v>205</v>
          </cell>
          <cell r="DD57">
            <v>539</v>
          </cell>
          <cell r="DE57">
            <v>553</v>
          </cell>
          <cell r="DF57">
            <v>1459</v>
          </cell>
          <cell r="DG57">
            <v>159</v>
          </cell>
          <cell r="DH57">
            <v>233</v>
          </cell>
          <cell r="DI57">
            <v>201</v>
          </cell>
          <cell r="DJ57">
            <v>205</v>
          </cell>
          <cell r="DK57">
            <v>798</v>
          </cell>
          <cell r="DL57">
            <v>2812</v>
          </cell>
        </row>
        <row r="58">
          <cell r="A58" t="str">
            <v>МАППВесело-ВознесенкаЮФО</v>
          </cell>
          <cell r="B58" t="str">
            <v>Ростовский</v>
          </cell>
          <cell r="C58" t="str">
            <v>Весело-Вознесенка</v>
          </cell>
          <cell r="D58" t="str">
            <v>АПП</v>
          </cell>
          <cell r="E58" t="str">
            <v>МАПП</v>
          </cell>
          <cell r="F58" t="str">
            <v>да</v>
          </cell>
          <cell r="G58" t="str">
            <v>ЮФО</v>
          </cell>
          <cell r="H58" t="str">
            <v>Ростовская область</v>
          </cell>
          <cell r="I58" t="str">
            <v>Западный</v>
          </cell>
          <cell r="J58" t="str">
            <v>Сухопутный</v>
          </cell>
          <cell r="K58" t="str">
            <v>нет</v>
          </cell>
          <cell r="L58" t="str">
            <v>не применимо (ДНР)</v>
          </cell>
          <cell r="M58" t="str">
            <v>Новоазовск</v>
          </cell>
          <cell r="N58">
            <v>2452800</v>
          </cell>
          <cell r="O58">
            <v>24436</v>
          </cell>
          <cell r="P58">
            <v>89228</v>
          </cell>
          <cell r="Q58">
            <v>113664</v>
          </cell>
          <cell r="R58">
            <v>35680</v>
          </cell>
          <cell r="S58">
            <v>108899</v>
          </cell>
          <cell r="T58">
            <v>144579</v>
          </cell>
          <cell r="U58">
            <v>44799</v>
          </cell>
          <cell r="V58">
            <v>167588</v>
          </cell>
          <cell r="W58">
            <v>212387</v>
          </cell>
          <cell r="X58">
            <v>44985</v>
          </cell>
          <cell r="Y58">
            <v>129145</v>
          </cell>
          <cell r="Z58">
            <v>174130</v>
          </cell>
          <cell r="AA58">
            <v>644760</v>
          </cell>
          <cell r="AB58">
            <v>26400</v>
          </cell>
          <cell r="AC58">
            <v>87991</v>
          </cell>
          <cell r="AD58">
            <v>114391</v>
          </cell>
          <cell r="AE58">
            <v>38817</v>
          </cell>
          <cell r="AF58">
            <v>130371</v>
          </cell>
          <cell r="AG58">
            <v>169188</v>
          </cell>
          <cell r="AH58">
            <v>48451</v>
          </cell>
          <cell r="AI58">
            <v>196071</v>
          </cell>
          <cell r="AJ58">
            <v>244522</v>
          </cell>
          <cell r="AK58">
            <v>39768</v>
          </cell>
          <cell r="AL58">
            <v>127270</v>
          </cell>
          <cell r="AM58">
            <v>167038</v>
          </cell>
          <cell r="AN58">
            <v>695139</v>
          </cell>
          <cell r="AO58">
            <v>30733</v>
          </cell>
          <cell r="AP58">
            <v>98567</v>
          </cell>
          <cell r="AQ58">
            <v>129300</v>
          </cell>
          <cell r="AR58">
            <v>47062</v>
          </cell>
          <cell r="AS58">
            <v>132837</v>
          </cell>
          <cell r="AT58">
            <v>179899</v>
          </cell>
          <cell r="AU58">
            <v>62657</v>
          </cell>
          <cell r="AV58">
            <v>200318</v>
          </cell>
          <cell r="AW58">
            <v>262975</v>
          </cell>
          <cell r="AX58">
            <v>61540</v>
          </cell>
          <cell r="AY58">
            <v>124678</v>
          </cell>
          <cell r="AZ58">
            <v>186218</v>
          </cell>
          <cell r="BA58">
            <v>758392</v>
          </cell>
          <cell r="BB58">
            <v>28705</v>
          </cell>
          <cell r="BC58">
            <v>26025</v>
          </cell>
          <cell r="BD58">
            <v>51511</v>
          </cell>
          <cell r="BE58">
            <v>41351</v>
          </cell>
          <cell r="BF58">
            <v>147592</v>
          </cell>
          <cell r="BG58">
            <v>1634</v>
          </cell>
          <cell r="BH58">
            <v>1442</v>
          </cell>
          <cell r="BI58">
            <v>9183</v>
          </cell>
          <cell r="BJ58">
            <v>8506</v>
          </cell>
          <cell r="BK58">
            <v>20765</v>
          </cell>
          <cell r="BL58">
            <v>33889</v>
          </cell>
          <cell r="BM58">
            <v>24520</v>
          </cell>
          <cell r="BN58">
            <v>114933</v>
          </cell>
          <cell r="BO58">
            <v>88919</v>
          </cell>
          <cell r="BP58">
            <v>262261</v>
          </cell>
          <cell r="BQ58">
            <v>19877</v>
          </cell>
          <cell r="BR58">
            <v>13329</v>
          </cell>
          <cell r="BS58">
            <v>76883</v>
          </cell>
          <cell r="BT58">
            <v>70658</v>
          </cell>
          <cell r="BU58">
            <v>180747</v>
          </cell>
          <cell r="BV58">
            <v>611365</v>
          </cell>
          <cell r="BW58">
            <v>20083</v>
          </cell>
          <cell r="BX58">
            <v>12903</v>
          </cell>
          <cell r="BY58">
            <v>65339</v>
          </cell>
          <cell r="BZ58">
            <v>58821</v>
          </cell>
          <cell r="CA58">
            <v>157146</v>
          </cell>
          <cell r="CB58">
            <v>28415</v>
          </cell>
          <cell r="CC58">
            <v>12118</v>
          </cell>
          <cell r="CD58">
            <v>94776</v>
          </cell>
          <cell r="CE58">
            <v>81859</v>
          </cell>
          <cell r="CF58">
            <v>217168</v>
          </cell>
          <cell r="CG58">
            <v>60607</v>
          </cell>
          <cell r="CH58">
            <v>32277</v>
          </cell>
          <cell r="CI58">
            <v>141136</v>
          </cell>
          <cell r="CJ58">
            <v>130008</v>
          </cell>
          <cell r="CK58">
            <v>364028</v>
          </cell>
          <cell r="CL58">
            <v>32592</v>
          </cell>
          <cell r="CM58">
            <v>18251</v>
          </cell>
          <cell r="CN58">
            <v>93939</v>
          </cell>
          <cell r="CO58">
            <v>87997</v>
          </cell>
          <cell r="CP58">
            <v>232779</v>
          </cell>
          <cell r="CQ58">
            <v>971121</v>
          </cell>
          <cell r="CR58">
            <v>20248</v>
          </cell>
          <cell r="CS58">
            <v>8799</v>
          </cell>
          <cell r="CT58">
            <v>54289</v>
          </cell>
          <cell r="CU58">
            <v>42542</v>
          </cell>
          <cell r="CV58">
            <v>125878</v>
          </cell>
          <cell r="CW58">
            <v>27325</v>
          </cell>
          <cell r="CX58">
            <v>26061</v>
          </cell>
          <cell r="CY58">
            <v>83811</v>
          </cell>
          <cell r="CZ58">
            <v>53178</v>
          </cell>
          <cell r="DA58">
            <v>190375</v>
          </cell>
          <cell r="DB58">
            <v>88815</v>
          </cell>
          <cell r="DC58">
            <v>94831</v>
          </cell>
          <cell r="DD58">
            <v>97396</v>
          </cell>
          <cell r="DE58">
            <v>100620</v>
          </cell>
          <cell r="DF58">
            <v>381662</v>
          </cell>
          <cell r="DG58">
            <v>141625</v>
          </cell>
          <cell r="DH58">
            <v>166884</v>
          </cell>
          <cell r="DI58">
            <v>59849</v>
          </cell>
          <cell r="DJ58">
            <v>69598</v>
          </cell>
          <cell r="DK58">
            <v>437956</v>
          </cell>
          <cell r="DL58">
            <v>1135871</v>
          </cell>
        </row>
        <row r="59">
          <cell r="A59" t="str">
            <v>МАППВеселоярскСФО</v>
          </cell>
          <cell r="B59" t="str">
            <v>Новосибирский</v>
          </cell>
          <cell r="C59" t="str">
            <v>Веселоярск</v>
          </cell>
          <cell r="D59" t="str">
            <v>АПП</v>
          </cell>
          <cell r="E59" t="str">
            <v>МАПП</v>
          </cell>
          <cell r="F59" t="str">
            <v>да</v>
          </cell>
          <cell r="G59" t="str">
            <v>СФО</v>
          </cell>
          <cell r="H59" t="str">
            <v>Алтайский край</v>
          </cell>
          <cell r="I59" t="str">
            <v>Не является признаком отнесения к МТК</v>
          </cell>
          <cell r="J59" t="str">
            <v>Не является признаком отнесения к МТК</v>
          </cell>
          <cell r="K59" t="str">
            <v>нет</v>
          </cell>
          <cell r="L59" t="str">
            <v>Республика Казахстан</v>
          </cell>
          <cell r="M59" t="str">
            <v>Ауыл</v>
          </cell>
          <cell r="N59">
            <v>700800</v>
          </cell>
          <cell r="O59">
            <v>34439</v>
          </cell>
          <cell r="P59">
            <v>51348</v>
          </cell>
          <cell r="Q59">
            <v>85787</v>
          </cell>
          <cell r="R59">
            <v>52372</v>
          </cell>
          <cell r="S59">
            <v>66193</v>
          </cell>
          <cell r="T59">
            <v>118565</v>
          </cell>
          <cell r="U59">
            <v>80540</v>
          </cell>
          <cell r="V59">
            <v>87652</v>
          </cell>
          <cell r="W59">
            <v>168192</v>
          </cell>
          <cell r="X59">
            <v>41801</v>
          </cell>
          <cell r="Y59">
            <v>60789</v>
          </cell>
          <cell r="Z59">
            <v>102590</v>
          </cell>
          <cell r="AA59">
            <v>475134</v>
          </cell>
          <cell r="AB59">
            <v>31541</v>
          </cell>
          <cell r="AC59">
            <v>51956</v>
          </cell>
          <cell r="AD59">
            <v>83497</v>
          </cell>
          <cell r="AE59">
            <v>49065</v>
          </cell>
          <cell r="AF59">
            <v>67588</v>
          </cell>
          <cell r="AG59">
            <v>116653</v>
          </cell>
          <cell r="AH59">
            <v>78318</v>
          </cell>
          <cell r="AI59">
            <v>84115</v>
          </cell>
          <cell r="AJ59">
            <v>162433</v>
          </cell>
          <cell r="AK59">
            <v>38796</v>
          </cell>
          <cell r="AL59">
            <v>59823</v>
          </cell>
          <cell r="AM59">
            <v>98619</v>
          </cell>
          <cell r="AN59">
            <v>461202</v>
          </cell>
          <cell r="AO59">
            <v>31323</v>
          </cell>
          <cell r="AP59">
            <v>49847</v>
          </cell>
          <cell r="AQ59">
            <v>81170</v>
          </cell>
          <cell r="AR59">
            <v>48409</v>
          </cell>
          <cell r="AS59">
            <v>65441</v>
          </cell>
          <cell r="AT59">
            <v>113850</v>
          </cell>
          <cell r="AU59">
            <v>76554</v>
          </cell>
          <cell r="AV59">
            <v>80240</v>
          </cell>
          <cell r="AW59">
            <v>156794</v>
          </cell>
          <cell r="AX59">
            <v>43829</v>
          </cell>
          <cell r="AY59">
            <v>60031</v>
          </cell>
          <cell r="AZ59">
            <v>103860</v>
          </cell>
          <cell r="BA59">
            <v>455674</v>
          </cell>
          <cell r="BB59">
            <v>16319</v>
          </cell>
          <cell r="BC59">
            <v>14597</v>
          </cell>
          <cell r="BD59">
            <v>24722</v>
          </cell>
          <cell r="BE59">
            <v>23427</v>
          </cell>
          <cell r="BF59">
            <v>79065</v>
          </cell>
          <cell r="BG59">
            <v>2138</v>
          </cell>
          <cell r="BH59">
            <v>2054</v>
          </cell>
          <cell r="BI59">
            <v>5502</v>
          </cell>
          <cell r="BJ59">
            <v>6819</v>
          </cell>
          <cell r="BK59">
            <v>16513</v>
          </cell>
          <cell r="BL59">
            <v>7053</v>
          </cell>
          <cell r="BM59">
            <v>6865</v>
          </cell>
          <cell r="BN59">
            <v>11519</v>
          </cell>
          <cell r="BO59">
            <v>10722</v>
          </cell>
          <cell r="BP59">
            <v>36159</v>
          </cell>
          <cell r="BQ59">
            <v>6518</v>
          </cell>
          <cell r="BR59">
            <v>6945</v>
          </cell>
          <cell r="BS59">
            <v>12057</v>
          </cell>
          <cell r="BT59">
            <v>12236</v>
          </cell>
          <cell r="BU59">
            <v>37756</v>
          </cell>
          <cell r="BV59">
            <v>169493</v>
          </cell>
          <cell r="BW59">
            <v>6461</v>
          </cell>
          <cell r="BX59">
            <v>5540</v>
          </cell>
          <cell r="BY59">
            <v>10958</v>
          </cell>
          <cell r="BZ59">
            <v>10775</v>
          </cell>
          <cell r="CA59">
            <v>33734</v>
          </cell>
          <cell r="CB59">
            <v>9863</v>
          </cell>
          <cell r="CC59">
            <v>11395</v>
          </cell>
          <cell r="CD59">
            <v>17118</v>
          </cell>
          <cell r="CE59">
            <v>15146</v>
          </cell>
          <cell r="CF59">
            <v>53522</v>
          </cell>
          <cell r="CG59">
            <v>19202</v>
          </cell>
          <cell r="CH59">
            <v>16225</v>
          </cell>
          <cell r="CI59">
            <v>23608</v>
          </cell>
          <cell r="CJ59">
            <v>21200</v>
          </cell>
          <cell r="CK59">
            <v>80235</v>
          </cell>
          <cell r="CL59">
            <v>10167</v>
          </cell>
          <cell r="CM59">
            <v>10798</v>
          </cell>
          <cell r="CN59">
            <v>16304</v>
          </cell>
          <cell r="CO59">
            <v>17882</v>
          </cell>
          <cell r="CP59">
            <v>55151</v>
          </cell>
          <cell r="CQ59">
            <v>222642</v>
          </cell>
          <cell r="CR59">
            <v>9409</v>
          </cell>
          <cell r="CS59">
            <v>7589</v>
          </cell>
          <cell r="CT59">
            <v>14230</v>
          </cell>
          <cell r="CU59">
            <v>13873</v>
          </cell>
          <cell r="CV59">
            <v>45101</v>
          </cell>
          <cell r="CW59">
            <v>17035</v>
          </cell>
          <cell r="CX59">
            <v>20734</v>
          </cell>
          <cell r="CY59">
            <v>24257</v>
          </cell>
          <cell r="CZ59">
            <v>23682</v>
          </cell>
          <cell r="DA59">
            <v>85708</v>
          </cell>
          <cell r="DB59">
            <v>34925</v>
          </cell>
          <cell r="DC59">
            <v>39463</v>
          </cell>
          <cell r="DD59">
            <v>34193</v>
          </cell>
          <cell r="DE59">
            <v>35567</v>
          </cell>
          <cell r="DF59">
            <v>144148</v>
          </cell>
          <cell r="DG59">
            <v>15737</v>
          </cell>
          <cell r="DH59">
            <v>16491</v>
          </cell>
          <cell r="DI59">
            <v>23402</v>
          </cell>
          <cell r="DJ59">
            <v>27722</v>
          </cell>
          <cell r="DK59">
            <v>83352</v>
          </cell>
          <cell r="DL59">
            <v>358309</v>
          </cell>
        </row>
        <row r="60">
          <cell r="A60" t="str">
            <v>ДАППВишневкаЮФО</v>
          </cell>
          <cell r="B60" t="str">
            <v>Волгоградский</v>
          </cell>
          <cell r="C60" t="str">
            <v>Вишневка</v>
          </cell>
          <cell r="D60" t="str">
            <v>АПП</v>
          </cell>
          <cell r="E60" t="str">
            <v>ДАПП</v>
          </cell>
          <cell r="F60" t="str">
            <v>да</v>
          </cell>
          <cell r="G60" t="str">
            <v>ЮФО</v>
          </cell>
          <cell r="H60" t="str">
            <v>Волгоградская область</v>
          </cell>
          <cell r="I60" t="str">
            <v>Не является признаком отнесения к МТК</v>
          </cell>
          <cell r="J60" t="str">
            <v>Не является признаком отнесения к МТК</v>
          </cell>
          <cell r="K60" t="str">
            <v>нет</v>
          </cell>
          <cell r="L60" t="str">
            <v>Республика Казахстан</v>
          </cell>
          <cell r="M60" t="str">
            <v>Жаныбек</v>
          </cell>
          <cell r="N60">
            <v>0</v>
          </cell>
          <cell r="O60">
            <v>12497</v>
          </cell>
          <cell r="P60">
            <v>11806</v>
          </cell>
          <cell r="Q60">
            <v>24303</v>
          </cell>
          <cell r="R60">
            <v>18340</v>
          </cell>
          <cell r="S60">
            <v>14870</v>
          </cell>
          <cell r="T60">
            <v>33210</v>
          </cell>
          <cell r="U60">
            <v>22327</v>
          </cell>
          <cell r="V60">
            <v>23807</v>
          </cell>
          <cell r="W60">
            <v>46134</v>
          </cell>
          <cell r="X60">
            <v>14519</v>
          </cell>
          <cell r="Y60">
            <v>13331</v>
          </cell>
          <cell r="Z60">
            <v>27850</v>
          </cell>
          <cell r="AA60">
            <v>131497</v>
          </cell>
          <cell r="AB60">
            <v>10311</v>
          </cell>
          <cell r="AC60">
            <v>9586</v>
          </cell>
          <cell r="AD60">
            <v>19897</v>
          </cell>
          <cell r="AE60">
            <v>13270</v>
          </cell>
          <cell r="AF60">
            <v>13708</v>
          </cell>
          <cell r="AG60">
            <v>26978</v>
          </cell>
          <cell r="AH60">
            <v>18838</v>
          </cell>
          <cell r="AI60">
            <v>20731</v>
          </cell>
          <cell r="AJ60">
            <v>39569</v>
          </cell>
          <cell r="AK60">
            <v>12712</v>
          </cell>
          <cell r="AL60">
            <v>13692</v>
          </cell>
          <cell r="AM60">
            <v>26404</v>
          </cell>
          <cell r="AN60">
            <v>112848</v>
          </cell>
          <cell r="AO60">
            <v>7865</v>
          </cell>
          <cell r="AP60">
            <v>8519</v>
          </cell>
          <cell r="AQ60">
            <v>16384</v>
          </cell>
          <cell r="AR60">
            <v>13392</v>
          </cell>
          <cell r="AS60">
            <v>14281</v>
          </cell>
          <cell r="AT60">
            <v>27673</v>
          </cell>
          <cell r="AU60">
            <v>16553</v>
          </cell>
          <cell r="AV60">
            <v>21633</v>
          </cell>
          <cell r="AW60">
            <v>38186</v>
          </cell>
          <cell r="AX60">
            <v>12869</v>
          </cell>
          <cell r="AY60">
            <v>13989</v>
          </cell>
          <cell r="AZ60">
            <v>26858</v>
          </cell>
          <cell r="BA60">
            <v>109101</v>
          </cell>
          <cell r="BB60">
            <v>4559</v>
          </cell>
          <cell r="BC60">
            <v>4424</v>
          </cell>
          <cell r="BD60">
            <v>4706</v>
          </cell>
          <cell r="BE60">
            <v>4771</v>
          </cell>
          <cell r="BF60">
            <v>18460</v>
          </cell>
          <cell r="BG60">
            <v>241</v>
          </cell>
          <cell r="BH60">
            <v>220</v>
          </cell>
          <cell r="BI60">
            <v>117</v>
          </cell>
          <cell r="BJ60">
            <v>228</v>
          </cell>
          <cell r="BK60">
            <v>806</v>
          </cell>
          <cell r="BL60">
            <v>612</v>
          </cell>
          <cell r="BM60">
            <v>594</v>
          </cell>
          <cell r="BN60">
            <v>538</v>
          </cell>
          <cell r="BO60">
            <v>625</v>
          </cell>
          <cell r="BP60">
            <v>2369</v>
          </cell>
          <cell r="BQ60">
            <v>593</v>
          </cell>
          <cell r="BR60">
            <v>637</v>
          </cell>
          <cell r="BS60">
            <v>491</v>
          </cell>
          <cell r="BT60">
            <v>589</v>
          </cell>
          <cell r="BU60">
            <v>2310</v>
          </cell>
          <cell r="BV60">
            <v>23945</v>
          </cell>
          <cell r="BW60">
            <v>499</v>
          </cell>
          <cell r="BX60">
            <v>529</v>
          </cell>
          <cell r="BY60">
            <v>297</v>
          </cell>
          <cell r="BZ60">
            <v>322</v>
          </cell>
          <cell r="CA60">
            <v>1647</v>
          </cell>
          <cell r="CB60">
            <v>964</v>
          </cell>
          <cell r="CC60">
            <v>1003</v>
          </cell>
          <cell r="CD60">
            <v>615</v>
          </cell>
          <cell r="CE60">
            <v>667</v>
          </cell>
          <cell r="CF60">
            <v>3249</v>
          </cell>
          <cell r="CG60">
            <v>939</v>
          </cell>
          <cell r="CH60">
            <v>998</v>
          </cell>
          <cell r="CI60">
            <v>791</v>
          </cell>
          <cell r="CJ60">
            <v>947</v>
          </cell>
          <cell r="CK60">
            <v>3675</v>
          </cell>
          <cell r="CL60">
            <v>1083</v>
          </cell>
          <cell r="CM60">
            <v>1082</v>
          </cell>
          <cell r="CN60">
            <v>466</v>
          </cell>
          <cell r="CO60">
            <v>521</v>
          </cell>
          <cell r="CP60">
            <v>3152</v>
          </cell>
          <cell r="CQ60">
            <v>11723</v>
          </cell>
          <cell r="CR60">
            <v>728</v>
          </cell>
          <cell r="CS60">
            <v>775</v>
          </cell>
          <cell r="CT60">
            <v>348</v>
          </cell>
          <cell r="CU60">
            <v>406</v>
          </cell>
          <cell r="CV60">
            <v>2257</v>
          </cell>
          <cell r="CW60">
            <v>3102</v>
          </cell>
          <cell r="CX60">
            <v>3179</v>
          </cell>
          <cell r="CY60">
            <v>3241</v>
          </cell>
          <cell r="CZ60">
            <v>3153</v>
          </cell>
          <cell r="DA60">
            <v>12675</v>
          </cell>
          <cell r="DB60">
            <v>6493</v>
          </cell>
          <cell r="DC60">
            <v>12434</v>
          </cell>
          <cell r="DD60">
            <v>5048</v>
          </cell>
          <cell r="DE60">
            <v>5254</v>
          </cell>
          <cell r="DF60">
            <v>29229</v>
          </cell>
          <cell r="DG60">
            <v>4430</v>
          </cell>
          <cell r="DH60">
            <v>4427</v>
          </cell>
          <cell r="DI60">
            <v>2977</v>
          </cell>
          <cell r="DJ60">
            <v>3013</v>
          </cell>
          <cell r="DK60">
            <v>14847</v>
          </cell>
          <cell r="DL60">
            <v>59008</v>
          </cell>
        </row>
        <row r="61">
          <cell r="A61" t="str">
            <v>МППВладивостокДФО</v>
          </cell>
          <cell r="B61" t="str">
            <v>Владивостокский</v>
          </cell>
          <cell r="C61" t="str">
            <v>Владивосток</v>
          </cell>
          <cell r="D61" t="str">
            <v>МПП</v>
          </cell>
          <cell r="E61" t="str">
            <v>МПП</v>
          </cell>
          <cell r="F61" t="str">
            <v>да</v>
          </cell>
          <cell r="G61" t="str">
            <v>ДФО</v>
          </cell>
          <cell r="H61" t="str">
            <v>Приморский край</v>
          </cell>
          <cell r="I61" t="str">
            <v>Восток</v>
          </cell>
          <cell r="J61" t="str">
            <v>Порты ДВ</v>
          </cell>
          <cell r="K61" t="str">
            <v>нет</v>
          </cell>
          <cell r="L61" t="str">
            <v>не применимо</v>
          </cell>
          <cell r="M61" t="str">
            <v>не применимо</v>
          </cell>
          <cell r="N61">
            <v>0</v>
          </cell>
          <cell r="O61">
            <v>16168</v>
          </cell>
          <cell r="P61">
            <v>10958</v>
          </cell>
          <cell r="Q61">
            <v>27126</v>
          </cell>
          <cell r="R61">
            <v>19955</v>
          </cell>
          <cell r="S61">
            <v>42159</v>
          </cell>
          <cell r="T61">
            <v>62114</v>
          </cell>
          <cell r="U61">
            <v>16532</v>
          </cell>
          <cell r="V61">
            <v>27258</v>
          </cell>
          <cell r="W61">
            <v>43790</v>
          </cell>
          <cell r="X61">
            <v>16262</v>
          </cell>
          <cell r="Y61">
            <v>15110</v>
          </cell>
          <cell r="Z61">
            <v>31372</v>
          </cell>
          <cell r="AA61">
            <v>164402</v>
          </cell>
          <cell r="AB61">
            <v>14370</v>
          </cell>
          <cell r="AC61">
            <v>15090</v>
          </cell>
          <cell r="AD61">
            <v>29460</v>
          </cell>
          <cell r="AE61">
            <v>19272</v>
          </cell>
          <cell r="AF61">
            <v>27849</v>
          </cell>
          <cell r="AG61">
            <v>47121</v>
          </cell>
          <cell r="AH61">
            <v>16556</v>
          </cell>
          <cell r="AI61">
            <v>42303</v>
          </cell>
          <cell r="AJ61">
            <v>58859</v>
          </cell>
          <cell r="AK61">
            <v>15939</v>
          </cell>
          <cell r="AL61">
            <v>15778</v>
          </cell>
          <cell r="AM61">
            <v>31717</v>
          </cell>
          <cell r="AN61">
            <v>167157</v>
          </cell>
          <cell r="AO61">
            <v>14367</v>
          </cell>
          <cell r="AP61">
            <v>17782</v>
          </cell>
          <cell r="AQ61">
            <v>32149</v>
          </cell>
          <cell r="AR61">
            <v>18065</v>
          </cell>
          <cell r="AS61">
            <v>48504</v>
          </cell>
          <cell r="AT61">
            <v>66569</v>
          </cell>
          <cell r="AU61">
            <v>14605</v>
          </cell>
          <cell r="AV61">
            <v>63990</v>
          </cell>
          <cell r="AW61">
            <v>78595</v>
          </cell>
          <cell r="AX61">
            <v>17074</v>
          </cell>
          <cell r="AY61">
            <v>31413</v>
          </cell>
          <cell r="AZ61">
            <v>48487</v>
          </cell>
          <cell r="BA61">
            <v>225800</v>
          </cell>
          <cell r="BB61">
            <v>8228</v>
          </cell>
          <cell r="BC61">
            <v>6933</v>
          </cell>
          <cell r="BD61">
            <v>5746</v>
          </cell>
          <cell r="BE61">
            <v>5435</v>
          </cell>
          <cell r="BF61">
            <v>26342</v>
          </cell>
          <cell r="BG61">
            <v>11918</v>
          </cell>
          <cell r="BH61">
            <v>8872</v>
          </cell>
          <cell r="BI61">
            <v>6141</v>
          </cell>
          <cell r="BJ61">
            <v>5557</v>
          </cell>
          <cell r="BK61">
            <v>32488</v>
          </cell>
          <cell r="BL61">
            <v>8050</v>
          </cell>
          <cell r="BM61">
            <v>7444</v>
          </cell>
          <cell r="BN61">
            <v>5764</v>
          </cell>
          <cell r="BO61">
            <v>5254</v>
          </cell>
          <cell r="BP61">
            <v>26512</v>
          </cell>
          <cell r="BQ61">
            <v>8981</v>
          </cell>
          <cell r="BR61">
            <v>9315</v>
          </cell>
          <cell r="BS61">
            <v>6755</v>
          </cell>
          <cell r="BT61">
            <v>6359</v>
          </cell>
          <cell r="BU61">
            <v>31410</v>
          </cell>
          <cell r="BV61">
            <v>116752</v>
          </cell>
          <cell r="BW61">
            <v>8556</v>
          </cell>
          <cell r="BX61">
            <v>7968</v>
          </cell>
          <cell r="BY61">
            <v>6178</v>
          </cell>
          <cell r="BZ61">
            <v>5717</v>
          </cell>
          <cell r="CA61">
            <v>28419</v>
          </cell>
          <cell r="CB61">
            <v>9713</v>
          </cell>
          <cell r="CC61">
            <v>9016</v>
          </cell>
          <cell r="CD61">
            <v>6721</v>
          </cell>
          <cell r="CE61">
            <v>6129</v>
          </cell>
          <cell r="CF61">
            <v>31579</v>
          </cell>
          <cell r="CG61">
            <v>7796</v>
          </cell>
          <cell r="CH61">
            <v>7916</v>
          </cell>
          <cell r="CI61">
            <v>6685</v>
          </cell>
          <cell r="CJ61">
            <v>6178</v>
          </cell>
          <cell r="CK61">
            <v>28575</v>
          </cell>
          <cell r="CL61">
            <v>8514</v>
          </cell>
          <cell r="CM61">
            <v>8702</v>
          </cell>
          <cell r="CN61">
            <v>6327</v>
          </cell>
          <cell r="CO61">
            <v>6154</v>
          </cell>
          <cell r="CP61">
            <v>29697</v>
          </cell>
          <cell r="CQ61">
            <v>118270</v>
          </cell>
          <cell r="CR61">
            <v>9513</v>
          </cell>
          <cell r="CS61">
            <v>8821</v>
          </cell>
          <cell r="CT61">
            <v>6080</v>
          </cell>
          <cell r="CU61">
            <v>6223</v>
          </cell>
          <cell r="CV61">
            <v>30637</v>
          </cell>
          <cell r="CW61">
            <v>11350</v>
          </cell>
          <cell r="CX61">
            <v>10026</v>
          </cell>
          <cell r="CY61">
            <v>5290</v>
          </cell>
          <cell r="CZ61">
            <v>5081</v>
          </cell>
          <cell r="DA61">
            <v>31747</v>
          </cell>
          <cell r="DB61">
            <v>11004</v>
          </cell>
          <cell r="DC61">
            <v>10130</v>
          </cell>
          <cell r="DD61">
            <v>9072</v>
          </cell>
          <cell r="DE61">
            <v>7870</v>
          </cell>
          <cell r="DF61">
            <v>38076</v>
          </cell>
          <cell r="DG61">
            <v>13271</v>
          </cell>
          <cell r="DH61">
            <v>14723</v>
          </cell>
          <cell r="DI61">
            <v>10454</v>
          </cell>
          <cell r="DJ61">
            <v>10064</v>
          </cell>
          <cell r="DK61">
            <v>48512</v>
          </cell>
          <cell r="DL61">
            <v>148972</v>
          </cell>
        </row>
        <row r="62">
          <cell r="A62" t="str">
            <v>ВППВладивосток (Кневичи)ДФО</v>
          </cell>
          <cell r="B62" t="str">
            <v>Владивостокский</v>
          </cell>
          <cell r="C62" t="str">
            <v>Владивосток (Кневичи)</v>
          </cell>
          <cell r="D62" t="str">
            <v>ВПП</v>
          </cell>
          <cell r="E62" t="str">
            <v>ВПП</v>
          </cell>
          <cell r="F62" t="str">
            <v>да</v>
          </cell>
          <cell r="G62" t="str">
            <v>ДФО</v>
          </cell>
          <cell r="H62" t="str">
            <v>Приморский край</v>
          </cell>
          <cell r="I62" t="str">
            <v>Не является признаком отнесения к МТК</v>
          </cell>
          <cell r="J62" t="str">
            <v>Не является признаком отнесения к МТК</v>
          </cell>
          <cell r="K62" t="str">
            <v>нет</v>
          </cell>
          <cell r="L62" t="str">
            <v>не применимо</v>
          </cell>
          <cell r="M62" t="str">
            <v>не применимо</v>
          </cell>
          <cell r="N62">
            <v>3854400</v>
          </cell>
          <cell r="O62">
            <v>122735</v>
          </cell>
          <cell r="P62">
            <v>41464</v>
          </cell>
          <cell r="Q62">
            <v>164199</v>
          </cell>
          <cell r="R62">
            <v>117918</v>
          </cell>
          <cell r="S62">
            <v>74661</v>
          </cell>
          <cell r="T62">
            <v>192579</v>
          </cell>
          <cell r="U62">
            <v>117722</v>
          </cell>
          <cell r="V62">
            <v>137182</v>
          </cell>
          <cell r="W62">
            <v>254904</v>
          </cell>
          <cell r="X62">
            <v>127379</v>
          </cell>
          <cell r="Y62">
            <v>89220</v>
          </cell>
          <cell r="Z62">
            <v>216599</v>
          </cell>
          <cell r="AA62">
            <v>828281</v>
          </cell>
          <cell r="AB62">
            <v>149150</v>
          </cell>
          <cell r="AC62">
            <v>69258</v>
          </cell>
          <cell r="AD62">
            <v>218408</v>
          </cell>
          <cell r="AE62">
            <v>140641</v>
          </cell>
          <cell r="AF62">
            <v>138447</v>
          </cell>
          <cell r="AG62">
            <v>279088</v>
          </cell>
          <cell r="AH62">
            <v>133579</v>
          </cell>
          <cell r="AI62">
            <v>275100</v>
          </cell>
          <cell r="AJ62">
            <v>408679</v>
          </cell>
          <cell r="AK62">
            <v>150214</v>
          </cell>
          <cell r="AL62">
            <v>150049</v>
          </cell>
          <cell r="AM62">
            <v>300263</v>
          </cell>
          <cell r="AN62">
            <v>1206438</v>
          </cell>
          <cell r="AO62">
            <v>174289</v>
          </cell>
          <cell r="AP62">
            <v>138339</v>
          </cell>
          <cell r="AQ62">
            <v>312628</v>
          </cell>
          <cell r="AR62">
            <v>156675</v>
          </cell>
          <cell r="AS62">
            <v>199702</v>
          </cell>
          <cell r="AT62">
            <v>356377</v>
          </cell>
          <cell r="AU62">
            <v>150714</v>
          </cell>
          <cell r="AV62">
            <v>351436</v>
          </cell>
          <cell r="AW62">
            <v>502150</v>
          </cell>
          <cell r="AX62">
            <v>170306</v>
          </cell>
          <cell r="AY62">
            <v>172120</v>
          </cell>
          <cell r="AZ62">
            <v>342426</v>
          </cell>
          <cell r="BA62">
            <v>1513581</v>
          </cell>
          <cell r="BB62">
            <v>79576</v>
          </cell>
          <cell r="BC62">
            <v>63242</v>
          </cell>
          <cell r="BD62">
            <v>38610</v>
          </cell>
          <cell r="BE62">
            <v>38643</v>
          </cell>
          <cell r="BF62">
            <v>220071</v>
          </cell>
          <cell r="BG62">
            <v>3609</v>
          </cell>
          <cell r="BH62">
            <v>379</v>
          </cell>
          <cell r="BI62">
            <v>116</v>
          </cell>
          <cell r="BJ62">
            <v>826</v>
          </cell>
          <cell r="BK62">
            <v>4930</v>
          </cell>
          <cell r="BL62">
            <v>2562</v>
          </cell>
          <cell r="BM62">
            <v>1193</v>
          </cell>
          <cell r="BN62">
            <v>888</v>
          </cell>
          <cell r="BO62">
            <v>3926</v>
          </cell>
          <cell r="BP62">
            <v>8569</v>
          </cell>
          <cell r="BQ62">
            <v>1821</v>
          </cell>
          <cell r="BR62">
            <v>1396</v>
          </cell>
          <cell r="BS62">
            <v>864</v>
          </cell>
          <cell r="BT62">
            <v>1421</v>
          </cell>
          <cell r="BU62">
            <v>5502</v>
          </cell>
          <cell r="BV62">
            <v>239072</v>
          </cell>
          <cell r="BW62">
            <v>2445</v>
          </cell>
          <cell r="BX62">
            <v>1319</v>
          </cell>
          <cell r="BY62">
            <v>868</v>
          </cell>
          <cell r="BZ62">
            <v>418</v>
          </cell>
          <cell r="CA62">
            <v>5050</v>
          </cell>
          <cell r="CB62">
            <v>4036</v>
          </cell>
          <cell r="CC62">
            <v>2881</v>
          </cell>
          <cell r="CD62">
            <v>9788</v>
          </cell>
          <cell r="CE62">
            <v>4564</v>
          </cell>
          <cell r="CF62">
            <v>21269</v>
          </cell>
          <cell r="CG62">
            <v>6623</v>
          </cell>
          <cell r="CH62">
            <v>6940</v>
          </cell>
          <cell r="CI62">
            <v>14290</v>
          </cell>
          <cell r="CJ62">
            <v>7289</v>
          </cell>
          <cell r="CK62">
            <v>35142</v>
          </cell>
          <cell r="CL62">
            <v>7650</v>
          </cell>
          <cell r="CM62">
            <v>9105</v>
          </cell>
          <cell r="CN62">
            <v>9118</v>
          </cell>
          <cell r="CO62">
            <v>7553</v>
          </cell>
          <cell r="CP62">
            <v>33426</v>
          </cell>
          <cell r="CQ62">
            <v>94887</v>
          </cell>
          <cell r="CR62">
            <v>8654</v>
          </cell>
          <cell r="CS62">
            <v>8342</v>
          </cell>
          <cell r="CT62">
            <v>4258</v>
          </cell>
          <cell r="CU62">
            <v>2772</v>
          </cell>
          <cell r="CV62">
            <v>24026</v>
          </cell>
          <cell r="CW62">
            <v>256</v>
          </cell>
          <cell r="CX62">
            <v>344</v>
          </cell>
          <cell r="CY62">
            <v>2298</v>
          </cell>
          <cell r="CZ62">
            <v>2311</v>
          </cell>
          <cell r="DA62">
            <v>5209</v>
          </cell>
          <cell r="DB62">
            <v>479</v>
          </cell>
          <cell r="DC62">
            <v>545</v>
          </cell>
          <cell r="DD62">
            <v>3194</v>
          </cell>
          <cell r="DE62">
            <v>5355</v>
          </cell>
          <cell r="DF62">
            <v>9573</v>
          </cell>
          <cell r="DG62">
            <v>5426</v>
          </cell>
          <cell r="DH62">
            <v>9442</v>
          </cell>
          <cell r="DI62">
            <v>2735</v>
          </cell>
          <cell r="DJ62">
            <v>2875</v>
          </cell>
          <cell r="DK62">
            <v>20478</v>
          </cell>
          <cell r="DL62">
            <v>59286</v>
          </cell>
        </row>
        <row r="63">
          <cell r="A63" t="str">
            <v>ВППВладикавказ (Беслан)СКФО</v>
          </cell>
          <cell r="B63" t="str">
            <v>Северо-Кавказский</v>
          </cell>
          <cell r="C63" t="str">
            <v>Владикавказ (Беслан)</v>
          </cell>
          <cell r="D63" t="str">
            <v>ВПП</v>
          </cell>
          <cell r="E63" t="str">
            <v>ВПП</v>
          </cell>
          <cell r="F63" t="str">
            <v>да</v>
          </cell>
          <cell r="G63" t="str">
            <v>СКФО</v>
          </cell>
          <cell r="H63" t="str">
            <v>Республика Северная Осетия - Алания</v>
          </cell>
          <cell r="I63" t="str">
            <v>Не является признаком отнесения к МТК</v>
          </cell>
          <cell r="J63" t="str">
            <v>Не является признаком отнесения к МТК</v>
          </cell>
          <cell r="K63" t="str">
            <v>нет</v>
          </cell>
          <cell r="L63" t="str">
            <v>не применимо</v>
          </cell>
          <cell r="M63" t="str">
            <v>не применимо</v>
          </cell>
          <cell r="N63">
            <v>0</v>
          </cell>
          <cell r="O63">
            <v>16</v>
          </cell>
          <cell r="P63">
            <v>12</v>
          </cell>
          <cell r="Q63">
            <v>28</v>
          </cell>
          <cell r="R63">
            <v>2144</v>
          </cell>
          <cell r="S63">
            <v>32</v>
          </cell>
          <cell r="T63">
            <v>2176</v>
          </cell>
          <cell r="U63">
            <v>4743</v>
          </cell>
          <cell r="V63">
            <v>38</v>
          </cell>
          <cell r="W63">
            <v>4781</v>
          </cell>
          <cell r="X63">
            <v>265</v>
          </cell>
          <cell r="Y63">
            <v>16</v>
          </cell>
          <cell r="Z63">
            <v>281</v>
          </cell>
          <cell r="AA63">
            <v>7266</v>
          </cell>
          <cell r="AB63">
            <v>201</v>
          </cell>
          <cell r="AC63">
            <v>2</v>
          </cell>
          <cell r="AD63">
            <v>203</v>
          </cell>
          <cell r="AE63">
            <v>5844</v>
          </cell>
          <cell r="AF63">
            <v>52</v>
          </cell>
          <cell r="AG63">
            <v>5896</v>
          </cell>
          <cell r="AH63">
            <v>10718</v>
          </cell>
          <cell r="AI63">
            <v>78</v>
          </cell>
          <cell r="AJ63">
            <v>10796</v>
          </cell>
          <cell r="AK63">
            <v>1313</v>
          </cell>
          <cell r="AL63">
            <v>15</v>
          </cell>
          <cell r="AM63">
            <v>1328</v>
          </cell>
          <cell r="AN63">
            <v>18223</v>
          </cell>
          <cell r="AO63">
            <v>11</v>
          </cell>
          <cell r="AP63">
            <v>46</v>
          </cell>
          <cell r="AQ63">
            <v>57</v>
          </cell>
          <cell r="AR63">
            <v>7007</v>
          </cell>
          <cell r="AS63">
            <v>33</v>
          </cell>
          <cell r="AT63">
            <v>7040</v>
          </cell>
          <cell r="AU63">
            <v>11994</v>
          </cell>
          <cell r="AV63">
            <v>21</v>
          </cell>
          <cell r="AW63">
            <v>12015</v>
          </cell>
          <cell r="AX63">
            <v>2549</v>
          </cell>
          <cell r="AY63">
            <v>66</v>
          </cell>
          <cell r="AZ63">
            <v>2615</v>
          </cell>
          <cell r="BA63">
            <v>21727</v>
          </cell>
          <cell r="BB63">
            <v>8</v>
          </cell>
          <cell r="BC63">
            <v>6</v>
          </cell>
          <cell r="BD63">
            <v>5</v>
          </cell>
          <cell r="BE63">
            <v>4</v>
          </cell>
          <cell r="BF63">
            <v>23</v>
          </cell>
          <cell r="BG63">
            <v>4</v>
          </cell>
          <cell r="BH63">
            <v>0</v>
          </cell>
          <cell r="BI63">
            <v>0</v>
          </cell>
          <cell r="BJ63">
            <v>0</v>
          </cell>
          <cell r="BK63">
            <v>4</v>
          </cell>
          <cell r="BL63">
            <v>16</v>
          </cell>
          <cell r="BM63">
            <v>19</v>
          </cell>
          <cell r="BN63">
            <v>0</v>
          </cell>
          <cell r="BO63">
            <v>0</v>
          </cell>
          <cell r="BP63">
            <v>35</v>
          </cell>
          <cell r="BQ63">
            <v>71</v>
          </cell>
          <cell r="BR63">
            <v>228</v>
          </cell>
          <cell r="BS63">
            <v>0</v>
          </cell>
          <cell r="BT63">
            <v>0</v>
          </cell>
          <cell r="BU63">
            <v>299</v>
          </cell>
          <cell r="BV63">
            <v>361</v>
          </cell>
          <cell r="BW63">
            <v>4</v>
          </cell>
          <cell r="BX63">
            <v>6</v>
          </cell>
          <cell r="BY63">
            <v>2</v>
          </cell>
          <cell r="BZ63">
            <v>0</v>
          </cell>
          <cell r="CA63">
            <v>12</v>
          </cell>
          <cell r="CB63">
            <v>418</v>
          </cell>
          <cell r="CC63">
            <v>467</v>
          </cell>
          <cell r="CD63">
            <v>177</v>
          </cell>
          <cell r="CE63">
            <v>112</v>
          </cell>
          <cell r="CF63">
            <v>1174</v>
          </cell>
          <cell r="CG63">
            <v>1049</v>
          </cell>
          <cell r="CH63">
            <v>1553</v>
          </cell>
          <cell r="CI63">
            <v>3819</v>
          </cell>
          <cell r="CJ63">
            <v>973</v>
          </cell>
          <cell r="CK63">
            <v>7394</v>
          </cell>
          <cell r="CL63">
            <v>1615</v>
          </cell>
          <cell r="CM63">
            <v>2229</v>
          </cell>
          <cell r="CN63">
            <v>2051</v>
          </cell>
          <cell r="CO63">
            <v>1463</v>
          </cell>
          <cell r="CP63">
            <v>7358</v>
          </cell>
          <cell r="CQ63">
            <v>15938</v>
          </cell>
          <cell r="CR63">
            <v>145</v>
          </cell>
          <cell r="CS63">
            <v>296</v>
          </cell>
          <cell r="CT63">
            <v>366</v>
          </cell>
          <cell r="CU63">
            <v>399</v>
          </cell>
          <cell r="CV63">
            <v>1206</v>
          </cell>
          <cell r="CW63">
            <v>1233</v>
          </cell>
          <cell r="CX63">
            <v>1416</v>
          </cell>
          <cell r="CY63">
            <v>18</v>
          </cell>
          <cell r="CZ63">
            <v>22</v>
          </cell>
          <cell r="DA63">
            <v>2689</v>
          </cell>
          <cell r="DB63">
            <v>7707</v>
          </cell>
          <cell r="DC63">
            <v>8305</v>
          </cell>
          <cell r="DD63">
            <v>174</v>
          </cell>
          <cell r="DE63">
            <v>137</v>
          </cell>
          <cell r="DF63">
            <v>16323</v>
          </cell>
          <cell r="DG63">
            <v>4869</v>
          </cell>
          <cell r="DH63">
            <v>5050</v>
          </cell>
          <cell r="DI63">
            <v>130</v>
          </cell>
          <cell r="DJ63">
            <v>130</v>
          </cell>
          <cell r="DK63">
            <v>10179</v>
          </cell>
          <cell r="DL63">
            <v>30397</v>
          </cell>
        </row>
        <row r="64">
          <cell r="A64" t="str">
            <v>ВППВолгоград (Гумрак)ЮФО</v>
          </cell>
          <cell r="B64" t="str">
            <v>Волгоградский</v>
          </cell>
          <cell r="C64" t="str">
            <v>Волгоград (Гумрак)</v>
          </cell>
          <cell r="D64" t="str">
            <v>ВПП</v>
          </cell>
          <cell r="E64" t="str">
            <v>ВПП</v>
          </cell>
          <cell r="F64" t="str">
            <v>да</v>
          </cell>
          <cell r="G64" t="str">
            <v>ЮФО</v>
          </cell>
          <cell r="H64" t="str">
            <v>Волгоградская область</v>
          </cell>
          <cell r="I64" t="str">
            <v>Не является признаком отнесения к МТК</v>
          </cell>
          <cell r="J64" t="str">
            <v>Не является признаком отнесения к МТК</v>
          </cell>
          <cell r="K64" t="str">
            <v>нет</v>
          </cell>
          <cell r="L64" t="str">
            <v>не применимо</v>
          </cell>
          <cell r="M64" t="str">
            <v>не применимо</v>
          </cell>
          <cell r="N64">
            <v>2628000</v>
          </cell>
          <cell r="O64">
            <v>550</v>
          </cell>
          <cell r="P64">
            <v>47</v>
          </cell>
          <cell r="Q64">
            <v>597</v>
          </cell>
          <cell r="R64">
            <v>30489</v>
          </cell>
          <cell r="S64">
            <v>540</v>
          </cell>
          <cell r="T64">
            <v>31029</v>
          </cell>
          <cell r="U64">
            <v>53311</v>
          </cell>
          <cell r="V64">
            <v>1359</v>
          </cell>
          <cell r="W64">
            <v>54670</v>
          </cell>
          <cell r="X64">
            <v>17536</v>
          </cell>
          <cell r="Y64">
            <v>504</v>
          </cell>
          <cell r="Z64">
            <v>18040</v>
          </cell>
          <cell r="AA64">
            <v>104336</v>
          </cell>
          <cell r="AB64">
            <v>10856</v>
          </cell>
          <cell r="AC64">
            <v>294</v>
          </cell>
          <cell r="AD64">
            <v>11150</v>
          </cell>
          <cell r="AE64">
            <v>33305</v>
          </cell>
          <cell r="AF64">
            <v>4187</v>
          </cell>
          <cell r="AG64">
            <v>37492</v>
          </cell>
          <cell r="AH64">
            <v>50694</v>
          </cell>
          <cell r="AI64">
            <v>836</v>
          </cell>
          <cell r="AJ64">
            <v>51530</v>
          </cell>
          <cell r="AK64">
            <v>17450</v>
          </cell>
          <cell r="AL64">
            <v>569</v>
          </cell>
          <cell r="AM64">
            <v>18019</v>
          </cell>
          <cell r="AN64">
            <v>118191</v>
          </cell>
          <cell r="AO64">
            <v>4387</v>
          </cell>
          <cell r="AP64">
            <v>1115</v>
          </cell>
          <cell r="AQ64">
            <v>5502</v>
          </cell>
          <cell r="AR64">
            <v>35326</v>
          </cell>
          <cell r="AS64">
            <v>157</v>
          </cell>
          <cell r="AT64">
            <v>35483</v>
          </cell>
          <cell r="AU64">
            <v>52325</v>
          </cell>
          <cell r="AV64">
            <v>605</v>
          </cell>
          <cell r="AW64">
            <v>52930</v>
          </cell>
          <cell r="AX64">
            <v>17843</v>
          </cell>
          <cell r="AY64">
            <v>90</v>
          </cell>
          <cell r="AZ64">
            <v>17933</v>
          </cell>
          <cell r="BA64">
            <v>111848</v>
          </cell>
          <cell r="BB64">
            <v>2488</v>
          </cell>
          <cell r="BC64">
            <v>2057</v>
          </cell>
          <cell r="BD64">
            <v>18</v>
          </cell>
          <cell r="BE64">
            <v>13</v>
          </cell>
          <cell r="BF64">
            <v>4576</v>
          </cell>
          <cell r="BG64">
            <v>11</v>
          </cell>
          <cell r="BH64">
            <v>8</v>
          </cell>
          <cell r="BI64">
            <v>8</v>
          </cell>
          <cell r="BJ64">
            <v>4</v>
          </cell>
          <cell r="BK64">
            <v>31</v>
          </cell>
          <cell r="BL64">
            <v>62</v>
          </cell>
          <cell r="BM64">
            <v>25</v>
          </cell>
          <cell r="BN64">
            <v>1097</v>
          </cell>
          <cell r="BO64">
            <v>9</v>
          </cell>
          <cell r="BP64">
            <v>1193</v>
          </cell>
          <cell r="BQ64">
            <v>579</v>
          </cell>
          <cell r="BR64">
            <v>9</v>
          </cell>
          <cell r="BS64">
            <v>1020</v>
          </cell>
          <cell r="BT64">
            <v>3</v>
          </cell>
          <cell r="BU64">
            <v>1611</v>
          </cell>
          <cell r="BV64">
            <v>7411</v>
          </cell>
          <cell r="BW64">
            <v>89</v>
          </cell>
          <cell r="BX64">
            <v>11</v>
          </cell>
          <cell r="BY64">
            <v>397</v>
          </cell>
          <cell r="BZ64">
            <v>10</v>
          </cell>
          <cell r="CA64">
            <v>507</v>
          </cell>
          <cell r="CB64">
            <v>730</v>
          </cell>
          <cell r="CC64">
            <v>1156</v>
          </cell>
          <cell r="CD64">
            <v>4771</v>
          </cell>
          <cell r="CE64">
            <v>318</v>
          </cell>
          <cell r="CF64">
            <v>6975</v>
          </cell>
          <cell r="CG64">
            <v>14740</v>
          </cell>
          <cell r="CH64">
            <v>15618</v>
          </cell>
          <cell r="CI64">
            <v>9850</v>
          </cell>
          <cell r="CJ64">
            <v>2862</v>
          </cell>
          <cell r="CK64">
            <v>43070</v>
          </cell>
          <cell r="CL64">
            <v>11897</v>
          </cell>
          <cell r="CM64">
            <v>11449</v>
          </cell>
          <cell r="CN64">
            <v>9767</v>
          </cell>
          <cell r="CO64">
            <v>8663</v>
          </cell>
          <cell r="CP64">
            <v>41776</v>
          </cell>
          <cell r="CQ64">
            <v>92328</v>
          </cell>
          <cell r="CR64">
            <v>3215</v>
          </cell>
          <cell r="CS64">
            <v>2775</v>
          </cell>
          <cell r="CT64">
            <v>5892</v>
          </cell>
          <cell r="CU64">
            <v>2526</v>
          </cell>
          <cell r="CV64">
            <v>14408</v>
          </cell>
          <cell r="CW64">
            <v>920</v>
          </cell>
          <cell r="CX64">
            <v>1302</v>
          </cell>
          <cell r="CY64">
            <v>559</v>
          </cell>
          <cell r="CZ64">
            <v>331</v>
          </cell>
          <cell r="DA64">
            <v>3112</v>
          </cell>
          <cell r="DB64">
            <v>5084</v>
          </cell>
          <cell r="DC64">
            <v>5458</v>
          </cell>
          <cell r="DD64">
            <v>670</v>
          </cell>
          <cell r="DE64">
            <v>674</v>
          </cell>
          <cell r="DF64">
            <v>11886</v>
          </cell>
          <cell r="DG64">
            <v>2647</v>
          </cell>
          <cell r="DH64">
            <v>3057</v>
          </cell>
          <cell r="DI64">
            <v>609</v>
          </cell>
          <cell r="DJ64">
            <v>677</v>
          </cell>
          <cell r="DK64">
            <v>6990</v>
          </cell>
          <cell r="DL64">
            <v>36396</v>
          </cell>
        </row>
        <row r="65">
          <cell r="A65" t="str">
            <v>МАППВолошиноЮФО</v>
          </cell>
          <cell r="B65" t="str">
            <v>Ростовский</v>
          </cell>
          <cell r="C65" t="str">
            <v>Волошино</v>
          </cell>
          <cell r="D65" t="str">
            <v>АПП</v>
          </cell>
          <cell r="E65" t="str">
            <v>МАПП</v>
          </cell>
          <cell r="F65" t="str">
            <v>да</v>
          </cell>
          <cell r="G65" t="str">
            <v>ЮФО</v>
          </cell>
          <cell r="H65" t="str">
            <v>Ростовская область</v>
          </cell>
          <cell r="I65" t="str">
            <v>Западный</v>
          </cell>
          <cell r="J65" t="str">
            <v>Сухопутный</v>
          </cell>
          <cell r="K65" t="str">
            <v>нет</v>
          </cell>
          <cell r="L65" t="str">
            <v>не применимо (ЛНР)</v>
          </cell>
          <cell r="M65" t="str">
            <v>Красная Таловка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2531</v>
          </cell>
          <cell r="DH65">
            <v>2973</v>
          </cell>
          <cell r="DI65">
            <v>0</v>
          </cell>
          <cell r="DJ65">
            <v>0</v>
          </cell>
          <cell r="DK65">
            <v>5504</v>
          </cell>
          <cell r="DL65">
            <v>5504</v>
          </cell>
        </row>
        <row r="66">
          <cell r="A66" t="str">
            <v>ВППВоронеж (Чертовицкое)ЦФО</v>
          </cell>
          <cell r="B66" t="str">
            <v>Белгородский</v>
          </cell>
          <cell r="C66" t="str">
            <v>Воронеж (Чертовицкое)</v>
          </cell>
          <cell r="D66" t="str">
            <v>ВПП</v>
          </cell>
          <cell r="E66" t="str">
            <v>ВПП</v>
          </cell>
          <cell r="F66" t="str">
            <v>да</v>
          </cell>
          <cell r="G66" t="str">
            <v>ЦФО</v>
          </cell>
          <cell r="H66" t="str">
            <v>Воронежская область</v>
          </cell>
          <cell r="I66" t="str">
            <v>Не является признаком отнесения к МТК</v>
          </cell>
          <cell r="J66" t="str">
            <v>Не является признаком отнесения к МТК</v>
          </cell>
          <cell r="K66" t="str">
            <v>нет</v>
          </cell>
          <cell r="L66" t="str">
            <v>не применимо</v>
          </cell>
          <cell r="M66" t="str">
            <v>не применимо</v>
          </cell>
          <cell r="N66">
            <v>1401600</v>
          </cell>
          <cell r="O66">
            <v>1896</v>
          </cell>
          <cell r="P66">
            <v>3657</v>
          </cell>
          <cell r="Q66">
            <v>5553</v>
          </cell>
          <cell r="R66">
            <v>39409</v>
          </cell>
          <cell r="S66">
            <v>5314</v>
          </cell>
          <cell r="T66">
            <v>44723</v>
          </cell>
          <cell r="U66">
            <v>69162</v>
          </cell>
          <cell r="V66">
            <v>7240</v>
          </cell>
          <cell r="W66">
            <v>76402</v>
          </cell>
          <cell r="X66">
            <v>21426</v>
          </cell>
          <cell r="Y66">
            <v>6028</v>
          </cell>
          <cell r="Z66">
            <v>27454</v>
          </cell>
          <cell r="AA66">
            <v>154132</v>
          </cell>
          <cell r="AB66">
            <v>18313</v>
          </cell>
          <cell r="AC66">
            <v>4904</v>
          </cell>
          <cell r="AD66">
            <v>23217</v>
          </cell>
          <cell r="AE66">
            <v>70873</v>
          </cell>
          <cell r="AF66">
            <v>7229</v>
          </cell>
          <cell r="AG66">
            <v>78102</v>
          </cell>
          <cell r="AH66">
            <v>102404</v>
          </cell>
          <cell r="AI66">
            <v>12175</v>
          </cell>
          <cell r="AJ66">
            <v>114579</v>
          </cell>
          <cell r="AK66">
            <v>34027</v>
          </cell>
          <cell r="AL66">
            <v>7740</v>
          </cell>
          <cell r="AM66">
            <v>41767</v>
          </cell>
          <cell r="AN66">
            <v>257665</v>
          </cell>
          <cell r="AO66">
            <v>17785</v>
          </cell>
          <cell r="AP66">
            <v>5542</v>
          </cell>
          <cell r="AQ66">
            <v>23327</v>
          </cell>
          <cell r="AR66">
            <v>91975</v>
          </cell>
          <cell r="AS66">
            <v>6743</v>
          </cell>
          <cell r="AT66">
            <v>98718</v>
          </cell>
          <cell r="AU66">
            <v>123252</v>
          </cell>
          <cell r="AV66">
            <v>10158</v>
          </cell>
          <cell r="AW66">
            <v>133410</v>
          </cell>
          <cell r="AX66">
            <v>50157</v>
          </cell>
          <cell r="AY66">
            <v>10767</v>
          </cell>
          <cell r="AZ66">
            <v>60924</v>
          </cell>
          <cell r="BA66">
            <v>316379</v>
          </cell>
          <cell r="BB66">
            <v>11329</v>
          </cell>
          <cell r="BC66">
            <v>10643</v>
          </cell>
          <cell r="BD66">
            <v>3615</v>
          </cell>
          <cell r="BE66">
            <v>3030</v>
          </cell>
          <cell r="BF66">
            <v>28617</v>
          </cell>
          <cell r="BG66">
            <v>188</v>
          </cell>
          <cell r="BH66">
            <v>115</v>
          </cell>
          <cell r="BI66">
            <v>87</v>
          </cell>
          <cell r="BJ66">
            <v>529</v>
          </cell>
          <cell r="BK66">
            <v>919</v>
          </cell>
          <cell r="BL66">
            <v>105</v>
          </cell>
          <cell r="BM66">
            <v>75</v>
          </cell>
          <cell r="BN66">
            <v>82</v>
          </cell>
          <cell r="BO66">
            <v>129</v>
          </cell>
          <cell r="BP66">
            <v>391</v>
          </cell>
          <cell r="BQ66">
            <v>46</v>
          </cell>
          <cell r="BR66">
            <v>46</v>
          </cell>
          <cell r="BS66">
            <v>43</v>
          </cell>
          <cell r="BT66">
            <v>517</v>
          </cell>
          <cell r="BU66">
            <v>652</v>
          </cell>
          <cell r="BV66">
            <v>30579</v>
          </cell>
          <cell r="BW66">
            <v>29</v>
          </cell>
          <cell r="BX66">
            <v>8</v>
          </cell>
          <cell r="BY66">
            <v>31</v>
          </cell>
          <cell r="BZ66">
            <v>15</v>
          </cell>
          <cell r="CA66">
            <v>83</v>
          </cell>
          <cell r="CB66">
            <v>3376</v>
          </cell>
          <cell r="CC66">
            <v>3717</v>
          </cell>
          <cell r="CD66">
            <v>9083</v>
          </cell>
          <cell r="CE66">
            <v>1221</v>
          </cell>
          <cell r="CF66">
            <v>17397</v>
          </cell>
          <cell r="CG66">
            <v>27580</v>
          </cell>
          <cell r="CH66">
            <v>30095</v>
          </cell>
          <cell r="CI66">
            <v>12135</v>
          </cell>
          <cell r="CJ66">
            <v>3379</v>
          </cell>
          <cell r="CK66">
            <v>73189</v>
          </cell>
          <cell r="CL66">
            <v>24481</v>
          </cell>
          <cell r="CM66">
            <v>22366</v>
          </cell>
          <cell r="CN66">
            <v>7177</v>
          </cell>
          <cell r="CO66">
            <v>7766</v>
          </cell>
          <cell r="CP66">
            <v>61790</v>
          </cell>
          <cell r="CQ66">
            <v>152459</v>
          </cell>
          <cell r="CR66">
            <v>5560</v>
          </cell>
          <cell r="CS66">
            <v>4897</v>
          </cell>
          <cell r="CT66">
            <v>4072</v>
          </cell>
          <cell r="CU66">
            <v>2581</v>
          </cell>
          <cell r="CV66">
            <v>17110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17110</v>
          </cell>
        </row>
        <row r="67">
          <cell r="A67" t="str">
            <v>МАППВоскресенскоеУФО</v>
          </cell>
          <cell r="B67" t="str">
            <v>Уральский</v>
          </cell>
          <cell r="C67" t="str">
            <v>Воскресенское</v>
          </cell>
          <cell r="D67" t="str">
            <v>АПП</v>
          </cell>
          <cell r="E67" t="str">
            <v>МАПП</v>
          </cell>
          <cell r="F67" t="str">
            <v>да</v>
          </cell>
          <cell r="G67" t="str">
            <v>УФО</v>
          </cell>
          <cell r="H67" t="str">
            <v>Курганская область</v>
          </cell>
          <cell r="I67" t="str">
            <v>Не является признаком отнесения к МТК</v>
          </cell>
          <cell r="J67" t="str">
            <v>Не является признаком отнесения к МТК</v>
          </cell>
          <cell r="K67" t="str">
            <v>нет</v>
          </cell>
          <cell r="L67" t="str">
            <v>Республика Казахстан</v>
          </cell>
          <cell r="M67" t="str">
            <v>Акбалшык</v>
          </cell>
          <cell r="N67">
            <v>0</v>
          </cell>
          <cell r="O67">
            <v>11360</v>
          </cell>
          <cell r="P67">
            <v>24338</v>
          </cell>
          <cell r="Q67">
            <v>35698</v>
          </cell>
          <cell r="R67">
            <v>18912</v>
          </cell>
          <cell r="S67">
            <v>33833</v>
          </cell>
          <cell r="T67">
            <v>52745</v>
          </cell>
          <cell r="U67">
            <v>23495</v>
          </cell>
          <cell r="V67">
            <v>41435</v>
          </cell>
          <cell r="W67">
            <v>64930</v>
          </cell>
          <cell r="X67">
            <v>13987</v>
          </cell>
          <cell r="Y67">
            <v>29666</v>
          </cell>
          <cell r="Z67">
            <v>43653</v>
          </cell>
          <cell r="AA67">
            <v>197026</v>
          </cell>
          <cell r="AB67">
            <v>13113</v>
          </cell>
          <cell r="AC67">
            <v>24524</v>
          </cell>
          <cell r="AD67">
            <v>37637</v>
          </cell>
          <cell r="AE67">
            <v>19181</v>
          </cell>
          <cell r="AF67">
            <v>34791</v>
          </cell>
          <cell r="AG67">
            <v>53972</v>
          </cell>
          <cell r="AH67">
            <v>23652</v>
          </cell>
          <cell r="AI67">
            <v>44088</v>
          </cell>
          <cell r="AJ67">
            <v>67740</v>
          </cell>
          <cell r="AK67">
            <v>15134</v>
          </cell>
          <cell r="AL67">
            <v>30483</v>
          </cell>
          <cell r="AM67">
            <v>45617</v>
          </cell>
          <cell r="AN67">
            <v>204966</v>
          </cell>
          <cell r="AO67">
            <v>14435</v>
          </cell>
          <cell r="AP67">
            <v>27403</v>
          </cell>
          <cell r="AQ67">
            <v>41838</v>
          </cell>
          <cell r="AR67">
            <v>20108</v>
          </cell>
          <cell r="AS67">
            <v>39377</v>
          </cell>
          <cell r="AT67">
            <v>59485</v>
          </cell>
          <cell r="AU67">
            <v>25460</v>
          </cell>
          <cell r="AV67">
            <v>48822</v>
          </cell>
          <cell r="AW67">
            <v>74282</v>
          </cell>
          <cell r="AX67">
            <v>17694</v>
          </cell>
          <cell r="AY67">
            <v>32927</v>
          </cell>
          <cell r="AZ67">
            <v>50621</v>
          </cell>
          <cell r="BA67">
            <v>226226</v>
          </cell>
          <cell r="BB67">
            <v>6141</v>
          </cell>
          <cell r="BC67">
            <v>5815</v>
          </cell>
          <cell r="BD67">
            <v>12353</v>
          </cell>
          <cell r="BE67">
            <v>11481</v>
          </cell>
          <cell r="BF67">
            <v>35790</v>
          </cell>
          <cell r="BG67">
            <v>2</v>
          </cell>
          <cell r="BH67">
            <v>0</v>
          </cell>
          <cell r="BI67">
            <v>0</v>
          </cell>
          <cell r="BJ67">
            <v>13</v>
          </cell>
          <cell r="BK67">
            <v>15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35805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7727</v>
          </cell>
          <cell r="DC67">
            <v>9033</v>
          </cell>
          <cell r="DD67">
            <v>6643</v>
          </cell>
          <cell r="DE67">
            <v>6707</v>
          </cell>
          <cell r="DF67">
            <v>30110</v>
          </cell>
          <cell r="DG67">
            <v>5092</v>
          </cell>
          <cell r="DH67">
            <v>5155</v>
          </cell>
          <cell r="DI67">
            <v>7096</v>
          </cell>
          <cell r="DJ67">
            <v>6892</v>
          </cell>
          <cell r="DK67">
            <v>24235</v>
          </cell>
          <cell r="DL67">
            <v>54345</v>
          </cell>
        </row>
        <row r="68">
          <cell r="A68" t="str">
            <v>МППВосточныйДФО</v>
          </cell>
          <cell r="B68" t="str">
            <v>Владивостокский</v>
          </cell>
          <cell r="C68" t="str">
            <v>Восточный</v>
          </cell>
          <cell r="D68" t="str">
            <v>МПП</v>
          </cell>
          <cell r="E68" t="str">
            <v>МПП</v>
          </cell>
          <cell r="F68" t="str">
            <v>да</v>
          </cell>
          <cell r="G68" t="str">
            <v>ДФО</v>
          </cell>
          <cell r="H68" t="str">
            <v>Приморский край</v>
          </cell>
          <cell r="I68" t="str">
            <v>Восток</v>
          </cell>
          <cell r="J68" t="str">
            <v>Порты ДВ</v>
          </cell>
          <cell r="K68" t="str">
            <v>нет</v>
          </cell>
          <cell r="L68" t="str">
            <v>не применимо</v>
          </cell>
          <cell r="M68" t="str">
            <v>не применимо</v>
          </cell>
          <cell r="N68">
            <v>0</v>
          </cell>
          <cell r="O68">
            <v>765</v>
          </cell>
          <cell r="P68">
            <v>17011</v>
          </cell>
          <cell r="Q68">
            <v>17776</v>
          </cell>
          <cell r="R68">
            <v>661</v>
          </cell>
          <cell r="S68">
            <v>17821</v>
          </cell>
          <cell r="T68">
            <v>18482</v>
          </cell>
          <cell r="U68">
            <v>806</v>
          </cell>
          <cell r="V68">
            <v>13606</v>
          </cell>
          <cell r="W68">
            <v>14412</v>
          </cell>
          <cell r="X68">
            <v>868</v>
          </cell>
          <cell r="Y68">
            <v>19022</v>
          </cell>
          <cell r="Z68">
            <v>19890</v>
          </cell>
          <cell r="AA68">
            <v>70560</v>
          </cell>
          <cell r="AB68">
            <v>877</v>
          </cell>
          <cell r="AC68">
            <v>15036</v>
          </cell>
          <cell r="AD68">
            <v>15913</v>
          </cell>
          <cell r="AE68">
            <v>964</v>
          </cell>
          <cell r="AF68">
            <v>17521</v>
          </cell>
          <cell r="AG68">
            <v>18485</v>
          </cell>
          <cell r="AH68">
            <v>521</v>
          </cell>
          <cell r="AI68">
            <v>16538</v>
          </cell>
          <cell r="AJ68">
            <v>17059</v>
          </cell>
          <cell r="AK68">
            <v>881</v>
          </cell>
          <cell r="AL68">
            <v>16726</v>
          </cell>
          <cell r="AM68">
            <v>17607</v>
          </cell>
          <cell r="AN68">
            <v>69064</v>
          </cell>
          <cell r="AO68">
            <v>729</v>
          </cell>
          <cell r="AP68">
            <v>15629</v>
          </cell>
          <cell r="AQ68">
            <v>16358</v>
          </cell>
          <cell r="AR68">
            <v>1067</v>
          </cell>
          <cell r="AS68">
            <v>16624</v>
          </cell>
          <cell r="AT68">
            <v>17691</v>
          </cell>
          <cell r="AU68">
            <v>722</v>
          </cell>
          <cell r="AV68">
            <v>15188</v>
          </cell>
          <cell r="AW68">
            <v>15910</v>
          </cell>
          <cell r="AX68">
            <v>1283</v>
          </cell>
          <cell r="AY68">
            <v>15597</v>
          </cell>
          <cell r="AZ68">
            <v>16880</v>
          </cell>
          <cell r="BA68">
            <v>66839</v>
          </cell>
          <cell r="BB68">
            <v>518</v>
          </cell>
          <cell r="BC68">
            <v>686</v>
          </cell>
          <cell r="BD68">
            <v>6948</v>
          </cell>
          <cell r="BE68">
            <v>7218</v>
          </cell>
          <cell r="BF68">
            <v>15370</v>
          </cell>
          <cell r="BG68">
            <v>701</v>
          </cell>
          <cell r="BH68">
            <v>925</v>
          </cell>
          <cell r="BI68">
            <v>7424</v>
          </cell>
          <cell r="BJ68">
            <v>7903</v>
          </cell>
          <cell r="BK68">
            <v>16953</v>
          </cell>
          <cell r="BL68">
            <v>710</v>
          </cell>
          <cell r="BM68">
            <v>990</v>
          </cell>
          <cell r="BN68">
            <v>7730</v>
          </cell>
          <cell r="BO68">
            <v>7778</v>
          </cell>
          <cell r="BP68">
            <v>17208</v>
          </cell>
          <cell r="BQ68">
            <v>721</v>
          </cell>
          <cell r="BR68">
            <v>1008</v>
          </cell>
          <cell r="BS68">
            <v>7219</v>
          </cell>
          <cell r="BT68">
            <v>7838</v>
          </cell>
          <cell r="BU68">
            <v>16786</v>
          </cell>
          <cell r="BV68">
            <v>66317</v>
          </cell>
          <cell r="BW68">
            <v>705</v>
          </cell>
          <cell r="BX68">
            <v>873</v>
          </cell>
          <cell r="BY68">
            <v>6552</v>
          </cell>
          <cell r="BZ68">
            <v>6882</v>
          </cell>
          <cell r="CA68">
            <v>15012</v>
          </cell>
          <cell r="CB68">
            <v>653</v>
          </cell>
          <cell r="CC68">
            <v>870</v>
          </cell>
          <cell r="CD68">
            <v>7518</v>
          </cell>
          <cell r="CE68">
            <v>7833</v>
          </cell>
          <cell r="CF68">
            <v>16874</v>
          </cell>
          <cell r="CG68">
            <v>795</v>
          </cell>
          <cell r="CH68">
            <v>783</v>
          </cell>
          <cell r="CI68">
            <v>6845</v>
          </cell>
          <cell r="CJ68">
            <v>6914</v>
          </cell>
          <cell r="CK68">
            <v>15337</v>
          </cell>
          <cell r="CL68">
            <v>832</v>
          </cell>
          <cell r="CM68">
            <v>850</v>
          </cell>
          <cell r="CN68">
            <v>6681</v>
          </cell>
          <cell r="CO68">
            <v>6944</v>
          </cell>
          <cell r="CP68">
            <v>15307</v>
          </cell>
          <cell r="CQ68">
            <v>62530</v>
          </cell>
          <cell r="CR68">
            <v>674</v>
          </cell>
          <cell r="CS68">
            <v>646</v>
          </cell>
          <cell r="CT68">
            <v>6852</v>
          </cell>
          <cell r="CU68">
            <v>7254</v>
          </cell>
          <cell r="CV68">
            <v>15426</v>
          </cell>
          <cell r="CW68">
            <v>771</v>
          </cell>
          <cell r="CX68">
            <v>839</v>
          </cell>
          <cell r="CY68">
            <v>7289</v>
          </cell>
          <cell r="CZ68">
            <v>7329</v>
          </cell>
          <cell r="DA68">
            <v>16228</v>
          </cell>
          <cell r="DB68">
            <v>844</v>
          </cell>
          <cell r="DC68">
            <v>921</v>
          </cell>
          <cell r="DD68">
            <v>7543</v>
          </cell>
          <cell r="DE68">
            <v>7819</v>
          </cell>
          <cell r="DF68">
            <v>17127</v>
          </cell>
          <cell r="DG68">
            <v>750</v>
          </cell>
          <cell r="DH68">
            <v>773</v>
          </cell>
          <cell r="DI68">
            <v>7655</v>
          </cell>
          <cell r="DJ68">
            <v>7693</v>
          </cell>
          <cell r="DK68">
            <v>16871</v>
          </cell>
          <cell r="DL68">
            <v>65652</v>
          </cell>
        </row>
        <row r="69">
          <cell r="A69" t="str">
            <v>ЖДППВыборгСЗФО</v>
          </cell>
          <cell r="B69" t="str">
            <v>Санкт-Петербургский</v>
          </cell>
          <cell r="C69" t="str">
            <v>Выборг</v>
          </cell>
          <cell r="D69" t="str">
            <v>ЖДПП</v>
          </cell>
          <cell r="E69" t="str">
            <v>ЖДПП</v>
          </cell>
          <cell r="F69" t="str">
            <v>да</v>
          </cell>
          <cell r="G69" t="str">
            <v>СЗФО</v>
          </cell>
          <cell r="H69" t="str">
            <v>Ленинградская область</v>
          </cell>
          <cell r="I69" t="str">
            <v>Не является признаком отнесения к МТК</v>
          </cell>
          <cell r="J69" t="str">
            <v>Не является признаком отнесения к МТК</v>
          </cell>
          <cell r="K69" t="str">
            <v>нет</v>
          </cell>
          <cell r="L69" t="str">
            <v>Финляндская Республика</v>
          </cell>
          <cell r="M69" t="str">
            <v>Вайниккала</v>
          </cell>
          <cell r="N69">
            <v>0</v>
          </cell>
          <cell r="O69">
            <v>19995</v>
          </cell>
          <cell r="P69">
            <v>2647</v>
          </cell>
          <cell r="Q69">
            <v>22642</v>
          </cell>
          <cell r="R69">
            <v>19114</v>
          </cell>
          <cell r="S69">
            <v>5563</v>
          </cell>
          <cell r="T69">
            <v>24677</v>
          </cell>
          <cell r="U69">
            <v>24104</v>
          </cell>
          <cell r="V69">
            <v>6469</v>
          </cell>
          <cell r="W69">
            <v>30573</v>
          </cell>
          <cell r="X69">
            <v>18602</v>
          </cell>
          <cell r="Y69">
            <v>3538</v>
          </cell>
          <cell r="Z69">
            <v>22140</v>
          </cell>
          <cell r="AA69">
            <v>100032</v>
          </cell>
          <cell r="AB69">
            <v>19313</v>
          </cell>
          <cell r="AC69">
            <v>2753</v>
          </cell>
          <cell r="AD69">
            <v>22066</v>
          </cell>
          <cell r="AE69">
            <v>18225</v>
          </cell>
          <cell r="AF69">
            <v>6626</v>
          </cell>
          <cell r="AG69">
            <v>24851</v>
          </cell>
          <cell r="AH69">
            <v>23193</v>
          </cell>
          <cell r="AI69">
            <v>6456</v>
          </cell>
          <cell r="AJ69">
            <v>29649</v>
          </cell>
          <cell r="AK69">
            <v>17453</v>
          </cell>
          <cell r="AL69">
            <v>3983</v>
          </cell>
          <cell r="AM69">
            <v>21436</v>
          </cell>
          <cell r="AN69">
            <v>98002</v>
          </cell>
          <cell r="AO69">
            <v>18983</v>
          </cell>
          <cell r="AP69">
            <v>2758</v>
          </cell>
          <cell r="AQ69">
            <v>21741</v>
          </cell>
          <cell r="AR69">
            <v>20640</v>
          </cell>
          <cell r="AS69">
            <v>6544</v>
          </cell>
          <cell r="AT69">
            <v>27184</v>
          </cell>
          <cell r="AU69">
            <v>22587</v>
          </cell>
          <cell r="AV69">
            <v>7833</v>
          </cell>
          <cell r="AW69">
            <v>30420</v>
          </cell>
          <cell r="AX69">
            <v>20622</v>
          </cell>
          <cell r="AY69">
            <v>4558</v>
          </cell>
          <cell r="AZ69">
            <v>25180</v>
          </cell>
          <cell r="BA69">
            <v>104525</v>
          </cell>
          <cell r="BB69">
            <v>11356</v>
          </cell>
          <cell r="BC69">
            <v>10325</v>
          </cell>
          <cell r="BD69">
            <v>1197</v>
          </cell>
          <cell r="BE69">
            <v>1346</v>
          </cell>
          <cell r="BF69">
            <v>24224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24224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86</v>
          </cell>
          <cell r="CM69">
            <v>67</v>
          </cell>
          <cell r="CN69">
            <v>19</v>
          </cell>
          <cell r="CO69">
            <v>6</v>
          </cell>
          <cell r="CP69">
            <v>178</v>
          </cell>
          <cell r="CQ69">
            <v>178</v>
          </cell>
          <cell r="CR69">
            <v>361</v>
          </cell>
          <cell r="CS69">
            <v>515</v>
          </cell>
          <cell r="CT69">
            <v>83</v>
          </cell>
          <cell r="CU69">
            <v>56</v>
          </cell>
          <cell r="CV69">
            <v>1015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1015</v>
          </cell>
        </row>
        <row r="70">
          <cell r="A70" t="str">
            <v>МППВыборгСЗФО</v>
          </cell>
          <cell r="B70" t="str">
            <v>Санкт-Петербургский</v>
          </cell>
          <cell r="C70" t="str">
            <v>Выборг</v>
          </cell>
          <cell r="D70" t="str">
            <v>МПП</v>
          </cell>
          <cell r="E70" t="str">
            <v>МПП</v>
          </cell>
          <cell r="F70" t="str">
            <v>да</v>
          </cell>
          <cell r="G70" t="str">
            <v>СЗФО</v>
          </cell>
          <cell r="H70" t="str">
            <v>Ленинградская область</v>
          </cell>
          <cell r="I70" t="str">
            <v>Западный</v>
          </cell>
          <cell r="J70" t="str">
            <v>Морской</v>
          </cell>
          <cell r="K70" t="str">
            <v>нет</v>
          </cell>
          <cell r="L70" t="str">
            <v>не применимо</v>
          </cell>
          <cell r="M70" t="str">
            <v>не применимо</v>
          </cell>
          <cell r="N70">
            <v>0</v>
          </cell>
          <cell r="O70">
            <v>437</v>
          </cell>
          <cell r="P70">
            <v>547</v>
          </cell>
          <cell r="Q70">
            <v>984</v>
          </cell>
          <cell r="R70">
            <v>1104</v>
          </cell>
          <cell r="S70">
            <v>4786</v>
          </cell>
          <cell r="T70">
            <v>5890</v>
          </cell>
          <cell r="U70">
            <v>1566</v>
          </cell>
          <cell r="V70">
            <v>15059</v>
          </cell>
          <cell r="W70">
            <v>16625</v>
          </cell>
          <cell r="X70">
            <v>658</v>
          </cell>
          <cell r="Y70">
            <v>752</v>
          </cell>
          <cell r="Z70">
            <v>1410</v>
          </cell>
          <cell r="AA70">
            <v>24909</v>
          </cell>
          <cell r="AB70">
            <v>497</v>
          </cell>
          <cell r="AC70">
            <v>514</v>
          </cell>
          <cell r="AD70">
            <v>1011</v>
          </cell>
          <cell r="AE70">
            <v>1071</v>
          </cell>
          <cell r="AF70">
            <v>5177</v>
          </cell>
          <cell r="AG70">
            <v>6248</v>
          </cell>
          <cell r="AH70">
            <v>1605</v>
          </cell>
          <cell r="AI70">
            <v>14336</v>
          </cell>
          <cell r="AJ70">
            <v>15941</v>
          </cell>
          <cell r="AK70">
            <v>939</v>
          </cell>
          <cell r="AL70">
            <v>873</v>
          </cell>
          <cell r="AM70">
            <v>1812</v>
          </cell>
          <cell r="AN70">
            <v>25012</v>
          </cell>
          <cell r="AO70">
            <v>395</v>
          </cell>
          <cell r="AP70">
            <v>390</v>
          </cell>
          <cell r="AQ70">
            <v>785</v>
          </cell>
          <cell r="AR70">
            <v>898</v>
          </cell>
          <cell r="AS70">
            <v>5658</v>
          </cell>
          <cell r="AT70">
            <v>6556</v>
          </cell>
          <cell r="AU70">
            <v>1126</v>
          </cell>
          <cell r="AV70">
            <v>16467</v>
          </cell>
          <cell r="AW70">
            <v>17593</v>
          </cell>
          <cell r="AX70">
            <v>451</v>
          </cell>
          <cell r="AY70">
            <v>457</v>
          </cell>
          <cell r="AZ70">
            <v>908</v>
          </cell>
          <cell r="BA70">
            <v>25842</v>
          </cell>
          <cell r="BB70">
            <v>111</v>
          </cell>
          <cell r="BC70">
            <v>89</v>
          </cell>
          <cell r="BD70">
            <v>96</v>
          </cell>
          <cell r="BE70">
            <v>70</v>
          </cell>
          <cell r="BF70">
            <v>366</v>
          </cell>
          <cell r="BG70">
            <v>280</v>
          </cell>
          <cell r="BH70">
            <v>283</v>
          </cell>
          <cell r="BI70">
            <v>174</v>
          </cell>
          <cell r="BJ70">
            <v>189</v>
          </cell>
          <cell r="BK70">
            <v>926</v>
          </cell>
          <cell r="BL70">
            <v>107</v>
          </cell>
          <cell r="BM70">
            <v>119</v>
          </cell>
          <cell r="BN70">
            <v>210</v>
          </cell>
          <cell r="BO70">
            <v>207</v>
          </cell>
          <cell r="BP70">
            <v>643</v>
          </cell>
          <cell r="BQ70">
            <v>177</v>
          </cell>
          <cell r="BR70">
            <v>167</v>
          </cell>
          <cell r="BS70">
            <v>185</v>
          </cell>
          <cell r="BT70">
            <v>178</v>
          </cell>
          <cell r="BU70">
            <v>707</v>
          </cell>
          <cell r="BV70">
            <v>2642</v>
          </cell>
          <cell r="BW70">
            <v>77</v>
          </cell>
          <cell r="BX70">
            <v>80</v>
          </cell>
          <cell r="BY70">
            <v>153</v>
          </cell>
          <cell r="BZ70">
            <v>150</v>
          </cell>
          <cell r="CA70">
            <v>460</v>
          </cell>
          <cell r="CB70">
            <v>254</v>
          </cell>
          <cell r="CC70">
            <v>285</v>
          </cell>
          <cell r="CD70">
            <v>215</v>
          </cell>
          <cell r="CE70">
            <v>205</v>
          </cell>
          <cell r="CF70">
            <v>959</v>
          </cell>
          <cell r="CG70">
            <v>369</v>
          </cell>
          <cell r="CH70">
            <v>287</v>
          </cell>
          <cell r="CI70">
            <v>373</v>
          </cell>
          <cell r="CJ70">
            <v>362</v>
          </cell>
          <cell r="CK70">
            <v>1391</v>
          </cell>
          <cell r="CL70">
            <v>341</v>
          </cell>
          <cell r="CM70">
            <v>370</v>
          </cell>
          <cell r="CN70">
            <v>202</v>
          </cell>
          <cell r="CO70">
            <v>179</v>
          </cell>
          <cell r="CP70">
            <v>1092</v>
          </cell>
          <cell r="CQ70">
            <v>3902</v>
          </cell>
          <cell r="CR70">
            <v>252</v>
          </cell>
          <cell r="CS70">
            <v>232</v>
          </cell>
          <cell r="CT70">
            <v>145</v>
          </cell>
          <cell r="CU70">
            <v>135</v>
          </cell>
          <cell r="CV70">
            <v>764</v>
          </cell>
          <cell r="CW70">
            <v>194</v>
          </cell>
          <cell r="CX70">
            <v>192</v>
          </cell>
          <cell r="CY70">
            <v>117</v>
          </cell>
          <cell r="CZ70">
            <v>97</v>
          </cell>
          <cell r="DA70">
            <v>600</v>
          </cell>
          <cell r="DB70">
            <v>458</v>
          </cell>
          <cell r="DC70">
            <v>463</v>
          </cell>
          <cell r="DD70">
            <v>88</v>
          </cell>
          <cell r="DE70">
            <v>92</v>
          </cell>
          <cell r="DF70">
            <v>1101</v>
          </cell>
          <cell r="DG70">
            <v>671</v>
          </cell>
          <cell r="DH70">
            <v>720</v>
          </cell>
          <cell r="DI70">
            <v>207</v>
          </cell>
          <cell r="DJ70">
            <v>220</v>
          </cell>
          <cell r="DK70">
            <v>1818</v>
          </cell>
          <cell r="DL70">
            <v>4283</v>
          </cell>
        </row>
        <row r="71">
          <cell r="A71" t="str">
            <v>МППВысоцкСЗФО</v>
          </cell>
          <cell r="B71" t="str">
            <v>Санкт-Петербургский</v>
          </cell>
          <cell r="C71" t="str">
            <v>Высоцк</v>
          </cell>
          <cell r="D71" t="str">
            <v>МПП</v>
          </cell>
          <cell r="E71" t="str">
            <v>МПП</v>
          </cell>
          <cell r="F71" t="str">
            <v>да</v>
          </cell>
          <cell r="G71" t="str">
            <v>СЗФО</v>
          </cell>
          <cell r="H71" t="str">
            <v>Ленинградская область</v>
          </cell>
          <cell r="I71" t="str">
            <v>Западный</v>
          </cell>
          <cell r="J71" t="str">
            <v>Морской</v>
          </cell>
          <cell r="K71" t="str">
            <v>нет</v>
          </cell>
          <cell r="L71" t="str">
            <v>не применимо</v>
          </cell>
          <cell r="M71" t="str">
            <v>не применимо</v>
          </cell>
          <cell r="N71">
            <v>0</v>
          </cell>
          <cell r="O71">
            <v>1672</v>
          </cell>
          <cell r="P71">
            <v>3862</v>
          </cell>
          <cell r="Q71">
            <v>5534</v>
          </cell>
          <cell r="R71">
            <v>1213</v>
          </cell>
          <cell r="S71">
            <v>3733</v>
          </cell>
          <cell r="T71">
            <v>4946</v>
          </cell>
          <cell r="U71">
            <v>891</v>
          </cell>
          <cell r="V71">
            <v>3589</v>
          </cell>
          <cell r="W71">
            <v>4480</v>
          </cell>
          <cell r="X71">
            <v>924</v>
          </cell>
          <cell r="Y71">
            <v>4465</v>
          </cell>
          <cell r="Z71">
            <v>5389</v>
          </cell>
          <cell r="AA71">
            <v>20349</v>
          </cell>
          <cell r="AB71">
            <v>1436</v>
          </cell>
          <cell r="AC71">
            <v>3845</v>
          </cell>
          <cell r="AD71">
            <v>5281</v>
          </cell>
          <cell r="AE71">
            <v>1702</v>
          </cell>
          <cell r="AF71">
            <v>3807</v>
          </cell>
          <cell r="AG71">
            <v>5509</v>
          </cell>
          <cell r="AH71">
            <v>1456</v>
          </cell>
          <cell r="AI71">
            <v>3810</v>
          </cell>
          <cell r="AJ71">
            <v>5266</v>
          </cell>
          <cell r="AK71">
            <v>1646</v>
          </cell>
          <cell r="AL71">
            <v>4186</v>
          </cell>
          <cell r="AM71">
            <v>5832</v>
          </cell>
          <cell r="AN71">
            <v>21888</v>
          </cell>
          <cell r="AO71">
            <v>1124</v>
          </cell>
          <cell r="AP71">
            <v>4374</v>
          </cell>
          <cell r="AQ71">
            <v>5498</v>
          </cell>
          <cell r="AR71">
            <v>1439</v>
          </cell>
          <cell r="AS71">
            <v>4445</v>
          </cell>
          <cell r="AT71">
            <v>5884</v>
          </cell>
          <cell r="AU71">
            <v>1168</v>
          </cell>
          <cell r="AV71">
            <v>4358</v>
          </cell>
          <cell r="AW71">
            <v>5526</v>
          </cell>
          <cell r="AX71">
            <v>1022</v>
          </cell>
          <cell r="AY71">
            <v>5000</v>
          </cell>
          <cell r="AZ71">
            <v>6022</v>
          </cell>
          <cell r="BA71">
            <v>22930</v>
          </cell>
          <cell r="BB71">
            <v>647</v>
          </cell>
          <cell r="BC71">
            <v>600</v>
          </cell>
          <cell r="BD71">
            <v>2086</v>
          </cell>
          <cell r="BE71">
            <v>2140</v>
          </cell>
          <cell r="BF71">
            <v>5473</v>
          </cell>
          <cell r="BG71">
            <v>656</v>
          </cell>
          <cell r="BH71">
            <v>667</v>
          </cell>
          <cell r="BI71">
            <v>2234</v>
          </cell>
          <cell r="BJ71">
            <v>2195</v>
          </cell>
          <cell r="BK71">
            <v>5752</v>
          </cell>
          <cell r="BL71">
            <v>628</v>
          </cell>
          <cell r="BM71">
            <v>599</v>
          </cell>
          <cell r="BN71">
            <v>1817</v>
          </cell>
          <cell r="BO71">
            <v>1741</v>
          </cell>
          <cell r="BP71">
            <v>4785</v>
          </cell>
          <cell r="BQ71">
            <v>737</v>
          </cell>
          <cell r="BR71">
            <v>798</v>
          </cell>
          <cell r="BS71">
            <v>2136</v>
          </cell>
          <cell r="BT71">
            <v>2192</v>
          </cell>
          <cell r="BU71">
            <v>5863</v>
          </cell>
          <cell r="BV71">
            <v>21873</v>
          </cell>
          <cell r="BW71">
            <v>717</v>
          </cell>
          <cell r="BX71">
            <v>701</v>
          </cell>
          <cell r="BY71">
            <v>2083</v>
          </cell>
          <cell r="BZ71">
            <v>2018</v>
          </cell>
          <cell r="CA71">
            <v>5519</v>
          </cell>
          <cell r="CB71">
            <v>495</v>
          </cell>
          <cell r="CC71">
            <v>512</v>
          </cell>
          <cell r="CD71">
            <v>2070</v>
          </cell>
          <cell r="CE71">
            <v>2063</v>
          </cell>
          <cell r="CF71">
            <v>5140</v>
          </cell>
          <cell r="CG71">
            <v>517</v>
          </cell>
          <cell r="CH71">
            <v>474</v>
          </cell>
          <cell r="CI71">
            <v>1958</v>
          </cell>
          <cell r="CJ71">
            <v>1926</v>
          </cell>
          <cell r="CK71">
            <v>4875</v>
          </cell>
          <cell r="CL71">
            <v>517</v>
          </cell>
          <cell r="CM71">
            <v>554</v>
          </cell>
          <cell r="CN71">
            <v>2148</v>
          </cell>
          <cell r="CO71">
            <v>2177</v>
          </cell>
          <cell r="CP71">
            <v>5396</v>
          </cell>
          <cell r="CQ71">
            <v>20930</v>
          </cell>
          <cell r="CR71">
            <v>639</v>
          </cell>
          <cell r="CS71">
            <v>606</v>
          </cell>
          <cell r="CT71">
            <v>1912</v>
          </cell>
          <cell r="CU71">
            <v>1942</v>
          </cell>
          <cell r="CV71">
            <v>5099</v>
          </cell>
          <cell r="CW71">
            <v>486</v>
          </cell>
          <cell r="CX71">
            <v>508</v>
          </cell>
          <cell r="CY71">
            <v>1846</v>
          </cell>
          <cell r="CZ71">
            <v>1862</v>
          </cell>
          <cell r="DA71">
            <v>4702</v>
          </cell>
          <cell r="DB71">
            <v>372</v>
          </cell>
          <cell r="DC71">
            <v>371</v>
          </cell>
          <cell r="DD71">
            <v>1781</v>
          </cell>
          <cell r="DE71">
            <v>1842</v>
          </cell>
          <cell r="DF71">
            <v>4366</v>
          </cell>
          <cell r="DG71">
            <v>544</v>
          </cell>
          <cell r="DH71">
            <v>571</v>
          </cell>
          <cell r="DI71">
            <v>2048</v>
          </cell>
          <cell r="DJ71">
            <v>2030</v>
          </cell>
          <cell r="DK71">
            <v>5193</v>
          </cell>
          <cell r="DL71">
            <v>19360</v>
          </cell>
        </row>
        <row r="72">
          <cell r="A72" t="str">
            <v>МАППВяртсиляСЗФО</v>
          </cell>
          <cell r="B72" t="str">
            <v>Санкт-Петербургский</v>
          </cell>
          <cell r="C72" t="str">
            <v>Вяртсиля</v>
          </cell>
          <cell r="D72" t="str">
            <v>АПП</v>
          </cell>
          <cell r="E72" t="str">
            <v>МАПП</v>
          </cell>
          <cell r="F72" t="str">
            <v>да</v>
          </cell>
          <cell r="G72" t="str">
            <v>СЗФО</v>
          </cell>
          <cell r="H72" t="str">
            <v>Республика Карелия</v>
          </cell>
          <cell r="I72" t="str">
            <v>Западный</v>
          </cell>
          <cell r="J72" t="str">
            <v>Сухопутный</v>
          </cell>
          <cell r="K72" t="str">
            <v>нет</v>
          </cell>
          <cell r="L72" t="str">
            <v>Финляндская Республика</v>
          </cell>
          <cell r="M72" t="str">
            <v>Ниирала</v>
          </cell>
          <cell r="N72">
            <v>1496500</v>
          </cell>
          <cell r="O72">
            <v>140664</v>
          </cell>
          <cell r="P72">
            <v>152415</v>
          </cell>
          <cell r="Q72">
            <v>293079</v>
          </cell>
          <cell r="R72">
            <v>143523</v>
          </cell>
          <cell r="S72">
            <v>168541</v>
          </cell>
          <cell r="T72">
            <v>312064</v>
          </cell>
          <cell r="U72">
            <v>166590</v>
          </cell>
          <cell r="V72">
            <v>174716</v>
          </cell>
          <cell r="W72">
            <v>341306</v>
          </cell>
          <cell r="X72">
            <v>143175</v>
          </cell>
          <cell r="Y72">
            <v>147484</v>
          </cell>
          <cell r="Z72">
            <v>290659</v>
          </cell>
          <cell r="AA72">
            <v>1237108</v>
          </cell>
          <cell r="AB72">
            <v>140335</v>
          </cell>
          <cell r="AC72">
            <v>129628</v>
          </cell>
          <cell r="AD72">
            <v>269963</v>
          </cell>
          <cell r="AE72">
            <v>141438</v>
          </cell>
          <cell r="AF72">
            <v>150721</v>
          </cell>
          <cell r="AG72">
            <v>292159</v>
          </cell>
          <cell r="AH72">
            <v>162839</v>
          </cell>
          <cell r="AI72">
            <v>156261</v>
          </cell>
          <cell r="AJ72">
            <v>319100</v>
          </cell>
          <cell r="AK72">
            <v>147033</v>
          </cell>
          <cell r="AL72">
            <v>135593</v>
          </cell>
          <cell r="AM72">
            <v>282626</v>
          </cell>
          <cell r="AN72">
            <v>1163848</v>
          </cell>
          <cell r="AO72">
            <v>137651</v>
          </cell>
          <cell r="AP72">
            <v>117062</v>
          </cell>
          <cell r="AQ72">
            <v>254713</v>
          </cell>
          <cell r="AR72">
            <v>151733</v>
          </cell>
          <cell r="AS72">
            <v>135447</v>
          </cell>
          <cell r="AT72">
            <v>287180</v>
          </cell>
          <cell r="AU72">
            <v>172688</v>
          </cell>
          <cell r="AV72">
            <v>141757</v>
          </cell>
          <cell r="AW72">
            <v>314445</v>
          </cell>
          <cell r="AX72">
            <v>159113</v>
          </cell>
          <cell r="AY72">
            <v>119182</v>
          </cell>
          <cell r="AZ72">
            <v>278295</v>
          </cell>
          <cell r="BA72">
            <v>1134633</v>
          </cell>
          <cell r="BB72">
            <v>68316</v>
          </cell>
          <cell r="BC72">
            <v>68740</v>
          </cell>
          <cell r="BD72">
            <v>48269</v>
          </cell>
          <cell r="BE72">
            <v>47715</v>
          </cell>
          <cell r="BF72">
            <v>233040</v>
          </cell>
          <cell r="BG72">
            <v>12437</v>
          </cell>
          <cell r="BH72">
            <v>13477</v>
          </cell>
          <cell r="BI72">
            <v>1010</v>
          </cell>
          <cell r="BJ72">
            <v>199</v>
          </cell>
          <cell r="BK72">
            <v>27123</v>
          </cell>
          <cell r="BL72">
            <v>14239</v>
          </cell>
          <cell r="BM72">
            <v>16105</v>
          </cell>
          <cell r="BN72">
            <v>906</v>
          </cell>
          <cell r="BO72">
            <v>87</v>
          </cell>
          <cell r="BP72">
            <v>31337</v>
          </cell>
          <cell r="BQ72">
            <v>15304</v>
          </cell>
          <cell r="BR72">
            <v>16454</v>
          </cell>
          <cell r="BS72">
            <v>1030</v>
          </cell>
          <cell r="BT72">
            <v>184</v>
          </cell>
          <cell r="BU72">
            <v>32972</v>
          </cell>
          <cell r="BV72">
            <v>324472</v>
          </cell>
          <cell r="BW72">
            <v>13981</v>
          </cell>
          <cell r="BX72">
            <v>15750</v>
          </cell>
          <cell r="BY72">
            <v>1082</v>
          </cell>
          <cell r="BZ72">
            <v>294</v>
          </cell>
          <cell r="CA72">
            <v>31107</v>
          </cell>
          <cell r="CB72">
            <v>18135</v>
          </cell>
          <cell r="CC72">
            <v>18234</v>
          </cell>
          <cell r="CD72">
            <v>1357</v>
          </cell>
          <cell r="CE72">
            <v>413</v>
          </cell>
          <cell r="CF72">
            <v>38139</v>
          </cell>
          <cell r="CG72">
            <v>24226</v>
          </cell>
          <cell r="CH72">
            <v>26485</v>
          </cell>
          <cell r="CI72">
            <v>1886</v>
          </cell>
          <cell r="CJ72">
            <v>853</v>
          </cell>
          <cell r="CK72">
            <v>53450</v>
          </cell>
          <cell r="CL72">
            <v>28974</v>
          </cell>
          <cell r="CM72">
            <v>28894</v>
          </cell>
          <cell r="CN72">
            <v>2081</v>
          </cell>
          <cell r="CO72">
            <v>1176</v>
          </cell>
          <cell r="CP72">
            <v>61125</v>
          </cell>
          <cell r="CQ72">
            <v>183821</v>
          </cell>
          <cell r="CR72">
            <v>23694</v>
          </cell>
          <cell r="CS72">
            <v>26640</v>
          </cell>
          <cell r="CT72">
            <v>1939</v>
          </cell>
          <cell r="CU72">
            <v>1364</v>
          </cell>
          <cell r="CV72">
            <v>53637</v>
          </cell>
          <cell r="CW72">
            <v>25778</v>
          </cell>
          <cell r="CX72">
            <v>24860</v>
          </cell>
          <cell r="CY72">
            <v>2531</v>
          </cell>
          <cell r="CZ72">
            <v>1891</v>
          </cell>
          <cell r="DA72">
            <v>55060</v>
          </cell>
          <cell r="DB72">
            <v>36786</v>
          </cell>
          <cell r="DC72">
            <v>39458</v>
          </cell>
          <cell r="DD72">
            <v>7541</v>
          </cell>
          <cell r="DE72">
            <v>7455</v>
          </cell>
          <cell r="DF72">
            <v>91240</v>
          </cell>
          <cell r="DG72">
            <v>21255</v>
          </cell>
          <cell r="DH72">
            <v>19812</v>
          </cell>
          <cell r="DI72">
            <v>8710</v>
          </cell>
          <cell r="DJ72">
            <v>8615</v>
          </cell>
          <cell r="DK72">
            <v>58392</v>
          </cell>
          <cell r="DL72">
            <v>258329</v>
          </cell>
        </row>
        <row r="73">
          <cell r="A73" t="str">
            <v>ЖДППВяртсиляСЗФО</v>
          </cell>
          <cell r="B73" t="str">
            <v>Санкт-Петербургский</v>
          </cell>
          <cell r="C73" t="str">
            <v>Вяртсиля</v>
          </cell>
          <cell r="D73" t="str">
            <v>ЖДПП</v>
          </cell>
          <cell r="E73" t="str">
            <v>ЖДПП</v>
          </cell>
          <cell r="F73" t="str">
            <v>да</v>
          </cell>
          <cell r="G73" t="str">
            <v>СЗФО</v>
          </cell>
          <cell r="H73" t="str">
            <v>Республика Карелия</v>
          </cell>
          <cell r="I73" t="str">
            <v>Западный</v>
          </cell>
          <cell r="J73" t="str">
            <v>Сухопутный</v>
          </cell>
          <cell r="K73" t="str">
            <v>нет</v>
          </cell>
          <cell r="L73" t="str">
            <v>Финляндская Республика</v>
          </cell>
          <cell r="M73" t="str">
            <v>Ниирала</v>
          </cell>
          <cell r="N73">
            <v>0</v>
          </cell>
          <cell r="O73">
            <v>718</v>
          </cell>
          <cell r="P73">
            <v>0</v>
          </cell>
          <cell r="Q73">
            <v>718</v>
          </cell>
          <cell r="R73">
            <v>736</v>
          </cell>
          <cell r="S73">
            <v>0</v>
          </cell>
          <cell r="T73">
            <v>736</v>
          </cell>
          <cell r="U73">
            <v>756</v>
          </cell>
          <cell r="V73">
            <v>0</v>
          </cell>
          <cell r="W73">
            <v>756</v>
          </cell>
          <cell r="X73">
            <v>706</v>
          </cell>
          <cell r="Y73">
            <v>0</v>
          </cell>
          <cell r="Z73">
            <v>706</v>
          </cell>
          <cell r="AA73">
            <v>2916</v>
          </cell>
          <cell r="AB73">
            <v>716</v>
          </cell>
          <cell r="AC73">
            <v>0</v>
          </cell>
          <cell r="AD73">
            <v>716</v>
          </cell>
          <cell r="AE73">
            <v>710</v>
          </cell>
          <cell r="AF73">
            <v>0</v>
          </cell>
          <cell r="AG73">
            <v>710</v>
          </cell>
          <cell r="AH73">
            <v>704</v>
          </cell>
          <cell r="AI73">
            <v>0</v>
          </cell>
          <cell r="AJ73">
            <v>704</v>
          </cell>
          <cell r="AK73">
            <v>724</v>
          </cell>
          <cell r="AL73">
            <v>0</v>
          </cell>
          <cell r="AM73">
            <v>724</v>
          </cell>
          <cell r="AN73">
            <v>2854</v>
          </cell>
          <cell r="AO73">
            <v>684</v>
          </cell>
          <cell r="AP73">
            <v>0</v>
          </cell>
          <cell r="AQ73">
            <v>684</v>
          </cell>
          <cell r="AR73">
            <v>666</v>
          </cell>
          <cell r="AS73">
            <v>0</v>
          </cell>
          <cell r="AT73">
            <v>666</v>
          </cell>
          <cell r="AU73">
            <v>672</v>
          </cell>
          <cell r="AV73">
            <v>0</v>
          </cell>
          <cell r="AW73">
            <v>672</v>
          </cell>
          <cell r="AX73">
            <v>638</v>
          </cell>
          <cell r="AY73">
            <v>0</v>
          </cell>
          <cell r="AZ73">
            <v>638</v>
          </cell>
          <cell r="BA73">
            <v>2660</v>
          </cell>
          <cell r="BB73">
            <v>322</v>
          </cell>
          <cell r="BC73">
            <v>322</v>
          </cell>
          <cell r="BD73">
            <v>0</v>
          </cell>
          <cell r="BE73">
            <v>0</v>
          </cell>
          <cell r="BF73">
            <v>644</v>
          </cell>
          <cell r="BG73">
            <v>310</v>
          </cell>
          <cell r="BH73">
            <v>310</v>
          </cell>
          <cell r="BI73">
            <v>0</v>
          </cell>
          <cell r="BJ73">
            <v>0</v>
          </cell>
          <cell r="BK73">
            <v>620</v>
          </cell>
          <cell r="BL73">
            <v>376</v>
          </cell>
          <cell r="BM73">
            <v>376</v>
          </cell>
          <cell r="BN73">
            <v>0</v>
          </cell>
          <cell r="BO73">
            <v>0</v>
          </cell>
          <cell r="BP73">
            <v>752</v>
          </cell>
          <cell r="BQ73">
            <v>305</v>
          </cell>
          <cell r="BR73">
            <v>305</v>
          </cell>
          <cell r="BS73">
            <v>0</v>
          </cell>
          <cell r="BT73">
            <v>0</v>
          </cell>
          <cell r="BU73">
            <v>610</v>
          </cell>
          <cell r="BV73">
            <v>2626</v>
          </cell>
          <cell r="BW73">
            <v>309</v>
          </cell>
          <cell r="BX73">
            <v>309</v>
          </cell>
          <cell r="BY73">
            <v>0</v>
          </cell>
          <cell r="BZ73">
            <v>0</v>
          </cell>
          <cell r="CA73">
            <v>618</v>
          </cell>
          <cell r="CB73">
            <v>322</v>
          </cell>
          <cell r="CC73">
            <v>322</v>
          </cell>
          <cell r="CD73">
            <v>0</v>
          </cell>
          <cell r="CE73">
            <v>0</v>
          </cell>
          <cell r="CF73">
            <v>644</v>
          </cell>
          <cell r="CG73">
            <v>342</v>
          </cell>
          <cell r="CH73">
            <v>342</v>
          </cell>
          <cell r="CI73">
            <v>0</v>
          </cell>
          <cell r="CJ73">
            <v>0</v>
          </cell>
          <cell r="CK73">
            <v>684</v>
          </cell>
          <cell r="CL73">
            <v>84343</v>
          </cell>
          <cell r="CM73">
            <v>88390</v>
          </cell>
          <cell r="CN73">
            <v>6406</v>
          </cell>
          <cell r="CO73">
            <v>2736</v>
          </cell>
          <cell r="CP73">
            <v>181875</v>
          </cell>
          <cell r="CQ73">
            <v>183821</v>
          </cell>
          <cell r="CR73">
            <v>222</v>
          </cell>
          <cell r="CS73">
            <v>222</v>
          </cell>
          <cell r="CT73">
            <v>0</v>
          </cell>
          <cell r="CU73">
            <v>0</v>
          </cell>
          <cell r="CV73">
            <v>444</v>
          </cell>
          <cell r="CW73">
            <v>157</v>
          </cell>
          <cell r="CX73">
            <v>157</v>
          </cell>
          <cell r="CY73">
            <v>0</v>
          </cell>
          <cell r="CZ73">
            <v>0</v>
          </cell>
          <cell r="DA73">
            <v>314</v>
          </cell>
          <cell r="DB73">
            <v>121</v>
          </cell>
          <cell r="DC73">
            <v>121</v>
          </cell>
          <cell r="DD73">
            <v>0</v>
          </cell>
          <cell r="DE73">
            <v>0</v>
          </cell>
          <cell r="DF73">
            <v>242</v>
          </cell>
          <cell r="DG73">
            <v>124</v>
          </cell>
          <cell r="DH73">
            <v>124</v>
          </cell>
          <cell r="DI73">
            <v>0</v>
          </cell>
          <cell r="DJ73">
            <v>0</v>
          </cell>
          <cell r="DK73">
            <v>248</v>
          </cell>
          <cell r="DL73">
            <v>1248</v>
          </cell>
        </row>
        <row r="74">
          <cell r="A74" t="str">
            <v>ДАПП ПУПГарахСКФО</v>
          </cell>
          <cell r="B74" t="str">
            <v>Северо-Кавказский</v>
          </cell>
          <cell r="C74" t="str">
            <v>Гарах</v>
          </cell>
          <cell r="D74" t="str">
            <v>АПП</v>
          </cell>
          <cell r="E74" t="str">
            <v>ДАПП ПУП</v>
          </cell>
          <cell r="F74" t="str">
            <v>да</v>
          </cell>
          <cell r="G74" t="str">
            <v>СКФО</v>
          </cell>
          <cell r="H74" t="str">
            <v>Республика Дагестан</v>
          </cell>
          <cell r="I74" t="str">
            <v>Север-Юг</v>
          </cell>
          <cell r="J74" t="str">
            <v>Западный</v>
          </cell>
          <cell r="K74" t="str">
            <v>нет</v>
          </cell>
          <cell r="L74" t="str">
            <v>Азербайджанская Республика</v>
          </cell>
          <cell r="M74" t="str">
            <v>Зухул</v>
          </cell>
          <cell r="N74">
            <v>0</v>
          </cell>
          <cell r="O74">
            <v>2324</v>
          </cell>
          <cell r="P74">
            <v>2685</v>
          </cell>
          <cell r="Q74">
            <v>5009</v>
          </cell>
          <cell r="R74">
            <v>3162</v>
          </cell>
          <cell r="S74">
            <v>4452</v>
          </cell>
          <cell r="T74">
            <v>7614</v>
          </cell>
          <cell r="U74">
            <v>5723</v>
          </cell>
          <cell r="V74">
            <v>6324</v>
          </cell>
          <cell r="W74">
            <v>12047</v>
          </cell>
          <cell r="X74">
            <v>2969</v>
          </cell>
          <cell r="Y74">
            <v>4035</v>
          </cell>
          <cell r="Z74">
            <v>7004</v>
          </cell>
          <cell r="AA74">
            <v>31674</v>
          </cell>
          <cell r="AB74">
            <v>2650</v>
          </cell>
          <cell r="AC74">
            <v>3395</v>
          </cell>
          <cell r="AD74">
            <v>6045</v>
          </cell>
          <cell r="AE74">
            <v>3060</v>
          </cell>
          <cell r="AF74">
            <v>3545</v>
          </cell>
          <cell r="AG74">
            <v>6605</v>
          </cell>
          <cell r="AH74">
            <v>6412</v>
          </cell>
          <cell r="AI74">
            <v>5379</v>
          </cell>
          <cell r="AJ74">
            <v>11791</v>
          </cell>
          <cell r="AK74">
            <v>4460</v>
          </cell>
          <cell r="AL74">
            <v>3812</v>
          </cell>
          <cell r="AM74">
            <v>8272</v>
          </cell>
          <cell r="AN74">
            <v>32713</v>
          </cell>
          <cell r="AO74">
            <v>2636</v>
          </cell>
          <cell r="AP74">
            <v>2707</v>
          </cell>
          <cell r="AQ74">
            <v>5343</v>
          </cell>
          <cell r="AR74">
            <v>3047</v>
          </cell>
          <cell r="AS74">
            <v>3232</v>
          </cell>
          <cell r="AT74">
            <v>6279</v>
          </cell>
          <cell r="AU74">
            <v>5084</v>
          </cell>
          <cell r="AV74">
            <v>5221</v>
          </cell>
          <cell r="AW74">
            <v>10305</v>
          </cell>
          <cell r="AX74">
            <v>2597</v>
          </cell>
          <cell r="AY74">
            <v>2813</v>
          </cell>
          <cell r="AZ74">
            <v>5410</v>
          </cell>
          <cell r="BA74">
            <v>27337</v>
          </cell>
          <cell r="BB74">
            <v>1086</v>
          </cell>
          <cell r="BC74">
            <v>1048</v>
          </cell>
          <cell r="BD74">
            <v>924</v>
          </cell>
          <cell r="BE74">
            <v>935</v>
          </cell>
          <cell r="BF74">
            <v>3993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3993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6</v>
          </cell>
          <cell r="DC74">
            <v>6</v>
          </cell>
          <cell r="DD74">
            <v>0</v>
          </cell>
          <cell r="DE74">
            <v>0</v>
          </cell>
          <cell r="DF74">
            <v>12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12</v>
          </cell>
        </row>
        <row r="75">
          <cell r="A75" t="str">
            <v>ЖДППГартмашевкаЦФО</v>
          </cell>
          <cell r="B75" t="str">
            <v>Белгородский</v>
          </cell>
          <cell r="C75" t="str">
            <v>Гартмашевка</v>
          </cell>
          <cell r="D75" t="str">
            <v>ЖДПП</v>
          </cell>
          <cell r="E75" t="str">
            <v>ЖДПП</v>
          </cell>
          <cell r="F75" t="str">
            <v>нет</v>
          </cell>
          <cell r="G75" t="str">
            <v>ЦФО</v>
          </cell>
          <cell r="H75" t="str">
            <v>Воронежская область</v>
          </cell>
          <cell r="I75" t="str">
            <v>Западный</v>
          </cell>
          <cell r="J75" t="str">
            <v>Сухопутный</v>
          </cell>
          <cell r="K75" t="str">
            <v>нет</v>
          </cell>
          <cell r="L75" t="str">
            <v>не применимо (ЛНР)</v>
          </cell>
          <cell r="M75" t="str">
            <v>Зариновка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</row>
        <row r="76">
          <cell r="A76" t="str">
            <v>ВППГеленджикЮФО</v>
          </cell>
          <cell r="B76" t="str">
            <v>Сочинский</v>
          </cell>
          <cell r="C76" t="str">
            <v>Геленджик</v>
          </cell>
          <cell r="D76" t="str">
            <v>ВПП</v>
          </cell>
          <cell r="E76" t="str">
            <v>ВПП</v>
          </cell>
          <cell r="F76" t="str">
            <v>нет</v>
          </cell>
          <cell r="G76" t="str">
            <v>ЮФО</v>
          </cell>
          <cell r="H76" t="str">
            <v>Краснодарский край</v>
          </cell>
          <cell r="I76" t="str">
            <v>Не является признаком отнесения к МТК</v>
          </cell>
          <cell r="J76" t="str">
            <v>Не является признаком отнесения к МТК</v>
          </cell>
          <cell r="K76" t="str">
            <v>нет</v>
          </cell>
          <cell r="L76" t="str">
            <v>не применимо</v>
          </cell>
          <cell r="M76" t="str">
            <v>не применимо</v>
          </cell>
          <cell r="N76">
            <v>0</v>
          </cell>
          <cell r="O76">
            <v>12</v>
          </cell>
          <cell r="P76">
            <v>0</v>
          </cell>
          <cell r="Q76">
            <v>12</v>
          </cell>
          <cell r="R76">
            <v>7</v>
          </cell>
          <cell r="S76">
            <v>0</v>
          </cell>
          <cell r="T76">
            <v>7</v>
          </cell>
          <cell r="U76">
            <v>18</v>
          </cell>
          <cell r="V76">
            <v>3</v>
          </cell>
          <cell r="W76">
            <v>21</v>
          </cell>
          <cell r="X76">
            <v>27</v>
          </cell>
          <cell r="Y76">
            <v>0</v>
          </cell>
          <cell r="Z76">
            <v>27</v>
          </cell>
          <cell r="AA76">
            <v>67</v>
          </cell>
          <cell r="AB76">
            <v>0</v>
          </cell>
          <cell r="AC76">
            <v>0</v>
          </cell>
          <cell r="AD76">
            <v>0</v>
          </cell>
          <cell r="AE76">
            <v>7</v>
          </cell>
          <cell r="AF76">
            <v>111</v>
          </cell>
          <cell r="AG76">
            <v>118</v>
          </cell>
          <cell r="AH76">
            <v>41</v>
          </cell>
          <cell r="AI76">
            <v>4</v>
          </cell>
          <cell r="AJ76">
            <v>45</v>
          </cell>
          <cell r="AK76">
            <v>13</v>
          </cell>
          <cell r="AL76">
            <v>0</v>
          </cell>
          <cell r="AM76">
            <v>13</v>
          </cell>
          <cell r="AN76">
            <v>176</v>
          </cell>
          <cell r="AO76">
            <v>31</v>
          </cell>
          <cell r="AP76">
            <v>1</v>
          </cell>
          <cell r="AQ76">
            <v>32</v>
          </cell>
          <cell r="AR76">
            <v>0</v>
          </cell>
          <cell r="AS76">
            <v>0</v>
          </cell>
          <cell r="AT76">
            <v>0</v>
          </cell>
          <cell r="AU76">
            <v>34</v>
          </cell>
          <cell r="AV76">
            <v>0</v>
          </cell>
          <cell r="AW76">
            <v>34</v>
          </cell>
          <cell r="AX76">
            <v>19</v>
          </cell>
          <cell r="AY76">
            <v>5</v>
          </cell>
          <cell r="AZ76">
            <v>24</v>
          </cell>
          <cell r="BA76">
            <v>90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4</v>
          </cell>
          <cell r="BN76">
            <v>0</v>
          </cell>
          <cell r="BO76">
            <v>2</v>
          </cell>
          <cell r="BP76">
            <v>6</v>
          </cell>
          <cell r="BQ76">
            <v>0</v>
          </cell>
          <cell r="BR76">
            <v>9</v>
          </cell>
          <cell r="BS76">
            <v>0</v>
          </cell>
          <cell r="BT76">
            <v>0</v>
          </cell>
          <cell r="BU76">
            <v>9</v>
          </cell>
          <cell r="BV76">
            <v>15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</row>
        <row r="77">
          <cell r="A77" t="str">
            <v>МППГеленджикЮФО</v>
          </cell>
          <cell r="B77" t="str">
            <v>Сочинский</v>
          </cell>
          <cell r="C77" t="str">
            <v>Геленджик</v>
          </cell>
          <cell r="D77" t="str">
            <v>МПП</v>
          </cell>
          <cell r="E77" t="str">
            <v>МПП</v>
          </cell>
          <cell r="F77" t="str">
            <v>нет</v>
          </cell>
          <cell r="G77" t="str">
            <v>ЮФО</v>
          </cell>
          <cell r="H77" t="str">
            <v>Краснодарский край</v>
          </cell>
          <cell r="I77" t="str">
            <v>АЧБ</v>
          </cell>
          <cell r="J77" t="str">
            <v>Морской</v>
          </cell>
          <cell r="K77" t="str">
            <v>нет</v>
          </cell>
          <cell r="L77" t="str">
            <v>не применимо</v>
          </cell>
          <cell r="M77" t="str">
            <v>не применимо</v>
          </cell>
          <cell r="N77">
            <v>0</v>
          </cell>
          <cell r="O77">
            <v>22</v>
          </cell>
          <cell r="P77">
            <v>926</v>
          </cell>
          <cell r="Q77">
            <v>948</v>
          </cell>
          <cell r="R77">
            <v>42</v>
          </cell>
          <cell r="S77">
            <v>1034</v>
          </cell>
          <cell r="T77">
            <v>1076</v>
          </cell>
          <cell r="U77">
            <v>28</v>
          </cell>
          <cell r="V77">
            <v>953</v>
          </cell>
          <cell r="W77">
            <v>981</v>
          </cell>
          <cell r="X77">
            <v>64</v>
          </cell>
          <cell r="Y77">
            <v>1461</v>
          </cell>
          <cell r="Z77">
            <v>1525</v>
          </cell>
          <cell r="AA77">
            <v>4530</v>
          </cell>
          <cell r="AB77">
            <v>55</v>
          </cell>
          <cell r="AC77">
            <v>1916</v>
          </cell>
          <cell r="AD77">
            <v>1971</v>
          </cell>
          <cell r="AE77">
            <v>31</v>
          </cell>
          <cell r="AF77">
            <v>1523</v>
          </cell>
          <cell r="AG77">
            <v>1554</v>
          </cell>
          <cell r="AH77">
            <v>24</v>
          </cell>
          <cell r="AI77">
            <v>801</v>
          </cell>
          <cell r="AJ77">
            <v>825</v>
          </cell>
          <cell r="AK77">
            <v>31</v>
          </cell>
          <cell r="AL77">
            <v>1327</v>
          </cell>
          <cell r="AM77">
            <v>1358</v>
          </cell>
          <cell r="AN77">
            <v>5708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</row>
        <row r="78">
          <cell r="A78" t="str">
            <v>ЖДППГлушковоЦФО</v>
          </cell>
          <cell r="B78" t="str">
            <v>Брянский</v>
          </cell>
          <cell r="C78" t="str">
            <v>Глушково</v>
          </cell>
          <cell r="D78" t="str">
            <v>ЖДПП</v>
          </cell>
          <cell r="E78" t="str">
            <v>ЖДПП</v>
          </cell>
          <cell r="F78" t="str">
            <v>да</v>
          </cell>
          <cell r="G78" t="str">
            <v>ЦФО</v>
          </cell>
          <cell r="H78" t="str">
            <v>Курская область</v>
          </cell>
          <cell r="I78" t="str">
            <v>Западный</v>
          </cell>
          <cell r="J78" t="str">
            <v>Сухопутный</v>
          </cell>
          <cell r="K78" t="str">
            <v>нет</v>
          </cell>
          <cell r="L78" t="str">
            <v>Украина</v>
          </cell>
          <cell r="M78" t="str">
            <v>Волфино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</row>
        <row r="79">
          <cell r="A79" t="str">
            <v>ДАППГоловчиноЦФО</v>
          </cell>
          <cell r="B79" t="str">
            <v>Белгородский</v>
          </cell>
          <cell r="C79" t="str">
            <v>Головчино</v>
          </cell>
          <cell r="D79" t="str">
            <v>АПП</v>
          </cell>
          <cell r="E79" t="str">
            <v>ДАПП</v>
          </cell>
          <cell r="F79" t="str">
            <v>нет</v>
          </cell>
          <cell r="G79" t="str">
            <v>ЦФО</v>
          </cell>
          <cell r="H79" t="str">
            <v>Белгородская область</v>
          </cell>
          <cell r="I79" t="str">
            <v>Западный</v>
          </cell>
          <cell r="J79" t="str">
            <v>Сухопутный</v>
          </cell>
          <cell r="K79" t="str">
            <v>нет</v>
          </cell>
          <cell r="L79" t="str">
            <v>Украина</v>
          </cell>
          <cell r="M79" t="str">
            <v>Ивашки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</row>
        <row r="80">
          <cell r="A80" t="str">
            <v>ЖДППГоловчиноЦФО</v>
          </cell>
          <cell r="B80" t="str">
            <v>Белгородский</v>
          </cell>
          <cell r="C80" t="str">
            <v>Головчино</v>
          </cell>
          <cell r="D80" t="str">
            <v>ЖДПП</v>
          </cell>
          <cell r="E80" t="str">
            <v>ЖДПП</v>
          </cell>
          <cell r="F80" t="str">
            <v>да</v>
          </cell>
          <cell r="G80" t="str">
            <v>ЦФО</v>
          </cell>
          <cell r="H80" t="str">
            <v>Белгородская область</v>
          </cell>
          <cell r="I80" t="str">
            <v>Западный</v>
          </cell>
          <cell r="J80" t="str">
            <v>Сухопутный</v>
          </cell>
          <cell r="K80" t="str">
            <v>нет</v>
          </cell>
          <cell r="L80" t="str">
            <v>Украина</v>
          </cell>
          <cell r="M80" t="str">
            <v>Одноробовка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</row>
        <row r="81">
          <cell r="A81" t="str">
            <v>МАППГорнякСФО</v>
          </cell>
          <cell r="B81" t="str">
            <v>Новосибирский</v>
          </cell>
          <cell r="C81" t="str">
            <v>Горняк</v>
          </cell>
          <cell r="D81" t="str">
            <v>АПП</v>
          </cell>
          <cell r="E81" t="str">
            <v>МАПП</v>
          </cell>
          <cell r="F81" t="str">
            <v>да</v>
          </cell>
          <cell r="G81" t="str">
            <v>СФО</v>
          </cell>
          <cell r="H81" t="str">
            <v>Алтайский край</v>
          </cell>
          <cell r="I81" t="str">
            <v>Не является признаком отнесения к МТК</v>
          </cell>
          <cell r="J81" t="str">
            <v>Не является признаком отнесения к МТК</v>
          </cell>
          <cell r="K81" t="str">
            <v>нет</v>
          </cell>
          <cell r="L81" t="str">
            <v>Республика Казахстан</v>
          </cell>
          <cell r="M81" t="str">
            <v>Жезкент</v>
          </cell>
          <cell r="N81">
            <v>350400</v>
          </cell>
          <cell r="O81">
            <v>18110</v>
          </cell>
          <cell r="P81">
            <v>28232</v>
          </cell>
          <cell r="Q81">
            <v>46342</v>
          </cell>
          <cell r="R81">
            <v>22728</v>
          </cell>
          <cell r="S81">
            <v>35815</v>
          </cell>
          <cell r="T81">
            <v>58543</v>
          </cell>
          <cell r="U81">
            <v>24421</v>
          </cell>
          <cell r="V81">
            <v>39388</v>
          </cell>
          <cell r="W81">
            <v>63809</v>
          </cell>
          <cell r="X81">
            <v>19266</v>
          </cell>
          <cell r="Y81">
            <v>32453</v>
          </cell>
          <cell r="Z81">
            <v>51719</v>
          </cell>
          <cell r="AA81">
            <v>220413</v>
          </cell>
          <cell r="AB81">
            <v>17361</v>
          </cell>
          <cell r="AC81">
            <v>28243</v>
          </cell>
          <cell r="AD81">
            <v>45604</v>
          </cell>
          <cell r="AE81">
            <v>21411</v>
          </cell>
          <cell r="AF81">
            <v>34255</v>
          </cell>
          <cell r="AG81">
            <v>55666</v>
          </cell>
          <cell r="AH81">
            <v>24399</v>
          </cell>
          <cell r="AI81">
            <v>37567</v>
          </cell>
          <cell r="AJ81">
            <v>61966</v>
          </cell>
          <cell r="AK81">
            <v>18865</v>
          </cell>
          <cell r="AL81">
            <v>30448</v>
          </cell>
          <cell r="AM81">
            <v>49313</v>
          </cell>
          <cell r="AN81">
            <v>212549</v>
          </cell>
          <cell r="AO81">
            <v>17517</v>
          </cell>
          <cell r="AP81">
            <v>28398</v>
          </cell>
          <cell r="AQ81">
            <v>45915</v>
          </cell>
          <cell r="AR81">
            <v>22099</v>
          </cell>
          <cell r="AS81">
            <v>32484</v>
          </cell>
          <cell r="AT81">
            <v>54583</v>
          </cell>
          <cell r="AU81">
            <v>27695</v>
          </cell>
          <cell r="AV81">
            <v>36902</v>
          </cell>
          <cell r="AW81">
            <v>64597</v>
          </cell>
          <cell r="AX81">
            <v>22419</v>
          </cell>
          <cell r="AY81">
            <v>29588</v>
          </cell>
          <cell r="AZ81">
            <v>52007</v>
          </cell>
          <cell r="BA81">
            <v>217102</v>
          </cell>
          <cell r="BB81">
            <v>6373</v>
          </cell>
          <cell r="BC81">
            <v>6242</v>
          </cell>
          <cell r="BD81">
            <v>8339</v>
          </cell>
          <cell r="BE81">
            <v>8549</v>
          </cell>
          <cell r="BF81">
            <v>29503</v>
          </cell>
          <cell r="BG81">
            <v>12</v>
          </cell>
          <cell r="BH81">
            <v>4</v>
          </cell>
          <cell r="BI81">
            <v>2</v>
          </cell>
          <cell r="BJ81">
            <v>13</v>
          </cell>
          <cell r="BK81">
            <v>31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29534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8048</v>
          </cell>
          <cell r="DC81">
            <v>8414</v>
          </cell>
          <cell r="DD81">
            <v>8187</v>
          </cell>
          <cell r="DE81">
            <v>7557</v>
          </cell>
          <cell r="DF81">
            <v>32206</v>
          </cell>
          <cell r="DG81">
            <v>5227</v>
          </cell>
          <cell r="DH81">
            <v>5112</v>
          </cell>
          <cell r="DI81">
            <v>6756</v>
          </cell>
          <cell r="DJ81">
            <v>6390</v>
          </cell>
          <cell r="DK81">
            <v>23485</v>
          </cell>
          <cell r="DL81">
            <v>55691</v>
          </cell>
        </row>
        <row r="82">
          <cell r="A82" t="str">
            <v>МАППГрайворонЦФО</v>
          </cell>
          <cell r="B82" t="str">
            <v>Белгородский</v>
          </cell>
          <cell r="C82" t="str">
            <v>Грайворон</v>
          </cell>
          <cell r="D82" t="str">
            <v>АПП</v>
          </cell>
          <cell r="E82" t="str">
            <v>МАПП</v>
          </cell>
          <cell r="F82" t="str">
            <v>да</v>
          </cell>
          <cell r="G82" t="str">
            <v>ЦФО</v>
          </cell>
          <cell r="H82" t="str">
            <v>Белгородская область</v>
          </cell>
          <cell r="I82" t="str">
            <v>Западный</v>
          </cell>
          <cell r="J82" t="str">
            <v>Сухопутный</v>
          </cell>
          <cell r="K82" t="str">
            <v>нет</v>
          </cell>
          <cell r="L82" t="str">
            <v>Украина</v>
          </cell>
          <cell r="M82" t="str">
            <v>Великая Писаревка</v>
          </cell>
          <cell r="N82">
            <v>1076750</v>
          </cell>
          <cell r="O82">
            <v>8424</v>
          </cell>
          <cell r="P82">
            <v>27317</v>
          </cell>
          <cell r="Q82">
            <v>35741</v>
          </cell>
          <cell r="R82">
            <v>13810</v>
          </cell>
          <cell r="S82">
            <v>39877</v>
          </cell>
          <cell r="T82">
            <v>53687</v>
          </cell>
          <cell r="U82">
            <v>17129</v>
          </cell>
          <cell r="V82">
            <v>45696</v>
          </cell>
          <cell r="W82">
            <v>62825</v>
          </cell>
          <cell r="X82">
            <v>11413</v>
          </cell>
          <cell r="Y82">
            <v>38085</v>
          </cell>
          <cell r="Z82">
            <v>49498</v>
          </cell>
          <cell r="AA82">
            <v>201751</v>
          </cell>
          <cell r="AB82">
            <v>8228</v>
          </cell>
          <cell r="AC82">
            <v>29179</v>
          </cell>
          <cell r="AD82">
            <v>37407</v>
          </cell>
          <cell r="AE82">
            <v>14333</v>
          </cell>
          <cell r="AF82">
            <v>43386</v>
          </cell>
          <cell r="AG82">
            <v>57719</v>
          </cell>
          <cell r="AH82">
            <v>18401</v>
          </cell>
          <cell r="AI82">
            <v>48264</v>
          </cell>
          <cell r="AJ82">
            <v>66665</v>
          </cell>
          <cell r="AK82">
            <v>9664</v>
          </cell>
          <cell r="AL82">
            <v>38463</v>
          </cell>
          <cell r="AM82">
            <v>48127</v>
          </cell>
          <cell r="AN82">
            <v>209918</v>
          </cell>
          <cell r="AO82">
            <v>5367</v>
          </cell>
          <cell r="AP82">
            <v>22148</v>
          </cell>
          <cell r="AQ82">
            <v>27515</v>
          </cell>
          <cell r="AR82">
            <v>10380</v>
          </cell>
          <cell r="AS82">
            <v>31985</v>
          </cell>
          <cell r="AT82">
            <v>42365</v>
          </cell>
          <cell r="AU82">
            <v>12528</v>
          </cell>
          <cell r="AV82">
            <v>31735</v>
          </cell>
          <cell r="AW82">
            <v>44263</v>
          </cell>
          <cell r="AX82">
            <v>7648</v>
          </cell>
          <cell r="AY82">
            <v>26233</v>
          </cell>
          <cell r="AZ82">
            <v>33881</v>
          </cell>
          <cell r="BA82">
            <v>148024</v>
          </cell>
          <cell r="BB82">
            <v>2609</v>
          </cell>
          <cell r="BC82">
            <v>2274</v>
          </cell>
          <cell r="BD82">
            <v>8053</v>
          </cell>
          <cell r="BE82">
            <v>7672</v>
          </cell>
          <cell r="BF82">
            <v>20608</v>
          </cell>
          <cell r="BG82">
            <v>2</v>
          </cell>
          <cell r="BH82">
            <v>2</v>
          </cell>
          <cell r="BI82">
            <v>43</v>
          </cell>
          <cell r="BJ82">
            <v>49</v>
          </cell>
          <cell r="BK82">
            <v>96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20704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8</v>
          </cell>
          <cell r="CS82">
            <v>0</v>
          </cell>
          <cell r="CT82">
            <v>19</v>
          </cell>
          <cell r="CU82">
            <v>0</v>
          </cell>
          <cell r="CV82">
            <v>27</v>
          </cell>
          <cell r="CW82">
            <v>24</v>
          </cell>
          <cell r="CX82">
            <v>0</v>
          </cell>
          <cell r="CY82">
            <v>278</v>
          </cell>
          <cell r="CZ82">
            <v>0</v>
          </cell>
          <cell r="DA82">
            <v>302</v>
          </cell>
          <cell r="DB82">
            <v>0</v>
          </cell>
          <cell r="DC82">
            <v>0</v>
          </cell>
          <cell r="DD82">
            <v>57</v>
          </cell>
          <cell r="DE82">
            <v>0</v>
          </cell>
          <cell r="DF82">
            <v>57</v>
          </cell>
          <cell r="DG82">
            <v>0</v>
          </cell>
          <cell r="DH82">
            <v>0</v>
          </cell>
          <cell r="DI82">
            <v>12</v>
          </cell>
          <cell r="DJ82">
            <v>0</v>
          </cell>
          <cell r="DK82">
            <v>12</v>
          </cell>
          <cell r="DL82">
            <v>398</v>
          </cell>
        </row>
        <row r="83">
          <cell r="A83" t="str">
            <v>ВППГрозный (Северный)СКФО</v>
          </cell>
          <cell r="B83" t="str">
            <v>Северо-Кавказский</v>
          </cell>
          <cell r="C83" t="str">
            <v>Грозный (Северный)</v>
          </cell>
          <cell r="D83" t="str">
            <v>ВПП</v>
          </cell>
          <cell r="E83" t="str">
            <v>ВПП</v>
          </cell>
          <cell r="F83" t="str">
            <v>да</v>
          </cell>
          <cell r="G83" t="str">
            <v>СКФО</v>
          </cell>
          <cell r="H83" t="str">
            <v>Чеченская Республика</v>
          </cell>
          <cell r="I83" t="str">
            <v>Не является признаком отнесения к МТК</v>
          </cell>
          <cell r="J83" t="str">
            <v>Не является признаком отнесения к МТК</v>
          </cell>
          <cell r="K83" t="str">
            <v>нет</v>
          </cell>
          <cell r="L83" t="str">
            <v>не применимо</v>
          </cell>
          <cell r="M83" t="str">
            <v>не применимо</v>
          </cell>
          <cell r="N83">
            <v>1226400</v>
          </cell>
          <cell r="O83">
            <v>1096</v>
          </cell>
          <cell r="P83">
            <v>849</v>
          </cell>
          <cell r="Q83">
            <v>1945</v>
          </cell>
          <cell r="R83">
            <v>15793</v>
          </cell>
          <cell r="S83">
            <v>3452</v>
          </cell>
          <cell r="T83">
            <v>19245</v>
          </cell>
          <cell r="U83">
            <v>33859</v>
          </cell>
          <cell r="V83">
            <v>4093</v>
          </cell>
          <cell r="W83">
            <v>37952</v>
          </cell>
          <cell r="X83">
            <v>17330</v>
          </cell>
          <cell r="Y83">
            <v>2960</v>
          </cell>
          <cell r="Z83">
            <v>20290</v>
          </cell>
          <cell r="AA83">
            <v>79432</v>
          </cell>
          <cell r="AB83">
            <v>14586</v>
          </cell>
          <cell r="AC83">
            <v>2140</v>
          </cell>
          <cell r="AD83">
            <v>16726</v>
          </cell>
          <cell r="AE83">
            <v>23215</v>
          </cell>
          <cell r="AF83">
            <v>3630</v>
          </cell>
          <cell r="AG83">
            <v>26845</v>
          </cell>
          <cell r="AH83">
            <v>39172</v>
          </cell>
          <cell r="AI83">
            <v>4247</v>
          </cell>
          <cell r="AJ83">
            <v>43419</v>
          </cell>
          <cell r="AK83">
            <v>25931</v>
          </cell>
          <cell r="AL83">
            <v>3541</v>
          </cell>
          <cell r="AM83">
            <v>29472</v>
          </cell>
          <cell r="AN83">
            <v>116462</v>
          </cell>
          <cell r="AO83">
            <v>21489</v>
          </cell>
          <cell r="AP83">
            <v>2187</v>
          </cell>
          <cell r="AQ83">
            <v>23676</v>
          </cell>
          <cell r="AR83">
            <v>32199</v>
          </cell>
          <cell r="AS83">
            <v>2918</v>
          </cell>
          <cell r="AT83">
            <v>35117</v>
          </cell>
          <cell r="AU83">
            <v>52329</v>
          </cell>
          <cell r="AV83">
            <v>5498</v>
          </cell>
          <cell r="AW83">
            <v>57827</v>
          </cell>
          <cell r="AX83">
            <v>31889</v>
          </cell>
          <cell r="AY83">
            <v>3336</v>
          </cell>
          <cell r="AZ83">
            <v>35225</v>
          </cell>
          <cell r="BA83">
            <v>151845</v>
          </cell>
          <cell r="BB83">
            <v>13536</v>
          </cell>
          <cell r="BC83">
            <v>12461</v>
          </cell>
          <cell r="BD83">
            <v>963</v>
          </cell>
          <cell r="BE83">
            <v>992</v>
          </cell>
          <cell r="BF83">
            <v>27952</v>
          </cell>
          <cell r="BG83">
            <v>10</v>
          </cell>
          <cell r="BH83">
            <v>20</v>
          </cell>
          <cell r="BI83">
            <v>22</v>
          </cell>
          <cell r="BJ83">
            <v>19</v>
          </cell>
          <cell r="BK83">
            <v>71</v>
          </cell>
          <cell r="BL83">
            <v>236</v>
          </cell>
          <cell r="BM83">
            <v>271</v>
          </cell>
          <cell r="BN83">
            <v>47</v>
          </cell>
          <cell r="BO83">
            <v>52</v>
          </cell>
          <cell r="BP83">
            <v>606</v>
          </cell>
          <cell r="BQ83">
            <v>12152</v>
          </cell>
          <cell r="BR83">
            <v>11760</v>
          </cell>
          <cell r="BS83">
            <v>579</v>
          </cell>
          <cell r="BT83">
            <v>1107</v>
          </cell>
          <cell r="BU83">
            <v>25598</v>
          </cell>
          <cell r="BV83">
            <v>54227</v>
          </cell>
          <cell r="BW83">
            <v>19447</v>
          </cell>
          <cell r="BX83">
            <v>20340</v>
          </cell>
          <cell r="BY83">
            <v>1090</v>
          </cell>
          <cell r="BZ83">
            <v>1247</v>
          </cell>
          <cell r="CA83">
            <v>42124</v>
          </cell>
          <cell r="CB83">
            <v>11067</v>
          </cell>
          <cell r="CC83">
            <v>8141</v>
          </cell>
          <cell r="CD83">
            <v>728</v>
          </cell>
          <cell r="CE83">
            <v>478</v>
          </cell>
          <cell r="CF83">
            <v>20414</v>
          </cell>
          <cell r="CG83">
            <v>29799</v>
          </cell>
          <cell r="CH83">
            <v>33667</v>
          </cell>
          <cell r="CI83">
            <v>2462</v>
          </cell>
          <cell r="CJ83">
            <v>1842</v>
          </cell>
          <cell r="CK83">
            <v>67770</v>
          </cell>
          <cell r="CL83">
            <v>20940</v>
          </cell>
          <cell r="CM83">
            <v>20630</v>
          </cell>
          <cell r="CN83">
            <v>2561</v>
          </cell>
          <cell r="CO83">
            <v>2580</v>
          </cell>
          <cell r="CP83">
            <v>46711</v>
          </cell>
          <cell r="CQ83">
            <v>177019</v>
          </cell>
          <cell r="CR83">
            <v>12830</v>
          </cell>
          <cell r="CS83">
            <v>12929</v>
          </cell>
          <cell r="CT83">
            <v>1308</v>
          </cell>
          <cell r="CU83">
            <v>1035</v>
          </cell>
          <cell r="CV83">
            <v>28102</v>
          </cell>
          <cell r="CW83">
            <v>8099</v>
          </cell>
          <cell r="CX83">
            <v>8700</v>
          </cell>
          <cell r="CY83">
            <v>1778</v>
          </cell>
          <cell r="CZ83">
            <v>1013</v>
          </cell>
          <cell r="DA83">
            <v>19590</v>
          </cell>
          <cell r="DB83">
            <v>15953</v>
          </cell>
          <cell r="DC83">
            <v>18370</v>
          </cell>
          <cell r="DD83">
            <v>3770</v>
          </cell>
          <cell r="DE83">
            <v>2832</v>
          </cell>
          <cell r="DF83">
            <v>40925</v>
          </cell>
          <cell r="DG83">
            <v>14680</v>
          </cell>
          <cell r="DH83">
            <v>18092</v>
          </cell>
          <cell r="DI83">
            <v>1807</v>
          </cell>
          <cell r="DJ83">
            <v>2991</v>
          </cell>
          <cell r="DK83">
            <v>37570</v>
          </cell>
          <cell r="DL83">
            <v>126187</v>
          </cell>
        </row>
        <row r="84">
          <cell r="A84" t="str">
            <v>МАППГуковоЮФО</v>
          </cell>
          <cell r="B84" t="str">
            <v>Ростовский</v>
          </cell>
          <cell r="C84" t="str">
            <v>Гуково</v>
          </cell>
          <cell r="D84" t="str">
            <v>АПП</v>
          </cell>
          <cell r="E84" t="str">
            <v>МАПП</v>
          </cell>
          <cell r="F84" t="str">
            <v>да</v>
          </cell>
          <cell r="G84" t="str">
            <v>ЮФО</v>
          </cell>
          <cell r="H84" t="str">
            <v>Ростовская область</v>
          </cell>
          <cell r="I84" t="str">
            <v>Западный</v>
          </cell>
          <cell r="J84" t="str">
            <v>Сухопутный</v>
          </cell>
          <cell r="K84" t="str">
            <v>нет</v>
          </cell>
          <cell r="L84" t="str">
            <v>не применимо (ЛНР)</v>
          </cell>
          <cell r="M84" t="str">
            <v>Черновопартизанск</v>
          </cell>
          <cell r="N84">
            <v>0</v>
          </cell>
          <cell r="O84">
            <v>23006</v>
          </cell>
          <cell r="P84">
            <v>223339</v>
          </cell>
          <cell r="Q84">
            <v>246345</v>
          </cell>
          <cell r="R84">
            <v>35217</v>
          </cell>
          <cell r="S84">
            <v>277785</v>
          </cell>
          <cell r="T84">
            <v>313002</v>
          </cell>
          <cell r="U84">
            <v>42217</v>
          </cell>
          <cell r="V84">
            <v>315754</v>
          </cell>
          <cell r="W84">
            <v>357971</v>
          </cell>
          <cell r="X84">
            <v>32469</v>
          </cell>
          <cell r="Y84">
            <v>261473</v>
          </cell>
          <cell r="Z84">
            <v>293942</v>
          </cell>
          <cell r="AA84">
            <v>1211260</v>
          </cell>
          <cell r="AB84">
            <v>31218</v>
          </cell>
          <cell r="AC84">
            <v>222561</v>
          </cell>
          <cell r="AD84">
            <v>253779</v>
          </cell>
          <cell r="AE84">
            <v>40244</v>
          </cell>
          <cell r="AF84">
            <v>270166</v>
          </cell>
          <cell r="AG84">
            <v>310410</v>
          </cell>
          <cell r="AH84">
            <v>56599</v>
          </cell>
          <cell r="AI84">
            <v>336457</v>
          </cell>
          <cell r="AJ84">
            <v>393056</v>
          </cell>
          <cell r="AK84">
            <v>53285</v>
          </cell>
          <cell r="AL84">
            <v>254396</v>
          </cell>
          <cell r="AM84">
            <v>307681</v>
          </cell>
          <cell r="AN84">
            <v>1264926</v>
          </cell>
          <cell r="AO84">
            <v>45499</v>
          </cell>
          <cell r="AP84">
            <v>205025</v>
          </cell>
          <cell r="AQ84">
            <v>250524</v>
          </cell>
          <cell r="AR84">
            <v>63234</v>
          </cell>
          <cell r="AS84">
            <v>244946</v>
          </cell>
          <cell r="AT84">
            <v>308180</v>
          </cell>
          <cell r="AU84">
            <v>77441</v>
          </cell>
          <cell r="AV84">
            <v>309958</v>
          </cell>
          <cell r="AW84">
            <v>387399</v>
          </cell>
          <cell r="AX84">
            <v>71785</v>
          </cell>
          <cell r="AY84">
            <v>264171</v>
          </cell>
          <cell r="AZ84">
            <v>335956</v>
          </cell>
          <cell r="BA84">
            <v>1282059</v>
          </cell>
          <cell r="BB84">
            <v>42603</v>
          </cell>
          <cell r="BC84">
            <v>40034</v>
          </cell>
          <cell r="BD84">
            <v>130046</v>
          </cell>
          <cell r="BE84">
            <v>122928</v>
          </cell>
          <cell r="BF84">
            <v>335611</v>
          </cell>
          <cell r="BG84">
            <v>4001</v>
          </cell>
          <cell r="BH84">
            <v>1516</v>
          </cell>
          <cell r="BI84">
            <v>13714</v>
          </cell>
          <cell r="BJ84">
            <v>10776</v>
          </cell>
          <cell r="BK84">
            <v>30007</v>
          </cell>
          <cell r="BL84">
            <v>32399</v>
          </cell>
          <cell r="BM84">
            <v>21873</v>
          </cell>
          <cell r="BN84">
            <v>135124</v>
          </cell>
          <cell r="BO84">
            <v>127031</v>
          </cell>
          <cell r="BP84">
            <v>316427</v>
          </cell>
          <cell r="BQ84">
            <v>22626</v>
          </cell>
          <cell r="BR84">
            <v>15920</v>
          </cell>
          <cell r="BS84">
            <v>99419</v>
          </cell>
          <cell r="BT84">
            <v>97980</v>
          </cell>
          <cell r="BU84">
            <v>235945</v>
          </cell>
          <cell r="BV84">
            <v>917990</v>
          </cell>
          <cell r="BW84">
            <v>26528</v>
          </cell>
          <cell r="BX84">
            <v>18108</v>
          </cell>
          <cell r="BY84">
            <v>87282</v>
          </cell>
          <cell r="BZ84">
            <v>87557</v>
          </cell>
          <cell r="CA84">
            <v>219475</v>
          </cell>
          <cell r="CB84">
            <v>36114</v>
          </cell>
          <cell r="CC84">
            <v>24467</v>
          </cell>
          <cell r="CD84">
            <v>118841</v>
          </cell>
          <cell r="CE84">
            <v>112338</v>
          </cell>
          <cell r="CF84">
            <v>291760</v>
          </cell>
          <cell r="CG84">
            <v>36114</v>
          </cell>
          <cell r="CH84">
            <v>41615</v>
          </cell>
          <cell r="CI84">
            <v>137477</v>
          </cell>
          <cell r="CJ84">
            <v>135048</v>
          </cell>
          <cell r="CK84">
            <v>350254</v>
          </cell>
          <cell r="CL84">
            <v>36324</v>
          </cell>
          <cell r="CM84">
            <v>24965</v>
          </cell>
          <cell r="CN84">
            <v>109820</v>
          </cell>
          <cell r="CO84">
            <v>108231</v>
          </cell>
          <cell r="CP84">
            <v>279340</v>
          </cell>
          <cell r="CQ84">
            <v>1140829</v>
          </cell>
          <cell r="CR84">
            <v>30190</v>
          </cell>
          <cell r="CS84">
            <v>20355</v>
          </cell>
          <cell r="CT84">
            <v>84084</v>
          </cell>
          <cell r="CU84">
            <v>83847</v>
          </cell>
          <cell r="CV84">
            <v>218476</v>
          </cell>
          <cell r="CW84">
            <v>37507</v>
          </cell>
          <cell r="CX84">
            <v>32760</v>
          </cell>
          <cell r="CY84">
            <v>105667</v>
          </cell>
          <cell r="CZ84">
            <v>98037</v>
          </cell>
          <cell r="DA84">
            <v>273971</v>
          </cell>
          <cell r="DB84">
            <v>66066</v>
          </cell>
          <cell r="DC84">
            <v>62320</v>
          </cell>
          <cell r="DD84">
            <v>111161</v>
          </cell>
          <cell r="DE84">
            <v>104343</v>
          </cell>
          <cell r="DF84">
            <v>343890</v>
          </cell>
          <cell r="DG84">
            <v>184393</v>
          </cell>
          <cell r="DH84">
            <v>172336</v>
          </cell>
          <cell r="DI84">
            <v>24450</v>
          </cell>
          <cell r="DJ84">
            <v>22555</v>
          </cell>
          <cell r="DK84">
            <v>403734</v>
          </cell>
          <cell r="DL84">
            <v>1240071</v>
          </cell>
        </row>
        <row r="85">
          <cell r="A85" t="str">
            <v>ЖДППГуковоЮФО</v>
          </cell>
          <cell r="B85" t="str">
            <v>Ростовский</v>
          </cell>
          <cell r="C85" t="str">
            <v>Гуково</v>
          </cell>
          <cell r="D85" t="str">
            <v>ЖДПП</v>
          </cell>
          <cell r="E85" t="str">
            <v>ЖДПП</v>
          </cell>
          <cell r="F85" t="str">
            <v>да</v>
          </cell>
          <cell r="G85" t="str">
            <v>ЮФО</v>
          </cell>
          <cell r="H85" t="str">
            <v>Ростовская область</v>
          </cell>
          <cell r="I85" t="str">
            <v>Западный</v>
          </cell>
          <cell r="J85" t="str">
            <v>Сухопутный</v>
          </cell>
          <cell r="K85" t="str">
            <v>нет</v>
          </cell>
          <cell r="L85" t="str">
            <v>не применимо (ЛНР)</v>
          </cell>
          <cell r="M85" t="str">
            <v>Красная Могила</v>
          </cell>
          <cell r="N85">
            <v>0</v>
          </cell>
          <cell r="O85">
            <v>648</v>
          </cell>
          <cell r="P85">
            <v>0</v>
          </cell>
          <cell r="Q85">
            <v>648</v>
          </cell>
          <cell r="R85">
            <v>1004</v>
          </cell>
          <cell r="S85">
            <v>0</v>
          </cell>
          <cell r="T85">
            <v>1004</v>
          </cell>
          <cell r="U85">
            <v>1512</v>
          </cell>
          <cell r="V85">
            <v>0</v>
          </cell>
          <cell r="W85">
            <v>1512</v>
          </cell>
          <cell r="X85">
            <v>1316</v>
          </cell>
          <cell r="Y85">
            <v>0</v>
          </cell>
          <cell r="Z85">
            <v>1316</v>
          </cell>
          <cell r="AA85">
            <v>4480</v>
          </cell>
          <cell r="AB85">
            <v>1308</v>
          </cell>
          <cell r="AC85">
            <v>0</v>
          </cell>
          <cell r="AD85">
            <v>1308</v>
          </cell>
          <cell r="AE85">
            <v>1510</v>
          </cell>
          <cell r="AF85">
            <v>4</v>
          </cell>
          <cell r="AG85">
            <v>1514</v>
          </cell>
          <cell r="AH85">
            <v>1190</v>
          </cell>
          <cell r="AI85">
            <v>126</v>
          </cell>
          <cell r="AJ85">
            <v>1316</v>
          </cell>
          <cell r="AK85">
            <v>1192</v>
          </cell>
          <cell r="AL85">
            <v>0</v>
          </cell>
          <cell r="AM85">
            <v>1192</v>
          </cell>
          <cell r="AN85">
            <v>5330</v>
          </cell>
          <cell r="AO85">
            <v>1042</v>
          </cell>
          <cell r="AP85">
            <v>0</v>
          </cell>
          <cell r="AQ85">
            <v>1042</v>
          </cell>
          <cell r="AR85">
            <v>1358</v>
          </cell>
          <cell r="AS85">
            <v>0</v>
          </cell>
          <cell r="AT85">
            <v>1358</v>
          </cell>
          <cell r="AU85">
            <v>1396</v>
          </cell>
          <cell r="AV85">
            <v>0</v>
          </cell>
          <cell r="AW85">
            <v>1396</v>
          </cell>
          <cell r="AX85">
            <v>836</v>
          </cell>
          <cell r="AY85">
            <v>4</v>
          </cell>
          <cell r="AZ85">
            <v>840</v>
          </cell>
          <cell r="BA85">
            <v>4636</v>
          </cell>
          <cell r="BB85">
            <v>494</v>
          </cell>
          <cell r="BC85">
            <v>492</v>
          </cell>
          <cell r="BD85">
            <v>0</v>
          </cell>
          <cell r="BE85">
            <v>0</v>
          </cell>
          <cell r="BF85">
            <v>986</v>
          </cell>
          <cell r="BG85">
            <v>480</v>
          </cell>
          <cell r="BH85">
            <v>478</v>
          </cell>
          <cell r="BI85">
            <v>0</v>
          </cell>
          <cell r="BJ85">
            <v>0</v>
          </cell>
          <cell r="BK85">
            <v>958</v>
          </cell>
          <cell r="BL85">
            <v>602</v>
          </cell>
          <cell r="BM85">
            <v>604</v>
          </cell>
          <cell r="BN85">
            <v>4</v>
          </cell>
          <cell r="BO85">
            <v>6</v>
          </cell>
          <cell r="BP85">
            <v>1216</v>
          </cell>
          <cell r="BQ85">
            <v>660</v>
          </cell>
          <cell r="BR85">
            <v>659</v>
          </cell>
          <cell r="BS85">
            <v>4</v>
          </cell>
          <cell r="BT85">
            <v>1</v>
          </cell>
          <cell r="BU85">
            <v>1324</v>
          </cell>
          <cell r="BV85">
            <v>4484</v>
          </cell>
          <cell r="BW85">
            <v>606</v>
          </cell>
          <cell r="BX85">
            <v>608</v>
          </cell>
          <cell r="BY85">
            <v>0</v>
          </cell>
          <cell r="BZ85">
            <v>2</v>
          </cell>
          <cell r="CA85">
            <v>1216</v>
          </cell>
          <cell r="CB85">
            <v>617</v>
          </cell>
          <cell r="CC85">
            <v>615</v>
          </cell>
          <cell r="CD85">
            <v>0</v>
          </cell>
          <cell r="CE85">
            <v>0</v>
          </cell>
          <cell r="CF85">
            <v>1232</v>
          </cell>
          <cell r="CG85">
            <v>591</v>
          </cell>
          <cell r="CH85">
            <v>591</v>
          </cell>
          <cell r="CI85">
            <v>2</v>
          </cell>
          <cell r="CJ85">
            <v>2</v>
          </cell>
          <cell r="CK85">
            <v>1186</v>
          </cell>
          <cell r="CL85">
            <v>532</v>
          </cell>
          <cell r="CM85">
            <v>532</v>
          </cell>
          <cell r="CN85">
            <v>2</v>
          </cell>
          <cell r="CO85">
            <v>0</v>
          </cell>
          <cell r="CP85">
            <v>1066</v>
          </cell>
          <cell r="CQ85">
            <v>4700</v>
          </cell>
          <cell r="CR85">
            <v>909</v>
          </cell>
          <cell r="CS85">
            <v>413</v>
          </cell>
          <cell r="CT85">
            <v>3538</v>
          </cell>
          <cell r="CU85">
            <v>78</v>
          </cell>
          <cell r="CV85">
            <v>4938</v>
          </cell>
          <cell r="CW85">
            <v>379</v>
          </cell>
          <cell r="CX85">
            <v>379</v>
          </cell>
          <cell r="CY85">
            <v>0</v>
          </cell>
          <cell r="CZ85">
            <v>2</v>
          </cell>
          <cell r="DA85">
            <v>760</v>
          </cell>
          <cell r="DB85">
            <v>477</v>
          </cell>
          <cell r="DC85">
            <v>479</v>
          </cell>
          <cell r="DD85">
            <v>0</v>
          </cell>
          <cell r="DE85">
            <v>5</v>
          </cell>
          <cell r="DF85">
            <v>961</v>
          </cell>
          <cell r="DG85">
            <v>735</v>
          </cell>
          <cell r="DH85">
            <v>835</v>
          </cell>
          <cell r="DI85">
            <v>1</v>
          </cell>
          <cell r="DJ85">
            <v>0</v>
          </cell>
          <cell r="DK85">
            <v>1571</v>
          </cell>
          <cell r="DL85">
            <v>8230</v>
          </cell>
        </row>
        <row r="86">
          <cell r="A86" t="str">
            <v>МАППГусевСЗФО</v>
          </cell>
          <cell r="B86" t="str">
            <v>Калининградский</v>
          </cell>
          <cell r="C86" t="str">
            <v>Гусев</v>
          </cell>
          <cell r="D86" t="str">
            <v>АПП</v>
          </cell>
          <cell r="E86" t="str">
            <v>МАПП</v>
          </cell>
          <cell r="F86" t="str">
            <v>да</v>
          </cell>
          <cell r="G86" t="str">
            <v>СЗФО</v>
          </cell>
          <cell r="H86" t="str">
            <v>Калининградская область</v>
          </cell>
          <cell r="I86" t="str">
            <v>Западный</v>
          </cell>
          <cell r="J86" t="str">
            <v>Сухопутный</v>
          </cell>
          <cell r="K86" t="str">
            <v>нет</v>
          </cell>
          <cell r="L86" t="str">
            <v>Республика Польша</v>
          </cell>
          <cell r="M86" t="str">
            <v>Голдап</v>
          </cell>
          <cell r="N86">
            <v>0</v>
          </cell>
          <cell r="O86">
            <v>53411</v>
          </cell>
          <cell r="P86">
            <v>98189</v>
          </cell>
          <cell r="Q86">
            <v>151600</v>
          </cell>
          <cell r="R86">
            <v>61783</v>
          </cell>
          <cell r="S86">
            <v>93264</v>
          </cell>
          <cell r="T86">
            <v>155047</v>
          </cell>
          <cell r="U86">
            <v>67537</v>
          </cell>
          <cell r="V86">
            <v>86478</v>
          </cell>
          <cell r="W86">
            <v>154015</v>
          </cell>
          <cell r="X86">
            <v>59623</v>
          </cell>
          <cell r="Y86">
            <v>81035</v>
          </cell>
          <cell r="Z86">
            <v>140658</v>
          </cell>
          <cell r="AA86">
            <v>601320</v>
          </cell>
          <cell r="AB86">
            <v>55802</v>
          </cell>
          <cell r="AC86">
            <v>80842</v>
          </cell>
          <cell r="AD86">
            <v>136644</v>
          </cell>
          <cell r="AE86">
            <v>56417</v>
          </cell>
          <cell r="AF86">
            <v>83838</v>
          </cell>
          <cell r="AG86">
            <v>140255</v>
          </cell>
          <cell r="AH86">
            <v>62304</v>
          </cell>
          <cell r="AI86">
            <v>87190</v>
          </cell>
          <cell r="AJ86">
            <v>149494</v>
          </cell>
          <cell r="AK86">
            <v>54591</v>
          </cell>
          <cell r="AL86">
            <v>79763</v>
          </cell>
          <cell r="AM86">
            <v>134354</v>
          </cell>
          <cell r="AN86">
            <v>560747</v>
          </cell>
          <cell r="AO86">
            <v>50356</v>
          </cell>
          <cell r="AP86">
            <v>76844</v>
          </cell>
          <cell r="AQ86">
            <v>127200</v>
          </cell>
          <cell r="AR86">
            <v>55916</v>
          </cell>
          <cell r="AS86">
            <v>78946</v>
          </cell>
          <cell r="AT86">
            <v>134862</v>
          </cell>
          <cell r="AU86">
            <v>62216</v>
          </cell>
          <cell r="AV86">
            <v>82907</v>
          </cell>
          <cell r="AW86">
            <v>145123</v>
          </cell>
          <cell r="AX86">
            <v>52695</v>
          </cell>
          <cell r="AY86">
            <v>76050</v>
          </cell>
          <cell r="AZ86">
            <v>128745</v>
          </cell>
          <cell r="BA86">
            <v>535930</v>
          </cell>
          <cell r="BB86">
            <v>19472</v>
          </cell>
          <cell r="BC86">
            <v>19206</v>
          </cell>
          <cell r="BD86">
            <v>28603</v>
          </cell>
          <cell r="BE86">
            <v>31237</v>
          </cell>
          <cell r="BF86">
            <v>98518</v>
          </cell>
          <cell r="BG86">
            <v>3</v>
          </cell>
          <cell r="BH86">
            <v>0</v>
          </cell>
          <cell r="BI86">
            <v>0</v>
          </cell>
          <cell r="BJ86">
            <v>0</v>
          </cell>
          <cell r="BK86">
            <v>3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98521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</row>
        <row r="87">
          <cell r="A87" t="str">
            <v>МППДе-КастриДФО</v>
          </cell>
          <cell r="B87" t="str">
            <v>Хабаровский</v>
          </cell>
          <cell r="C87" t="str">
            <v>Де-Кастри</v>
          </cell>
          <cell r="D87" t="str">
            <v>МПП</v>
          </cell>
          <cell r="E87" t="str">
            <v>МПП</v>
          </cell>
          <cell r="F87" t="str">
            <v>да</v>
          </cell>
          <cell r="G87" t="str">
            <v>ДФО</v>
          </cell>
          <cell r="H87" t="str">
            <v>Хабаровский край</v>
          </cell>
          <cell r="I87" t="str">
            <v>Арктика</v>
          </cell>
          <cell r="J87" t="str">
            <v>Морской</v>
          </cell>
          <cell r="K87" t="str">
            <v>нет</v>
          </cell>
          <cell r="L87" t="str">
            <v>не применимо</v>
          </cell>
          <cell r="M87" t="str">
            <v>не применимо</v>
          </cell>
          <cell r="N87">
            <v>0</v>
          </cell>
          <cell r="O87">
            <v>1576</v>
          </cell>
          <cell r="P87">
            <v>0</v>
          </cell>
          <cell r="Q87">
            <v>1576</v>
          </cell>
          <cell r="R87">
            <v>1756</v>
          </cell>
          <cell r="S87">
            <v>60</v>
          </cell>
          <cell r="T87">
            <v>1816</v>
          </cell>
          <cell r="U87">
            <v>1425</v>
          </cell>
          <cell r="V87">
            <v>7</v>
          </cell>
          <cell r="W87">
            <v>1432</v>
          </cell>
          <cell r="X87">
            <v>1126</v>
          </cell>
          <cell r="Y87">
            <v>35</v>
          </cell>
          <cell r="Z87">
            <v>1161</v>
          </cell>
          <cell r="AA87">
            <v>5985</v>
          </cell>
          <cell r="AB87">
            <v>1532</v>
          </cell>
          <cell r="AC87">
            <v>0</v>
          </cell>
          <cell r="AD87">
            <v>1532</v>
          </cell>
          <cell r="AE87">
            <v>1393</v>
          </cell>
          <cell r="AF87">
            <v>215</v>
          </cell>
          <cell r="AG87">
            <v>1608</v>
          </cell>
          <cell r="AH87">
            <v>1630</v>
          </cell>
          <cell r="AI87">
            <v>83</v>
          </cell>
          <cell r="AJ87">
            <v>1713</v>
          </cell>
          <cell r="AK87">
            <v>1741</v>
          </cell>
          <cell r="AL87">
            <v>65</v>
          </cell>
          <cell r="AM87">
            <v>1806</v>
          </cell>
          <cell r="AN87">
            <v>6659</v>
          </cell>
          <cell r="AO87">
            <v>1883</v>
          </cell>
          <cell r="AP87">
            <v>0</v>
          </cell>
          <cell r="AQ87">
            <v>1883</v>
          </cell>
          <cell r="AR87">
            <v>1734</v>
          </cell>
          <cell r="AS87">
            <v>87</v>
          </cell>
          <cell r="AT87">
            <v>1821</v>
          </cell>
          <cell r="AU87">
            <v>1652</v>
          </cell>
          <cell r="AV87">
            <v>75</v>
          </cell>
          <cell r="AW87">
            <v>1727</v>
          </cell>
          <cell r="AX87">
            <v>1721</v>
          </cell>
          <cell r="AY87">
            <v>0</v>
          </cell>
          <cell r="AZ87">
            <v>1721</v>
          </cell>
          <cell r="BA87">
            <v>7152</v>
          </cell>
          <cell r="BB87">
            <v>801</v>
          </cell>
          <cell r="BC87">
            <v>872</v>
          </cell>
          <cell r="BD87">
            <v>0</v>
          </cell>
          <cell r="BE87">
            <v>0</v>
          </cell>
          <cell r="BF87">
            <v>1673</v>
          </cell>
          <cell r="BG87">
            <v>876</v>
          </cell>
          <cell r="BH87">
            <v>893</v>
          </cell>
          <cell r="BI87">
            <v>43</v>
          </cell>
          <cell r="BJ87">
            <v>19</v>
          </cell>
          <cell r="BK87">
            <v>1831</v>
          </cell>
          <cell r="BL87">
            <v>776</v>
          </cell>
          <cell r="BM87">
            <v>768</v>
          </cell>
          <cell r="BN87">
            <v>36</v>
          </cell>
          <cell r="BO87">
            <v>51</v>
          </cell>
          <cell r="BP87">
            <v>1631</v>
          </cell>
          <cell r="BQ87">
            <v>867</v>
          </cell>
          <cell r="BR87">
            <v>864</v>
          </cell>
          <cell r="BS87">
            <v>0</v>
          </cell>
          <cell r="BT87">
            <v>0</v>
          </cell>
          <cell r="BU87">
            <v>1731</v>
          </cell>
          <cell r="BV87">
            <v>6866</v>
          </cell>
          <cell r="BW87">
            <v>712</v>
          </cell>
          <cell r="BX87">
            <v>687</v>
          </cell>
          <cell r="BY87">
            <v>0</v>
          </cell>
          <cell r="BZ87">
            <v>0</v>
          </cell>
          <cell r="CA87">
            <v>1399</v>
          </cell>
          <cell r="CB87">
            <v>631</v>
          </cell>
          <cell r="CC87">
            <v>711</v>
          </cell>
          <cell r="CD87">
            <v>42</v>
          </cell>
          <cell r="CE87">
            <v>59</v>
          </cell>
          <cell r="CF87">
            <v>1443</v>
          </cell>
          <cell r="CG87">
            <v>629</v>
          </cell>
          <cell r="CH87">
            <v>779</v>
          </cell>
          <cell r="CI87">
            <v>73</v>
          </cell>
          <cell r="CJ87">
            <v>73</v>
          </cell>
          <cell r="CK87">
            <v>1554</v>
          </cell>
          <cell r="CL87">
            <v>686</v>
          </cell>
          <cell r="CM87">
            <v>742</v>
          </cell>
          <cell r="CN87">
            <v>0</v>
          </cell>
          <cell r="CO87">
            <v>0</v>
          </cell>
          <cell r="CP87">
            <v>1428</v>
          </cell>
          <cell r="CQ87">
            <v>5824</v>
          </cell>
          <cell r="CR87">
            <v>680</v>
          </cell>
          <cell r="CS87">
            <v>686</v>
          </cell>
          <cell r="CT87">
            <v>0</v>
          </cell>
          <cell r="CU87">
            <v>0</v>
          </cell>
          <cell r="CV87">
            <v>1366</v>
          </cell>
          <cell r="CW87">
            <v>229</v>
          </cell>
          <cell r="CX87">
            <v>179</v>
          </cell>
          <cell r="CY87">
            <v>0</v>
          </cell>
          <cell r="CZ87">
            <v>0</v>
          </cell>
          <cell r="DA87">
            <v>408</v>
          </cell>
          <cell r="DB87">
            <v>95</v>
          </cell>
          <cell r="DC87">
            <v>0</v>
          </cell>
          <cell r="DD87">
            <v>13</v>
          </cell>
          <cell r="DE87">
            <v>0</v>
          </cell>
          <cell r="DF87">
            <v>108</v>
          </cell>
          <cell r="DG87">
            <v>203</v>
          </cell>
          <cell r="DH87">
            <v>376</v>
          </cell>
          <cell r="DI87">
            <v>0</v>
          </cell>
          <cell r="DJ87">
            <v>0</v>
          </cell>
          <cell r="DK87">
            <v>579</v>
          </cell>
          <cell r="DL87">
            <v>2461</v>
          </cell>
        </row>
        <row r="88">
          <cell r="A88" t="str">
            <v>ЖДППДербентСКФО</v>
          </cell>
          <cell r="B88" t="str">
            <v>Северо-Кавказский</v>
          </cell>
          <cell r="C88" t="str">
            <v>Дербент</v>
          </cell>
          <cell r="D88" t="str">
            <v>ЖДПП</v>
          </cell>
          <cell r="E88" t="str">
            <v>ЖДПП</v>
          </cell>
          <cell r="F88" t="str">
            <v>да</v>
          </cell>
          <cell r="G88" t="str">
            <v>СКФО</v>
          </cell>
          <cell r="H88" t="str">
            <v>Республика Дагестан</v>
          </cell>
          <cell r="I88" t="str">
            <v>Север-Юг</v>
          </cell>
          <cell r="J88" t="str">
            <v>Западный</v>
          </cell>
          <cell r="K88" t="str">
            <v>нет</v>
          </cell>
          <cell r="L88" t="str">
            <v>Азербайджанская Республика</v>
          </cell>
          <cell r="M88" t="str">
            <v>Ялама</v>
          </cell>
          <cell r="N88">
            <v>0</v>
          </cell>
          <cell r="O88">
            <v>6399</v>
          </cell>
          <cell r="P88">
            <v>11833</v>
          </cell>
          <cell r="Q88">
            <v>18232</v>
          </cell>
          <cell r="R88">
            <v>10677</v>
          </cell>
          <cell r="S88">
            <v>16434</v>
          </cell>
          <cell r="T88">
            <v>27111</v>
          </cell>
          <cell r="U88">
            <v>20804</v>
          </cell>
          <cell r="V88">
            <v>25864</v>
          </cell>
          <cell r="W88">
            <v>46668</v>
          </cell>
          <cell r="X88">
            <v>9290</v>
          </cell>
          <cell r="Y88">
            <v>16335</v>
          </cell>
          <cell r="Z88">
            <v>25625</v>
          </cell>
          <cell r="AA88">
            <v>117636</v>
          </cell>
          <cell r="AB88">
            <v>9181</v>
          </cell>
          <cell r="AC88">
            <v>13781</v>
          </cell>
          <cell r="AD88">
            <v>22962</v>
          </cell>
          <cell r="AE88">
            <v>12214</v>
          </cell>
          <cell r="AF88">
            <v>16044</v>
          </cell>
          <cell r="AG88">
            <v>28258</v>
          </cell>
          <cell r="AH88">
            <v>19996</v>
          </cell>
          <cell r="AI88">
            <v>22381</v>
          </cell>
          <cell r="AJ88">
            <v>42377</v>
          </cell>
          <cell r="AK88">
            <v>10175</v>
          </cell>
          <cell r="AL88">
            <v>15612</v>
          </cell>
          <cell r="AM88">
            <v>25787</v>
          </cell>
          <cell r="AN88">
            <v>119384</v>
          </cell>
          <cell r="AO88">
            <v>9259</v>
          </cell>
          <cell r="AP88">
            <v>13137</v>
          </cell>
          <cell r="AQ88">
            <v>22396</v>
          </cell>
          <cell r="AR88">
            <v>13384</v>
          </cell>
          <cell r="AS88">
            <v>16422</v>
          </cell>
          <cell r="AT88">
            <v>29806</v>
          </cell>
          <cell r="AU88">
            <v>21007</v>
          </cell>
          <cell r="AV88">
            <v>21817</v>
          </cell>
          <cell r="AW88">
            <v>42824</v>
          </cell>
          <cell r="AX88">
            <v>11501</v>
          </cell>
          <cell r="AY88">
            <v>15357</v>
          </cell>
          <cell r="AZ88">
            <v>26858</v>
          </cell>
          <cell r="BA88">
            <v>121884</v>
          </cell>
          <cell r="BB88">
            <v>4968</v>
          </cell>
          <cell r="BC88">
            <v>4143</v>
          </cell>
          <cell r="BD88">
            <v>5629</v>
          </cell>
          <cell r="BE88">
            <v>5494</v>
          </cell>
          <cell r="BF88">
            <v>20234</v>
          </cell>
          <cell r="BG88">
            <v>921</v>
          </cell>
          <cell r="BH88">
            <v>918</v>
          </cell>
          <cell r="BI88">
            <v>799</v>
          </cell>
          <cell r="BJ88">
            <v>799</v>
          </cell>
          <cell r="BK88">
            <v>3437</v>
          </cell>
          <cell r="BL88">
            <v>967</v>
          </cell>
          <cell r="BM88">
            <v>998</v>
          </cell>
          <cell r="BN88">
            <v>823</v>
          </cell>
          <cell r="BO88">
            <v>830</v>
          </cell>
          <cell r="BP88">
            <v>3618</v>
          </cell>
          <cell r="BQ88">
            <v>961</v>
          </cell>
          <cell r="BR88">
            <v>1083</v>
          </cell>
          <cell r="BS88">
            <v>718</v>
          </cell>
          <cell r="BT88">
            <v>732</v>
          </cell>
          <cell r="BU88">
            <v>3494</v>
          </cell>
          <cell r="BV88">
            <v>30783</v>
          </cell>
          <cell r="BW88">
            <v>932</v>
          </cell>
          <cell r="BX88">
            <v>881</v>
          </cell>
          <cell r="BY88">
            <v>697</v>
          </cell>
          <cell r="BZ88">
            <v>687</v>
          </cell>
          <cell r="CA88">
            <v>3197</v>
          </cell>
          <cell r="CB88">
            <v>618</v>
          </cell>
          <cell r="CC88">
            <v>641</v>
          </cell>
          <cell r="CD88">
            <v>544</v>
          </cell>
          <cell r="CE88">
            <v>562</v>
          </cell>
          <cell r="CF88">
            <v>2365</v>
          </cell>
          <cell r="CG88">
            <v>687</v>
          </cell>
          <cell r="CH88">
            <v>691</v>
          </cell>
          <cell r="CI88">
            <v>542</v>
          </cell>
          <cell r="CJ88">
            <v>536</v>
          </cell>
          <cell r="CK88">
            <v>2456</v>
          </cell>
          <cell r="CL88">
            <v>864</v>
          </cell>
          <cell r="CM88">
            <v>875</v>
          </cell>
          <cell r="CN88">
            <v>622</v>
          </cell>
          <cell r="CO88">
            <v>635</v>
          </cell>
          <cell r="CP88">
            <v>2996</v>
          </cell>
          <cell r="CQ88">
            <v>11014</v>
          </cell>
          <cell r="CR88">
            <v>787</v>
          </cell>
          <cell r="CS88">
            <v>797</v>
          </cell>
          <cell r="CT88">
            <v>620</v>
          </cell>
          <cell r="CU88">
            <v>632</v>
          </cell>
          <cell r="CV88">
            <v>2836</v>
          </cell>
          <cell r="CW88">
            <v>1179</v>
          </cell>
          <cell r="CX88">
            <v>1200</v>
          </cell>
          <cell r="CY88">
            <v>991</v>
          </cell>
          <cell r="CZ88">
            <v>999</v>
          </cell>
          <cell r="DA88">
            <v>4369</v>
          </cell>
          <cell r="DB88">
            <v>1270</v>
          </cell>
          <cell r="DC88">
            <v>1280</v>
          </cell>
          <cell r="DD88">
            <v>808</v>
          </cell>
          <cell r="DE88">
            <v>814</v>
          </cell>
          <cell r="DF88">
            <v>4172</v>
          </cell>
          <cell r="DG88">
            <v>1090</v>
          </cell>
          <cell r="DH88">
            <v>1088</v>
          </cell>
          <cell r="DI88">
            <v>937</v>
          </cell>
          <cell r="DJ88">
            <v>940</v>
          </cell>
          <cell r="DK88">
            <v>4055</v>
          </cell>
          <cell r="DL88">
            <v>15432</v>
          </cell>
        </row>
        <row r="89">
          <cell r="A89" t="str">
            <v>СППДжалиндаДФО</v>
          </cell>
          <cell r="B89" t="str">
            <v>Хабаровский</v>
          </cell>
          <cell r="C89" t="str">
            <v>Джалинда</v>
          </cell>
          <cell r="D89" t="str">
            <v>СПП</v>
          </cell>
          <cell r="E89" t="str">
            <v>СПП</v>
          </cell>
          <cell r="F89" t="str">
            <v>нет</v>
          </cell>
          <cell r="G89" t="str">
            <v>ДФО</v>
          </cell>
          <cell r="H89" t="str">
            <v>Амурская область</v>
          </cell>
          <cell r="I89" t="str">
            <v>Восток</v>
          </cell>
          <cell r="J89" t="str">
            <v>РК (сухопутный)</v>
          </cell>
          <cell r="K89" t="str">
            <v>нет</v>
          </cell>
          <cell r="L89" t="str">
            <v>Китайская Народная Республика</v>
          </cell>
          <cell r="M89" t="str">
            <v>Мохэ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</row>
        <row r="90">
          <cell r="A90" t="str">
            <v>МАППДжанкойЮФО</v>
          </cell>
          <cell r="B90" t="str">
            <v>Крымский</v>
          </cell>
          <cell r="C90" t="str">
            <v>Джанкой</v>
          </cell>
          <cell r="D90" t="str">
            <v>АПП</v>
          </cell>
          <cell r="E90" t="str">
            <v>МАПП</v>
          </cell>
          <cell r="F90" t="str">
            <v>да</v>
          </cell>
          <cell r="G90" t="str">
            <v>ЮФО</v>
          </cell>
          <cell r="H90" t="str">
            <v>Республика Крым</v>
          </cell>
          <cell r="I90" t="str">
            <v>Западный</v>
          </cell>
          <cell r="J90" t="str">
            <v>Сухопутный</v>
          </cell>
          <cell r="K90" t="str">
            <v>нет</v>
          </cell>
          <cell r="L90" t="str">
            <v>не применимо (Херсонская обл.)</v>
          </cell>
          <cell r="M90" t="str">
            <v>«Контрольный пункт въезда-выезда» Чонгар (Сальково)</v>
          </cell>
          <cell r="N90">
            <v>1825000</v>
          </cell>
          <cell r="O90">
            <v>38395</v>
          </cell>
          <cell r="P90">
            <v>203381</v>
          </cell>
          <cell r="Q90">
            <v>241776</v>
          </cell>
          <cell r="R90">
            <v>50809</v>
          </cell>
          <cell r="S90">
            <v>288795</v>
          </cell>
          <cell r="T90">
            <v>339604</v>
          </cell>
          <cell r="U90">
            <v>51014</v>
          </cell>
          <cell r="V90">
            <v>482742</v>
          </cell>
          <cell r="W90">
            <v>533756</v>
          </cell>
          <cell r="X90">
            <v>48193</v>
          </cell>
          <cell r="Y90">
            <v>237418</v>
          </cell>
          <cell r="Z90">
            <v>285611</v>
          </cell>
          <cell r="AA90">
            <v>1400747</v>
          </cell>
          <cell r="AB90">
            <v>40828</v>
          </cell>
          <cell r="AC90">
            <v>188490</v>
          </cell>
          <cell r="AD90">
            <v>229318</v>
          </cell>
          <cell r="AE90">
            <v>49014</v>
          </cell>
          <cell r="AF90">
            <v>269801</v>
          </cell>
          <cell r="AG90">
            <v>318815</v>
          </cell>
          <cell r="AH90">
            <v>53624</v>
          </cell>
          <cell r="AI90">
            <v>517781</v>
          </cell>
          <cell r="AJ90">
            <v>571405</v>
          </cell>
          <cell r="AK90">
            <v>42713</v>
          </cell>
          <cell r="AL90">
            <v>211891</v>
          </cell>
          <cell r="AM90">
            <v>254604</v>
          </cell>
          <cell r="AN90">
            <v>1374142</v>
          </cell>
          <cell r="AO90">
            <v>35231</v>
          </cell>
          <cell r="AP90">
            <v>168419</v>
          </cell>
          <cell r="AQ90">
            <v>203650</v>
          </cell>
          <cell r="AR90">
            <v>49012</v>
          </cell>
          <cell r="AS90">
            <v>259981</v>
          </cell>
          <cell r="AT90">
            <v>308993</v>
          </cell>
          <cell r="AU90">
            <v>54198</v>
          </cell>
          <cell r="AV90">
            <v>485400</v>
          </cell>
          <cell r="AW90">
            <v>539598</v>
          </cell>
          <cell r="AX90">
            <v>52215</v>
          </cell>
          <cell r="AY90">
            <v>195439</v>
          </cell>
          <cell r="AZ90">
            <v>247654</v>
          </cell>
          <cell r="BA90">
            <v>1299895</v>
          </cell>
          <cell r="BB90">
            <v>23401</v>
          </cell>
          <cell r="BC90">
            <v>21821</v>
          </cell>
          <cell r="BD90">
            <v>74571</v>
          </cell>
          <cell r="BE90">
            <v>75062</v>
          </cell>
          <cell r="BF90">
            <v>194855</v>
          </cell>
          <cell r="BG90">
            <v>990</v>
          </cell>
          <cell r="BH90">
            <v>985</v>
          </cell>
          <cell r="BI90">
            <v>347</v>
          </cell>
          <cell r="BJ90">
            <v>2313</v>
          </cell>
          <cell r="BK90">
            <v>4635</v>
          </cell>
          <cell r="BL90">
            <v>9133</v>
          </cell>
          <cell r="BM90">
            <v>9025</v>
          </cell>
          <cell r="BN90">
            <v>9445</v>
          </cell>
          <cell r="BO90">
            <v>8060</v>
          </cell>
          <cell r="BP90">
            <v>35663</v>
          </cell>
          <cell r="BQ90">
            <v>6188</v>
          </cell>
          <cell r="BR90">
            <v>6482</v>
          </cell>
          <cell r="BS90">
            <v>6797</v>
          </cell>
          <cell r="BT90">
            <v>6506</v>
          </cell>
          <cell r="BU90">
            <v>25973</v>
          </cell>
          <cell r="BV90">
            <v>261126</v>
          </cell>
          <cell r="BW90">
            <v>6970</v>
          </cell>
          <cell r="BX90">
            <v>7258</v>
          </cell>
          <cell r="BY90">
            <v>8676</v>
          </cell>
          <cell r="BZ90">
            <v>7248</v>
          </cell>
          <cell r="CA90">
            <v>30152</v>
          </cell>
          <cell r="CB90">
            <v>12497</v>
          </cell>
          <cell r="CC90">
            <v>12475</v>
          </cell>
          <cell r="CD90">
            <v>17262</v>
          </cell>
          <cell r="CE90">
            <v>11480</v>
          </cell>
          <cell r="CF90">
            <v>53714</v>
          </cell>
          <cell r="CG90">
            <v>23112</v>
          </cell>
          <cell r="CH90">
            <v>23592</v>
          </cell>
          <cell r="CI90">
            <v>33180</v>
          </cell>
          <cell r="CJ90">
            <v>33470</v>
          </cell>
          <cell r="CK90">
            <v>113354</v>
          </cell>
          <cell r="CL90">
            <v>17141</v>
          </cell>
          <cell r="CM90">
            <v>16849</v>
          </cell>
          <cell r="CN90">
            <v>17493</v>
          </cell>
          <cell r="CO90">
            <v>15704</v>
          </cell>
          <cell r="CP90">
            <v>67187</v>
          </cell>
          <cell r="CQ90">
            <v>264407</v>
          </cell>
          <cell r="CR90">
            <v>12207</v>
          </cell>
          <cell r="CS90">
            <v>11177</v>
          </cell>
          <cell r="CT90">
            <v>20565</v>
          </cell>
          <cell r="CU90">
            <v>10347</v>
          </cell>
          <cell r="CV90">
            <v>54296</v>
          </cell>
          <cell r="CW90">
            <v>16950</v>
          </cell>
          <cell r="CX90">
            <v>16866</v>
          </cell>
          <cell r="CY90">
            <v>107278</v>
          </cell>
          <cell r="CZ90">
            <v>64982</v>
          </cell>
          <cell r="DA90">
            <v>206076</v>
          </cell>
          <cell r="DB90">
            <v>46726</v>
          </cell>
          <cell r="DC90">
            <v>46957</v>
          </cell>
          <cell r="DD90">
            <v>155827</v>
          </cell>
          <cell r="DE90">
            <v>116350</v>
          </cell>
          <cell r="DF90">
            <v>365860</v>
          </cell>
          <cell r="DG90">
            <v>121855</v>
          </cell>
          <cell r="DH90">
            <v>100232</v>
          </cell>
          <cell r="DI90">
            <v>98328</v>
          </cell>
          <cell r="DJ90">
            <v>89140</v>
          </cell>
          <cell r="DK90">
            <v>409555</v>
          </cell>
          <cell r="DL90">
            <v>1035787</v>
          </cell>
        </row>
        <row r="91">
          <cell r="A91" t="str">
            <v>ЖДППДжанкойЮФО</v>
          </cell>
          <cell r="B91" t="str">
            <v>Крымский</v>
          </cell>
          <cell r="C91" t="str">
            <v>Джанкой</v>
          </cell>
          <cell r="D91" t="str">
            <v>ЖДПП</v>
          </cell>
          <cell r="E91" t="str">
            <v>ЖДПП</v>
          </cell>
          <cell r="F91" t="str">
            <v>да</v>
          </cell>
          <cell r="G91" t="str">
            <v>ЮФО</v>
          </cell>
          <cell r="H91" t="str">
            <v>Республика Крым</v>
          </cell>
          <cell r="I91" t="str">
            <v>Западный</v>
          </cell>
          <cell r="J91" t="str">
            <v>Сухопутный</v>
          </cell>
          <cell r="K91" t="str">
            <v>нет</v>
          </cell>
          <cell r="L91" t="str">
            <v>не применимо (Херсонская обл.)</v>
          </cell>
          <cell r="M91" t="str">
            <v>Новоалексеевка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56</v>
          </cell>
          <cell r="CX91">
            <v>80</v>
          </cell>
          <cell r="CY91">
            <v>36</v>
          </cell>
          <cell r="CZ91">
            <v>32</v>
          </cell>
          <cell r="DA91">
            <v>204</v>
          </cell>
          <cell r="DB91">
            <v>143</v>
          </cell>
          <cell r="DC91">
            <v>531</v>
          </cell>
          <cell r="DD91">
            <v>272</v>
          </cell>
          <cell r="DE91">
            <v>277</v>
          </cell>
          <cell r="DF91">
            <v>1223</v>
          </cell>
          <cell r="DG91">
            <v>530</v>
          </cell>
          <cell r="DH91">
            <v>579</v>
          </cell>
          <cell r="DI91">
            <v>196</v>
          </cell>
          <cell r="DJ91">
            <v>192</v>
          </cell>
          <cell r="DK91">
            <v>1497</v>
          </cell>
          <cell r="DL91">
            <v>2924</v>
          </cell>
        </row>
        <row r="92">
          <cell r="A92" t="str">
            <v>МППДиксонСФО</v>
          </cell>
          <cell r="B92" t="str">
            <v>Мурманский</v>
          </cell>
          <cell r="C92" t="str">
            <v>Диксон</v>
          </cell>
          <cell r="D92" t="str">
            <v>МПП</v>
          </cell>
          <cell r="E92" t="str">
            <v>МПП</v>
          </cell>
          <cell r="F92" t="str">
            <v>нет</v>
          </cell>
          <cell r="G92" t="str">
            <v>СФО</v>
          </cell>
          <cell r="H92" t="str">
            <v>Красноярский край</v>
          </cell>
          <cell r="I92" t="str">
            <v>Арктика</v>
          </cell>
          <cell r="J92" t="str">
            <v>Морской</v>
          </cell>
          <cell r="K92" t="str">
            <v>да</v>
          </cell>
          <cell r="L92" t="str">
            <v>не применимо</v>
          </cell>
          <cell r="M92" t="str">
            <v>не применимо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</row>
        <row r="93">
          <cell r="A93" t="str">
            <v>ЖДППДолбиноЦФО</v>
          </cell>
          <cell r="B93" t="str">
            <v>Белгородский</v>
          </cell>
          <cell r="C93" t="str">
            <v>Долбино</v>
          </cell>
          <cell r="D93" t="str">
            <v>ЖДПП</v>
          </cell>
          <cell r="E93" t="str">
            <v>ЖДПП</v>
          </cell>
          <cell r="F93" t="str">
            <v>нет</v>
          </cell>
          <cell r="G93" t="str">
            <v>ЦФО</v>
          </cell>
          <cell r="H93" t="str">
            <v>Белгородская область</v>
          </cell>
          <cell r="I93" t="str">
            <v>Западный</v>
          </cell>
          <cell r="J93" t="str">
            <v>Сухопутный</v>
          </cell>
          <cell r="K93" t="str">
            <v>нет</v>
          </cell>
          <cell r="L93" t="str">
            <v>Украина</v>
          </cell>
          <cell r="M93" t="str">
            <v>Казачья Лопань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</row>
        <row r="94">
          <cell r="A94" t="str">
            <v>МАППДонецк (Изварино)ЮФО</v>
          </cell>
          <cell r="B94" t="str">
            <v>Ростовский</v>
          </cell>
          <cell r="C94" t="str">
            <v>Донецк (Изварино)</v>
          </cell>
          <cell r="D94" t="str">
            <v>АПП</v>
          </cell>
          <cell r="E94" t="str">
            <v>МАПП</v>
          </cell>
          <cell r="F94" t="str">
            <v>да</v>
          </cell>
          <cell r="G94" t="str">
            <v>ЮФО</v>
          </cell>
          <cell r="H94" t="str">
            <v>Ростовская область</v>
          </cell>
          <cell r="I94" t="str">
            <v>Западный</v>
          </cell>
          <cell r="J94" t="str">
            <v>Сухопутный</v>
          </cell>
          <cell r="K94" t="str">
            <v>нет</v>
          </cell>
          <cell r="L94" t="str">
            <v>не применимо (ЛНР)</v>
          </cell>
          <cell r="M94" t="str">
            <v>Изварино</v>
          </cell>
          <cell r="N94">
            <v>0</v>
          </cell>
          <cell r="O94">
            <v>97344</v>
          </cell>
          <cell r="P94">
            <v>541857</v>
          </cell>
          <cell r="Q94">
            <v>639201</v>
          </cell>
          <cell r="R94">
            <v>153896</v>
          </cell>
          <cell r="S94">
            <v>619444</v>
          </cell>
          <cell r="T94">
            <v>773340</v>
          </cell>
          <cell r="U94">
            <v>164830</v>
          </cell>
          <cell r="V94">
            <v>646897</v>
          </cell>
          <cell r="W94">
            <v>811727</v>
          </cell>
          <cell r="X94">
            <v>134840</v>
          </cell>
          <cell r="Y94">
            <v>540000</v>
          </cell>
          <cell r="Z94">
            <v>674840</v>
          </cell>
          <cell r="AA94">
            <v>2899108</v>
          </cell>
          <cell r="AB94">
            <v>120308</v>
          </cell>
          <cell r="AC94">
            <v>464721</v>
          </cell>
          <cell r="AD94">
            <v>585029</v>
          </cell>
          <cell r="AE94">
            <v>143859</v>
          </cell>
          <cell r="AF94">
            <v>543134</v>
          </cell>
          <cell r="AG94">
            <v>686993</v>
          </cell>
          <cell r="AH94">
            <v>145921</v>
          </cell>
          <cell r="AI94">
            <v>564505</v>
          </cell>
          <cell r="AJ94">
            <v>710426</v>
          </cell>
          <cell r="AK94">
            <v>112924</v>
          </cell>
          <cell r="AL94">
            <v>474040</v>
          </cell>
          <cell r="AM94">
            <v>586964</v>
          </cell>
          <cell r="AN94">
            <v>2569412</v>
          </cell>
          <cell r="AO94">
            <v>105760</v>
          </cell>
          <cell r="AP94">
            <v>438597</v>
          </cell>
          <cell r="AQ94">
            <v>544357</v>
          </cell>
          <cell r="AR94">
            <v>147617</v>
          </cell>
          <cell r="AS94">
            <v>525175</v>
          </cell>
          <cell r="AT94">
            <v>672792</v>
          </cell>
          <cell r="AU94">
            <v>176096</v>
          </cell>
          <cell r="AV94">
            <v>608851</v>
          </cell>
          <cell r="AW94">
            <v>784947</v>
          </cell>
          <cell r="AX94">
            <v>162665</v>
          </cell>
          <cell r="AY94">
            <v>515054</v>
          </cell>
          <cell r="AZ94">
            <v>677719</v>
          </cell>
          <cell r="BA94">
            <v>2679815</v>
          </cell>
          <cell r="BB94">
            <v>85456</v>
          </cell>
          <cell r="BC94">
            <v>83128</v>
          </cell>
          <cell r="BD94">
            <v>194996</v>
          </cell>
          <cell r="BE94">
            <v>206040</v>
          </cell>
          <cell r="BF94">
            <v>569620</v>
          </cell>
          <cell r="BG94">
            <v>11027</v>
          </cell>
          <cell r="BH94">
            <v>13056</v>
          </cell>
          <cell r="BI94">
            <v>16558</v>
          </cell>
          <cell r="BJ94">
            <v>26259</v>
          </cell>
          <cell r="BK94">
            <v>66900</v>
          </cell>
          <cell r="BL94">
            <v>81554</v>
          </cell>
          <cell r="BM94">
            <v>84226</v>
          </cell>
          <cell r="BN94">
            <v>195662</v>
          </cell>
          <cell r="BO94">
            <v>183008</v>
          </cell>
          <cell r="BP94">
            <v>544450</v>
          </cell>
          <cell r="BQ94">
            <v>59392</v>
          </cell>
          <cell r="BR94">
            <v>64581</v>
          </cell>
          <cell r="BS94">
            <v>157104</v>
          </cell>
          <cell r="BT94">
            <v>163556</v>
          </cell>
          <cell r="BU94">
            <v>444633</v>
          </cell>
          <cell r="BV94">
            <v>1625603</v>
          </cell>
          <cell r="BW94">
            <v>73622</v>
          </cell>
          <cell r="BX94">
            <v>74744</v>
          </cell>
          <cell r="BY94">
            <v>133733</v>
          </cell>
          <cell r="BZ94">
            <v>134041</v>
          </cell>
          <cell r="CA94">
            <v>416140</v>
          </cell>
          <cell r="CB94">
            <v>93131</v>
          </cell>
          <cell r="CC94">
            <v>99988</v>
          </cell>
          <cell r="CD94">
            <v>153446</v>
          </cell>
          <cell r="CE94">
            <v>153116</v>
          </cell>
          <cell r="CF94">
            <v>499681</v>
          </cell>
          <cell r="CG94">
            <v>133683</v>
          </cell>
          <cell r="CH94">
            <v>137506</v>
          </cell>
          <cell r="CI94">
            <v>152637</v>
          </cell>
          <cell r="CJ94">
            <v>159694</v>
          </cell>
          <cell r="CK94">
            <v>583520</v>
          </cell>
          <cell r="CL94">
            <v>99918</v>
          </cell>
          <cell r="CM94">
            <v>106105</v>
          </cell>
          <cell r="CN94">
            <v>134257</v>
          </cell>
          <cell r="CO94">
            <v>137517</v>
          </cell>
          <cell r="CP94">
            <v>477797</v>
          </cell>
          <cell r="CQ94">
            <v>1977138</v>
          </cell>
          <cell r="CR94">
            <v>98955</v>
          </cell>
          <cell r="CS94">
            <v>96128</v>
          </cell>
          <cell r="CT94">
            <v>120584</v>
          </cell>
          <cell r="CU94">
            <v>116815</v>
          </cell>
          <cell r="CV94">
            <v>432482</v>
          </cell>
          <cell r="CW94">
            <v>113390</v>
          </cell>
          <cell r="CX94">
            <v>124699</v>
          </cell>
          <cell r="CY94">
            <v>152595</v>
          </cell>
          <cell r="CZ94">
            <v>157186</v>
          </cell>
          <cell r="DA94">
            <v>547870</v>
          </cell>
          <cell r="DB94">
            <v>169350</v>
          </cell>
          <cell r="DC94">
            <v>175438</v>
          </cell>
          <cell r="DD94">
            <v>156027</v>
          </cell>
          <cell r="DE94">
            <v>165189</v>
          </cell>
          <cell r="DF94">
            <v>666004</v>
          </cell>
          <cell r="DG94">
            <v>310928</v>
          </cell>
          <cell r="DH94">
            <v>316682</v>
          </cell>
          <cell r="DI94">
            <v>45077</v>
          </cell>
          <cell r="DJ94">
            <v>45833</v>
          </cell>
          <cell r="DK94">
            <v>718520</v>
          </cell>
          <cell r="DL94">
            <v>2364876</v>
          </cell>
        </row>
        <row r="95">
          <cell r="A95" t="str">
            <v>ДАППДонецк (Северный)ЮФО</v>
          </cell>
          <cell r="B95" t="str">
            <v>Ростовский</v>
          </cell>
          <cell r="C95" t="str">
            <v>Донецк (Северный)</v>
          </cell>
          <cell r="D95" t="str">
            <v>АПП</v>
          </cell>
          <cell r="E95" t="str">
            <v>ДАПП</v>
          </cell>
          <cell r="F95" t="str">
            <v>нет</v>
          </cell>
          <cell r="G95" t="str">
            <v>ЮФО</v>
          </cell>
          <cell r="H95" t="str">
            <v>Ростовская область</v>
          </cell>
          <cell r="I95" t="str">
            <v>Западный</v>
          </cell>
          <cell r="J95" t="str">
            <v>Сухопутный</v>
          </cell>
          <cell r="K95" t="str">
            <v>нет</v>
          </cell>
          <cell r="L95" t="str">
            <v>не применимо (ЛНР)</v>
          </cell>
          <cell r="M95" t="str">
            <v>Северный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</row>
        <row r="96">
          <cell r="A96" t="str">
            <v>МАППДубкиСЗФО</v>
          </cell>
          <cell r="B96" t="str">
            <v>Калининградский</v>
          </cell>
          <cell r="C96" t="str">
            <v>Дубки</v>
          </cell>
          <cell r="D96" t="str">
            <v>АПП</v>
          </cell>
          <cell r="E96" t="str">
            <v>МАПП</v>
          </cell>
          <cell r="F96" t="str">
            <v>да</v>
          </cell>
          <cell r="G96" t="str">
            <v>СЗФО</v>
          </cell>
          <cell r="H96" t="str">
            <v>Калининградская область</v>
          </cell>
          <cell r="I96" t="str">
            <v>Западный</v>
          </cell>
          <cell r="J96" t="str">
            <v>Сухопутный</v>
          </cell>
          <cell r="K96" t="str">
            <v>нет</v>
          </cell>
          <cell r="L96" t="str">
            <v>Литовская Республика</v>
          </cell>
          <cell r="M96" t="str">
            <v>Рамбинас</v>
          </cell>
          <cell r="N96">
            <v>5657500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</row>
        <row r="97">
          <cell r="A97" t="str">
            <v>МППДудинкаСФО</v>
          </cell>
          <cell r="B97" t="str">
            <v>Мурманский</v>
          </cell>
          <cell r="C97" t="str">
            <v>Дудинка</v>
          </cell>
          <cell r="D97" t="str">
            <v>МПП</v>
          </cell>
          <cell r="E97" t="str">
            <v>МПП</v>
          </cell>
          <cell r="F97" t="str">
            <v>да</v>
          </cell>
          <cell r="G97" t="str">
            <v>СФО</v>
          </cell>
          <cell r="H97" t="str">
            <v>Красноярский край</v>
          </cell>
          <cell r="I97" t="str">
            <v>Арктика</v>
          </cell>
          <cell r="J97" t="str">
            <v>Морской</v>
          </cell>
          <cell r="K97" t="str">
            <v>да</v>
          </cell>
          <cell r="L97" t="str">
            <v>не применимо</v>
          </cell>
          <cell r="M97" t="str">
            <v>не применимо</v>
          </cell>
          <cell r="N97">
            <v>0</v>
          </cell>
          <cell r="O97">
            <v>40</v>
          </cell>
          <cell r="P97">
            <v>0</v>
          </cell>
          <cell r="Q97">
            <v>40</v>
          </cell>
          <cell r="R97">
            <v>21</v>
          </cell>
          <cell r="S97">
            <v>0</v>
          </cell>
          <cell r="T97">
            <v>21</v>
          </cell>
          <cell r="U97">
            <v>49</v>
          </cell>
          <cell r="V97">
            <v>90</v>
          </cell>
          <cell r="W97">
            <v>139</v>
          </cell>
          <cell r="X97">
            <v>74</v>
          </cell>
          <cell r="Y97">
            <v>11</v>
          </cell>
          <cell r="Z97">
            <v>85</v>
          </cell>
          <cell r="AA97">
            <v>285</v>
          </cell>
          <cell r="AB97">
            <v>19</v>
          </cell>
          <cell r="AC97">
            <v>1</v>
          </cell>
          <cell r="AD97">
            <v>20</v>
          </cell>
          <cell r="AE97">
            <v>0</v>
          </cell>
          <cell r="AF97">
            <v>0</v>
          </cell>
          <cell r="AG97">
            <v>0</v>
          </cell>
          <cell r="AH97">
            <v>50</v>
          </cell>
          <cell r="AI97">
            <v>86</v>
          </cell>
          <cell r="AJ97">
            <v>136</v>
          </cell>
          <cell r="AK97">
            <v>58</v>
          </cell>
          <cell r="AL97">
            <v>0</v>
          </cell>
          <cell r="AM97">
            <v>58</v>
          </cell>
          <cell r="AN97">
            <v>214</v>
          </cell>
          <cell r="AO97">
            <v>0</v>
          </cell>
          <cell r="AP97">
            <v>0</v>
          </cell>
          <cell r="AQ97">
            <v>0</v>
          </cell>
          <cell r="AR97">
            <v>20</v>
          </cell>
          <cell r="AS97">
            <v>0</v>
          </cell>
          <cell r="AT97">
            <v>20</v>
          </cell>
          <cell r="AU97">
            <v>44</v>
          </cell>
          <cell r="AV97">
            <v>24</v>
          </cell>
          <cell r="AW97">
            <v>68</v>
          </cell>
          <cell r="AX97">
            <v>5</v>
          </cell>
          <cell r="AY97">
            <v>40</v>
          </cell>
          <cell r="AZ97">
            <v>45</v>
          </cell>
          <cell r="BA97">
            <v>133</v>
          </cell>
          <cell r="BB97">
            <v>20</v>
          </cell>
          <cell r="BC97">
            <v>21</v>
          </cell>
          <cell r="BD97">
            <v>0</v>
          </cell>
          <cell r="BE97">
            <v>0</v>
          </cell>
          <cell r="BF97">
            <v>41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44</v>
          </cell>
          <cell r="BM97">
            <v>48</v>
          </cell>
          <cell r="BN97">
            <v>50</v>
          </cell>
          <cell r="BO97">
            <v>49</v>
          </cell>
          <cell r="BP97">
            <v>191</v>
          </cell>
          <cell r="BQ97">
            <v>8</v>
          </cell>
          <cell r="BR97">
            <v>42</v>
          </cell>
          <cell r="BS97">
            <v>35</v>
          </cell>
          <cell r="BT97">
            <v>35</v>
          </cell>
          <cell r="BU97">
            <v>120</v>
          </cell>
          <cell r="BV97">
            <v>352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20</v>
          </cell>
          <cell r="CD97">
            <v>0</v>
          </cell>
          <cell r="CE97">
            <v>0</v>
          </cell>
          <cell r="CF97">
            <v>20</v>
          </cell>
          <cell r="CG97">
            <v>14</v>
          </cell>
          <cell r="CH97">
            <v>106</v>
          </cell>
          <cell r="CI97">
            <v>18</v>
          </cell>
          <cell r="CJ97">
            <v>18</v>
          </cell>
          <cell r="CK97">
            <v>156</v>
          </cell>
          <cell r="CL97">
            <v>0</v>
          </cell>
          <cell r="CM97">
            <v>63</v>
          </cell>
          <cell r="CN97">
            <v>0</v>
          </cell>
          <cell r="CO97">
            <v>0</v>
          </cell>
          <cell r="CP97">
            <v>63</v>
          </cell>
          <cell r="CQ97">
            <v>239</v>
          </cell>
          <cell r="CR97">
            <v>0</v>
          </cell>
          <cell r="CS97">
            <v>15</v>
          </cell>
          <cell r="CT97">
            <v>0</v>
          </cell>
          <cell r="CU97">
            <v>0</v>
          </cell>
          <cell r="CV97">
            <v>15</v>
          </cell>
          <cell r="CW97">
            <v>14</v>
          </cell>
          <cell r="CX97">
            <v>0</v>
          </cell>
          <cell r="CY97">
            <v>0</v>
          </cell>
          <cell r="CZ97">
            <v>0</v>
          </cell>
          <cell r="DA97">
            <v>14</v>
          </cell>
          <cell r="DB97">
            <v>0</v>
          </cell>
          <cell r="DC97">
            <v>20</v>
          </cell>
          <cell r="DD97">
            <v>0</v>
          </cell>
          <cell r="DE97">
            <v>0</v>
          </cell>
          <cell r="DF97">
            <v>20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49</v>
          </cell>
        </row>
        <row r="98">
          <cell r="A98" t="str">
            <v>МППЕвпаторияЮФО</v>
          </cell>
          <cell r="B98" t="str">
            <v>Крымский</v>
          </cell>
          <cell r="C98" t="str">
            <v>Евпатория</v>
          </cell>
          <cell r="D98" t="str">
            <v>МПП</v>
          </cell>
          <cell r="E98" t="str">
            <v>МПП</v>
          </cell>
          <cell r="F98" t="str">
            <v>да</v>
          </cell>
          <cell r="G98" t="str">
            <v>ЮФО</v>
          </cell>
          <cell r="H98" t="str">
            <v>Республика Крым</v>
          </cell>
          <cell r="I98" t="str">
            <v>АЧБ</v>
          </cell>
          <cell r="J98" t="str">
            <v>Морской</v>
          </cell>
          <cell r="K98" t="str">
            <v>нет</v>
          </cell>
          <cell r="L98" t="str">
            <v>не применимо</v>
          </cell>
          <cell r="M98" t="str">
            <v>не применимо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7</v>
          </cell>
          <cell r="BM98">
            <v>0</v>
          </cell>
          <cell r="BN98">
            <v>3</v>
          </cell>
          <cell r="BO98">
            <v>0</v>
          </cell>
          <cell r="BP98">
            <v>10</v>
          </cell>
          <cell r="BQ98">
            <v>10</v>
          </cell>
          <cell r="BR98">
            <v>0</v>
          </cell>
          <cell r="BS98">
            <v>0</v>
          </cell>
          <cell r="BT98">
            <v>0</v>
          </cell>
          <cell r="BU98">
            <v>10</v>
          </cell>
          <cell r="BV98">
            <v>20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</row>
        <row r="99">
          <cell r="A99" t="str">
            <v>МППЕйскЮФО</v>
          </cell>
          <cell r="B99" t="str">
            <v>Ростовский</v>
          </cell>
          <cell r="C99" t="str">
            <v>Ейск</v>
          </cell>
          <cell r="D99" t="str">
            <v>МПП</v>
          </cell>
          <cell r="E99" t="str">
            <v>МПП</v>
          </cell>
          <cell r="F99" t="str">
            <v>да</v>
          </cell>
          <cell r="G99" t="str">
            <v>ЮФО</v>
          </cell>
          <cell r="H99" t="str">
            <v>Краснодарский край</v>
          </cell>
          <cell r="I99" t="str">
            <v>АЧБ</v>
          </cell>
          <cell r="J99" t="str">
            <v>Морской</v>
          </cell>
          <cell r="K99" t="str">
            <v>нет</v>
          </cell>
          <cell r="L99" t="str">
            <v>не применимо</v>
          </cell>
          <cell r="M99" t="str">
            <v>не применимо</v>
          </cell>
          <cell r="N99">
            <v>0</v>
          </cell>
          <cell r="O99">
            <v>2087</v>
          </cell>
          <cell r="P99">
            <v>2803</v>
          </cell>
          <cell r="Q99">
            <v>4890</v>
          </cell>
          <cell r="R99">
            <v>1866</v>
          </cell>
          <cell r="S99">
            <v>3163</v>
          </cell>
          <cell r="T99">
            <v>5029</v>
          </cell>
          <cell r="U99">
            <v>2255</v>
          </cell>
          <cell r="V99">
            <v>5059</v>
          </cell>
          <cell r="W99">
            <v>7314</v>
          </cell>
          <cell r="X99">
            <v>1616</v>
          </cell>
          <cell r="Y99">
            <v>4964</v>
          </cell>
          <cell r="Z99">
            <v>6580</v>
          </cell>
          <cell r="AA99">
            <v>23813</v>
          </cell>
          <cell r="AB99">
            <v>2056</v>
          </cell>
          <cell r="AC99">
            <v>3443</v>
          </cell>
          <cell r="AD99">
            <v>5499</v>
          </cell>
          <cell r="AE99">
            <v>1777</v>
          </cell>
          <cell r="AF99">
            <v>4509</v>
          </cell>
          <cell r="AG99">
            <v>6286</v>
          </cell>
          <cell r="AH99">
            <v>1426</v>
          </cell>
          <cell r="AI99">
            <v>5949</v>
          </cell>
          <cell r="AJ99">
            <v>7375</v>
          </cell>
          <cell r="AK99">
            <v>1617</v>
          </cell>
          <cell r="AL99">
            <v>3712</v>
          </cell>
          <cell r="AM99">
            <v>5329</v>
          </cell>
          <cell r="AN99">
            <v>24489</v>
          </cell>
          <cell r="AO99">
            <v>1867</v>
          </cell>
          <cell r="AP99">
            <v>2492</v>
          </cell>
          <cell r="AQ99">
            <v>4359</v>
          </cell>
          <cell r="AR99">
            <v>1458</v>
          </cell>
          <cell r="AS99">
            <v>3123</v>
          </cell>
          <cell r="AT99">
            <v>4581</v>
          </cell>
          <cell r="AU99">
            <v>1907</v>
          </cell>
          <cell r="AV99">
            <v>4581</v>
          </cell>
          <cell r="AW99">
            <v>6488</v>
          </cell>
          <cell r="AX99">
            <v>2330</v>
          </cell>
          <cell r="AY99">
            <v>4090</v>
          </cell>
          <cell r="AZ99">
            <v>6420</v>
          </cell>
          <cell r="BA99">
            <v>21848</v>
          </cell>
          <cell r="BB99">
            <v>1017</v>
          </cell>
          <cell r="BC99">
            <v>1063</v>
          </cell>
          <cell r="BD99">
            <v>1420</v>
          </cell>
          <cell r="BE99">
            <v>1468</v>
          </cell>
          <cell r="BF99">
            <v>4968</v>
          </cell>
          <cell r="BG99">
            <v>872</v>
          </cell>
          <cell r="BH99">
            <v>850</v>
          </cell>
          <cell r="BI99">
            <v>1688</v>
          </cell>
          <cell r="BJ99">
            <v>1698</v>
          </cell>
          <cell r="BK99">
            <v>5108</v>
          </cell>
          <cell r="BL99">
            <v>872</v>
          </cell>
          <cell r="BM99">
            <v>929</v>
          </cell>
          <cell r="BN99">
            <v>1828</v>
          </cell>
          <cell r="BO99">
            <v>1845</v>
          </cell>
          <cell r="BP99">
            <v>5474</v>
          </cell>
          <cell r="BQ99">
            <v>907</v>
          </cell>
          <cell r="BR99">
            <v>1082</v>
          </cell>
          <cell r="BS99">
            <v>1483</v>
          </cell>
          <cell r="BT99">
            <v>1505</v>
          </cell>
          <cell r="BU99">
            <v>4977</v>
          </cell>
          <cell r="BV99">
            <v>20527</v>
          </cell>
          <cell r="BW99">
            <v>1296</v>
          </cell>
          <cell r="BX99">
            <v>1261</v>
          </cell>
          <cell r="BY99">
            <v>1103</v>
          </cell>
          <cell r="BZ99">
            <v>1068</v>
          </cell>
          <cell r="CA99">
            <v>4728</v>
          </cell>
          <cell r="CB99">
            <v>1089</v>
          </cell>
          <cell r="CC99">
            <v>1208</v>
          </cell>
          <cell r="CD99">
            <v>1032</v>
          </cell>
          <cell r="CE99">
            <v>1041</v>
          </cell>
          <cell r="CF99">
            <v>4370</v>
          </cell>
          <cell r="CG99">
            <v>1100</v>
          </cell>
          <cell r="CH99">
            <v>1221</v>
          </cell>
          <cell r="CI99">
            <v>1220</v>
          </cell>
          <cell r="CJ99">
            <v>1280</v>
          </cell>
          <cell r="CK99">
            <v>4821</v>
          </cell>
          <cell r="CL99">
            <v>1543</v>
          </cell>
          <cell r="CM99">
            <v>1766</v>
          </cell>
          <cell r="CN99">
            <v>1067</v>
          </cell>
          <cell r="CO99">
            <v>1062</v>
          </cell>
          <cell r="CP99">
            <v>5438</v>
          </cell>
          <cell r="CQ99">
            <v>19357</v>
          </cell>
          <cell r="CR99">
            <v>965</v>
          </cell>
          <cell r="CS99">
            <v>1190</v>
          </cell>
          <cell r="CT99">
            <v>626</v>
          </cell>
          <cell r="CU99">
            <v>620</v>
          </cell>
          <cell r="CV99">
            <v>3401</v>
          </cell>
          <cell r="CW99">
            <v>1743</v>
          </cell>
          <cell r="CX99">
            <v>1856</v>
          </cell>
          <cell r="CY99">
            <v>338</v>
          </cell>
          <cell r="CZ99">
            <v>350</v>
          </cell>
          <cell r="DA99">
            <v>4287</v>
          </cell>
          <cell r="DB99">
            <v>1362</v>
          </cell>
          <cell r="DC99">
            <v>1521</v>
          </cell>
          <cell r="DD99">
            <v>476</v>
          </cell>
          <cell r="DE99">
            <v>444</v>
          </cell>
          <cell r="DF99">
            <v>3803</v>
          </cell>
          <cell r="DG99">
            <v>1876</v>
          </cell>
          <cell r="DH99">
            <v>2028</v>
          </cell>
          <cell r="DI99">
            <v>957</v>
          </cell>
          <cell r="DJ99">
            <v>976</v>
          </cell>
          <cell r="DK99">
            <v>5837</v>
          </cell>
          <cell r="DL99">
            <v>17328</v>
          </cell>
        </row>
        <row r="100">
          <cell r="A100" t="str">
            <v>ВППЕкатеринбург (Кольцово)УФО</v>
          </cell>
          <cell r="B100" t="str">
            <v>Уральский</v>
          </cell>
          <cell r="C100" t="str">
            <v>Екатеринбург (Кольцово)</v>
          </cell>
          <cell r="D100" t="str">
            <v>ВПП</v>
          </cell>
          <cell r="E100" t="str">
            <v>ВПП</v>
          </cell>
          <cell r="F100" t="str">
            <v>да</v>
          </cell>
          <cell r="G100" t="str">
            <v>УФО</v>
          </cell>
          <cell r="H100" t="str">
            <v>Свердловская область</v>
          </cell>
          <cell r="I100" t="str">
            <v>Не является признаком отнесения к МТК</v>
          </cell>
          <cell r="J100" t="str">
            <v>Не является признаком отнесения к МТК</v>
          </cell>
          <cell r="K100" t="str">
            <v>нет</v>
          </cell>
          <cell r="L100" t="str">
            <v>не применимо</v>
          </cell>
          <cell r="M100" t="str">
            <v>не применимо</v>
          </cell>
          <cell r="N100">
            <v>11388000</v>
          </cell>
          <cell r="O100">
            <v>182894</v>
          </cell>
          <cell r="P100">
            <v>68560</v>
          </cell>
          <cell r="Q100">
            <v>251454</v>
          </cell>
          <cell r="R100">
            <v>441602</v>
          </cell>
          <cell r="S100">
            <v>77767</v>
          </cell>
          <cell r="T100">
            <v>519369</v>
          </cell>
          <cell r="U100">
            <v>669524</v>
          </cell>
          <cell r="V100">
            <v>88870</v>
          </cell>
          <cell r="W100">
            <v>758394</v>
          </cell>
          <cell r="X100">
            <v>341442</v>
          </cell>
          <cell r="Y100">
            <v>93898</v>
          </cell>
          <cell r="Z100">
            <v>435340</v>
          </cell>
          <cell r="AA100">
            <v>1964557</v>
          </cell>
          <cell r="AB100">
            <v>262490</v>
          </cell>
          <cell r="AC100">
            <v>77631</v>
          </cell>
          <cell r="AD100">
            <v>340121</v>
          </cell>
          <cell r="AE100">
            <v>490808</v>
          </cell>
          <cell r="AF100">
            <v>82220</v>
          </cell>
          <cell r="AG100">
            <v>573028</v>
          </cell>
          <cell r="AH100">
            <v>670418</v>
          </cell>
          <cell r="AI100">
            <v>96590</v>
          </cell>
          <cell r="AJ100">
            <v>767008</v>
          </cell>
          <cell r="AK100">
            <v>340883</v>
          </cell>
          <cell r="AL100">
            <v>89289</v>
          </cell>
          <cell r="AM100">
            <v>430172</v>
          </cell>
          <cell r="AN100">
            <v>2110329</v>
          </cell>
          <cell r="AO100">
            <v>266524</v>
          </cell>
          <cell r="AP100">
            <v>77489</v>
          </cell>
          <cell r="AQ100">
            <v>344013</v>
          </cell>
          <cell r="AR100">
            <v>503333</v>
          </cell>
          <cell r="AS100">
            <v>77314</v>
          </cell>
          <cell r="AT100">
            <v>580647</v>
          </cell>
          <cell r="AU100">
            <v>630042</v>
          </cell>
          <cell r="AV100">
            <v>90849</v>
          </cell>
          <cell r="AW100">
            <v>720891</v>
          </cell>
          <cell r="AX100">
            <v>382509</v>
          </cell>
          <cell r="AY100">
            <v>82955</v>
          </cell>
          <cell r="AZ100">
            <v>465464</v>
          </cell>
          <cell r="BA100">
            <v>2111015</v>
          </cell>
          <cell r="BB100">
            <v>120693</v>
          </cell>
          <cell r="BC100">
            <v>105783</v>
          </cell>
          <cell r="BD100">
            <v>37394</v>
          </cell>
          <cell r="BE100">
            <v>26136</v>
          </cell>
          <cell r="BF100">
            <v>290006</v>
          </cell>
          <cell r="BG100">
            <v>4320</v>
          </cell>
          <cell r="BH100">
            <v>3691</v>
          </cell>
          <cell r="BI100">
            <v>227</v>
          </cell>
          <cell r="BJ100">
            <v>1941</v>
          </cell>
          <cell r="BK100">
            <v>10179</v>
          </cell>
          <cell r="BL100">
            <v>5535</v>
          </cell>
          <cell r="BM100">
            <v>5711</v>
          </cell>
          <cell r="BN100">
            <v>2205</v>
          </cell>
          <cell r="BO100">
            <v>12699</v>
          </cell>
          <cell r="BP100">
            <v>26150</v>
          </cell>
          <cell r="BQ100">
            <v>12318</v>
          </cell>
          <cell r="BR100">
            <v>15754</v>
          </cell>
          <cell r="BS100">
            <v>1149</v>
          </cell>
          <cell r="BT100">
            <v>17605</v>
          </cell>
          <cell r="BU100">
            <v>46826</v>
          </cell>
          <cell r="BV100">
            <v>373161</v>
          </cell>
          <cell r="BW100">
            <v>16874</v>
          </cell>
          <cell r="BX100">
            <v>24209</v>
          </cell>
          <cell r="BY100">
            <v>10921</v>
          </cell>
          <cell r="BZ100">
            <v>8951</v>
          </cell>
          <cell r="CA100">
            <v>60955</v>
          </cell>
          <cell r="CB100">
            <v>48851</v>
          </cell>
          <cell r="CC100">
            <v>64126</v>
          </cell>
          <cell r="CD100">
            <v>42551</v>
          </cell>
          <cell r="CE100">
            <v>13449</v>
          </cell>
          <cell r="CF100">
            <v>168977</v>
          </cell>
          <cell r="CG100">
            <v>226518</v>
          </cell>
          <cell r="CH100">
            <v>234975</v>
          </cell>
          <cell r="CI100">
            <v>41965</v>
          </cell>
          <cell r="CJ100">
            <v>24621</v>
          </cell>
          <cell r="CK100">
            <v>528079</v>
          </cell>
          <cell r="CL100">
            <v>187330</v>
          </cell>
          <cell r="CM100">
            <v>172865</v>
          </cell>
          <cell r="CN100">
            <v>41674</v>
          </cell>
          <cell r="CO100">
            <v>42982</v>
          </cell>
          <cell r="CP100">
            <v>444851</v>
          </cell>
          <cell r="CQ100">
            <v>1202862</v>
          </cell>
          <cell r="CR100">
            <v>77216</v>
          </cell>
          <cell r="CS100">
            <v>74487</v>
          </cell>
          <cell r="CT100">
            <v>52829</v>
          </cell>
          <cell r="CU100">
            <v>29865</v>
          </cell>
          <cell r="CV100">
            <v>234397</v>
          </cell>
          <cell r="CW100">
            <v>46421</v>
          </cell>
          <cell r="CX100">
            <v>63177</v>
          </cell>
          <cell r="CY100">
            <v>56493</v>
          </cell>
          <cell r="CZ100">
            <v>33480</v>
          </cell>
          <cell r="DA100">
            <v>199571</v>
          </cell>
          <cell r="DB100">
            <v>153664</v>
          </cell>
          <cell r="DC100">
            <v>159743</v>
          </cell>
          <cell r="DD100">
            <v>52582</v>
          </cell>
          <cell r="DE100">
            <v>44994</v>
          </cell>
          <cell r="DF100">
            <v>410983</v>
          </cell>
          <cell r="DG100">
            <v>119317</v>
          </cell>
          <cell r="DH100">
            <v>122197</v>
          </cell>
          <cell r="DI100">
            <v>34456</v>
          </cell>
          <cell r="DJ100">
            <v>54808</v>
          </cell>
          <cell r="DK100">
            <v>330778</v>
          </cell>
          <cell r="DL100">
            <v>1175729</v>
          </cell>
        </row>
        <row r="101">
          <cell r="A101" t="str">
            <v>МАППЖелезнодорожныйСЗФО</v>
          </cell>
          <cell r="B101" t="str">
            <v>Калининградский</v>
          </cell>
          <cell r="C101" t="str">
            <v>Железнодорожный</v>
          </cell>
          <cell r="D101" t="str">
            <v>АПП</v>
          </cell>
          <cell r="E101" t="str">
            <v>МАПП</v>
          </cell>
          <cell r="F101" t="str">
            <v>нет</v>
          </cell>
          <cell r="G101" t="str">
            <v>СЗФО</v>
          </cell>
          <cell r="H101" t="str">
            <v>Калининградская область</v>
          </cell>
          <cell r="I101" t="str">
            <v>Западный</v>
          </cell>
          <cell r="J101" t="str">
            <v>Сухопутный</v>
          </cell>
          <cell r="K101" t="str">
            <v>нет</v>
          </cell>
          <cell r="L101" t="str">
            <v>Республика Польша</v>
          </cell>
          <cell r="M101" t="str">
            <v>Михалково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</row>
        <row r="102">
          <cell r="A102" t="str">
            <v>ЖДППЖелезнодорожныйСЗФО</v>
          </cell>
          <cell r="B102" t="str">
            <v>Калининградский</v>
          </cell>
          <cell r="C102" t="str">
            <v>Железнодорожный</v>
          </cell>
          <cell r="D102" t="str">
            <v>ЖДПП</v>
          </cell>
          <cell r="E102" t="str">
            <v>ЖДПП</v>
          </cell>
          <cell r="F102" t="str">
            <v>да</v>
          </cell>
          <cell r="G102" t="str">
            <v>СЗФО</v>
          </cell>
          <cell r="H102" t="str">
            <v>Калининградская область</v>
          </cell>
          <cell r="I102" t="str">
            <v>Западный</v>
          </cell>
          <cell r="J102" t="str">
            <v>Сухопутный</v>
          </cell>
          <cell r="K102" t="str">
            <v>нет</v>
          </cell>
          <cell r="L102" t="str">
            <v>Республика Польша</v>
          </cell>
          <cell r="M102" t="str">
            <v>Скандава</v>
          </cell>
          <cell r="N102">
            <v>0</v>
          </cell>
          <cell r="O102">
            <v>196</v>
          </cell>
          <cell r="P102">
            <v>920</v>
          </cell>
          <cell r="Q102">
            <v>1116</v>
          </cell>
          <cell r="R102">
            <v>140</v>
          </cell>
          <cell r="S102">
            <v>868</v>
          </cell>
          <cell r="T102">
            <v>1008</v>
          </cell>
          <cell r="U102">
            <v>84</v>
          </cell>
          <cell r="V102">
            <v>855</v>
          </cell>
          <cell r="W102">
            <v>939</v>
          </cell>
          <cell r="X102">
            <v>114</v>
          </cell>
          <cell r="Y102">
            <v>1002</v>
          </cell>
          <cell r="Z102">
            <v>1116</v>
          </cell>
          <cell r="AA102">
            <v>4179</v>
          </cell>
          <cell r="AB102">
            <v>162</v>
          </cell>
          <cell r="AC102">
            <v>1077</v>
          </cell>
          <cell r="AD102">
            <v>1239</v>
          </cell>
          <cell r="AE102">
            <v>90</v>
          </cell>
          <cell r="AF102">
            <v>1194</v>
          </cell>
          <cell r="AG102">
            <v>1284</v>
          </cell>
          <cell r="AH102">
            <v>122</v>
          </cell>
          <cell r="AI102">
            <v>1064</v>
          </cell>
          <cell r="AJ102">
            <v>1186</v>
          </cell>
          <cell r="AK102">
            <v>122</v>
          </cell>
          <cell r="AL102">
            <v>1164</v>
          </cell>
          <cell r="AM102">
            <v>1286</v>
          </cell>
          <cell r="AN102">
            <v>4995</v>
          </cell>
          <cell r="AO102">
            <v>140</v>
          </cell>
          <cell r="AP102">
            <v>1156</v>
          </cell>
          <cell r="AQ102">
            <v>1296</v>
          </cell>
          <cell r="AR102">
            <v>100</v>
          </cell>
          <cell r="AS102">
            <v>896</v>
          </cell>
          <cell r="AT102">
            <v>996</v>
          </cell>
          <cell r="AU102">
            <v>156</v>
          </cell>
          <cell r="AV102">
            <v>770</v>
          </cell>
          <cell r="AW102">
            <v>926</v>
          </cell>
          <cell r="AX102">
            <v>126</v>
          </cell>
          <cell r="AY102">
            <v>936</v>
          </cell>
          <cell r="AZ102">
            <v>1062</v>
          </cell>
          <cell r="BA102">
            <v>4280</v>
          </cell>
          <cell r="BB102">
            <v>70</v>
          </cell>
          <cell r="BC102">
            <v>70</v>
          </cell>
          <cell r="BD102">
            <v>409</v>
          </cell>
          <cell r="BE102">
            <v>409</v>
          </cell>
          <cell r="BF102">
            <v>958</v>
          </cell>
          <cell r="BG102">
            <v>35</v>
          </cell>
          <cell r="BH102">
            <v>35</v>
          </cell>
          <cell r="BI102">
            <v>218</v>
          </cell>
          <cell r="BJ102">
            <v>218</v>
          </cell>
          <cell r="BK102">
            <v>506</v>
          </cell>
          <cell r="BL102">
            <v>63</v>
          </cell>
          <cell r="BM102">
            <v>63</v>
          </cell>
          <cell r="BN102">
            <v>492</v>
          </cell>
          <cell r="BO102">
            <v>492</v>
          </cell>
          <cell r="BP102">
            <v>1110</v>
          </cell>
          <cell r="BQ102">
            <v>51</v>
          </cell>
          <cell r="BR102">
            <v>51</v>
          </cell>
          <cell r="BS102">
            <v>362</v>
          </cell>
          <cell r="BT102">
            <v>362</v>
          </cell>
          <cell r="BU102">
            <v>826</v>
          </cell>
          <cell r="BV102">
            <v>3400</v>
          </cell>
          <cell r="BW102">
            <v>40</v>
          </cell>
          <cell r="BX102">
            <v>40</v>
          </cell>
          <cell r="BY102">
            <v>222</v>
          </cell>
          <cell r="BZ102">
            <v>222</v>
          </cell>
          <cell r="CA102">
            <v>524</v>
          </cell>
          <cell r="CB102">
            <v>41</v>
          </cell>
          <cell r="CC102">
            <v>41</v>
          </cell>
          <cell r="CD102">
            <v>153</v>
          </cell>
          <cell r="CE102">
            <v>153</v>
          </cell>
          <cell r="CF102">
            <v>388</v>
          </cell>
          <cell r="CG102">
            <v>49</v>
          </cell>
          <cell r="CH102">
            <v>49</v>
          </cell>
          <cell r="CI102">
            <v>173</v>
          </cell>
          <cell r="CJ102">
            <v>173</v>
          </cell>
          <cell r="CK102">
            <v>444</v>
          </cell>
          <cell r="CL102">
            <v>67</v>
          </cell>
          <cell r="CM102">
            <v>67</v>
          </cell>
          <cell r="CN102">
            <v>244</v>
          </cell>
          <cell r="CO102">
            <v>244</v>
          </cell>
          <cell r="CP102">
            <v>622</v>
          </cell>
          <cell r="CQ102">
            <v>1978</v>
          </cell>
          <cell r="CR102">
            <v>77</v>
          </cell>
          <cell r="CS102">
            <v>77</v>
          </cell>
          <cell r="CT102">
            <v>154</v>
          </cell>
          <cell r="CU102">
            <v>154</v>
          </cell>
          <cell r="CV102">
            <v>462</v>
          </cell>
          <cell r="CW102">
            <v>16</v>
          </cell>
          <cell r="CX102">
            <v>16</v>
          </cell>
          <cell r="CY102">
            <v>224</v>
          </cell>
          <cell r="CZ102">
            <v>224</v>
          </cell>
          <cell r="DA102">
            <v>480</v>
          </cell>
          <cell r="DB102">
            <v>20</v>
          </cell>
          <cell r="DC102">
            <v>20</v>
          </cell>
          <cell r="DD102">
            <v>126</v>
          </cell>
          <cell r="DE102">
            <v>126</v>
          </cell>
          <cell r="DF102">
            <v>292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1234</v>
          </cell>
        </row>
        <row r="103">
          <cell r="A103" t="str">
            <v>ДАППЖелтураДФО</v>
          </cell>
          <cell r="B103" t="str">
            <v>Читинский</v>
          </cell>
          <cell r="C103" t="str">
            <v>Желтура</v>
          </cell>
          <cell r="D103" t="str">
            <v>АПП</v>
          </cell>
          <cell r="E103" t="str">
            <v>ДАПП</v>
          </cell>
          <cell r="F103" t="str">
            <v>нет</v>
          </cell>
          <cell r="G103" t="str">
            <v>ДФО</v>
          </cell>
          <cell r="H103" t="str">
            <v>Республика Бурятия</v>
          </cell>
          <cell r="I103" t="str">
            <v>Восток</v>
          </cell>
          <cell r="J103" t="str">
            <v>РМК</v>
          </cell>
          <cell r="K103" t="str">
            <v>нет</v>
          </cell>
          <cell r="L103" t="str">
            <v>Монголия</v>
          </cell>
          <cell r="M103" t="str">
            <v>Зэлтэр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</row>
        <row r="104">
          <cell r="A104" t="str">
            <v>ВППЖуковскийЦФО</v>
          </cell>
          <cell r="B104" t="str">
            <v>Центральный аппарат</v>
          </cell>
          <cell r="C104" t="str">
            <v>Жуковский</v>
          </cell>
          <cell r="D104" t="str">
            <v>ВПП</v>
          </cell>
          <cell r="E104" t="str">
            <v>ВПП</v>
          </cell>
          <cell r="F104" t="str">
            <v>да</v>
          </cell>
          <cell r="G104" t="str">
            <v>ЦФО</v>
          </cell>
          <cell r="H104" t="str">
            <v>Московская область</v>
          </cell>
          <cell r="I104" t="str">
            <v>Не является признаком отнесения к МТК</v>
          </cell>
          <cell r="J104" t="str">
            <v>Не является признаком отнесения к МТК</v>
          </cell>
          <cell r="K104" t="str">
            <v>нет</v>
          </cell>
          <cell r="L104" t="str">
            <v>не применимо</v>
          </cell>
          <cell r="M104" t="str">
            <v>не применимо</v>
          </cell>
          <cell r="N104">
            <v>1000100</v>
          </cell>
          <cell r="O104">
            <v>8833</v>
          </cell>
          <cell r="P104">
            <v>37180</v>
          </cell>
          <cell r="Q104">
            <v>46013</v>
          </cell>
          <cell r="R104">
            <v>15497</v>
          </cell>
          <cell r="S104">
            <v>34398</v>
          </cell>
          <cell r="T104">
            <v>49895</v>
          </cell>
          <cell r="U104">
            <v>48541</v>
          </cell>
          <cell r="V104">
            <v>61931</v>
          </cell>
          <cell r="W104">
            <v>110472</v>
          </cell>
          <cell r="X104">
            <v>53939</v>
          </cell>
          <cell r="Y104">
            <v>75098</v>
          </cell>
          <cell r="Z104">
            <v>129037</v>
          </cell>
          <cell r="AA104">
            <v>335417</v>
          </cell>
          <cell r="AB104">
            <v>65225</v>
          </cell>
          <cell r="AC104">
            <v>113523</v>
          </cell>
          <cell r="AD104">
            <v>178748</v>
          </cell>
          <cell r="AE104">
            <v>81702</v>
          </cell>
          <cell r="AF104">
            <v>143399</v>
          </cell>
          <cell r="AG104">
            <v>225101</v>
          </cell>
          <cell r="AH104">
            <v>108719</v>
          </cell>
          <cell r="AI104">
            <v>189324</v>
          </cell>
          <cell r="AJ104">
            <v>298043</v>
          </cell>
          <cell r="AK104">
            <v>81144</v>
          </cell>
          <cell r="AL104">
            <v>182517</v>
          </cell>
          <cell r="AM104">
            <v>263661</v>
          </cell>
          <cell r="AN104">
            <v>965553</v>
          </cell>
          <cell r="AO104">
            <v>82246</v>
          </cell>
          <cell r="AP104">
            <v>163192</v>
          </cell>
          <cell r="AQ104">
            <v>245438</v>
          </cell>
          <cell r="AR104">
            <v>145743</v>
          </cell>
          <cell r="AS104">
            <v>156861</v>
          </cell>
          <cell r="AT104">
            <v>302604</v>
          </cell>
          <cell r="AU104">
            <v>123183</v>
          </cell>
          <cell r="AV104">
            <v>171550</v>
          </cell>
          <cell r="AW104">
            <v>294733</v>
          </cell>
          <cell r="AX104">
            <v>91805</v>
          </cell>
          <cell r="AY104">
            <v>186153</v>
          </cell>
          <cell r="AZ104">
            <v>277958</v>
          </cell>
          <cell r="BA104">
            <v>1120733</v>
          </cell>
          <cell r="BB104">
            <v>44161</v>
          </cell>
          <cell r="BC104">
            <v>40272</v>
          </cell>
          <cell r="BD104">
            <v>101657</v>
          </cell>
          <cell r="BE104">
            <v>72123</v>
          </cell>
          <cell r="BF104">
            <v>258213</v>
          </cell>
          <cell r="BG104">
            <v>198</v>
          </cell>
          <cell r="BH104">
            <v>270</v>
          </cell>
          <cell r="BI104">
            <v>23</v>
          </cell>
          <cell r="BJ104">
            <v>40</v>
          </cell>
          <cell r="BK104">
            <v>531</v>
          </cell>
          <cell r="BL104">
            <v>3948</v>
          </cell>
          <cell r="BM104">
            <v>3022</v>
          </cell>
          <cell r="BN104">
            <v>809</v>
          </cell>
          <cell r="BO104">
            <v>673</v>
          </cell>
          <cell r="BP104">
            <v>8452</v>
          </cell>
          <cell r="BQ104">
            <v>6179</v>
          </cell>
          <cell r="BR104">
            <v>6910</v>
          </cell>
          <cell r="BS104">
            <v>5839</v>
          </cell>
          <cell r="BT104">
            <v>13984</v>
          </cell>
          <cell r="BU104">
            <v>32912</v>
          </cell>
          <cell r="BV104">
            <v>300108</v>
          </cell>
          <cell r="BW104">
            <v>11056</v>
          </cell>
          <cell r="BX104">
            <v>13688</v>
          </cell>
          <cell r="BY104">
            <v>18760</v>
          </cell>
          <cell r="BZ104">
            <v>14366</v>
          </cell>
          <cell r="CA104">
            <v>57870</v>
          </cell>
          <cell r="CB104">
            <v>11056</v>
          </cell>
          <cell r="CC104">
            <v>27037</v>
          </cell>
          <cell r="CD104">
            <v>70267</v>
          </cell>
          <cell r="CE104">
            <v>32217</v>
          </cell>
          <cell r="CF104">
            <v>140577</v>
          </cell>
          <cell r="CG104">
            <v>41597</v>
          </cell>
          <cell r="CH104">
            <v>45608</v>
          </cell>
          <cell r="CI104">
            <v>66293</v>
          </cell>
          <cell r="CJ104">
            <v>38303</v>
          </cell>
          <cell r="CK104">
            <v>191801</v>
          </cell>
          <cell r="CL104">
            <v>42984</v>
          </cell>
          <cell r="CM104">
            <v>43727</v>
          </cell>
          <cell r="CN104">
            <v>61744</v>
          </cell>
          <cell r="CO104">
            <v>61982</v>
          </cell>
          <cell r="CP104">
            <v>210437</v>
          </cell>
          <cell r="CQ104">
            <v>600685</v>
          </cell>
          <cell r="CR104">
            <v>26811</v>
          </cell>
          <cell r="CS104">
            <v>27349</v>
          </cell>
          <cell r="CT104">
            <v>78027</v>
          </cell>
          <cell r="CU104">
            <v>60870</v>
          </cell>
          <cell r="CV104">
            <v>193057</v>
          </cell>
          <cell r="CW104">
            <v>67945</v>
          </cell>
          <cell r="CX104">
            <v>92432</v>
          </cell>
          <cell r="CY104">
            <v>105413</v>
          </cell>
          <cell r="CZ104">
            <v>92266</v>
          </cell>
          <cell r="DA104">
            <v>358056</v>
          </cell>
          <cell r="DB104">
            <v>103723</v>
          </cell>
          <cell r="DC104">
            <v>110812</v>
          </cell>
          <cell r="DD104">
            <v>119749</v>
          </cell>
          <cell r="DE104">
            <v>122417</v>
          </cell>
          <cell r="DF104">
            <v>456701</v>
          </cell>
          <cell r="DG104">
            <v>98269</v>
          </cell>
          <cell r="DH104">
            <v>104761</v>
          </cell>
          <cell r="DI104">
            <v>114685</v>
          </cell>
          <cell r="DJ104">
            <v>163690</v>
          </cell>
          <cell r="DK104">
            <v>481405</v>
          </cell>
          <cell r="DL104">
            <v>1489219</v>
          </cell>
        </row>
        <row r="105">
          <cell r="A105" t="str">
            <v>МАППЗабайкальскДФО</v>
          </cell>
          <cell r="B105" t="str">
            <v>Читинский</v>
          </cell>
          <cell r="C105" t="str">
            <v>Забайкальск</v>
          </cell>
          <cell r="D105" t="str">
            <v>АПП</v>
          </cell>
          <cell r="E105" t="str">
            <v>МАПП</v>
          </cell>
          <cell r="F105" t="str">
            <v>да</v>
          </cell>
          <cell r="G105" t="str">
            <v>ДФО</v>
          </cell>
          <cell r="H105" t="str">
            <v>Забайкальский край</v>
          </cell>
          <cell r="I105" t="str">
            <v>Восток</v>
          </cell>
          <cell r="J105" t="str">
            <v>РК (сухопутный)</v>
          </cell>
          <cell r="K105" t="str">
            <v>нет</v>
          </cell>
          <cell r="L105" t="str">
            <v>Китайская Народная Республика</v>
          </cell>
          <cell r="M105" t="str">
            <v>Маньчжурия</v>
          </cell>
          <cell r="N105">
            <v>1825000</v>
          </cell>
          <cell r="O105">
            <v>321748</v>
          </cell>
          <cell r="P105">
            <v>35240</v>
          </cell>
          <cell r="Q105">
            <v>356988</v>
          </cell>
          <cell r="R105">
            <v>428341</v>
          </cell>
          <cell r="S105">
            <v>53008</v>
          </cell>
          <cell r="T105">
            <v>481349</v>
          </cell>
          <cell r="U105">
            <v>382614</v>
          </cell>
          <cell r="V105">
            <v>95669</v>
          </cell>
          <cell r="W105">
            <v>478283</v>
          </cell>
          <cell r="X105">
            <v>404316</v>
          </cell>
          <cell r="Y105">
            <v>46432</v>
          </cell>
          <cell r="Z105">
            <v>450748</v>
          </cell>
          <cell r="AA105">
            <v>1767368</v>
          </cell>
          <cell r="AB105">
            <v>329450</v>
          </cell>
          <cell r="AC105">
            <v>35196</v>
          </cell>
          <cell r="AD105">
            <v>364646</v>
          </cell>
          <cell r="AE105">
            <v>413533</v>
          </cell>
          <cell r="AF105">
            <v>56236</v>
          </cell>
          <cell r="AG105">
            <v>469769</v>
          </cell>
          <cell r="AH105">
            <v>388212</v>
          </cell>
          <cell r="AI105">
            <v>97383</v>
          </cell>
          <cell r="AJ105">
            <v>485595</v>
          </cell>
          <cell r="AK105">
            <v>421985</v>
          </cell>
          <cell r="AL105">
            <v>41080</v>
          </cell>
          <cell r="AM105">
            <v>463065</v>
          </cell>
          <cell r="AN105">
            <v>1783075</v>
          </cell>
          <cell r="AO105">
            <v>398227</v>
          </cell>
          <cell r="AP105">
            <v>34849</v>
          </cell>
          <cell r="AQ105">
            <v>433076</v>
          </cell>
          <cell r="AR105">
            <v>452014</v>
          </cell>
          <cell r="AS105">
            <v>53414</v>
          </cell>
          <cell r="AT105">
            <v>505428</v>
          </cell>
          <cell r="AU105">
            <v>423423</v>
          </cell>
          <cell r="AV105">
            <v>92926</v>
          </cell>
          <cell r="AW105">
            <v>516349</v>
          </cell>
          <cell r="AX105">
            <v>348033</v>
          </cell>
          <cell r="AY105">
            <v>36480</v>
          </cell>
          <cell r="AZ105">
            <v>384513</v>
          </cell>
          <cell r="BA105">
            <v>1839366</v>
          </cell>
          <cell r="BB105">
            <v>49137</v>
          </cell>
          <cell r="BC105">
            <v>47260</v>
          </cell>
          <cell r="BD105">
            <v>4022</v>
          </cell>
          <cell r="BE105">
            <v>6212</v>
          </cell>
          <cell r="BF105">
            <v>106631</v>
          </cell>
          <cell r="BG105">
            <v>5854</v>
          </cell>
          <cell r="BH105">
            <v>5795</v>
          </cell>
          <cell r="BI105">
            <v>111</v>
          </cell>
          <cell r="BJ105">
            <v>601</v>
          </cell>
          <cell r="BK105">
            <v>12361</v>
          </cell>
          <cell r="BL105">
            <v>4301</v>
          </cell>
          <cell r="BM105">
            <v>4304</v>
          </cell>
          <cell r="BN105">
            <v>92</v>
          </cell>
          <cell r="BO105">
            <v>89</v>
          </cell>
          <cell r="BP105">
            <v>8786</v>
          </cell>
          <cell r="BQ105">
            <v>4942</v>
          </cell>
          <cell r="BR105">
            <v>4925</v>
          </cell>
          <cell r="BS105">
            <v>60</v>
          </cell>
          <cell r="BT105">
            <v>73</v>
          </cell>
          <cell r="BU105">
            <v>10000</v>
          </cell>
          <cell r="BV105">
            <v>137778</v>
          </cell>
          <cell r="BW105">
            <v>7232</v>
          </cell>
          <cell r="BX105">
            <v>7232</v>
          </cell>
          <cell r="BY105">
            <v>0</v>
          </cell>
          <cell r="BZ105">
            <v>0</v>
          </cell>
          <cell r="CA105">
            <v>14464</v>
          </cell>
          <cell r="CB105">
            <v>12115</v>
          </cell>
          <cell r="CC105">
            <v>12115</v>
          </cell>
          <cell r="CD105">
            <v>0</v>
          </cell>
          <cell r="CE105">
            <v>0</v>
          </cell>
          <cell r="CF105">
            <v>24230</v>
          </cell>
          <cell r="CG105">
            <v>15008</v>
          </cell>
          <cell r="CH105">
            <v>15018</v>
          </cell>
          <cell r="CI105">
            <v>0</v>
          </cell>
          <cell r="CJ105">
            <v>0</v>
          </cell>
          <cell r="CK105">
            <v>30026</v>
          </cell>
          <cell r="CL105">
            <v>8868</v>
          </cell>
          <cell r="CM105">
            <v>8868</v>
          </cell>
          <cell r="CN105">
            <v>0</v>
          </cell>
          <cell r="CO105">
            <v>0</v>
          </cell>
          <cell r="CP105">
            <v>17736</v>
          </cell>
          <cell r="CQ105">
            <v>86456</v>
          </cell>
          <cell r="CR105">
            <v>8122</v>
          </cell>
          <cell r="CS105">
            <v>8122</v>
          </cell>
          <cell r="CT105">
            <v>0</v>
          </cell>
          <cell r="CU105">
            <v>0</v>
          </cell>
          <cell r="CV105">
            <v>16244</v>
          </cell>
          <cell r="CW105">
            <v>9851</v>
          </cell>
          <cell r="CX105">
            <v>9851</v>
          </cell>
          <cell r="CY105">
            <v>0</v>
          </cell>
          <cell r="CZ105">
            <v>0</v>
          </cell>
          <cell r="DA105">
            <v>19702</v>
          </cell>
          <cell r="DB105">
            <v>12710</v>
          </cell>
          <cell r="DC105">
            <v>12715</v>
          </cell>
          <cell r="DD105">
            <v>0</v>
          </cell>
          <cell r="DE105">
            <v>0</v>
          </cell>
          <cell r="DF105">
            <v>25425</v>
          </cell>
          <cell r="DG105">
            <v>19214</v>
          </cell>
          <cell r="DH105">
            <v>19214</v>
          </cell>
          <cell r="DI105">
            <v>0</v>
          </cell>
          <cell r="DJ105">
            <v>0</v>
          </cell>
          <cell r="DK105">
            <v>38428</v>
          </cell>
          <cell r="DL105">
            <v>99799</v>
          </cell>
        </row>
        <row r="106">
          <cell r="A106" t="str">
            <v>ЖДППЗабайкальскДФО</v>
          </cell>
          <cell r="B106" t="str">
            <v>Читинский</v>
          </cell>
          <cell r="C106" t="str">
            <v>Забайкальск</v>
          </cell>
          <cell r="D106" t="str">
            <v>ЖДПП</v>
          </cell>
          <cell r="E106" t="str">
            <v>ЖДПП</v>
          </cell>
          <cell r="F106" t="str">
            <v>да</v>
          </cell>
          <cell r="G106" t="str">
            <v>ДФО</v>
          </cell>
          <cell r="H106" t="str">
            <v>Забайкальский край</v>
          </cell>
          <cell r="I106" t="str">
            <v>Восток</v>
          </cell>
          <cell r="J106" t="str">
            <v>РК (сухопутный)</v>
          </cell>
          <cell r="K106" t="str">
            <v>нет</v>
          </cell>
          <cell r="L106" t="str">
            <v>Китайская Народная Республика</v>
          </cell>
          <cell r="M106" t="str">
            <v>Маньчжурия</v>
          </cell>
          <cell r="N106">
            <v>0</v>
          </cell>
          <cell r="O106">
            <v>5410</v>
          </cell>
          <cell r="P106">
            <v>2325</v>
          </cell>
          <cell r="Q106">
            <v>7735</v>
          </cell>
          <cell r="R106">
            <v>5612</v>
          </cell>
          <cell r="S106">
            <v>2316</v>
          </cell>
          <cell r="T106">
            <v>7928</v>
          </cell>
          <cell r="U106">
            <v>6226</v>
          </cell>
          <cell r="V106">
            <v>3317</v>
          </cell>
          <cell r="W106">
            <v>9543</v>
          </cell>
          <cell r="X106">
            <v>6998</v>
          </cell>
          <cell r="Y106">
            <v>2170</v>
          </cell>
          <cell r="Z106">
            <v>9168</v>
          </cell>
          <cell r="AA106">
            <v>34374</v>
          </cell>
          <cell r="AB106">
            <v>6080</v>
          </cell>
          <cell r="AC106">
            <v>1992</v>
          </cell>
          <cell r="AD106">
            <v>8072</v>
          </cell>
          <cell r="AE106">
            <v>5789</v>
          </cell>
          <cell r="AF106">
            <v>2469</v>
          </cell>
          <cell r="AG106">
            <v>8258</v>
          </cell>
          <cell r="AH106">
            <v>6735</v>
          </cell>
          <cell r="AI106">
            <v>7858</v>
          </cell>
          <cell r="AJ106">
            <v>14593</v>
          </cell>
          <cell r="AK106">
            <v>6583</v>
          </cell>
          <cell r="AL106">
            <v>2356</v>
          </cell>
          <cell r="AM106">
            <v>8939</v>
          </cell>
          <cell r="AN106">
            <v>39862</v>
          </cell>
          <cell r="AO106">
            <v>5852</v>
          </cell>
          <cell r="AP106">
            <v>2409</v>
          </cell>
          <cell r="AQ106">
            <v>8261</v>
          </cell>
          <cell r="AR106">
            <v>6854</v>
          </cell>
          <cell r="AS106">
            <v>2736</v>
          </cell>
          <cell r="AT106">
            <v>9590</v>
          </cell>
          <cell r="AU106">
            <v>6903</v>
          </cell>
          <cell r="AV106">
            <v>3469</v>
          </cell>
          <cell r="AW106">
            <v>10372</v>
          </cell>
          <cell r="AX106">
            <v>6315</v>
          </cell>
          <cell r="AY106">
            <v>2374</v>
          </cell>
          <cell r="AZ106">
            <v>8689</v>
          </cell>
          <cell r="BA106">
            <v>36912</v>
          </cell>
          <cell r="BB106">
            <v>2459</v>
          </cell>
          <cell r="BC106">
            <v>2354</v>
          </cell>
          <cell r="BD106">
            <v>981</v>
          </cell>
          <cell r="BE106">
            <v>888</v>
          </cell>
          <cell r="BF106">
            <v>6682</v>
          </cell>
          <cell r="BG106">
            <v>2580</v>
          </cell>
          <cell r="BH106">
            <v>2583</v>
          </cell>
          <cell r="BI106">
            <v>918</v>
          </cell>
          <cell r="BJ106">
            <v>918</v>
          </cell>
          <cell r="BK106">
            <v>6999</v>
          </cell>
          <cell r="BL106">
            <v>2357</v>
          </cell>
          <cell r="BM106">
            <v>2364</v>
          </cell>
          <cell r="BN106">
            <v>1027</v>
          </cell>
          <cell r="BO106">
            <v>1051</v>
          </cell>
          <cell r="BP106">
            <v>6799</v>
          </cell>
          <cell r="BQ106">
            <v>2284</v>
          </cell>
          <cell r="BR106">
            <v>2282</v>
          </cell>
          <cell r="BS106">
            <v>938</v>
          </cell>
          <cell r="BT106">
            <v>938</v>
          </cell>
          <cell r="BU106">
            <v>6442</v>
          </cell>
          <cell r="BV106">
            <v>26922</v>
          </cell>
          <cell r="BW106">
            <v>2337</v>
          </cell>
          <cell r="BX106">
            <v>2339</v>
          </cell>
          <cell r="BY106">
            <v>952</v>
          </cell>
          <cell r="BZ106">
            <v>952</v>
          </cell>
          <cell r="CA106">
            <v>6580</v>
          </cell>
          <cell r="CB106">
            <v>2509</v>
          </cell>
          <cell r="CC106">
            <v>2507</v>
          </cell>
          <cell r="CD106">
            <v>918</v>
          </cell>
          <cell r="CE106">
            <v>918</v>
          </cell>
          <cell r="CF106">
            <v>6852</v>
          </cell>
          <cell r="CG106">
            <v>2402</v>
          </cell>
          <cell r="CH106">
            <v>2394</v>
          </cell>
          <cell r="CI106">
            <v>1461</v>
          </cell>
          <cell r="CJ106">
            <v>966</v>
          </cell>
          <cell r="CK106">
            <v>7223</v>
          </cell>
          <cell r="CL106">
            <v>2081</v>
          </cell>
          <cell r="CM106">
            <v>2081</v>
          </cell>
          <cell r="CN106">
            <v>902</v>
          </cell>
          <cell r="CO106">
            <v>1371</v>
          </cell>
          <cell r="CP106">
            <v>6435</v>
          </cell>
          <cell r="CQ106">
            <v>27090</v>
          </cell>
          <cell r="CR106">
            <v>1821</v>
          </cell>
          <cell r="CS106">
            <v>1823</v>
          </cell>
          <cell r="CT106">
            <v>848</v>
          </cell>
          <cell r="CU106">
            <v>848</v>
          </cell>
          <cell r="CV106">
            <v>5340</v>
          </cell>
          <cell r="CW106">
            <v>2330</v>
          </cell>
          <cell r="CX106">
            <v>2328</v>
          </cell>
          <cell r="CY106">
            <v>899</v>
          </cell>
          <cell r="CZ106">
            <v>899</v>
          </cell>
          <cell r="DA106">
            <v>6456</v>
          </cell>
          <cell r="DB106">
            <v>2551</v>
          </cell>
          <cell r="DC106">
            <v>2542</v>
          </cell>
          <cell r="DD106">
            <v>929</v>
          </cell>
          <cell r="DE106">
            <v>929</v>
          </cell>
          <cell r="DF106">
            <v>6951</v>
          </cell>
          <cell r="DG106">
            <v>2432</v>
          </cell>
          <cell r="DH106">
            <v>2440</v>
          </cell>
          <cell r="DI106">
            <v>924</v>
          </cell>
          <cell r="DJ106">
            <v>924</v>
          </cell>
          <cell r="DK106">
            <v>6720</v>
          </cell>
          <cell r="DL106">
            <v>25467</v>
          </cell>
        </row>
        <row r="107">
          <cell r="A107" t="str">
            <v>МППЗарубиноДФО</v>
          </cell>
          <cell r="B107" t="str">
            <v>Владивостокский</v>
          </cell>
          <cell r="C107" t="str">
            <v>Зарубино</v>
          </cell>
          <cell r="D107" t="str">
            <v>МПП</v>
          </cell>
          <cell r="E107" t="str">
            <v>МПП</v>
          </cell>
          <cell r="F107" t="str">
            <v>да</v>
          </cell>
          <cell r="G107" t="str">
            <v>ДФО</v>
          </cell>
          <cell r="H107" t="str">
            <v>Приморский край</v>
          </cell>
          <cell r="I107" t="str">
            <v>Восток</v>
          </cell>
          <cell r="J107" t="str">
            <v>Порты ДВ</v>
          </cell>
          <cell r="K107" t="str">
            <v>нет</v>
          </cell>
          <cell r="L107" t="str">
            <v>не применимо</v>
          </cell>
          <cell r="M107" t="str">
            <v>не применимо</v>
          </cell>
          <cell r="N107">
            <v>0</v>
          </cell>
          <cell r="O107">
            <v>3239</v>
          </cell>
          <cell r="P107">
            <v>529</v>
          </cell>
          <cell r="Q107">
            <v>3768</v>
          </cell>
          <cell r="R107">
            <v>2842</v>
          </cell>
          <cell r="S107">
            <v>638</v>
          </cell>
          <cell r="T107">
            <v>3480</v>
          </cell>
          <cell r="U107">
            <v>3424</v>
          </cell>
          <cell r="V107">
            <v>537</v>
          </cell>
          <cell r="W107">
            <v>3961</v>
          </cell>
          <cell r="X107">
            <v>5068</v>
          </cell>
          <cell r="Y107">
            <v>530</v>
          </cell>
          <cell r="Z107">
            <v>5598</v>
          </cell>
          <cell r="AA107">
            <v>16807</v>
          </cell>
          <cell r="AB107">
            <v>4343</v>
          </cell>
          <cell r="AC107">
            <v>863</v>
          </cell>
          <cell r="AD107">
            <v>5206</v>
          </cell>
          <cell r="AE107">
            <v>3656</v>
          </cell>
          <cell r="AF107">
            <v>510</v>
          </cell>
          <cell r="AG107">
            <v>4166</v>
          </cell>
          <cell r="AH107">
            <v>3724</v>
          </cell>
          <cell r="AI107">
            <v>593</v>
          </cell>
          <cell r="AJ107">
            <v>4317</v>
          </cell>
          <cell r="AK107">
            <v>5332</v>
          </cell>
          <cell r="AL107">
            <v>478</v>
          </cell>
          <cell r="AM107">
            <v>5810</v>
          </cell>
          <cell r="AN107">
            <v>19499</v>
          </cell>
          <cell r="AO107">
            <v>3644</v>
          </cell>
          <cell r="AP107">
            <v>402</v>
          </cell>
          <cell r="AQ107">
            <v>4046</v>
          </cell>
          <cell r="AR107">
            <v>3557</v>
          </cell>
          <cell r="AS107">
            <v>580</v>
          </cell>
          <cell r="AT107">
            <v>4137</v>
          </cell>
          <cell r="AU107">
            <v>4155</v>
          </cell>
          <cell r="AV107">
            <v>386</v>
          </cell>
          <cell r="AW107">
            <v>4541</v>
          </cell>
          <cell r="AX107">
            <v>4777</v>
          </cell>
          <cell r="AY107">
            <v>445</v>
          </cell>
          <cell r="AZ107">
            <v>5222</v>
          </cell>
          <cell r="BA107">
            <v>17946</v>
          </cell>
          <cell r="BB107">
            <v>1610</v>
          </cell>
          <cell r="BC107">
            <v>1651</v>
          </cell>
          <cell r="BD107">
            <v>240</v>
          </cell>
          <cell r="BE107">
            <v>198</v>
          </cell>
          <cell r="BF107">
            <v>3699</v>
          </cell>
          <cell r="BG107">
            <v>2074</v>
          </cell>
          <cell r="BH107">
            <v>2492</v>
          </cell>
          <cell r="BI107">
            <v>355</v>
          </cell>
          <cell r="BJ107">
            <v>372</v>
          </cell>
          <cell r="BK107">
            <v>5293</v>
          </cell>
          <cell r="BL107">
            <v>1530</v>
          </cell>
          <cell r="BM107">
            <v>1688</v>
          </cell>
          <cell r="BN107">
            <v>276</v>
          </cell>
          <cell r="BO107">
            <v>351</v>
          </cell>
          <cell r="BP107">
            <v>3845</v>
          </cell>
          <cell r="BQ107">
            <v>1441</v>
          </cell>
          <cell r="BR107">
            <v>1666</v>
          </cell>
          <cell r="BS107">
            <v>184</v>
          </cell>
          <cell r="BT107">
            <v>183</v>
          </cell>
          <cell r="BU107">
            <v>3474</v>
          </cell>
          <cell r="BV107">
            <v>16311</v>
          </cell>
          <cell r="BW107">
            <v>2011</v>
          </cell>
          <cell r="BX107">
            <v>2159</v>
          </cell>
          <cell r="BY107">
            <v>164</v>
          </cell>
          <cell r="BZ107">
            <v>213</v>
          </cell>
          <cell r="CA107">
            <v>4547</v>
          </cell>
          <cell r="CB107">
            <v>1603</v>
          </cell>
          <cell r="CC107">
            <v>1851</v>
          </cell>
          <cell r="CD107">
            <v>151</v>
          </cell>
          <cell r="CE107">
            <v>203</v>
          </cell>
          <cell r="CF107">
            <v>3808</v>
          </cell>
          <cell r="CG107">
            <v>1318</v>
          </cell>
          <cell r="CH107">
            <v>1163</v>
          </cell>
          <cell r="CI107">
            <v>84</v>
          </cell>
          <cell r="CJ107">
            <v>126</v>
          </cell>
          <cell r="CK107">
            <v>2691</v>
          </cell>
          <cell r="CL107">
            <v>1651</v>
          </cell>
          <cell r="CM107">
            <v>1923</v>
          </cell>
          <cell r="CN107">
            <v>206</v>
          </cell>
          <cell r="CO107">
            <v>189</v>
          </cell>
          <cell r="CP107">
            <v>3969</v>
          </cell>
          <cell r="CQ107">
            <v>15015</v>
          </cell>
          <cell r="CR107">
            <v>1843</v>
          </cell>
          <cell r="CS107">
            <v>2110</v>
          </cell>
          <cell r="CT107">
            <v>290</v>
          </cell>
          <cell r="CU107">
            <v>349</v>
          </cell>
          <cell r="CV107">
            <v>4592</v>
          </cell>
          <cell r="CW107">
            <v>1835</v>
          </cell>
          <cell r="CX107">
            <v>2353</v>
          </cell>
          <cell r="CY107">
            <v>212</v>
          </cell>
          <cell r="CZ107">
            <v>270</v>
          </cell>
          <cell r="DA107">
            <v>4670</v>
          </cell>
          <cell r="DB107">
            <v>1384</v>
          </cell>
          <cell r="DC107">
            <v>1347</v>
          </cell>
          <cell r="DD107">
            <v>297</v>
          </cell>
          <cell r="DE107">
            <v>403</v>
          </cell>
          <cell r="DF107">
            <v>3431</v>
          </cell>
          <cell r="DG107">
            <v>1512</v>
          </cell>
          <cell r="DH107">
            <v>2018</v>
          </cell>
          <cell r="DI107">
            <v>383</v>
          </cell>
          <cell r="DJ107">
            <v>443</v>
          </cell>
          <cell r="DK107">
            <v>4356</v>
          </cell>
          <cell r="DL107">
            <v>17049</v>
          </cell>
        </row>
        <row r="108">
          <cell r="A108" t="str">
            <v>ЖДППЗауральеУФО</v>
          </cell>
          <cell r="B108" t="str">
            <v>Уральский</v>
          </cell>
          <cell r="C108" t="str">
            <v>Зауралье</v>
          </cell>
          <cell r="D108" t="str">
            <v>ЖДПП</v>
          </cell>
          <cell r="E108" t="str">
            <v>ЖДПП</v>
          </cell>
          <cell r="F108" t="str">
            <v>да</v>
          </cell>
          <cell r="G108" t="str">
            <v>УФО</v>
          </cell>
          <cell r="H108" t="str">
            <v>Курганская область</v>
          </cell>
          <cell r="I108" t="str">
            <v>Не является признаком отнесения к МТК</v>
          </cell>
          <cell r="J108" t="str">
            <v>Не является признаком отнесения к МТК</v>
          </cell>
          <cell r="K108" t="str">
            <v>нет</v>
          </cell>
          <cell r="L108" t="str">
            <v>Республика Казахстан</v>
          </cell>
          <cell r="M108" t="str">
            <v>Пресногорьковская</v>
          </cell>
          <cell r="N108">
            <v>0</v>
          </cell>
          <cell r="O108">
            <v>3137</v>
          </cell>
          <cell r="P108">
            <v>0</v>
          </cell>
          <cell r="Q108">
            <v>3137</v>
          </cell>
          <cell r="R108">
            <v>3186</v>
          </cell>
          <cell r="S108">
            <v>0</v>
          </cell>
          <cell r="T108">
            <v>3186</v>
          </cell>
          <cell r="U108">
            <v>2938</v>
          </cell>
          <cell r="V108">
            <v>0</v>
          </cell>
          <cell r="W108">
            <v>2938</v>
          </cell>
          <cell r="X108">
            <v>3076</v>
          </cell>
          <cell r="Y108">
            <v>2</v>
          </cell>
          <cell r="Z108">
            <v>3078</v>
          </cell>
          <cell r="AA108">
            <v>12339</v>
          </cell>
          <cell r="AB108">
            <v>1889</v>
          </cell>
          <cell r="AC108">
            <v>0</v>
          </cell>
          <cell r="AD108">
            <v>1889</v>
          </cell>
          <cell r="AE108">
            <v>2381</v>
          </cell>
          <cell r="AF108">
            <v>2</v>
          </cell>
          <cell r="AG108">
            <v>2383</v>
          </cell>
          <cell r="AH108">
            <v>2927</v>
          </cell>
          <cell r="AI108">
            <v>8</v>
          </cell>
          <cell r="AJ108">
            <v>2935</v>
          </cell>
          <cell r="AK108">
            <v>2652</v>
          </cell>
          <cell r="AL108">
            <v>3</v>
          </cell>
          <cell r="AM108">
            <v>2655</v>
          </cell>
          <cell r="AN108">
            <v>9862</v>
          </cell>
          <cell r="AO108">
            <v>2697</v>
          </cell>
          <cell r="AP108">
            <v>2</v>
          </cell>
          <cell r="AQ108">
            <v>2699</v>
          </cell>
          <cell r="AR108">
            <v>2815</v>
          </cell>
          <cell r="AS108">
            <v>0</v>
          </cell>
          <cell r="AT108">
            <v>2815</v>
          </cell>
          <cell r="AU108">
            <v>3045</v>
          </cell>
          <cell r="AV108">
            <v>1</v>
          </cell>
          <cell r="AW108">
            <v>3046</v>
          </cell>
          <cell r="AX108">
            <v>2600</v>
          </cell>
          <cell r="AY108">
            <v>3</v>
          </cell>
          <cell r="AZ108">
            <v>2603</v>
          </cell>
          <cell r="BA108">
            <v>11163</v>
          </cell>
          <cell r="BB108">
            <v>1402</v>
          </cell>
          <cell r="BC108">
            <v>1375</v>
          </cell>
          <cell r="BD108">
            <v>0</v>
          </cell>
          <cell r="BE108">
            <v>0</v>
          </cell>
          <cell r="BF108">
            <v>2777</v>
          </cell>
          <cell r="BG108">
            <v>1782</v>
          </cell>
          <cell r="BH108">
            <v>1791</v>
          </cell>
          <cell r="BI108">
            <v>0</v>
          </cell>
          <cell r="BJ108">
            <v>0</v>
          </cell>
          <cell r="BK108">
            <v>3573</v>
          </cell>
          <cell r="BL108">
            <v>1520</v>
          </cell>
          <cell r="BM108">
            <v>1515</v>
          </cell>
          <cell r="BN108">
            <v>4</v>
          </cell>
          <cell r="BO108">
            <v>2</v>
          </cell>
          <cell r="BP108">
            <v>3041</v>
          </cell>
          <cell r="BQ108">
            <v>1697</v>
          </cell>
          <cell r="BR108">
            <v>1704</v>
          </cell>
          <cell r="BS108">
            <v>1</v>
          </cell>
          <cell r="BT108">
            <v>5</v>
          </cell>
          <cell r="BU108">
            <v>3407</v>
          </cell>
          <cell r="BV108">
            <v>12798</v>
          </cell>
          <cell r="BW108">
            <v>916</v>
          </cell>
          <cell r="BX108">
            <v>915</v>
          </cell>
          <cell r="BY108">
            <v>4</v>
          </cell>
          <cell r="BZ108">
            <v>4</v>
          </cell>
          <cell r="CA108">
            <v>1839</v>
          </cell>
          <cell r="CB108">
            <v>1617</v>
          </cell>
          <cell r="CC108">
            <v>1635</v>
          </cell>
          <cell r="CD108">
            <v>5</v>
          </cell>
          <cell r="CE108">
            <v>4</v>
          </cell>
          <cell r="CF108">
            <v>3261</v>
          </cell>
          <cell r="CG108">
            <v>1457</v>
          </cell>
          <cell r="CH108">
            <v>1474</v>
          </cell>
          <cell r="CI108">
            <v>10</v>
          </cell>
          <cell r="CJ108">
            <v>9</v>
          </cell>
          <cell r="CK108">
            <v>2950</v>
          </cell>
          <cell r="CL108">
            <v>1389</v>
          </cell>
          <cell r="CM108">
            <v>1402</v>
          </cell>
          <cell r="CN108">
            <v>6</v>
          </cell>
          <cell r="CO108">
            <v>6</v>
          </cell>
          <cell r="CP108">
            <v>2803</v>
          </cell>
          <cell r="CQ108">
            <v>10853</v>
          </cell>
          <cell r="CR108">
            <v>1485</v>
          </cell>
          <cell r="CS108">
            <v>1488</v>
          </cell>
          <cell r="CT108">
            <v>10</v>
          </cell>
          <cell r="CU108">
            <v>10</v>
          </cell>
          <cell r="CV108">
            <v>2993</v>
          </cell>
          <cell r="CW108">
            <v>1527</v>
          </cell>
          <cell r="CX108">
            <v>1506</v>
          </cell>
          <cell r="CY108">
            <v>5</v>
          </cell>
          <cell r="CZ108">
            <v>5</v>
          </cell>
          <cell r="DA108">
            <v>3043</v>
          </cell>
          <cell r="DB108">
            <v>1396</v>
          </cell>
          <cell r="DC108">
            <v>1398</v>
          </cell>
          <cell r="DD108">
            <v>6</v>
          </cell>
          <cell r="DE108">
            <v>4</v>
          </cell>
          <cell r="DF108">
            <v>2804</v>
          </cell>
          <cell r="DG108">
            <v>1464</v>
          </cell>
          <cell r="DH108">
            <v>1450</v>
          </cell>
          <cell r="DI108">
            <v>4</v>
          </cell>
          <cell r="DJ108">
            <v>7</v>
          </cell>
          <cell r="DK108">
            <v>2925</v>
          </cell>
          <cell r="DL108">
            <v>11765</v>
          </cell>
        </row>
        <row r="109">
          <cell r="A109" t="str">
            <v>ДАППЗвериноголовскоеУФО</v>
          </cell>
          <cell r="B109" t="str">
            <v>Уральский</v>
          </cell>
          <cell r="C109" t="str">
            <v>Звериноголовское</v>
          </cell>
          <cell r="D109" t="str">
            <v>АПП</v>
          </cell>
          <cell r="E109" t="str">
            <v>ДАПП</v>
          </cell>
          <cell r="F109" t="str">
            <v>да</v>
          </cell>
          <cell r="G109" t="str">
            <v>УФО</v>
          </cell>
          <cell r="H109" t="str">
            <v>Курганская область</v>
          </cell>
          <cell r="I109" t="str">
            <v>Не является признаком отнесения к МТК</v>
          </cell>
          <cell r="J109" t="str">
            <v>Не является признаком отнесения к МТК</v>
          </cell>
          <cell r="K109" t="str">
            <v>нет</v>
          </cell>
          <cell r="L109" t="str">
            <v>Республика Казахстан</v>
          </cell>
          <cell r="M109" t="str">
            <v>Убаган</v>
          </cell>
          <cell r="N109">
            <v>0</v>
          </cell>
          <cell r="O109">
            <v>16289</v>
          </cell>
          <cell r="P109">
            <v>20384</v>
          </cell>
          <cell r="Q109">
            <v>36673</v>
          </cell>
          <cell r="R109">
            <v>22750</v>
          </cell>
          <cell r="S109">
            <v>27412</v>
          </cell>
          <cell r="T109">
            <v>50162</v>
          </cell>
          <cell r="U109">
            <v>29855</v>
          </cell>
          <cell r="V109">
            <v>34768</v>
          </cell>
          <cell r="W109">
            <v>64623</v>
          </cell>
          <cell r="X109">
            <v>17992</v>
          </cell>
          <cell r="Y109">
            <v>29186</v>
          </cell>
          <cell r="Z109">
            <v>47178</v>
          </cell>
          <cell r="AA109">
            <v>198636</v>
          </cell>
          <cell r="AB109">
            <v>14884</v>
          </cell>
          <cell r="AC109">
            <v>23426</v>
          </cell>
          <cell r="AD109">
            <v>38310</v>
          </cell>
          <cell r="AE109">
            <v>21480</v>
          </cell>
          <cell r="AF109">
            <v>30265</v>
          </cell>
          <cell r="AG109">
            <v>51745</v>
          </cell>
          <cell r="AH109">
            <v>28242</v>
          </cell>
          <cell r="AI109">
            <v>35513</v>
          </cell>
          <cell r="AJ109">
            <v>63755</v>
          </cell>
          <cell r="AK109">
            <v>14149</v>
          </cell>
          <cell r="AL109">
            <v>24110</v>
          </cell>
          <cell r="AM109">
            <v>38259</v>
          </cell>
          <cell r="AN109">
            <v>192069</v>
          </cell>
          <cell r="AO109">
            <v>14402</v>
          </cell>
          <cell r="AP109">
            <v>23369</v>
          </cell>
          <cell r="AQ109">
            <v>37771</v>
          </cell>
          <cell r="AR109">
            <v>23412</v>
          </cell>
          <cell r="AS109">
            <v>26780</v>
          </cell>
          <cell r="AT109">
            <v>50192</v>
          </cell>
          <cell r="AU109">
            <v>30588</v>
          </cell>
          <cell r="AV109">
            <v>33621</v>
          </cell>
          <cell r="AW109">
            <v>64209</v>
          </cell>
          <cell r="AX109">
            <v>18409</v>
          </cell>
          <cell r="AY109">
            <v>26168</v>
          </cell>
          <cell r="AZ109">
            <v>44577</v>
          </cell>
          <cell r="BA109">
            <v>196749</v>
          </cell>
          <cell r="BB109">
            <v>8658</v>
          </cell>
          <cell r="BC109">
            <v>7555</v>
          </cell>
          <cell r="BD109">
            <v>9702</v>
          </cell>
          <cell r="BE109">
            <v>9604</v>
          </cell>
          <cell r="BF109">
            <v>35519</v>
          </cell>
          <cell r="BG109">
            <v>503</v>
          </cell>
          <cell r="BH109">
            <v>405</v>
          </cell>
          <cell r="BI109">
            <v>2366</v>
          </cell>
          <cell r="BJ109">
            <v>2519</v>
          </cell>
          <cell r="BK109">
            <v>5793</v>
          </cell>
          <cell r="BL109">
            <v>2061</v>
          </cell>
          <cell r="BM109">
            <v>2042</v>
          </cell>
          <cell r="BN109">
            <v>4264</v>
          </cell>
          <cell r="BO109">
            <v>4557</v>
          </cell>
          <cell r="BP109">
            <v>12924</v>
          </cell>
          <cell r="BQ109">
            <v>1753</v>
          </cell>
          <cell r="BR109">
            <v>1765</v>
          </cell>
          <cell r="BS109">
            <v>3786</v>
          </cell>
          <cell r="BT109">
            <v>3847</v>
          </cell>
          <cell r="BU109">
            <v>11151</v>
          </cell>
          <cell r="BV109">
            <v>65387</v>
          </cell>
          <cell r="BW109">
            <v>1786</v>
          </cell>
          <cell r="BX109">
            <v>1801</v>
          </cell>
          <cell r="BY109">
            <v>3488</v>
          </cell>
          <cell r="BZ109">
            <v>3442</v>
          </cell>
          <cell r="CA109">
            <v>10517</v>
          </cell>
          <cell r="CB109">
            <v>3081</v>
          </cell>
          <cell r="CC109">
            <v>3356</v>
          </cell>
          <cell r="CD109">
            <v>4715</v>
          </cell>
          <cell r="CE109">
            <v>4536</v>
          </cell>
          <cell r="CF109">
            <v>15688</v>
          </cell>
          <cell r="CG109">
            <v>4291</v>
          </cell>
          <cell r="CH109">
            <v>3903</v>
          </cell>
          <cell r="CI109">
            <v>5315</v>
          </cell>
          <cell r="CJ109">
            <v>5279</v>
          </cell>
          <cell r="CK109">
            <v>18788</v>
          </cell>
          <cell r="CL109">
            <v>3457</v>
          </cell>
          <cell r="CM109">
            <v>3724</v>
          </cell>
          <cell r="CN109">
            <v>5301</v>
          </cell>
          <cell r="CO109">
            <v>5444</v>
          </cell>
          <cell r="CP109">
            <v>17926</v>
          </cell>
          <cell r="CQ109">
            <v>62919</v>
          </cell>
          <cell r="CR109">
            <v>2892</v>
          </cell>
          <cell r="CS109">
            <v>2542</v>
          </cell>
          <cell r="CT109">
            <v>4614</v>
          </cell>
          <cell r="CU109">
            <v>4618</v>
          </cell>
          <cell r="CV109">
            <v>14666</v>
          </cell>
          <cell r="CW109">
            <v>9811</v>
          </cell>
          <cell r="CX109">
            <v>11456</v>
          </cell>
          <cell r="CY109">
            <v>10407</v>
          </cell>
          <cell r="CZ109">
            <v>9959</v>
          </cell>
          <cell r="DA109">
            <v>41633</v>
          </cell>
          <cell r="DB109">
            <v>18371</v>
          </cell>
          <cell r="DC109">
            <v>19807</v>
          </cell>
          <cell r="DD109">
            <v>13045</v>
          </cell>
          <cell r="DE109">
            <v>13450</v>
          </cell>
          <cell r="DF109">
            <v>64673</v>
          </cell>
          <cell r="DG109">
            <v>8075</v>
          </cell>
          <cell r="DH109">
            <v>8088</v>
          </cell>
          <cell r="DI109">
            <v>10604</v>
          </cell>
          <cell r="DJ109">
            <v>10948</v>
          </cell>
          <cell r="DK109">
            <v>37715</v>
          </cell>
          <cell r="DL109">
            <v>158687</v>
          </cell>
        </row>
        <row r="110">
          <cell r="A110" t="str">
            <v>ДАППЗерновоЦФО</v>
          </cell>
          <cell r="B110" t="str">
            <v>Брянский</v>
          </cell>
          <cell r="C110" t="str">
            <v>Зерново</v>
          </cell>
          <cell r="D110" t="str">
            <v>АПП</v>
          </cell>
          <cell r="E110" t="str">
            <v>ДАПП</v>
          </cell>
          <cell r="F110" t="str">
            <v>нет</v>
          </cell>
          <cell r="G110" t="str">
            <v>ЦФО</v>
          </cell>
          <cell r="H110" t="str">
            <v>Брянская область</v>
          </cell>
          <cell r="I110" t="str">
            <v>Западный</v>
          </cell>
          <cell r="J110" t="str">
            <v>Сухопутный</v>
          </cell>
          <cell r="K110" t="str">
            <v>нет</v>
          </cell>
          <cell r="L110" t="str">
            <v>Украина</v>
          </cell>
          <cell r="M110" t="str">
            <v>Середина Буда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</row>
        <row r="111">
          <cell r="A111" t="str">
            <v>МАППИвангородСЗФО</v>
          </cell>
          <cell r="B111" t="str">
            <v>Санкт-Петербургский</v>
          </cell>
          <cell r="C111" t="str">
            <v>Ивангород</v>
          </cell>
          <cell r="D111" t="str">
            <v>АПП</v>
          </cell>
          <cell r="E111" t="str">
            <v>МАПП</v>
          </cell>
          <cell r="F111" t="str">
            <v>да</v>
          </cell>
          <cell r="G111" t="str">
            <v>СЗФО</v>
          </cell>
          <cell r="H111" t="str">
            <v>Ленинградская область</v>
          </cell>
          <cell r="I111" t="str">
            <v>Западный</v>
          </cell>
          <cell r="J111" t="str">
            <v>Сухопутный</v>
          </cell>
          <cell r="K111" t="str">
            <v>нет</v>
          </cell>
          <cell r="L111" t="str">
            <v>Эстонская Республика</v>
          </cell>
          <cell r="M111" t="str">
            <v>Нарва</v>
          </cell>
          <cell r="N111">
            <v>2555000</v>
          </cell>
          <cell r="O111">
            <v>630998</v>
          </cell>
          <cell r="P111">
            <v>218491</v>
          </cell>
          <cell r="Q111">
            <v>849489</v>
          </cell>
          <cell r="R111">
            <v>679264</v>
          </cell>
          <cell r="S111">
            <v>287294</v>
          </cell>
          <cell r="T111">
            <v>966558</v>
          </cell>
          <cell r="U111">
            <v>713479</v>
          </cell>
          <cell r="V111">
            <v>317618</v>
          </cell>
          <cell r="W111">
            <v>1031097</v>
          </cell>
          <cell r="X111">
            <v>659350</v>
          </cell>
          <cell r="Y111">
            <v>258589</v>
          </cell>
          <cell r="Z111">
            <v>917939</v>
          </cell>
          <cell r="AA111">
            <v>3765083</v>
          </cell>
          <cell r="AB111">
            <v>595530</v>
          </cell>
          <cell r="AC111">
            <v>214804</v>
          </cell>
          <cell r="AD111">
            <v>810334</v>
          </cell>
          <cell r="AE111">
            <v>639606</v>
          </cell>
          <cell r="AF111">
            <v>294622</v>
          </cell>
          <cell r="AG111">
            <v>934228</v>
          </cell>
          <cell r="AH111">
            <v>672522</v>
          </cell>
          <cell r="AI111">
            <v>332976</v>
          </cell>
          <cell r="AJ111">
            <v>1005498</v>
          </cell>
          <cell r="AK111">
            <v>626615</v>
          </cell>
          <cell r="AL111">
            <v>279254</v>
          </cell>
          <cell r="AM111">
            <v>905869</v>
          </cell>
          <cell r="AN111">
            <v>3655929</v>
          </cell>
          <cell r="AO111">
            <v>557019</v>
          </cell>
          <cell r="AP111">
            <v>216508</v>
          </cell>
          <cell r="AQ111">
            <v>773527</v>
          </cell>
          <cell r="AR111">
            <v>617116</v>
          </cell>
          <cell r="AS111">
            <v>293955</v>
          </cell>
          <cell r="AT111">
            <v>911071</v>
          </cell>
          <cell r="AU111">
            <v>665878</v>
          </cell>
          <cell r="AV111">
            <v>327313</v>
          </cell>
          <cell r="AW111">
            <v>993191</v>
          </cell>
          <cell r="AX111">
            <v>633315</v>
          </cell>
          <cell r="AY111">
            <v>310399</v>
          </cell>
          <cell r="AZ111">
            <v>943714</v>
          </cell>
          <cell r="BA111">
            <v>3621503</v>
          </cell>
          <cell r="BB111">
            <v>266254</v>
          </cell>
          <cell r="BC111">
            <v>256694</v>
          </cell>
          <cell r="BD111">
            <v>100215</v>
          </cell>
          <cell r="BE111">
            <v>107272</v>
          </cell>
          <cell r="BF111">
            <v>730435</v>
          </cell>
          <cell r="BG111">
            <v>6580</v>
          </cell>
          <cell r="BH111">
            <v>7523</v>
          </cell>
          <cell r="BI111">
            <v>3055</v>
          </cell>
          <cell r="BJ111">
            <v>4046</v>
          </cell>
          <cell r="BK111">
            <v>21204</v>
          </cell>
          <cell r="BL111">
            <v>14499</v>
          </cell>
          <cell r="BM111">
            <v>15203</v>
          </cell>
          <cell r="BN111">
            <v>5050</v>
          </cell>
          <cell r="BO111">
            <v>5404</v>
          </cell>
          <cell r="BP111">
            <v>40156</v>
          </cell>
          <cell r="BQ111">
            <v>13137</v>
          </cell>
          <cell r="BR111">
            <v>14441</v>
          </cell>
          <cell r="BS111">
            <v>5505</v>
          </cell>
          <cell r="BT111">
            <v>6194</v>
          </cell>
          <cell r="BU111">
            <v>39277</v>
          </cell>
          <cell r="BV111">
            <v>831072</v>
          </cell>
          <cell r="BW111">
            <v>15691</v>
          </cell>
          <cell r="BX111">
            <v>15720</v>
          </cell>
          <cell r="BY111">
            <v>5842</v>
          </cell>
          <cell r="BZ111">
            <v>6119</v>
          </cell>
          <cell r="CA111">
            <v>43372</v>
          </cell>
          <cell r="CB111">
            <v>28975</v>
          </cell>
          <cell r="CC111">
            <v>29237</v>
          </cell>
          <cell r="CD111">
            <v>8615</v>
          </cell>
          <cell r="CE111">
            <v>8882</v>
          </cell>
          <cell r="CF111">
            <v>75709</v>
          </cell>
          <cell r="CG111">
            <v>61003</v>
          </cell>
          <cell r="CH111">
            <v>62996</v>
          </cell>
          <cell r="CI111">
            <v>10030</v>
          </cell>
          <cell r="CJ111">
            <v>11450</v>
          </cell>
          <cell r="CK111">
            <v>145479</v>
          </cell>
          <cell r="CL111">
            <v>79210</v>
          </cell>
          <cell r="CM111">
            <v>80743</v>
          </cell>
          <cell r="CN111">
            <v>12080</v>
          </cell>
          <cell r="CO111">
            <v>13739</v>
          </cell>
          <cell r="CP111">
            <v>185772</v>
          </cell>
          <cell r="CQ111">
            <v>450332</v>
          </cell>
          <cell r="CR111">
            <v>84924</v>
          </cell>
          <cell r="CS111">
            <v>89880</v>
          </cell>
          <cell r="CT111">
            <v>11768</v>
          </cell>
          <cell r="CU111">
            <v>19814</v>
          </cell>
          <cell r="CV111">
            <v>206386</v>
          </cell>
          <cell r="CW111">
            <v>120423</v>
          </cell>
          <cell r="CX111">
            <v>118943</v>
          </cell>
          <cell r="CY111">
            <v>19836</v>
          </cell>
          <cell r="CZ111">
            <v>39607</v>
          </cell>
          <cell r="DA111">
            <v>298809</v>
          </cell>
          <cell r="DB111">
            <v>159516</v>
          </cell>
          <cell r="DC111">
            <v>156838</v>
          </cell>
          <cell r="DD111">
            <v>30390</v>
          </cell>
          <cell r="DE111">
            <v>40558</v>
          </cell>
          <cell r="DF111">
            <v>387302</v>
          </cell>
          <cell r="DG111">
            <v>106070</v>
          </cell>
          <cell r="DH111">
            <v>99144</v>
          </cell>
          <cell r="DI111">
            <v>37297</v>
          </cell>
          <cell r="DJ111">
            <v>42680</v>
          </cell>
          <cell r="DK111">
            <v>285191</v>
          </cell>
          <cell r="DL111">
            <v>1177688</v>
          </cell>
        </row>
        <row r="112">
          <cell r="A112" t="str">
            <v>ЖДППИвангородСЗФО</v>
          </cell>
          <cell r="B112" t="str">
            <v>Санкт-Петербургский</v>
          </cell>
          <cell r="C112" t="str">
            <v>Ивангород</v>
          </cell>
          <cell r="D112" t="str">
            <v>ЖДПП</v>
          </cell>
          <cell r="E112" t="str">
            <v>ЖДПП</v>
          </cell>
          <cell r="F112" t="str">
            <v>да</v>
          </cell>
          <cell r="G112" t="str">
            <v>СЗФО</v>
          </cell>
          <cell r="H112" t="str">
            <v>Ленинградская область</v>
          </cell>
          <cell r="I112" t="str">
            <v>Западный</v>
          </cell>
          <cell r="J112" t="str">
            <v>Сухопутный</v>
          </cell>
          <cell r="K112" t="str">
            <v>нет</v>
          </cell>
          <cell r="L112" t="str">
            <v>Эстонская Республика</v>
          </cell>
          <cell r="M112" t="str">
            <v>Нарва</v>
          </cell>
          <cell r="N112">
            <v>438000</v>
          </cell>
          <cell r="O112">
            <v>23666</v>
          </cell>
          <cell r="P112">
            <v>3750</v>
          </cell>
          <cell r="Q112">
            <v>27416</v>
          </cell>
          <cell r="R112">
            <v>23969</v>
          </cell>
          <cell r="S112">
            <v>5822</v>
          </cell>
          <cell r="T112">
            <v>29791</v>
          </cell>
          <cell r="U112">
            <v>23492</v>
          </cell>
          <cell r="V112">
            <v>8147</v>
          </cell>
          <cell r="W112">
            <v>31639</v>
          </cell>
          <cell r="X112">
            <v>24735</v>
          </cell>
          <cell r="Y112">
            <v>5602</v>
          </cell>
          <cell r="Z112">
            <v>30337</v>
          </cell>
          <cell r="AA112">
            <v>119183</v>
          </cell>
          <cell r="AB112">
            <v>26849</v>
          </cell>
          <cell r="AC112">
            <v>3338</v>
          </cell>
          <cell r="AD112">
            <v>30187</v>
          </cell>
          <cell r="AE112">
            <v>21620</v>
          </cell>
          <cell r="AF112">
            <v>6573</v>
          </cell>
          <cell r="AG112">
            <v>28193</v>
          </cell>
          <cell r="AH112">
            <v>23634</v>
          </cell>
          <cell r="AI112">
            <v>8959</v>
          </cell>
          <cell r="AJ112">
            <v>32593</v>
          </cell>
          <cell r="AK112">
            <v>21857</v>
          </cell>
          <cell r="AL112">
            <v>5452</v>
          </cell>
          <cell r="AM112">
            <v>27309</v>
          </cell>
          <cell r="AN112">
            <v>118282</v>
          </cell>
          <cell r="AO112">
            <v>25118</v>
          </cell>
          <cell r="AP112">
            <v>3982</v>
          </cell>
          <cell r="AQ112">
            <v>29100</v>
          </cell>
          <cell r="AR112">
            <v>21102</v>
          </cell>
          <cell r="AS112">
            <v>7107</v>
          </cell>
          <cell r="AT112">
            <v>28209</v>
          </cell>
          <cell r="AU112">
            <v>24827</v>
          </cell>
          <cell r="AV112">
            <v>9138</v>
          </cell>
          <cell r="AW112">
            <v>33965</v>
          </cell>
          <cell r="AX112">
            <v>26417</v>
          </cell>
          <cell r="AY112">
            <v>5903</v>
          </cell>
          <cell r="AZ112">
            <v>32320</v>
          </cell>
          <cell r="BA112">
            <v>123594</v>
          </cell>
          <cell r="BB112">
            <v>11294</v>
          </cell>
          <cell r="BC112">
            <v>9398</v>
          </cell>
          <cell r="BD112">
            <v>981</v>
          </cell>
          <cell r="BE112">
            <v>1248</v>
          </cell>
          <cell r="BF112">
            <v>22921</v>
          </cell>
          <cell r="BG112">
            <v>690</v>
          </cell>
          <cell r="BH112">
            <v>692</v>
          </cell>
          <cell r="BI112">
            <v>0</v>
          </cell>
          <cell r="BJ112">
            <v>0</v>
          </cell>
          <cell r="BK112">
            <v>1382</v>
          </cell>
          <cell r="BL112">
            <v>716</v>
          </cell>
          <cell r="BM112">
            <v>716</v>
          </cell>
          <cell r="BN112">
            <v>0</v>
          </cell>
          <cell r="BO112">
            <v>0</v>
          </cell>
          <cell r="BP112">
            <v>1432</v>
          </cell>
          <cell r="BQ112">
            <v>693</v>
          </cell>
          <cell r="BR112">
            <v>696</v>
          </cell>
          <cell r="BS112">
            <v>0</v>
          </cell>
          <cell r="BT112">
            <v>0</v>
          </cell>
          <cell r="BU112">
            <v>1389</v>
          </cell>
          <cell r="BV112">
            <v>27124</v>
          </cell>
          <cell r="BW112">
            <v>684</v>
          </cell>
          <cell r="BX112">
            <v>689</v>
          </cell>
          <cell r="BY112">
            <v>0</v>
          </cell>
          <cell r="BZ112">
            <v>0</v>
          </cell>
          <cell r="CA112">
            <v>1373</v>
          </cell>
          <cell r="CB112">
            <v>673</v>
          </cell>
          <cell r="CC112">
            <v>670</v>
          </cell>
          <cell r="CD112">
            <v>0</v>
          </cell>
          <cell r="CE112">
            <v>0</v>
          </cell>
          <cell r="CF112">
            <v>1343</v>
          </cell>
          <cell r="CG112">
            <v>502</v>
          </cell>
          <cell r="CH112">
            <v>513</v>
          </cell>
          <cell r="CI112">
            <v>0</v>
          </cell>
          <cell r="CJ112">
            <v>0</v>
          </cell>
          <cell r="CK112">
            <v>1015</v>
          </cell>
          <cell r="CL112">
            <v>427</v>
          </cell>
          <cell r="CM112">
            <v>427</v>
          </cell>
          <cell r="CN112">
            <v>0</v>
          </cell>
          <cell r="CO112">
            <v>0</v>
          </cell>
          <cell r="CP112">
            <v>854</v>
          </cell>
          <cell r="CQ112">
            <v>4585</v>
          </cell>
          <cell r="CR112">
            <v>496</v>
          </cell>
          <cell r="CS112">
            <v>496</v>
          </cell>
          <cell r="CT112">
            <v>0</v>
          </cell>
          <cell r="CU112">
            <v>0</v>
          </cell>
          <cell r="CV112">
            <v>992</v>
          </cell>
          <cell r="CW112">
            <v>352</v>
          </cell>
          <cell r="CX112">
            <v>352</v>
          </cell>
          <cell r="CY112">
            <v>0</v>
          </cell>
          <cell r="CZ112">
            <v>0</v>
          </cell>
          <cell r="DA112">
            <v>704</v>
          </cell>
          <cell r="DB112">
            <v>259</v>
          </cell>
          <cell r="DC112">
            <v>259</v>
          </cell>
          <cell r="DD112">
            <v>0</v>
          </cell>
          <cell r="DE112">
            <v>0</v>
          </cell>
          <cell r="DF112">
            <v>518</v>
          </cell>
          <cell r="DG112">
            <v>342</v>
          </cell>
          <cell r="DH112">
            <v>355</v>
          </cell>
          <cell r="DI112">
            <v>0</v>
          </cell>
          <cell r="DJ112">
            <v>0</v>
          </cell>
          <cell r="DK112">
            <v>697</v>
          </cell>
          <cell r="DL112">
            <v>2911</v>
          </cell>
        </row>
        <row r="113">
          <cell r="A113" t="str">
            <v>ПППИвангородСЗФО</v>
          </cell>
          <cell r="B113" t="str">
            <v>Санкт-Петербургский</v>
          </cell>
          <cell r="C113" t="str">
            <v>Ивангород</v>
          </cell>
          <cell r="D113" t="str">
            <v>ППП</v>
          </cell>
          <cell r="E113" t="str">
            <v>ППП</v>
          </cell>
          <cell r="F113" t="str">
            <v>да</v>
          </cell>
          <cell r="G113" t="str">
            <v>СЗФО</v>
          </cell>
          <cell r="H113" t="str">
            <v>Ленинградская область</v>
          </cell>
          <cell r="I113" t="str">
            <v>Не является признаком отнесения к МТК</v>
          </cell>
          <cell r="J113" t="str">
            <v>Не является признаком отнесения к МТК</v>
          </cell>
          <cell r="K113" t="str">
            <v>нет</v>
          </cell>
          <cell r="L113" t="str">
            <v>Эстонская Республика</v>
          </cell>
          <cell r="M113" t="str">
            <v>Нарва</v>
          </cell>
          <cell r="N113">
            <v>1095000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30328</v>
          </cell>
          <cell r="Y113">
            <v>5592</v>
          </cell>
          <cell r="Z113">
            <v>35920</v>
          </cell>
          <cell r="AA113">
            <v>35920</v>
          </cell>
          <cell r="AB113">
            <v>63251</v>
          </cell>
          <cell r="AC113">
            <v>12764</v>
          </cell>
          <cell r="AD113">
            <v>76015</v>
          </cell>
          <cell r="AE113">
            <v>74661</v>
          </cell>
          <cell r="AF113">
            <v>17466</v>
          </cell>
          <cell r="AG113">
            <v>92127</v>
          </cell>
          <cell r="AH113">
            <v>84152</v>
          </cell>
          <cell r="AI113">
            <v>21132</v>
          </cell>
          <cell r="AJ113">
            <v>105284</v>
          </cell>
          <cell r="AK113">
            <v>88658</v>
          </cell>
          <cell r="AL113">
            <v>25296</v>
          </cell>
          <cell r="AM113">
            <v>113954</v>
          </cell>
          <cell r="AN113">
            <v>387380</v>
          </cell>
          <cell r="AO113">
            <v>82167</v>
          </cell>
          <cell r="AP113">
            <v>24270</v>
          </cell>
          <cell r="AQ113">
            <v>106437</v>
          </cell>
          <cell r="AR113">
            <v>92506</v>
          </cell>
          <cell r="AS113">
            <v>26820</v>
          </cell>
          <cell r="AT113">
            <v>119326</v>
          </cell>
          <cell r="AU113">
            <v>96128</v>
          </cell>
          <cell r="AV113">
            <v>29001</v>
          </cell>
          <cell r="AW113">
            <v>125129</v>
          </cell>
          <cell r="AX113">
            <v>100068</v>
          </cell>
          <cell r="AY113">
            <v>30012</v>
          </cell>
          <cell r="AZ113">
            <v>130080</v>
          </cell>
          <cell r="BA113">
            <v>480972</v>
          </cell>
          <cell r="BB113">
            <v>38454</v>
          </cell>
          <cell r="BC113">
            <v>42452</v>
          </cell>
          <cell r="BD113">
            <v>11643</v>
          </cell>
          <cell r="BE113">
            <v>11287</v>
          </cell>
          <cell r="BF113">
            <v>103836</v>
          </cell>
          <cell r="BG113">
            <v>49</v>
          </cell>
          <cell r="BH113">
            <v>61</v>
          </cell>
          <cell r="BI113">
            <v>1</v>
          </cell>
          <cell r="BJ113">
            <v>8</v>
          </cell>
          <cell r="BK113">
            <v>119</v>
          </cell>
          <cell r="BL113">
            <v>151</v>
          </cell>
          <cell r="BM113">
            <v>170</v>
          </cell>
          <cell r="BN113">
            <v>16</v>
          </cell>
          <cell r="BO113">
            <v>15</v>
          </cell>
          <cell r="BP113">
            <v>352</v>
          </cell>
          <cell r="BQ113">
            <v>179</v>
          </cell>
          <cell r="BR113">
            <v>208</v>
          </cell>
          <cell r="BS113">
            <v>7</v>
          </cell>
          <cell r="BT113">
            <v>10</v>
          </cell>
          <cell r="BU113">
            <v>404</v>
          </cell>
          <cell r="BV113">
            <v>104711</v>
          </cell>
          <cell r="BW113">
            <v>346</v>
          </cell>
          <cell r="BX113">
            <v>372</v>
          </cell>
          <cell r="BY113">
            <v>9</v>
          </cell>
          <cell r="BZ113">
            <v>10</v>
          </cell>
          <cell r="CA113">
            <v>737</v>
          </cell>
          <cell r="CB113">
            <v>1679</v>
          </cell>
          <cell r="CC113">
            <v>1613</v>
          </cell>
          <cell r="CD113">
            <v>82</v>
          </cell>
          <cell r="CE113">
            <v>67</v>
          </cell>
          <cell r="CF113">
            <v>3441</v>
          </cell>
          <cell r="CG113">
            <v>5810</v>
          </cell>
          <cell r="CH113">
            <v>6108</v>
          </cell>
          <cell r="CI113">
            <v>194</v>
          </cell>
          <cell r="CJ113">
            <v>141</v>
          </cell>
          <cell r="CK113">
            <v>12253</v>
          </cell>
          <cell r="CL113">
            <v>9713</v>
          </cell>
          <cell r="CM113">
            <v>10771</v>
          </cell>
          <cell r="CN113">
            <v>510</v>
          </cell>
          <cell r="CO113">
            <v>386</v>
          </cell>
          <cell r="CP113">
            <v>21380</v>
          </cell>
          <cell r="CQ113">
            <v>37811</v>
          </cell>
          <cell r="CR113">
            <v>11235</v>
          </cell>
          <cell r="CS113">
            <v>12741</v>
          </cell>
          <cell r="CT113">
            <v>1212</v>
          </cell>
          <cell r="CU113">
            <v>837</v>
          </cell>
          <cell r="CV113">
            <v>26025</v>
          </cell>
          <cell r="CW113">
            <v>18423</v>
          </cell>
          <cell r="CX113">
            <v>25135</v>
          </cell>
          <cell r="CY113">
            <v>1969</v>
          </cell>
          <cell r="CZ113">
            <v>1531</v>
          </cell>
          <cell r="DA113">
            <v>47058</v>
          </cell>
          <cell r="DB113">
            <v>24754</v>
          </cell>
          <cell r="DC113">
            <v>33662</v>
          </cell>
          <cell r="DD113">
            <v>3855</v>
          </cell>
          <cell r="DE113">
            <v>2839</v>
          </cell>
          <cell r="DF113">
            <v>65110</v>
          </cell>
          <cell r="DG113">
            <v>14345</v>
          </cell>
          <cell r="DH113">
            <v>17446</v>
          </cell>
          <cell r="DI113">
            <v>2955</v>
          </cell>
          <cell r="DJ113">
            <v>2677</v>
          </cell>
          <cell r="DK113">
            <v>37423</v>
          </cell>
          <cell r="DL113">
            <v>175616</v>
          </cell>
        </row>
        <row r="114">
          <cell r="A114" t="str">
            <v>ВППИваново (Южный)ЦФО</v>
          </cell>
          <cell r="B114" t="str">
            <v>Центральный аппарат</v>
          </cell>
          <cell r="C114" t="str">
            <v>Иваново (Южный)</v>
          </cell>
          <cell r="D114" t="str">
            <v>ВПП</v>
          </cell>
          <cell r="E114" t="str">
            <v>ВПП</v>
          </cell>
          <cell r="F114" t="str">
            <v>нет</v>
          </cell>
          <cell r="G114" t="str">
            <v>ЦФО</v>
          </cell>
          <cell r="H114" t="str">
            <v>Ивановская область</v>
          </cell>
          <cell r="I114" t="str">
            <v>Не является признаком отнесения к МТК</v>
          </cell>
          <cell r="J114" t="str">
            <v>Не является признаком отнесения к МТК</v>
          </cell>
          <cell r="K114" t="str">
            <v>нет</v>
          </cell>
          <cell r="L114" t="str">
            <v>не применимо</v>
          </cell>
          <cell r="M114" t="str">
            <v>не применимо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</row>
        <row r="115">
          <cell r="A115" t="str">
            <v>МАППИлекПФО</v>
          </cell>
          <cell r="B115" t="str">
            <v>Уральский</v>
          </cell>
          <cell r="C115" t="str">
            <v>Илек</v>
          </cell>
          <cell r="D115" t="str">
            <v>АПП</v>
          </cell>
          <cell r="E115" t="str">
            <v>МАПП</v>
          </cell>
          <cell r="F115" t="str">
            <v>да</v>
          </cell>
          <cell r="G115" t="str">
            <v>ПФО</v>
          </cell>
          <cell r="H115" t="str">
            <v>Оренбургская область</v>
          </cell>
          <cell r="I115" t="str">
            <v>Не является признаком отнесения к МТК</v>
          </cell>
          <cell r="J115" t="str">
            <v>Не является признаком отнесения к МТК</v>
          </cell>
          <cell r="K115" t="str">
            <v>нет</v>
          </cell>
          <cell r="L115" t="str">
            <v>Республика Казахстан</v>
          </cell>
          <cell r="M115" t="str">
            <v>Аксай</v>
          </cell>
          <cell r="N115">
            <v>0</v>
          </cell>
          <cell r="O115">
            <v>39147</v>
          </cell>
          <cell r="P115">
            <v>69648</v>
          </cell>
          <cell r="Q115">
            <v>108795</v>
          </cell>
          <cell r="R115">
            <v>46499</v>
          </cell>
          <cell r="S115">
            <v>88679</v>
          </cell>
          <cell r="T115">
            <v>135178</v>
          </cell>
          <cell r="U115">
            <v>61797</v>
          </cell>
          <cell r="V115">
            <v>126360</v>
          </cell>
          <cell r="W115">
            <v>188157</v>
          </cell>
          <cell r="X115">
            <v>45672</v>
          </cell>
          <cell r="Y115">
            <v>71689</v>
          </cell>
          <cell r="Z115">
            <v>117361</v>
          </cell>
          <cell r="AA115">
            <v>549491</v>
          </cell>
          <cell r="AB115">
            <v>37876</v>
          </cell>
          <cell r="AC115">
            <v>60846</v>
          </cell>
          <cell r="AD115">
            <v>98722</v>
          </cell>
          <cell r="AE115">
            <v>47512</v>
          </cell>
          <cell r="AF115">
            <v>80045</v>
          </cell>
          <cell r="AG115">
            <v>127557</v>
          </cell>
          <cell r="AH115">
            <v>56021</v>
          </cell>
          <cell r="AI115">
            <v>109521</v>
          </cell>
          <cell r="AJ115">
            <v>165542</v>
          </cell>
          <cell r="AK115">
            <v>44064</v>
          </cell>
          <cell r="AL115">
            <v>81963</v>
          </cell>
          <cell r="AM115">
            <v>126027</v>
          </cell>
          <cell r="AN115">
            <v>517848</v>
          </cell>
          <cell r="AO115">
            <v>36112</v>
          </cell>
          <cell r="AP115">
            <v>64050</v>
          </cell>
          <cell r="AQ115">
            <v>100162</v>
          </cell>
          <cell r="AR115">
            <v>50669</v>
          </cell>
          <cell r="AS115">
            <v>88391</v>
          </cell>
          <cell r="AT115">
            <v>139060</v>
          </cell>
          <cell r="AU115">
            <v>65695</v>
          </cell>
          <cell r="AV115">
            <v>137512</v>
          </cell>
          <cell r="AW115">
            <v>203207</v>
          </cell>
          <cell r="AX115">
            <v>50650</v>
          </cell>
          <cell r="AY115">
            <v>91019</v>
          </cell>
          <cell r="AZ115">
            <v>141669</v>
          </cell>
          <cell r="BA115">
            <v>584098</v>
          </cell>
          <cell r="BB115">
            <v>20404</v>
          </cell>
          <cell r="BC115">
            <v>20296</v>
          </cell>
          <cell r="BD115">
            <v>32649</v>
          </cell>
          <cell r="BE115">
            <v>32331</v>
          </cell>
          <cell r="BF115">
            <v>105680</v>
          </cell>
          <cell r="BG115">
            <v>1000</v>
          </cell>
          <cell r="BH115">
            <v>821</v>
          </cell>
          <cell r="BI115">
            <v>1214</v>
          </cell>
          <cell r="BJ115">
            <v>1609</v>
          </cell>
          <cell r="BK115">
            <v>4644</v>
          </cell>
          <cell r="BL115">
            <v>2602</v>
          </cell>
          <cell r="BM115">
            <v>2625</v>
          </cell>
          <cell r="BN115">
            <v>4616</v>
          </cell>
          <cell r="BO115">
            <v>4318</v>
          </cell>
          <cell r="BP115">
            <v>14161</v>
          </cell>
          <cell r="BQ115">
            <v>2560</v>
          </cell>
          <cell r="BR115">
            <v>2541</v>
          </cell>
          <cell r="BS115">
            <v>4522</v>
          </cell>
          <cell r="BT115">
            <v>4545</v>
          </cell>
          <cell r="BU115">
            <v>14168</v>
          </cell>
          <cell r="BV115">
            <v>138653</v>
          </cell>
          <cell r="BW115">
            <v>2801</v>
          </cell>
          <cell r="BX115">
            <v>2749</v>
          </cell>
          <cell r="BY115">
            <v>4373</v>
          </cell>
          <cell r="BZ115">
            <v>4218</v>
          </cell>
          <cell r="CA115">
            <v>14141</v>
          </cell>
          <cell r="CB115">
            <v>3921</v>
          </cell>
          <cell r="CC115">
            <v>3916</v>
          </cell>
          <cell r="CD115">
            <v>6592</v>
          </cell>
          <cell r="CE115">
            <v>6361</v>
          </cell>
          <cell r="CF115">
            <v>20790</v>
          </cell>
          <cell r="CG115">
            <v>4791</v>
          </cell>
          <cell r="CH115">
            <v>4837</v>
          </cell>
          <cell r="CI115">
            <v>8441</v>
          </cell>
          <cell r="CJ115">
            <v>8296</v>
          </cell>
          <cell r="CK115">
            <v>26365</v>
          </cell>
          <cell r="CL115">
            <v>4561</v>
          </cell>
          <cell r="CM115">
            <v>4364</v>
          </cell>
          <cell r="CN115">
            <v>7932</v>
          </cell>
          <cell r="CO115">
            <v>8085</v>
          </cell>
          <cell r="CP115">
            <v>24942</v>
          </cell>
          <cell r="CQ115">
            <v>86238</v>
          </cell>
          <cell r="CR115">
            <v>4269</v>
          </cell>
          <cell r="CS115">
            <v>4206</v>
          </cell>
          <cell r="CT115">
            <v>7794</v>
          </cell>
          <cell r="CU115">
            <v>7779</v>
          </cell>
          <cell r="CV115">
            <v>24048</v>
          </cell>
          <cell r="CW115">
            <v>14006</v>
          </cell>
          <cell r="CX115">
            <v>14789</v>
          </cell>
          <cell r="CY115">
            <v>20641</v>
          </cell>
          <cell r="CZ115">
            <v>20102</v>
          </cell>
          <cell r="DA115">
            <v>69538</v>
          </cell>
          <cell r="DB115">
            <v>25014</v>
          </cell>
          <cell r="DC115">
            <v>31138</v>
          </cell>
          <cell r="DD115">
            <v>31548</v>
          </cell>
          <cell r="DE115">
            <v>32096</v>
          </cell>
          <cell r="DF115">
            <v>119796</v>
          </cell>
          <cell r="DG115">
            <v>15429</v>
          </cell>
          <cell r="DH115">
            <v>15481</v>
          </cell>
          <cell r="DI115">
            <v>23207</v>
          </cell>
          <cell r="DJ115">
            <v>25675</v>
          </cell>
          <cell r="DK115">
            <v>79792</v>
          </cell>
          <cell r="DL115">
            <v>293174</v>
          </cell>
        </row>
        <row r="116">
          <cell r="A116" t="str">
            <v>ЖДППИлек-ПеньковкаЦФО</v>
          </cell>
          <cell r="B116" t="str">
            <v>Белгородский</v>
          </cell>
          <cell r="C116" t="str">
            <v>Илек-Пеньковка</v>
          </cell>
          <cell r="D116" t="str">
            <v>ЖДПП</v>
          </cell>
          <cell r="E116" t="str">
            <v>ЖДПП</v>
          </cell>
          <cell r="F116" t="str">
            <v>да</v>
          </cell>
          <cell r="G116" t="str">
            <v>ЦФО</v>
          </cell>
          <cell r="H116" t="str">
            <v>Белгородская область</v>
          </cell>
          <cell r="I116" t="str">
            <v>Западный</v>
          </cell>
          <cell r="J116" t="str">
            <v>Сухопутный</v>
          </cell>
          <cell r="K116" t="str">
            <v>нет</v>
          </cell>
          <cell r="L116" t="str">
            <v>Украина</v>
          </cell>
          <cell r="M116" t="str">
            <v>Пушкарное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</row>
        <row r="117">
          <cell r="A117" t="str">
            <v>ЖДППИлецк-1 (Жайсан, Шынгырлау)ПФО</v>
          </cell>
          <cell r="B117" t="str">
            <v>Уральский</v>
          </cell>
          <cell r="C117" t="str">
            <v>Илецк-1 (Жайсан, Шынгырлау)</v>
          </cell>
          <cell r="D117" t="str">
            <v>ЖДПП</v>
          </cell>
          <cell r="E117" t="str">
            <v>ЖДПП</v>
          </cell>
          <cell r="F117" t="str">
            <v>да</v>
          </cell>
          <cell r="G117" t="str">
            <v>ПФО</v>
          </cell>
          <cell r="H117" t="str">
            <v>Оренбургская область</v>
          </cell>
          <cell r="I117" t="str">
            <v>Не является признаком отнесения к МТК</v>
          </cell>
          <cell r="J117" t="str">
            <v>Не является признаком отнесения к МТК</v>
          </cell>
          <cell r="K117" t="str">
            <v>нет</v>
          </cell>
          <cell r="L117" t="str">
            <v>Республика Казахстан</v>
          </cell>
          <cell r="M117" t="str">
            <v>Жайсан, Шынгырлау</v>
          </cell>
          <cell r="N117">
            <v>0</v>
          </cell>
          <cell r="O117">
            <v>14525</v>
          </cell>
          <cell r="P117">
            <v>61525</v>
          </cell>
          <cell r="Q117">
            <v>76050</v>
          </cell>
          <cell r="R117">
            <v>20413</v>
          </cell>
          <cell r="S117">
            <v>102126</v>
          </cell>
          <cell r="T117">
            <v>122539</v>
          </cell>
          <cell r="U117">
            <v>32812</v>
          </cell>
          <cell r="V117">
            <v>112714</v>
          </cell>
          <cell r="W117">
            <v>145526</v>
          </cell>
          <cell r="X117">
            <v>22993</v>
          </cell>
          <cell r="Y117">
            <v>120046</v>
          </cell>
          <cell r="Z117">
            <v>143039</v>
          </cell>
          <cell r="AA117">
            <v>487154</v>
          </cell>
          <cell r="AB117">
            <v>16169</v>
          </cell>
          <cell r="AC117">
            <v>71964</v>
          </cell>
          <cell r="AD117">
            <v>88133</v>
          </cell>
          <cell r="AE117">
            <v>20942</v>
          </cell>
          <cell r="AF117">
            <v>91284</v>
          </cell>
          <cell r="AG117">
            <v>112226</v>
          </cell>
          <cell r="AH117">
            <v>33637</v>
          </cell>
          <cell r="AI117">
            <v>101540</v>
          </cell>
          <cell r="AJ117">
            <v>135177</v>
          </cell>
          <cell r="AK117">
            <v>19205</v>
          </cell>
          <cell r="AL117">
            <v>75202</v>
          </cell>
          <cell r="AM117">
            <v>94407</v>
          </cell>
          <cell r="AN117">
            <v>429943</v>
          </cell>
          <cell r="AO117">
            <v>15567</v>
          </cell>
          <cell r="AP117">
            <v>51585</v>
          </cell>
          <cell r="AQ117">
            <v>67152</v>
          </cell>
          <cell r="AR117">
            <v>21977</v>
          </cell>
          <cell r="AS117">
            <v>81669</v>
          </cell>
          <cell r="AT117">
            <v>103646</v>
          </cell>
          <cell r="AU117">
            <v>33279</v>
          </cell>
          <cell r="AV117">
            <v>86857</v>
          </cell>
          <cell r="AW117">
            <v>120136</v>
          </cell>
          <cell r="AX117">
            <v>23271</v>
          </cell>
          <cell r="AY117">
            <v>80108</v>
          </cell>
          <cell r="AZ117">
            <v>103379</v>
          </cell>
          <cell r="BA117">
            <v>394313</v>
          </cell>
          <cell r="BB117">
            <v>8153</v>
          </cell>
          <cell r="BC117">
            <v>7647</v>
          </cell>
          <cell r="BD117">
            <v>33964</v>
          </cell>
          <cell r="BE117">
            <v>20702</v>
          </cell>
          <cell r="BF117">
            <v>70466</v>
          </cell>
          <cell r="BG117">
            <v>892</v>
          </cell>
          <cell r="BH117">
            <v>931</v>
          </cell>
          <cell r="BI117">
            <v>4966</v>
          </cell>
          <cell r="BJ117">
            <v>4970</v>
          </cell>
          <cell r="BK117">
            <v>11759</v>
          </cell>
          <cell r="BL117">
            <v>836</v>
          </cell>
          <cell r="BM117">
            <v>882</v>
          </cell>
          <cell r="BN117">
            <v>5410</v>
          </cell>
          <cell r="BO117">
            <v>15844</v>
          </cell>
          <cell r="BP117">
            <v>22972</v>
          </cell>
          <cell r="BQ117">
            <v>880</v>
          </cell>
          <cell r="BR117">
            <v>831</v>
          </cell>
          <cell r="BS117">
            <v>4275</v>
          </cell>
          <cell r="BT117">
            <v>5825</v>
          </cell>
          <cell r="BU117">
            <v>11811</v>
          </cell>
          <cell r="BV117">
            <v>117008</v>
          </cell>
          <cell r="BW117">
            <v>621</v>
          </cell>
          <cell r="BX117">
            <v>659</v>
          </cell>
          <cell r="BY117">
            <v>3100</v>
          </cell>
          <cell r="BZ117">
            <v>4444</v>
          </cell>
          <cell r="CA117">
            <v>8824</v>
          </cell>
          <cell r="CB117">
            <v>659</v>
          </cell>
          <cell r="CC117">
            <v>703</v>
          </cell>
          <cell r="CD117">
            <v>3488</v>
          </cell>
          <cell r="CE117">
            <v>3653</v>
          </cell>
          <cell r="CF117">
            <v>8503</v>
          </cell>
          <cell r="CG117">
            <v>779</v>
          </cell>
          <cell r="CH117">
            <v>853</v>
          </cell>
          <cell r="CI117">
            <v>3477</v>
          </cell>
          <cell r="CJ117">
            <v>3557</v>
          </cell>
          <cell r="CK117">
            <v>8666</v>
          </cell>
          <cell r="CL117">
            <v>879</v>
          </cell>
          <cell r="CM117">
            <v>985</v>
          </cell>
          <cell r="CN117">
            <v>3752</v>
          </cell>
          <cell r="CO117">
            <v>3802</v>
          </cell>
          <cell r="CP117">
            <v>9418</v>
          </cell>
          <cell r="CQ117">
            <v>35411</v>
          </cell>
          <cell r="CR117">
            <v>760</v>
          </cell>
          <cell r="CS117">
            <v>789</v>
          </cell>
          <cell r="CT117">
            <v>3691</v>
          </cell>
          <cell r="CU117">
            <v>3594</v>
          </cell>
          <cell r="CV117">
            <v>8834</v>
          </cell>
          <cell r="CW117">
            <v>1093</v>
          </cell>
          <cell r="CX117">
            <v>1087</v>
          </cell>
          <cell r="CY117">
            <v>3963</v>
          </cell>
          <cell r="CZ117">
            <v>3267</v>
          </cell>
          <cell r="DA117">
            <v>9410</v>
          </cell>
          <cell r="DB117">
            <v>6610</v>
          </cell>
          <cell r="DC117">
            <v>6052</v>
          </cell>
          <cell r="DD117">
            <v>14510</v>
          </cell>
          <cell r="DE117">
            <v>9154</v>
          </cell>
          <cell r="DF117">
            <v>36326</v>
          </cell>
          <cell r="DG117">
            <v>4900</v>
          </cell>
          <cell r="DH117">
            <v>6110</v>
          </cell>
          <cell r="DI117">
            <v>9068</v>
          </cell>
          <cell r="DJ117">
            <v>17271</v>
          </cell>
          <cell r="DK117">
            <v>37349</v>
          </cell>
          <cell r="DL117">
            <v>91919</v>
          </cell>
        </row>
        <row r="118">
          <cell r="A118" t="str">
            <v>ДАПП ПУПИнариСЗФО</v>
          </cell>
          <cell r="B118" t="str">
            <v>Санкт-Петербургский</v>
          </cell>
          <cell r="C118" t="str">
            <v>Инари</v>
          </cell>
          <cell r="D118" t="str">
            <v>АПП</v>
          </cell>
          <cell r="E118" t="str">
            <v>ДАПП ПУП</v>
          </cell>
          <cell r="F118" t="str">
            <v>да</v>
          </cell>
          <cell r="G118" t="str">
            <v>СЗФО</v>
          </cell>
          <cell r="H118" t="str">
            <v>Республика Карелия</v>
          </cell>
          <cell r="I118" t="str">
            <v>Западный</v>
          </cell>
          <cell r="J118" t="str">
            <v>Сухопутный</v>
          </cell>
          <cell r="K118" t="str">
            <v>нет</v>
          </cell>
          <cell r="L118" t="str">
            <v>Финляндская Республика</v>
          </cell>
          <cell r="M118" t="str">
            <v>Инари</v>
          </cell>
          <cell r="N118">
            <v>0</v>
          </cell>
          <cell r="O118">
            <v>351</v>
          </cell>
          <cell r="P118">
            <v>590</v>
          </cell>
          <cell r="Q118">
            <v>941</v>
          </cell>
          <cell r="R118">
            <v>821</v>
          </cell>
          <cell r="S118">
            <v>706</v>
          </cell>
          <cell r="T118">
            <v>1527</v>
          </cell>
          <cell r="U118">
            <v>648</v>
          </cell>
          <cell r="V118">
            <v>731</v>
          </cell>
          <cell r="W118">
            <v>1379</v>
          </cell>
          <cell r="X118">
            <v>406</v>
          </cell>
          <cell r="Y118">
            <v>584</v>
          </cell>
          <cell r="Z118">
            <v>990</v>
          </cell>
          <cell r="AA118">
            <v>4837</v>
          </cell>
          <cell r="AB118">
            <v>576</v>
          </cell>
          <cell r="AC118">
            <v>570</v>
          </cell>
          <cell r="AD118">
            <v>1146</v>
          </cell>
          <cell r="AE118">
            <v>515</v>
          </cell>
          <cell r="AF118">
            <v>300</v>
          </cell>
          <cell r="AG118">
            <v>815</v>
          </cell>
          <cell r="AH118">
            <v>726</v>
          </cell>
          <cell r="AI118">
            <v>516</v>
          </cell>
          <cell r="AJ118">
            <v>1242</v>
          </cell>
          <cell r="AK118">
            <v>1298</v>
          </cell>
          <cell r="AL118">
            <v>562</v>
          </cell>
          <cell r="AM118">
            <v>1860</v>
          </cell>
          <cell r="AN118">
            <v>5063</v>
          </cell>
          <cell r="AO118">
            <v>951</v>
          </cell>
          <cell r="AP118">
            <v>568</v>
          </cell>
          <cell r="AQ118">
            <v>1519</v>
          </cell>
          <cell r="AR118">
            <v>994</v>
          </cell>
          <cell r="AS118">
            <v>254</v>
          </cell>
          <cell r="AT118">
            <v>1248</v>
          </cell>
          <cell r="AU118">
            <v>1044</v>
          </cell>
          <cell r="AV118">
            <v>380</v>
          </cell>
          <cell r="AW118">
            <v>1424</v>
          </cell>
          <cell r="AX118">
            <v>950</v>
          </cell>
          <cell r="AY118">
            <v>548</v>
          </cell>
          <cell r="AZ118">
            <v>1498</v>
          </cell>
          <cell r="BA118">
            <v>5689</v>
          </cell>
          <cell r="BB118">
            <v>489</v>
          </cell>
          <cell r="BC118">
            <v>486</v>
          </cell>
          <cell r="BD118">
            <v>206</v>
          </cell>
          <cell r="BE118">
            <v>206</v>
          </cell>
          <cell r="BF118">
            <v>1387</v>
          </cell>
          <cell r="BG118">
            <v>448</v>
          </cell>
          <cell r="BH118">
            <v>449</v>
          </cell>
          <cell r="BI118">
            <v>154</v>
          </cell>
          <cell r="BJ118">
            <v>154</v>
          </cell>
          <cell r="BK118">
            <v>1205</v>
          </cell>
          <cell r="BL118">
            <v>378</v>
          </cell>
          <cell r="BM118">
            <v>376</v>
          </cell>
          <cell r="BN118">
            <v>91</v>
          </cell>
          <cell r="BO118">
            <v>91</v>
          </cell>
          <cell r="BP118">
            <v>936</v>
          </cell>
          <cell r="BQ118">
            <v>528</v>
          </cell>
          <cell r="BR118">
            <v>527</v>
          </cell>
          <cell r="BS118">
            <v>64</v>
          </cell>
          <cell r="BT118">
            <v>64</v>
          </cell>
          <cell r="BU118">
            <v>1183</v>
          </cell>
          <cell r="BV118">
            <v>4711</v>
          </cell>
          <cell r="BW118">
            <v>705</v>
          </cell>
          <cell r="BX118">
            <v>706</v>
          </cell>
          <cell r="BY118">
            <v>142</v>
          </cell>
          <cell r="BZ118">
            <v>142</v>
          </cell>
          <cell r="CA118">
            <v>1695</v>
          </cell>
          <cell r="CB118">
            <v>537</v>
          </cell>
          <cell r="CC118">
            <v>542</v>
          </cell>
          <cell r="CD118">
            <v>85</v>
          </cell>
          <cell r="CE118">
            <v>85</v>
          </cell>
          <cell r="CF118">
            <v>1249</v>
          </cell>
          <cell r="CG118">
            <v>552</v>
          </cell>
          <cell r="CH118">
            <v>548</v>
          </cell>
          <cell r="CI118">
            <v>85</v>
          </cell>
          <cell r="CJ118">
            <v>85</v>
          </cell>
          <cell r="CK118">
            <v>1270</v>
          </cell>
          <cell r="CL118">
            <v>233</v>
          </cell>
          <cell r="CM118">
            <v>233</v>
          </cell>
          <cell r="CN118">
            <v>13</v>
          </cell>
          <cell r="CO118">
            <v>13</v>
          </cell>
          <cell r="CP118">
            <v>492</v>
          </cell>
          <cell r="CQ118">
            <v>4706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</row>
        <row r="119">
          <cell r="A119" t="str">
            <v>ВППИркутскСФО</v>
          </cell>
          <cell r="B119" t="str">
            <v>Читинский</v>
          </cell>
          <cell r="C119" t="str">
            <v>Иркутск</v>
          </cell>
          <cell r="D119" t="str">
            <v>ВПП</v>
          </cell>
          <cell r="E119" t="str">
            <v>ВПП</v>
          </cell>
          <cell r="F119" t="str">
            <v>да</v>
          </cell>
          <cell r="G119" t="str">
            <v>СФО</v>
          </cell>
          <cell r="H119" t="str">
            <v>Иркутская область</v>
          </cell>
          <cell r="I119" t="str">
            <v>Не является признаком отнесения к МТК</v>
          </cell>
          <cell r="J119" t="str">
            <v>Не является признаком отнесения к МТК</v>
          </cell>
          <cell r="K119" t="str">
            <v>нет</v>
          </cell>
          <cell r="L119" t="str">
            <v>не применимо</v>
          </cell>
          <cell r="M119" t="str">
            <v>не применимо</v>
          </cell>
          <cell r="N119">
            <v>0</v>
          </cell>
          <cell r="O119">
            <v>88172</v>
          </cell>
          <cell r="P119">
            <v>37396</v>
          </cell>
          <cell r="Q119">
            <v>125568</v>
          </cell>
          <cell r="R119">
            <v>89531</v>
          </cell>
          <cell r="S119">
            <v>43775</v>
          </cell>
          <cell r="T119">
            <v>133306</v>
          </cell>
          <cell r="U119">
            <v>87404</v>
          </cell>
          <cell r="V119">
            <v>131287</v>
          </cell>
          <cell r="W119">
            <v>218691</v>
          </cell>
          <cell r="X119">
            <v>98575</v>
          </cell>
          <cell r="Y119">
            <v>36407</v>
          </cell>
          <cell r="Z119">
            <v>134982</v>
          </cell>
          <cell r="AA119">
            <v>612547</v>
          </cell>
          <cell r="AB119">
            <v>107934</v>
          </cell>
          <cell r="AC119">
            <v>45923</v>
          </cell>
          <cell r="AD119">
            <v>153857</v>
          </cell>
          <cell r="AE119">
            <v>90452</v>
          </cell>
          <cell r="AF119">
            <v>49210</v>
          </cell>
          <cell r="AG119">
            <v>139662</v>
          </cell>
          <cell r="AH119">
            <v>85807</v>
          </cell>
          <cell r="AI119">
            <v>129860</v>
          </cell>
          <cell r="AJ119">
            <v>215667</v>
          </cell>
          <cell r="AK119">
            <v>113485</v>
          </cell>
          <cell r="AL119">
            <v>40972</v>
          </cell>
          <cell r="AM119">
            <v>154457</v>
          </cell>
          <cell r="AN119">
            <v>663643</v>
          </cell>
          <cell r="AO119">
            <v>132980</v>
          </cell>
          <cell r="AP119">
            <v>64062</v>
          </cell>
          <cell r="AQ119">
            <v>197042</v>
          </cell>
          <cell r="AR119">
            <v>97794</v>
          </cell>
          <cell r="AS119">
            <v>59234</v>
          </cell>
          <cell r="AT119">
            <v>157028</v>
          </cell>
          <cell r="AU119">
            <v>101090</v>
          </cell>
          <cell r="AV119">
            <v>127829</v>
          </cell>
          <cell r="AW119">
            <v>228919</v>
          </cell>
          <cell r="AX119">
            <v>126879</v>
          </cell>
          <cell r="AY119">
            <v>47190</v>
          </cell>
          <cell r="AZ119">
            <v>174069</v>
          </cell>
          <cell r="BA119">
            <v>757058</v>
          </cell>
          <cell r="BB119">
            <v>67969</v>
          </cell>
          <cell r="BC119">
            <v>55109</v>
          </cell>
          <cell r="BD119">
            <v>20317</v>
          </cell>
          <cell r="BE119">
            <v>20292</v>
          </cell>
          <cell r="BF119">
            <v>163687</v>
          </cell>
          <cell r="BG119">
            <v>1245</v>
          </cell>
          <cell r="BH119">
            <v>154</v>
          </cell>
          <cell r="BI119">
            <v>139</v>
          </cell>
          <cell r="BJ119">
            <v>101</v>
          </cell>
          <cell r="BK119">
            <v>1639</v>
          </cell>
          <cell r="BL119">
            <v>245</v>
          </cell>
          <cell r="BM119">
            <v>372</v>
          </cell>
          <cell r="BN119">
            <v>95</v>
          </cell>
          <cell r="BO119">
            <v>1079</v>
          </cell>
          <cell r="BP119">
            <v>1791</v>
          </cell>
          <cell r="BQ119">
            <v>136</v>
          </cell>
          <cell r="BR119">
            <v>575</v>
          </cell>
          <cell r="BS119">
            <v>63</v>
          </cell>
          <cell r="BT119">
            <v>2949</v>
          </cell>
          <cell r="BU119">
            <v>3723</v>
          </cell>
          <cell r="BV119">
            <v>170840</v>
          </cell>
          <cell r="BW119">
            <v>166</v>
          </cell>
          <cell r="BX119">
            <v>411</v>
          </cell>
          <cell r="BY119">
            <v>1368</v>
          </cell>
          <cell r="BZ119">
            <v>223</v>
          </cell>
          <cell r="CA119">
            <v>2168</v>
          </cell>
          <cell r="CB119">
            <v>4924</v>
          </cell>
          <cell r="CC119">
            <v>6519</v>
          </cell>
          <cell r="CD119">
            <v>25936</v>
          </cell>
          <cell r="CE119">
            <v>3586</v>
          </cell>
          <cell r="CF119">
            <v>40965</v>
          </cell>
          <cell r="CG119">
            <v>19685</v>
          </cell>
          <cell r="CH119">
            <v>18737</v>
          </cell>
          <cell r="CI119">
            <v>17172</v>
          </cell>
          <cell r="CJ119">
            <v>7847</v>
          </cell>
          <cell r="CK119">
            <v>63441</v>
          </cell>
          <cell r="CL119">
            <v>18705</v>
          </cell>
          <cell r="CM119">
            <v>18448</v>
          </cell>
          <cell r="CN119">
            <v>13365</v>
          </cell>
          <cell r="CO119">
            <v>15512</v>
          </cell>
          <cell r="CP119">
            <v>66030</v>
          </cell>
          <cell r="CQ119">
            <v>172604</v>
          </cell>
          <cell r="CR119">
            <v>11016</v>
          </cell>
          <cell r="CS119">
            <v>10475</v>
          </cell>
          <cell r="CT119">
            <v>13664</v>
          </cell>
          <cell r="CU119">
            <v>7479</v>
          </cell>
          <cell r="CV119">
            <v>42634</v>
          </cell>
          <cell r="CW119">
            <v>2394</v>
          </cell>
          <cell r="CX119">
            <v>5432</v>
          </cell>
          <cell r="CY119">
            <v>15411</v>
          </cell>
          <cell r="CZ119">
            <v>10468</v>
          </cell>
          <cell r="DA119">
            <v>33705</v>
          </cell>
          <cell r="DB119">
            <v>5746</v>
          </cell>
          <cell r="DC119">
            <v>6097</v>
          </cell>
          <cell r="DD119">
            <v>14452</v>
          </cell>
          <cell r="DE119">
            <v>14960</v>
          </cell>
          <cell r="DF119">
            <v>41255</v>
          </cell>
          <cell r="DG119">
            <v>17959</v>
          </cell>
          <cell r="DH119">
            <v>24637</v>
          </cell>
          <cell r="DI119">
            <v>16508</v>
          </cell>
          <cell r="DJ119">
            <v>24055</v>
          </cell>
          <cell r="DK119">
            <v>83159</v>
          </cell>
          <cell r="DL119">
            <v>200753</v>
          </cell>
        </row>
        <row r="120">
          <cell r="A120" t="str">
            <v>ЖДППИртышское (Валиханово)СФО</v>
          </cell>
          <cell r="B120" t="str">
            <v>Новосибирский</v>
          </cell>
          <cell r="C120" t="str">
            <v>Иртышское (Валиханово)</v>
          </cell>
          <cell r="D120" t="str">
            <v>ЖДПП</v>
          </cell>
          <cell r="E120" t="str">
            <v>ЖДПП</v>
          </cell>
          <cell r="F120" t="str">
            <v>да</v>
          </cell>
          <cell r="G120" t="str">
            <v>СФО</v>
          </cell>
          <cell r="H120" t="str">
            <v>Омская область</v>
          </cell>
          <cell r="I120" t="str">
            <v>Не является признаком отнесения к МТК</v>
          </cell>
          <cell r="J120" t="str">
            <v>Не является признаком отнесения к МТК</v>
          </cell>
          <cell r="K120" t="str">
            <v>нет</v>
          </cell>
          <cell r="L120" t="str">
            <v>Республика Казахстан</v>
          </cell>
          <cell r="M120" t="str">
            <v>Валиханово</v>
          </cell>
          <cell r="N120">
            <v>0</v>
          </cell>
          <cell r="O120">
            <v>2206</v>
          </cell>
          <cell r="P120">
            <v>1220</v>
          </cell>
          <cell r="Q120">
            <v>3426</v>
          </cell>
          <cell r="R120">
            <v>2652</v>
          </cell>
          <cell r="S120">
            <v>1230</v>
          </cell>
          <cell r="T120">
            <v>3882</v>
          </cell>
          <cell r="U120">
            <v>4057</v>
          </cell>
          <cell r="V120">
            <v>1262</v>
          </cell>
          <cell r="W120">
            <v>5319</v>
          </cell>
          <cell r="X120">
            <v>2911</v>
          </cell>
          <cell r="Y120">
            <v>1367</v>
          </cell>
          <cell r="Z120">
            <v>4278</v>
          </cell>
          <cell r="AA120">
            <v>16905</v>
          </cell>
          <cell r="AB120">
            <v>2225</v>
          </cell>
          <cell r="AC120">
            <v>1345</v>
          </cell>
          <cell r="AD120">
            <v>3570</v>
          </cell>
          <cell r="AE120">
            <v>2571</v>
          </cell>
          <cell r="AF120">
            <v>1379</v>
          </cell>
          <cell r="AG120">
            <v>3950</v>
          </cell>
          <cell r="AH120">
            <v>2719</v>
          </cell>
          <cell r="AI120">
            <v>1493</v>
          </cell>
          <cell r="AJ120">
            <v>4212</v>
          </cell>
          <cell r="AK120">
            <v>4349</v>
          </cell>
          <cell r="AL120">
            <v>1391</v>
          </cell>
          <cell r="AM120">
            <v>5740</v>
          </cell>
          <cell r="AN120">
            <v>17472</v>
          </cell>
          <cell r="AO120">
            <v>1946</v>
          </cell>
          <cell r="AP120">
            <v>1304</v>
          </cell>
          <cell r="AQ120">
            <v>3250</v>
          </cell>
          <cell r="AR120">
            <v>2549</v>
          </cell>
          <cell r="AS120">
            <v>998</v>
          </cell>
          <cell r="AT120">
            <v>3547</v>
          </cell>
          <cell r="AU120">
            <v>3021</v>
          </cell>
          <cell r="AV120">
            <v>1405</v>
          </cell>
          <cell r="AW120">
            <v>4426</v>
          </cell>
          <cell r="AX120">
            <v>2562</v>
          </cell>
          <cell r="AY120">
            <v>1372</v>
          </cell>
          <cell r="AZ120">
            <v>3934</v>
          </cell>
          <cell r="BA120">
            <v>15157</v>
          </cell>
          <cell r="BB120">
            <v>1285</v>
          </cell>
          <cell r="BC120">
            <v>1192</v>
          </cell>
          <cell r="BD120">
            <v>621</v>
          </cell>
          <cell r="BE120">
            <v>620</v>
          </cell>
          <cell r="BF120">
            <v>3718</v>
          </cell>
          <cell r="BG120">
            <v>871</v>
          </cell>
          <cell r="BH120">
            <v>839</v>
          </cell>
          <cell r="BI120">
            <v>6</v>
          </cell>
          <cell r="BJ120">
            <v>17</v>
          </cell>
          <cell r="BK120">
            <v>1733</v>
          </cell>
          <cell r="BL120">
            <v>1225</v>
          </cell>
          <cell r="BM120">
            <v>1220</v>
          </cell>
          <cell r="BN120">
            <v>144</v>
          </cell>
          <cell r="BO120">
            <v>126</v>
          </cell>
          <cell r="BP120">
            <v>2715</v>
          </cell>
          <cell r="BQ120">
            <v>1009</v>
          </cell>
          <cell r="BR120">
            <v>989</v>
          </cell>
          <cell r="BS120">
            <v>264</v>
          </cell>
          <cell r="BT120">
            <v>215</v>
          </cell>
          <cell r="BU120">
            <v>2477</v>
          </cell>
          <cell r="BV120">
            <v>10643</v>
          </cell>
          <cell r="BW120">
            <v>942</v>
          </cell>
          <cell r="BX120">
            <v>867</v>
          </cell>
          <cell r="BY120">
            <v>425</v>
          </cell>
          <cell r="BZ120">
            <v>387</v>
          </cell>
          <cell r="CA120">
            <v>2621</v>
          </cell>
          <cell r="CB120">
            <v>1225</v>
          </cell>
          <cell r="CC120">
            <v>1176</v>
          </cell>
          <cell r="CD120">
            <v>335</v>
          </cell>
          <cell r="CE120">
            <v>304</v>
          </cell>
          <cell r="CF120">
            <v>3040</v>
          </cell>
          <cell r="CG120">
            <v>2254</v>
          </cell>
          <cell r="CH120">
            <v>2191</v>
          </cell>
          <cell r="CI120">
            <v>283</v>
          </cell>
          <cell r="CJ120">
            <v>249</v>
          </cell>
          <cell r="CK120">
            <v>4977</v>
          </cell>
          <cell r="CL120">
            <v>1263</v>
          </cell>
          <cell r="CM120">
            <v>1058</v>
          </cell>
          <cell r="CN120">
            <v>330</v>
          </cell>
          <cell r="CO120">
            <v>308</v>
          </cell>
          <cell r="CP120">
            <v>2959</v>
          </cell>
          <cell r="CQ120">
            <v>13597</v>
          </cell>
          <cell r="CR120">
            <v>675</v>
          </cell>
          <cell r="CS120">
            <v>661</v>
          </cell>
          <cell r="CT120">
            <v>275</v>
          </cell>
          <cell r="CU120">
            <v>249</v>
          </cell>
          <cell r="CV120">
            <v>1860</v>
          </cell>
          <cell r="CW120">
            <v>972</v>
          </cell>
          <cell r="CX120">
            <v>969</v>
          </cell>
          <cell r="CY120">
            <v>454</v>
          </cell>
          <cell r="CZ120">
            <v>444</v>
          </cell>
          <cell r="DA120">
            <v>2839</v>
          </cell>
          <cell r="DB120">
            <v>1906</v>
          </cell>
          <cell r="DC120">
            <v>1523</v>
          </cell>
          <cell r="DD120">
            <v>514</v>
          </cell>
          <cell r="DE120">
            <v>499</v>
          </cell>
          <cell r="DF120">
            <v>4442</v>
          </cell>
          <cell r="DG120">
            <v>872</v>
          </cell>
          <cell r="DH120">
            <v>891</v>
          </cell>
          <cell r="DI120">
            <v>450</v>
          </cell>
          <cell r="DJ120">
            <v>447</v>
          </cell>
          <cell r="DK120">
            <v>2660</v>
          </cell>
          <cell r="DL120">
            <v>11801</v>
          </cell>
        </row>
        <row r="121">
          <cell r="A121" t="str">
            <v>МАППИсилькульСФО</v>
          </cell>
          <cell r="B121" t="str">
            <v>Новосибирский</v>
          </cell>
          <cell r="C121" t="str">
            <v>Исилькуль</v>
          </cell>
          <cell r="D121" t="str">
            <v>АПП</v>
          </cell>
          <cell r="E121" t="str">
            <v>МАПП</v>
          </cell>
          <cell r="F121" t="str">
            <v>да</v>
          </cell>
          <cell r="G121" t="str">
            <v>СФО</v>
          </cell>
          <cell r="H121" t="str">
            <v>Омская область</v>
          </cell>
          <cell r="I121" t="str">
            <v>Не является признаком отнесения к МТК</v>
          </cell>
          <cell r="J121" t="str">
            <v>Не является признаком отнесения к МТК</v>
          </cell>
          <cell r="K121" t="str">
            <v>нет</v>
          </cell>
          <cell r="L121" t="str">
            <v>Республика Казахстан</v>
          </cell>
          <cell r="M121" t="str">
            <v>Каракога</v>
          </cell>
          <cell r="N121">
            <v>0</v>
          </cell>
          <cell r="O121">
            <v>52509</v>
          </cell>
          <cell r="P121">
            <v>89864</v>
          </cell>
          <cell r="Q121">
            <v>142373</v>
          </cell>
          <cell r="R121">
            <v>82175</v>
          </cell>
          <cell r="S121">
            <v>120932</v>
          </cell>
          <cell r="T121">
            <v>203107</v>
          </cell>
          <cell r="U121">
            <v>121214</v>
          </cell>
          <cell r="V121">
            <v>136314</v>
          </cell>
          <cell r="W121">
            <v>257528</v>
          </cell>
          <cell r="X121">
            <v>61135</v>
          </cell>
          <cell r="Y121">
            <v>109171</v>
          </cell>
          <cell r="Z121">
            <v>170306</v>
          </cell>
          <cell r="AA121">
            <v>773314</v>
          </cell>
          <cell r="AB121">
            <v>55062</v>
          </cell>
          <cell r="AC121">
            <v>93033</v>
          </cell>
          <cell r="AD121">
            <v>148095</v>
          </cell>
          <cell r="AE121">
            <v>78468</v>
          </cell>
          <cell r="AF121">
            <v>120383</v>
          </cell>
          <cell r="AG121">
            <v>198851</v>
          </cell>
          <cell r="AH121">
            <v>121326</v>
          </cell>
          <cell r="AI121">
            <v>142373</v>
          </cell>
          <cell r="AJ121">
            <v>263699</v>
          </cell>
          <cell r="AK121">
            <v>63064</v>
          </cell>
          <cell r="AL121">
            <v>115076</v>
          </cell>
          <cell r="AM121">
            <v>178140</v>
          </cell>
          <cell r="AN121">
            <v>788785</v>
          </cell>
          <cell r="AO121">
            <v>60765</v>
          </cell>
          <cell r="AP121">
            <v>103055</v>
          </cell>
          <cell r="AQ121">
            <v>163820</v>
          </cell>
          <cell r="AR121">
            <v>95825</v>
          </cell>
          <cell r="AS121">
            <v>124655</v>
          </cell>
          <cell r="AT121">
            <v>220480</v>
          </cell>
          <cell r="AU121">
            <v>159057</v>
          </cell>
          <cell r="AV121">
            <v>153700</v>
          </cell>
          <cell r="AW121">
            <v>312757</v>
          </cell>
          <cell r="AX121">
            <v>79155</v>
          </cell>
          <cell r="AY121">
            <v>129357</v>
          </cell>
          <cell r="AZ121">
            <v>208512</v>
          </cell>
          <cell r="BA121">
            <v>905569</v>
          </cell>
          <cell r="BB121">
            <v>31495</v>
          </cell>
          <cell r="BC121">
            <v>28901</v>
          </cell>
          <cell r="BD121">
            <v>46479</v>
          </cell>
          <cell r="BE121">
            <v>43409</v>
          </cell>
          <cell r="BF121">
            <v>150284</v>
          </cell>
          <cell r="BG121">
            <v>2563</v>
          </cell>
          <cell r="BH121">
            <v>2741</v>
          </cell>
          <cell r="BI121">
            <v>6212</v>
          </cell>
          <cell r="BJ121">
            <v>8174</v>
          </cell>
          <cell r="BK121">
            <v>19690</v>
          </cell>
          <cell r="BL121">
            <v>10793</v>
          </cell>
          <cell r="BM121">
            <v>11003</v>
          </cell>
          <cell r="BN121">
            <v>15221</v>
          </cell>
          <cell r="BO121">
            <v>14058</v>
          </cell>
          <cell r="BP121">
            <v>51075</v>
          </cell>
          <cell r="BQ121">
            <v>8188</v>
          </cell>
          <cell r="BR121">
            <v>9262</v>
          </cell>
          <cell r="BS121">
            <v>12638</v>
          </cell>
          <cell r="BT121">
            <v>13170</v>
          </cell>
          <cell r="BU121">
            <v>43258</v>
          </cell>
          <cell r="BV121">
            <v>264307</v>
          </cell>
          <cell r="BW121">
            <v>10749</v>
          </cell>
          <cell r="BX121">
            <v>10013</v>
          </cell>
          <cell r="BY121">
            <v>13372</v>
          </cell>
          <cell r="BZ121">
            <v>14077</v>
          </cell>
          <cell r="CA121">
            <v>48211</v>
          </cell>
          <cell r="CB121">
            <v>15792</v>
          </cell>
          <cell r="CC121">
            <v>17646</v>
          </cell>
          <cell r="CD121">
            <v>22140</v>
          </cell>
          <cell r="CE121">
            <v>21615</v>
          </cell>
          <cell r="CF121">
            <v>77193</v>
          </cell>
          <cell r="CG121">
            <v>24814</v>
          </cell>
          <cell r="CH121">
            <v>22294</v>
          </cell>
          <cell r="CI121">
            <v>29170</v>
          </cell>
          <cell r="CJ121">
            <v>28842</v>
          </cell>
          <cell r="CK121">
            <v>105120</v>
          </cell>
          <cell r="CL121">
            <v>16928</v>
          </cell>
          <cell r="CM121">
            <v>19067</v>
          </cell>
          <cell r="CN121">
            <v>23107</v>
          </cell>
          <cell r="CO121">
            <v>26825</v>
          </cell>
          <cell r="CP121">
            <v>85927</v>
          </cell>
          <cell r="CQ121">
            <v>316451</v>
          </cell>
          <cell r="CR121">
            <v>19792</v>
          </cell>
          <cell r="CS121">
            <v>17405</v>
          </cell>
          <cell r="CT121">
            <v>22773</v>
          </cell>
          <cell r="CU121">
            <v>23725</v>
          </cell>
          <cell r="CV121">
            <v>83695</v>
          </cell>
          <cell r="CW121">
            <v>44244</v>
          </cell>
          <cell r="CX121">
            <v>48430</v>
          </cell>
          <cell r="CY121">
            <v>46311</v>
          </cell>
          <cell r="CZ121">
            <v>47166</v>
          </cell>
          <cell r="DA121">
            <v>186151</v>
          </cell>
          <cell r="DB121">
            <v>88489</v>
          </cell>
          <cell r="DC121">
            <v>88511</v>
          </cell>
          <cell r="DD121">
            <v>56058</v>
          </cell>
          <cell r="DE121">
            <v>55239</v>
          </cell>
          <cell r="DF121">
            <v>288297</v>
          </cell>
          <cell r="DG121">
            <v>36443</v>
          </cell>
          <cell r="DH121">
            <v>36863</v>
          </cell>
          <cell r="DI121">
            <v>39834</v>
          </cell>
          <cell r="DJ121">
            <v>43705</v>
          </cell>
          <cell r="DK121">
            <v>156845</v>
          </cell>
          <cell r="DL121">
            <v>714988</v>
          </cell>
        </row>
        <row r="122">
          <cell r="A122" t="str">
            <v>ЖДППИсилькульСФО</v>
          </cell>
          <cell r="B122" t="str">
            <v>Новосибирский</v>
          </cell>
          <cell r="C122" t="str">
            <v>Исилькуль</v>
          </cell>
          <cell r="D122" t="str">
            <v>ЖДПП</v>
          </cell>
          <cell r="E122" t="str">
            <v>ЖДПП</v>
          </cell>
          <cell r="F122" t="str">
            <v>да</v>
          </cell>
          <cell r="G122" t="str">
            <v>СФО</v>
          </cell>
          <cell r="H122" t="str">
            <v>Омская область</v>
          </cell>
          <cell r="I122" t="str">
            <v>Не является признаком отнесения к МТК</v>
          </cell>
          <cell r="J122" t="str">
            <v>Не является признаком отнесения к МТК</v>
          </cell>
          <cell r="K122" t="str">
            <v>нет</v>
          </cell>
          <cell r="L122" t="str">
            <v>Республика Казахстан</v>
          </cell>
          <cell r="M122" t="str">
            <v>Булаево</v>
          </cell>
          <cell r="N122">
            <v>0</v>
          </cell>
          <cell r="O122">
            <v>34643</v>
          </cell>
          <cell r="P122">
            <v>58463</v>
          </cell>
          <cell r="Q122">
            <v>93106</v>
          </cell>
          <cell r="R122">
            <v>38673</v>
          </cell>
          <cell r="S122">
            <v>58152</v>
          </cell>
          <cell r="T122">
            <v>96825</v>
          </cell>
          <cell r="U122">
            <v>55044</v>
          </cell>
          <cell r="V122">
            <v>66560</v>
          </cell>
          <cell r="W122">
            <v>121604</v>
          </cell>
          <cell r="X122">
            <v>31690</v>
          </cell>
          <cell r="Y122">
            <v>63117</v>
          </cell>
          <cell r="Z122">
            <v>94807</v>
          </cell>
          <cell r="AA122">
            <v>406342</v>
          </cell>
          <cell r="AB122">
            <v>30935</v>
          </cell>
          <cell r="AC122">
            <v>53261</v>
          </cell>
          <cell r="AD122">
            <v>84196</v>
          </cell>
          <cell r="AE122">
            <v>35367</v>
          </cell>
          <cell r="AF122">
            <v>56664</v>
          </cell>
          <cell r="AG122">
            <v>92031</v>
          </cell>
          <cell r="AH122">
            <v>50592</v>
          </cell>
          <cell r="AI122">
            <v>62214</v>
          </cell>
          <cell r="AJ122">
            <v>112806</v>
          </cell>
          <cell r="AK122">
            <v>30501</v>
          </cell>
          <cell r="AL122">
            <v>60328</v>
          </cell>
          <cell r="AM122">
            <v>90829</v>
          </cell>
          <cell r="AN122">
            <v>379862</v>
          </cell>
          <cell r="AO122">
            <v>30104</v>
          </cell>
          <cell r="AP122">
            <v>50320</v>
          </cell>
          <cell r="AQ122">
            <v>80424</v>
          </cell>
          <cell r="AR122">
            <v>35699</v>
          </cell>
          <cell r="AS122">
            <v>50053</v>
          </cell>
          <cell r="AT122">
            <v>85752</v>
          </cell>
          <cell r="AU122">
            <v>49510</v>
          </cell>
          <cell r="AV122">
            <v>54433</v>
          </cell>
          <cell r="AW122">
            <v>103943</v>
          </cell>
          <cell r="AX122">
            <v>28503</v>
          </cell>
          <cell r="AY122">
            <v>51448</v>
          </cell>
          <cell r="AZ122">
            <v>79951</v>
          </cell>
          <cell r="BA122">
            <v>350070</v>
          </cell>
          <cell r="BB122">
            <v>14638</v>
          </cell>
          <cell r="BC122">
            <v>12107</v>
          </cell>
          <cell r="BD122">
            <v>21939</v>
          </cell>
          <cell r="BE122">
            <v>19176</v>
          </cell>
          <cell r="BF122">
            <v>67860</v>
          </cell>
          <cell r="BG122">
            <v>1172</v>
          </cell>
          <cell r="BH122">
            <v>829</v>
          </cell>
          <cell r="BI122">
            <v>1426</v>
          </cell>
          <cell r="BJ122">
            <v>1225</v>
          </cell>
          <cell r="BK122">
            <v>4652</v>
          </cell>
          <cell r="BL122">
            <v>1544</v>
          </cell>
          <cell r="BM122">
            <v>965</v>
          </cell>
          <cell r="BN122">
            <v>1937</v>
          </cell>
          <cell r="BO122">
            <v>1450</v>
          </cell>
          <cell r="BP122">
            <v>5896</v>
          </cell>
          <cell r="BQ122">
            <v>1384</v>
          </cell>
          <cell r="BR122">
            <v>1010</v>
          </cell>
          <cell r="BS122">
            <v>1543</v>
          </cell>
          <cell r="BT122">
            <v>1297</v>
          </cell>
          <cell r="BU122">
            <v>5234</v>
          </cell>
          <cell r="BV122">
            <v>83642</v>
          </cell>
          <cell r="BW122">
            <v>1149</v>
          </cell>
          <cell r="BX122">
            <v>1019</v>
          </cell>
          <cell r="BY122">
            <v>1080</v>
          </cell>
          <cell r="BZ122">
            <v>1228</v>
          </cell>
          <cell r="CA122">
            <v>4476</v>
          </cell>
          <cell r="CB122">
            <v>1205</v>
          </cell>
          <cell r="CC122">
            <v>940</v>
          </cell>
          <cell r="CD122">
            <v>1471</v>
          </cell>
          <cell r="CE122">
            <v>1552</v>
          </cell>
          <cell r="CF122">
            <v>5168</v>
          </cell>
          <cell r="CG122">
            <v>910</v>
          </cell>
          <cell r="CH122">
            <v>944</v>
          </cell>
          <cell r="CI122">
            <v>1823</v>
          </cell>
          <cell r="CJ122">
            <v>1987</v>
          </cell>
          <cell r="CK122">
            <v>5664</v>
          </cell>
          <cell r="CL122">
            <v>1008</v>
          </cell>
          <cell r="CM122">
            <v>937</v>
          </cell>
          <cell r="CN122">
            <v>1258</v>
          </cell>
          <cell r="CO122">
            <v>1316</v>
          </cell>
          <cell r="CP122">
            <v>4519</v>
          </cell>
          <cell r="CQ122">
            <v>19827</v>
          </cell>
          <cell r="CR122">
            <v>799</v>
          </cell>
          <cell r="CS122">
            <v>730</v>
          </cell>
          <cell r="CT122">
            <v>1121</v>
          </cell>
          <cell r="CU122">
            <v>1102</v>
          </cell>
          <cell r="CV122">
            <v>3752</v>
          </cell>
          <cell r="CW122">
            <v>5056</v>
          </cell>
          <cell r="CX122">
            <v>6966</v>
          </cell>
          <cell r="CY122">
            <v>5762</v>
          </cell>
          <cell r="CZ122">
            <v>5138</v>
          </cell>
          <cell r="DA122">
            <v>22922</v>
          </cell>
          <cell r="DB122">
            <v>26667</v>
          </cell>
          <cell r="DC122">
            <v>32637</v>
          </cell>
          <cell r="DD122">
            <v>18151</v>
          </cell>
          <cell r="DE122">
            <v>18565</v>
          </cell>
          <cell r="DF122">
            <v>96020</v>
          </cell>
          <cell r="DG122">
            <v>16626</v>
          </cell>
          <cell r="DH122">
            <v>20515</v>
          </cell>
          <cell r="DI122">
            <v>13190</v>
          </cell>
          <cell r="DJ122">
            <v>16332</v>
          </cell>
          <cell r="DK122">
            <v>66663</v>
          </cell>
          <cell r="DL122">
            <v>189357</v>
          </cell>
        </row>
        <row r="123">
          <cell r="A123" t="str">
            <v>МППКавказЮФО</v>
          </cell>
          <cell r="B123" t="str">
            <v>Сочинский</v>
          </cell>
          <cell r="C123" t="str">
            <v>Кавказ</v>
          </cell>
          <cell r="D123" t="str">
            <v>МПП</v>
          </cell>
          <cell r="E123" t="str">
            <v>МПП</v>
          </cell>
          <cell r="F123" t="str">
            <v>да</v>
          </cell>
          <cell r="G123" t="str">
            <v>ЮФО</v>
          </cell>
          <cell r="H123" t="str">
            <v>Краснодарский край</v>
          </cell>
          <cell r="I123" t="str">
            <v>АЧБ</v>
          </cell>
          <cell r="J123" t="str">
            <v>Морской</v>
          </cell>
          <cell r="K123" t="str">
            <v>нет</v>
          </cell>
          <cell r="L123" t="str">
            <v>утратило значение (Украина)</v>
          </cell>
          <cell r="M123" t="str">
            <v>утратило значение (Крым)</v>
          </cell>
          <cell r="N123">
            <v>876000</v>
          </cell>
          <cell r="O123">
            <v>1780</v>
          </cell>
          <cell r="P123">
            <v>3018</v>
          </cell>
          <cell r="Q123">
            <v>4798</v>
          </cell>
          <cell r="R123">
            <v>2105</v>
          </cell>
          <cell r="S123">
            <v>5308</v>
          </cell>
          <cell r="T123">
            <v>7413</v>
          </cell>
          <cell r="U123">
            <v>2094</v>
          </cell>
          <cell r="V123">
            <v>8036</v>
          </cell>
          <cell r="W123">
            <v>10130</v>
          </cell>
          <cell r="X123">
            <v>2321</v>
          </cell>
          <cell r="Y123">
            <v>6218</v>
          </cell>
          <cell r="Z123">
            <v>8539</v>
          </cell>
          <cell r="AA123">
            <v>30880</v>
          </cell>
          <cell r="AB123">
            <v>2096</v>
          </cell>
          <cell r="AC123">
            <v>4091</v>
          </cell>
          <cell r="AD123">
            <v>6187</v>
          </cell>
          <cell r="AE123">
            <v>1727</v>
          </cell>
          <cell r="AF123">
            <v>6380</v>
          </cell>
          <cell r="AG123">
            <v>8107</v>
          </cell>
          <cell r="AH123">
            <v>1715</v>
          </cell>
          <cell r="AI123">
            <v>9866</v>
          </cell>
          <cell r="AJ123">
            <v>11581</v>
          </cell>
          <cell r="AK123">
            <v>1936</v>
          </cell>
          <cell r="AL123">
            <v>6167</v>
          </cell>
          <cell r="AM123">
            <v>8103</v>
          </cell>
          <cell r="AN123">
            <v>33978</v>
          </cell>
          <cell r="AO123">
            <v>2821</v>
          </cell>
          <cell r="AP123">
            <v>3031</v>
          </cell>
          <cell r="AQ123">
            <v>5852</v>
          </cell>
          <cell r="AR123">
            <v>4172</v>
          </cell>
          <cell r="AS123">
            <v>4717</v>
          </cell>
          <cell r="AT123">
            <v>8889</v>
          </cell>
          <cell r="AU123">
            <v>3961</v>
          </cell>
          <cell r="AV123">
            <v>7383</v>
          </cell>
          <cell r="AW123">
            <v>11344</v>
          </cell>
          <cell r="AX123">
            <v>3259</v>
          </cell>
          <cell r="AY123">
            <v>5599</v>
          </cell>
          <cell r="AZ123">
            <v>8858</v>
          </cell>
          <cell r="BA123">
            <v>34943</v>
          </cell>
          <cell r="BB123">
            <v>1554</v>
          </cell>
          <cell r="BC123">
            <v>1973</v>
          </cell>
          <cell r="BD123">
            <v>1602</v>
          </cell>
          <cell r="BE123">
            <v>1527</v>
          </cell>
          <cell r="BF123">
            <v>6656</v>
          </cell>
          <cell r="BG123">
            <v>1737</v>
          </cell>
          <cell r="BH123">
            <v>2023</v>
          </cell>
          <cell r="BI123">
            <v>2443</v>
          </cell>
          <cell r="BJ123">
            <v>2589</v>
          </cell>
          <cell r="BK123">
            <v>8792</v>
          </cell>
          <cell r="BL123">
            <v>1622</v>
          </cell>
          <cell r="BM123">
            <v>1749</v>
          </cell>
          <cell r="BN123">
            <v>3769</v>
          </cell>
          <cell r="BO123">
            <v>3174</v>
          </cell>
          <cell r="BP123">
            <v>10314</v>
          </cell>
          <cell r="BQ123">
            <v>1504</v>
          </cell>
          <cell r="BR123">
            <v>1724</v>
          </cell>
          <cell r="BS123">
            <v>3158</v>
          </cell>
          <cell r="BT123">
            <v>3404</v>
          </cell>
          <cell r="BU123">
            <v>9790</v>
          </cell>
          <cell r="BV123">
            <v>35552</v>
          </cell>
          <cell r="BW123">
            <v>1753</v>
          </cell>
          <cell r="BX123">
            <v>1848</v>
          </cell>
          <cell r="BY123">
            <v>1555</v>
          </cell>
          <cell r="BZ123">
            <v>1671</v>
          </cell>
          <cell r="CA123">
            <v>6827</v>
          </cell>
          <cell r="CB123">
            <v>1946</v>
          </cell>
          <cell r="CC123">
            <v>2022</v>
          </cell>
          <cell r="CD123">
            <v>1983</v>
          </cell>
          <cell r="CE123">
            <v>2058</v>
          </cell>
          <cell r="CF123">
            <v>8009</v>
          </cell>
          <cell r="CG123">
            <v>1837</v>
          </cell>
          <cell r="CH123">
            <v>1891</v>
          </cell>
          <cell r="CI123">
            <v>2865</v>
          </cell>
          <cell r="CJ123">
            <v>2692</v>
          </cell>
          <cell r="CK123">
            <v>9285</v>
          </cell>
          <cell r="CL123">
            <v>1554</v>
          </cell>
          <cell r="CM123">
            <v>1752</v>
          </cell>
          <cell r="CN123">
            <v>2167</v>
          </cell>
          <cell r="CO123">
            <v>2270</v>
          </cell>
          <cell r="CP123">
            <v>7743</v>
          </cell>
          <cell r="CQ123">
            <v>31864</v>
          </cell>
          <cell r="CR123">
            <v>1949</v>
          </cell>
          <cell r="CS123">
            <v>1914</v>
          </cell>
          <cell r="CT123">
            <v>1343</v>
          </cell>
          <cell r="CU123">
            <v>1535</v>
          </cell>
          <cell r="CV123">
            <v>6741</v>
          </cell>
          <cell r="CW123">
            <v>2571</v>
          </cell>
          <cell r="CX123">
            <v>2508</v>
          </cell>
          <cell r="CY123">
            <v>2673</v>
          </cell>
          <cell r="CZ123">
            <v>2604</v>
          </cell>
          <cell r="DA123">
            <v>10356</v>
          </cell>
          <cell r="DB123">
            <v>2973</v>
          </cell>
          <cell r="DC123">
            <v>2778</v>
          </cell>
          <cell r="DD123">
            <v>5705</v>
          </cell>
          <cell r="DE123">
            <v>4240</v>
          </cell>
          <cell r="DF123">
            <v>15696</v>
          </cell>
          <cell r="DG123">
            <v>2319</v>
          </cell>
          <cell r="DH123">
            <v>2409</v>
          </cell>
          <cell r="DI123">
            <v>4518</v>
          </cell>
          <cell r="DJ123">
            <v>4509</v>
          </cell>
          <cell r="DK123">
            <v>13755</v>
          </cell>
          <cell r="DL123">
            <v>46548</v>
          </cell>
        </row>
        <row r="124">
          <cell r="A124" t="str">
            <v>МАППКазанскоеУФО</v>
          </cell>
          <cell r="B124" t="str">
            <v>Уральский</v>
          </cell>
          <cell r="C124" t="str">
            <v>Казанское</v>
          </cell>
          <cell r="D124" t="str">
            <v>АПП</v>
          </cell>
          <cell r="E124" t="str">
            <v>МАПП</v>
          </cell>
          <cell r="F124" t="str">
            <v>да</v>
          </cell>
          <cell r="G124" t="str">
            <v>УФО</v>
          </cell>
          <cell r="H124" t="str">
            <v>Тюменская область</v>
          </cell>
          <cell r="I124" t="str">
            <v>Не является признаком отнесения к МТК</v>
          </cell>
          <cell r="J124" t="str">
            <v>Не является признаком отнесения к МТК</v>
          </cell>
          <cell r="K124" t="str">
            <v>нет</v>
          </cell>
          <cell r="L124" t="str">
            <v>Республика Казахстан</v>
          </cell>
          <cell r="M124" t="str">
            <v>Кызыл Жар</v>
          </cell>
          <cell r="N124">
            <v>0</v>
          </cell>
          <cell r="O124">
            <v>31976</v>
          </cell>
          <cell r="P124">
            <v>46060</v>
          </cell>
          <cell r="Q124">
            <v>78036</v>
          </cell>
          <cell r="R124">
            <v>48544</v>
          </cell>
          <cell r="S124">
            <v>59790</v>
          </cell>
          <cell r="T124">
            <v>108334</v>
          </cell>
          <cell r="U124">
            <v>84368</v>
          </cell>
          <cell r="V124">
            <v>69758</v>
          </cell>
          <cell r="W124">
            <v>154126</v>
          </cell>
          <cell r="X124">
            <v>38139</v>
          </cell>
          <cell r="Y124">
            <v>59548</v>
          </cell>
          <cell r="Z124">
            <v>97687</v>
          </cell>
          <cell r="AA124">
            <v>438183</v>
          </cell>
          <cell r="AB124">
            <v>34868</v>
          </cell>
          <cell r="AC124">
            <v>46622</v>
          </cell>
          <cell r="AD124">
            <v>81490</v>
          </cell>
          <cell r="AE124">
            <v>54024</v>
          </cell>
          <cell r="AF124">
            <v>62809</v>
          </cell>
          <cell r="AG124">
            <v>116833</v>
          </cell>
          <cell r="AH124">
            <v>98353</v>
          </cell>
          <cell r="AI124">
            <v>85978</v>
          </cell>
          <cell r="AJ124">
            <v>184331</v>
          </cell>
          <cell r="AK124">
            <v>42237</v>
          </cell>
          <cell r="AL124">
            <v>66518</v>
          </cell>
          <cell r="AM124">
            <v>108755</v>
          </cell>
          <cell r="AN124">
            <v>491409</v>
          </cell>
          <cell r="AO124">
            <v>37569</v>
          </cell>
          <cell r="AP124">
            <v>54312</v>
          </cell>
          <cell r="AQ124">
            <v>91881</v>
          </cell>
          <cell r="AR124">
            <v>64598</v>
          </cell>
          <cell r="AS124">
            <v>72020</v>
          </cell>
          <cell r="AT124">
            <v>136618</v>
          </cell>
          <cell r="AU124">
            <v>107133</v>
          </cell>
          <cell r="AV124">
            <v>90644</v>
          </cell>
          <cell r="AW124">
            <v>197777</v>
          </cell>
          <cell r="AX124">
            <v>47569</v>
          </cell>
          <cell r="AY124">
            <v>68788</v>
          </cell>
          <cell r="AZ124">
            <v>116357</v>
          </cell>
          <cell r="BA124">
            <v>542633</v>
          </cell>
          <cell r="BB124">
            <v>18443</v>
          </cell>
          <cell r="BC124">
            <v>15937</v>
          </cell>
          <cell r="BD124">
            <v>23386</v>
          </cell>
          <cell r="BE124">
            <v>21867</v>
          </cell>
          <cell r="BF124">
            <v>79633</v>
          </cell>
          <cell r="BG124">
            <v>2</v>
          </cell>
          <cell r="BH124">
            <v>0</v>
          </cell>
          <cell r="BI124">
            <v>1</v>
          </cell>
          <cell r="BJ124">
            <v>28</v>
          </cell>
          <cell r="BK124">
            <v>31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79664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43009</v>
          </cell>
          <cell r="DC124">
            <v>39604</v>
          </cell>
          <cell r="DD124">
            <v>20741</v>
          </cell>
          <cell r="DE124">
            <v>19372</v>
          </cell>
          <cell r="DF124">
            <v>122726</v>
          </cell>
          <cell r="DG124">
            <v>19979</v>
          </cell>
          <cell r="DH124">
            <v>19016</v>
          </cell>
          <cell r="DI124">
            <v>17579</v>
          </cell>
          <cell r="DJ124">
            <v>19298</v>
          </cell>
          <cell r="DK124">
            <v>75872</v>
          </cell>
          <cell r="DL124">
            <v>198598</v>
          </cell>
        </row>
        <row r="125">
          <cell r="A125" t="str">
            <v>ВППКазаньПФО</v>
          </cell>
          <cell r="B125" t="str">
            <v>Волгоградский</v>
          </cell>
          <cell r="C125" t="str">
            <v>Казань</v>
          </cell>
          <cell r="D125" t="str">
            <v>ВПП</v>
          </cell>
          <cell r="E125" t="str">
            <v>ВПП</v>
          </cell>
          <cell r="F125" t="str">
            <v>да</v>
          </cell>
          <cell r="G125" t="str">
            <v>ПФО</v>
          </cell>
          <cell r="H125" t="str">
            <v>Республика Татарстан</v>
          </cell>
          <cell r="I125" t="str">
            <v>Не является признаком отнесения к МТК</v>
          </cell>
          <cell r="J125" t="str">
            <v>Не является признаком отнесения к МТК</v>
          </cell>
          <cell r="K125" t="str">
            <v>нет</v>
          </cell>
          <cell r="L125" t="str">
            <v>не применимо</v>
          </cell>
          <cell r="M125" t="str">
            <v>не применимо</v>
          </cell>
          <cell r="N125">
            <v>5080800</v>
          </cell>
          <cell r="O125">
            <v>69446</v>
          </cell>
          <cell r="P125">
            <v>21995</v>
          </cell>
          <cell r="Q125">
            <v>91441</v>
          </cell>
          <cell r="R125">
            <v>225391</v>
          </cell>
          <cell r="S125">
            <v>34173</v>
          </cell>
          <cell r="T125">
            <v>259564</v>
          </cell>
          <cell r="U125">
            <v>367511</v>
          </cell>
          <cell r="V125">
            <v>51194</v>
          </cell>
          <cell r="W125">
            <v>418705</v>
          </cell>
          <cell r="X125">
            <v>164454</v>
          </cell>
          <cell r="Y125">
            <v>39367</v>
          </cell>
          <cell r="Z125">
            <v>203821</v>
          </cell>
          <cell r="AA125">
            <v>973531</v>
          </cell>
          <cell r="AB125">
            <v>120015</v>
          </cell>
          <cell r="AC125">
            <v>34204</v>
          </cell>
          <cell r="AD125">
            <v>154219</v>
          </cell>
          <cell r="AE125">
            <v>301545</v>
          </cell>
          <cell r="AF125">
            <v>56248</v>
          </cell>
          <cell r="AG125">
            <v>357793</v>
          </cell>
          <cell r="AH125">
            <v>404222</v>
          </cell>
          <cell r="AI125">
            <v>64184</v>
          </cell>
          <cell r="AJ125">
            <v>468406</v>
          </cell>
          <cell r="AK125">
            <v>173852</v>
          </cell>
          <cell r="AL125">
            <v>41131</v>
          </cell>
          <cell r="AM125">
            <v>214983</v>
          </cell>
          <cell r="AN125">
            <v>1195401</v>
          </cell>
          <cell r="AO125">
            <v>115867</v>
          </cell>
          <cell r="AP125">
            <v>36333</v>
          </cell>
          <cell r="AQ125">
            <v>152200</v>
          </cell>
          <cell r="AR125">
            <v>352495</v>
          </cell>
          <cell r="AS125">
            <v>44118</v>
          </cell>
          <cell r="AT125">
            <v>396613</v>
          </cell>
          <cell r="AU125">
            <v>466913</v>
          </cell>
          <cell r="AV125">
            <v>57814</v>
          </cell>
          <cell r="AW125">
            <v>524727</v>
          </cell>
          <cell r="AX125">
            <v>247396</v>
          </cell>
          <cell r="AY125">
            <v>32433</v>
          </cell>
          <cell r="AZ125">
            <v>279829</v>
          </cell>
          <cell r="BA125">
            <v>1353369</v>
          </cell>
          <cell r="BB125">
            <v>71374</v>
          </cell>
          <cell r="BC125">
            <v>63917</v>
          </cell>
          <cell r="BD125">
            <v>13205</v>
          </cell>
          <cell r="BE125">
            <v>10441</v>
          </cell>
          <cell r="BF125">
            <v>158937</v>
          </cell>
          <cell r="BG125">
            <v>2036</v>
          </cell>
          <cell r="BH125">
            <v>947</v>
          </cell>
          <cell r="BI125">
            <v>150</v>
          </cell>
          <cell r="BJ125">
            <v>894</v>
          </cell>
          <cell r="BK125">
            <v>4027</v>
          </cell>
          <cell r="BL125">
            <v>55243</v>
          </cell>
          <cell r="BM125">
            <v>68470</v>
          </cell>
          <cell r="BN125">
            <v>915</v>
          </cell>
          <cell r="BO125">
            <v>5259</v>
          </cell>
          <cell r="BP125">
            <v>129887</v>
          </cell>
          <cell r="BQ125">
            <v>82986</v>
          </cell>
          <cell r="BR125">
            <v>69475</v>
          </cell>
          <cell r="BS125">
            <v>3603</v>
          </cell>
          <cell r="BT125">
            <v>8856</v>
          </cell>
          <cell r="BU125">
            <v>164920</v>
          </cell>
          <cell r="BV125">
            <v>457771</v>
          </cell>
          <cell r="BW125">
            <v>35545</v>
          </cell>
          <cell r="BX125">
            <v>37820</v>
          </cell>
          <cell r="BY125">
            <v>8944</v>
          </cell>
          <cell r="BZ125">
            <v>4091</v>
          </cell>
          <cell r="CA125">
            <v>86400</v>
          </cell>
          <cell r="CB125">
            <v>43890</v>
          </cell>
          <cell r="CC125">
            <v>54345</v>
          </cell>
          <cell r="CD125">
            <v>38781</v>
          </cell>
          <cell r="CE125">
            <v>7499</v>
          </cell>
          <cell r="CF125">
            <v>144515</v>
          </cell>
          <cell r="CG125">
            <v>221012</v>
          </cell>
          <cell r="CH125">
            <v>229079</v>
          </cell>
          <cell r="CI125">
            <v>36378</v>
          </cell>
          <cell r="CJ125">
            <v>14650</v>
          </cell>
          <cell r="CK125">
            <v>501119</v>
          </cell>
          <cell r="CL125">
            <v>161771</v>
          </cell>
          <cell r="CM125">
            <v>148339</v>
          </cell>
          <cell r="CN125">
            <v>27437</v>
          </cell>
          <cell r="CO125">
            <v>23969</v>
          </cell>
          <cell r="CP125">
            <v>361516</v>
          </cell>
          <cell r="CQ125">
            <v>1093550</v>
          </cell>
          <cell r="CR125">
            <v>61519</v>
          </cell>
          <cell r="CS125">
            <v>59860</v>
          </cell>
          <cell r="CT125">
            <v>27593</v>
          </cell>
          <cell r="CU125">
            <v>15990</v>
          </cell>
          <cell r="CV125">
            <v>164962</v>
          </cell>
          <cell r="CW125">
            <v>53716</v>
          </cell>
          <cell r="CX125">
            <v>65536</v>
          </cell>
          <cell r="CY125">
            <v>32146</v>
          </cell>
          <cell r="CZ125">
            <v>22313</v>
          </cell>
          <cell r="DA125">
            <v>173711</v>
          </cell>
          <cell r="DB125">
            <v>127362</v>
          </cell>
          <cell r="DC125">
            <v>131624</v>
          </cell>
          <cell r="DD125">
            <v>39550</v>
          </cell>
          <cell r="DE125">
            <v>35192</v>
          </cell>
          <cell r="DF125">
            <v>333728</v>
          </cell>
          <cell r="DG125">
            <v>103803</v>
          </cell>
          <cell r="DH125">
            <v>103412</v>
          </cell>
          <cell r="DI125">
            <v>30222</v>
          </cell>
          <cell r="DJ125">
            <v>35843</v>
          </cell>
          <cell r="DK125">
            <v>273280</v>
          </cell>
          <cell r="DL125">
            <v>945681</v>
          </cell>
        </row>
        <row r="126">
          <cell r="A126" t="str">
            <v>ЖДППКайсацкоеЮФО</v>
          </cell>
          <cell r="B126" t="str">
            <v>Волгоградский</v>
          </cell>
          <cell r="C126" t="str">
            <v>Кайсацкое</v>
          </cell>
          <cell r="D126" t="str">
            <v>ЖДПП</v>
          </cell>
          <cell r="E126" t="str">
            <v>ЖДПП</v>
          </cell>
          <cell r="F126" t="str">
            <v>да</v>
          </cell>
          <cell r="G126" t="str">
            <v>ЮФО</v>
          </cell>
          <cell r="H126" t="str">
            <v>Волгоградская область</v>
          </cell>
          <cell r="I126" t="str">
            <v>Не является признаком отнесения к МТК</v>
          </cell>
          <cell r="J126" t="str">
            <v>Не является признаком отнесения к МТК</v>
          </cell>
          <cell r="K126" t="str">
            <v>нет</v>
          </cell>
          <cell r="L126" t="str">
            <v>Республика Казахстан</v>
          </cell>
          <cell r="M126" t="str">
            <v>Жаныбек</v>
          </cell>
          <cell r="N126">
            <v>0</v>
          </cell>
          <cell r="O126">
            <v>560</v>
          </cell>
          <cell r="P126">
            <v>47</v>
          </cell>
          <cell r="Q126">
            <v>607</v>
          </cell>
          <cell r="R126">
            <v>659</v>
          </cell>
          <cell r="S126">
            <v>24</v>
          </cell>
          <cell r="T126">
            <v>683</v>
          </cell>
          <cell r="U126">
            <v>407</v>
          </cell>
          <cell r="V126">
            <v>1</v>
          </cell>
          <cell r="W126">
            <v>408</v>
          </cell>
          <cell r="X126">
            <v>291</v>
          </cell>
          <cell r="Y126">
            <v>1</v>
          </cell>
          <cell r="Z126">
            <v>292</v>
          </cell>
          <cell r="AA126">
            <v>1990</v>
          </cell>
          <cell r="AB126">
            <v>159</v>
          </cell>
          <cell r="AC126">
            <v>0</v>
          </cell>
          <cell r="AD126">
            <v>159</v>
          </cell>
          <cell r="AE126">
            <v>479</v>
          </cell>
          <cell r="AF126">
            <v>0</v>
          </cell>
          <cell r="AG126">
            <v>479</v>
          </cell>
          <cell r="AH126">
            <v>120</v>
          </cell>
          <cell r="AI126">
            <v>0</v>
          </cell>
          <cell r="AJ126">
            <v>120</v>
          </cell>
          <cell r="AK126">
            <v>232</v>
          </cell>
          <cell r="AL126">
            <v>0</v>
          </cell>
          <cell r="AM126">
            <v>232</v>
          </cell>
          <cell r="AN126">
            <v>990</v>
          </cell>
          <cell r="AO126">
            <v>116</v>
          </cell>
          <cell r="AP126">
            <v>1</v>
          </cell>
          <cell r="AQ126">
            <v>117</v>
          </cell>
          <cell r="AR126">
            <v>126</v>
          </cell>
          <cell r="AS126">
            <v>0</v>
          </cell>
          <cell r="AT126">
            <v>126</v>
          </cell>
          <cell r="AU126">
            <v>92</v>
          </cell>
          <cell r="AV126">
            <v>0</v>
          </cell>
          <cell r="AW126">
            <v>92</v>
          </cell>
          <cell r="AX126">
            <v>162</v>
          </cell>
          <cell r="AY126">
            <v>0</v>
          </cell>
          <cell r="AZ126">
            <v>162</v>
          </cell>
          <cell r="BA126">
            <v>497</v>
          </cell>
          <cell r="BB126">
            <v>324</v>
          </cell>
          <cell r="BC126">
            <v>300</v>
          </cell>
          <cell r="BD126">
            <v>0</v>
          </cell>
          <cell r="BE126">
            <v>0</v>
          </cell>
          <cell r="BF126">
            <v>624</v>
          </cell>
          <cell r="BG126">
            <v>260</v>
          </cell>
          <cell r="BH126">
            <v>248</v>
          </cell>
          <cell r="BI126">
            <v>0</v>
          </cell>
          <cell r="BJ126">
            <v>1</v>
          </cell>
          <cell r="BK126">
            <v>509</v>
          </cell>
          <cell r="BL126">
            <v>232</v>
          </cell>
          <cell r="BM126">
            <v>229</v>
          </cell>
          <cell r="BN126">
            <v>0</v>
          </cell>
          <cell r="BO126">
            <v>0</v>
          </cell>
          <cell r="BP126">
            <v>461</v>
          </cell>
          <cell r="BQ126">
            <v>261</v>
          </cell>
          <cell r="BR126">
            <v>207</v>
          </cell>
          <cell r="BS126">
            <v>1</v>
          </cell>
          <cell r="BT126">
            <v>1</v>
          </cell>
          <cell r="BU126">
            <v>470</v>
          </cell>
          <cell r="BV126">
            <v>2064</v>
          </cell>
          <cell r="BW126">
            <v>290</v>
          </cell>
          <cell r="BX126">
            <v>257</v>
          </cell>
          <cell r="BY126">
            <v>0</v>
          </cell>
          <cell r="BZ126">
            <v>0</v>
          </cell>
          <cell r="CA126">
            <v>547</v>
          </cell>
          <cell r="CB126">
            <v>327</v>
          </cell>
          <cell r="CC126">
            <v>279</v>
          </cell>
          <cell r="CD126">
            <v>0</v>
          </cell>
          <cell r="CE126">
            <v>0</v>
          </cell>
          <cell r="CF126">
            <v>606</v>
          </cell>
          <cell r="CG126">
            <v>142</v>
          </cell>
          <cell r="CH126">
            <v>129</v>
          </cell>
          <cell r="CI126">
            <v>0</v>
          </cell>
          <cell r="CJ126">
            <v>0</v>
          </cell>
          <cell r="CK126">
            <v>271</v>
          </cell>
          <cell r="CL126">
            <v>71</v>
          </cell>
          <cell r="CM126">
            <v>74</v>
          </cell>
          <cell r="CN126">
            <v>0</v>
          </cell>
          <cell r="CO126">
            <v>0</v>
          </cell>
          <cell r="CP126">
            <v>145</v>
          </cell>
          <cell r="CQ126">
            <v>1569</v>
          </cell>
          <cell r="CR126">
            <v>122</v>
          </cell>
          <cell r="CS126">
            <v>95</v>
          </cell>
          <cell r="CT126">
            <v>0</v>
          </cell>
          <cell r="CU126">
            <v>0</v>
          </cell>
          <cell r="CV126">
            <v>217</v>
          </cell>
          <cell r="CW126">
            <v>115</v>
          </cell>
          <cell r="CX126">
            <v>104</v>
          </cell>
          <cell r="CY126">
            <v>0</v>
          </cell>
          <cell r="CZ126">
            <v>0</v>
          </cell>
          <cell r="DA126">
            <v>219</v>
          </cell>
          <cell r="DB126">
            <v>43</v>
          </cell>
          <cell r="DC126">
            <v>11</v>
          </cell>
          <cell r="DD126">
            <v>0</v>
          </cell>
          <cell r="DE126">
            <v>0</v>
          </cell>
          <cell r="DF126">
            <v>54</v>
          </cell>
          <cell r="DG126">
            <v>54</v>
          </cell>
          <cell r="DH126">
            <v>21</v>
          </cell>
          <cell r="DI126">
            <v>0</v>
          </cell>
          <cell r="DJ126">
            <v>0</v>
          </cell>
          <cell r="DK126">
            <v>75</v>
          </cell>
          <cell r="DL126">
            <v>565</v>
          </cell>
        </row>
        <row r="127">
          <cell r="A127" t="str">
            <v>МППКалининградСЗФО</v>
          </cell>
          <cell r="B127" t="str">
            <v>Калининградский</v>
          </cell>
          <cell r="C127" t="str">
            <v>Калининград</v>
          </cell>
          <cell r="D127" t="str">
            <v>МПП</v>
          </cell>
          <cell r="E127" t="str">
            <v>МПП</v>
          </cell>
          <cell r="F127" t="str">
            <v>да</v>
          </cell>
          <cell r="G127" t="str">
            <v>СЗФО</v>
          </cell>
          <cell r="H127" t="str">
            <v>Калининградская область</v>
          </cell>
          <cell r="I127" t="str">
            <v>Западный</v>
          </cell>
          <cell r="J127" t="str">
            <v>Морской</v>
          </cell>
          <cell r="K127" t="str">
            <v>нет</v>
          </cell>
          <cell r="L127" t="str">
            <v>не применимо</v>
          </cell>
          <cell r="M127" t="str">
            <v>не применимо</v>
          </cell>
          <cell r="N127">
            <v>3679200</v>
          </cell>
          <cell r="O127">
            <v>3932</v>
          </cell>
          <cell r="P127">
            <v>6897</v>
          </cell>
          <cell r="Q127">
            <v>10829</v>
          </cell>
          <cell r="R127">
            <v>6410</v>
          </cell>
          <cell r="S127">
            <v>10016</v>
          </cell>
          <cell r="T127">
            <v>16426</v>
          </cell>
          <cell r="U127">
            <v>6502</v>
          </cell>
          <cell r="V127">
            <v>10988</v>
          </cell>
          <cell r="W127">
            <v>17490</v>
          </cell>
          <cell r="X127">
            <v>5729</v>
          </cell>
          <cell r="Y127">
            <v>8362</v>
          </cell>
          <cell r="Z127">
            <v>14091</v>
          </cell>
          <cell r="AA127">
            <v>58836</v>
          </cell>
          <cell r="AB127">
            <v>5100</v>
          </cell>
          <cell r="AC127">
            <v>7170</v>
          </cell>
          <cell r="AD127">
            <v>12270</v>
          </cell>
          <cell r="AE127">
            <v>7324</v>
          </cell>
          <cell r="AF127">
            <v>11635</v>
          </cell>
          <cell r="AG127">
            <v>18959</v>
          </cell>
          <cell r="AH127">
            <v>6547</v>
          </cell>
          <cell r="AI127">
            <v>12515</v>
          </cell>
          <cell r="AJ127">
            <v>19062</v>
          </cell>
          <cell r="AK127">
            <v>5381</v>
          </cell>
          <cell r="AL127">
            <v>9007</v>
          </cell>
          <cell r="AM127">
            <v>14388</v>
          </cell>
          <cell r="AN127">
            <v>64679</v>
          </cell>
          <cell r="AO127">
            <v>3750</v>
          </cell>
          <cell r="AP127">
            <v>7512</v>
          </cell>
          <cell r="AQ127">
            <v>11262</v>
          </cell>
          <cell r="AR127">
            <v>6576</v>
          </cell>
          <cell r="AS127">
            <v>10858</v>
          </cell>
          <cell r="AT127">
            <v>17434</v>
          </cell>
          <cell r="AU127">
            <v>5579</v>
          </cell>
          <cell r="AV127">
            <v>8612</v>
          </cell>
          <cell r="AW127">
            <v>14191</v>
          </cell>
          <cell r="AX127">
            <v>4683</v>
          </cell>
          <cell r="AY127">
            <v>7371</v>
          </cell>
          <cell r="AZ127">
            <v>12054</v>
          </cell>
          <cell r="BA127">
            <v>54941</v>
          </cell>
          <cell r="BB127">
            <v>1584</v>
          </cell>
          <cell r="BC127">
            <v>1816</v>
          </cell>
          <cell r="BD127">
            <v>3371</v>
          </cell>
          <cell r="BE127">
            <v>3406</v>
          </cell>
          <cell r="BF127">
            <v>10177</v>
          </cell>
          <cell r="BG127">
            <v>2636</v>
          </cell>
          <cell r="BH127">
            <v>2643</v>
          </cell>
          <cell r="BI127">
            <v>3374</v>
          </cell>
          <cell r="BJ127">
            <v>3348</v>
          </cell>
          <cell r="BK127">
            <v>12001</v>
          </cell>
          <cell r="BL127">
            <v>1985</v>
          </cell>
          <cell r="BM127">
            <v>2090</v>
          </cell>
          <cell r="BN127">
            <v>3245</v>
          </cell>
          <cell r="BO127">
            <v>3195</v>
          </cell>
          <cell r="BP127">
            <v>10515</v>
          </cell>
          <cell r="BQ127">
            <v>3165</v>
          </cell>
          <cell r="BR127">
            <v>2511</v>
          </cell>
          <cell r="BS127">
            <v>3391</v>
          </cell>
          <cell r="BT127">
            <v>3351</v>
          </cell>
          <cell r="BU127">
            <v>12418</v>
          </cell>
          <cell r="BV127">
            <v>45111</v>
          </cell>
          <cell r="BW127">
            <v>2713</v>
          </cell>
          <cell r="BX127">
            <v>3085</v>
          </cell>
          <cell r="BY127">
            <v>3166</v>
          </cell>
          <cell r="BZ127">
            <v>3150</v>
          </cell>
          <cell r="CA127">
            <v>12114</v>
          </cell>
          <cell r="CB127">
            <v>2877</v>
          </cell>
          <cell r="CC127">
            <v>3393</v>
          </cell>
          <cell r="CD127">
            <v>3637</v>
          </cell>
          <cell r="CE127">
            <v>3642</v>
          </cell>
          <cell r="CF127">
            <v>13549</v>
          </cell>
          <cell r="CG127">
            <v>3053</v>
          </cell>
          <cell r="CH127">
            <v>2674</v>
          </cell>
          <cell r="CI127">
            <v>3934</v>
          </cell>
          <cell r="CJ127">
            <v>3904</v>
          </cell>
          <cell r="CK127">
            <v>13565</v>
          </cell>
          <cell r="CL127">
            <v>2319</v>
          </cell>
          <cell r="CM127">
            <v>2012</v>
          </cell>
          <cell r="CN127">
            <v>3825</v>
          </cell>
          <cell r="CO127">
            <v>3795</v>
          </cell>
          <cell r="CP127">
            <v>11951</v>
          </cell>
          <cell r="CQ127">
            <v>51179</v>
          </cell>
          <cell r="CR127">
            <v>2236</v>
          </cell>
          <cell r="CS127">
            <v>2225</v>
          </cell>
          <cell r="CT127">
            <v>2622</v>
          </cell>
          <cell r="CU127">
            <v>2695</v>
          </cell>
          <cell r="CV127">
            <v>9778</v>
          </cell>
          <cell r="CW127">
            <v>2147</v>
          </cell>
          <cell r="CX127">
            <v>2458</v>
          </cell>
          <cell r="CY127">
            <v>1129</v>
          </cell>
          <cell r="CZ127">
            <v>1124</v>
          </cell>
          <cell r="DA127">
            <v>6858</v>
          </cell>
          <cell r="DB127">
            <v>1660</v>
          </cell>
          <cell r="DC127">
            <v>1930</v>
          </cell>
          <cell r="DD127">
            <v>717</v>
          </cell>
          <cell r="DE127">
            <v>697</v>
          </cell>
          <cell r="DF127">
            <v>5004</v>
          </cell>
          <cell r="DG127">
            <v>1736</v>
          </cell>
          <cell r="DH127">
            <v>1277</v>
          </cell>
          <cell r="DI127">
            <v>939</v>
          </cell>
          <cell r="DJ127">
            <v>951</v>
          </cell>
          <cell r="DK127">
            <v>4903</v>
          </cell>
          <cell r="DL127">
            <v>26543</v>
          </cell>
        </row>
        <row r="128">
          <cell r="A128" t="str">
            <v>ВППКалининград (Храброво)СЗФО</v>
          </cell>
          <cell r="B128" t="str">
            <v>Калининградский</v>
          </cell>
          <cell r="C128" t="str">
            <v>Калининград (Храброво)</v>
          </cell>
          <cell r="D128" t="str">
            <v>ВПП</v>
          </cell>
          <cell r="E128" t="str">
            <v>ВПП</v>
          </cell>
          <cell r="F128" t="str">
            <v>да</v>
          </cell>
          <cell r="G128" t="str">
            <v>СЗФО</v>
          </cell>
          <cell r="H128" t="str">
            <v>Калининградская область</v>
          </cell>
          <cell r="I128" t="str">
            <v>Не является признаком отнесения к МТК</v>
          </cell>
          <cell r="J128" t="str">
            <v>Не является признаком отнесения к МТК</v>
          </cell>
          <cell r="K128" t="str">
            <v>нет</v>
          </cell>
          <cell r="L128" t="str">
            <v>не применимо</v>
          </cell>
          <cell r="M128" t="str">
            <v>не применимо</v>
          </cell>
          <cell r="N128">
            <v>3854400</v>
          </cell>
          <cell r="O128">
            <v>202</v>
          </cell>
          <cell r="P128">
            <v>3049</v>
          </cell>
          <cell r="Q128">
            <v>3251</v>
          </cell>
          <cell r="R128">
            <v>34806</v>
          </cell>
          <cell r="S128">
            <v>9240</v>
          </cell>
          <cell r="T128">
            <v>44046</v>
          </cell>
          <cell r="U128">
            <v>59628</v>
          </cell>
          <cell r="V128">
            <v>17017</v>
          </cell>
          <cell r="W128">
            <v>76645</v>
          </cell>
          <cell r="X128">
            <v>14911</v>
          </cell>
          <cell r="Y128">
            <v>11015</v>
          </cell>
          <cell r="Z128">
            <v>25926</v>
          </cell>
          <cell r="AA128">
            <v>149868</v>
          </cell>
          <cell r="AB128">
            <v>4176</v>
          </cell>
          <cell r="AC128">
            <v>9058</v>
          </cell>
          <cell r="AD128">
            <v>13234</v>
          </cell>
          <cell r="AE128">
            <v>41974</v>
          </cell>
          <cell r="AF128">
            <v>27340</v>
          </cell>
          <cell r="AG128">
            <v>69314</v>
          </cell>
          <cell r="AH128">
            <v>56652</v>
          </cell>
          <cell r="AI128">
            <v>23618</v>
          </cell>
          <cell r="AJ128">
            <v>80270</v>
          </cell>
          <cell r="AK128">
            <v>24262</v>
          </cell>
          <cell r="AL128">
            <v>14667</v>
          </cell>
          <cell r="AM128">
            <v>38929</v>
          </cell>
          <cell r="AN128">
            <v>201747</v>
          </cell>
          <cell r="AO128">
            <v>16585</v>
          </cell>
          <cell r="AP128">
            <v>12218</v>
          </cell>
          <cell r="AQ128">
            <v>28803</v>
          </cell>
          <cell r="AR128">
            <v>43561</v>
          </cell>
          <cell r="AS128">
            <v>16210</v>
          </cell>
          <cell r="AT128">
            <v>59771</v>
          </cell>
          <cell r="AU128">
            <v>49916</v>
          </cell>
          <cell r="AV128">
            <v>22067</v>
          </cell>
          <cell r="AW128">
            <v>71983</v>
          </cell>
          <cell r="AX128">
            <v>17068</v>
          </cell>
          <cell r="AY128">
            <v>13140</v>
          </cell>
          <cell r="AZ128">
            <v>30208</v>
          </cell>
          <cell r="BA128">
            <v>190765</v>
          </cell>
          <cell r="BB128">
            <v>2043</v>
          </cell>
          <cell r="BC128">
            <v>2062</v>
          </cell>
          <cell r="BD128">
            <v>4521</v>
          </cell>
          <cell r="BE128">
            <v>4499</v>
          </cell>
          <cell r="BF128">
            <v>13125</v>
          </cell>
          <cell r="BG128">
            <v>965</v>
          </cell>
          <cell r="BH128">
            <v>858</v>
          </cell>
          <cell r="BI128">
            <v>20</v>
          </cell>
          <cell r="BJ128">
            <v>33</v>
          </cell>
          <cell r="BK128">
            <v>1876</v>
          </cell>
          <cell r="BL128">
            <v>3284</v>
          </cell>
          <cell r="BM128">
            <v>4640</v>
          </cell>
          <cell r="BN128">
            <v>81</v>
          </cell>
          <cell r="BO128">
            <v>87</v>
          </cell>
          <cell r="BP128">
            <v>8092</v>
          </cell>
          <cell r="BQ128">
            <v>5643</v>
          </cell>
          <cell r="BR128">
            <v>4436</v>
          </cell>
          <cell r="BS128">
            <v>81</v>
          </cell>
          <cell r="BT128">
            <v>76</v>
          </cell>
          <cell r="BU128">
            <v>10236</v>
          </cell>
          <cell r="BV128">
            <v>33329</v>
          </cell>
          <cell r="BW128">
            <v>680</v>
          </cell>
          <cell r="BX128">
            <v>805</v>
          </cell>
          <cell r="BY128">
            <v>100</v>
          </cell>
          <cell r="BZ128">
            <v>110</v>
          </cell>
          <cell r="CA128">
            <v>1695</v>
          </cell>
          <cell r="CB128">
            <v>3672</v>
          </cell>
          <cell r="CC128">
            <v>4757</v>
          </cell>
          <cell r="CD128">
            <v>3184</v>
          </cell>
          <cell r="CE128">
            <v>289</v>
          </cell>
          <cell r="CF128">
            <v>11902</v>
          </cell>
          <cell r="CG128">
            <v>14937</v>
          </cell>
          <cell r="CH128">
            <v>15191</v>
          </cell>
          <cell r="CI128">
            <v>5509</v>
          </cell>
          <cell r="CJ128">
            <v>380</v>
          </cell>
          <cell r="CK128">
            <v>36017</v>
          </cell>
          <cell r="CL128">
            <v>13803</v>
          </cell>
          <cell r="CM128">
            <v>12413</v>
          </cell>
          <cell r="CN128">
            <v>2155</v>
          </cell>
          <cell r="CO128">
            <v>1275</v>
          </cell>
          <cell r="CP128">
            <v>29646</v>
          </cell>
          <cell r="CQ128">
            <v>79260</v>
          </cell>
          <cell r="CR128">
            <v>2881</v>
          </cell>
          <cell r="CS128">
            <v>3035</v>
          </cell>
          <cell r="CT128">
            <v>1140</v>
          </cell>
          <cell r="CU128">
            <v>1270</v>
          </cell>
          <cell r="CV128">
            <v>8326</v>
          </cell>
          <cell r="CW128">
            <v>5190</v>
          </cell>
          <cell r="CX128">
            <v>6331</v>
          </cell>
          <cell r="CY128">
            <v>781</v>
          </cell>
          <cell r="CZ128">
            <v>561</v>
          </cell>
          <cell r="DA128">
            <v>12863</v>
          </cell>
          <cell r="DB128">
            <v>11820</v>
          </cell>
          <cell r="DC128">
            <v>11991</v>
          </cell>
          <cell r="DD128">
            <v>837</v>
          </cell>
          <cell r="DE128">
            <v>876</v>
          </cell>
          <cell r="DF128">
            <v>25524</v>
          </cell>
          <cell r="DG128">
            <v>5574</v>
          </cell>
          <cell r="DH128">
            <v>6360</v>
          </cell>
          <cell r="DI128">
            <v>531</v>
          </cell>
          <cell r="DJ128">
            <v>696</v>
          </cell>
          <cell r="DK128">
            <v>13161</v>
          </cell>
          <cell r="DL128">
            <v>59874</v>
          </cell>
        </row>
        <row r="129">
          <cell r="A129" t="str">
            <v>ВППКалуга (Грабцево)ЦФО</v>
          </cell>
          <cell r="B129" t="str">
            <v>Брянский</v>
          </cell>
          <cell r="C129" t="str">
            <v>Калуга (Грабцево)</v>
          </cell>
          <cell r="D129" t="str">
            <v>ВПП</v>
          </cell>
          <cell r="E129" t="str">
            <v>ВПП</v>
          </cell>
          <cell r="F129" t="str">
            <v>да</v>
          </cell>
          <cell r="G129" t="str">
            <v>ЦФО</v>
          </cell>
          <cell r="H129" t="str">
            <v>Калужская область</v>
          </cell>
          <cell r="I129" t="str">
            <v>Не является признаком отнесения к МТК</v>
          </cell>
          <cell r="J129" t="str">
            <v>Не является признаком отнесения к МТК</v>
          </cell>
          <cell r="K129" t="str">
            <v>нет</v>
          </cell>
          <cell r="L129" t="str">
            <v>не применимо</v>
          </cell>
          <cell r="M129" t="str">
            <v>не применимо</v>
          </cell>
          <cell r="N129">
            <v>1752000</v>
          </cell>
          <cell r="O129">
            <v>209</v>
          </cell>
          <cell r="P129">
            <v>372</v>
          </cell>
          <cell r="Q129">
            <v>581</v>
          </cell>
          <cell r="R129">
            <v>357</v>
          </cell>
          <cell r="S129">
            <v>434</v>
          </cell>
          <cell r="T129">
            <v>791</v>
          </cell>
          <cell r="U129">
            <v>251</v>
          </cell>
          <cell r="V129">
            <v>351</v>
          </cell>
          <cell r="W129">
            <v>602</v>
          </cell>
          <cell r="X129">
            <v>289</v>
          </cell>
          <cell r="Y129">
            <v>330</v>
          </cell>
          <cell r="Z129">
            <v>619</v>
          </cell>
          <cell r="AA129">
            <v>2593</v>
          </cell>
          <cell r="AB129">
            <v>173</v>
          </cell>
          <cell r="AC129">
            <v>258</v>
          </cell>
          <cell r="AD129">
            <v>431</v>
          </cell>
          <cell r="AE129">
            <v>5529</v>
          </cell>
          <cell r="AF129">
            <v>369</v>
          </cell>
          <cell r="AG129">
            <v>5898</v>
          </cell>
          <cell r="AH129">
            <v>3293</v>
          </cell>
          <cell r="AI129">
            <v>304</v>
          </cell>
          <cell r="AJ129">
            <v>3597</v>
          </cell>
          <cell r="AK129">
            <v>290</v>
          </cell>
          <cell r="AL129">
            <v>289</v>
          </cell>
          <cell r="AM129">
            <v>579</v>
          </cell>
          <cell r="AN129">
            <v>10505</v>
          </cell>
          <cell r="AO129">
            <v>273</v>
          </cell>
          <cell r="AP129">
            <v>247</v>
          </cell>
          <cell r="AQ129">
            <v>520</v>
          </cell>
          <cell r="AR129">
            <v>4542</v>
          </cell>
          <cell r="AS129">
            <v>447</v>
          </cell>
          <cell r="AT129">
            <v>4989</v>
          </cell>
          <cell r="AU129">
            <v>8356</v>
          </cell>
          <cell r="AV129">
            <v>320</v>
          </cell>
          <cell r="AW129">
            <v>8676</v>
          </cell>
          <cell r="AX129">
            <v>545</v>
          </cell>
          <cell r="AY129">
            <v>631</v>
          </cell>
          <cell r="AZ129">
            <v>1176</v>
          </cell>
          <cell r="BA129">
            <v>15361</v>
          </cell>
          <cell r="BB129">
            <v>682</v>
          </cell>
          <cell r="BC129">
            <v>598</v>
          </cell>
          <cell r="BD129">
            <v>595</v>
          </cell>
          <cell r="BE129">
            <v>519</v>
          </cell>
          <cell r="BF129">
            <v>2394</v>
          </cell>
          <cell r="BG129">
            <v>186</v>
          </cell>
          <cell r="BH129">
            <v>91</v>
          </cell>
          <cell r="BI129">
            <v>46</v>
          </cell>
          <cell r="BJ129">
            <v>164</v>
          </cell>
          <cell r="BK129">
            <v>487</v>
          </cell>
          <cell r="BL129">
            <v>216</v>
          </cell>
          <cell r="BM129">
            <v>153</v>
          </cell>
          <cell r="BN129">
            <v>142</v>
          </cell>
          <cell r="BO129">
            <v>182</v>
          </cell>
          <cell r="BP129">
            <v>693</v>
          </cell>
          <cell r="BQ129">
            <v>21</v>
          </cell>
          <cell r="BR129">
            <v>20</v>
          </cell>
          <cell r="BS129">
            <v>36</v>
          </cell>
          <cell r="BT129">
            <v>39</v>
          </cell>
          <cell r="BU129">
            <v>116</v>
          </cell>
          <cell r="BV129">
            <v>3690</v>
          </cell>
          <cell r="BW129">
            <v>9</v>
          </cell>
          <cell r="BX129">
            <v>21</v>
          </cell>
          <cell r="BY129">
            <v>38</v>
          </cell>
          <cell r="BZ129">
            <v>22</v>
          </cell>
          <cell r="CA129">
            <v>90</v>
          </cell>
          <cell r="CB129">
            <v>421</v>
          </cell>
          <cell r="CC129">
            <v>318</v>
          </cell>
          <cell r="CD129">
            <v>3625</v>
          </cell>
          <cell r="CE129">
            <v>69</v>
          </cell>
          <cell r="CF129">
            <v>4433</v>
          </cell>
          <cell r="CG129">
            <v>4010</v>
          </cell>
          <cell r="CH129">
            <v>3301</v>
          </cell>
          <cell r="CI129">
            <v>10356</v>
          </cell>
          <cell r="CJ129">
            <v>1660</v>
          </cell>
          <cell r="CK129">
            <v>19327</v>
          </cell>
          <cell r="CL129">
            <v>7030</v>
          </cell>
          <cell r="CM129">
            <v>6384</v>
          </cell>
          <cell r="CN129">
            <v>13899</v>
          </cell>
          <cell r="CO129">
            <v>11402</v>
          </cell>
          <cell r="CP129">
            <v>38715</v>
          </cell>
          <cell r="CQ129">
            <v>62565</v>
          </cell>
          <cell r="CR129">
            <v>2047</v>
          </cell>
          <cell r="CS129">
            <v>1795</v>
          </cell>
          <cell r="CT129">
            <v>15130</v>
          </cell>
          <cell r="CU129">
            <v>4572</v>
          </cell>
          <cell r="CV129">
            <v>23544</v>
          </cell>
          <cell r="CW129">
            <v>718</v>
          </cell>
          <cell r="CX129">
            <v>996</v>
          </cell>
          <cell r="CY129">
            <v>527</v>
          </cell>
          <cell r="CZ129">
            <v>359</v>
          </cell>
          <cell r="DA129">
            <v>2600</v>
          </cell>
          <cell r="DB129">
            <v>1064</v>
          </cell>
          <cell r="DC129">
            <v>1092</v>
          </cell>
          <cell r="DD129">
            <v>327</v>
          </cell>
          <cell r="DE129">
            <v>294</v>
          </cell>
          <cell r="DF129">
            <v>2777</v>
          </cell>
          <cell r="DG129">
            <v>354</v>
          </cell>
          <cell r="DH129">
            <v>377</v>
          </cell>
          <cell r="DI129">
            <v>178</v>
          </cell>
          <cell r="DJ129">
            <v>174</v>
          </cell>
          <cell r="DK129">
            <v>1083</v>
          </cell>
          <cell r="DL129">
            <v>30004</v>
          </cell>
        </row>
        <row r="130">
          <cell r="A130" t="str">
            <v>МППКандалакшаСЗФО</v>
          </cell>
          <cell r="B130" t="str">
            <v>Мурманский</v>
          </cell>
          <cell r="C130" t="str">
            <v>Кандалакша</v>
          </cell>
          <cell r="D130" t="str">
            <v>МПП</v>
          </cell>
          <cell r="E130" t="str">
            <v>МПП</v>
          </cell>
          <cell r="F130" t="str">
            <v>да</v>
          </cell>
          <cell r="G130" t="str">
            <v>СЗФО</v>
          </cell>
          <cell r="H130" t="str">
            <v>Мурманская область</v>
          </cell>
          <cell r="I130" t="str">
            <v>Западный</v>
          </cell>
          <cell r="J130" t="str">
            <v>Морской</v>
          </cell>
          <cell r="K130" t="str">
            <v>да</v>
          </cell>
          <cell r="L130" t="str">
            <v>не применимо</v>
          </cell>
          <cell r="M130" t="str">
            <v>не применимо</v>
          </cell>
          <cell r="N130">
            <v>0</v>
          </cell>
          <cell r="O130">
            <v>227</v>
          </cell>
          <cell r="P130">
            <v>0</v>
          </cell>
          <cell r="Q130">
            <v>227</v>
          </cell>
          <cell r="R130">
            <v>52</v>
          </cell>
          <cell r="S130">
            <v>359</v>
          </cell>
          <cell r="T130">
            <v>411</v>
          </cell>
          <cell r="U130">
            <v>10</v>
          </cell>
          <cell r="V130">
            <v>649</v>
          </cell>
          <cell r="W130">
            <v>659</v>
          </cell>
          <cell r="X130">
            <v>2</v>
          </cell>
          <cell r="Y130">
            <v>686</v>
          </cell>
          <cell r="Z130">
            <v>688</v>
          </cell>
          <cell r="AA130">
            <v>1985</v>
          </cell>
          <cell r="AB130">
            <v>37</v>
          </cell>
          <cell r="AC130">
            <v>469</v>
          </cell>
          <cell r="AD130">
            <v>506</v>
          </cell>
          <cell r="AE130">
            <v>67</v>
          </cell>
          <cell r="AF130">
            <v>680</v>
          </cell>
          <cell r="AG130">
            <v>747</v>
          </cell>
          <cell r="AH130">
            <v>4</v>
          </cell>
          <cell r="AI130">
            <v>693</v>
          </cell>
          <cell r="AJ130">
            <v>697</v>
          </cell>
          <cell r="AK130">
            <v>16</v>
          </cell>
          <cell r="AL130">
            <v>768</v>
          </cell>
          <cell r="AM130">
            <v>784</v>
          </cell>
          <cell r="AN130">
            <v>2734</v>
          </cell>
          <cell r="AO130">
            <v>82</v>
          </cell>
          <cell r="AP130">
            <v>636</v>
          </cell>
          <cell r="AQ130">
            <v>718</v>
          </cell>
          <cell r="AR130">
            <v>26</v>
          </cell>
          <cell r="AS130">
            <v>706</v>
          </cell>
          <cell r="AT130">
            <v>732</v>
          </cell>
          <cell r="AU130">
            <v>7</v>
          </cell>
          <cell r="AV130">
            <v>738</v>
          </cell>
          <cell r="AW130">
            <v>745</v>
          </cell>
          <cell r="AX130">
            <v>14</v>
          </cell>
          <cell r="AY130">
            <v>703</v>
          </cell>
          <cell r="AZ130">
            <v>717</v>
          </cell>
          <cell r="BA130">
            <v>2912</v>
          </cell>
          <cell r="BB130">
            <v>1</v>
          </cell>
          <cell r="BC130">
            <v>1</v>
          </cell>
          <cell r="BD130">
            <v>55</v>
          </cell>
          <cell r="BE130">
            <v>55</v>
          </cell>
          <cell r="BF130">
            <v>112</v>
          </cell>
          <cell r="BG130">
            <v>11</v>
          </cell>
          <cell r="BH130">
            <v>11</v>
          </cell>
          <cell r="BI130">
            <v>177</v>
          </cell>
          <cell r="BJ130">
            <v>162</v>
          </cell>
          <cell r="BK130">
            <v>361</v>
          </cell>
          <cell r="BL130">
            <v>2</v>
          </cell>
          <cell r="BM130">
            <v>3</v>
          </cell>
          <cell r="BN130">
            <v>130</v>
          </cell>
          <cell r="BO130">
            <v>125</v>
          </cell>
          <cell r="BP130">
            <v>260</v>
          </cell>
          <cell r="BQ130">
            <v>1</v>
          </cell>
          <cell r="BR130">
            <v>1</v>
          </cell>
          <cell r="BS130">
            <v>133</v>
          </cell>
          <cell r="BT130">
            <v>117</v>
          </cell>
          <cell r="BU130">
            <v>252</v>
          </cell>
          <cell r="BV130">
            <v>985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3</v>
          </cell>
          <cell r="CC130">
            <v>1</v>
          </cell>
          <cell r="CD130">
            <v>133</v>
          </cell>
          <cell r="CE130">
            <v>113</v>
          </cell>
          <cell r="CF130">
            <v>250</v>
          </cell>
          <cell r="CG130">
            <v>19</v>
          </cell>
          <cell r="CH130">
            <v>23</v>
          </cell>
          <cell r="CI130">
            <v>167</v>
          </cell>
          <cell r="CJ130">
            <v>185</v>
          </cell>
          <cell r="CK130">
            <v>394</v>
          </cell>
          <cell r="CL130">
            <v>1</v>
          </cell>
          <cell r="CM130">
            <v>12</v>
          </cell>
          <cell r="CN130">
            <v>176</v>
          </cell>
          <cell r="CO130">
            <v>142</v>
          </cell>
          <cell r="CP130">
            <v>331</v>
          </cell>
          <cell r="CQ130">
            <v>975</v>
          </cell>
          <cell r="CR130">
            <v>0</v>
          </cell>
          <cell r="CS130">
            <v>0</v>
          </cell>
          <cell r="CT130">
            <v>114</v>
          </cell>
          <cell r="CU130">
            <v>149</v>
          </cell>
          <cell r="CV130">
            <v>263</v>
          </cell>
          <cell r="CW130">
            <v>3</v>
          </cell>
          <cell r="CX130">
            <v>2</v>
          </cell>
          <cell r="CY130">
            <v>284</v>
          </cell>
          <cell r="CZ130">
            <v>286</v>
          </cell>
          <cell r="DA130">
            <v>575</v>
          </cell>
          <cell r="DB130">
            <v>17</v>
          </cell>
          <cell r="DC130">
            <v>6</v>
          </cell>
          <cell r="DD130">
            <v>190</v>
          </cell>
          <cell r="DE130">
            <v>122</v>
          </cell>
          <cell r="DF130">
            <v>335</v>
          </cell>
          <cell r="DG130">
            <v>14</v>
          </cell>
          <cell r="DH130">
            <v>1</v>
          </cell>
          <cell r="DI130">
            <v>237</v>
          </cell>
          <cell r="DJ130">
            <v>76</v>
          </cell>
          <cell r="DK130">
            <v>328</v>
          </cell>
          <cell r="DL130">
            <v>1501</v>
          </cell>
        </row>
        <row r="131">
          <cell r="A131" t="str">
            <v>МАПППограничныйДФО</v>
          </cell>
          <cell r="B131" t="str">
            <v>Владивостокский</v>
          </cell>
          <cell r="C131" t="str">
            <v>Пограничный</v>
          </cell>
          <cell r="D131" t="str">
            <v>АПП</v>
          </cell>
          <cell r="E131" t="str">
            <v>МАПП</v>
          </cell>
          <cell r="F131" t="str">
            <v>да</v>
          </cell>
          <cell r="G131" t="str">
            <v>ДФО</v>
          </cell>
          <cell r="H131" t="str">
            <v>Приморский край</v>
          </cell>
          <cell r="I131" t="str">
            <v>Восток</v>
          </cell>
          <cell r="J131" t="str">
            <v>РК (сухопутный)</v>
          </cell>
          <cell r="K131" t="str">
            <v>нет</v>
          </cell>
          <cell r="L131" t="str">
            <v>Китайская Народная Республика</v>
          </cell>
          <cell r="M131" t="str">
            <v>Суйфэньхэ</v>
          </cell>
          <cell r="N131">
            <v>0</v>
          </cell>
          <cell r="O131">
            <v>145946</v>
          </cell>
          <cell r="P131">
            <v>35550</v>
          </cell>
          <cell r="Q131">
            <v>181496</v>
          </cell>
          <cell r="R131">
            <v>169234</v>
          </cell>
          <cell r="S131">
            <v>40947</v>
          </cell>
          <cell r="T131">
            <v>210181</v>
          </cell>
          <cell r="U131">
            <v>188433</v>
          </cell>
          <cell r="V131">
            <v>68476</v>
          </cell>
          <cell r="W131">
            <v>256909</v>
          </cell>
          <cell r="X131">
            <v>211312</v>
          </cell>
          <cell r="Y131">
            <v>33361</v>
          </cell>
          <cell r="Z131">
            <v>244673</v>
          </cell>
          <cell r="AA131">
            <v>893259</v>
          </cell>
          <cell r="AB131">
            <v>151505</v>
          </cell>
          <cell r="AC131">
            <v>27224</v>
          </cell>
          <cell r="AD131">
            <v>178729</v>
          </cell>
          <cell r="AE131">
            <v>189752</v>
          </cell>
          <cell r="AF131">
            <v>36639</v>
          </cell>
          <cell r="AG131">
            <v>226391</v>
          </cell>
          <cell r="AH131">
            <v>235631</v>
          </cell>
          <cell r="AI131">
            <v>50665</v>
          </cell>
          <cell r="AJ131">
            <v>286296</v>
          </cell>
          <cell r="AK131">
            <v>251122</v>
          </cell>
          <cell r="AL131">
            <v>29269</v>
          </cell>
          <cell r="AM131">
            <v>280391</v>
          </cell>
          <cell r="AN131">
            <v>971807</v>
          </cell>
          <cell r="AO131">
            <v>186669</v>
          </cell>
          <cell r="AP131">
            <v>27138</v>
          </cell>
          <cell r="AQ131">
            <v>213807</v>
          </cell>
          <cell r="AR131">
            <v>212659</v>
          </cell>
          <cell r="AS131">
            <v>35181</v>
          </cell>
          <cell r="AT131">
            <v>247840</v>
          </cell>
          <cell r="AU131">
            <v>257669</v>
          </cell>
          <cell r="AV131">
            <v>55381</v>
          </cell>
          <cell r="AW131">
            <v>313050</v>
          </cell>
          <cell r="AX131">
            <v>248853</v>
          </cell>
          <cell r="AY131">
            <v>28019</v>
          </cell>
          <cell r="AZ131">
            <v>276872</v>
          </cell>
          <cell r="BA131">
            <v>1051569</v>
          </cell>
          <cell r="BB131">
            <v>32767</v>
          </cell>
          <cell r="BC131">
            <v>31879</v>
          </cell>
          <cell r="BD131">
            <v>2144</v>
          </cell>
          <cell r="BE131">
            <v>7284</v>
          </cell>
          <cell r="BF131">
            <v>74074</v>
          </cell>
          <cell r="BG131">
            <v>3581</v>
          </cell>
          <cell r="BH131">
            <v>3294</v>
          </cell>
          <cell r="BI131">
            <v>1</v>
          </cell>
          <cell r="BJ131">
            <v>1691</v>
          </cell>
          <cell r="BK131">
            <v>8567</v>
          </cell>
          <cell r="BL131">
            <v>4988</v>
          </cell>
          <cell r="BM131">
            <v>4988</v>
          </cell>
          <cell r="BN131">
            <v>0</v>
          </cell>
          <cell r="BO131">
            <v>0</v>
          </cell>
          <cell r="BP131">
            <v>9976</v>
          </cell>
          <cell r="BQ131">
            <v>2614</v>
          </cell>
          <cell r="BR131">
            <v>2614</v>
          </cell>
          <cell r="BS131">
            <v>0</v>
          </cell>
          <cell r="BT131">
            <v>0</v>
          </cell>
          <cell r="BU131">
            <v>5228</v>
          </cell>
          <cell r="BV131">
            <v>97845</v>
          </cell>
          <cell r="BW131">
            <v>2037</v>
          </cell>
          <cell r="BX131">
            <v>2037</v>
          </cell>
          <cell r="BY131">
            <v>0</v>
          </cell>
          <cell r="BZ131">
            <v>0</v>
          </cell>
          <cell r="CA131">
            <v>4074</v>
          </cell>
          <cell r="CB131">
            <v>5075</v>
          </cell>
          <cell r="CC131">
            <v>5075</v>
          </cell>
          <cell r="CD131">
            <v>0</v>
          </cell>
          <cell r="CE131">
            <v>0</v>
          </cell>
          <cell r="CF131">
            <v>10150</v>
          </cell>
          <cell r="CG131">
            <v>4445</v>
          </cell>
          <cell r="CH131">
            <v>4445</v>
          </cell>
          <cell r="CI131">
            <v>0</v>
          </cell>
          <cell r="CJ131">
            <v>0</v>
          </cell>
          <cell r="CK131">
            <v>8890</v>
          </cell>
          <cell r="CL131">
            <v>4615</v>
          </cell>
          <cell r="CM131">
            <v>4615</v>
          </cell>
          <cell r="CN131">
            <v>0</v>
          </cell>
          <cell r="CO131">
            <v>0</v>
          </cell>
          <cell r="CP131">
            <v>9230</v>
          </cell>
          <cell r="CQ131">
            <v>32344</v>
          </cell>
          <cell r="CR131">
            <v>4101</v>
          </cell>
          <cell r="CS131">
            <v>4101</v>
          </cell>
          <cell r="CT131">
            <v>0</v>
          </cell>
          <cell r="CU131">
            <v>0</v>
          </cell>
          <cell r="CV131">
            <v>8202</v>
          </cell>
          <cell r="CW131">
            <v>5728</v>
          </cell>
          <cell r="CX131">
            <v>5728</v>
          </cell>
          <cell r="CY131">
            <v>0</v>
          </cell>
          <cell r="CZ131">
            <v>0</v>
          </cell>
          <cell r="DA131">
            <v>11456</v>
          </cell>
          <cell r="DB131">
            <v>6441</v>
          </cell>
          <cell r="DC131">
            <v>6441</v>
          </cell>
          <cell r="DD131">
            <v>0</v>
          </cell>
          <cell r="DE131">
            <v>0</v>
          </cell>
          <cell r="DF131">
            <v>12882</v>
          </cell>
          <cell r="DG131">
            <v>6400</v>
          </cell>
          <cell r="DH131">
            <v>6399</v>
          </cell>
          <cell r="DI131">
            <v>0</v>
          </cell>
          <cell r="DJ131">
            <v>0</v>
          </cell>
          <cell r="DK131">
            <v>12799</v>
          </cell>
          <cell r="DL131">
            <v>45339</v>
          </cell>
        </row>
        <row r="132">
          <cell r="A132" t="str">
            <v>ЖДППКарасукСФО</v>
          </cell>
          <cell r="B132" t="str">
            <v>Новосибирский</v>
          </cell>
          <cell r="C132" t="str">
            <v>Карасук</v>
          </cell>
          <cell r="D132" t="str">
            <v>ЖДПП</v>
          </cell>
          <cell r="E132" t="str">
            <v>ЖДПП</v>
          </cell>
          <cell r="F132" t="str">
            <v>да</v>
          </cell>
          <cell r="G132" t="str">
            <v>СФО</v>
          </cell>
          <cell r="H132" t="str">
            <v>Новосибирская область</v>
          </cell>
          <cell r="I132" t="str">
            <v>Не является признаком отнесения к МТК</v>
          </cell>
          <cell r="J132" t="str">
            <v>Не является признаком отнесения к МТК</v>
          </cell>
          <cell r="K132" t="str">
            <v>нет</v>
          </cell>
          <cell r="L132" t="str">
            <v>Республика Казахстан</v>
          </cell>
          <cell r="M132" t="str">
            <v>Мынкуль</v>
          </cell>
          <cell r="N132">
            <v>182500</v>
          </cell>
          <cell r="O132">
            <v>2635</v>
          </cell>
          <cell r="P132">
            <v>2080</v>
          </cell>
          <cell r="Q132">
            <v>4715</v>
          </cell>
          <cell r="R132">
            <v>3434</v>
          </cell>
          <cell r="S132">
            <v>2459</v>
          </cell>
          <cell r="T132">
            <v>5893</v>
          </cell>
          <cell r="U132">
            <v>4269</v>
          </cell>
          <cell r="V132">
            <v>2571</v>
          </cell>
          <cell r="W132">
            <v>6840</v>
          </cell>
          <cell r="X132">
            <v>4426</v>
          </cell>
          <cell r="Y132">
            <v>2332</v>
          </cell>
          <cell r="Z132">
            <v>6758</v>
          </cell>
          <cell r="AA132">
            <v>24206</v>
          </cell>
          <cell r="AB132">
            <v>2711</v>
          </cell>
          <cell r="AC132">
            <v>1980</v>
          </cell>
          <cell r="AD132">
            <v>4691</v>
          </cell>
          <cell r="AE132">
            <v>3612</v>
          </cell>
          <cell r="AF132">
            <v>2212</v>
          </cell>
          <cell r="AG132">
            <v>5824</v>
          </cell>
          <cell r="AH132">
            <v>3638</v>
          </cell>
          <cell r="AI132">
            <v>2323</v>
          </cell>
          <cell r="AJ132">
            <v>5961</v>
          </cell>
          <cell r="AK132">
            <v>5125</v>
          </cell>
          <cell r="AL132">
            <v>2332</v>
          </cell>
          <cell r="AM132">
            <v>7457</v>
          </cell>
          <cell r="AN132">
            <v>23933</v>
          </cell>
          <cell r="AO132">
            <v>2755</v>
          </cell>
          <cell r="AP132">
            <v>1815</v>
          </cell>
          <cell r="AQ132">
            <v>4570</v>
          </cell>
          <cell r="AR132">
            <v>3979</v>
          </cell>
          <cell r="AS132">
            <v>2260</v>
          </cell>
          <cell r="AT132">
            <v>6239</v>
          </cell>
          <cell r="AU132">
            <v>3967</v>
          </cell>
          <cell r="AV132">
            <v>2052</v>
          </cell>
          <cell r="AW132">
            <v>6019</v>
          </cell>
          <cell r="AX132">
            <v>2834</v>
          </cell>
          <cell r="AY132">
            <v>1991</v>
          </cell>
          <cell r="AZ132">
            <v>4825</v>
          </cell>
          <cell r="BA132">
            <v>21653</v>
          </cell>
          <cell r="BB132">
            <v>1145</v>
          </cell>
          <cell r="BC132">
            <v>1150</v>
          </cell>
          <cell r="BD132">
            <v>741</v>
          </cell>
          <cell r="BE132">
            <v>754</v>
          </cell>
          <cell r="BF132">
            <v>3790</v>
          </cell>
          <cell r="BG132">
            <v>379</v>
          </cell>
          <cell r="BH132">
            <v>389</v>
          </cell>
          <cell r="BI132">
            <v>69</v>
          </cell>
          <cell r="BJ132">
            <v>80</v>
          </cell>
          <cell r="BK132">
            <v>917</v>
          </cell>
          <cell r="BL132">
            <v>862</v>
          </cell>
          <cell r="BM132">
            <v>869</v>
          </cell>
          <cell r="BN132">
            <v>389</v>
          </cell>
          <cell r="BO132">
            <v>377</v>
          </cell>
          <cell r="BP132">
            <v>2497</v>
          </cell>
          <cell r="BQ132">
            <v>705</v>
          </cell>
          <cell r="BR132">
            <v>692</v>
          </cell>
          <cell r="BS132">
            <v>402</v>
          </cell>
          <cell r="BT132">
            <v>396</v>
          </cell>
          <cell r="BU132">
            <v>2195</v>
          </cell>
          <cell r="BV132">
            <v>9399</v>
          </cell>
          <cell r="BW132">
            <v>725</v>
          </cell>
          <cell r="BX132">
            <v>746</v>
          </cell>
          <cell r="BY132">
            <v>522</v>
          </cell>
          <cell r="BZ132">
            <v>510</v>
          </cell>
          <cell r="CA132">
            <v>2503</v>
          </cell>
          <cell r="CB132">
            <v>831</v>
          </cell>
          <cell r="CC132">
            <v>842</v>
          </cell>
          <cell r="CD132">
            <v>547</v>
          </cell>
          <cell r="CE132">
            <v>543</v>
          </cell>
          <cell r="CF132">
            <v>2763</v>
          </cell>
          <cell r="CG132">
            <v>1275</v>
          </cell>
          <cell r="CH132">
            <v>1577</v>
          </cell>
          <cell r="CI132">
            <v>584</v>
          </cell>
          <cell r="CJ132">
            <v>591</v>
          </cell>
          <cell r="CK132">
            <v>4027</v>
          </cell>
          <cell r="CL132">
            <v>1321</v>
          </cell>
          <cell r="CM132">
            <v>1227</v>
          </cell>
          <cell r="CN132">
            <v>590</v>
          </cell>
          <cell r="CO132">
            <v>575</v>
          </cell>
          <cell r="CP132">
            <v>3713</v>
          </cell>
          <cell r="CQ132">
            <v>13006</v>
          </cell>
          <cell r="CR132">
            <v>871</v>
          </cell>
          <cell r="CS132">
            <v>866</v>
          </cell>
          <cell r="CT132">
            <v>649</v>
          </cell>
          <cell r="CU132">
            <v>659</v>
          </cell>
          <cell r="CV132">
            <v>3045</v>
          </cell>
          <cell r="CW132">
            <v>1254</v>
          </cell>
          <cell r="CX132">
            <v>1272</v>
          </cell>
          <cell r="CY132">
            <v>730</v>
          </cell>
          <cell r="CZ132">
            <v>722</v>
          </cell>
          <cell r="DA132">
            <v>3978</v>
          </cell>
          <cell r="DB132">
            <v>2728</v>
          </cell>
          <cell r="DC132">
            <v>3076</v>
          </cell>
          <cell r="DD132">
            <v>858</v>
          </cell>
          <cell r="DE132">
            <v>867</v>
          </cell>
          <cell r="DF132">
            <v>7529</v>
          </cell>
          <cell r="DG132">
            <v>1139</v>
          </cell>
          <cell r="DH132">
            <v>1132</v>
          </cell>
          <cell r="DI132">
            <v>844</v>
          </cell>
          <cell r="DJ132">
            <v>836</v>
          </cell>
          <cell r="DK132">
            <v>3951</v>
          </cell>
          <cell r="DL132">
            <v>18503</v>
          </cell>
        </row>
        <row r="133">
          <cell r="A133" t="str">
            <v>МАППКараузекЮФО</v>
          </cell>
          <cell r="B133" t="str">
            <v>Волгоградский</v>
          </cell>
          <cell r="C133" t="str">
            <v>Караузек</v>
          </cell>
          <cell r="D133" t="str">
            <v>АПП</v>
          </cell>
          <cell r="E133" t="str">
            <v>МАПП</v>
          </cell>
          <cell r="F133" t="str">
            <v>да</v>
          </cell>
          <cell r="G133" t="str">
            <v>ЮФО</v>
          </cell>
          <cell r="H133" t="str">
            <v>Астраханская область</v>
          </cell>
          <cell r="I133" t="str">
            <v>Не является признаком отнесения к МТК</v>
          </cell>
          <cell r="J133" t="str">
            <v>Не является признаком отнесения к МТК</v>
          </cell>
          <cell r="K133" t="str">
            <v>нет</v>
          </cell>
          <cell r="L133" t="str">
            <v>Республика Казахстан</v>
          </cell>
          <cell r="M133" t="str">
            <v>Курмангазы</v>
          </cell>
          <cell r="N133">
            <v>0</v>
          </cell>
          <cell r="O133">
            <v>41617</v>
          </cell>
          <cell r="P133">
            <v>156451</v>
          </cell>
          <cell r="Q133">
            <v>198068</v>
          </cell>
          <cell r="R133">
            <v>54263</v>
          </cell>
          <cell r="S133">
            <v>202710</v>
          </cell>
          <cell r="T133">
            <v>256973</v>
          </cell>
          <cell r="U133">
            <v>65232</v>
          </cell>
          <cell r="V133">
            <v>215803</v>
          </cell>
          <cell r="W133">
            <v>281035</v>
          </cell>
          <cell r="X133">
            <v>49555</v>
          </cell>
          <cell r="Y133">
            <v>164042</v>
          </cell>
          <cell r="Z133">
            <v>213597</v>
          </cell>
          <cell r="AA133">
            <v>949673</v>
          </cell>
          <cell r="AB133">
            <v>38204</v>
          </cell>
          <cell r="AC133">
            <v>140935</v>
          </cell>
          <cell r="AD133">
            <v>179139</v>
          </cell>
          <cell r="AE133">
            <v>49333</v>
          </cell>
          <cell r="AF133">
            <v>176456</v>
          </cell>
          <cell r="AG133">
            <v>225789</v>
          </cell>
          <cell r="AH133">
            <v>59682</v>
          </cell>
          <cell r="AI133">
            <v>209002</v>
          </cell>
          <cell r="AJ133">
            <v>268684</v>
          </cell>
          <cell r="AK133">
            <v>45331</v>
          </cell>
          <cell r="AL133">
            <v>162237</v>
          </cell>
          <cell r="AM133">
            <v>207568</v>
          </cell>
          <cell r="AN133">
            <v>881180</v>
          </cell>
          <cell r="AO133">
            <v>36402</v>
          </cell>
          <cell r="AP133">
            <v>143140</v>
          </cell>
          <cell r="AQ133">
            <v>179542</v>
          </cell>
          <cell r="AR133">
            <v>48156</v>
          </cell>
          <cell r="AS133">
            <v>176095</v>
          </cell>
          <cell r="AT133">
            <v>224251</v>
          </cell>
          <cell r="AU133">
            <v>60278</v>
          </cell>
          <cell r="AV133">
            <v>230067</v>
          </cell>
          <cell r="AW133">
            <v>290345</v>
          </cell>
          <cell r="AX133">
            <v>47207</v>
          </cell>
          <cell r="AY133">
            <v>192311</v>
          </cell>
          <cell r="AZ133">
            <v>239518</v>
          </cell>
          <cell r="BA133">
            <v>933656</v>
          </cell>
          <cell r="BB133">
            <v>18894</v>
          </cell>
          <cell r="BC133">
            <v>17570</v>
          </cell>
          <cell r="BD133">
            <v>78180</v>
          </cell>
          <cell r="BE133">
            <v>54457</v>
          </cell>
          <cell r="BF133">
            <v>169101</v>
          </cell>
          <cell r="BG133">
            <v>3592</v>
          </cell>
          <cell r="BH133">
            <v>3063</v>
          </cell>
          <cell r="BI133">
            <v>12403</v>
          </cell>
          <cell r="BJ133">
            <v>11923</v>
          </cell>
          <cell r="BK133">
            <v>30981</v>
          </cell>
          <cell r="BL133">
            <v>6929</v>
          </cell>
          <cell r="BM133">
            <v>6576</v>
          </cell>
          <cell r="BN133">
            <v>16059</v>
          </cell>
          <cell r="BO133">
            <v>17260</v>
          </cell>
          <cell r="BP133">
            <v>46824</v>
          </cell>
          <cell r="BQ133">
            <v>5708</v>
          </cell>
          <cell r="BR133">
            <v>5510</v>
          </cell>
          <cell r="BS133">
            <v>19852</v>
          </cell>
          <cell r="BT133">
            <v>19691</v>
          </cell>
          <cell r="BU133">
            <v>50761</v>
          </cell>
          <cell r="BV133">
            <v>297667</v>
          </cell>
          <cell r="BW133">
            <v>5097</v>
          </cell>
          <cell r="BX133">
            <v>4914</v>
          </cell>
          <cell r="BY133">
            <v>19178</v>
          </cell>
          <cell r="BZ133">
            <v>17722</v>
          </cell>
          <cell r="CA133">
            <v>46911</v>
          </cell>
          <cell r="CB133">
            <v>8369</v>
          </cell>
          <cell r="CC133">
            <v>7410</v>
          </cell>
          <cell r="CD133">
            <v>24162</v>
          </cell>
          <cell r="CE133">
            <v>24025</v>
          </cell>
          <cell r="CF133">
            <v>63966</v>
          </cell>
          <cell r="CG133">
            <v>10268</v>
          </cell>
          <cell r="CH133">
            <v>9963</v>
          </cell>
          <cell r="CI133">
            <v>27868</v>
          </cell>
          <cell r="CJ133">
            <v>27166</v>
          </cell>
          <cell r="CK133">
            <v>75265</v>
          </cell>
          <cell r="CL133">
            <v>10122</v>
          </cell>
          <cell r="CM133">
            <v>9134</v>
          </cell>
          <cell r="CN133">
            <v>24494</v>
          </cell>
          <cell r="CO133">
            <v>24526</v>
          </cell>
          <cell r="CP133">
            <v>68276</v>
          </cell>
          <cell r="CQ133">
            <v>254418</v>
          </cell>
          <cell r="CR133">
            <v>7334</v>
          </cell>
          <cell r="CS133">
            <v>7649</v>
          </cell>
          <cell r="CT133">
            <v>21264</v>
          </cell>
          <cell r="CU133">
            <v>22738</v>
          </cell>
          <cell r="CV133">
            <v>58985</v>
          </cell>
          <cell r="CW133">
            <v>15501</v>
          </cell>
          <cell r="CX133">
            <v>16586</v>
          </cell>
          <cell r="CY133">
            <v>36869</v>
          </cell>
          <cell r="CZ133">
            <v>38756</v>
          </cell>
          <cell r="DA133">
            <v>107712</v>
          </cell>
          <cell r="DB133">
            <v>21647</v>
          </cell>
          <cell r="DC133">
            <v>35169</v>
          </cell>
          <cell r="DD133">
            <v>57975</v>
          </cell>
          <cell r="DE133">
            <v>64017</v>
          </cell>
          <cell r="DF133">
            <v>178808</v>
          </cell>
          <cell r="DG133">
            <v>18613</v>
          </cell>
          <cell r="DH133">
            <v>15362</v>
          </cell>
          <cell r="DI133">
            <v>51297</v>
          </cell>
          <cell r="DJ133">
            <v>77183</v>
          </cell>
          <cell r="DK133">
            <v>162455</v>
          </cell>
          <cell r="DL133">
            <v>507960</v>
          </cell>
        </row>
        <row r="134">
          <cell r="A134" t="str">
            <v>ЖДППКарталы (Аксу, Бускуль)УФО</v>
          </cell>
          <cell r="B134" t="str">
            <v>Уральский</v>
          </cell>
          <cell r="C134" t="str">
            <v>Карталы (Аксу, Бускуль)</v>
          </cell>
          <cell r="D134" t="str">
            <v>ЖДПП</v>
          </cell>
          <cell r="E134" t="str">
            <v>ЖДПП</v>
          </cell>
          <cell r="F134" t="str">
            <v>да</v>
          </cell>
          <cell r="G134" t="str">
            <v>УФО</v>
          </cell>
          <cell r="H134" t="str">
            <v>Челябинская область</v>
          </cell>
          <cell r="I134" t="str">
            <v>Не является признаком отнесения к МТК</v>
          </cell>
          <cell r="J134" t="str">
            <v>Не является признаком отнесения к МТК</v>
          </cell>
          <cell r="K134" t="str">
            <v>нет</v>
          </cell>
          <cell r="L134" t="str">
            <v>Республика Казахстан</v>
          </cell>
          <cell r="M134" t="str">
            <v>Аксу, Бускуль</v>
          </cell>
          <cell r="N134">
            <v>0</v>
          </cell>
          <cell r="O134">
            <v>5532</v>
          </cell>
          <cell r="P134">
            <v>7986</v>
          </cell>
          <cell r="Q134">
            <v>13518</v>
          </cell>
          <cell r="R134">
            <v>6169</v>
          </cell>
          <cell r="S134">
            <v>9618</v>
          </cell>
          <cell r="T134">
            <v>15787</v>
          </cell>
          <cell r="U134">
            <v>7055</v>
          </cell>
          <cell r="V134">
            <v>9755</v>
          </cell>
          <cell r="W134">
            <v>16810</v>
          </cell>
          <cell r="X134">
            <v>5682</v>
          </cell>
          <cell r="Y134">
            <v>8987</v>
          </cell>
          <cell r="Z134">
            <v>14669</v>
          </cell>
          <cell r="AA134">
            <v>60784</v>
          </cell>
          <cell r="AB134">
            <v>5417</v>
          </cell>
          <cell r="AC134">
            <v>9058</v>
          </cell>
          <cell r="AD134">
            <v>14475</v>
          </cell>
          <cell r="AE134">
            <v>5650</v>
          </cell>
          <cell r="AF134">
            <v>8931</v>
          </cell>
          <cell r="AG134">
            <v>14581</v>
          </cell>
          <cell r="AH134">
            <v>6299</v>
          </cell>
          <cell r="AI134">
            <v>10915</v>
          </cell>
          <cell r="AJ134">
            <v>17214</v>
          </cell>
          <cell r="AK134">
            <v>6607</v>
          </cell>
          <cell r="AL134">
            <v>9191</v>
          </cell>
          <cell r="AM134">
            <v>15798</v>
          </cell>
          <cell r="AN134">
            <v>62068</v>
          </cell>
          <cell r="AO134">
            <v>6212</v>
          </cell>
          <cell r="AP134">
            <v>8735</v>
          </cell>
          <cell r="AQ134">
            <v>14947</v>
          </cell>
          <cell r="AR134">
            <v>7452</v>
          </cell>
          <cell r="AS134">
            <v>8739</v>
          </cell>
          <cell r="AT134">
            <v>16191</v>
          </cell>
          <cell r="AU134">
            <v>7967</v>
          </cell>
          <cell r="AV134">
            <v>9460</v>
          </cell>
          <cell r="AW134">
            <v>17427</v>
          </cell>
          <cell r="AX134">
            <v>9207</v>
          </cell>
          <cell r="AY134">
            <v>6111</v>
          </cell>
          <cell r="AZ134">
            <v>15318</v>
          </cell>
          <cell r="BA134">
            <v>63883</v>
          </cell>
          <cell r="BB134">
            <v>3297</v>
          </cell>
          <cell r="BC134">
            <v>3175</v>
          </cell>
          <cell r="BD134">
            <v>3399</v>
          </cell>
          <cell r="BE134">
            <v>3350</v>
          </cell>
          <cell r="BF134">
            <v>13221</v>
          </cell>
          <cell r="BG134">
            <v>1868</v>
          </cell>
          <cell r="BH134">
            <v>1908</v>
          </cell>
          <cell r="BI134">
            <v>2980</v>
          </cell>
          <cell r="BJ134">
            <v>2984</v>
          </cell>
          <cell r="BK134">
            <v>9740</v>
          </cell>
          <cell r="BL134">
            <v>1956</v>
          </cell>
          <cell r="BM134">
            <v>2020</v>
          </cell>
          <cell r="BN134">
            <v>2845</v>
          </cell>
          <cell r="BO134">
            <v>2851</v>
          </cell>
          <cell r="BP134">
            <v>9672</v>
          </cell>
          <cell r="BQ134">
            <v>2570</v>
          </cell>
          <cell r="BR134">
            <v>2538</v>
          </cell>
          <cell r="BS134">
            <v>1909</v>
          </cell>
          <cell r="BT134">
            <v>1905</v>
          </cell>
          <cell r="BU134">
            <v>8922</v>
          </cell>
          <cell r="BV134">
            <v>41555</v>
          </cell>
          <cell r="BW134">
            <v>1752</v>
          </cell>
          <cell r="BX134">
            <v>1778</v>
          </cell>
          <cell r="BY134">
            <v>2728</v>
          </cell>
          <cell r="BZ134">
            <v>2730</v>
          </cell>
          <cell r="CA134">
            <v>8988</v>
          </cell>
          <cell r="CB134">
            <v>2608</v>
          </cell>
          <cell r="CC134">
            <v>2494</v>
          </cell>
          <cell r="CD134">
            <v>2399</v>
          </cell>
          <cell r="CE134">
            <v>2404</v>
          </cell>
          <cell r="CF134">
            <v>9905</v>
          </cell>
          <cell r="CG134">
            <v>1976</v>
          </cell>
          <cell r="CH134">
            <v>1837</v>
          </cell>
          <cell r="CI134">
            <v>2657</v>
          </cell>
          <cell r="CJ134">
            <v>2655</v>
          </cell>
          <cell r="CK134">
            <v>9125</v>
          </cell>
          <cell r="CL134">
            <v>2499</v>
          </cell>
          <cell r="CM134">
            <v>2354</v>
          </cell>
          <cell r="CN134">
            <v>2754</v>
          </cell>
          <cell r="CO134">
            <v>2776</v>
          </cell>
          <cell r="CP134">
            <v>10383</v>
          </cell>
          <cell r="CQ134">
            <v>38401</v>
          </cell>
          <cell r="CR134">
            <v>2693</v>
          </cell>
          <cell r="CS134">
            <v>2598</v>
          </cell>
          <cell r="CT134">
            <v>1995</v>
          </cell>
          <cell r="CU134">
            <v>2001</v>
          </cell>
          <cell r="CV134">
            <v>9287</v>
          </cell>
          <cell r="CW134">
            <v>1898</v>
          </cell>
          <cell r="CX134">
            <v>1717</v>
          </cell>
          <cell r="CY134">
            <v>2120</v>
          </cell>
          <cell r="CZ134">
            <v>2119</v>
          </cell>
          <cell r="DA134">
            <v>7854</v>
          </cell>
          <cell r="DB134">
            <v>1667</v>
          </cell>
          <cell r="DC134">
            <v>1524</v>
          </cell>
          <cell r="DD134">
            <v>3001</v>
          </cell>
          <cell r="DE134">
            <v>2974</v>
          </cell>
          <cell r="DF134">
            <v>9166</v>
          </cell>
          <cell r="DG134">
            <v>2695</v>
          </cell>
          <cell r="DH134">
            <v>2572</v>
          </cell>
          <cell r="DI134">
            <v>1661</v>
          </cell>
          <cell r="DJ134">
            <v>1650</v>
          </cell>
          <cell r="DK134">
            <v>8578</v>
          </cell>
          <cell r="DL134">
            <v>34885</v>
          </cell>
        </row>
        <row r="135">
          <cell r="A135" t="str">
            <v>ЖДППКварцитныйУФО</v>
          </cell>
          <cell r="B135" t="str">
            <v>Уральский</v>
          </cell>
          <cell r="C135" t="str">
            <v>Кварцитный</v>
          </cell>
          <cell r="D135" t="str">
            <v>ЖДПП</v>
          </cell>
          <cell r="E135" t="str">
            <v>ЖДПП</v>
          </cell>
          <cell r="F135" t="str">
            <v>нет</v>
          </cell>
          <cell r="G135" t="str">
            <v>УФО</v>
          </cell>
          <cell r="H135" t="str">
            <v>Челябинская область</v>
          </cell>
          <cell r="I135" t="str">
            <v>Не является признаком отнесения к МТК</v>
          </cell>
          <cell r="J135" t="str">
            <v>Не является признаком отнесения к МТК</v>
          </cell>
          <cell r="K135" t="str">
            <v>нет</v>
          </cell>
          <cell r="L135" t="str">
            <v>Республика Казахстан</v>
          </cell>
          <cell r="M135" t="str">
            <v>Кайрак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</row>
        <row r="136">
          <cell r="A136" t="str">
            <v>ВППКемеровоСФО</v>
          </cell>
          <cell r="B136" t="str">
            <v>Новосибирский</v>
          </cell>
          <cell r="C136" t="str">
            <v>Кемерово</v>
          </cell>
          <cell r="D136" t="str">
            <v>ВПП</v>
          </cell>
          <cell r="E136" t="str">
            <v>ВПП</v>
          </cell>
          <cell r="F136" t="str">
            <v>да</v>
          </cell>
          <cell r="G136" t="str">
            <v>СФО</v>
          </cell>
          <cell r="H136" t="str">
            <v>Кемеровская область</v>
          </cell>
          <cell r="I136" t="str">
            <v>Не является признаком отнесения к МТК</v>
          </cell>
          <cell r="J136" t="str">
            <v>Не является признаком отнесения к МТК</v>
          </cell>
          <cell r="K136" t="str">
            <v>нет</v>
          </cell>
          <cell r="L136" t="str">
            <v>не применимо</v>
          </cell>
          <cell r="M136" t="str">
            <v>не применимо</v>
          </cell>
          <cell r="N136">
            <v>700800</v>
          </cell>
          <cell r="O136">
            <v>24746</v>
          </cell>
          <cell r="P136">
            <v>41</v>
          </cell>
          <cell r="Q136">
            <v>24787</v>
          </cell>
          <cell r="R136">
            <v>32030</v>
          </cell>
          <cell r="S136">
            <v>78</v>
          </cell>
          <cell r="T136">
            <v>32108</v>
          </cell>
          <cell r="U136">
            <v>49190</v>
          </cell>
          <cell r="V136">
            <v>59</v>
          </cell>
          <cell r="W136">
            <v>49249</v>
          </cell>
          <cell r="X136">
            <v>25811</v>
          </cell>
          <cell r="Y136">
            <v>36</v>
          </cell>
          <cell r="Z136">
            <v>25847</v>
          </cell>
          <cell r="AA136">
            <v>131991</v>
          </cell>
          <cell r="AB136">
            <v>29346</v>
          </cell>
          <cell r="AC136">
            <v>83</v>
          </cell>
          <cell r="AD136">
            <v>29429</v>
          </cell>
          <cell r="AE136">
            <v>41649</v>
          </cell>
          <cell r="AF136">
            <v>94</v>
          </cell>
          <cell r="AG136">
            <v>41743</v>
          </cell>
          <cell r="AH136">
            <v>57617</v>
          </cell>
          <cell r="AI136">
            <v>98</v>
          </cell>
          <cell r="AJ136">
            <v>57715</v>
          </cell>
          <cell r="AK136">
            <v>32058</v>
          </cell>
          <cell r="AL136">
            <v>47</v>
          </cell>
          <cell r="AM136">
            <v>32105</v>
          </cell>
          <cell r="AN136">
            <v>160992</v>
          </cell>
          <cell r="AO136">
            <v>31605</v>
          </cell>
          <cell r="AP136">
            <v>54</v>
          </cell>
          <cell r="AQ136">
            <v>31659</v>
          </cell>
          <cell r="AR136">
            <v>43455</v>
          </cell>
          <cell r="AS136">
            <v>76</v>
          </cell>
          <cell r="AT136">
            <v>43531</v>
          </cell>
          <cell r="AU136">
            <v>58603</v>
          </cell>
          <cell r="AV136">
            <v>98</v>
          </cell>
          <cell r="AW136">
            <v>58701</v>
          </cell>
          <cell r="AX136">
            <v>37954</v>
          </cell>
          <cell r="AY136">
            <v>79</v>
          </cell>
          <cell r="AZ136">
            <v>38033</v>
          </cell>
          <cell r="BA136">
            <v>171924</v>
          </cell>
          <cell r="BB136">
            <v>15038</v>
          </cell>
          <cell r="BC136">
            <v>13136</v>
          </cell>
          <cell r="BD136">
            <v>26</v>
          </cell>
          <cell r="BE136">
            <v>24</v>
          </cell>
          <cell r="BF136">
            <v>28224</v>
          </cell>
          <cell r="BG136">
            <v>93</v>
          </cell>
          <cell r="BH136">
            <v>0</v>
          </cell>
          <cell r="BI136">
            <v>4</v>
          </cell>
          <cell r="BJ136">
            <v>4</v>
          </cell>
          <cell r="BK136">
            <v>101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11</v>
          </cell>
          <cell r="BR136">
            <v>11</v>
          </cell>
          <cell r="BS136">
            <v>173</v>
          </cell>
          <cell r="BT136">
            <v>9</v>
          </cell>
          <cell r="BU136">
            <v>204</v>
          </cell>
          <cell r="BV136">
            <v>28529</v>
          </cell>
          <cell r="BW136">
            <v>14</v>
          </cell>
          <cell r="BX136">
            <v>0</v>
          </cell>
          <cell r="BY136">
            <v>3</v>
          </cell>
          <cell r="BZ136">
            <v>3</v>
          </cell>
          <cell r="CA136">
            <v>20</v>
          </cell>
          <cell r="CB136">
            <v>2691</v>
          </cell>
          <cell r="CC136">
            <v>3798</v>
          </cell>
          <cell r="CD136">
            <v>10625</v>
          </cell>
          <cell r="CE136">
            <v>1764</v>
          </cell>
          <cell r="CF136">
            <v>18878</v>
          </cell>
          <cell r="CG136">
            <v>14983</v>
          </cell>
          <cell r="CH136">
            <v>13574</v>
          </cell>
          <cell r="CI136">
            <v>10158</v>
          </cell>
          <cell r="CJ136">
            <v>4480</v>
          </cell>
          <cell r="CK136">
            <v>43195</v>
          </cell>
          <cell r="CL136">
            <v>12484</v>
          </cell>
          <cell r="CM136">
            <v>10399</v>
          </cell>
          <cell r="CN136">
            <v>6847</v>
          </cell>
          <cell r="CO136">
            <v>6815</v>
          </cell>
          <cell r="CP136">
            <v>36545</v>
          </cell>
          <cell r="CQ136">
            <v>98638</v>
          </cell>
          <cell r="CR136">
            <v>2814</v>
          </cell>
          <cell r="CS136">
            <v>2555</v>
          </cell>
          <cell r="CT136">
            <v>4818</v>
          </cell>
          <cell r="CU136">
            <v>2322</v>
          </cell>
          <cell r="CV136">
            <v>12509</v>
          </cell>
          <cell r="CW136">
            <v>400</v>
          </cell>
          <cell r="CX136">
            <v>1096</v>
          </cell>
          <cell r="CY136">
            <v>2290</v>
          </cell>
          <cell r="CZ136">
            <v>1134</v>
          </cell>
          <cell r="DA136">
            <v>4920</v>
          </cell>
          <cell r="DB136">
            <v>1844</v>
          </cell>
          <cell r="DC136">
            <v>1311</v>
          </cell>
          <cell r="DD136">
            <v>1894</v>
          </cell>
          <cell r="DE136">
            <v>2499</v>
          </cell>
          <cell r="DF136">
            <v>7548</v>
          </cell>
          <cell r="DG136">
            <v>1133</v>
          </cell>
          <cell r="DH136">
            <v>1472</v>
          </cell>
          <cell r="DI136">
            <v>750</v>
          </cell>
          <cell r="DJ136">
            <v>1234</v>
          </cell>
          <cell r="DK136">
            <v>4589</v>
          </cell>
          <cell r="DL136">
            <v>29566</v>
          </cell>
        </row>
        <row r="137">
          <cell r="A137" t="str">
            <v>МППКерчьЮФО</v>
          </cell>
          <cell r="B137" t="str">
            <v>Крымский</v>
          </cell>
          <cell r="C137" t="str">
            <v>Керчь</v>
          </cell>
          <cell r="D137" t="str">
            <v>МПП</v>
          </cell>
          <cell r="E137" t="str">
            <v>МПП</v>
          </cell>
          <cell r="F137" t="str">
            <v>да</v>
          </cell>
          <cell r="G137" t="str">
            <v>ЮФО</v>
          </cell>
          <cell r="H137" t="str">
            <v>Республика Крым</v>
          </cell>
          <cell r="I137" t="str">
            <v>АЧБ</v>
          </cell>
          <cell r="J137" t="str">
            <v>Морской</v>
          </cell>
          <cell r="K137" t="str">
            <v>нет</v>
          </cell>
          <cell r="L137" t="str">
            <v>не применимо</v>
          </cell>
          <cell r="M137" t="str">
            <v>не применимо</v>
          </cell>
          <cell r="N137">
            <v>0</v>
          </cell>
          <cell r="O137">
            <v>1098</v>
          </cell>
          <cell r="P137">
            <v>1153</v>
          </cell>
          <cell r="Q137">
            <v>2251</v>
          </cell>
          <cell r="R137">
            <v>1123</v>
          </cell>
          <cell r="S137">
            <v>660</v>
          </cell>
          <cell r="T137">
            <v>1783</v>
          </cell>
          <cell r="U137">
            <v>1114</v>
          </cell>
          <cell r="V137">
            <v>993</v>
          </cell>
          <cell r="W137">
            <v>2107</v>
          </cell>
          <cell r="X137">
            <v>1043</v>
          </cell>
          <cell r="Y137">
            <v>988</v>
          </cell>
          <cell r="Z137">
            <v>2031</v>
          </cell>
          <cell r="AA137">
            <v>8172</v>
          </cell>
          <cell r="AB137">
            <v>1153</v>
          </cell>
          <cell r="AC137">
            <v>985</v>
          </cell>
          <cell r="AD137">
            <v>2138</v>
          </cell>
          <cell r="AE137">
            <v>1515</v>
          </cell>
          <cell r="AF137">
            <v>628</v>
          </cell>
          <cell r="AG137">
            <v>2143</v>
          </cell>
          <cell r="AH137">
            <v>1730</v>
          </cell>
          <cell r="AI137">
            <v>875</v>
          </cell>
          <cell r="AJ137">
            <v>2605</v>
          </cell>
          <cell r="AK137">
            <v>1588</v>
          </cell>
          <cell r="AL137">
            <v>699</v>
          </cell>
          <cell r="AM137">
            <v>2287</v>
          </cell>
          <cell r="AN137">
            <v>9173</v>
          </cell>
          <cell r="AO137">
            <v>1606</v>
          </cell>
          <cell r="AP137">
            <v>607</v>
          </cell>
          <cell r="AQ137">
            <v>2213</v>
          </cell>
          <cell r="AR137">
            <v>1768</v>
          </cell>
          <cell r="AS137">
            <v>599</v>
          </cell>
          <cell r="AT137">
            <v>2367</v>
          </cell>
          <cell r="AU137">
            <v>1590</v>
          </cell>
          <cell r="AV137">
            <v>526</v>
          </cell>
          <cell r="AW137">
            <v>2116</v>
          </cell>
          <cell r="AX137">
            <v>1258</v>
          </cell>
          <cell r="AY137">
            <v>447</v>
          </cell>
          <cell r="AZ137">
            <v>1705</v>
          </cell>
          <cell r="BA137">
            <v>8401</v>
          </cell>
          <cell r="BB137">
            <v>889</v>
          </cell>
          <cell r="BC137">
            <v>722</v>
          </cell>
          <cell r="BD137">
            <v>144</v>
          </cell>
          <cell r="BE137">
            <v>156</v>
          </cell>
          <cell r="BF137">
            <v>1911</v>
          </cell>
          <cell r="BG137">
            <v>529</v>
          </cell>
          <cell r="BH137">
            <v>416</v>
          </cell>
          <cell r="BI137">
            <v>18</v>
          </cell>
          <cell r="BJ137">
            <v>16</v>
          </cell>
          <cell r="BK137">
            <v>979</v>
          </cell>
          <cell r="BL137">
            <v>638</v>
          </cell>
          <cell r="BM137">
            <v>639</v>
          </cell>
          <cell r="BN137">
            <v>66</v>
          </cell>
          <cell r="BO137">
            <v>28</v>
          </cell>
          <cell r="BP137">
            <v>1371</v>
          </cell>
          <cell r="BQ137">
            <v>679</v>
          </cell>
          <cell r="BR137">
            <v>645</v>
          </cell>
          <cell r="BS137">
            <v>75</v>
          </cell>
          <cell r="BT137">
            <v>76</v>
          </cell>
          <cell r="BU137">
            <v>1475</v>
          </cell>
          <cell r="BV137">
            <v>5736</v>
          </cell>
          <cell r="BW137">
            <v>483</v>
          </cell>
          <cell r="BX137">
            <v>471</v>
          </cell>
          <cell r="BY137">
            <v>33</v>
          </cell>
          <cell r="BZ137">
            <v>25</v>
          </cell>
          <cell r="CA137">
            <v>1012</v>
          </cell>
          <cell r="CB137">
            <v>731</v>
          </cell>
          <cell r="CC137">
            <v>697</v>
          </cell>
          <cell r="CD137">
            <v>36</v>
          </cell>
          <cell r="CE137">
            <v>62</v>
          </cell>
          <cell r="CF137">
            <v>1526</v>
          </cell>
          <cell r="CG137">
            <v>592</v>
          </cell>
          <cell r="CH137">
            <v>572</v>
          </cell>
          <cell r="CI137">
            <v>60</v>
          </cell>
          <cell r="CJ137">
            <v>60</v>
          </cell>
          <cell r="CK137">
            <v>1284</v>
          </cell>
          <cell r="CL137">
            <v>588</v>
          </cell>
          <cell r="CM137">
            <v>541</v>
          </cell>
          <cell r="CN137">
            <v>52</v>
          </cell>
          <cell r="CO137">
            <v>39</v>
          </cell>
          <cell r="CP137">
            <v>1220</v>
          </cell>
          <cell r="CQ137">
            <v>5042</v>
          </cell>
          <cell r="CR137">
            <v>683</v>
          </cell>
          <cell r="CS137">
            <v>731</v>
          </cell>
          <cell r="CT137">
            <v>2</v>
          </cell>
          <cell r="CU137">
            <v>1</v>
          </cell>
          <cell r="CV137">
            <v>1417</v>
          </cell>
          <cell r="CW137">
            <v>581</v>
          </cell>
          <cell r="CX137">
            <v>592</v>
          </cell>
          <cell r="CY137">
            <v>6</v>
          </cell>
          <cell r="CZ137">
            <v>10</v>
          </cell>
          <cell r="DA137">
            <v>1189</v>
          </cell>
          <cell r="DB137">
            <v>547</v>
          </cell>
          <cell r="DC137">
            <v>496</v>
          </cell>
          <cell r="DD137">
            <v>44</v>
          </cell>
          <cell r="DE137">
            <v>35</v>
          </cell>
          <cell r="DF137">
            <v>1122</v>
          </cell>
          <cell r="DG137">
            <v>486</v>
          </cell>
          <cell r="DH137">
            <v>491</v>
          </cell>
          <cell r="DI137">
            <v>45</v>
          </cell>
          <cell r="DJ137">
            <v>34</v>
          </cell>
          <cell r="DK137">
            <v>1056</v>
          </cell>
          <cell r="DL137">
            <v>4784</v>
          </cell>
        </row>
        <row r="138">
          <cell r="A138" t="str">
            <v>ДАППКлименкиЦФО</v>
          </cell>
          <cell r="B138" t="str">
            <v>Белгородский</v>
          </cell>
          <cell r="C138" t="str">
            <v>Клименки</v>
          </cell>
          <cell r="D138" t="str">
            <v>АПП</v>
          </cell>
          <cell r="E138" t="str">
            <v>ДАПП</v>
          </cell>
          <cell r="F138" t="str">
            <v>нет</v>
          </cell>
          <cell r="G138" t="str">
            <v>ЦФО</v>
          </cell>
          <cell r="H138" t="str">
            <v>Белгородская область</v>
          </cell>
          <cell r="I138" t="str">
            <v>Западный</v>
          </cell>
          <cell r="J138" t="str">
            <v>Сухопутный</v>
          </cell>
          <cell r="K138" t="str">
            <v>нет</v>
          </cell>
          <cell r="L138" t="str">
            <v>не применимо (ЛНР)</v>
          </cell>
          <cell r="M138" t="str">
            <v>Сиротино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</row>
        <row r="139">
          <cell r="A139" t="str">
            <v>ДАППКолотиловкаЦФО</v>
          </cell>
          <cell r="B139" t="str">
            <v>Белгородский</v>
          </cell>
          <cell r="C139" t="str">
            <v>Колотиловка</v>
          </cell>
          <cell r="D139" t="str">
            <v>АПП</v>
          </cell>
          <cell r="E139" t="str">
            <v>ДАПП</v>
          </cell>
          <cell r="F139" t="str">
            <v>да</v>
          </cell>
          <cell r="G139" t="str">
            <v>ЦФО</v>
          </cell>
          <cell r="H139" t="str">
            <v>Белгородская область</v>
          </cell>
          <cell r="I139" t="str">
            <v>Западный</v>
          </cell>
          <cell r="J139" t="str">
            <v>Сухопутный</v>
          </cell>
          <cell r="K139" t="str">
            <v>нет</v>
          </cell>
          <cell r="L139" t="str">
            <v>Украина</v>
          </cell>
          <cell r="M139" t="str">
            <v>Покровка</v>
          </cell>
          <cell r="N139">
            <v>0</v>
          </cell>
          <cell r="O139">
            <v>5527</v>
          </cell>
          <cell r="P139">
            <v>20732</v>
          </cell>
          <cell r="Q139">
            <v>26259</v>
          </cell>
          <cell r="R139">
            <v>7712</v>
          </cell>
          <cell r="S139">
            <v>28534</v>
          </cell>
          <cell r="T139">
            <v>36246</v>
          </cell>
          <cell r="U139">
            <v>9017</v>
          </cell>
          <cell r="V139">
            <v>30696</v>
          </cell>
          <cell r="W139">
            <v>39713</v>
          </cell>
          <cell r="X139">
            <v>7006</v>
          </cell>
          <cell r="Y139">
            <v>25956</v>
          </cell>
          <cell r="Z139">
            <v>32962</v>
          </cell>
          <cell r="AA139">
            <v>135180</v>
          </cell>
          <cell r="AB139">
            <v>5133</v>
          </cell>
          <cell r="AC139">
            <v>18512</v>
          </cell>
          <cell r="AD139">
            <v>23645</v>
          </cell>
          <cell r="AE139">
            <v>7393</v>
          </cell>
          <cell r="AF139">
            <v>25096</v>
          </cell>
          <cell r="AG139">
            <v>32489</v>
          </cell>
          <cell r="AH139">
            <v>9289</v>
          </cell>
          <cell r="AI139">
            <v>27447</v>
          </cell>
          <cell r="AJ139">
            <v>36736</v>
          </cell>
          <cell r="AK139">
            <v>5476</v>
          </cell>
          <cell r="AL139">
            <v>23096</v>
          </cell>
          <cell r="AM139">
            <v>28572</v>
          </cell>
          <cell r="AN139">
            <v>121442</v>
          </cell>
          <cell r="AO139">
            <v>3918</v>
          </cell>
          <cell r="AP139">
            <v>16875</v>
          </cell>
          <cell r="AQ139">
            <v>20793</v>
          </cell>
          <cell r="AR139">
            <v>6812</v>
          </cell>
          <cell r="AS139">
            <v>24074</v>
          </cell>
          <cell r="AT139">
            <v>30886</v>
          </cell>
          <cell r="AU139">
            <v>8725</v>
          </cell>
          <cell r="AV139">
            <v>25839</v>
          </cell>
          <cell r="AW139">
            <v>34564</v>
          </cell>
          <cell r="AX139">
            <v>6200</v>
          </cell>
          <cell r="AY139">
            <v>22354</v>
          </cell>
          <cell r="AZ139">
            <v>28554</v>
          </cell>
          <cell r="BA139">
            <v>114797</v>
          </cell>
          <cell r="BB139">
            <v>2304</v>
          </cell>
          <cell r="BC139">
            <v>2064</v>
          </cell>
          <cell r="BD139">
            <v>6379</v>
          </cell>
          <cell r="BE139">
            <v>6194</v>
          </cell>
          <cell r="BF139">
            <v>16941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16941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28</v>
          </cell>
          <cell r="CS139">
            <v>1</v>
          </cell>
          <cell r="CT139">
            <v>258</v>
          </cell>
          <cell r="CU139">
            <v>5</v>
          </cell>
          <cell r="CV139">
            <v>292</v>
          </cell>
          <cell r="CW139">
            <v>17</v>
          </cell>
          <cell r="CX139">
            <v>14</v>
          </cell>
          <cell r="CY139">
            <v>66</v>
          </cell>
          <cell r="CZ139">
            <v>182</v>
          </cell>
          <cell r="DA139">
            <v>279</v>
          </cell>
          <cell r="DB139">
            <v>3</v>
          </cell>
          <cell r="DC139">
            <v>3</v>
          </cell>
          <cell r="DD139">
            <v>15</v>
          </cell>
          <cell r="DE139">
            <v>659</v>
          </cell>
          <cell r="DF139">
            <v>680</v>
          </cell>
          <cell r="DG139">
            <v>9</v>
          </cell>
          <cell r="DH139">
            <v>22</v>
          </cell>
          <cell r="DI139">
            <v>43</v>
          </cell>
          <cell r="DJ139">
            <v>2033</v>
          </cell>
          <cell r="DK139">
            <v>2107</v>
          </cell>
          <cell r="DL139">
            <v>3358</v>
          </cell>
        </row>
        <row r="140">
          <cell r="A140" t="str">
            <v>ДАППКомсомольскийПФО</v>
          </cell>
          <cell r="B140" t="str">
            <v>Уральский</v>
          </cell>
          <cell r="C140" t="str">
            <v>Комсомольский</v>
          </cell>
          <cell r="D140" t="str">
            <v>АПП</v>
          </cell>
          <cell r="E140" t="str">
            <v>ДАПП</v>
          </cell>
          <cell r="F140" t="str">
            <v>да</v>
          </cell>
          <cell r="G140" t="str">
            <v>ПФО</v>
          </cell>
          <cell r="H140" t="str">
            <v>Оренбургская область</v>
          </cell>
          <cell r="I140" t="str">
            <v>Не является признаком отнесения к МТК</v>
          </cell>
          <cell r="J140" t="str">
            <v>Не является признаком отнесения к МТК</v>
          </cell>
          <cell r="K140" t="str">
            <v>нет</v>
          </cell>
          <cell r="L140" t="str">
            <v>Республика Казахстан</v>
          </cell>
          <cell r="M140" t="str">
            <v>Кондыбай</v>
          </cell>
          <cell r="N140">
            <v>0</v>
          </cell>
          <cell r="O140">
            <v>1207</v>
          </cell>
          <cell r="P140">
            <v>1652</v>
          </cell>
          <cell r="Q140">
            <v>2859</v>
          </cell>
          <cell r="R140">
            <v>2200</v>
          </cell>
          <cell r="S140">
            <v>2185</v>
          </cell>
          <cell r="T140">
            <v>4385</v>
          </cell>
          <cell r="U140">
            <v>3175</v>
          </cell>
          <cell r="V140">
            <v>2727</v>
          </cell>
          <cell r="W140">
            <v>5902</v>
          </cell>
          <cell r="X140">
            <v>1977</v>
          </cell>
          <cell r="Y140">
            <v>1593</v>
          </cell>
          <cell r="Z140">
            <v>3570</v>
          </cell>
          <cell r="AA140">
            <v>16716</v>
          </cell>
          <cell r="AB140">
            <v>1218</v>
          </cell>
          <cell r="AC140">
            <v>935</v>
          </cell>
          <cell r="AD140">
            <v>2153</v>
          </cell>
          <cell r="AE140">
            <v>2140</v>
          </cell>
          <cell r="AF140">
            <v>2009</v>
          </cell>
          <cell r="AG140">
            <v>4149</v>
          </cell>
          <cell r="AH140">
            <v>2978</v>
          </cell>
          <cell r="AI140">
            <v>2685</v>
          </cell>
          <cell r="AJ140">
            <v>5663</v>
          </cell>
          <cell r="AK140">
            <v>2090</v>
          </cell>
          <cell r="AL140">
            <v>1774</v>
          </cell>
          <cell r="AM140">
            <v>3864</v>
          </cell>
          <cell r="AN140">
            <v>15829</v>
          </cell>
          <cell r="AO140">
            <v>1228</v>
          </cell>
          <cell r="AP140">
            <v>748</v>
          </cell>
          <cell r="AQ140">
            <v>1976</v>
          </cell>
          <cell r="AR140">
            <v>1930</v>
          </cell>
          <cell r="AS140">
            <v>1541</v>
          </cell>
          <cell r="AT140">
            <v>3471</v>
          </cell>
          <cell r="AU140">
            <v>2777</v>
          </cell>
          <cell r="AV140">
            <v>2461</v>
          </cell>
          <cell r="AW140">
            <v>5238</v>
          </cell>
          <cell r="AX140">
            <v>1442</v>
          </cell>
          <cell r="AY140">
            <v>1469</v>
          </cell>
          <cell r="AZ140">
            <v>2911</v>
          </cell>
          <cell r="BA140">
            <v>13596</v>
          </cell>
          <cell r="BB140">
            <v>387</v>
          </cell>
          <cell r="BC140">
            <v>383</v>
          </cell>
          <cell r="BD140">
            <v>319</v>
          </cell>
          <cell r="BE140">
            <v>333</v>
          </cell>
          <cell r="BF140">
            <v>1422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1422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665</v>
          </cell>
          <cell r="DC140">
            <v>3573</v>
          </cell>
          <cell r="DD140">
            <v>552</v>
          </cell>
          <cell r="DE140">
            <v>594</v>
          </cell>
          <cell r="DF140">
            <v>5384</v>
          </cell>
          <cell r="DG140">
            <v>464</v>
          </cell>
          <cell r="DH140">
            <v>411</v>
          </cell>
          <cell r="DI140">
            <v>310</v>
          </cell>
          <cell r="DJ140">
            <v>329</v>
          </cell>
          <cell r="DK140">
            <v>1514</v>
          </cell>
          <cell r="DL140">
            <v>6898</v>
          </cell>
        </row>
        <row r="141">
          <cell r="A141" t="str">
            <v>СППКонстантиновкаДФО</v>
          </cell>
          <cell r="B141" t="str">
            <v>Хабаровский</v>
          </cell>
          <cell r="C141" t="str">
            <v>Константиновка</v>
          </cell>
          <cell r="D141" t="str">
            <v>СПП</v>
          </cell>
          <cell r="E141" t="str">
            <v>СПП</v>
          </cell>
          <cell r="F141" t="str">
            <v>нет</v>
          </cell>
          <cell r="G141" t="str">
            <v>ДФО</v>
          </cell>
          <cell r="H141" t="str">
            <v>Амурская область</v>
          </cell>
          <cell r="I141" t="str">
            <v>Восток</v>
          </cell>
          <cell r="J141" t="str">
            <v>РК (сухопутный)</v>
          </cell>
          <cell r="K141" t="str">
            <v>нет</v>
          </cell>
          <cell r="L141" t="str">
            <v>Китайская Народная Республика</v>
          </cell>
          <cell r="M141" t="str">
            <v>Суньу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</row>
        <row r="142">
          <cell r="A142" t="str">
            <v>МППКорсаковДФО</v>
          </cell>
          <cell r="B142" t="str">
            <v>Владивостокский</v>
          </cell>
          <cell r="C142" t="str">
            <v>Корсаков</v>
          </cell>
          <cell r="D142" t="str">
            <v>МПП</v>
          </cell>
          <cell r="E142" t="str">
            <v>МПП</v>
          </cell>
          <cell r="F142" t="str">
            <v>да</v>
          </cell>
          <cell r="G142" t="str">
            <v>ДФО</v>
          </cell>
          <cell r="H142" t="str">
            <v>Сахалинская область</v>
          </cell>
          <cell r="I142" t="str">
            <v>Арктика</v>
          </cell>
          <cell r="J142" t="str">
            <v>Морской</v>
          </cell>
          <cell r="K142" t="str">
            <v>нет</v>
          </cell>
          <cell r="L142" t="str">
            <v>не применимо</v>
          </cell>
          <cell r="M142" t="str">
            <v>не применимо</v>
          </cell>
          <cell r="N142">
            <v>0</v>
          </cell>
          <cell r="O142">
            <v>765</v>
          </cell>
          <cell r="P142">
            <v>66</v>
          </cell>
          <cell r="Q142">
            <v>831</v>
          </cell>
          <cell r="R142">
            <v>3940</v>
          </cell>
          <cell r="S142">
            <v>10348</v>
          </cell>
          <cell r="T142">
            <v>14288</v>
          </cell>
          <cell r="U142">
            <v>3489</v>
          </cell>
          <cell r="V142">
            <v>28467</v>
          </cell>
          <cell r="W142">
            <v>31956</v>
          </cell>
          <cell r="X142">
            <v>2993</v>
          </cell>
          <cell r="Y142">
            <v>5289</v>
          </cell>
          <cell r="Z142">
            <v>8282</v>
          </cell>
          <cell r="AA142">
            <v>55357</v>
          </cell>
          <cell r="AB142">
            <v>934</v>
          </cell>
          <cell r="AC142">
            <v>65</v>
          </cell>
          <cell r="AD142">
            <v>999</v>
          </cell>
          <cell r="AE142">
            <v>3163</v>
          </cell>
          <cell r="AF142">
            <v>650</v>
          </cell>
          <cell r="AG142">
            <v>3813</v>
          </cell>
          <cell r="AH142">
            <v>3930</v>
          </cell>
          <cell r="AI142">
            <v>16521</v>
          </cell>
          <cell r="AJ142">
            <v>20451</v>
          </cell>
          <cell r="AK142">
            <v>3566</v>
          </cell>
          <cell r="AL142">
            <v>247</v>
          </cell>
          <cell r="AM142">
            <v>3813</v>
          </cell>
          <cell r="AN142">
            <v>29076</v>
          </cell>
          <cell r="AO142">
            <v>1052</v>
          </cell>
          <cell r="AP142">
            <v>93</v>
          </cell>
          <cell r="AQ142">
            <v>1145</v>
          </cell>
          <cell r="AR142">
            <v>3574</v>
          </cell>
          <cell r="AS142">
            <v>2988</v>
          </cell>
          <cell r="AT142">
            <v>6562</v>
          </cell>
          <cell r="AU142">
            <v>3204</v>
          </cell>
          <cell r="AV142">
            <v>14852</v>
          </cell>
          <cell r="AW142">
            <v>18056</v>
          </cell>
          <cell r="AX142">
            <v>3433</v>
          </cell>
          <cell r="AY142">
            <v>489</v>
          </cell>
          <cell r="AZ142">
            <v>3922</v>
          </cell>
          <cell r="BA142">
            <v>29685</v>
          </cell>
          <cell r="BB142">
            <v>627</v>
          </cell>
          <cell r="BC142">
            <v>731</v>
          </cell>
          <cell r="BD142">
            <v>20</v>
          </cell>
          <cell r="BE142">
            <v>21</v>
          </cell>
          <cell r="BF142">
            <v>1399</v>
          </cell>
          <cell r="BG142">
            <v>1574</v>
          </cell>
          <cell r="BH142">
            <v>1181</v>
          </cell>
          <cell r="BI142">
            <v>99</v>
          </cell>
          <cell r="BJ142">
            <v>99</v>
          </cell>
          <cell r="BK142">
            <v>2953</v>
          </cell>
          <cell r="BL142">
            <v>1771</v>
          </cell>
          <cell r="BM142">
            <v>1586</v>
          </cell>
          <cell r="BN142">
            <v>141</v>
          </cell>
          <cell r="BO142">
            <v>200</v>
          </cell>
          <cell r="BP142">
            <v>3698</v>
          </cell>
          <cell r="BQ142">
            <v>2189</v>
          </cell>
          <cell r="BR142">
            <v>2169</v>
          </cell>
          <cell r="BS142">
            <v>68</v>
          </cell>
          <cell r="BT142">
            <v>123</v>
          </cell>
          <cell r="BU142">
            <v>4549</v>
          </cell>
          <cell r="BV142">
            <v>12599</v>
          </cell>
          <cell r="BW142">
            <v>678</v>
          </cell>
          <cell r="BX142">
            <v>862</v>
          </cell>
          <cell r="BY142">
            <v>41</v>
          </cell>
          <cell r="BZ142">
            <v>17</v>
          </cell>
          <cell r="CA142">
            <v>1598</v>
          </cell>
          <cell r="CB142">
            <v>2480</v>
          </cell>
          <cell r="CC142">
            <v>2416</v>
          </cell>
          <cell r="CD142">
            <v>114</v>
          </cell>
          <cell r="CE142">
            <v>28</v>
          </cell>
          <cell r="CF142">
            <v>5038</v>
          </cell>
          <cell r="CG142">
            <v>1630</v>
          </cell>
          <cell r="CH142">
            <v>1921</v>
          </cell>
          <cell r="CI142">
            <v>532</v>
          </cell>
          <cell r="CJ142">
            <v>122</v>
          </cell>
          <cell r="CK142">
            <v>4205</v>
          </cell>
          <cell r="CL142">
            <v>2741</v>
          </cell>
          <cell r="CM142">
            <v>2966</v>
          </cell>
          <cell r="CN142">
            <v>142</v>
          </cell>
          <cell r="CO142">
            <v>490</v>
          </cell>
          <cell r="CP142">
            <v>6339</v>
          </cell>
          <cell r="CQ142">
            <v>17180</v>
          </cell>
          <cell r="CR142">
            <v>889</v>
          </cell>
          <cell r="CS142">
            <v>1177</v>
          </cell>
          <cell r="CT142">
            <v>101</v>
          </cell>
          <cell r="CU142">
            <v>123</v>
          </cell>
          <cell r="CV142">
            <v>2290</v>
          </cell>
          <cell r="CW142">
            <v>2285</v>
          </cell>
          <cell r="CX142">
            <v>1942</v>
          </cell>
          <cell r="CY142">
            <v>47</v>
          </cell>
          <cell r="CZ142">
            <v>46</v>
          </cell>
          <cell r="DA142">
            <v>4320</v>
          </cell>
          <cell r="DB142">
            <v>1688</v>
          </cell>
          <cell r="DC142">
            <v>1650</v>
          </cell>
          <cell r="DD142">
            <v>28</v>
          </cell>
          <cell r="DE142">
            <v>29</v>
          </cell>
          <cell r="DF142">
            <v>3395</v>
          </cell>
          <cell r="DG142">
            <v>1835</v>
          </cell>
          <cell r="DH142">
            <v>2098</v>
          </cell>
          <cell r="DI142">
            <v>30</v>
          </cell>
          <cell r="DJ142">
            <v>95</v>
          </cell>
          <cell r="DK142">
            <v>4058</v>
          </cell>
          <cell r="DL142">
            <v>14063</v>
          </cell>
        </row>
        <row r="143">
          <cell r="A143" t="str">
            <v>МППКрабозаводскийДФО</v>
          </cell>
          <cell r="B143" t="str">
            <v>Владивостокский</v>
          </cell>
          <cell r="C143" t="str">
            <v>Крабозаводский</v>
          </cell>
          <cell r="D143" t="str">
            <v>МПП</v>
          </cell>
          <cell r="E143" t="str">
            <v>МПП</v>
          </cell>
          <cell r="F143" t="str">
            <v>нет</v>
          </cell>
          <cell r="G143" t="str">
            <v>ДФО</v>
          </cell>
          <cell r="H143" t="str">
            <v>Сахалинская область</v>
          </cell>
          <cell r="I143" t="str">
            <v>Арктика</v>
          </cell>
          <cell r="J143" t="str">
            <v>Морской</v>
          </cell>
          <cell r="K143" t="str">
            <v>нет</v>
          </cell>
          <cell r="L143" t="str">
            <v>не применимо</v>
          </cell>
          <cell r="M143" t="str">
            <v>не применимо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</row>
        <row r="144">
          <cell r="A144" t="str">
            <v>МАППКраскиноДФО</v>
          </cell>
          <cell r="B144" t="str">
            <v>Владивостокский</v>
          </cell>
          <cell r="C144" t="str">
            <v>Краскино</v>
          </cell>
          <cell r="D144" t="str">
            <v>АПП</v>
          </cell>
          <cell r="E144" t="str">
            <v>МАПП</v>
          </cell>
          <cell r="F144" t="str">
            <v>да</v>
          </cell>
          <cell r="G144" t="str">
            <v>ДФО</v>
          </cell>
          <cell r="H144" t="str">
            <v>Приморский край</v>
          </cell>
          <cell r="I144" t="str">
            <v>Восток</v>
          </cell>
          <cell r="J144" t="str">
            <v>РК (сухопутный)</v>
          </cell>
          <cell r="K144" t="str">
            <v>нет</v>
          </cell>
          <cell r="L144" t="str">
            <v>Китайская Народная Республика</v>
          </cell>
          <cell r="M144" t="str">
            <v>Хуньчунь</v>
          </cell>
          <cell r="N144">
            <v>0</v>
          </cell>
          <cell r="O144">
            <v>26512</v>
          </cell>
          <cell r="P144">
            <v>45215</v>
          </cell>
          <cell r="Q144">
            <v>71727</v>
          </cell>
          <cell r="R144">
            <v>41793</v>
          </cell>
          <cell r="S144">
            <v>44548</v>
          </cell>
          <cell r="T144">
            <v>86341</v>
          </cell>
          <cell r="U144">
            <v>63332</v>
          </cell>
          <cell r="V144">
            <v>73947</v>
          </cell>
          <cell r="W144">
            <v>137279</v>
          </cell>
          <cell r="X144">
            <v>36567</v>
          </cell>
          <cell r="Y144">
            <v>22805</v>
          </cell>
          <cell r="Z144">
            <v>59372</v>
          </cell>
          <cell r="AA144">
            <v>354719</v>
          </cell>
          <cell r="AB144">
            <v>30428</v>
          </cell>
          <cell r="AC144">
            <v>30197</v>
          </cell>
          <cell r="AD144">
            <v>60625</v>
          </cell>
          <cell r="AE144">
            <v>44758</v>
          </cell>
          <cell r="AF144">
            <v>79050</v>
          </cell>
          <cell r="AG144">
            <v>123808</v>
          </cell>
          <cell r="AH144">
            <v>70588</v>
          </cell>
          <cell r="AI144">
            <v>83210</v>
          </cell>
          <cell r="AJ144">
            <v>153798</v>
          </cell>
          <cell r="AK144">
            <v>42470</v>
          </cell>
          <cell r="AL144">
            <v>20593</v>
          </cell>
          <cell r="AM144">
            <v>63063</v>
          </cell>
          <cell r="AN144">
            <v>401294</v>
          </cell>
          <cell r="AO144">
            <v>40006</v>
          </cell>
          <cell r="AP144">
            <v>12635</v>
          </cell>
          <cell r="AQ144">
            <v>52641</v>
          </cell>
          <cell r="AR144">
            <v>78131</v>
          </cell>
          <cell r="AS144">
            <v>43984</v>
          </cell>
          <cell r="AT144">
            <v>122115</v>
          </cell>
          <cell r="AU144">
            <v>116844</v>
          </cell>
          <cell r="AV144">
            <v>90185</v>
          </cell>
          <cell r="AW144">
            <v>207029</v>
          </cell>
          <cell r="AX144">
            <v>67555</v>
          </cell>
          <cell r="AY144">
            <v>23964</v>
          </cell>
          <cell r="AZ144">
            <v>91519</v>
          </cell>
          <cell r="BA144">
            <v>473304</v>
          </cell>
          <cell r="BB144">
            <v>9898</v>
          </cell>
          <cell r="BC144">
            <v>6009</v>
          </cell>
          <cell r="BD144">
            <v>1156</v>
          </cell>
          <cell r="BE144">
            <v>1347</v>
          </cell>
          <cell r="BF144">
            <v>18410</v>
          </cell>
          <cell r="BG144">
            <v>1950</v>
          </cell>
          <cell r="BH144">
            <v>1949</v>
          </cell>
          <cell r="BI144">
            <v>0</v>
          </cell>
          <cell r="BJ144">
            <v>0</v>
          </cell>
          <cell r="BK144">
            <v>3899</v>
          </cell>
          <cell r="BL144">
            <v>2640</v>
          </cell>
          <cell r="BM144">
            <v>2640</v>
          </cell>
          <cell r="BN144">
            <v>0</v>
          </cell>
          <cell r="BO144">
            <v>0</v>
          </cell>
          <cell r="BP144">
            <v>5280</v>
          </cell>
          <cell r="BQ144">
            <v>2502</v>
          </cell>
          <cell r="BR144">
            <v>2502</v>
          </cell>
          <cell r="BS144">
            <v>0</v>
          </cell>
          <cell r="BT144">
            <v>0</v>
          </cell>
          <cell r="BU144">
            <v>5004</v>
          </cell>
          <cell r="BV144">
            <v>32593</v>
          </cell>
          <cell r="BW144">
            <v>2138</v>
          </cell>
          <cell r="BX144">
            <v>2138</v>
          </cell>
          <cell r="BY144">
            <v>0</v>
          </cell>
          <cell r="BZ144">
            <v>0</v>
          </cell>
          <cell r="CA144">
            <v>4276</v>
          </cell>
          <cell r="CB144">
            <v>2891</v>
          </cell>
          <cell r="CC144">
            <v>2891</v>
          </cell>
          <cell r="CD144">
            <v>0</v>
          </cell>
          <cell r="CE144">
            <v>0</v>
          </cell>
          <cell r="CF144">
            <v>5782</v>
          </cell>
          <cell r="CG144">
            <v>3039</v>
          </cell>
          <cell r="CH144">
            <v>3039</v>
          </cell>
          <cell r="CI144">
            <v>0</v>
          </cell>
          <cell r="CJ144">
            <v>0</v>
          </cell>
          <cell r="CK144">
            <v>6078</v>
          </cell>
          <cell r="CL144">
            <v>3236</v>
          </cell>
          <cell r="CM144">
            <v>3236</v>
          </cell>
          <cell r="CN144">
            <v>0</v>
          </cell>
          <cell r="CO144">
            <v>0</v>
          </cell>
          <cell r="CP144">
            <v>6472</v>
          </cell>
          <cell r="CQ144">
            <v>22608</v>
          </cell>
          <cell r="CR144">
            <v>2519</v>
          </cell>
          <cell r="CS144">
            <v>2519</v>
          </cell>
          <cell r="CT144">
            <v>0</v>
          </cell>
          <cell r="CU144">
            <v>0</v>
          </cell>
          <cell r="CV144">
            <v>5038</v>
          </cell>
          <cell r="CW144">
            <v>3399</v>
          </cell>
          <cell r="CX144">
            <v>3399</v>
          </cell>
          <cell r="CY144">
            <v>0</v>
          </cell>
          <cell r="CZ144">
            <v>0</v>
          </cell>
          <cell r="DA144">
            <v>6798</v>
          </cell>
          <cell r="DB144">
            <v>4284</v>
          </cell>
          <cell r="DC144">
            <v>4295</v>
          </cell>
          <cell r="DD144">
            <v>0</v>
          </cell>
          <cell r="DE144">
            <v>0</v>
          </cell>
          <cell r="DF144">
            <v>8579</v>
          </cell>
          <cell r="DG144">
            <v>5759</v>
          </cell>
          <cell r="DH144">
            <v>5748</v>
          </cell>
          <cell r="DI144">
            <v>0</v>
          </cell>
          <cell r="DJ144">
            <v>0</v>
          </cell>
          <cell r="DK144">
            <v>11507</v>
          </cell>
          <cell r="DL144">
            <v>31922</v>
          </cell>
        </row>
        <row r="145">
          <cell r="A145" t="str">
            <v>ВППКраснодар (Пашковский)ЮФО</v>
          </cell>
          <cell r="B145" t="str">
            <v>Сочинский</v>
          </cell>
          <cell r="C145" t="str">
            <v>Краснодар (Пашковский)</v>
          </cell>
          <cell r="D145" t="str">
            <v>ВПП</v>
          </cell>
          <cell r="E145" t="str">
            <v>ВПП</v>
          </cell>
          <cell r="F145" t="str">
            <v>да</v>
          </cell>
          <cell r="G145" t="str">
            <v>ЮФО</v>
          </cell>
          <cell r="H145" t="str">
            <v>Краснодарский край</v>
          </cell>
          <cell r="I145" t="str">
            <v>Не является признаком отнесения к МТК</v>
          </cell>
          <cell r="J145" t="str">
            <v>Не является признаком отнесения к МТК</v>
          </cell>
          <cell r="K145" t="str">
            <v>нет</v>
          </cell>
          <cell r="L145" t="str">
            <v>не применимо</v>
          </cell>
          <cell r="M145" t="str">
            <v>не применимо</v>
          </cell>
          <cell r="N145">
            <v>4555200</v>
          </cell>
          <cell r="O145">
            <v>53776</v>
          </cell>
          <cell r="P145">
            <v>31972</v>
          </cell>
          <cell r="Q145">
            <v>85748</v>
          </cell>
          <cell r="R145">
            <v>151388</v>
          </cell>
          <cell r="S145">
            <v>44265</v>
          </cell>
          <cell r="T145">
            <v>195653</v>
          </cell>
          <cell r="U145">
            <v>211093</v>
          </cell>
          <cell r="V145">
            <v>59607</v>
          </cell>
          <cell r="W145">
            <v>270700</v>
          </cell>
          <cell r="X145">
            <v>114541</v>
          </cell>
          <cell r="Y145">
            <v>41354</v>
          </cell>
          <cell r="Z145">
            <v>155895</v>
          </cell>
          <cell r="AA145">
            <v>707996</v>
          </cell>
          <cell r="AB145">
            <v>96815</v>
          </cell>
          <cell r="AC145">
            <v>36909</v>
          </cell>
          <cell r="AD145">
            <v>133724</v>
          </cell>
          <cell r="AE145">
            <v>199821</v>
          </cell>
          <cell r="AF145">
            <v>43490</v>
          </cell>
          <cell r="AG145">
            <v>243311</v>
          </cell>
          <cell r="AH145">
            <v>248010</v>
          </cell>
          <cell r="AI145">
            <v>63066</v>
          </cell>
          <cell r="AJ145">
            <v>311076</v>
          </cell>
          <cell r="AK145">
            <v>144589</v>
          </cell>
          <cell r="AL145">
            <v>44665</v>
          </cell>
          <cell r="AM145">
            <v>189254</v>
          </cell>
          <cell r="AN145">
            <v>877365</v>
          </cell>
          <cell r="AO145">
            <v>115764</v>
          </cell>
          <cell r="AP145">
            <v>45416</v>
          </cell>
          <cell r="AQ145">
            <v>161180</v>
          </cell>
          <cell r="AR145">
            <v>236206</v>
          </cell>
          <cell r="AS145">
            <v>47886</v>
          </cell>
          <cell r="AT145">
            <v>284092</v>
          </cell>
          <cell r="AU145">
            <v>292490</v>
          </cell>
          <cell r="AV145">
            <v>75478</v>
          </cell>
          <cell r="AW145">
            <v>367968</v>
          </cell>
          <cell r="AX145">
            <v>191781</v>
          </cell>
          <cell r="AY145">
            <v>46900</v>
          </cell>
          <cell r="AZ145">
            <v>238681</v>
          </cell>
          <cell r="BA145">
            <v>1051921</v>
          </cell>
          <cell r="BB145">
            <v>77287</v>
          </cell>
          <cell r="BC145">
            <v>74232</v>
          </cell>
          <cell r="BD145">
            <v>23191</v>
          </cell>
          <cell r="BE145">
            <v>19413</v>
          </cell>
          <cell r="BF145">
            <v>194123</v>
          </cell>
          <cell r="BG145">
            <v>458</v>
          </cell>
          <cell r="BH145">
            <v>260</v>
          </cell>
          <cell r="BI145">
            <v>87</v>
          </cell>
          <cell r="BJ145">
            <v>817</v>
          </cell>
          <cell r="BK145">
            <v>1622</v>
          </cell>
          <cell r="BL145">
            <v>740</v>
          </cell>
          <cell r="BM145">
            <v>1148</v>
          </cell>
          <cell r="BN145">
            <v>547</v>
          </cell>
          <cell r="BO145">
            <v>2748</v>
          </cell>
          <cell r="BP145">
            <v>5183</v>
          </cell>
          <cell r="BQ145">
            <v>1274</v>
          </cell>
          <cell r="BR145">
            <v>1876</v>
          </cell>
          <cell r="BS145">
            <v>531</v>
          </cell>
          <cell r="BT145">
            <v>4986</v>
          </cell>
          <cell r="BU145">
            <v>8667</v>
          </cell>
          <cell r="BV145">
            <v>209595</v>
          </cell>
          <cell r="BW145">
            <v>1874</v>
          </cell>
          <cell r="BX145">
            <v>3074</v>
          </cell>
          <cell r="BY145">
            <v>4236</v>
          </cell>
          <cell r="BZ145">
            <v>2739</v>
          </cell>
          <cell r="CA145">
            <v>11923</v>
          </cell>
          <cell r="CB145">
            <v>12896</v>
          </cell>
          <cell r="CC145">
            <v>15947</v>
          </cell>
          <cell r="CD145">
            <v>25963</v>
          </cell>
          <cell r="CE145">
            <v>8572</v>
          </cell>
          <cell r="CF145">
            <v>63378</v>
          </cell>
          <cell r="CG145">
            <v>69218</v>
          </cell>
          <cell r="CH145">
            <v>75021</v>
          </cell>
          <cell r="CI145">
            <v>36791</v>
          </cell>
          <cell r="CJ145">
            <v>21952</v>
          </cell>
          <cell r="CK145">
            <v>202982</v>
          </cell>
          <cell r="CL145">
            <v>108122</v>
          </cell>
          <cell r="CM145">
            <v>103582</v>
          </cell>
          <cell r="CN145">
            <v>40793</v>
          </cell>
          <cell r="CO145">
            <v>38200</v>
          </cell>
          <cell r="CP145">
            <v>290697</v>
          </cell>
          <cell r="CQ145">
            <v>568980</v>
          </cell>
          <cell r="CR145">
            <v>47309</v>
          </cell>
          <cell r="CS145">
            <v>48213</v>
          </cell>
          <cell r="CT145">
            <v>29114</v>
          </cell>
          <cell r="CU145">
            <v>19924</v>
          </cell>
          <cell r="CV145">
            <v>144560</v>
          </cell>
          <cell r="CW145">
            <v>16</v>
          </cell>
          <cell r="CX145">
            <v>53</v>
          </cell>
          <cell r="CY145">
            <v>0</v>
          </cell>
          <cell r="CZ145">
            <v>0</v>
          </cell>
          <cell r="DA145">
            <v>69</v>
          </cell>
          <cell r="DB145">
            <v>44</v>
          </cell>
          <cell r="DC145">
            <v>39</v>
          </cell>
          <cell r="DD145">
            <v>0</v>
          </cell>
          <cell r="DE145">
            <v>0</v>
          </cell>
          <cell r="DF145">
            <v>83</v>
          </cell>
          <cell r="DG145">
            <v>64</v>
          </cell>
          <cell r="DH145">
            <v>9</v>
          </cell>
          <cell r="DI145">
            <v>0</v>
          </cell>
          <cell r="DJ145">
            <v>0</v>
          </cell>
          <cell r="DK145">
            <v>73</v>
          </cell>
          <cell r="DL145">
            <v>144785</v>
          </cell>
        </row>
        <row r="146">
          <cell r="A146" t="str">
            <v>ВППКрасноярск (Емельяново)СФО</v>
          </cell>
          <cell r="B146" t="str">
            <v>Новосибирский</v>
          </cell>
          <cell r="C146" t="str">
            <v>Красноярск (Емельяново)</v>
          </cell>
          <cell r="D146" t="str">
            <v>ВПП</v>
          </cell>
          <cell r="E146" t="str">
            <v>ВПП</v>
          </cell>
          <cell r="F146" t="str">
            <v>да</v>
          </cell>
          <cell r="G146" t="str">
            <v>СФО</v>
          </cell>
          <cell r="H146" t="str">
            <v>Красноярский край</v>
          </cell>
          <cell r="I146" t="str">
            <v>Не является признаком отнесения к МТК</v>
          </cell>
          <cell r="J146" t="str">
            <v>Не является признаком отнесения к МТК</v>
          </cell>
          <cell r="K146" t="str">
            <v>нет</v>
          </cell>
          <cell r="L146" t="str">
            <v>не применимо</v>
          </cell>
          <cell r="M146" t="str">
            <v>не применимо</v>
          </cell>
          <cell r="N146">
            <v>7095600</v>
          </cell>
          <cell r="O146">
            <v>89286</v>
          </cell>
          <cell r="P146">
            <v>17637</v>
          </cell>
          <cell r="Q146">
            <v>106923</v>
          </cell>
          <cell r="R146">
            <v>98958</v>
          </cell>
          <cell r="S146">
            <v>20970</v>
          </cell>
          <cell r="T146">
            <v>119928</v>
          </cell>
          <cell r="U146">
            <v>113316</v>
          </cell>
          <cell r="V146">
            <v>25867</v>
          </cell>
          <cell r="W146">
            <v>139183</v>
          </cell>
          <cell r="X146">
            <v>110021</v>
          </cell>
          <cell r="Y146">
            <v>25366</v>
          </cell>
          <cell r="Z146">
            <v>135387</v>
          </cell>
          <cell r="AA146">
            <v>501421</v>
          </cell>
          <cell r="AB146">
            <v>117564</v>
          </cell>
          <cell r="AC146">
            <v>22211</v>
          </cell>
          <cell r="AD146">
            <v>139775</v>
          </cell>
          <cell r="AE146">
            <v>96672</v>
          </cell>
          <cell r="AF146">
            <v>22235</v>
          </cell>
          <cell r="AG146">
            <v>118907</v>
          </cell>
          <cell r="AH146">
            <v>114326</v>
          </cell>
          <cell r="AI146">
            <v>26791</v>
          </cell>
          <cell r="AJ146">
            <v>141117</v>
          </cell>
          <cell r="AK146">
            <v>113264</v>
          </cell>
          <cell r="AL146">
            <v>27039</v>
          </cell>
          <cell r="AM146">
            <v>140303</v>
          </cell>
          <cell r="AN146">
            <v>540102</v>
          </cell>
          <cell r="AO146">
            <v>116581</v>
          </cell>
          <cell r="AP146">
            <v>25243</v>
          </cell>
          <cell r="AQ146">
            <v>141824</v>
          </cell>
          <cell r="AR146">
            <v>104566</v>
          </cell>
          <cell r="AS146">
            <v>26791</v>
          </cell>
          <cell r="AT146">
            <v>131357</v>
          </cell>
          <cell r="AU146">
            <v>114080</v>
          </cell>
          <cell r="AV146">
            <v>29207</v>
          </cell>
          <cell r="AW146">
            <v>143287</v>
          </cell>
          <cell r="AX146">
            <v>92153</v>
          </cell>
          <cell r="AY146">
            <v>29763</v>
          </cell>
          <cell r="AZ146">
            <v>121916</v>
          </cell>
          <cell r="BA146">
            <v>538384</v>
          </cell>
          <cell r="BB146">
            <v>58097</v>
          </cell>
          <cell r="BC146">
            <v>50098</v>
          </cell>
          <cell r="BD146">
            <v>11826</v>
          </cell>
          <cell r="BE146">
            <v>8313</v>
          </cell>
          <cell r="BF146">
            <v>128334</v>
          </cell>
          <cell r="BG146">
            <v>6586</v>
          </cell>
          <cell r="BH146">
            <v>5158</v>
          </cell>
          <cell r="BI146">
            <v>583</v>
          </cell>
          <cell r="BJ146">
            <v>576</v>
          </cell>
          <cell r="BK146">
            <v>12903</v>
          </cell>
          <cell r="BL146">
            <v>1602</v>
          </cell>
          <cell r="BM146">
            <v>1899</v>
          </cell>
          <cell r="BN146">
            <v>59</v>
          </cell>
          <cell r="BO146">
            <v>1145</v>
          </cell>
          <cell r="BP146">
            <v>4705</v>
          </cell>
          <cell r="BQ146">
            <v>6865</v>
          </cell>
          <cell r="BR146">
            <v>6736</v>
          </cell>
          <cell r="BS146">
            <v>2223</v>
          </cell>
          <cell r="BT146">
            <v>4955</v>
          </cell>
          <cell r="BU146">
            <v>20779</v>
          </cell>
          <cell r="BV146">
            <v>166721</v>
          </cell>
          <cell r="BW146">
            <v>10066</v>
          </cell>
          <cell r="BX146">
            <v>9282</v>
          </cell>
          <cell r="BY146">
            <v>12610</v>
          </cell>
          <cell r="BZ146">
            <v>3647</v>
          </cell>
          <cell r="CA146">
            <v>35605</v>
          </cell>
          <cell r="CB146">
            <v>12347</v>
          </cell>
          <cell r="CC146">
            <v>17139</v>
          </cell>
          <cell r="CD146">
            <v>18695</v>
          </cell>
          <cell r="CE146">
            <v>5414</v>
          </cell>
          <cell r="CF146">
            <v>53595</v>
          </cell>
          <cell r="CG146">
            <v>44719</v>
          </cell>
          <cell r="CH146">
            <v>43422</v>
          </cell>
          <cell r="CI146">
            <v>19938</v>
          </cell>
          <cell r="CJ146">
            <v>10560</v>
          </cell>
          <cell r="CK146">
            <v>118639</v>
          </cell>
          <cell r="CL146">
            <v>37870</v>
          </cell>
          <cell r="CM146">
            <v>35104</v>
          </cell>
          <cell r="CN146">
            <v>22592</v>
          </cell>
          <cell r="CO146">
            <v>25285</v>
          </cell>
          <cell r="CP146">
            <v>120851</v>
          </cell>
          <cell r="CQ146">
            <v>328690</v>
          </cell>
          <cell r="CR146">
            <v>16796</v>
          </cell>
          <cell r="CS146">
            <v>13303</v>
          </cell>
          <cell r="CT146">
            <v>26087</v>
          </cell>
          <cell r="CU146">
            <v>11682</v>
          </cell>
          <cell r="CV146">
            <v>67868</v>
          </cell>
          <cell r="CW146">
            <v>6401</v>
          </cell>
          <cell r="CX146">
            <v>12250</v>
          </cell>
          <cell r="CY146">
            <v>22273</v>
          </cell>
          <cell r="CZ146">
            <v>14994</v>
          </cell>
          <cell r="DA146">
            <v>55918</v>
          </cell>
          <cell r="DB146">
            <v>30402</v>
          </cell>
          <cell r="DC146">
            <v>29981</v>
          </cell>
          <cell r="DD146">
            <v>24610</v>
          </cell>
          <cell r="DE146">
            <v>24701</v>
          </cell>
          <cell r="DF146">
            <v>109694</v>
          </cell>
          <cell r="DG146">
            <v>30343</v>
          </cell>
          <cell r="DH146">
            <v>36953</v>
          </cell>
          <cell r="DI146">
            <v>16994</v>
          </cell>
          <cell r="DJ146">
            <v>28250</v>
          </cell>
          <cell r="DK146">
            <v>112540</v>
          </cell>
          <cell r="DL146">
            <v>346020</v>
          </cell>
        </row>
        <row r="147">
          <cell r="A147" t="str">
            <v>МАППКрупецЦФО</v>
          </cell>
          <cell r="B147" t="str">
            <v>Брянский</v>
          </cell>
          <cell r="C147" t="str">
            <v>Крупец</v>
          </cell>
          <cell r="D147" t="str">
            <v>АПП</v>
          </cell>
          <cell r="E147" t="str">
            <v>МАПП</v>
          </cell>
          <cell r="F147" t="str">
            <v>да</v>
          </cell>
          <cell r="G147" t="str">
            <v>ЦФО</v>
          </cell>
          <cell r="H147" t="str">
            <v>Курская область</v>
          </cell>
          <cell r="I147" t="str">
            <v>Западный</v>
          </cell>
          <cell r="J147" t="str">
            <v>Сухопутный</v>
          </cell>
          <cell r="K147" t="str">
            <v>нет</v>
          </cell>
          <cell r="L147" t="str">
            <v>Украина</v>
          </cell>
          <cell r="M147" t="str">
            <v>Катериновка</v>
          </cell>
          <cell r="N147">
            <v>598600</v>
          </cell>
          <cell r="O147">
            <v>7692</v>
          </cell>
          <cell r="P147">
            <v>38664</v>
          </cell>
          <cell r="Q147">
            <v>46356</v>
          </cell>
          <cell r="R147">
            <v>15598</v>
          </cell>
          <cell r="S147">
            <v>62291</v>
          </cell>
          <cell r="T147">
            <v>77889</v>
          </cell>
          <cell r="U147">
            <v>23026</v>
          </cell>
          <cell r="V147">
            <v>78245</v>
          </cell>
          <cell r="W147">
            <v>101271</v>
          </cell>
          <cell r="X147">
            <v>12270</v>
          </cell>
          <cell r="Y147">
            <v>53735</v>
          </cell>
          <cell r="Z147">
            <v>66005</v>
          </cell>
          <cell r="AA147">
            <v>291521</v>
          </cell>
          <cell r="AB147">
            <v>7500</v>
          </cell>
          <cell r="AC147">
            <v>32647</v>
          </cell>
          <cell r="AD147">
            <v>40147</v>
          </cell>
          <cell r="AE147">
            <v>13203</v>
          </cell>
          <cell r="AF147">
            <v>38429</v>
          </cell>
          <cell r="AG147">
            <v>51632</v>
          </cell>
          <cell r="AH147">
            <v>19862</v>
          </cell>
          <cell r="AI147">
            <v>44631</v>
          </cell>
          <cell r="AJ147">
            <v>64493</v>
          </cell>
          <cell r="AK147">
            <v>7391</v>
          </cell>
          <cell r="AL147">
            <v>28302</v>
          </cell>
          <cell r="AM147">
            <v>35693</v>
          </cell>
          <cell r="AN147">
            <v>191965</v>
          </cell>
          <cell r="AO147">
            <v>4575</v>
          </cell>
          <cell r="AP147">
            <v>18762</v>
          </cell>
          <cell r="AQ147">
            <v>23337</v>
          </cell>
          <cell r="AR147">
            <v>11915</v>
          </cell>
          <cell r="AS147">
            <v>26773</v>
          </cell>
          <cell r="AT147">
            <v>38688</v>
          </cell>
          <cell r="AU147">
            <v>17459</v>
          </cell>
          <cell r="AV147">
            <v>31737</v>
          </cell>
          <cell r="AW147">
            <v>49196</v>
          </cell>
          <cell r="AX147">
            <v>8240</v>
          </cell>
          <cell r="AY147">
            <v>21761</v>
          </cell>
          <cell r="AZ147">
            <v>30001</v>
          </cell>
          <cell r="BA147">
            <v>141222</v>
          </cell>
          <cell r="BB147">
            <v>3041</v>
          </cell>
          <cell r="BC147">
            <v>2325</v>
          </cell>
          <cell r="BD147">
            <v>7530</v>
          </cell>
          <cell r="BE147">
            <v>7186</v>
          </cell>
          <cell r="BF147">
            <v>20082</v>
          </cell>
          <cell r="BG147">
            <v>16</v>
          </cell>
          <cell r="BH147">
            <v>17</v>
          </cell>
          <cell r="BI147">
            <v>106</v>
          </cell>
          <cell r="BJ147">
            <v>125</v>
          </cell>
          <cell r="BK147">
            <v>264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20346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22</v>
          </cell>
          <cell r="CS147">
            <v>0</v>
          </cell>
          <cell r="CT147">
            <v>24</v>
          </cell>
          <cell r="CU147">
            <v>3</v>
          </cell>
          <cell r="CV147">
            <v>49</v>
          </cell>
          <cell r="CW147">
            <v>5</v>
          </cell>
          <cell r="CX147">
            <v>0</v>
          </cell>
          <cell r="CY147">
            <v>4</v>
          </cell>
          <cell r="CZ147">
            <v>0</v>
          </cell>
          <cell r="DA147">
            <v>9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58</v>
          </cell>
        </row>
        <row r="148">
          <cell r="A148" t="str">
            <v>ДАППКруппСЗФО</v>
          </cell>
          <cell r="B148" t="str">
            <v>Псковский</v>
          </cell>
          <cell r="C148" t="str">
            <v>Крупп</v>
          </cell>
          <cell r="D148" t="str">
            <v>АПП</v>
          </cell>
          <cell r="E148" t="str">
            <v>ДАПП</v>
          </cell>
          <cell r="F148" t="str">
            <v>да</v>
          </cell>
          <cell r="G148" t="str">
            <v>СЗФО</v>
          </cell>
          <cell r="H148" t="str">
            <v>Псковская область</v>
          </cell>
          <cell r="I148" t="str">
            <v>Не является признаком отнесения к МТК</v>
          </cell>
          <cell r="J148" t="str">
            <v>Не является признаком отнесения к МТК</v>
          </cell>
          <cell r="K148" t="str">
            <v>нет</v>
          </cell>
          <cell r="L148" t="str">
            <v>Эстонская Республика</v>
          </cell>
          <cell r="M148" t="str">
            <v>Саатсе</v>
          </cell>
          <cell r="N148">
            <v>0</v>
          </cell>
          <cell r="O148">
            <v>505</v>
          </cell>
          <cell r="P148">
            <v>67</v>
          </cell>
          <cell r="Q148">
            <v>572</v>
          </cell>
          <cell r="R148">
            <v>839</v>
          </cell>
          <cell r="S148">
            <v>232</v>
          </cell>
          <cell r="T148">
            <v>1071</v>
          </cell>
          <cell r="U148">
            <v>2711</v>
          </cell>
          <cell r="V148">
            <v>510</v>
          </cell>
          <cell r="W148">
            <v>3221</v>
          </cell>
          <cell r="X148">
            <v>1156</v>
          </cell>
          <cell r="Y148">
            <v>175</v>
          </cell>
          <cell r="Z148">
            <v>1331</v>
          </cell>
          <cell r="AA148">
            <v>6195</v>
          </cell>
          <cell r="AB148">
            <v>541</v>
          </cell>
          <cell r="AC148">
            <v>57</v>
          </cell>
          <cell r="AD148">
            <v>598</v>
          </cell>
          <cell r="AE148">
            <v>740</v>
          </cell>
          <cell r="AF148">
            <v>213</v>
          </cell>
          <cell r="AG148">
            <v>953</v>
          </cell>
          <cell r="AH148">
            <v>962</v>
          </cell>
          <cell r="AI148">
            <v>391</v>
          </cell>
          <cell r="AJ148">
            <v>1353</v>
          </cell>
          <cell r="AK148">
            <v>1249</v>
          </cell>
          <cell r="AL148">
            <v>153</v>
          </cell>
          <cell r="AM148">
            <v>1402</v>
          </cell>
          <cell r="AN148">
            <v>4306</v>
          </cell>
          <cell r="AO148">
            <v>711</v>
          </cell>
          <cell r="AP148">
            <v>91</v>
          </cell>
          <cell r="AQ148">
            <v>802</v>
          </cell>
          <cell r="AR148">
            <v>789</v>
          </cell>
          <cell r="AS148">
            <v>229</v>
          </cell>
          <cell r="AT148">
            <v>1018</v>
          </cell>
          <cell r="AU148">
            <v>839</v>
          </cell>
          <cell r="AV148">
            <v>375</v>
          </cell>
          <cell r="AW148">
            <v>1214</v>
          </cell>
          <cell r="AX148">
            <v>967</v>
          </cell>
          <cell r="AY148">
            <v>131</v>
          </cell>
          <cell r="AZ148">
            <v>1098</v>
          </cell>
          <cell r="BA148">
            <v>4132</v>
          </cell>
          <cell r="BB148">
            <v>151</v>
          </cell>
          <cell r="BC148">
            <v>161</v>
          </cell>
          <cell r="BD148">
            <v>44</v>
          </cell>
          <cell r="BE148">
            <v>47</v>
          </cell>
          <cell r="BF148">
            <v>403</v>
          </cell>
          <cell r="BG148">
            <v>1</v>
          </cell>
          <cell r="BH148">
            <v>1</v>
          </cell>
          <cell r="BI148">
            <v>0</v>
          </cell>
          <cell r="BJ148">
            <v>1</v>
          </cell>
          <cell r="BK148">
            <v>3</v>
          </cell>
          <cell r="BL148">
            <v>3</v>
          </cell>
          <cell r="BM148">
            <v>4</v>
          </cell>
          <cell r="BN148">
            <v>0</v>
          </cell>
          <cell r="BO148">
            <v>0</v>
          </cell>
          <cell r="BP148">
            <v>7</v>
          </cell>
          <cell r="BQ148">
            <v>4</v>
          </cell>
          <cell r="BR148">
            <v>14</v>
          </cell>
          <cell r="BS148">
            <v>1</v>
          </cell>
          <cell r="BT148">
            <v>1</v>
          </cell>
          <cell r="BU148">
            <v>20</v>
          </cell>
          <cell r="BV148">
            <v>433</v>
          </cell>
          <cell r="BW148">
            <v>3</v>
          </cell>
          <cell r="BX148">
            <v>3</v>
          </cell>
          <cell r="BY148">
            <v>1</v>
          </cell>
          <cell r="BZ148">
            <v>1</v>
          </cell>
          <cell r="CA148">
            <v>8</v>
          </cell>
          <cell r="CB148">
            <v>21</v>
          </cell>
          <cell r="CC148">
            <v>9</v>
          </cell>
          <cell r="CD148">
            <v>6</v>
          </cell>
          <cell r="CE148">
            <v>5</v>
          </cell>
          <cell r="CF148">
            <v>41</v>
          </cell>
          <cell r="CG148">
            <v>82</v>
          </cell>
          <cell r="CH148">
            <v>87</v>
          </cell>
          <cell r="CI148">
            <v>7</v>
          </cell>
          <cell r="CJ148">
            <v>7</v>
          </cell>
          <cell r="CK148">
            <v>183</v>
          </cell>
          <cell r="CL148">
            <v>40</v>
          </cell>
          <cell r="CM148">
            <v>60</v>
          </cell>
          <cell r="CN148">
            <v>5</v>
          </cell>
          <cell r="CO148">
            <v>5</v>
          </cell>
          <cell r="CP148">
            <v>110</v>
          </cell>
          <cell r="CQ148">
            <v>342</v>
          </cell>
          <cell r="CR148">
            <v>40</v>
          </cell>
          <cell r="CS148">
            <v>44</v>
          </cell>
          <cell r="CT148">
            <v>3</v>
          </cell>
          <cell r="CU148">
            <v>2</v>
          </cell>
          <cell r="CV148">
            <v>89</v>
          </cell>
          <cell r="CW148">
            <v>146</v>
          </cell>
          <cell r="CX148">
            <v>153</v>
          </cell>
          <cell r="CY148">
            <v>16</v>
          </cell>
          <cell r="CZ148">
            <v>13</v>
          </cell>
          <cell r="DA148">
            <v>328</v>
          </cell>
          <cell r="DB148">
            <v>218</v>
          </cell>
          <cell r="DC148">
            <v>235</v>
          </cell>
          <cell r="DD148">
            <v>64</v>
          </cell>
          <cell r="DE148">
            <v>65</v>
          </cell>
          <cell r="DF148">
            <v>582</v>
          </cell>
          <cell r="DG148">
            <v>90</v>
          </cell>
          <cell r="DH148">
            <v>109</v>
          </cell>
          <cell r="DI148">
            <v>20</v>
          </cell>
          <cell r="DJ148">
            <v>27</v>
          </cell>
          <cell r="DK148">
            <v>246</v>
          </cell>
          <cell r="DL148">
            <v>1245</v>
          </cell>
        </row>
        <row r="149">
          <cell r="A149" t="str">
            <v>МАППКрыловоСЗФО</v>
          </cell>
          <cell r="B149" t="str">
            <v>Калининградский</v>
          </cell>
          <cell r="C149" t="str">
            <v>Крылово</v>
          </cell>
          <cell r="D149" t="str">
            <v>АПП</v>
          </cell>
          <cell r="E149" t="str">
            <v>МАПП</v>
          </cell>
          <cell r="F149" t="str">
            <v>нет</v>
          </cell>
          <cell r="G149" t="str">
            <v>СЗФО</v>
          </cell>
          <cell r="H149" t="str">
            <v>Калининградская область</v>
          </cell>
          <cell r="I149" t="str">
            <v>Западный</v>
          </cell>
          <cell r="J149" t="str">
            <v>Сухопутный</v>
          </cell>
          <cell r="K149" t="str">
            <v>нет</v>
          </cell>
          <cell r="L149" t="str">
            <v>Республика Польша</v>
          </cell>
          <cell r="M149" t="str">
            <v>Перлы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</row>
        <row r="150">
          <cell r="A150" t="str">
            <v>ВППКубинкаЦФО</v>
          </cell>
          <cell r="B150" t="str">
            <v>Центральный аппарат</v>
          </cell>
          <cell r="C150" t="str">
            <v>Кубинка</v>
          </cell>
          <cell r="D150" t="str">
            <v>ВПП</v>
          </cell>
          <cell r="E150" t="str">
            <v>ВПП</v>
          </cell>
          <cell r="F150" t="str">
            <v>да</v>
          </cell>
          <cell r="G150" t="str">
            <v>ЦФО</v>
          </cell>
          <cell r="H150" t="str">
            <v>Московская область</v>
          </cell>
          <cell r="I150" t="str">
            <v>Не является признаком отнесения к МТК</v>
          </cell>
          <cell r="J150" t="str">
            <v>Не является признаком отнесения к МТК</v>
          </cell>
          <cell r="K150" t="str">
            <v>нет</v>
          </cell>
          <cell r="L150" t="str">
            <v>не применимо</v>
          </cell>
          <cell r="M150" t="str">
            <v>не применимо</v>
          </cell>
          <cell r="N150">
            <v>0</v>
          </cell>
          <cell r="O150">
            <v>192</v>
          </cell>
          <cell r="P150">
            <v>62</v>
          </cell>
          <cell r="Q150">
            <v>254</v>
          </cell>
          <cell r="R150">
            <v>430</v>
          </cell>
          <cell r="S150">
            <v>388</v>
          </cell>
          <cell r="T150">
            <v>818</v>
          </cell>
          <cell r="U150">
            <v>490</v>
          </cell>
          <cell r="V150">
            <v>658</v>
          </cell>
          <cell r="W150">
            <v>1148</v>
          </cell>
          <cell r="X150">
            <v>352</v>
          </cell>
          <cell r="Y150">
            <v>198</v>
          </cell>
          <cell r="Z150">
            <v>550</v>
          </cell>
          <cell r="AA150">
            <v>2770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172</v>
          </cell>
          <cell r="AJ150">
            <v>172</v>
          </cell>
          <cell r="AK150">
            <v>0</v>
          </cell>
          <cell r="AL150">
            <v>0</v>
          </cell>
          <cell r="AM150">
            <v>0</v>
          </cell>
          <cell r="AN150">
            <v>172</v>
          </cell>
          <cell r="AO150">
            <v>242</v>
          </cell>
          <cell r="AP150">
            <v>25</v>
          </cell>
          <cell r="AQ150">
            <v>267</v>
          </cell>
          <cell r="AR150">
            <v>558</v>
          </cell>
          <cell r="AS150">
            <v>338</v>
          </cell>
          <cell r="AT150">
            <v>896</v>
          </cell>
          <cell r="AU150">
            <v>675</v>
          </cell>
          <cell r="AV150">
            <v>689</v>
          </cell>
          <cell r="AW150">
            <v>1364</v>
          </cell>
          <cell r="AX150">
            <v>344</v>
          </cell>
          <cell r="AY150">
            <v>90</v>
          </cell>
          <cell r="AZ150">
            <v>434</v>
          </cell>
          <cell r="BA150">
            <v>2961</v>
          </cell>
          <cell r="BB150">
            <v>56</v>
          </cell>
          <cell r="BC150">
            <v>58</v>
          </cell>
          <cell r="BD150">
            <v>58</v>
          </cell>
          <cell r="BE150">
            <v>58</v>
          </cell>
          <cell r="BF150">
            <v>230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115</v>
          </cell>
          <cell r="BM150">
            <v>131</v>
          </cell>
          <cell r="BN150">
            <v>95</v>
          </cell>
          <cell r="BO150">
            <v>116</v>
          </cell>
          <cell r="BP150">
            <v>457</v>
          </cell>
          <cell r="BQ150">
            <v>76</v>
          </cell>
          <cell r="BR150">
            <v>60</v>
          </cell>
          <cell r="BS150">
            <v>17</v>
          </cell>
          <cell r="BT150">
            <v>17</v>
          </cell>
          <cell r="BU150">
            <v>170</v>
          </cell>
          <cell r="BV150">
            <v>857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18</v>
          </cell>
          <cell r="CK150">
            <v>18</v>
          </cell>
          <cell r="CL150">
            <v>74</v>
          </cell>
          <cell r="CM150">
            <v>0</v>
          </cell>
          <cell r="CN150">
            <v>0</v>
          </cell>
          <cell r="CO150">
            <v>0</v>
          </cell>
          <cell r="CP150">
            <v>74</v>
          </cell>
          <cell r="CQ150">
            <v>92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18</v>
          </cell>
          <cell r="DC150">
            <v>0</v>
          </cell>
          <cell r="DD150">
            <v>104</v>
          </cell>
          <cell r="DE150">
            <v>0</v>
          </cell>
          <cell r="DF150">
            <v>122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122</v>
          </cell>
        </row>
        <row r="151">
          <cell r="A151" t="str">
            <v>МАППКуйбышево (Дьяково)ЮФО</v>
          </cell>
          <cell r="B151" t="str">
            <v>Ростовский</v>
          </cell>
          <cell r="C151" t="str">
            <v>Куйбышево (Дьяково)</v>
          </cell>
          <cell r="D151" t="str">
            <v>АПП</v>
          </cell>
          <cell r="E151" t="str">
            <v>МАПП</v>
          </cell>
          <cell r="F151" t="str">
            <v>нет</v>
          </cell>
          <cell r="G151" t="str">
            <v>ЮФО</v>
          </cell>
          <cell r="H151" t="str">
            <v>Ростовская область</v>
          </cell>
          <cell r="I151" t="str">
            <v>Западный</v>
          </cell>
          <cell r="J151" t="str">
            <v>Сухопутный</v>
          </cell>
          <cell r="K151" t="str">
            <v>нет</v>
          </cell>
          <cell r="L151" t="str">
            <v>не применимо (ДНР)</v>
          </cell>
          <cell r="M151" t="str">
            <v>Дьяково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</row>
        <row r="152">
          <cell r="A152" t="str">
            <v>МАППКуйбышево (Мариновка)ЮФО</v>
          </cell>
          <cell r="B152" t="str">
            <v>Ростовский</v>
          </cell>
          <cell r="C152" t="str">
            <v>Куйбышево (Мариновка)</v>
          </cell>
          <cell r="D152" t="str">
            <v>АПП</v>
          </cell>
          <cell r="E152" t="str">
            <v>МАПП</v>
          </cell>
          <cell r="F152" t="str">
            <v>да</v>
          </cell>
          <cell r="G152" t="str">
            <v>ЮФО</v>
          </cell>
          <cell r="H152" t="str">
            <v>Ростовская область</v>
          </cell>
          <cell r="I152" t="str">
            <v>Западный</v>
          </cell>
          <cell r="J152" t="str">
            <v>Сухопутный</v>
          </cell>
          <cell r="K152" t="str">
            <v>нет</v>
          </cell>
          <cell r="L152" t="str">
            <v>не применимо (ДНР)</v>
          </cell>
          <cell r="M152" t="str">
            <v>Мариновка</v>
          </cell>
          <cell r="N152">
            <v>693500</v>
          </cell>
          <cell r="O152">
            <v>24282</v>
          </cell>
          <cell r="P152">
            <v>145522</v>
          </cell>
          <cell r="Q152">
            <v>169804</v>
          </cell>
          <cell r="R152">
            <v>36794</v>
          </cell>
          <cell r="S152">
            <v>189947</v>
          </cell>
          <cell r="T152">
            <v>226741</v>
          </cell>
          <cell r="U152">
            <v>48456</v>
          </cell>
          <cell r="V152">
            <v>261923</v>
          </cell>
          <cell r="W152">
            <v>310379</v>
          </cell>
          <cell r="X152">
            <v>33083</v>
          </cell>
          <cell r="Y152">
            <v>175501</v>
          </cell>
          <cell r="Z152">
            <v>208584</v>
          </cell>
          <cell r="AA152">
            <v>915508</v>
          </cell>
          <cell r="AB152">
            <v>28336</v>
          </cell>
          <cell r="AC152">
            <v>140238</v>
          </cell>
          <cell r="AD152">
            <v>168574</v>
          </cell>
          <cell r="AE152">
            <v>40456</v>
          </cell>
          <cell r="AF152">
            <v>191131</v>
          </cell>
          <cell r="AG152">
            <v>231587</v>
          </cell>
          <cell r="AH152">
            <v>53048</v>
          </cell>
          <cell r="AI152">
            <v>262809</v>
          </cell>
          <cell r="AJ152">
            <v>315857</v>
          </cell>
          <cell r="AK152">
            <v>34950</v>
          </cell>
          <cell r="AL152">
            <v>174709</v>
          </cell>
          <cell r="AM152">
            <v>209659</v>
          </cell>
          <cell r="AN152">
            <v>925677</v>
          </cell>
          <cell r="AO152">
            <v>27841</v>
          </cell>
          <cell r="AP152">
            <v>136343</v>
          </cell>
          <cell r="AQ152">
            <v>164184</v>
          </cell>
          <cell r="AR152">
            <v>50083</v>
          </cell>
          <cell r="AS152">
            <v>188270</v>
          </cell>
          <cell r="AT152">
            <v>238353</v>
          </cell>
          <cell r="AU152">
            <v>71875</v>
          </cell>
          <cell r="AV152">
            <v>268246</v>
          </cell>
          <cell r="AW152">
            <v>340121</v>
          </cell>
          <cell r="AX152">
            <v>68136</v>
          </cell>
          <cell r="AY152">
            <v>188204</v>
          </cell>
          <cell r="AZ152">
            <v>256340</v>
          </cell>
          <cell r="BA152">
            <v>998998</v>
          </cell>
          <cell r="BB152">
            <v>31295</v>
          </cell>
          <cell r="BC152">
            <v>39769</v>
          </cell>
          <cell r="BD152">
            <v>85543</v>
          </cell>
          <cell r="BE152">
            <v>61336</v>
          </cell>
          <cell r="BF152">
            <v>217943</v>
          </cell>
          <cell r="BG152">
            <v>2630</v>
          </cell>
          <cell r="BH152">
            <v>4154</v>
          </cell>
          <cell r="BI152">
            <v>9100</v>
          </cell>
          <cell r="BJ152">
            <v>5019</v>
          </cell>
          <cell r="BK152">
            <v>20903</v>
          </cell>
          <cell r="BL152">
            <v>58668</v>
          </cell>
          <cell r="BM152">
            <v>70300</v>
          </cell>
          <cell r="BN152">
            <v>148580</v>
          </cell>
          <cell r="BO152">
            <v>103588</v>
          </cell>
          <cell r="BP152">
            <v>381136</v>
          </cell>
          <cell r="BQ152">
            <v>34221</v>
          </cell>
          <cell r="BR152">
            <v>47552</v>
          </cell>
          <cell r="BS152">
            <v>101382</v>
          </cell>
          <cell r="BT152">
            <v>80679</v>
          </cell>
          <cell r="BU152">
            <v>263834</v>
          </cell>
          <cell r="BV152">
            <v>883816</v>
          </cell>
          <cell r="BW152">
            <v>38149</v>
          </cell>
          <cell r="BX152">
            <v>47265</v>
          </cell>
          <cell r="BY152">
            <v>88115</v>
          </cell>
          <cell r="BZ152">
            <v>62008</v>
          </cell>
          <cell r="CA152">
            <v>235537</v>
          </cell>
          <cell r="CB152">
            <v>49499</v>
          </cell>
          <cell r="CC152">
            <v>52428</v>
          </cell>
          <cell r="CD152">
            <v>109630</v>
          </cell>
          <cell r="CE152">
            <v>79824</v>
          </cell>
          <cell r="CF152">
            <v>291381</v>
          </cell>
          <cell r="CG152">
            <v>84685</v>
          </cell>
          <cell r="CH152">
            <v>85339</v>
          </cell>
          <cell r="CI152">
            <v>135499</v>
          </cell>
          <cell r="CJ152">
            <v>110467</v>
          </cell>
          <cell r="CK152">
            <v>415990</v>
          </cell>
          <cell r="CL152">
            <v>53405</v>
          </cell>
          <cell r="CM152">
            <v>57497</v>
          </cell>
          <cell r="CN152">
            <v>101779</v>
          </cell>
          <cell r="CO152">
            <v>78028</v>
          </cell>
          <cell r="CP152">
            <v>290709</v>
          </cell>
          <cell r="CQ152">
            <v>1233617</v>
          </cell>
          <cell r="CR152">
            <v>45117</v>
          </cell>
          <cell r="CS152">
            <v>44331</v>
          </cell>
          <cell r="CT152">
            <v>71590</v>
          </cell>
          <cell r="CU152">
            <v>46283</v>
          </cell>
          <cell r="CV152">
            <v>207321</v>
          </cell>
          <cell r="CW152">
            <v>59374</v>
          </cell>
          <cell r="CX152">
            <v>55442</v>
          </cell>
          <cell r="CY152">
            <v>97789</v>
          </cell>
          <cell r="CZ152">
            <v>61001</v>
          </cell>
          <cell r="DA152">
            <v>273606</v>
          </cell>
          <cell r="DB152">
            <v>95828</v>
          </cell>
          <cell r="DC152">
            <v>81221</v>
          </cell>
          <cell r="DD152">
            <v>119990</v>
          </cell>
          <cell r="DE152">
            <v>96195</v>
          </cell>
          <cell r="DF152">
            <v>393234</v>
          </cell>
          <cell r="DG152">
            <v>202453</v>
          </cell>
          <cell r="DH152">
            <v>166838</v>
          </cell>
          <cell r="DI152">
            <v>41062</v>
          </cell>
          <cell r="DJ152">
            <v>31969</v>
          </cell>
          <cell r="DK152">
            <v>442322</v>
          </cell>
          <cell r="DL152">
            <v>1316483</v>
          </cell>
        </row>
        <row r="153">
          <cell r="A153" t="str">
            <v>ЖДППКулундаСФО</v>
          </cell>
          <cell r="B153" t="str">
            <v>Новосибирский</v>
          </cell>
          <cell r="C153" t="str">
            <v>Кулунда</v>
          </cell>
          <cell r="D153" t="str">
            <v>ЖДПП</v>
          </cell>
          <cell r="E153" t="str">
            <v>ЖДПП</v>
          </cell>
          <cell r="F153" t="str">
            <v>да</v>
          </cell>
          <cell r="G153" t="str">
            <v>СФО</v>
          </cell>
          <cell r="H153" t="str">
            <v>Алтайский край</v>
          </cell>
          <cell r="I153" t="str">
            <v>Не является признаком отнесения к МТК</v>
          </cell>
          <cell r="J153" t="str">
            <v>Не является признаком отнесения к МТК</v>
          </cell>
          <cell r="K153" t="str">
            <v>нет</v>
          </cell>
          <cell r="L153" t="str">
            <v>Республика Казахстан</v>
          </cell>
          <cell r="M153" t="str">
            <v>Шарбакты</v>
          </cell>
          <cell r="N153">
            <v>350400</v>
          </cell>
          <cell r="O153">
            <v>7</v>
          </cell>
          <cell r="P153">
            <v>3199</v>
          </cell>
          <cell r="Q153">
            <v>3206</v>
          </cell>
          <cell r="R153">
            <v>3</v>
          </cell>
          <cell r="S153">
            <v>2825</v>
          </cell>
          <cell r="T153">
            <v>2828</v>
          </cell>
          <cell r="U153">
            <v>0</v>
          </cell>
          <cell r="V153">
            <v>2565</v>
          </cell>
          <cell r="W153">
            <v>2565</v>
          </cell>
          <cell r="X153">
            <v>5</v>
          </cell>
          <cell r="Y153">
            <v>3234</v>
          </cell>
          <cell r="Z153">
            <v>3239</v>
          </cell>
          <cell r="AA153">
            <v>11838</v>
          </cell>
          <cell r="AB153">
            <v>14</v>
          </cell>
          <cell r="AC153">
            <v>2661</v>
          </cell>
          <cell r="AD153">
            <v>2675</v>
          </cell>
          <cell r="AE153">
            <v>0</v>
          </cell>
          <cell r="AF153">
            <v>2689</v>
          </cell>
          <cell r="AG153">
            <v>2689</v>
          </cell>
          <cell r="AH153">
            <v>8</v>
          </cell>
          <cell r="AI153">
            <v>2966</v>
          </cell>
          <cell r="AJ153">
            <v>2974</v>
          </cell>
          <cell r="AK153">
            <v>1275</v>
          </cell>
          <cell r="AL153">
            <v>5069</v>
          </cell>
          <cell r="AM153">
            <v>6344</v>
          </cell>
          <cell r="AN153">
            <v>14682</v>
          </cell>
          <cell r="AO153">
            <v>5313</v>
          </cell>
          <cell r="AP153">
            <v>11048</v>
          </cell>
          <cell r="AQ153">
            <v>16361</v>
          </cell>
          <cell r="AR153">
            <v>6847</v>
          </cell>
          <cell r="AS153">
            <v>10693</v>
          </cell>
          <cell r="AT153">
            <v>17540</v>
          </cell>
          <cell r="AU153">
            <v>7578</v>
          </cell>
          <cell r="AV153">
            <v>13639</v>
          </cell>
          <cell r="AW153">
            <v>21217</v>
          </cell>
          <cell r="AX153">
            <v>5635</v>
          </cell>
          <cell r="AY153">
            <v>10962</v>
          </cell>
          <cell r="AZ153">
            <v>16597</v>
          </cell>
          <cell r="BA153">
            <v>71715</v>
          </cell>
          <cell r="BB153">
            <v>2196</v>
          </cell>
          <cell r="BC153">
            <v>1973</v>
          </cell>
          <cell r="BD153">
            <v>5655</v>
          </cell>
          <cell r="BE153">
            <v>5457</v>
          </cell>
          <cell r="BF153">
            <v>15281</v>
          </cell>
          <cell r="BG153">
            <v>0</v>
          </cell>
          <cell r="BH153">
            <v>1</v>
          </cell>
          <cell r="BI153">
            <v>1195</v>
          </cell>
          <cell r="BJ153">
            <v>1143</v>
          </cell>
          <cell r="BK153">
            <v>2339</v>
          </cell>
          <cell r="BL153">
            <v>4</v>
          </cell>
          <cell r="BM153">
            <v>4</v>
          </cell>
          <cell r="BN153">
            <v>1264</v>
          </cell>
          <cell r="BO153">
            <v>1273</v>
          </cell>
          <cell r="BP153">
            <v>2545</v>
          </cell>
          <cell r="BQ153">
            <v>4</v>
          </cell>
          <cell r="BR153">
            <v>5</v>
          </cell>
          <cell r="BS153">
            <v>1275</v>
          </cell>
          <cell r="BT153">
            <v>1307</v>
          </cell>
          <cell r="BU153">
            <v>2591</v>
          </cell>
          <cell r="BV153">
            <v>22756</v>
          </cell>
          <cell r="BW153">
            <v>4</v>
          </cell>
          <cell r="BX153">
            <v>4</v>
          </cell>
          <cell r="BY153">
            <v>1264</v>
          </cell>
          <cell r="BZ153">
            <v>1268</v>
          </cell>
          <cell r="CA153">
            <v>2540</v>
          </cell>
          <cell r="CB153">
            <v>9</v>
          </cell>
          <cell r="CC153">
            <v>9</v>
          </cell>
          <cell r="CD153">
            <v>1106</v>
          </cell>
          <cell r="CE153">
            <v>1114</v>
          </cell>
          <cell r="CF153">
            <v>2238</v>
          </cell>
          <cell r="CG153">
            <v>3</v>
          </cell>
          <cell r="CH153">
            <v>4</v>
          </cell>
          <cell r="CI153">
            <v>1134</v>
          </cell>
          <cell r="CJ153">
            <v>1131</v>
          </cell>
          <cell r="CK153">
            <v>2272</v>
          </cell>
          <cell r="CL153">
            <v>1</v>
          </cell>
          <cell r="CM153">
            <v>0</v>
          </cell>
          <cell r="CN153">
            <v>1362</v>
          </cell>
          <cell r="CO153">
            <v>1368</v>
          </cell>
          <cell r="CP153">
            <v>2731</v>
          </cell>
          <cell r="CQ153">
            <v>9781</v>
          </cell>
          <cell r="CR153">
            <v>0</v>
          </cell>
          <cell r="CS153">
            <v>1</v>
          </cell>
          <cell r="CT153">
            <v>1472</v>
          </cell>
          <cell r="CU153">
            <v>1471</v>
          </cell>
          <cell r="CV153">
            <v>2944</v>
          </cell>
          <cell r="CW153">
            <v>1</v>
          </cell>
          <cell r="CX153">
            <v>5</v>
          </cell>
          <cell r="CY153">
            <v>1246</v>
          </cell>
          <cell r="CZ153">
            <v>1248</v>
          </cell>
          <cell r="DA153">
            <v>2500</v>
          </cell>
          <cell r="DB153">
            <v>3</v>
          </cell>
          <cell r="DC153">
            <v>2</v>
          </cell>
          <cell r="DD153">
            <v>1454</v>
          </cell>
          <cell r="DE153">
            <v>1401</v>
          </cell>
          <cell r="DF153">
            <v>2860</v>
          </cell>
          <cell r="DG153">
            <v>0</v>
          </cell>
          <cell r="DH153">
            <v>0</v>
          </cell>
          <cell r="DI153">
            <v>1074</v>
          </cell>
          <cell r="DJ153">
            <v>1078</v>
          </cell>
          <cell r="DK153">
            <v>2152</v>
          </cell>
          <cell r="DL153">
            <v>10456</v>
          </cell>
        </row>
        <row r="154">
          <cell r="A154" t="str">
            <v>МАППКулунда (Шарбакты)СФО</v>
          </cell>
          <cell r="B154" t="str">
            <v>Новосибирский</v>
          </cell>
          <cell r="C154" t="str">
            <v>Кулунда (Шарбакты)</v>
          </cell>
          <cell r="D154" t="str">
            <v>АПП</v>
          </cell>
          <cell r="E154" t="str">
            <v>МАПП</v>
          </cell>
          <cell r="F154" t="str">
            <v>да</v>
          </cell>
          <cell r="G154" t="str">
            <v>СФО</v>
          </cell>
          <cell r="H154" t="str">
            <v>Алтайский край</v>
          </cell>
          <cell r="I154" t="str">
            <v>Не является признаком отнесения к МТК</v>
          </cell>
          <cell r="J154" t="str">
            <v>Не является признаком отнесения к МТК</v>
          </cell>
          <cell r="K154" t="str">
            <v>нет</v>
          </cell>
          <cell r="L154" t="str">
            <v>Республика Казахстан</v>
          </cell>
          <cell r="M154" t="str">
            <v>Шарбакты</v>
          </cell>
          <cell r="N154">
            <v>700800</v>
          </cell>
          <cell r="O154">
            <v>27350</v>
          </cell>
          <cell r="P154">
            <v>77825</v>
          </cell>
          <cell r="Q154">
            <v>105175</v>
          </cell>
          <cell r="R154">
            <v>43507</v>
          </cell>
          <cell r="S154">
            <v>134827</v>
          </cell>
          <cell r="T154">
            <v>178334</v>
          </cell>
          <cell r="U154">
            <v>65514</v>
          </cell>
          <cell r="V154">
            <v>173514</v>
          </cell>
          <cell r="W154">
            <v>239028</v>
          </cell>
          <cell r="X154">
            <v>34136</v>
          </cell>
          <cell r="Y154">
            <v>113828</v>
          </cell>
          <cell r="Z154">
            <v>147964</v>
          </cell>
          <cell r="AA154">
            <v>670501</v>
          </cell>
          <cell r="AB154">
            <v>28247</v>
          </cell>
          <cell r="AC154">
            <v>79886</v>
          </cell>
          <cell r="AD154">
            <v>108133</v>
          </cell>
          <cell r="AE154">
            <v>39535</v>
          </cell>
          <cell r="AF154">
            <v>118172</v>
          </cell>
          <cell r="AG154">
            <v>157707</v>
          </cell>
          <cell r="AH154">
            <v>59945</v>
          </cell>
          <cell r="AI154">
            <v>155667</v>
          </cell>
          <cell r="AJ154">
            <v>215612</v>
          </cell>
          <cell r="AK154">
            <v>31292</v>
          </cell>
          <cell r="AL154">
            <v>91237</v>
          </cell>
          <cell r="AM154">
            <v>122529</v>
          </cell>
          <cell r="AN154">
            <v>603981</v>
          </cell>
          <cell r="AO154">
            <v>27086</v>
          </cell>
          <cell r="AP154">
            <v>86416</v>
          </cell>
          <cell r="AQ154">
            <v>113502</v>
          </cell>
          <cell r="AR154">
            <v>39356</v>
          </cell>
          <cell r="AS154">
            <v>121278</v>
          </cell>
          <cell r="AT154">
            <v>160634</v>
          </cell>
          <cell r="AU154">
            <v>62475</v>
          </cell>
          <cell r="AV154">
            <v>157072</v>
          </cell>
          <cell r="AW154">
            <v>219547</v>
          </cell>
          <cell r="AX154">
            <v>30907</v>
          </cell>
          <cell r="AY154">
            <v>92162</v>
          </cell>
          <cell r="AZ154">
            <v>123069</v>
          </cell>
          <cell r="BA154">
            <v>616752</v>
          </cell>
          <cell r="BB154">
            <v>9522</v>
          </cell>
          <cell r="BC154">
            <v>8682</v>
          </cell>
          <cell r="BD154">
            <v>36344</v>
          </cell>
          <cell r="BE154">
            <v>25441</v>
          </cell>
          <cell r="BF154">
            <v>79989</v>
          </cell>
          <cell r="BG154">
            <v>1203</v>
          </cell>
          <cell r="BH154">
            <v>1010</v>
          </cell>
          <cell r="BI154">
            <v>6258</v>
          </cell>
          <cell r="BJ154">
            <v>6919</v>
          </cell>
          <cell r="BK154">
            <v>15390</v>
          </cell>
          <cell r="BL154">
            <v>2860</v>
          </cell>
          <cell r="BM154">
            <v>2893</v>
          </cell>
          <cell r="BN154">
            <v>11078</v>
          </cell>
          <cell r="BO154">
            <v>10558</v>
          </cell>
          <cell r="BP154">
            <v>27389</v>
          </cell>
          <cell r="BQ154">
            <v>1953</v>
          </cell>
          <cell r="BR154">
            <v>2088</v>
          </cell>
          <cell r="BS154">
            <v>10073</v>
          </cell>
          <cell r="BT154">
            <v>9925</v>
          </cell>
          <cell r="BU154">
            <v>24039</v>
          </cell>
          <cell r="BV154">
            <v>146807</v>
          </cell>
          <cell r="BW154">
            <v>1867</v>
          </cell>
          <cell r="BX154">
            <v>1653</v>
          </cell>
          <cell r="BY154">
            <v>7445</v>
          </cell>
          <cell r="BZ154">
            <v>6862</v>
          </cell>
          <cell r="CA154">
            <v>17827</v>
          </cell>
          <cell r="CB154">
            <v>3295</v>
          </cell>
          <cell r="CC154">
            <v>3365</v>
          </cell>
          <cell r="CD154">
            <v>11389</v>
          </cell>
          <cell r="CE154">
            <v>10514</v>
          </cell>
          <cell r="CF154">
            <v>28563</v>
          </cell>
          <cell r="CG154">
            <v>4881</v>
          </cell>
          <cell r="CH154">
            <v>4781</v>
          </cell>
          <cell r="CI154">
            <v>14964</v>
          </cell>
          <cell r="CJ154">
            <v>15113</v>
          </cell>
          <cell r="CK154">
            <v>39739</v>
          </cell>
          <cell r="CL154">
            <v>3463</v>
          </cell>
          <cell r="CM154">
            <v>3721</v>
          </cell>
          <cell r="CN154">
            <v>12554</v>
          </cell>
          <cell r="CO154">
            <v>14108</v>
          </cell>
          <cell r="CP154">
            <v>33846</v>
          </cell>
          <cell r="CQ154">
            <v>119975</v>
          </cell>
          <cell r="CR154">
            <v>3130</v>
          </cell>
          <cell r="CS154">
            <v>2863</v>
          </cell>
          <cell r="CT154">
            <v>10362</v>
          </cell>
          <cell r="CU154">
            <v>11200</v>
          </cell>
          <cell r="CV154">
            <v>27555</v>
          </cell>
          <cell r="CW154">
            <v>12342</v>
          </cell>
          <cell r="CX154">
            <v>14084</v>
          </cell>
          <cell r="CY154">
            <v>28172</v>
          </cell>
          <cell r="CZ154">
            <v>25659</v>
          </cell>
          <cell r="DA154">
            <v>80257</v>
          </cell>
          <cell r="DB154">
            <v>31913</v>
          </cell>
          <cell r="DC154">
            <v>33981</v>
          </cell>
          <cell r="DD154">
            <v>49802</v>
          </cell>
          <cell r="DE154">
            <v>53283</v>
          </cell>
          <cell r="DF154">
            <v>168979</v>
          </cell>
          <cell r="DG154">
            <v>14076</v>
          </cell>
          <cell r="DH154">
            <v>13586</v>
          </cell>
          <cell r="DI154">
            <v>29907</v>
          </cell>
          <cell r="DJ154">
            <v>40069</v>
          </cell>
          <cell r="DK154">
            <v>97638</v>
          </cell>
          <cell r="DL154">
            <v>374429</v>
          </cell>
        </row>
        <row r="155">
          <cell r="A155" t="str">
            <v>МАППКуничина ГораСЗФО</v>
          </cell>
          <cell r="B155" t="str">
            <v>Псковский</v>
          </cell>
          <cell r="C155" t="str">
            <v>Куничина Гора</v>
          </cell>
          <cell r="D155" t="str">
            <v>АПП</v>
          </cell>
          <cell r="E155" t="str">
            <v>МАПП</v>
          </cell>
          <cell r="F155" t="str">
            <v>да</v>
          </cell>
          <cell r="G155" t="str">
            <v>СЗФО</v>
          </cell>
          <cell r="H155" t="str">
            <v>Псковская область</v>
          </cell>
          <cell r="I155" t="str">
            <v>Западный</v>
          </cell>
          <cell r="J155" t="str">
            <v>Сухопутный</v>
          </cell>
          <cell r="K155" t="str">
            <v>нет</v>
          </cell>
          <cell r="L155" t="str">
            <v>Эстонская Республика</v>
          </cell>
          <cell r="M155" t="str">
            <v>Койдула</v>
          </cell>
          <cell r="N155">
            <v>730000</v>
          </cell>
          <cell r="O155">
            <v>69291</v>
          </cell>
          <cell r="P155">
            <v>28166</v>
          </cell>
          <cell r="Q155">
            <v>97457</v>
          </cell>
          <cell r="R155">
            <v>68999</v>
          </cell>
          <cell r="S155">
            <v>34948</v>
          </cell>
          <cell r="T155">
            <v>103947</v>
          </cell>
          <cell r="U155">
            <v>80861</v>
          </cell>
          <cell r="V155">
            <v>41861</v>
          </cell>
          <cell r="W155">
            <v>122722</v>
          </cell>
          <cell r="X155">
            <v>77832</v>
          </cell>
          <cell r="Y155">
            <v>34192</v>
          </cell>
          <cell r="Z155">
            <v>112024</v>
          </cell>
          <cell r="AA155">
            <v>436150</v>
          </cell>
          <cell r="AB155">
            <v>77372</v>
          </cell>
          <cell r="AC155">
            <v>28764</v>
          </cell>
          <cell r="AD155">
            <v>106136</v>
          </cell>
          <cell r="AE155">
            <v>74317</v>
          </cell>
          <cell r="AF155">
            <v>39711</v>
          </cell>
          <cell r="AG155">
            <v>114028</v>
          </cell>
          <cell r="AH155">
            <v>83432</v>
          </cell>
          <cell r="AI155">
            <v>47932</v>
          </cell>
          <cell r="AJ155">
            <v>131364</v>
          </cell>
          <cell r="AK155">
            <v>77940</v>
          </cell>
          <cell r="AL155">
            <v>35951</v>
          </cell>
          <cell r="AM155">
            <v>113891</v>
          </cell>
          <cell r="AN155">
            <v>465419</v>
          </cell>
          <cell r="AO155">
            <v>65487</v>
          </cell>
          <cell r="AP155">
            <v>27616</v>
          </cell>
          <cell r="AQ155">
            <v>93103</v>
          </cell>
          <cell r="AR155">
            <v>83037</v>
          </cell>
          <cell r="AS155">
            <v>38811</v>
          </cell>
          <cell r="AT155">
            <v>121848</v>
          </cell>
          <cell r="AU155">
            <v>96606</v>
          </cell>
          <cell r="AV155">
            <v>49357</v>
          </cell>
          <cell r="AW155">
            <v>145963</v>
          </cell>
          <cell r="AX155">
            <v>85922</v>
          </cell>
          <cell r="AY155">
            <v>39155</v>
          </cell>
          <cell r="AZ155">
            <v>125077</v>
          </cell>
          <cell r="BA155">
            <v>485991</v>
          </cell>
          <cell r="BB155">
            <v>36384</v>
          </cell>
          <cell r="BC155">
            <v>36771</v>
          </cell>
          <cell r="BD155">
            <v>13950</v>
          </cell>
          <cell r="BE155">
            <v>14471</v>
          </cell>
          <cell r="BF155">
            <v>101576</v>
          </cell>
          <cell r="BG155">
            <v>3505</v>
          </cell>
          <cell r="BH155">
            <v>3412</v>
          </cell>
          <cell r="BI155">
            <v>843</v>
          </cell>
          <cell r="BJ155">
            <v>1357</v>
          </cell>
          <cell r="BK155">
            <v>9117</v>
          </cell>
          <cell r="BL155">
            <v>5082</v>
          </cell>
          <cell r="BM155">
            <v>5286</v>
          </cell>
          <cell r="BN155">
            <v>974</v>
          </cell>
          <cell r="BO155">
            <v>1660</v>
          </cell>
          <cell r="BP155">
            <v>13002</v>
          </cell>
          <cell r="BQ155">
            <v>5445</v>
          </cell>
          <cell r="BR155">
            <v>5750</v>
          </cell>
          <cell r="BS155">
            <v>1216</v>
          </cell>
          <cell r="BT155">
            <v>2006</v>
          </cell>
          <cell r="BU155">
            <v>14417</v>
          </cell>
          <cell r="BV155">
            <v>138112</v>
          </cell>
          <cell r="BW155">
            <v>5493</v>
          </cell>
          <cell r="BX155">
            <v>5750</v>
          </cell>
          <cell r="BY155">
            <v>831</v>
          </cell>
          <cell r="BZ155">
            <v>1389</v>
          </cell>
          <cell r="CA155">
            <v>13463</v>
          </cell>
          <cell r="CB155">
            <v>6461</v>
          </cell>
          <cell r="CC155">
            <v>7555</v>
          </cell>
          <cell r="CD155">
            <v>1401</v>
          </cell>
          <cell r="CE155">
            <v>2518</v>
          </cell>
          <cell r="CF155">
            <v>17935</v>
          </cell>
          <cell r="CG155">
            <v>9000</v>
          </cell>
          <cell r="CH155">
            <v>10765</v>
          </cell>
          <cell r="CI155">
            <v>1925</v>
          </cell>
          <cell r="CJ155">
            <v>2860</v>
          </cell>
          <cell r="CK155">
            <v>24550</v>
          </cell>
          <cell r="CL155">
            <v>10854</v>
          </cell>
          <cell r="CM155">
            <v>12708</v>
          </cell>
          <cell r="CN155">
            <v>1951</v>
          </cell>
          <cell r="CO155">
            <v>3968</v>
          </cell>
          <cell r="CP155">
            <v>29481</v>
          </cell>
          <cell r="CQ155">
            <v>85429</v>
          </cell>
          <cell r="CR155">
            <v>9485</v>
          </cell>
          <cell r="CS155">
            <v>11616</v>
          </cell>
          <cell r="CT155">
            <v>1648</v>
          </cell>
          <cell r="CU155">
            <v>3217</v>
          </cell>
          <cell r="CV155">
            <v>25966</v>
          </cell>
          <cell r="CW155">
            <v>13775</v>
          </cell>
          <cell r="CX155">
            <v>13861</v>
          </cell>
          <cell r="CY155">
            <v>4943</v>
          </cell>
          <cell r="CZ155">
            <v>6981</v>
          </cell>
          <cell r="DA155">
            <v>39560</v>
          </cell>
          <cell r="DB155">
            <v>22895</v>
          </cell>
          <cell r="DC155">
            <v>23554</v>
          </cell>
          <cell r="DD155">
            <v>9619</v>
          </cell>
          <cell r="DE155">
            <v>13567</v>
          </cell>
          <cell r="DF155">
            <v>69635</v>
          </cell>
          <cell r="DG155">
            <v>14270</v>
          </cell>
          <cell r="DH155">
            <v>14692</v>
          </cell>
          <cell r="DI155">
            <v>7142</v>
          </cell>
          <cell r="DJ155">
            <v>11125</v>
          </cell>
          <cell r="DK155">
            <v>47229</v>
          </cell>
          <cell r="DL155">
            <v>182390</v>
          </cell>
        </row>
        <row r="156">
          <cell r="A156" t="str">
            <v>ВППКурганУФО</v>
          </cell>
          <cell r="B156" t="str">
            <v>Уральский</v>
          </cell>
          <cell r="C156" t="str">
            <v>Курган</v>
          </cell>
          <cell r="D156" t="str">
            <v>ВПП</v>
          </cell>
          <cell r="E156" t="str">
            <v>ВПП</v>
          </cell>
          <cell r="F156" t="str">
            <v>нет</v>
          </cell>
          <cell r="G156" t="str">
            <v>УФО</v>
          </cell>
          <cell r="H156" t="str">
            <v>Курганская область</v>
          </cell>
          <cell r="I156" t="str">
            <v>Не является признаком отнесения к МТК</v>
          </cell>
          <cell r="J156" t="str">
            <v>Не является признаком отнесения к МТК</v>
          </cell>
          <cell r="K156" t="str">
            <v>нет</v>
          </cell>
          <cell r="L156" t="str">
            <v>не применимо</v>
          </cell>
          <cell r="M156" t="str">
            <v>не применимо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</row>
        <row r="157">
          <cell r="A157" t="str">
            <v>ВППКурскЦФО</v>
          </cell>
          <cell r="B157" t="str">
            <v>Брянский</v>
          </cell>
          <cell r="C157" t="str">
            <v>Курск</v>
          </cell>
          <cell r="D157" t="str">
            <v>ВПП</v>
          </cell>
          <cell r="E157" t="str">
            <v>ВПП</v>
          </cell>
          <cell r="F157" t="str">
            <v>да</v>
          </cell>
          <cell r="G157" t="str">
            <v>ЦФО</v>
          </cell>
          <cell r="H157" t="str">
            <v>Курская область</v>
          </cell>
          <cell r="I157" t="str">
            <v>Не является признаком отнесения к МТК</v>
          </cell>
          <cell r="J157" t="str">
            <v>Не является признаком отнесения к МТК</v>
          </cell>
          <cell r="K157" t="str">
            <v>нет</v>
          </cell>
          <cell r="L157" t="str">
            <v>не применимо</v>
          </cell>
          <cell r="M157" t="str">
            <v>не применимо</v>
          </cell>
          <cell r="N157">
            <v>0</v>
          </cell>
          <cell r="O157">
            <v>47</v>
          </cell>
          <cell r="P157">
            <v>19</v>
          </cell>
          <cell r="Q157">
            <v>66</v>
          </cell>
          <cell r="R157">
            <v>23</v>
          </cell>
          <cell r="S157">
            <v>10</v>
          </cell>
          <cell r="T157">
            <v>33</v>
          </cell>
          <cell r="U157">
            <v>17</v>
          </cell>
          <cell r="V157">
            <v>19</v>
          </cell>
          <cell r="W157">
            <v>36</v>
          </cell>
          <cell r="X157">
            <v>32</v>
          </cell>
          <cell r="Y157">
            <v>29</v>
          </cell>
          <cell r="Z157">
            <v>61</v>
          </cell>
          <cell r="AA157">
            <v>196</v>
          </cell>
          <cell r="AB157">
            <v>47</v>
          </cell>
          <cell r="AC157">
            <v>17</v>
          </cell>
          <cell r="AD157">
            <v>64</v>
          </cell>
          <cell r="AE157">
            <v>35</v>
          </cell>
          <cell r="AF157">
            <v>0</v>
          </cell>
          <cell r="AG157">
            <v>35</v>
          </cell>
          <cell r="AH157">
            <v>0</v>
          </cell>
          <cell r="AI157">
            <v>0</v>
          </cell>
          <cell r="AJ157">
            <v>0</v>
          </cell>
          <cell r="AK157">
            <v>32</v>
          </cell>
          <cell r="AL157">
            <v>26</v>
          </cell>
          <cell r="AM157">
            <v>58</v>
          </cell>
          <cell r="AN157">
            <v>157</v>
          </cell>
          <cell r="AO157">
            <v>2</v>
          </cell>
          <cell r="AP157">
            <v>2</v>
          </cell>
          <cell r="AQ157">
            <v>4</v>
          </cell>
          <cell r="AR157">
            <v>21</v>
          </cell>
          <cell r="AS157">
            <v>0</v>
          </cell>
          <cell r="AT157">
            <v>21</v>
          </cell>
          <cell r="AU157">
            <v>17</v>
          </cell>
          <cell r="AV157">
            <v>11</v>
          </cell>
          <cell r="AW157">
            <v>28</v>
          </cell>
          <cell r="AX157">
            <v>22</v>
          </cell>
          <cell r="AY157">
            <v>8</v>
          </cell>
          <cell r="AZ157">
            <v>30</v>
          </cell>
          <cell r="BA157">
            <v>83</v>
          </cell>
          <cell r="BB157">
            <v>6</v>
          </cell>
          <cell r="BC157">
            <v>0</v>
          </cell>
          <cell r="BD157">
            <v>0</v>
          </cell>
          <cell r="BE157">
            <v>0</v>
          </cell>
          <cell r="BF157">
            <v>6</v>
          </cell>
          <cell r="BG157">
            <v>2</v>
          </cell>
          <cell r="BH157">
            <v>2</v>
          </cell>
          <cell r="BI157">
            <v>0</v>
          </cell>
          <cell r="BJ157">
            <v>0</v>
          </cell>
          <cell r="BK157">
            <v>4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10</v>
          </cell>
          <cell r="BW157">
            <v>0</v>
          </cell>
          <cell r="BX157">
            <v>6</v>
          </cell>
          <cell r="BY157">
            <v>0</v>
          </cell>
          <cell r="BZ157">
            <v>0</v>
          </cell>
          <cell r="CA157">
            <v>6</v>
          </cell>
          <cell r="CB157">
            <v>6</v>
          </cell>
          <cell r="CC157">
            <v>0</v>
          </cell>
          <cell r="CD157">
            <v>0</v>
          </cell>
          <cell r="CE157">
            <v>0</v>
          </cell>
          <cell r="CF157">
            <v>6</v>
          </cell>
          <cell r="CG157">
            <v>14</v>
          </cell>
          <cell r="CH157">
            <v>18</v>
          </cell>
          <cell r="CI157">
            <v>11</v>
          </cell>
          <cell r="CJ157">
            <v>13</v>
          </cell>
          <cell r="CK157">
            <v>56</v>
          </cell>
          <cell r="CL157">
            <v>35</v>
          </cell>
          <cell r="CM157">
            <v>19</v>
          </cell>
          <cell r="CN157">
            <v>6</v>
          </cell>
          <cell r="CO157">
            <v>5</v>
          </cell>
          <cell r="CP157">
            <v>65</v>
          </cell>
          <cell r="CQ157">
            <v>133</v>
          </cell>
          <cell r="CR157">
            <v>0</v>
          </cell>
          <cell r="CS157">
            <v>2</v>
          </cell>
          <cell r="CT157">
            <v>0</v>
          </cell>
          <cell r="CU157">
            <v>0</v>
          </cell>
          <cell r="CV157">
            <v>2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2</v>
          </cell>
        </row>
        <row r="158">
          <cell r="A158" t="str">
            <v>ВППКызылСФО</v>
          </cell>
          <cell r="B158" t="str">
            <v>Новосибирский</v>
          </cell>
          <cell r="C158" t="str">
            <v>Кызыл</v>
          </cell>
          <cell r="D158" t="str">
            <v>ВПП</v>
          </cell>
          <cell r="E158" t="str">
            <v>ВПП</v>
          </cell>
          <cell r="F158" t="str">
            <v>нет</v>
          </cell>
          <cell r="G158" t="str">
            <v>СФО</v>
          </cell>
          <cell r="H158" t="str">
            <v>Республика Тыва</v>
          </cell>
          <cell r="I158" t="str">
            <v>Не является признаком отнесения к МТК</v>
          </cell>
          <cell r="J158" t="str">
            <v>Не является признаком отнесения к МТК</v>
          </cell>
          <cell r="K158" t="str">
            <v>нет</v>
          </cell>
          <cell r="L158" t="str">
            <v>не применимо</v>
          </cell>
          <cell r="M158" t="str">
            <v>не применимо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20</v>
          </cell>
          <cell r="DH158">
            <v>14</v>
          </cell>
          <cell r="DI158">
            <v>0</v>
          </cell>
          <cell r="DJ158">
            <v>0</v>
          </cell>
          <cell r="DK158">
            <v>34</v>
          </cell>
          <cell r="DL158">
            <v>34</v>
          </cell>
        </row>
        <row r="159">
          <cell r="A159" t="str">
            <v>МАППКяхтаДФО</v>
          </cell>
          <cell r="B159" t="str">
            <v>Читинский</v>
          </cell>
          <cell r="C159" t="str">
            <v>Кяхта</v>
          </cell>
          <cell r="D159" t="str">
            <v>АПП</v>
          </cell>
          <cell r="E159" t="str">
            <v>МАПП</v>
          </cell>
          <cell r="F159" t="str">
            <v>да</v>
          </cell>
          <cell r="G159" t="str">
            <v>ДФО</v>
          </cell>
          <cell r="H159" t="str">
            <v>Республика Бурятия</v>
          </cell>
          <cell r="I159" t="str">
            <v>Восток</v>
          </cell>
          <cell r="J159" t="str">
            <v>РМК</v>
          </cell>
          <cell r="K159" t="str">
            <v>нет</v>
          </cell>
          <cell r="L159" t="str">
            <v>Монголия</v>
          </cell>
          <cell r="M159" t="str">
            <v>Алтан-Булак</v>
          </cell>
          <cell r="N159">
            <v>1825000</v>
          </cell>
          <cell r="O159">
            <v>16164</v>
          </cell>
          <cell r="P159">
            <v>132668</v>
          </cell>
          <cell r="Q159">
            <v>148832</v>
          </cell>
          <cell r="R159">
            <v>19491</v>
          </cell>
          <cell r="S159">
            <v>153644</v>
          </cell>
          <cell r="T159">
            <v>173135</v>
          </cell>
          <cell r="U159">
            <v>26074</v>
          </cell>
          <cell r="V159">
            <v>200464</v>
          </cell>
          <cell r="W159">
            <v>226538</v>
          </cell>
          <cell r="X159">
            <v>20720</v>
          </cell>
          <cell r="Y159">
            <v>151956</v>
          </cell>
          <cell r="Z159">
            <v>172676</v>
          </cell>
          <cell r="AA159">
            <v>721181</v>
          </cell>
          <cell r="AB159">
            <v>18803</v>
          </cell>
          <cell r="AC159">
            <v>119146</v>
          </cell>
          <cell r="AD159">
            <v>137949</v>
          </cell>
          <cell r="AE159">
            <v>22410</v>
          </cell>
          <cell r="AF159">
            <v>145724</v>
          </cell>
          <cell r="AG159">
            <v>168134</v>
          </cell>
          <cell r="AH159">
            <v>29818</v>
          </cell>
          <cell r="AI159">
            <v>185031</v>
          </cell>
          <cell r="AJ159">
            <v>214849</v>
          </cell>
          <cell r="AK159">
            <v>21973</v>
          </cell>
          <cell r="AL159">
            <v>138383</v>
          </cell>
          <cell r="AM159">
            <v>160356</v>
          </cell>
          <cell r="AN159">
            <v>681288</v>
          </cell>
          <cell r="AO159">
            <v>18896</v>
          </cell>
          <cell r="AP159">
            <v>119761</v>
          </cell>
          <cell r="AQ159">
            <v>138657</v>
          </cell>
          <cell r="AR159">
            <v>24724</v>
          </cell>
          <cell r="AS159">
            <v>149714</v>
          </cell>
          <cell r="AT159">
            <v>174438</v>
          </cell>
          <cell r="AU159">
            <v>30897</v>
          </cell>
          <cell r="AV159">
            <v>171833</v>
          </cell>
          <cell r="AW159">
            <v>202730</v>
          </cell>
          <cell r="AX159">
            <v>21006</v>
          </cell>
          <cell r="AY159">
            <v>116596</v>
          </cell>
          <cell r="AZ159">
            <v>137602</v>
          </cell>
          <cell r="BA159">
            <v>653427</v>
          </cell>
          <cell r="BB159">
            <v>5842</v>
          </cell>
          <cell r="BC159">
            <v>5800</v>
          </cell>
          <cell r="BD159">
            <v>34315</v>
          </cell>
          <cell r="BE159">
            <v>36526</v>
          </cell>
          <cell r="BF159">
            <v>82483</v>
          </cell>
          <cell r="BG159">
            <v>1567</v>
          </cell>
          <cell r="BH159">
            <v>1513</v>
          </cell>
          <cell r="BI159">
            <v>1735</v>
          </cell>
          <cell r="BJ159">
            <v>2990</v>
          </cell>
          <cell r="BK159">
            <v>7805</v>
          </cell>
          <cell r="BL159">
            <v>1153</v>
          </cell>
          <cell r="BM159">
            <v>1417</v>
          </cell>
          <cell r="BN159">
            <v>1643</v>
          </cell>
          <cell r="BO159">
            <v>1954</v>
          </cell>
          <cell r="BP159">
            <v>6167</v>
          </cell>
          <cell r="BQ159">
            <v>808</v>
          </cell>
          <cell r="BR159">
            <v>726</v>
          </cell>
          <cell r="BS159">
            <v>992</v>
          </cell>
          <cell r="BT159">
            <v>1058</v>
          </cell>
          <cell r="BU159">
            <v>3584</v>
          </cell>
          <cell r="BV159">
            <v>100039</v>
          </cell>
          <cell r="BW159">
            <v>878</v>
          </cell>
          <cell r="BX159">
            <v>785</v>
          </cell>
          <cell r="BY159">
            <v>854</v>
          </cell>
          <cell r="BZ159">
            <v>883</v>
          </cell>
          <cell r="CA159">
            <v>3400</v>
          </cell>
          <cell r="CB159">
            <v>2495</v>
          </cell>
          <cell r="CC159">
            <v>2126</v>
          </cell>
          <cell r="CD159">
            <v>2171</v>
          </cell>
          <cell r="CE159">
            <v>2173</v>
          </cell>
          <cell r="CF159">
            <v>8965</v>
          </cell>
          <cell r="CG159">
            <v>2359</v>
          </cell>
          <cell r="CH159">
            <v>2974</v>
          </cell>
          <cell r="CI159">
            <v>3086</v>
          </cell>
          <cell r="CJ159">
            <v>2874</v>
          </cell>
          <cell r="CK159">
            <v>11293</v>
          </cell>
          <cell r="CL159">
            <v>1839</v>
          </cell>
          <cell r="CM159">
            <v>1596</v>
          </cell>
          <cell r="CN159">
            <v>5038</v>
          </cell>
          <cell r="CO159">
            <v>3902</v>
          </cell>
          <cell r="CP159">
            <v>12375</v>
          </cell>
          <cell r="CQ159">
            <v>36033</v>
          </cell>
          <cell r="CR159">
            <v>1334</v>
          </cell>
          <cell r="CS159">
            <v>1479</v>
          </cell>
          <cell r="CT159">
            <v>4995</v>
          </cell>
          <cell r="CU159">
            <v>5707</v>
          </cell>
          <cell r="CV159">
            <v>13515</v>
          </cell>
          <cell r="CW159">
            <v>12703</v>
          </cell>
          <cell r="CX159">
            <v>12982</v>
          </cell>
          <cell r="CY159">
            <v>43965</v>
          </cell>
          <cell r="CZ159">
            <v>44138</v>
          </cell>
          <cell r="DA159">
            <v>113788</v>
          </cell>
          <cell r="DB159">
            <v>20365</v>
          </cell>
          <cell r="DC159">
            <v>26727</v>
          </cell>
          <cell r="DD159">
            <v>48582</v>
          </cell>
          <cell r="DE159">
            <v>50461</v>
          </cell>
          <cell r="DF159">
            <v>146135</v>
          </cell>
          <cell r="DG159">
            <v>20523</v>
          </cell>
          <cell r="DH159">
            <v>19275</v>
          </cell>
          <cell r="DI159">
            <v>40675</v>
          </cell>
          <cell r="DJ159">
            <v>42715</v>
          </cell>
          <cell r="DK159">
            <v>123188</v>
          </cell>
          <cell r="DL159">
            <v>396626</v>
          </cell>
        </row>
        <row r="160">
          <cell r="A160" t="str">
            <v>МППЛаврентияДФО</v>
          </cell>
          <cell r="B160" t="str">
            <v>Владивостокский</v>
          </cell>
          <cell r="C160" t="str">
            <v>Лаврентия</v>
          </cell>
          <cell r="D160" t="str">
            <v>МПП</v>
          </cell>
          <cell r="E160" t="str">
            <v>МПП</v>
          </cell>
          <cell r="F160" t="str">
            <v>нет</v>
          </cell>
          <cell r="G160" t="str">
            <v>ДФО</v>
          </cell>
          <cell r="H160" t="str">
            <v>Чукотский автономный округ</v>
          </cell>
          <cell r="I160" t="str">
            <v>Не является признаком отнесения к МТК</v>
          </cell>
          <cell r="J160" t="str">
            <v>Не является признаком отнесения к МТК</v>
          </cell>
          <cell r="K160" t="str">
            <v>да</v>
          </cell>
          <cell r="L160" t="str">
            <v>не применимо</v>
          </cell>
          <cell r="M160" t="str">
            <v>не применимо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</row>
        <row r="161">
          <cell r="A161" t="str">
            <v>ВППЛевашовоСЗФО</v>
          </cell>
          <cell r="B161" t="str">
            <v>Санкт-Петербургский</v>
          </cell>
          <cell r="C161" t="str">
            <v>Левашово</v>
          </cell>
          <cell r="D161" t="str">
            <v>ВПП</v>
          </cell>
          <cell r="E161" t="str">
            <v>ВПП</v>
          </cell>
          <cell r="F161" t="str">
            <v>нет</v>
          </cell>
          <cell r="G161" t="str">
            <v>СЗФО</v>
          </cell>
          <cell r="H161" t="str">
            <v>г. Санкт-Петербург</v>
          </cell>
          <cell r="I161" t="str">
            <v>Не является признаком отнесения к МТК</v>
          </cell>
          <cell r="J161" t="str">
            <v>Не является признаком отнесения к МТК</v>
          </cell>
          <cell r="K161">
            <v>0</v>
          </cell>
          <cell r="L161" t="str">
            <v>не применимо</v>
          </cell>
          <cell r="M161" t="str">
            <v>не применимо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</row>
        <row r="162">
          <cell r="A162" t="str">
            <v>ВППЛипецкЦФО</v>
          </cell>
          <cell r="B162" t="str">
            <v>Белгородский</v>
          </cell>
          <cell r="C162" t="str">
            <v>Липецк</v>
          </cell>
          <cell r="D162" t="str">
            <v>ВПП</v>
          </cell>
          <cell r="E162" t="str">
            <v>ВПП</v>
          </cell>
          <cell r="F162" t="str">
            <v>да</v>
          </cell>
          <cell r="G162" t="str">
            <v>ЦФО</v>
          </cell>
          <cell r="H162" t="str">
            <v>Липецкая область</v>
          </cell>
          <cell r="I162" t="str">
            <v>Не является признаком отнесения к МТК</v>
          </cell>
          <cell r="J162" t="str">
            <v>Не является признаком отнесения к МТК</v>
          </cell>
          <cell r="K162" t="str">
            <v>нет</v>
          </cell>
          <cell r="L162" t="str">
            <v>не применимо</v>
          </cell>
          <cell r="M162" t="str">
            <v>не применимо</v>
          </cell>
          <cell r="N162">
            <v>438000</v>
          </cell>
          <cell r="O162">
            <v>1</v>
          </cell>
          <cell r="P162">
            <v>34</v>
          </cell>
          <cell r="Q162">
            <v>35</v>
          </cell>
          <cell r="R162">
            <v>15</v>
          </cell>
          <cell r="S162">
            <v>144</v>
          </cell>
          <cell r="T162">
            <v>159</v>
          </cell>
          <cell r="U162">
            <v>2</v>
          </cell>
          <cell r="V162">
            <v>15</v>
          </cell>
          <cell r="W162">
            <v>17</v>
          </cell>
          <cell r="X162">
            <v>0</v>
          </cell>
          <cell r="Y162">
            <v>54</v>
          </cell>
          <cell r="Z162">
            <v>54</v>
          </cell>
          <cell r="AA162">
            <v>265</v>
          </cell>
          <cell r="AB162">
            <v>0</v>
          </cell>
          <cell r="AC162">
            <v>57</v>
          </cell>
          <cell r="AD162">
            <v>57</v>
          </cell>
          <cell r="AE162">
            <v>7</v>
          </cell>
          <cell r="AF162">
            <v>92</v>
          </cell>
          <cell r="AG162">
            <v>99</v>
          </cell>
          <cell r="AH162">
            <v>43</v>
          </cell>
          <cell r="AI162">
            <v>66</v>
          </cell>
          <cell r="AJ162">
            <v>109</v>
          </cell>
          <cell r="AK162">
            <v>14</v>
          </cell>
          <cell r="AL162">
            <v>34</v>
          </cell>
          <cell r="AM162">
            <v>48</v>
          </cell>
          <cell r="AN162">
            <v>313</v>
          </cell>
          <cell r="AO162">
            <v>1</v>
          </cell>
          <cell r="AP162">
            <v>42</v>
          </cell>
          <cell r="AQ162">
            <v>43</v>
          </cell>
          <cell r="AR162">
            <v>0</v>
          </cell>
          <cell r="AS162">
            <v>41</v>
          </cell>
          <cell r="AT162">
            <v>41</v>
          </cell>
          <cell r="AU162">
            <v>1</v>
          </cell>
          <cell r="AV162">
            <v>80</v>
          </cell>
          <cell r="AW162">
            <v>81</v>
          </cell>
          <cell r="AX162">
            <v>0</v>
          </cell>
          <cell r="AY162">
            <v>24</v>
          </cell>
          <cell r="AZ162">
            <v>24</v>
          </cell>
          <cell r="BA162">
            <v>189</v>
          </cell>
          <cell r="BB162">
            <v>14</v>
          </cell>
          <cell r="BC162">
            <v>3</v>
          </cell>
          <cell r="BD162">
            <v>29</v>
          </cell>
          <cell r="BE162">
            <v>28</v>
          </cell>
          <cell r="BF162">
            <v>74</v>
          </cell>
          <cell r="BG162">
            <v>6</v>
          </cell>
          <cell r="BH162">
            <v>9</v>
          </cell>
          <cell r="BI162">
            <v>23</v>
          </cell>
          <cell r="BJ162">
            <v>5</v>
          </cell>
          <cell r="BK162">
            <v>43</v>
          </cell>
          <cell r="BL162">
            <v>4</v>
          </cell>
          <cell r="BM162">
            <v>4</v>
          </cell>
          <cell r="BN162">
            <v>26</v>
          </cell>
          <cell r="BO162">
            <v>12</v>
          </cell>
          <cell r="BP162">
            <v>46</v>
          </cell>
          <cell r="BQ162">
            <v>0</v>
          </cell>
          <cell r="BR162">
            <v>0</v>
          </cell>
          <cell r="BS162">
            <v>4</v>
          </cell>
          <cell r="BT162">
            <v>4</v>
          </cell>
          <cell r="BU162">
            <v>8</v>
          </cell>
          <cell r="BV162">
            <v>171</v>
          </cell>
          <cell r="BW162">
            <v>0</v>
          </cell>
          <cell r="BX162">
            <v>0</v>
          </cell>
          <cell r="BY162">
            <v>4</v>
          </cell>
          <cell r="BZ162">
            <v>4</v>
          </cell>
          <cell r="CA162">
            <v>8</v>
          </cell>
          <cell r="CB162">
            <v>371</v>
          </cell>
          <cell r="CC162">
            <v>150</v>
          </cell>
          <cell r="CD162">
            <v>4553</v>
          </cell>
          <cell r="CE162">
            <v>18</v>
          </cell>
          <cell r="CF162">
            <v>5092</v>
          </cell>
          <cell r="CG162">
            <v>1009</v>
          </cell>
          <cell r="CH162">
            <v>530</v>
          </cell>
          <cell r="CI162">
            <v>8202</v>
          </cell>
          <cell r="CJ162">
            <v>430</v>
          </cell>
          <cell r="CK162">
            <v>10171</v>
          </cell>
          <cell r="CL162">
            <v>2382</v>
          </cell>
          <cell r="CM162">
            <v>2260</v>
          </cell>
          <cell r="CN162">
            <v>3013</v>
          </cell>
          <cell r="CO162">
            <v>855</v>
          </cell>
          <cell r="CP162">
            <v>8510</v>
          </cell>
          <cell r="CQ162">
            <v>23781</v>
          </cell>
          <cell r="CR162">
            <v>7</v>
          </cell>
          <cell r="CS162">
            <v>0</v>
          </cell>
          <cell r="CT162">
            <v>0</v>
          </cell>
          <cell r="CU162">
            <v>5</v>
          </cell>
          <cell r="CV162">
            <v>12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12</v>
          </cell>
        </row>
        <row r="163">
          <cell r="A163" t="str">
            <v>ДАППЛогачевкаЦФО</v>
          </cell>
          <cell r="B163" t="str">
            <v>Белгородский</v>
          </cell>
          <cell r="C163" t="str">
            <v>Логачевка</v>
          </cell>
          <cell r="D163" t="str">
            <v>АПП</v>
          </cell>
          <cell r="E163" t="str">
            <v>ДАПП</v>
          </cell>
          <cell r="F163" t="str">
            <v>да</v>
          </cell>
          <cell r="G163" t="str">
            <v>ЦФО</v>
          </cell>
          <cell r="H163" t="str">
            <v>Белгородская область</v>
          </cell>
          <cell r="I163" t="str">
            <v>Западный</v>
          </cell>
          <cell r="J163" t="str">
            <v>Сухопутный</v>
          </cell>
          <cell r="K163" t="str">
            <v>нет</v>
          </cell>
          <cell r="L163" t="str">
            <v>Украина</v>
          </cell>
          <cell r="M163" t="str">
            <v>Пески</v>
          </cell>
          <cell r="N163">
            <v>0</v>
          </cell>
          <cell r="O163">
            <v>4061</v>
          </cell>
          <cell r="P163">
            <v>33825</v>
          </cell>
          <cell r="Q163">
            <v>37886</v>
          </cell>
          <cell r="R163">
            <v>6873</v>
          </cell>
          <cell r="S163">
            <v>48238</v>
          </cell>
          <cell r="T163">
            <v>55111</v>
          </cell>
          <cell r="U163">
            <v>8614</v>
          </cell>
          <cell r="V163">
            <v>53884</v>
          </cell>
          <cell r="W163">
            <v>62498</v>
          </cell>
          <cell r="X163">
            <v>6308</v>
          </cell>
          <cell r="Y163">
            <v>45914</v>
          </cell>
          <cell r="Z163">
            <v>52222</v>
          </cell>
          <cell r="AA163">
            <v>207717</v>
          </cell>
          <cell r="AB163">
            <v>4303</v>
          </cell>
          <cell r="AC163">
            <v>32867</v>
          </cell>
          <cell r="AD163">
            <v>37170</v>
          </cell>
          <cell r="AE163">
            <v>7388</v>
          </cell>
          <cell r="AF163">
            <v>43769</v>
          </cell>
          <cell r="AG163">
            <v>51157</v>
          </cell>
          <cell r="AH163">
            <v>9268</v>
          </cell>
          <cell r="AI163">
            <v>46836</v>
          </cell>
          <cell r="AJ163">
            <v>56104</v>
          </cell>
          <cell r="AK163">
            <v>5494</v>
          </cell>
          <cell r="AL163">
            <v>43673</v>
          </cell>
          <cell r="AM163">
            <v>49167</v>
          </cell>
          <cell r="AN163">
            <v>193598</v>
          </cell>
          <cell r="AO163">
            <v>3699</v>
          </cell>
          <cell r="AP163">
            <v>32449</v>
          </cell>
          <cell r="AQ163">
            <v>36148</v>
          </cell>
          <cell r="AR163">
            <v>7837</v>
          </cell>
          <cell r="AS163">
            <v>43717</v>
          </cell>
          <cell r="AT163">
            <v>51554</v>
          </cell>
          <cell r="AU163">
            <v>10546</v>
          </cell>
          <cell r="AV163">
            <v>50103</v>
          </cell>
          <cell r="AW163">
            <v>60649</v>
          </cell>
          <cell r="AX163">
            <v>6585</v>
          </cell>
          <cell r="AY163">
            <v>44676</v>
          </cell>
          <cell r="AZ163">
            <v>51261</v>
          </cell>
          <cell r="BA163">
            <v>199612</v>
          </cell>
          <cell r="BB163">
            <v>2738</v>
          </cell>
          <cell r="BC163">
            <v>2182</v>
          </cell>
          <cell r="BD163">
            <v>14634</v>
          </cell>
          <cell r="BE163">
            <v>15342</v>
          </cell>
          <cell r="BF163">
            <v>34896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34896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429</v>
          </cell>
          <cell r="CS163">
            <v>143</v>
          </cell>
          <cell r="CT163">
            <v>8711</v>
          </cell>
          <cell r="CU163">
            <v>663</v>
          </cell>
          <cell r="CV163">
            <v>9946</v>
          </cell>
          <cell r="CW163">
            <v>2612</v>
          </cell>
          <cell r="CX163">
            <v>2414</v>
          </cell>
          <cell r="CY163">
            <v>34569</v>
          </cell>
          <cell r="CZ163">
            <v>13409</v>
          </cell>
          <cell r="DA163">
            <v>53004</v>
          </cell>
          <cell r="DB163">
            <v>5308</v>
          </cell>
          <cell r="DC163">
            <v>5584</v>
          </cell>
          <cell r="DD163">
            <v>44232</v>
          </cell>
          <cell r="DE163">
            <v>25113</v>
          </cell>
          <cell r="DF163">
            <v>80237</v>
          </cell>
          <cell r="DG163">
            <v>35</v>
          </cell>
          <cell r="DH163">
            <v>17</v>
          </cell>
          <cell r="DI163">
            <v>1419</v>
          </cell>
          <cell r="DJ163">
            <v>360</v>
          </cell>
          <cell r="DK163">
            <v>1831</v>
          </cell>
          <cell r="DL163">
            <v>145018</v>
          </cell>
        </row>
        <row r="164">
          <cell r="A164" t="str">
            <v>ЖДППЛокотьЦФО</v>
          </cell>
          <cell r="B164" t="str">
            <v>Брянский</v>
          </cell>
          <cell r="C164" t="str">
            <v>Локоть</v>
          </cell>
          <cell r="D164" t="str">
            <v>ЖДПП</v>
          </cell>
          <cell r="E164" t="str">
            <v>ЖДПП</v>
          </cell>
          <cell r="F164" t="str">
            <v>нет</v>
          </cell>
          <cell r="G164" t="str">
            <v>ЦФО</v>
          </cell>
          <cell r="H164" t="str">
            <v>Курская область</v>
          </cell>
          <cell r="I164" t="str">
            <v>Западный</v>
          </cell>
          <cell r="J164" t="str">
            <v>Сухопутный</v>
          </cell>
          <cell r="K164" t="str">
            <v>нет</v>
          </cell>
          <cell r="L164" t="str">
            <v>Украина</v>
          </cell>
          <cell r="M164" t="str">
            <v>Эсмань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</row>
        <row r="165">
          <cell r="A165" t="str">
            <v>ЖДППЛокотьСФО</v>
          </cell>
          <cell r="B165" t="str">
            <v>Новосибирский</v>
          </cell>
          <cell r="C165" t="str">
            <v>Локоть</v>
          </cell>
          <cell r="D165" t="str">
            <v>ЖДПП</v>
          </cell>
          <cell r="E165" t="str">
            <v>ЖДПП</v>
          </cell>
          <cell r="F165" t="str">
            <v>да</v>
          </cell>
          <cell r="G165" t="str">
            <v>СФО</v>
          </cell>
          <cell r="H165" t="str">
            <v>Алтайский край</v>
          </cell>
          <cell r="I165" t="str">
            <v>Не является признаком отнесения к МТК</v>
          </cell>
          <cell r="J165" t="str">
            <v>Не является признаком отнесения к МТК</v>
          </cell>
          <cell r="K165" t="str">
            <v>нет</v>
          </cell>
          <cell r="L165" t="str">
            <v>Республика Казахстан</v>
          </cell>
          <cell r="M165" t="str">
            <v>Ауыл</v>
          </cell>
          <cell r="N165">
            <v>350400</v>
          </cell>
          <cell r="O165">
            <v>12755</v>
          </cell>
          <cell r="P165">
            <v>28498</v>
          </cell>
          <cell r="Q165">
            <v>41253</v>
          </cell>
          <cell r="R165">
            <v>20293</v>
          </cell>
          <cell r="S165">
            <v>32738</v>
          </cell>
          <cell r="T165">
            <v>53031</v>
          </cell>
          <cell r="U165">
            <v>37246</v>
          </cell>
          <cell r="V165">
            <v>39925</v>
          </cell>
          <cell r="W165">
            <v>77171</v>
          </cell>
          <cell r="X165">
            <v>15802</v>
          </cell>
          <cell r="Y165">
            <v>32720</v>
          </cell>
          <cell r="Z165">
            <v>48522</v>
          </cell>
          <cell r="AA165">
            <v>219977</v>
          </cell>
          <cell r="AB165">
            <v>11165</v>
          </cell>
          <cell r="AC165">
            <v>30971</v>
          </cell>
          <cell r="AD165">
            <v>42136</v>
          </cell>
          <cell r="AE165">
            <v>19271</v>
          </cell>
          <cell r="AF165">
            <v>32097</v>
          </cell>
          <cell r="AG165">
            <v>51368</v>
          </cell>
          <cell r="AH165">
            <v>35170</v>
          </cell>
          <cell r="AI165">
            <v>38029</v>
          </cell>
          <cell r="AJ165">
            <v>73199</v>
          </cell>
          <cell r="AK165">
            <v>14416</v>
          </cell>
          <cell r="AL165">
            <v>32442</v>
          </cell>
          <cell r="AM165">
            <v>46858</v>
          </cell>
          <cell r="AN165">
            <v>213561</v>
          </cell>
          <cell r="AO165">
            <v>10466</v>
          </cell>
          <cell r="AP165">
            <v>30212</v>
          </cell>
          <cell r="AQ165">
            <v>40678</v>
          </cell>
          <cell r="AR165">
            <v>18708</v>
          </cell>
          <cell r="AS165">
            <v>30355</v>
          </cell>
          <cell r="AT165">
            <v>49063</v>
          </cell>
          <cell r="AU165">
            <v>33069</v>
          </cell>
          <cell r="AV165">
            <v>34377</v>
          </cell>
          <cell r="AW165">
            <v>67446</v>
          </cell>
          <cell r="AX165">
            <v>12217</v>
          </cell>
          <cell r="AY165">
            <v>29968</v>
          </cell>
          <cell r="AZ165">
            <v>42185</v>
          </cell>
          <cell r="BA165">
            <v>199372</v>
          </cell>
          <cell r="BB165">
            <v>4251</v>
          </cell>
          <cell r="BC165">
            <v>3342</v>
          </cell>
          <cell r="BD165">
            <v>15055</v>
          </cell>
          <cell r="BE165">
            <v>10313</v>
          </cell>
          <cell r="BF165">
            <v>32961</v>
          </cell>
          <cell r="BG165">
            <v>0</v>
          </cell>
          <cell r="BH165">
            <v>1</v>
          </cell>
          <cell r="BI165">
            <v>1129</v>
          </cell>
          <cell r="BJ165">
            <v>1089</v>
          </cell>
          <cell r="BK165">
            <v>2219</v>
          </cell>
          <cell r="BL165">
            <v>0</v>
          </cell>
          <cell r="BM165">
            <v>3</v>
          </cell>
          <cell r="BN165">
            <v>1020</v>
          </cell>
          <cell r="BO165">
            <v>1729</v>
          </cell>
          <cell r="BP165">
            <v>2752</v>
          </cell>
          <cell r="BQ165">
            <v>0</v>
          </cell>
          <cell r="BR165">
            <v>1</v>
          </cell>
          <cell r="BS165">
            <v>906</v>
          </cell>
          <cell r="BT165">
            <v>1556</v>
          </cell>
          <cell r="BU165">
            <v>2463</v>
          </cell>
          <cell r="BV165">
            <v>40395</v>
          </cell>
          <cell r="BW165">
            <v>2</v>
          </cell>
          <cell r="BX165">
            <v>2</v>
          </cell>
          <cell r="BY165">
            <v>1193</v>
          </cell>
          <cell r="BZ165">
            <v>1164</v>
          </cell>
          <cell r="CA165">
            <v>2361</v>
          </cell>
          <cell r="CB165">
            <v>0</v>
          </cell>
          <cell r="CC165">
            <v>2</v>
          </cell>
          <cell r="CD165">
            <v>1414</v>
          </cell>
          <cell r="CE165">
            <v>1346</v>
          </cell>
          <cell r="CF165">
            <v>2762</v>
          </cell>
          <cell r="CG165">
            <v>178</v>
          </cell>
          <cell r="CH165">
            <v>178</v>
          </cell>
          <cell r="CI165">
            <v>1400</v>
          </cell>
          <cell r="CJ165">
            <v>1338</v>
          </cell>
          <cell r="CK165">
            <v>3094</v>
          </cell>
          <cell r="CL165">
            <v>5</v>
          </cell>
          <cell r="CM165">
            <v>24</v>
          </cell>
          <cell r="CN165">
            <v>1502</v>
          </cell>
          <cell r="CO165">
            <v>1483</v>
          </cell>
          <cell r="CP165">
            <v>3014</v>
          </cell>
          <cell r="CQ165">
            <v>11231</v>
          </cell>
          <cell r="CR165">
            <v>2</v>
          </cell>
          <cell r="CS165">
            <v>4</v>
          </cell>
          <cell r="CT165">
            <v>1648</v>
          </cell>
          <cell r="CU165">
            <v>1635</v>
          </cell>
          <cell r="CV165">
            <v>3289</v>
          </cell>
          <cell r="CW165">
            <v>450</v>
          </cell>
          <cell r="CX165">
            <v>1083</v>
          </cell>
          <cell r="CY165">
            <v>2349</v>
          </cell>
          <cell r="CZ165">
            <v>1991</v>
          </cell>
          <cell r="DA165">
            <v>5873</v>
          </cell>
          <cell r="DB165">
            <v>3974</v>
          </cell>
          <cell r="DC165">
            <v>4003</v>
          </cell>
          <cell r="DD165">
            <v>4639</v>
          </cell>
          <cell r="DE165">
            <v>3844</v>
          </cell>
          <cell r="DF165">
            <v>16460</v>
          </cell>
          <cell r="DG165">
            <v>2798</v>
          </cell>
          <cell r="DH165">
            <v>3929</v>
          </cell>
          <cell r="DI165">
            <v>3676</v>
          </cell>
          <cell r="DJ165">
            <v>3991</v>
          </cell>
          <cell r="DK165">
            <v>14394</v>
          </cell>
          <cell r="DL165">
            <v>40016</v>
          </cell>
        </row>
        <row r="166">
          <cell r="A166" t="str">
            <v>ДАППЛомаковкаЦФО</v>
          </cell>
          <cell r="B166" t="str">
            <v>Брянский</v>
          </cell>
          <cell r="C166" t="str">
            <v>Ломаковка</v>
          </cell>
          <cell r="D166" t="str">
            <v>АПП</v>
          </cell>
          <cell r="E166" t="str">
            <v>ДАПП</v>
          </cell>
          <cell r="F166" t="str">
            <v>да</v>
          </cell>
          <cell r="G166" t="str">
            <v>ЦФО</v>
          </cell>
          <cell r="H166" t="str">
            <v>Брянская область</v>
          </cell>
          <cell r="I166" t="str">
            <v>Западный</v>
          </cell>
          <cell r="J166" t="str">
            <v>Сухопутный</v>
          </cell>
          <cell r="K166" t="str">
            <v>нет</v>
          </cell>
          <cell r="L166" t="str">
            <v>Украина</v>
          </cell>
          <cell r="M166" t="str">
            <v>Николаевка</v>
          </cell>
          <cell r="N166">
            <v>0</v>
          </cell>
          <cell r="O166">
            <v>2137</v>
          </cell>
          <cell r="P166">
            <v>5373</v>
          </cell>
          <cell r="Q166">
            <v>7510</v>
          </cell>
          <cell r="R166">
            <v>4008</v>
          </cell>
          <cell r="S166">
            <v>8484</v>
          </cell>
          <cell r="T166">
            <v>12492</v>
          </cell>
          <cell r="U166">
            <v>4843</v>
          </cell>
          <cell r="V166">
            <v>8070</v>
          </cell>
          <cell r="W166">
            <v>12913</v>
          </cell>
          <cell r="X166">
            <v>2655</v>
          </cell>
          <cell r="Y166">
            <v>6787</v>
          </cell>
          <cell r="Z166">
            <v>9442</v>
          </cell>
          <cell r="AA166">
            <v>42357</v>
          </cell>
          <cell r="AB166">
            <v>1874</v>
          </cell>
          <cell r="AC166">
            <v>5085</v>
          </cell>
          <cell r="AD166">
            <v>6959</v>
          </cell>
          <cell r="AE166">
            <v>4043</v>
          </cell>
          <cell r="AF166">
            <v>5677</v>
          </cell>
          <cell r="AG166">
            <v>9720</v>
          </cell>
          <cell r="AH166">
            <v>5057</v>
          </cell>
          <cell r="AI166">
            <v>6349</v>
          </cell>
          <cell r="AJ166">
            <v>11406</v>
          </cell>
          <cell r="AK166">
            <v>2051</v>
          </cell>
          <cell r="AL166">
            <v>3948</v>
          </cell>
          <cell r="AM166">
            <v>5999</v>
          </cell>
          <cell r="AN166">
            <v>34084</v>
          </cell>
          <cell r="AO166">
            <v>1355</v>
          </cell>
          <cell r="AP166">
            <v>2799</v>
          </cell>
          <cell r="AQ166">
            <v>4154</v>
          </cell>
          <cell r="AR166">
            <v>3526</v>
          </cell>
          <cell r="AS166">
            <v>4319</v>
          </cell>
          <cell r="AT166">
            <v>7845</v>
          </cell>
          <cell r="AU166">
            <v>4154</v>
          </cell>
          <cell r="AV166">
            <v>4705</v>
          </cell>
          <cell r="AW166">
            <v>8859</v>
          </cell>
          <cell r="AX166">
            <v>2312</v>
          </cell>
          <cell r="AY166">
            <v>3345</v>
          </cell>
          <cell r="AZ166">
            <v>5657</v>
          </cell>
          <cell r="BA166">
            <v>26515</v>
          </cell>
          <cell r="BB166">
            <v>894</v>
          </cell>
          <cell r="BC166">
            <v>750</v>
          </cell>
          <cell r="BD166">
            <v>2389</v>
          </cell>
          <cell r="BE166">
            <v>937</v>
          </cell>
          <cell r="BF166">
            <v>4970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4970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14</v>
          </cell>
          <cell r="CS166">
            <v>8</v>
          </cell>
          <cell r="CT166">
            <v>29</v>
          </cell>
          <cell r="CU166">
            <v>4</v>
          </cell>
          <cell r="CV166">
            <v>55</v>
          </cell>
          <cell r="CW166">
            <v>3</v>
          </cell>
          <cell r="CX166">
            <v>1</v>
          </cell>
          <cell r="CY166">
            <v>15</v>
          </cell>
          <cell r="CZ166">
            <v>3</v>
          </cell>
          <cell r="DA166">
            <v>22</v>
          </cell>
          <cell r="DB166">
            <v>0</v>
          </cell>
          <cell r="DC166">
            <v>0</v>
          </cell>
          <cell r="DD166">
            <v>0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77</v>
          </cell>
        </row>
        <row r="167">
          <cell r="A167" t="str">
            <v>МАППЛоттаСЗФО</v>
          </cell>
          <cell r="B167" t="str">
            <v>Мурманский</v>
          </cell>
          <cell r="C167" t="str">
            <v>Лотта</v>
          </cell>
          <cell r="D167" t="str">
            <v>АПП</v>
          </cell>
          <cell r="E167" t="str">
            <v>МАПП</v>
          </cell>
          <cell r="F167" t="str">
            <v>да</v>
          </cell>
          <cell r="G167" t="str">
            <v>СЗФО</v>
          </cell>
          <cell r="H167" t="str">
            <v>Мурманская область</v>
          </cell>
          <cell r="I167" t="str">
            <v>Западный</v>
          </cell>
          <cell r="J167" t="str">
            <v>Сухопутный</v>
          </cell>
          <cell r="K167" t="str">
            <v>да</v>
          </cell>
          <cell r="L167" t="str">
            <v>Финляндская Республика</v>
          </cell>
          <cell r="M167" t="str">
            <v>Райя-Йоосеппи</v>
          </cell>
          <cell r="N167">
            <v>182500</v>
          </cell>
          <cell r="O167">
            <v>16271</v>
          </cell>
          <cell r="P167">
            <v>3575</v>
          </cell>
          <cell r="Q167">
            <v>19846</v>
          </cell>
          <cell r="R167">
            <v>15897</v>
          </cell>
          <cell r="S167">
            <v>3918</v>
          </cell>
          <cell r="T167">
            <v>19815</v>
          </cell>
          <cell r="U167">
            <v>14656</v>
          </cell>
          <cell r="V167">
            <v>3869</v>
          </cell>
          <cell r="W167">
            <v>18525</v>
          </cell>
          <cell r="X167">
            <v>16095</v>
          </cell>
          <cell r="Y167">
            <v>3456</v>
          </cell>
          <cell r="Z167">
            <v>19551</v>
          </cell>
          <cell r="AA167">
            <v>77737</v>
          </cell>
          <cell r="AB167">
            <v>17298</v>
          </cell>
          <cell r="AC167">
            <v>3219</v>
          </cell>
          <cell r="AD167">
            <v>20517</v>
          </cell>
          <cell r="AE167">
            <v>14982</v>
          </cell>
          <cell r="AF167">
            <v>3432</v>
          </cell>
          <cell r="AG167">
            <v>18414</v>
          </cell>
          <cell r="AH167">
            <v>12751</v>
          </cell>
          <cell r="AI167">
            <v>3789</v>
          </cell>
          <cell r="AJ167">
            <v>16540</v>
          </cell>
          <cell r="AK167">
            <v>15439</v>
          </cell>
          <cell r="AL167">
            <v>3593</v>
          </cell>
          <cell r="AM167">
            <v>19032</v>
          </cell>
          <cell r="AN167">
            <v>74503</v>
          </cell>
          <cell r="AO167">
            <v>16435</v>
          </cell>
          <cell r="AP167">
            <v>3357</v>
          </cell>
          <cell r="AQ167">
            <v>19792</v>
          </cell>
          <cell r="AR167">
            <v>16680</v>
          </cell>
          <cell r="AS167">
            <v>3709</v>
          </cell>
          <cell r="AT167">
            <v>20389</v>
          </cell>
          <cell r="AU167">
            <v>15183</v>
          </cell>
          <cell r="AV167">
            <v>4477</v>
          </cell>
          <cell r="AW167">
            <v>19660</v>
          </cell>
          <cell r="AX167">
            <v>16972</v>
          </cell>
          <cell r="AY167">
            <v>3585</v>
          </cell>
          <cell r="AZ167">
            <v>20557</v>
          </cell>
          <cell r="BA167">
            <v>80398</v>
          </cell>
          <cell r="BB167">
            <v>6502</v>
          </cell>
          <cell r="BC167">
            <v>6792</v>
          </cell>
          <cell r="BD167">
            <v>1230</v>
          </cell>
          <cell r="BE167">
            <v>1089</v>
          </cell>
          <cell r="BF167">
            <v>15613</v>
          </cell>
          <cell r="BG167">
            <v>70</v>
          </cell>
          <cell r="BH167">
            <v>69</v>
          </cell>
          <cell r="BI167">
            <v>125</v>
          </cell>
          <cell r="BJ167">
            <v>124</v>
          </cell>
          <cell r="BK167">
            <v>388</v>
          </cell>
          <cell r="BL167">
            <v>77</v>
          </cell>
          <cell r="BM167">
            <v>101</v>
          </cell>
          <cell r="BN167">
            <v>50</v>
          </cell>
          <cell r="BO167">
            <v>52</v>
          </cell>
          <cell r="BP167">
            <v>280</v>
          </cell>
          <cell r="BQ167">
            <v>93</v>
          </cell>
          <cell r="BR167">
            <v>101</v>
          </cell>
          <cell r="BS167">
            <v>111</v>
          </cell>
          <cell r="BT167">
            <v>110</v>
          </cell>
          <cell r="BU167">
            <v>415</v>
          </cell>
          <cell r="BV167">
            <v>16696</v>
          </cell>
          <cell r="BW167">
            <v>68</v>
          </cell>
          <cell r="BX167">
            <v>103</v>
          </cell>
          <cell r="BY167">
            <v>172</v>
          </cell>
          <cell r="BZ167">
            <v>171</v>
          </cell>
          <cell r="CA167">
            <v>514</v>
          </cell>
          <cell r="CB167">
            <v>134</v>
          </cell>
          <cell r="CC167">
            <v>148</v>
          </cell>
          <cell r="CD167">
            <v>192</v>
          </cell>
          <cell r="CE167">
            <v>197</v>
          </cell>
          <cell r="CF167">
            <v>671</v>
          </cell>
          <cell r="CG167">
            <v>249</v>
          </cell>
          <cell r="CH167">
            <v>284</v>
          </cell>
          <cell r="CI167">
            <v>163</v>
          </cell>
          <cell r="CJ167">
            <v>162</v>
          </cell>
          <cell r="CK167">
            <v>858</v>
          </cell>
          <cell r="CL167">
            <v>272</v>
          </cell>
          <cell r="CM167">
            <v>283</v>
          </cell>
          <cell r="CN167">
            <v>78</v>
          </cell>
          <cell r="CO167">
            <v>67</v>
          </cell>
          <cell r="CP167">
            <v>700</v>
          </cell>
          <cell r="CQ167">
            <v>2743</v>
          </cell>
          <cell r="CR167">
            <v>210</v>
          </cell>
          <cell r="CS167">
            <v>258</v>
          </cell>
          <cell r="CT167">
            <v>52</v>
          </cell>
          <cell r="CU167">
            <v>25</v>
          </cell>
          <cell r="CV167">
            <v>545</v>
          </cell>
          <cell r="CW167">
            <v>327</v>
          </cell>
          <cell r="CX167">
            <v>283</v>
          </cell>
          <cell r="CY167">
            <v>26</v>
          </cell>
          <cell r="CZ167">
            <v>22</v>
          </cell>
          <cell r="DA167">
            <v>658</v>
          </cell>
          <cell r="DB167">
            <v>1956</v>
          </cell>
          <cell r="DC167">
            <v>2143</v>
          </cell>
          <cell r="DD167">
            <v>78</v>
          </cell>
          <cell r="DE167">
            <v>72</v>
          </cell>
          <cell r="DF167">
            <v>4249</v>
          </cell>
          <cell r="DG167">
            <v>326</v>
          </cell>
          <cell r="DH167">
            <v>288</v>
          </cell>
          <cell r="DI167">
            <v>65</v>
          </cell>
          <cell r="DJ167">
            <v>71</v>
          </cell>
          <cell r="DK167">
            <v>750</v>
          </cell>
          <cell r="DL167">
            <v>6202</v>
          </cell>
        </row>
        <row r="168">
          <cell r="A168" t="str">
            <v>МАППЛудонкаСЗФО</v>
          </cell>
          <cell r="B168" t="str">
            <v>Псковский</v>
          </cell>
          <cell r="C168" t="str">
            <v>Лудонка</v>
          </cell>
          <cell r="D168" t="str">
            <v>АПП</v>
          </cell>
          <cell r="E168" t="str">
            <v>МАПП</v>
          </cell>
          <cell r="F168" t="str">
            <v>да</v>
          </cell>
          <cell r="G168" t="str">
            <v>СЗФО</v>
          </cell>
          <cell r="H168" t="str">
            <v>Псковская область</v>
          </cell>
          <cell r="I168" t="str">
            <v>Западный</v>
          </cell>
          <cell r="J168" t="str">
            <v>Сухопутный</v>
          </cell>
          <cell r="K168" t="str">
            <v>нет</v>
          </cell>
          <cell r="L168" t="str">
            <v>Латвийская Республика</v>
          </cell>
          <cell r="M168" t="str">
            <v>Виентули</v>
          </cell>
          <cell r="N168">
            <v>0</v>
          </cell>
          <cell r="O168">
            <v>2670</v>
          </cell>
          <cell r="P168">
            <v>23857</v>
          </cell>
          <cell r="Q168">
            <v>26527</v>
          </cell>
          <cell r="R168">
            <v>3068</v>
          </cell>
          <cell r="S168">
            <v>26889</v>
          </cell>
          <cell r="T168">
            <v>29957</v>
          </cell>
          <cell r="U168">
            <v>4040</v>
          </cell>
          <cell r="V168">
            <v>26467</v>
          </cell>
          <cell r="W168">
            <v>30507</v>
          </cell>
          <cell r="X168">
            <v>2624</v>
          </cell>
          <cell r="Y168">
            <v>24608</v>
          </cell>
          <cell r="Z168">
            <v>27232</v>
          </cell>
          <cell r="AA168">
            <v>114223</v>
          </cell>
          <cell r="AB168">
            <v>3565</v>
          </cell>
          <cell r="AC168">
            <v>23383</v>
          </cell>
          <cell r="AD168">
            <v>26948</v>
          </cell>
          <cell r="AE168">
            <v>2729</v>
          </cell>
          <cell r="AF168">
            <v>28574</v>
          </cell>
          <cell r="AG168">
            <v>31303</v>
          </cell>
          <cell r="AH168">
            <v>4302</v>
          </cell>
          <cell r="AI168">
            <v>30307</v>
          </cell>
          <cell r="AJ168">
            <v>34609</v>
          </cell>
          <cell r="AK168">
            <v>2586</v>
          </cell>
          <cell r="AL168">
            <v>27848</v>
          </cell>
          <cell r="AM168">
            <v>30434</v>
          </cell>
          <cell r="AN168">
            <v>123294</v>
          </cell>
          <cell r="AO168">
            <v>2322</v>
          </cell>
          <cell r="AP168">
            <v>21922</v>
          </cell>
          <cell r="AQ168">
            <v>24244</v>
          </cell>
          <cell r="AR168">
            <v>3323</v>
          </cell>
          <cell r="AS168">
            <v>27455</v>
          </cell>
          <cell r="AT168">
            <v>30778</v>
          </cell>
          <cell r="AU168">
            <v>3783</v>
          </cell>
          <cell r="AV168">
            <v>28174</v>
          </cell>
          <cell r="AW168">
            <v>31957</v>
          </cell>
          <cell r="AX168">
            <v>2071</v>
          </cell>
          <cell r="AY168">
            <v>25468</v>
          </cell>
          <cell r="AZ168">
            <v>27539</v>
          </cell>
          <cell r="BA168">
            <v>114518</v>
          </cell>
          <cell r="BB168">
            <v>1423</v>
          </cell>
          <cell r="BC168">
            <v>1179</v>
          </cell>
          <cell r="BD168">
            <v>10281</v>
          </cell>
          <cell r="BE168">
            <v>10351</v>
          </cell>
          <cell r="BF168">
            <v>23234</v>
          </cell>
          <cell r="BG168">
            <v>21</v>
          </cell>
          <cell r="BH168">
            <v>29</v>
          </cell>
          <cell r="BI168">
            <v>9</v>
          </cell>
          <cell r="BJ168">
            <v>44</v>
          </cell>
          <cell r="BK168">
            <v>103</v>
          </cell>
          <cell r="BL168">
            <v>71</v>
          </cell>
          <cell r="BM168">
            <v>92</v>
          </cell>
          <cell r="BN168">
            <v>17</v>
          </cell>
          <cell r="BO168">
            <v>33</v>
          </cell>
          <cell r="BP168">
            <v>213</v>
          </cell>
          <cell r="BQ168">
            <v>61</v>
          </cell>
          <cell r="BR168">
            <v>34</v>
          </cell>
          <cell r="BS168">
            <v>14</v>
          </cell>
          <cell r="BT168">
            <v>13</v>
          </cell>
          <cell r="BU168">
            <v>122</v>
          </cell>
          <cell r="BV168">
            <v>23672</v>
          </cell>
          <cell r="BW168">
            <v>59</v>
          </cell>
          <cell r="BX168">
            <v>50</v>
          </cell>
          <cell r="BY168">
            <v>11</v>
          </cell>
          <cell r="BZ168">
            <v>16</v>
          </cell>
          <cell r="CA168">
            <v>136</v>
          </cell>
          <cell r="CB168">
            <v>49</v>
          </cell>
          <cell r="CC168">
            <v>46</v>
          </cell>
          <cell r="CD168">
            <v>18</v>
          </cell>
          <cell r="CE168">
            <v>17</v>
          </cell>
          <cell r="CF168">
            <v>130</v>
          </cell>
          <cell r="CG168">
            <v>114</v>
          </cell>
          <cell r="CH168">
            <v>100</v>
          </cell>
          <cell r="CI168">
            <v>37</v>
          </cell>
          <cell r="CJ168">
            <v>44</v>
          </cell>
          <cell r="CK168">
            <v>295</v>
          </cell>
          <cell r="CL168">
            <v>84</v>
          </cell>
          <cell r="CM168">
            <v>36</v>
          </cell>
          <cell r="CN168">
            <v>29</v>
          </cell>
          <cell r="CO168">
            <v>22</v>
          </cell>
          <cell r="CP168">
            <v>171</v>
          </cell>
          <cell r="CQ168">
            <v>732</v>
          </cell>
          <cell r="CR168">
            <v>89</v>
          </cell>
          <cell r="CS168">
            <v>213</v>
          </cell>
          <cell r="CT168">
            <v>75</v>
          </cell>
          <cell r="CU168">
            <v>687</v>
          </cell>
          <cell r="CV168">
            <v>1064</v>
          </cell>
          <cell r="CW168">
            <v>1024</v>
          </cell>
          <cell r="CX168">
            <v>2207</v>
          </cell>
          <cell r="CY168">
            <v>2109</v>
          </cell>
          <cell r="CZ168">
            <v>7349</v>
          </cell>
          <cell r="DA168">
            <v>12689</v>
          </cell>
          <cell r="DB168">
            <v>4527</v>
          </cell>
          <cell r="DC168">
            <v>5027</v>
          </cell>
          <cell r="DD168">
            <v>11826</v>
          </cell>
          <cell r="DE168">
            <v>24722</v>
          </cell>
          <cell r="DF168">
            <v>46102</v>
          </cell>
          <cell r="DG168">
            <v>2246</v>
          </cell>
          <cell r="DH168">
            <v>2001</v>
          </cell>
          <cell r="DI168">
            <v>9420</v>
          </cell>
          <cell r="DJ168">
            <v>13273</v>
          </cell>
          <cell r="DK168">
            <v>26940</v>
          </cell>
          <cell r="DL168">
            <v>86795</v>
          </cell>
        </row>
        <row r="169">
          <cell r="A169" t="str">
            <v>МАППЛюттяСЗФО</v>
          </cell>
          <cell r="B169" t="str">
            <v>Санкт-Петербургский</v>
          </cell>
          <cell r="C169" t="str">
            <v>Люття</v>
          </cell>
          <cell r="D169" t="str">
            <v>АПП</v>
          </cell>
          <cell r="E169" t="str">
            <v>МАПП</v>
          </cell>
          <cell r="F169" t="str">
            <v>да</v>
          </cell>
          <cell r="G169" t="str">
            <v>СЗФО</v>
          </cell>
          <cell r="H169" t="str">
            <v>Республика Карелия</v>
          </cell>
          <cell r="I169" t="str">
            <v>Западный</v>
          </cell>
          <cell r="J169" t="str">
            <v>Сухопутный</v>
          </cell>
          <cell r="K169" t="str">
            <v>да</v>
          </cell>
          <cell r="L169" t="str">
            <v>Финляндская Республика</v>
          </cell>
          <cell r="M169" t="str">
            <v>Вартиус</v>
          </cell>
          <cell r="N169">
            <v>0</v>
          </cell>
          <cell r="O169">
            <v>54179</v>
          </cell>
          <cell r="P169">
            <v>37634</v>
          </cell>
          <cell r="Q169">
            <v>91813</v>
          </cell>
          <cell r="R169">
            <v>51915</v>
          </cell>
          <cell r="S169">
            <v>41092</v>
          </cell>
          <cell r="T169">
            <v>93007</v>
          </cell>
          <cell r="U169">
            <v>57701</v>
          </cell>
          <cell r="V169">
            <v>45125</v>
          </cell>
          <cell r="W169">
            <v>102826</v>
          </cell>
          <cell r="X169">
            <v>56703</v>
          </cell>
          <cell r="Y169">
            <v>37671</v>
          </cell>
          <cell r="Z169">
            <v>94374</v>
          </cell>
          <cell r="AA169">
            <v>382020</v>
          </cell>
          <cell r="AB169">
            <v>55773</v>
          </cell>
          <cell r="AC169">
            <v>33635</v>
          </cell>
          <cell r="AD169">
            <v>89408</v>
          </cell>
          <cell r="AE169">
            <v>47469</v>
          </cell>
          <cell r="AF169">
            <v>39139</v>
          </cell>
          <cell r="AG169">
            <v>86608</v>
          </cell>
          <cell r="AH169">
            <v>55546</v>
          </cell>
          <cell r="AI169">
            <v>43273</v>
          </cell>
          <cell r="AJ169">
            <v>98819</v>
          </cell>
          <cell r="AK169">
            <v>58823</v>
          </cell>
          <cell r="AL169">
            <v>39087</v>
          </cell>
          <cell r="AM169">
            <v>97910</v>
          </cell>
          <cell r="AN169">
            <v>372745</v>
          </cell>
          <cell r="AO169">
            <v>53134</v>
          </cell>
          <cell r="AP169">
            <v>33332</v>
          </cell>
          <cell r="AQ169">
            <v>86466</v>
          </cell>
          <cell r="AR169">
            <v>51944</v>
          </cell>
          <cell r="AS169">
            <v>40178</v>
          </cell>
          <cell r="AT169">
            <v>92122</v>
          </cell>
          <cell r="AU169">
            <v>59149</v>
          </cell>
          <cell r="AV169">
            <v>44702</v>
          </cell>
          <cell r="AW169">
            <v>103851</v>
          </cell>
          <cell r="AX169">
            <v>60551</v>
          </cell>
          <cell r="AY169">
            <v>36956</v>
          </cell>
          <cell r="AZ169">
            <v>97507</v>
          </cell>
          <cell r="BA169">
            <v>379946</v>
          </cell>
          <cell r="BB169">
            <v>23647</v>
          </cell>
          <cell r="BC169">
            <v>23873</v>
          </cell>
          <cell r="BD169">
            <v>14075</v>
          </cell>
          <cell r="BE169">
            <v>14188</v>
          </cell>
          <cell r="BF169">
            <v>75783</v>
          </cell>
          <cell r="BG169">
            <v>3934</v>
          </cell>
          <cell r="BH169">
            <v>3771</v>
          </cell>
          <cell r="BI169">
            <v>78</v>
          </cell>
          <cell r="BJ169">
            <v>49</v>
          </cell>
          <cell r="BK169">
            <v>7832</v>
          </cell>
          <cell r="BL169">
            <v>4778</v>
          </cell>
          <cell r="BM169">
            <v>4820</v>
          </cell>
          <cell r="BN169">
            <v>119</v>
          </cell>
          <cell r="BO169">
            <v>69</v>
          </cell>
          <cell r="BP169">
            <v>9786</v>
          </cell>
          <cell r="BQ169">
            <v>5350</v>
          </cell>
          <cell r="BR169">
            <v>5105</v>
          </cell>
          <cell r="BS169">
            <v>139</v>
          </cell>
          <cell r="BT169">
            <v>105</v>
          </cell>
          <cell r="BU169">
            <v>10699</v>
          </cell>
          <cell r="BV169">
            <v>104100</v>
          </cell>
          <cell r="BW169">
            <v>4842</v>
          </cell>
          <cell r="BX169">
            <v>4877</v>
          </cell>
          <cell r="BY169">
            <v>178</v>
          </cell>
          <cell r="BZ169">
            <v>152</v>
          </cell>
          <cell r="CA169">
            <v>10049</v>
          </cell>
          <cell r="CB169">
            <v>4677</v>
          </cell>
          <cell r="CC169">
            <v>4407</v>
          </cell>
          <cell r="CD169">
            <v>243</v>
          </cell>
          <cell r="CE169">
            <v>200</v>
          </cell>
          <cell r="CF169">
            <v>9527</v>
          </cell>
          <cell r="CG169">
            <v>6975</v>
          </cell>
          <cell r="CH169">
            <v>7063</v>
          </cell>
          <cell r="CI169">
            <v>374</v>
          </cell>
          <cell r="CJ169">
            <v>335</v>
          </cell>
          <cell r="CK169">
            <v>14747</v>
          </cell>
          <cell r="CL169">
            <v>9030</v>
          </cell>
          <cell r="CM169">
            <v>8524</v>
          </cell>
          <cell r="CN169">
            <v>483</v>
          </cell>
          <cell r="CO169">
            <v>418</v>
          </cell>
          <cell r="CP169">
            <v>18455</v>
          </cell>
          <cell r="CQ169">
            <v>52778</v>
          </cell>
          <cell r="CR169">
            <v>7371</v>
          </cell>
          <cell r="CS169">
            <v>7738</v>
          </cell>
          <cell r="CT169">
            <v>488</v>
          </cell>
          <cell r="CU169">
            <v>504</v>
          </cell>
          <cell r="CV169">
            <v>16101</v>
          </cell>
          <cell r="CW169">
            <v>8249</v>
          </cell>
          <cell r="CX169">
            <v>8025</v>
          </cell>
          <cell r="CY169">
            <v>675</v>
          </cell>
          <cell r="CZ169">
            <v>665</v>
          </cell>
          <cell r="DA169">
            <v>17614</v>
          </cell>
          <cell r="DB169">
            <v>11770</v>
          </cell>
          <cell r="DC169">
            <v>12178</v>
          </cell>
          <cell r="DD169">
            <v>2412</v>
          </cell>
          <cell r="DE169">
            <v>2384</v>
          </cell>
          <cell r="DF169">
            <v>28744</v>
          </cell>
          <cell r="DG169">
            <v>7201</v>
          </cell>
          <cell r="DH169">
            <v>6732</v>
          </cell>
          <cell r="DI169">
            <v>2789</v>
          </cell>
          <cell r="DJ169">
            <v>2754</v>
          </cell>
          <cell r="DK169">
            <v>19476</v>
          </cell>
          <cell r="DL169">
            <v>81935</v>
          </cell>
        </row>
        <row r="170">
          <cell r="A170" t="str">
            <v>ЖДППЛюттяСЗФО</v>
          </cell>
          <cell r="B170" t="str">
            <v>Санкт-Петербургский</v>
          </cell>
          <cell r="C170" t="str">
            <v>Люття</v>
          </cell>
          <cell r="D170" t="str">
            <v>ЖДПП</v>
          </cell>
          <cell r="E170" t="str">
            <v>ЖДПП</v>
          </cell>
          <cell r="F170" t="str">
            <v>да</v>
          </cell>
          <cell r="G170" t="str">
            <v>СЗФО</v>
          </cell>
          <cell r="H170" t="str">
            <v>Республика Карелия</v>
          </cell>
          <cell r="I170" t="str">
            <v>Западный</v>
          </cell>
          <cell r="J170" t="str">
            <v>Сухопутный</v>
          </cell>
          <cell r="K170" t="str">
            <v>да</v>
          </cell>
          <cell r="L170" t="str">
            <v>Финляндская Республика</v>
          </cell>
          <cell r="M170" t="str">
            <v>Вартиус</v>
          </cell>
          <cell r="N170">
            <v>0</v>
          </cell>
          <cell r="O170">
            <v>2372</v>
          </cell>
          <cell r="P170">
            <v>0</v>
          </cell>
          <cell r="Q170">
            <v>2372</v>
          </cell>
          <cell r="R170">
            <v>1712</v>
          </cell>
          <cell r="S170">
            <v>0</v>
          </cell>
          <cell r="T170">
            <v>1712</v>
          </cell>
          <cell r="U170">
            <v>2504</v>
          </cell>
          <cell r="V170">
            <v>0</v>
          </cell>
          <cell r="W170">
            <v>2504</v>
          </cell>
          <cell r="X170">
            <v>2766</v>
          </cell>
          <cell r="Y170">
            <v>0</v>
          </cell>
          <cell r="Z170">
            <v>2766</v>
          </cell>
          <cell r="AA170">
            <v>9354</v>
          </cell>
          <cell r="AB170">
            <v>2158</v>
          </cell>
          <cell r="AC170">
            <v>0</v>
          </cell>
          <cell r="AD170">
            <v>2158</v>
          </cell>
          <cell r="AE170">
            <v>2374</v>
          </cell>
          <cell r="AF170">
            <v>0</v>
          </cell>
          <cell r="AG170">
            <v>2374</v>
          </cell>
          <cell r="AH170">
            <v>2166</v>
          </cell>
          <cell r="AI170">
            <v>0</v>
          </cell>
          <cell r="AJ170">
            <v>2166</v>
          </cell>
          <cell r="AK170">
            <v>2206</v>
          </cell>
          <cell r="AL170">
            <v>0</v>
          </cell>
          <cell r="AM170">
            <v>2206</v>
          </cell>
          <cell r="AN170">
            <v>8904</v>
          </cell>
          <cell r="AO170">
            <v>1488</v>
          </cell>
          <cell r="AP170">
            <v>0</v>
          </cell>
          <cell r="AQ170">
            <v>1488</v>
          </cell>
          <cell r="AR170">
            <v>1976</v>
          </cell>
          <cell r="AS170">
            <v>0</v>
          </cell>
          <cell r="AT170">
            <v>1976</v>
          </cell>
          <cell r="AU170">
            <v>1420</v>
          </cell>
          <cell r="AV170">
            <v>0</v>
          </cell>
          <cell r="AW170">
            <v>1420</v>
          </cell>
          <cell r="AX170">
            <v>1494</v>
          </cell>
          <cell r="AY170">
            <v>0</v>
          </cell>
          <cell r="AZ170">
            <v>1494</v>
          </cell>
          <cell r="BA170">
            <v>6378</v>
          </cell>
          <cell r="BB170">
            <v>904</v>
          </cell>
          <cell r="BC170">
            <v>904</v>
          </cell>
          <cell r="BD170">
            <v>0</v>
          </cell>
          <cell r="BE170">
            <v>0</v>
          </cell>
          <cell r="BF170">
            <v>1808</v>
          </cell>
          <cell r="BG170">
            <v>851</v>
          </cell>
          <cell r="BH170">
            <v>851</v>
          </cell>
          <cell r="BI170">
            <v>0</v>
          </cell>
          <cell r="BJ170">
            <v>0</v>
          </cell>
          <cell r="BK170">
            <v>1702</v>
          </cell>
          <cell r="BL170">
            <v>741</v>
          </cell>
          <cell r="BM170">
            <v>741</v>
          </cell>
          <cell r="BN170">
            <v>0</v>
          </cell>
          <cell r="BO170">
            <v>0</v>
          </cell>
          <cell r="BP170">
            <v>1482</v>
          </cell>
          <cell r="BQ170">
            <v>877</v>
          </cell>
          <cell r="BR170">
            <v>877</v>
          </cell>
          <cell r="BS170">
            <v>0</v>
          </cell>
          <cell r="BT170">
            <v>0</v>
          </cell>
          <cell r="BU170">
            <v>1754</v>
          </cell>
          <cell r="BV170">
            <v>6746</v>
          </cell>
          <cell r="BW170">
            <v>645</v>
          </cell>
          <cell r="BX170">
            <v>645</v>
          </cell>
          <cell r="BY170">
            <v>0</v>
          </cell>
          <cell r="BZ170">
            <v>0</v>
          </cell>
          <cell r="CA170">
            <v>1290</v>
          </cell>
          <cell r="CB170">
            <v>933</v>
          </cell>
          <cell r="CC170">
            <v>933</v>
          </cell>
          <cell r="CD170">
            <v>0</v>
          </cell>
          <cell r="CE170">
            <v>0</v>
          </cell>
          <cell r="CF170">
            <v>1866</v>
          </cell>
          <cell r="CG170">
            <v>872</v>
          </cell>
          <cell r="CH170">
            <v>872</v>
          </cell>
          <cell r="CI170">
            <v>0</v>
          </cell>
          <cell r="CJ170">
            <v>0</v>
          </cell>
          <cell r="CK170">
            <v>1744</v>
          </cell>
          <cell r="CL170">
            <v>922</v>
          </cell>
          <cell r="CM170">
            <v>922</v>
          </cell>
          <cell r="CN170">
            <v>0</v>
          </cell>
          <cell r="CO170">
            <v>0</v>
          </cell>
          <cell r="CP170">
            <v>1844</v>
          </cell>
          <cell r="CQ170">
            <v>6744</v>
          </cell>
          <cell r="CR170">
            <v>631</v>
          </cell>
          <cell r="CS170">
            <v>631</v>
          </cell>
          <cell r="CT170">
            <v>0</v>
          </cell>
          <cell r="CU170">
            <v>0</v>
          </cell>
          <cell r="CV170">
            <v>1262</v>
          </cell>
          <cell r="CW170">
            <v>39</v>
          </cell>
          <cell r="CX170">
            <v>39</v>
          </cell>
          <cell r="CY170">
            <v>0</v>
          </cell>
          <cell r="CZ170">
            <v>0</v>
          </cell>
          <cell r="DA170">
            <v>78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3</v>
          </cell>
          <cell r="DH170">
            <v>3</v>
          </cell>
          <cell r="DI170">
            <v>0</v>
          </cell>
          <cell r="DJ170">
            <v>0</v>
          </cell>
          <cell r="DK170">
            <v>6</v>
          </cell>
          <cell r="DL170">
            <v>1346</v>
          </cell>
        </row>
        <row r="171">
          <cell r="A171" t="str">
            <v>МППМагаданДФО</v>
          </cell>
          <cell r="B171" t="str">
            <v>Владивостокский</v>
          </cell>
          <cell r="C171" t="str">
            <v>Магадан</v>
          </cell>
          <cell r="D171" t="str">
            <v>МПП</v>
          </cell>
          <cell r="E171" t="str">
            <v>МПП</v>
          </cell>
          <cell r="F171" t="str">
            <v>да</v>
          </cell>
          <cell r="G171" t="str">
            <v>ДФО</v>
          </cell>
          <cell r="H171" t="str">
            <v>Магаданская область</v>
          </cell>
          <cell r="I171" t="str">
            <v>Арктика</v>
          </cell>
          <cell r="J171" t="str">
            <v>Морской</v>
          </cell>
          <cell r="K171" t="str">
            <v>нет</v>
          </cell>
          <cell r="L171" t="str">
            <v>не применимо</v>
          </cell>
          <cell r="M171" t="str">
            <v>не применимо</v>
          </cell>
          <cell r="N171">
            <v>0</v>
          </cell>
          <cell r="O171">
            <v>7</v>
          </cell>
          <cell r="P171">
            <v>0</v>
          </cell>
          <cell r="Q171">
            <v>7</v>
          </cell>
          <cell r="R171">
            <v>322</v>
          </cell>
          <cell r="S171">
            <v>12</v>
          </cell>
          <cell r="T171">
            <v>334</v>
          </cell>
          <cell r="U171">
            <v>416</v>
          </cell>
          <cell r="V171">
            <v>21</v>
          </cell>
          <cell r="W171">
            <v>437</v>
          </cell>
          <cell r="X171">
            <v>544</v>
          </cell>
          <cell r="Y171">
            <v>12</v>
          </cell>
          <cell r="Z171">
            <v>556</v>
          </cell>
          <cell r="AA171">
            <v>1334</v>
          </cell>
          <cell r="AB171">
            <v>14</v>
          </cell>
          <cell r="AC171">
            <v>24</v>
          </cell>
          <cell r="AD171">
            <v>38</v>
          </cell>
          <cell r="AE171">
            <v>143</v>
          </cell>
          <cell r="AF171">
            <v>27</v>
          </cell>
          <cell r="AG171">
            <v>170</v>
          </cell>
          <cell r="AH171">
            <v>504</v>
          </cell>
          <cell r="AI171">
            <v>53</v>
          </cell>
          <cell r="AJ171">
            <v>557</v>
          </cell>
          <cell r="AK171">
            <v>748</v>
          </cell>
          <cell r="AL171">
            <v>16</v>
          </cell>
          <cell r="AM171">
            <v>764</v>
          </cell>
          <cell r="AN171">
            <v>1529</v>
          </cell>
          <cell r="AO171">
            <v>32</v>
          </cell>
          <cell r="AP171">
            <v>0</v>
          </cell>
          <cell r="AQ171">
            <v>32</v>
          </cell>
          <cell r="AR171">
            <v>103</v>
          </cell>
          <cell r="AS171">
            <v>0</v>
          </cell>
          <cell r="AT171">
            <v>103</v>
          </cell>
          <cell r="AU171">
            <v>313</v>
          </cell>
          <cell r="AV171">
            <v>44</v>
          </cell>
          <cell r="AW171">
            <v>357</v>
          </cell>
          <cell r="AX171">
            <v>494</v>
          </cell>
          <cell r="AY171">
            <v>36</v>
          </cell>
          <cell r="AZ171">
            <v>530</v>
          </cell>
          <cell r="BA171">
            <v>1022</v>
          </cell>
          <cell r="BB171">
            <v>23</v>
          </cell>
          <cell r="BC171">
            <v>0</v>
          </cell>
          <cell r="BD171">
            <v>0</v>
          </cell>
          <cell r="BE171">
            <v>0</v>
          </cell>
          <cell r="BF171">
            <v>23</v>
          </cell>
          <cell r="BG171">
            <v>74</v>
          </cell>
          <cell r="BH171">
            <v>0</v>
          </cell>
          <cell r="BI171">
            <v>0</v>
          </cell>
          <cell r="BJ171">
            <v>0</v>
          </cell>
          <cell r="BK171">
            <v>74</v>
          </cell>
          <cell r="BL171">
            <v>321</v>
          </cell>
          <cell r="BM171">
            <v>407</v>
          </cell>
          <cell r="BN171">
            <v>0</v>
          </cell>
          <cell r="BO171">
            <v>0</v>
          </cell>
          <cell r="BP171">
            <v>728</v>
          </cell>
          <cell r="BQ171">
            <v>602</v>
          </cell>
          <cell r="BR171">
            <v>559</v>
          </cell>
          <cell r="BS171">
            <v>0</v>
          </cell>
          <cell r="BT171">
            <v>0</v>
          </cell>
          <cell r="BU171">
            <v>1161</v>
          </cell>
          <cell r="BV171">
            <v>1986</v>
          </cell>
          <cell r="BW171">
            <v>38</v>
          </cell>
          <cell r="BX171">
            <v>0</v>
          </cell>
          <cell r="BY171">
            <v>0</v>
          </cell>
          <cell r="BZ171">
            <v>0</v>
          </cell>
          <cell r="CA171">
            <v>38</v>
          </cell>
          <cell r="CB171">
            <v>113</v>
          </cell>
          <cell r="CC171">
            <v>106</v>
          </cell>
          <cell r="CD171">
            <v>0</v>
          </cell>
          <cell r="CE171">
            <v>0</v>
          </cell>
          <cell r="CF171">
            <v>219</v>
          </cell>
          <cell r="CG171">
            <v>406</v>
          </cell>
          <cell r="CH171">
            <v>320</v>
          </cell>
          <cell r="CI171">
            <v>14</v>
          </cell>
          <cell r="CJ171">
            <v>14</v>
          </cell>
          <cell r="CK171">
            <v>754</v>
          </cell>
          <cell r="CL171">
            <v>169</v>
          </cell>
          <cell r="CM171">
            <v>319</v>
          </cell>
          <cell r="CN171">
            <v>0</v>
          </cell>
          <cell r="CO171">
            <v>0</v>
          </cell>
          <cell r="CP171">
            <v>488</v>
          </cell>
          <cell r="CQ171">
            <v>1499</v>
          </cell>
          <cell r="CR171">
            <v>101</v>
          </cell>
          <cell r="CS171">
            <v>69</v>
          </cell>
          <cell r="CT171">
            <v>15</v>
          </cell>
          <cell r="CU171">
            <v>15</v>
          </cell>
          <cell r="CV171">
            <v>200</v>
          </cell>
          <cell r="CW171">
            <v>147</v>
          </cell>
          <cell r="CX171">
            <v>46</v>
          </cell>
          <cell r="CY171">
            <v>0</v>
          </cell>
          <cell r="CZ171">
            <v>0</v>
          </cell>
          <cell r="DA171">
            <v>193</v>
          </cell>
          <cell r="DB171">
            <v>206</v>
          </cell>
          <cell r="DC171">
            <v>140</v>
          </cell>
          <cell r="DD171">
            <v>0</v>
          </cell>
          <cell r="DE171">
            <v>0</v>
          </cell>
          <cell r="DF171">
            <v>346</v>
          </cell>
          <cell r="DG171">
            <v>203</v>
          </cell>
          <cell r="DH171">
            <v>258</v>
          </cell>
          <cell r="DI171">
            <v>1</v>
          </cell>
          <cell r="DJ171">
            <v>0</v>
          </cell>
          <cell r="DK171">
            <v>462</v>
          </cell>
          <cell r="DL171">
            <v>1201</v>
          </cell>
        </row>
        <row r="172">
          <cell r="A172" t="str">
            <v>ВППМагадан (Сокол)ДФО</v>
          </cell>
          <cell r="B172" t="str">
            <v>Владивостокский</v>
          </cell>
          <cell r="C172" t="str">
            <v>Магадан (Сокол)</v>
          </cell>
          <cell r="D172" t="str">
            <v>ВПП</v>
          </cell>
          <cell r="E172" t="str">
            <v>ВПП</v>
          </cell>
          <cell r="F172" t="str">
            <v>да</v>
          </cell>
          <cell r="G172" t="str">
            <v>ДФО</v>
          </cell>
          <cell r="H172" t="str">
            <v>Магаданская область</v>
          </cell>
          <cell r="I172" t="str">
            <v>Не является признаком отнесения к МТК</v>
          </cell>
          <cell r="J172" t="str">
            <v>Не является признаком отнесения к МТК</v>
          </cell>
          <cell r="K172" t="str">
            <v>нет</v>
          </cell>
          <cell r="L172" t="str">
            <v>не применимо</v>
          </cell>
          <cell r="M172" t="str">
            <v>не применимо</v>
          </cell>
          <cell r="N172">
            <v>0</v>
          </cell>
          <cell r="O172">
            <v>98</v>
          </cell>
          <cell r="P172">
            <v>0</v>
          </cell>
          <cell r="Q172">
            <v>98</v>
          </cell>
          <cell r="R172">
            <v>119</v>
          </cell>
          <cell r="S172">
            <v>6</v>
          </cell>
          <cell r="T172">
            <v>125</v>
          </cell>
          <cell r="U172">
            <v>0</v>
          </cell>
          <cell r="V172">
            <v>14</v>
          </cell>
          <cell r="W172">
            <v>14</v>
          </cell>
          <cell r="X172">
            <v>61</v>
          </cell>
          <cell r="Y172">
            <v>0</v>
          </cell>
          <cell r="Z172">
            <v>61</v>
          </cell>
          <cell r="AA172">
            <v>298</v>
          </cell>
          <cell r="AB172">
            <v>151</v>
          </cell>
          <cell r="AC172">
            <v>3</v>
          </cell>
          <cell r="AD172">
            <v>154</v>
          </cell>
          <cell r="AE172">
            <v>34</v>
          </cell>
          <cell r="AF172">
            <v>2</v>
          </cell>
          <cell r="AG172">
            <v>36</v>
          </cell>
          <cell r="AH172">
            <v>1</v>
          </cell>
          <cell r="AI172">
            <v>51</v>
          </cell>
          <cell r="AJ172">
            <v>52</v>
          </cell>
          <cell r="AK172">
            <v>23</v>
          </cell>
          <cell r="AL172">
            <v>26</v>
          </cell>
          <cell r="AM172">
            <v>49</v>
          </cell>
          <cell r="AN172">
            <v>291</v>
          </cell>
          <cell r="AO172">
            <v>13</v>
          </cell>
          <cell r="AP172">
            <v>0</v>
          </cell>
          <cell r="AQ172">
            <v>13</v>
          </cell>
          <cell r="AR172">
            <v>678</v>
          </cell>
          <cell r="AS172">
            <v>8</v>
          </cell>
          <cell r="AT172">
            <v>686</v>
          </cell>
          <cell r="AU172">
            <v>3</v>
          </cell>
          <cell r="AV172">
            <v>9</v>
          </cell>
          <cell r="AW172">
            <v>12</v>
          </cell>
          <cell r="AX172">
            <v>47</v>
          </cell>
          <cell r="AY172">
            <v>4</v>
          </cell>
          <cell r="AZ172">
            <v>51</v>
          </cell>
          <cell r="BA172">
            <v>762</v>
          </cell>
          <cell r="BB172">
            <v>16</v>
          </cell>
          <cell r="BC172">
            <v>14</v>
          </cell>
          <cell r="BD172">
            <v>0</v>
          </cell>
          <cell r="BE172">
            <v>0</v>
          </cell>
          <cell r="BF172">
            <v>30</v>
          </cell>
          <cell r="BG172">
            <v>8</v>
          </cell>
          <cell r="BH172">
            <v>8</v>
          </cell>
          <cell r="BI172">
            <v>0</v>
          </cell>
          <cell r="BJ172">
            <v>0</v>
          </cell>
          <cell r="BK172">
            <v>16</v>
          </cell>
          <cell r="BL172">
            <v>0</v>
          </cell>
          <cell r="BM172">
            <v>3</v>
          </cell>
          <cell r="BN172">
            <v>0</v>
          </cell>
          <cell r="BO172">
            <v>0</v>
          </cell>
          <cell r="BP172">
            <v>3</v>
          </cell>
          <cell r="BQ172">
            <v>8</v>
          </cell>
          <cell r="BR172">
            <v>21</v>
          </cell>
          <cell r="BS172">
            <v>7</v>
          </cell>
          <cell r="BT172">
            <v>10</v>
          </cell>
          <cell r="BU172">
            <v>46</v>
          </cell>
          <cell r="BV172">
            <v>95</v>
          </cell>
          <cell r="BW172">
            <v>63</v>
          </cell>
          <cell r="BX172">
            <v>94</v>
          </cell>
          <cell r="BY172">
            <v>499</v>
          </cell>
          <cell r="BZ172">
            <v>6</v>
          </cell>
          <cell r="CA172">
            <v>662</v>
          </cell>
          <cell r="CB172">
            <v>6</v>
          </cell>
          <cell r="CC172">
            <v>6</v>
          </cell>
          <cell r="CD172">
            <v>0</v>
          </cell>
          <cell r="CE172">
            <v>1</v>
          </cell>
          <cell r="CF172">
            <v>13</v>
          </cell>
          <cell r="CG172">
            <v>0</v>
          </cell>
          <cell r="CH172">
            <v>0</v>
          </cell>
          <cell r="CI172">
            <v>0</v>
          </cell>
          <cell r="CJ172">
            <v>1</v>
          </cell>
          <cell r="CK172">
            <v>1</v>
          </cell>
          <cell r="CL172">
            <v>8</v>
          </cell>
          <cell r="CM172">
            <v>28</v>
          </cell>
          <cell r="CN172">
            <v>0</v>
          </cell>
          <cell r="CO172">
            <v>0</v>
          </cell>
          <cell r="CP172">
            <v>36</v>
          </cell>
          <cell r="CQ172">
            <v>712</v>
          </cell>
          <cell r="CR172">
            <v>12</v>
          </cell>
          <cell r="CS172">
            <v>21</v>
          </cell>
          <cell r="CT172">
            <v>0</v>
          </cell>
          <cell r="CU172">
            <v>0</v>
          </cell>
          <cell r="CV172">
            <v>33</v>
          </cell>
          <cell r="CW172">
            <v>35</v>
          </cell>
          <cell r="CX172">
            <v>30</v>
          </cell>
          <cell r="CY172">
            <v>1</v>
          </cell>
          <cell r="CZ172">
            <v>1</v>
          </cell>
          <cell r="DA172">
            <v>67</v>
          </cell>
          <cell r="DB172">
            <v>6</v>
          </cell>
          <cell r="DC172">
            <v>6</v>
          </cell>
          <cell r="DD172">
            <v>0</v>
          </cell>
          <cell r="DE172">
            <v>0</v>
          </cell>
          <cell r="DF172">
            <v>12</v>
          </cell>
          <cell r="DG172">
            <v>8</v>
          </cell>
          <cell r="DH172">
            <v>7</v>
          </cell>
          <cell r="DI172">
            <v>3</v>
          </cell>
          <cell r="DJ172">
            <v>3</v>
          </cell>
          <cell r="DK172">
            <v>21</v>
          </cell>
          <cell r="DL172">
            <v>133</v>
          </cell>
        </row>
        <row r="173">
          <cell r="A173" t="str">
            <v>ВППМагасСКФО</v>
          </cell>
          <cell r="B173" t="str">
            <v>Северо-Кавказский</v>
          </cell>
          <cell r="C173" t="str">
            <v>Магас</v>
          </cell>
          <cell r="D173" t="str">
            <v>ВПП</v>
          </cell>
          <cell r="E173" t="str">
            <v>ВПП</v>
          </cell>
          <cell r="F173" t="str">
            <v>нет</v>
          </cell>
          <cell r="G173" t="str">
            <v>СКФО</v>
          </cell>
          <cell r="H173" t="str">
            <v>Республика Ингушетия</v>
          </cell>
          <cell r="I173" t="str">
            <v>Не является признаком отнесения к МТК</v>
          </cell>
          <cell r="J173" t="str">
            <v>Не является признаком отнесения к МТК</v>
          </cell>
          <cell r="K173">
            <v>0</v>
          </cell>
          <cell r="L173" t="str">
            <v>не применимо</v>
          </cell>
          <cell r="M173" t="str">
            <v>не применимо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</row>
        <row r="174">
          <cell r="A174" t="str">
            <v>ВППМагнитогорскУФО</v>
          </cell>
          <cell r="B174" t="str">
            <v>Уральский</v>
          </cell>
          <cell r="C174" t="str">
            <v>Магнитогорск</v>
          </cell>
          <cell r="D174" t="str">
            <v>ВПП</v>
          </cell>
          <cell r="E174" t="str">
            <v>ВПП</v>
          </cell>
          <cell r="F174" t="str">
            <v>да</v>
          </cell>
          <cell r="G174" t="str">
            <v>УФО</v>
          </cell>
          <cell r="H174" t="str">
            <v>Челябинская область</v>
          </cell>
          <cell r="I174" t="str">
            <v>Не является признаком отнесения к МТК</v>
          </cell>
          <cell r="J174" t="str">
            <v>Не является признаком отнесения к МТК</v>
          </cell>
          <cell r="K174" t="str">
            <v>нет</v>
          </cell>
          <cell r="L174" t="str">
            <v>не применимо</v>
          </cell>
          <cell r="M174" t="str">
            <v>не применимо</v>
          </cell>
          <cell r="N174">
            <v>876000</v>
          </cell>
          <cell r="O174">
            <v>330</v>
          </cell>
          <cell r="P174">
            <v>197</v>
          </cell>
          <cell r="Q174">
            <v>527</v>
          </cell>
          <cell r="R174">
            <v>7769</v>
          </cell>
          <cell r="S174">
            <v>259</v>
          </cell>
          <cell r="T174">
            <v>8028</v>
          </cell>
          <cell r="U174">
            <v>12104</v>
          </cell>
          <cell r="V174">
            <v>131</v>
          </cell>
          <cell r="W174">
            <v>12235</v>
          </cell>
          <cell r="X174">
            <v>2694</v>
          </cell>
          <cell r="Y174">
            <v>103</v>
          </cell>
          <cell r="Z174">
            <v>2797</v>
          </cell>
          <cell r="AA174">
            <v>23587</v>
          </cell>
          <cell r="AB174">
            <v>263</v>
          </cell>
          <cell r="AC174">
            <v>83</v>
          </cell>
          <cell r="AD174">
            <v>346</v>
          </cell>
          <cell r="AE174">
            <v>9764</v>
          </cell>
          <cell r="AF174">
            <v>30</v>
          </cell>
          <cell r="AG174">
            <v>9794</v>
          </cell>
          <cell r="AH174">
            <v>11920</v>
          </cell>
          <cell r="AI174">
            <v>174</v>
          </cell>
          <cell r="AJ174">
            <v>12094</v>
          </cell>
          <cell r="AK174">
            <v>3945</v>
          </cell>
          <cell r="AL174">
            <v>25</v>
          </cell>
          <cell r="AM174">
            <v>3970</v>
          </cell>
          <cell r="AN174">
            <v>26204</v>
          </cell>
          <cell r="AO174">
            <v>287</v>
          </cell>
          <cell r="AP174">
            <v>80</v>
          </cell>
          <cell r="AQ174">
            <v>367</v>
          </cell>
          <cell r="AR174">
            <v>13335</v>
          </cell>
          <cell r="AS174">
            <v>99</v>
          </cell>
          <cell r="AT174">
            <v>13434</v>
          </cell>
          <cell r="AU174">
            <v>16249</v>
          </cell>
          <cell r="AV174">
            <v>190</v>
          </cell>
          <cell r="AW174">
            <v>16439</v>
          </cell>
          <cell r="AX174">
            <v>4750</v>
          </cell>
          <cell r="AY174">
            <v>167</v>
          </cell>
          <cell r="AZ174">
            <v>4917</v>
          </cell>
          <cell r="BA174">
            <v>35157</v>
          </cell>
          <cell r="BB174">
            <v>284</v>
          </cell>
          <cell r="BC174">
            <v>110</v>
          </cell>
          <cell r="BD174">
            <v>122</v>
          </cell>
          <cell r="BE174">
            <v>44</v>
          </cell>
          <cell r="BF174">
            <v>560</v>
          </cell>
          <cell r="BG174">
            <v>13</v>
          </cell>
          <cell r="BH174">
            <v>4</v>
          </cell>
          <cell r="BI174">
            <v>35</v>
          </cell>
          <cell r="BJ174">
            <v>9</v>
          </cell>
          <cell r="BK174">
            <v>61</v>
          </cell>
          <cell r="BL174">
            <v>28</v>
          </cell>
          <cell r="BM174">
            <v>6</v>
          </cell>
          <cell r="BN174">
            <v>81</v>
          </cell>
          <cell r="BO174">
            <v>13</v>
          </cell>
          <cell r="BP174">
            <v>128</v>
          </cell>
          <cell r="BQ174">
            <v>65</v>
          </cell>
          <cell r="BR174">
            <v>60</v>
          </cell>
          <cell r="BS174">
            <v>51</v>
          </cell>
          <cell r="BT174">
            <v>54</v>
          </cell>
          <cell r="BU174">
            <v>230</v>
          </cell>
          <cell r="BV174">
            <v>979</v>
          </cell>
          <cell r="BW174">
            <v>282</v>
          </cell>
          <cell r="BX174">
            <v>159</v>
          </cell>
          <cell r="BY174">
            <v>196</v>
          </cell>
          <cell r="BZ174">
            <v>161</v>
          </cell>
          <cell r="CA174">
            <v>798</v>
          </cell>
          <cell r="CB174">
            <v>15</v>
          </cell>
          <cell r="CC174">
            <v>0</v>
          </cell>
          <cell r="CD174">
            <v>155</v>
          </cell>
          <cell r="CE174">
            <v>2</v>
          </cell>
          <cell r="CF174">
            <v>172</v>
          </cell>
          <cell r="CG174">
            <v>604</v>
          </cell>
          <cell r="CH174">
            <v>780</v>
          </cell>
          <cell r="CI174">
            <v>305</v>
          </cell>
          <cell r="CJ174">
            <v>15</v>
          </cell>
          <cell r="CK174">
            <v>1704</v>
          </cell>
          <cell r="CL174">
            <v>1855</v>
          </cell>
          <cell r="CM174">
            <v>1758</v>
          </cell>
          <cell r="CN174">
            <v>55</v>
          </cell>
          <cell r="CO174">
            <v>63</v>
          </cell>
          <cell r="CP174">
            <v>3731</v>
          </cell>
          <cell r="CQ174">
            <v>6405</v>
          </cell>
          <cell r="CR174">
            <v>137</v>
          </cell>
          <cell r="CS174">
            <v>102</v>
          </cell>
          <cell r="CT174">
            <v>96</v>
          </cell>
          <cell r="CU174">
            <v>92</v>
          </cell>
          <cell r="CV174">
            <v>427</v>
          </cell>
          <cell r="CW174">
            <v>35</v>
          </cell>
          <cell r="CX174">
            <v>34</v>
          </cell>
          <cell r="CY174">
            <v>341</v>
          </cell>
          <cell r="CZ174">
            <v>1</v>
          </cell>
          <cell r="DA174">
            <v>411</v>
          </cell>
          <cell r="DB174">
            <v>86</v>
          </cell>
          <cell r="DC174">
            <v>77</v>
          </cell>
          <cell r="DD174">
            <v>23</v>
          </cell>
          <cell r="DE174">
            <v>17</v>
          </cell>
          <cell r="DF174">
            <v>203</v>
          </cell>
          <cell r="DG174">
            <v>181</v>
          </cell>
          <cell r="DH174">
            <v>87</v>
          </cell>
          <cell r="DI174">
            <v>55</v>
          </cell>
          <cell r="DJ174">
            <v>26</v>
          </cell>
          <cell r="DK174">
            <v>349</v>
          </cell>
          <cell r="DL174">
            <v>1390</v>
          </cell>
        </row>
        <row r="175">
          <cell r="A175" t="str">
            <v>ЖДППМакушиноУФО</v>
          </cell>
          <cell r="B175" t="str">
            <v>Уральский</v>
          </cell>
          <cell r="C175" t="str">
            <v>Макушино</v>
          </cell>
          <cell r="D175" t="str">
            <v>ЖДПП</v>
          </cell>
          <cell r="E175" t="str">
            <v>ЖДПП</v>
          </cell>
          <cell r="F175" t="str">
            <v>да</v>
          </cell>
          <cell r="G175" t="str">
            <v>УФО</v>
          </cell>
          <cell r="H175" t="str">
            <v>Курганская область</v>
          </cell>
          <cell r="I175" t="str">
            <v>Не является признаком отнесения к МТК</v>
          </cell>
          <cell r="J175" t="str">
            <v>Не является признаком отнесения к МТК</v>
          </cell>
          <cell r="K175" t="str">
            <v>нет</v>
          </cell>
          <cell r="L175" t="str">
            <v>Республика Казахстан</v>
          </cell>
          <cell r="M175" t="str">
            <v>Мамлютка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486</v>
          </cell>
          <cell r="BR175">
            <v>521</v>
          </cell>
          <cell r="BS175">
            <v>48</v>
          </cell>
          <cell r="BT175">
            <v>32</v>
          </cell>
          <cell r="BU175">
            <v>1087</v>
          </cell>
          <cell r="BV175">
            <v>1087</v>
          </cell>
          <cell r="BW175">
            <v>514</v>
          </cell>
          <cell r="BX175">
            <v>455</v>
          </cell>
          <cell r="BY175">
            <v>22</v>
          </cell>
          <cell r="BZ175">
            <v>56</v>
          </cell>
          <cell r="CA175">
            <v>1047</v>
          </cell>
          <cell r="CB175">
            <v>496</v>
          </cell>
          <cell r="CC175">
            <v>565</v>
          </cell>
          <cell r="CD175">
            <v>37</v>
          </cell>
          <cell r="CE175">
            <v>69</v>
          </cell>
          <cell r="CF175">
            <v>1167</v>
          </cell>
          <cell r="CG175">
            <v>520</v>
          </cell>
          <cell r="CH175">
            <v>436</v>
          </cell>
          <cell r="CI175">
            <v>14</v>
          </cell>
          <cell r="CJ175">
            <v>82</v>
          </cell>
          <cell r="CK175">
            <v>1052</v>
          </cell>
          <cell r="CL175">
            <v>525</v>
          </cell>
          <cell r="CM175">
            <v>447</v>
          </cell>
          <cell r="CN175">
            <v>26</v>
          </cell>
          <cell r="CO175">
            <v>63</v>
          </cell>
          <cell r="CP175">
            <v>1061</v>
          </cell>
          <cell r="CQ175">
            <v>4327</v>
          </cell>
          <cell r="CR175">
            <v>534</v>
          </cell>
          <cell r="CS175">
            <v>459</v>
          </cell>
          <cell r="CT175">
            <v>30</v>
          </cell>
          <cell r="CU175">
            <v>55</v>
          </cell>
          <cell r="CV175">
            <v>1078</v>
          </cell>
          <cell r="CW175">
            <v>635</v>
          </cell>
          <cell r="CX175">
            <v>524</v>
          </cell>
          <cell r="CY175">
            <v>17</v>
          </cell>
          <cell r="CZ175">
            <v>46</v>
          </cell>
          <cell r="DA175">
            <v>1222</v>
          </cell>
          <cell r="DB175">
            <v>678</v>
          </cell>
          <cell r="DC175">
            <v>776</v>
          </cell>
          <cell r="DD175">
            <v>21</v>
          </cell>
          <cell r="DE175">
            <v>100</v>
          </cell>
          <cell r="DF175">
            <v>1575</v>
          </cell>
          <cell r="DG175">
            <v>731</v>
          </cell>
          <cell r="DH175">
            <v>721</v>
          </cell>
          <cell r="DI175">
            <v>9</v>
          </cell>
          <cell r="DJ175">
            <v>76</v>
          </cell>
          <cell r="DK175">
            <v>1537</v>
          </cell>
          <cell r="DL175">
            <v>5412</v>
          </cell>
        </row>
        <row r="176">
          <cell r="A176" t="str">
            <v>ДАППМалиновое ОзероСФО</v>
          </cell>
          <cell r="B176" t="str">
            <v>Новосибирский</v>
          </cell>
          <cell r="C176" t="str">
            <v>Малиновое Озеро</v>
          </cell>
          <cell r="D176" t="str">
            <v>АПП</v>
          </cell>
          <cell r="E176" t="str">
            <v>ДАПП</v>
          </cell>
          <cell r="F176" t="str">
            <v>да</v>
          </cell>
          <cell r="G176" t="str">
            <v>СФО</v>
          </cell>
          <cell r="H176" t="str">
            <v>Алтайский край</v>
          </cell>
          <cell r="I176" t="str">
            <v>Не является признаком отнесения к МТК</v>
          </cell>
          <cell r="J176" t="str">
            <v>Не является признаком отнесения к МТК</v>
          </cell>
          <cell r="K176" t="str">
            <v>нет</v>
          </cell>
          <cell r="L176" t="str">
            <v>Республика Казахстан</v>
          </cell>
          <cell r="M176" t="str">
            <v>Коянбай</v>
          </cell>
          <cell r="N176">
            <v>87600</v>
          </cell>
          <cell r="O176">
            <v>716</v>
          </cell>
          <cell r="P176">
            <v>1372</v>
          </cell>
          <cell r="Q176">
            <v>2088</v>
          </cell>
          <cell r="R176">
            <v>1679</v>
          </cell>
          <cell r="S176">
            <v>3433</v>
          </cell>
          <cell r="T176">
            <v>5112</v>
          </cell>
          <cell r="U176">
            <v>2411</v>
          </cell>
          <cell r="V176">
            <v>4321</v>
          </cell>
          <cell r="W176">
            <v>6732</v>
          </cell>
          <cell r="X176">
            <v>1737</v>
          </cell>
          <cell r="Y176">
            <v>3444</v>
          </cell>
          <cell r="Z176">
            <v>5181</v>
          </cell>
          <cell r="AA176">
            <v>19113</v>
          </cell>
          <cell r="AB176">
            <v>1069</v>
          </cell>
          <cell r="AC176">
            <v>2101</v>
          </cell>
          <cell r="AD176">
            <v>3170</v>
          </cell>
          <cell r="AE176">
            <v>1721</v>
          </cell>
          <cell r="AF176">
            <v>4031</v>
          </cell>
          <cell r="AG176">
            <v>5752</v>
          </cell>
          <cell r="AH176">
            <v>2202</v>
          </cell>
          <cell r="AI176">
            <v>4290</v>
          </cell>
          <cell r="AJ176">
            <v>6492</v>
          </cell>
          <cell r="AK176">
            <v>1396</v>
          </cell>
          <cell r="AL176">
            <v>2754</v>
          </cell>
          <cell r="AM176">
            <v>4150</v>
          </cell>
          <cell r="AN176">
            <v>19564</v>
          </cell>
          <cell r="AO176">
            <v>727</v>
          </cell>
          <cell r="AP176">
            <v>1794</v>
          </cell>
          <cell r="AQ176">
            <v>2521</v>
          </cell>
          <cell r="AR176">
            <v>1865</v>
          </cell>
          <cell r="AS176">
            <v>2917</v>
          </cell>
          <cell r="AT176">
            <v>4782</v>
          </cell>
          <cell r="AU176">
            <v>2134</v>
          </cell>
          <cell r="AV176">
            <v>3928</v>
          </cell>
          <cell r="AW176">
            <v>6062</v>
          </cell>
          <cell r="AX176">
            <v>1314</v>
          </cell>
          <cell r="AY176">
            <v>2754</v>
          </cell>
          <cell r="AZ176">
            <v>4068</v>
          </cell>
          <cell r="BA176">
            <v>17433</v>
          </cell>
          <cell r="BB176">
            <v>264</v>
          </cell>
          <cell r="BC176">
            <v>249</v>
          </cell>
          <cell r="BD176">
            <v>436</v>
          </cell>
          <cell r="BE176">
            <v>531</v>
          </cell>
          <cell r="BF176">
            <v>1480</v>
          </cell>
          <cell r="BG176">
            <v>1</v>
          </cell>
          <cell r="BH176">
            <v>0</v>
          </cell>
          <cell r="BI176">
            <v>0</v>
          </cell>
          <cell r="BJ176">
            <v>0</v>
          </cell>
          <cell r="BK176">
            <v>1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1481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830</v>
          </cell>
          <cell r="DC176">
            <v>936</v>
          </cell>
          <cell r="DD176">
            <v>784</v>
          </cell>
          <cell r="DE176">
            <v>768</v>
          </cell>
          <cell r="DF176">
            <v>3318</v>
          </cell>
          <cell r="DG176">
            <v>406</v>
          </cell>
          <cell r="DH176">
            <v>383</v>
          </cell>
          <cell r="DI176">
            <v>437</v>
          </cell>
          <cell r="DJ176">
            <v>409</v>
          </cell>
          <cell r="DK176">
            <v>1635</v>
          </cell>
          <cell r="DL176">
            <v>4953</v>
          </cell>
        </row>
        <row r="177">
          <cell r="A177" t="str">
            <v>ЖДППМамоновоСЗФО</v>
          </cell>
          <cell r="B177" t="str">
            <v>Калининградский</v>
          </cell>
          <cell r="C177" t="str">
            <v>Мамоново</v>
          </cell>
          <cell r="D177" t="str">
            <v>ЖДПП</v>
          </cell>
          <cell r="E177" t="str">
            <v>ЖДПП</v>
          </cell>
          <cell r="F177" t="str">
            <v>да</v>
          </cell>
          <cell r="G177" t="str">
            <v>СЗФО</v>
          </cell>
          <cell r="H177" t="str">
            <v>Калининградская область</v>
          </cell>
          <cell r="I177" t="str">
            <v>Западный</v>
          </cell>
          <cell r="J177" t="str">
            <v>Сухопутный</v>
          </cell>
          <cell r="K177" t="str">
            <v>нет</v>
          </cell>
          <cell r="L177" t="str">
            <v>Республика Польша</v>
          </cell>
          <cell r="M177" t="str">
            <v>Бранёво</v>
          </cell>
          <cell r="N177">
            <v>0</v>
          </cell>
          <cell r="O177">
            <v>1854</v>
          </cell>
          <cell r="P177">
            <v>50</v>
          </cell>
          <cell r="Q177">
            <v>1904</v>
          </cell>
          <cell r="R177">
            <v>1913</v>
          </cell>
          <cell r="S177">
            <v>122</v>
          </cell>
          <cell r="T177">
            <v>2035</v>
          </cell>
          <cell r="U177">
            <v>2038</v>
          </cell>
          <cell r="V177">
            <v>106</v>
          </cell>
          <cell r="W177">
            <v>2144</v>
          </cell>
          <cell r="X177">
            <v>2000</v>
          </cell>
          <cell r="Y177">
            <v>60</v>
          </cell>
          <cell r="Z177">
            <v>2060</v>
          </cell>
          <cell r="AA177">
            <v>8143</v>
          </cell>
          <cell r="AB177">
            <v>2339</v>
          </cell>
          <cell r="AC177">
            <v>141</v>
          </cell>
          <cell r="AD177">
            <v>2480</v>
          </cell>
          <cell r="AE177">
            <v>2173</v>
          </cell>
          <cell r="AF177">
            <v>86</v>
          </cell>
          <cell r="AG177">
            <v>2259</v>
          </cell>
          <cell r="AH177">
            <v>2231</v>
          </cell>
          <cell r="AI177">
            <v>88</v>
          </cell>
          <cell r="AJ177">
            <v>2319</v>
          </cell>
          <cell r="AK177">
            <v>2151</v>
          </cell>
          <cell r="AL177">
            <v>76</v>
          </cell>
          <cell r="AM177">
            <v>2227</v>
          </cell>
          <cell r="AN177">
            <v>9285</v>
          </cell>
          <cell r="AO177">
            <v>1995</v>
          </cell>
          <cell r="AP177">
            <v>118</v>
          </cell>
          <cell r="AQ177">
            <v>2113</v>
          </cell>
          <cell r="AR177">
            <v>1567</v>
          </cell>
          <cell r="AS177">
            <v>48</v>
          </cell>
          <cell r="AT177">
            <v>1615</v>
          </cell>
          <cell r="AU177">
            <v>1776</v>
          </cell>
          <cell r="AV177">
            <v>74</v>
          </cell>
          <cell r="AW177">
            <v>1850</v>
          </cell>
          <cell r="AX177">
            <v>1943</v>
          </cell>
          <cell r="AY177">
            <v>34</v>
          </cell>
          <cell r="AZ177">
            <v>1977</v>
          </cell>
          <cell r="BA177">
            <v>7555</v>
          </cell>
          <cell r="BB177">
            <v>767</v>
          </cell>
          <cell r="BC177">
            <v>774</v>
          </cell>
          <cell r="BD177">
            <v>19</v>
          </cell>
          <cell r="BE177">
            <v>19</v>
          </cell>
          <cell r="BF177">
            <v>1579</v>
          </cell>
          <cell r="BG177">
            <v>756</v>
          </cell>
          <cell r="BH177">
            <v>765</v>
          </cell>
          <cell r="BI177">
            <v>25</v>
          </cell>
          <cell r="BJ177">
            <v>25</v>
          </cell>
          <cell r="BK177">
            <v>1571</v>
          </cell>
          <cell r="BL177">
            <v>1017</v>
          </cell>
          <cell r="BM177">
            <v>1012</v>
          </cell>
          <cell r="BN177">
            <v>130</v>
          </cell>
          <cell r="BO177">
            <v>130</v>
          </cell>
          <cell r="BP177">
            <v>2289</v>
          </cell>
          <cell r="BQ177">
            <v>1092</v>
          </cell>
          <cell r="BR177">
            <v>1092</v>
          </cell>
          <cell r="BS177">
            <v>64</v>
          </cell>
          <cell r="BT177">
            <v>64</v>
          </cell>
          <cell r="BU177">
            <v>2312</v>
          </cell>
          <cell r="BV177">
            <v>7751</v>
          </cell>
          <cell r="BW177">
            <v>889</v>
          </cell>
          <cell r="BX177">
            <v>893</v>
          </cell>
          <cell r="BY177">
            <v>111</v>
          </cell>
          <cell r="BZ177">
            <v>111</v>
          </cell>
          <cell r="CA177">
            <v>2004</v>
          </cell>
          <cell r="CB177">
            <v>852</v>
          </cell>
          <cell r="CC177">
            <v>853</v>
          </cell>
          <cell r="CD177">
            <v>127</v>
          </cell>
          <cell r="CE177">
            <v>127</v>
          </cell>
          <cell r="CF177">
            <v>1959</v>
          </cell>
          <cell r="CG177">
            <v>979</v>
          </cell>
          <cell r="CH177">
            <v>975</v>
          </cell>
          <cell r="CI177">
            <v>75</v>
          </cell>
          <cell r="CJ177">
            <v>73</v>
          </cell>
          <cell r="CK177">
            <v>2102</v>
          </cell>
          <cell r="CL177">
            <v>950</v>
          </cell>
          <cell r="CM177">
            <v>950</v>
          </cell>
          <cell r="CN177">
            <v>100</v>
          </cell>
          <cell r="CO177">
            <v>102</v>
          </cell>
          <cell r="CP177">
            <v>2102</v>
          </cell>
          <cell r="CQ177">
            <v>8167</v>
          </cell>
          <cell r="CR177">
            <v>864</v>
          </cell>
          <cell r="CS177">
            <v>864</v>
          </cell>
          <cell r="CT177">
            <v>98</v>
          </cell>
          <cell r="CU177">
            <v>98</v>
          </cell>
          <cell r="CV177">
            <v>1924</v>
          </cell>
          <cell r="CW177">
            <v>245</v>
          </cell>
          <cell r="CX177">
            <v>244</v>
          </cell>
          <cell r="CY177">
            <v>28</v>
          </cell>
          <cell r="CZ177">
            <v>28</v>
          </cell>
          <cell r="DA177">
            <v>545</v>
          </cell>
          <cell r="DB177">
            <v>238</v>
          </cell>
          <cell r="DC177">
            <v>238</v>
          </cell>
          <cell r="DD177">
            <v>4</v>
          </cell>
          <cell r="DE177">
            <v>4</v>
          </cell>
          <cell r="DF177">
            <v>484</v>
          </cell>
          <cell r="DG177">
            <v>249</v>
          </cell>
          <cell r="DH177">
            <v>249</v>
          </cell>
          <cell r="DI177">
            <v>0</v>
          </cell>
          <cell r="DJ177">
            <v>0</v>
          </cell>
          <cell r="DK177">
            <v>498</v>
          </cell>
          <cell r="DL177">
            <v>3451</v>
          </cell>
        </row>
        <row r="178">
          <cell r="A178" t="str">
            <v>МАППМамоново (Гжехотки)СЗФО</v>
          </cell>
          <cell r="B178" t="str">
            <v>Калининградский</v>
          </cell>
          <cell r="C178" t="str">
            <v>Мамоново (Гжехотки)</v>
          </cell>
          <cell r="D178" t="str">
            <v>АПП</v>
          </cell>
          <cell r="E178" t="str">
            <v>МАПП</v>
          </cell>
          <cell r="F178" t="str">
            <v>да</v>
          </cell>
          <cell r="G178" t="str">
            <v>СЗФО</v>
          </cell>
          <cell r="H178" t="str">
            <v>Калининградская область</v>
          </cell>
          <cell r="I178" t="str">
            <v>Западный</v>
          </cell>
          <cell r="J178" t="str">
            <v>Сухопутный</v>
          </cell>
          <cell r="K178" t="str">
            <v>нет</v>
          </cell>
          <cell r="L178" t="str">
            <v>Республика Польша</v>
          </cell>
          <cell r="M178" t="str">
            <v>Гжехотки</v>
          </cell>
          <cell r="N178">
            <v>0</v>
          </cell>
          <cell r="O178">
            <v>212642</v>
          </cell>
          <cell r="P178">
            <v>64572</v>
          </cell>
          <cell r="Q178">
            <v>277214</v>
          </cell>
          <cell r="R178">
            <v>248406</v>
          </cell>
          <cell r="S178">
            <v>72527</v>
          </cell>
          <cell r="T178">
            <v>320933</v>
          </cell>
          <cell r="U178">
            <v>271836</v>
          </cell>
          <cell r="V178">
            <v>73472</v>
          </cell>
          <cell r="W178">
            <v>345308</v>
          </cell>
          <cell r="X178">
            <v>220978</v>
          </cell>
          <cell r="Y178">
            <v>56775</v>
          </cell>
          <cell r="Z178">
            <v>277753</v>
          </cell>
          <cell r="AA178">
            <v>1221208</v>
          </cell>
          <cell r="AB178">
            <v>201682</v>
          </cell>
          <cell r="AC178">
            <v>56614</v>
          </cell>
          <cell r="AD178">
            <v>258296</v>
          </cell>
          <cell r="AE178">
            <v>206976</v>
          </cell>
          <cell r="AF178">
            <v>98335</v>
          </cell>
          <cell r="AG178">
            <v>305311</v>
          </cell>
          <cell r="AH178">
            <v>237077</v>
          </cell>
          <cell r="AI178">
            <v>79875</v>
          </cell>
          <cell r="AJ178">
            <v>316952</v>
          </cell>
          <cell r="AK178">
            <v>200986</v>
          </cell>
          <cell r="AL178">
            <v>65253</v>
          </cell>
          <cell r="AM178">
            <v>266239</v>
          </cell>
          <cell r="AN178">
            <v>1146798</v>
          </cell>
          <cell r="AO178">
            <v>189763</v>
          </cell>
          <cell r="AP178">
            <v>60662</v>
          </cell>
          <cell r="AQ178">
            <v>250425</v>
          </cell>
          <cell r="AR178">
            <v>217695</v>
          </cell>
          <cell r="AS178">
            <v>72570</v>
          </cell>
          <cell r="AT178">
            <v>290265</v>
          </cell>
          <cell r="AU178">
            <v>257119</v>
          </cell>
          <cell r="AV178">
            <v>91540</v>
          </cell>
          <cell r="AW178">
            <v>348659</v>
          </cell>
          <cell r="AX178">
            <v>233000</v>
          </cell>
          <cell r="AY178">
            <v>69791</v>
          </cell>
          <cell r="AZ178">
            <v>302791</v>
          </cell>
          <cell r="BA178">
            <v>1192140</v>
          </cell>
          <cell r="BB178">
            <v>91555</v>
          </cell>
          <cell r="BC178">
            <v>87084</v>
          </cell>
          <cell r="BD178">
            <v>26015</v>
          </cell>
          <cell r="BE178">
            <v>26064</v>
          </cell>
          <cell r="BF178">
            <v>230718</v>
          </cell>
          <cell r="BG178">
            <v>5042</v>
          </cell>
          <cell r="BH178">
            <v>5505</v>
          </cell>
          <cell r="BI178">
            <v>970</v>
          </cell>
          <cell r="BJ178">
            <v>1079</v>
          </cell>
          <cell r="BK178">
            <v>12596</v>
          </cell>
          <cell r="BL178">
            <v>12512</v>
          </cell>
          <cell r="BM178">
            <v>13735</v>
          </cell>
          <cell r="BN178">
            <v>2076</v>
          </cell>
          <cell r="BO178">
            <v>1995</v>
          </cell>
          <cell r="BP178">
            <v>30318</v>
          </cell>
          <cell r="BQ178">
            <v>12865</v>
          </cell>
          <cell r="BR178">
            <v>12335</v>
          </cell>
          <cell r="BS178">
            <v>2296</v>
          </cell>
          <cell r="BT178">
            <v>2260</v>
          </cell>
          <cell r="BU178">
            <v>29756</v>
          </cell>
          <cell r="BV178">
            <v>303388</v>
          </cell>
          <cell r="BW178">
            <v>11035</v>
          </cell>
          <cell r="BX178">
            <v>12962</v>
          </cell>
          <cell r="BY178">
            <v>1847</v>
          </cell>
          <cell r="BZ178">
            <v>2162</v>
          </cell>
          <cell r="CA178">
            <v>28006</v>
          </cell>
          <cell r="CB178">
            <v>16444</v>
          </cell>
          <cell r="CC178">
            <v>17977</v>
          </cell>
          <cell r="CD178">
            <v>3700</v>
          </cell>
          <cell r="CE178">
            <v>4201</v>
          </cell>
          <cell r="CF178">
            <v>42322</v>
          </cell>
          <cell r="CG178">
            <v>23373</v>
          </cell>
          <cell r="CH178">
            <v>25984</v>
          </cell>
          <cell r="CI178">
            <v>4569</v>
          </cell>
          <cell r="CJ178">
            <v>5882</v>
          </cell>
          <cell r="CK178">
            <v>59808</v>
          </cell>
          <cell r="CL178">
            <v>23931</v>
          </cell>
          <cell r="CM178">
            <v>21410</v>
          </cell>
          <cell r="CN178">
            <v>5014</v>
          </cell>
          <cell r="CO178">
            <v>5218</v>
          </cell>
          <cell r="CP178">
            <v>55573</v>
          </cell>
          <cell r="CQ178">
            <v>185709</v>
          </cell>
          <cell r="CR178">
            <v>15482</v>
          </cell>
          <cell r="CS178">
            <v>20386</v>
          </cell>
          <cell r="CT178">
            <v>3538</v>
          </cell>
          <cell r="CU178">
            <v>5465</v>
          </cell>
          <cell r="CV178">
            <v>44871</v>
          </cell>
          <cell r="CW178">
            <v>22519</v>
          </cell>
          <cell r="CX178">
            <v>18253</v>
          </cell>
          <cell r="CY178">
            <v>7144</v>
          </cell>
          <cell r="CZ178">
            <v>6859</v>
          </cell>
          <cell r="DA178">
            <v>54775</v>
          </cell>
          <cell r="DB178">
            <v>49915</v>
          </cell>
          <cell r="DC178">
            <v>42180</v>
          </cell>
          <cell r="DD178">
            <v>17457</v>
          </cell>
          <cell r="DE178">
            <v>16478</v>
          </cell>
          <cell r="DF178">
            <v>126030</v>
          </cell>
          <cell r="DG178">
            <v>33244</v>
          </cell>
          <cell r="DH178">
            <v>25766</v>
          </cell>
          <cell r="DI178">
            <v>18074</v>
          </cell>
          <cell r="DJ178">
            <v>15457</v>
          </cell>
          <cell r="DK178">
            <v>92541</v>
          </cell>
          <cell r="DL178">
            <v>318217</v>
          </cell>
        </row>
        <row r="179">
          <cell r="A179" t="str">
            <v>МАППМамоново (Гроново)СЗФО</v>
          </cell>
          <cell r="B179" t="str">
            <v>Калининградский</v>
          </cell>
          <cell r="C179" t="str">
            <v>Мамоново (Гроново)</v>
          </cell>
          <cell r="D179" t="str">
            <v>АПП</v>
          </cell>
          <cell r="E179" t="str">
            <v>МАПП</v>
          </cell>
          <cell r="F179" t="str">
            <v>да</v>
          </cell>
          <cell r="G179" t="str">
            <v>СЗФО</v>
          </cell>
          <cell r="H179" t="str">
            <v>Калининградская область</v>
          </cell>
          <cell r="I179" t="str">
            <v>Западный</v>
          </cell>
          <cell r="J179" t="str">
            <v>Сухопутный</v>
          </cell>
          <cell r="K179" t="str">
            <v>нет</v>
          </cell>
          <cell r="L179" t="str">
            <v>Республика Польша</v>
          </cell>
          <cell r="M179" t="str">
            <v>Гроново</v>
          </cell>
          <cell r="N179">
            <v>0</v>
          </cell>
          <cell r="O179">
            <v>167147</v>
          </cell>
          <cell r="P179">
            <v>70680</v>
          </cell>
          <cell r="Q179">
            <v>237827</v>
          </cell>
          <cell r="R179">
            <v>199439</v>
          </cell>
          <cell r="S179">
            <v>77137</v>
          </cell>
          <cell r="T179">
            <v>276576</v>
          </cell>
          <cell r="U179">
            <v>213335</v>
          </cell>
          <cell r="V179">
            <v>75812</v>
          </cell>
          <cell r="W179">
            <v>289147</v>
          </cell>
          <cell r="X179">
            <v>193916</v>
          </cell>
          <cell r="Y179">
            <v>63358</v>
          </cell>
          <cell r="Z179">
            <v>257274</v>
          </cell>
          <cell r="AA179">
            <v>1060824</v>
          </cell>
          <cell r="AB179">
            <v>164666</v>
          </cell>
          <cell r="AC179">
            <v>62510</v>
          </cell>
          <cell r="AD179">
            <v>227176</v>
          </cell>
          <cell r="AE179">
            <v>158802</v>
          </cell>
          <cell r="AF179">
            <v>75675</v>
          </cell>
          <cell r="AG179">
            <v>234477</v>
          </cell>
          <cell r="AH179">
            <v>173292</v>
          </cell>
          <cell r="AI179">
            <v>73619</v>
          </cell>
          <cell r="AJ179">
            <v>246911</v>
          </cell>
          <cell r="AK179">
            <v>146104</v>
          </cell>
          <cell r="AL179">
            <v>54794</v>
          </cell>
          <cell r="AM179">
            <v>200898</v>
          </cell>
          <cell r="AN179">
            <v>909462</v>
          </cell>
          <cell r="AO179">
            <v>142336</v>
          </cell>
          <cell r="AP179">
            <v>52560</v>
          </cell>
          <cell r="AQ179">
            <v>194896</v>
          </cell>
          <cell r="AR179">
            <v>167267</v>
          </cell>
          <cell r="AS179">
            <v>59902</v>
          </cell>
          <cell r="AT179">
            <v>227169</v>
          </cell>
          <cell r="AU179">
            <v>179636</v>
          </cell>
          <cell r="AV179">
            <v>67945</v>
          </cell>
          <cell r="AW179">
            <v>247581</v>
          </cell>
          <cell r="AX179">
            <v>151559</v>
          </cell>
          <cell r="AY179">
            <v>53274</v>
          </cell>
          <cell r="AZ179">
            <v>204833</v>
          </cell>
          <cell r="BA179">
            <v>874479</v>
          </cell>
          <cell r="BB179">
            <v>60649</v>
          </cell>
          <cell r="BC179">
            <v>54403</v>
          </cell>
          <cell r="BD179">
            <v>19265</v>
          </cell>
          <cell r="BE179">
            <v>20415</v>
          </cell>
          <cell r="BF179">
            <v>154732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154732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</row>
        <row r="180">
          <cell r="A180" t="str">
            <v>ДАППМариинскийУФО</v>
          </cell>
          <cell r="B180" t="str">
            <v>Уральский</v>
          </cell>
          <cell r="C180" t="str">
            <v>Мариинский</v>
          </cell>
          <cell r="D180" t="str">
            <v>АПП</v>
          </cell>
          <cell r="E180" t="str">
            <v>ДАПП</v>
          </cell>
          <cell r="F180" t="str">
            <v>да</v>
          </cell>
          <cell r="G180" t="str">
            <v>УФО</v>
          </cell>
          <cell r="H180" t="str">
            <v>Челябинская область</v>
          </cell>
          <cell r="I180" t="str">
            <v>Не является признаком отнесения к МТК</v>
          </cell>
          <cell r="J180" t="str">
            <v>Не является признаком отнесения к МТК</v>
          </cell>
          <cell r="K180" t="str">
            <v>нет</v>
          </cell>
          <cell r="L180" t="str">
            <v>Республика Казахстан</v>
          </cell>
          <cell r="M180" t="str">
            <v>Желкуар</v>
          </cell>
          <cell r="N180">
            <v>0</v>
          </cell>
          <cell r="O180">
            <v>11041</v>
          </cell>
          <cell r="P180">
            <v>16434</v>
          </cell>
          <cell r="Q180">
            <v>27475</v>
          </cell>
          <cell r="R180">
            <v>14069</v>
          </cell>
          <cell r="S180">
            <v>17617</v>
          </cell>
          <cell r="T180">
            <v>31686</v>
          </cell>
          <cell r="U180">
            <v>21796</v>
          </cell>
          <cell r="V180">
            <v>25818</v>
          </cell>
          <cell r="W180">
            <v>47614</v>
          </cell>
          <cell r="X180">
            <v>13990</v>
          </cell>
          <cell r="Y180">
            <v>18304</v>
          </cell>
          <cell r="Z180">
            <v>32294</v>
          </cell>
          <cell r="AA180">
            <v>139069</v>
          </cell>
          <cell r="AB180">
            <v>12368</v>
          </cell>
          <cell r="AC180">
            <v>14926</v>
          </cell>
          <cell r="AD180">
            <v>27294</v>
          </cell>
          <cell r="AE180">
            <v>14633</v>
          </cell>
          <cell r="AF180">
            <v>18618</v>
          </cell>
          <cell r="AG180">
            <v>33251</v>
          </cell>
          <cell r="AH180">
            <v>22667</v>
          </cell>
          <cell r="AI180">
            <v>26830</v>
          </cell>
          <cell r="AJ180">
            <v>49497</v>
          </cell>
          <cell r="AK180">
            <v>14781</v>
          </cell>
          <cell r="AL180">
            <v>19366</v>
          </cell>
          <cell r="AM180">
            <v>34147</v>
          </cell>
          <cell r="AN180">
            <v>144189</v>
          </cell>
          <cell r="AO180">
            <v>13536</v>
          </cell>
          <cell r="AP180">
            <v>16032</v>
          </cell>
          <cell r="AQ180">
            <v>29568</v>
          </cell>
          <cell r="AR180">
            <v>18640</v>
          </cell>
          <cell r="AS180">
            <v>21104</v>
          </cell>
          <cell r="AT180">
            <v>39744</v>
          </cell>
          <cell r="AU180">
            <v>23850</v>
          </cell>
          <cell r="AV180">
            <v>28524</v>
          </cell>
          <cell r="AW180">
            <v>52374</v>
          </cell>
          <cell r="AX180">
            <v>15075</v>
          </cell>
          <cell r="AY180">
            <v>19553</v>
          </cell>
          <cell r="AZ180">
            <v>34628</v>
          </cell>
          <cell r="BA180">
            <v>156314</v>
          </cell>
          <cell r="BB180">
            <v>6051</v>
          </cell>
          <cell r="BC180">
            <v>5232</v>
          </cell>
          <cell r="BD180">
            <v>6969</v>
          </cell>
          <cell r="BE180">
            <v>6993</v>
          </cell>
          <cell r="BF180">
            <v>25245</v>
          </cell>
          <cell r="BG180">
            <v>457</v>
          </cell>
          <cell r="BH180">
            <v>420</v>
          </cell>
          <cell r="BI180">
            <v>277</v>
          </cell>
          <cell r="BJ180">
            <v>468</v>
          </cell>
          <cell r="BK180">
            <v>1622</v>
          </cell>
          <cell r="BL180">
            <v>1914</v>
          </cell>
          <cell r="BM180">
            <v>1825</v>
          </cell>
          <cell r="BN180">
            <v>1752</v>
          </cell>
          <cell r="BO180">
            <v>1664</v>
          </cell>
          <cell r="BP180">
            <v>7155</v>
          </cell>
          <cell r="BQ180">
            <v>1191</v>
          </cell>
          <cell r="BR180">
            <v>1189</v>
          </cell>
          <cell r="BS180">
            <v>1324</v>
          </cell>
          <cell r="BT180">
            <v>1310</v>
          </cell>
          <cell r="BU180">
            <v>5014</v>
          </cell>
          <cell r="BV180">
            <v>39036</v>
          </cell>
          <cell r="BW180">
            <v>998</v>
          </cell>
          <cell r="BX180">
            <v>825</v>
          </cell>
          <cell r="BY180">
            <v>1073</v>
          </cell>
          <cell r="BZ180">
            <v>1024</v>
          </cell>
          <cell r="CA180">
            <v>3920</v>
          </cell>
          <cell r="CB180">
            <v>1244</v>
          </cell>
          <cell r="CC180">
            <v>1355</v>
          </cell>
          <cell r="CD180">
            <v>1533</v>
          </cell>
          <cell r="CE180">
            <v>1322</v>
          </cell>
          <cell r="CF180">
            <v>5454</v>
          </cell>
          <cell r="CG180">
            <v>2292</v>
          </cell>
          <cell r="CH180">
            <v>1998</v>
          </cell>
          <cell r="CI180">
            <v>2310</v>
          </cell>
          <cell r="CJ180">
            <v>2262</v>
          </cell>
          <cell r="CK180">
            <v>8862</v>
          </cell>
          <cell r="CL180">
            <v>1640</v>
          </cell>
          <cell r="CM180">
            <v>1882</v>
          </cell>
          <cell r="CN180">
            <v>1934</v>
          </cell>
          <cell r="CO180">
            <v>1913</v>
          </cell>
          <cell r="CP180">
            <v>7369</v>
          </cell>
          <cell r="CQ180">
            <v>25605</v>
          </cell>
          <cell r="CR180">
            <v>1940</v>
          </cell>
          <cell r="CS180">
            <v>1470</v>
          </cell>
          <cell r="CT180">
            <v>1794</v>
          </cell>
          <cell r="CU180">
            <v>1714</v>
          </cell>
          <cell r="CV180">
            <v>6918</v>
          </cell>
          <cell r="CW180">
            <v>6397</v>
          </cell>
          <cell r="CX180">
            <v>6838</v>
          </cell>
          <cell r="CY180">
            <v>6867</v>
          </cell>
          <cell r="CZ180">
            <v>6411</v>
          </cell>
          <cell r="DA180">
            <v>26513</v>
          </cell>
          <cell r="DB180">
            <v>11641</v>
          </cell>
          <cell r="DC180">
            <v>14126</v>
          </cell>
          <cell r="DD180">
            <v>10203</v>
          </cell>
          <cell r="DE180">
            <v>10362</v>
          </cell>
          <cell r="DF180">
            <v>46332</v>
          </cell>
          <cell r="DG180">
            <v>5325</v>
          </cell>
          <cell r="DH180">
            <v>5325</v>
          </cell>
          <cell r="DI180">
            <v>5835</v>
          </cell>
          <cell r="DJ180">
            <v>5798</v>
          </cell>
          <cell r="DK180">
            <v>22283</v>
          </cell>
          <cell r="DL180">
            <v>102046</v>
          </cell>
        </row>
        <row r="181">
          <cell r="A181" t="str">
            <v>ДАППМарковоДФО</v>
          </cell>
          <cell r="B181" t="str">
            <v>Владивостокский</v>
          </cell>
          <cell r="C181" t="str">
            <v>Марково</v>
          </cell>
          <cell r="D181" t="str">
            <v>АПП</v>
          </cell>
          <cell r="E181" t="str">
            <v>ДАПП</v>
          </cell>
          <cell r="F181" t="str">
            <v>нет</v>
          </cell>
          <cell r="G181" t="str">
            <v>ДФО</v>
          </cell>
          <cell r="H181" t="str">
            <v>Приморский край</v>
          </cell>
          <cell r="I181" t="str">
            <v>Восток</v>
          </cell>
          <cell r="J181" t="str">
            <v>РК (сухопутный)</v>
          </cell>
          <cell r="K181" t="str">
            <v>нет</v>
          </cell>
          <cell r="L181" t="str">
            <v>Китайская Народная Республика</v>
          </cell>
          <cell r="M181" t="str">
            <v>Хулинь</v>
          </cell>
          <cell r="N181">
            <v>0</v>
          </cell>
          <cell r="O181">
            <v>1966</v>
          </cell>
          <cell r="P181">
            <v>1875</v>
          </cell>
          <cell r="Q181">
            <v>3841</v>
          </cell>
          <cell r="R181">
            <v>2807</v>
          </cell>
          <cell r="S181">
            <v>3388</v>
          </cell>
          <cell r="T181">
            <v>6195</v>
          </cell>
          <cell r="U181">
            <v>7517</v>
          </cell>
          <cell r="V181">
            <v>6021</v>
          </cell>
          <cell r="W181">
            <v>13538</v>
          </cell>
          <cell r="X181">
            <v>7794</v>
          </cell>
          <cell r="Y181">
            <v>5071</v>
          </cell>
          <cell r="Z181">
            <v>12865</v>
          </cell>
          <cell r="AA181">
            <v>36439</v>
          </cell>
          <cell r="AB181">
            <v>5504</v>
          </cell>
          <cell r="AC181">
            <v>4856</v>
          </cell>
          <cell r="AD181">
            <v>10360</v>
          </cell>
          <cell r="AE181">
            <v>1446</v>
          </cell>
          <cell r="AF181">
            <v>2170</v>
          </cell>
          <cell r="AG181">
            <v>3616</v>
          </cell>
          <cell r="AH181">
            <v>1097</v>
          </cell>
          <cell r="AI181">
            <v>3462</v>
          </cell>
          <cell r="AJ181">
            <v>4559</v>
          </cell>
          <cell r="AK181">
            <v>1861</v>
          </cell>
          <cell r="AL181">
            <v>2762</v>
          </cell>
          <cell r="AM181">
            <v>4623</v>
          </cell>
          <cell r="AN181">
            <v>23158</v>
          </cell>
          <cell r="AO181">
            <v>5331</v>
          </cell>
          <cell r="AP181">
            <v>1464</v>
          </cell>
          <cell r="AQ181">
            <v>6795</v>
          </cell>
          <cell r="AR181">
            <v>8204</v>
          </cell>
          <cell r="AS181">
            <v>2334</v>
          </cell>
          <cell r="AT181">
            <v>10538</v>
          </cell>
          <cell r="AU181">
            <v>10062</v>
          </cell>
          <cell r="AV181">
            <v>4382</v>
          </cell>
          <cell r="AW181">
            <v>14444</v>
          </cell>
          <cell r="AX181">
            <v>8837</v>
          </cell>
          <cell r="AY181">
            <v>2395</v>
          </cell>
          <cell r="AZ181">
            <v>11232</v>
          </cell>
          <cell r="BA181">
            <v>43009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</row>
        <row r="182">
          <cell r="A182" t="str">
            <v>ЖДППМарцевоЮФО</v>
          </cell>
          <cell r="B182" t="str">
            <v>Ростовский</v>
          </cell>
          <cell r="C182" t="str">
            <v>Марцево</v>
          </cell>
          <cell r="D182" t="str">
            <v>ЖДПП</v>
          </cell>
          <cell r="E182" t="str">
            <v>ЖДПП</v>
          </cell>
          <cell r="F182" t="str">
            <v>да</v>
          </cell>
          <cell r="G182" t="str">
            <v>ЮФО</v>
          </cell>
          <cell r="H182" t="str">
            <v>Ростовская область</v>
          </cell>
          <cell r="I182" t="str">
            <v>Западный</v>
          </cell>
          <cell r="J182" t="str">
            <v>Сухопутный</v>
          </cell>
          <cell r="K182" t="str">
            <v>нет</v>
          </cell>
          <cell r="L182" t="str">
            <v>не применимо (ДНР)</v>
          </cell>
          <cell r="M182" t="str">
            <v>Квашино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</row>
        <row r="183">
          <cell r="A183" t="str">
            <v>МАППМатвеев КурганЮФО</v>
          </cell>
          <cell r="B183" t="str">
            <v>Ростовский</v>
          </cell>
          <cell r="C183" t="str">
            <v>Матвеев Курган</v>
          </cell>
          <cell r="D183" t="str">
            <v>АПП</v>
          </cell>
          <cell r="E183" t="str">
            <v>МАПП</v>
          </cell>
          <cell r="F183" t="str">
            <v>да</v>
          </cell>
          <cell r="G183" t="str">
            <v>ЮФО</v>
          </cell>
          <cell r="H183" t="str">
            <v>Ростовская область</v>
          </cell>
          <cell r="I183" t="str">
            <v>Западный</v>
          </cell>
          <cell r="J183" t="str">
            <v>Сухопутный</v>
          </cell>
          <cell r="K183" t="str">
            <v>нет</v>
          </cell>
          <cell r="L183" t="str">
            <v>не применимо (ДНР)</v>
          </cell>
          <cell r="M183" t="str">
            <v>Успенка</v>
          </cell>
          <cell r="N183">
            <v>0</v>
          </cell>
          <cell r="O183">
            <v>58919</v>
          </cell>
          <cell r="P183">
            <v>304286</v>
          </cell>
          <cell r="Q183">
            <v>363205</v>
          </cell>
          <cell r="R183">
            <v>72623</v>
          </cell>
          <cell r="S183">
            <v>325997</v>
          </cell>
          <cell r="T183">
            <v>398620</v>
          </cell>
          <cell r="U183">
            <v>86516</v>
          </cell>
          <cell r="V183">
            <v>419466</v>
          </cell>
          <cell r="W183">
            <v>505982</v>
          </cell>
          <cell r="X183">
            <v>72423</v>
          </cell>
          <cell r="Y183">
            <v>316788</v>
          </cell>
          <cell r="Z183">
            <v>389211</v>
          </cell>
          <cell r="AA183">
            <v>1657018</v>
          </cell>
          <cell r="AB183">
            <v>77163</v>
          </cell>
          <cell r="AC183">
            <v>287102</v>
          </cell>
          <cell r="AD183">
            <v>364265</v>
          </cell>
          <cell r="AE183">
            <v>82128</v>
          </cell>
          <cell r="AF183">
            <v>358337</v>
          </cell>
          <cell r="AG183">
            <v>440465</v>
          </cell>
          <cell r="AH183">
            <v>89854</v>
          </cell>
          <cell r="AI183">
            <v>418191</v>
          </cell>
          <cell r="AJ183">
            <v>508045</v>
          </cell>
          <cell r="AK183">
            <v>69923</v>
          </cell>
          <cell r="AL183">
            <v>293006</v>
          </cell>
          <cell r="AM183">
            <v>362929</v>
          </cell>
          <cell r="AN183">
            <v>1675704</v>
          </cell>
          <cell r="AO183">
            <v>70167</v>
          </cell>
          <cell r="AP183">
            <v>287824</v>
          </cell>
          <cell r="AQ183">
            <v>357991</v>
          </cell>
          <cell r="AR183">
            <v>94062</v>
          </cell>
          <cell r="AS183">
            <v>369486</v>
          </cell>
          <cell r="AT183">
            <v>463548</v>
          </cell>
          <cell r="AU183">
            <v>128122</v>
          </cell>
          <cell r="AV183">
            <v>464754</v>
          </cell>
          <cell r="AW183">
            <v>592876</v>
          </cell>
          <cell r="AX183">
            <v>125405</v>
          </cell>
          <cell r="AY183">
            <v>350088</v>
          </cell>
          <cell r="AZ183">
            <v>475493</v>
          </cell>
          <cell r="BA183">
            <v>1889908</v>
          </cell>
          <cell r="BB183">
            <v>55838</v>
          </cell>
          <cell r="BC183">
            <v>71865</v>
          </cell>
          <cell r="BD183">
            <v>133233</v>
          </cell>
          <cell r="BE183">
            <v>146229</v>
          </cell>
          <cell r="BF183">
            <v>407165</v>
          </cell>
          <cell r="BG183">
            <v>10383</v>
          </cell>
          <cell r="BH183">
            <v>12099</v>
          </cell>
          <cell r="BI183">
            <v>15324</v>
          </cell>
          <cell r="BJ183">
            <v>32476</v>
          </cell>
          <cell r="BK183">
            <v>70282</v>
          </cell>
          <cell r="BL183">
            <v>71175</v>
          </cell>
          <cell r="BM183">
            <v>91558</v>
          </cell>
          <cell r="BN183">
            <v>172248</v>
          </cell>
          <cell r="BO183">
            <v>175918</v>
          </cell>
          <cell r="BP183">
            <v>510899</v>
          </cell>
          <cell r="BQ183">
            <v>42599</v>
          </cell>
          <cell r="BR183">
            <v>64562</v>
          </cell>
          <cell r="BS183">
            <v>120940</v>
          </cell>
          <cell r="BT183">
            <v>139582</v>
          </cell>
          <cell r="BU183">
            <v>367683</v>
          </cell>
          <cell r="BV183">
            <v>1356029</v>
          </cell>
          <cell r="BW183">
            <v>57403</v>
          </cell>
          <cell r="BX183">
            <v>74407</v>
          </cell>
          <cell r="BY183">
            <v>125907</v>
          </cell>
          <cell r="BZ183">
            <v>130058</v>
          </cell>
          <cell r="CA183">
            <v>387775</v>
          </cell>
          <cell r="CB183">
            <v>77686</v>
          </cell>
          <cell r="CC183">
            <v>101882</v>
          </cell>
          <cell r="CD183">
            <v>170340</v>
          </cell>
          <cell r="CE183">
            <v>181044</v>
          </cell>
          <cell r="CF183">
            <v>530952</v>
          </cell>
          <cell r="CG183">
            <v>119208</v>
          </cell>
          <cell r="CH183">
            <v>148801</v>
          </cell>
          <cell r="CI183">
            <v>184385</v>
          </cell>
          <cell r="CJ183">
            <v>216671</v>
          </cell>
          <cell r="CK183">
            <v>669065</v>
          </cell>
          <cell r="CL183">
            <v>85427</v>
          </cell>
          <cell r="CM183">
            <v>109082</v>
          </cell>
          <cell r="CN183">
            <v>149459</v>
          </cell>
          <cell r="CO183">
            <v>185108</v>
          </cell>
          <cell r="CP183">
            <v>529076</v>
          </cell>
          <cell r="CQ183">
            <v>2116868</v>
          </cell>
          <cell r="CR183">
            <v>75371</v>
          </cell>
          <cell r="CS183">
            <v>66804</v>
          </cell>
          <cell r="CT183">
            <v>108219</v>
          </cell>
          <cell r="CU183">
            <v>92926</v>
          </cell>
          <cell r="CV183">
            <v>343320</v>
          </cell>
          <cell r="CW183">
            <v>118499</v>
          </cell>
          <cell r="CX183">
            <v>119426</v>
          </cell>
          <cell r="CY183">
            <v>193730</v>
          </cell>
          <cell r="CZ183">
            <v>152549</v>
          </cell>
          <cell r="DA183">
            <v>584204</v>
          </cell>
          <cell r="DB183">
            <v>170125</v>
          </cell>
          <cell r="DC183">
            <v>178803</v>
          </cell>
          <cell r="DD183">
            <v>220386</v>
          </cell>
          <cell r="DE183">
            <v>228079</v>
          </cell>
          <cell r="DF183">
            <v>797393</v>
          </cell>
          <cell r="DG183">
            <v>296302</v>
          </cell>
          <cell r="DH183">
            <v>334928</v>
          </cell>
          <cell r="DI183">
            <v>72141</v>
          </cell>
          <cell r="DJ183">
            <v>79456</v>
          </cell>
          <cell r="DK183">
            <v>782827</v>
          </cell>
          <cell r="DL183">
            <v>2507744</v>
          </cell>
        </row>
        <row r="184">
          <cell r="A184" t="str">
            <v>ЖДППМахалиноДФО</v>
          </cell>
          <cell r="B184" t="str">
            <v>Владивостокский</v>
          </cell>
          <cell r="C184" t="str">
            <v>Махалино</v>
          </cell>
          <cell r="D184" t="str">
            <v>ЖДПП</v>
          </cell>
          <cell r="E184" t="str">
            <v>ЖДПП</v>
          </cell>
          <cell r="F184" t="str">
            <v>да</v>
          </cell>
          <cell r="G184" t="str">
            <v>ДФО</v>
          </cell>
          <cell r="H184" t="str">
            <v>Приморский край</v>
          </cell>
          <cell r="I184" t="str">
            <v>Восток</v>
          </cell>
          <cell r="J184" t="str">
            <v>РК (сухопутный)</v>
          </cell>
          <cell r="K184" t="str">
            <v>нет</v>
          </cell>
          <cell r="L184" t="str">
            <v>Китайская Народная Республика</v>
          </cell>
          <cell r="M184" t="str">
            <v>Хуньчунь</v>
          </cell>
          <cell r="N184">
            <v>0</v>
          </cell>
          <cell r="O184">
            <v>1430</v>
          </cell>
          <cell r="P184">
            <v>0</v>
          </cell>
          <cell r="Q184">
            <v>1430</v>
          </cell>
          <cell r="R184">
            <v>1572</v>
          </cell>
          <cell r="S184">
            <v>0</v>
          </cell>
          <cell r="T184">
            <v>1572</v>
          </cell>
          <cell r="U184">
            <v>944</v>
          </cell>
          <cell r="V184">
            <v>0</v>
          </cell>
          <cell r="W184">
            <v>944</v>
          </cell>
          <cell r="X184">
            <v>878</v>
          </cell>
          <cell r="Y184">
            <v>0</v>
          </cell>
          <cell r="Z184">
            <v>878</v>
          </cell>
          <cell r="AA184">
            <v>4824</v>
          </cell>
          <cell r="AB184">
            <v>1520</v>
          </cell>
          <cell r="AC184">
            <v>0</v>
          </cell>
          <cell r="AD184">
            <v>1520</v>
          </cell>
          <cell r="AE184">
            <v>1646</v>
          </cell>
          <cell r="AF184">
            <v>0</v>
          </cell>
          <cell r="AG184">
            <v>1646</v>
          </cell>
          <cell r="AH184">
            <v>1260</v>
          </cell>
          <cell r="AI184">
            <v>0</v>
          </cell>
          <cell r="AJ184">
            <v>1260</v>
          </cell>
          <cell r="AK184">
            <v>1502</v>
          </cell>
          <cell r="AL184">
            <v>0</v>
          </cell>
          <cell r="AM184">
            <v>1502</v>
          </cell>
          <cell r="AN184">
            <v>5928</v>
          </cell>
          <cell r="AO184">
            <v>1350</v>
          </cell>
          <cell r="AP184">
            <v>0</v>
          </cell>
          <cell r="AQ184">
            <v>1350</v>
          </cell>
          <cell r="AR184">
            <v>920</v>
          </cell>
          <cell r="AS184">
            <v>0</v>
          </cell>
          <cell r="AT184">
            <v>920</v>
          </cell>
          <cell r="AU184">
            <v>1026</v>
          </cell>
          <cell r="AV184">
            <v>8</v>
          </cell>
          <cell r="AW184">
            <v>1034</v>
          </cell>
          <cell r="AX184">
            <v>1455</v>
          </cell>
          <cell r="AY184">
            <v>0</v>
          </cell>
          <cell r="AZ184">
            <v>1455</v>
          </cell>
          <cell r="BA184">
            <v>4759</v>
          </cell>
          <cell r="BB184">
            <v>708</v>
          </cell>
          <cell r="BC184">
            <v>706</v>
          </cell>
          <cell r="BD184">
            <v>0</v>
          </cell>
          <cell r="BE184">
            <v>0</v>
          </cell>
          <cell r="BF184">
            <v>1414</v>
          </cell>
          <cell r="BG184">
            <v>756</v>
          </cell>
          <cell r="BH184">
            <v>756</v>
          </cell>
          <cell r="BI184">
            <v>0</v>
          </cell>
          <cell r="BJ184">
            <v>0</v>
          </cell>
          <cell r="BK184">
            <v>1512</v>
          </cell>
          <cell r="BL184">
            <v>525</v>
          </cell>
          <cell r="BM184">
            <v>525</v>
          </cell>
          <cell r="BN184">
            <v>0</v>
          </cell>
          <cell r="BO184">
            <v>0</v>
          </cell>
          <cell r="BP184">
            <v>1050</v>
          </cell>
          <cell r="BQ184">
            <v>692</v>
          </cell>
          <cell r="BR184">
            <v>692</v>
          </cell>
          <cell r="BS184">
            <v>0</v>
          </cell>
          <cell r="BT184">
            <v>0</v>
          </cell>
          <cell r="BU184">
            <v>1384</v>
          </cell>
          <cell r="BV184">
            <v>5360</v>
          </cell>
          <cell r="BW184">
            <v>841</v>
          </cell>
          <cell r="BX184">
            <v>841</v>
          </cell>
          <cell r="BY184">
            <v>0</v>
          </cell>
          <cell r="BZ184">
            <v>0</v>
          </cell>
          <cell r="CA184">
            <v>1682</v>
          </cell>
          <cell r="CB184">
            <v>684</v>
          </cell>
          <cell r="CC184">
            <v>684</v>
          </cell>
          <cell r="CD184">
            <v>0</v>
          </cell>
          <cell r="CE184">
            <v>0</v>
          </cell>
          <cell r="CF184">
            <v>1368</v>
          </cell>
          <cell r="CG184">
            <v>544</v>
          </cell>
          <cell r="CH184">
            <v>544</v>
          </cell>
          <cell r="CI184">
            <v>0</v>
          </cell>
          <cell r="CJ184">
            <v>0</v>
          </cell>
          <cell r="CK184">
            <v>1088</v>
          </cell>
          <cell r="CL184">
            <v>368</v>
          </cell>
          <cell r="CM184">
            <v>368</v>
          </cell>
          <cell r="CN184">
            <v>0</v>
          </cell>
          <cell r="CO184">
            <v>0</v>
          </cell>
          <cell r="CP184">
            <v>736</v>
          </cell>
          <cell r="CQ184">
            <v>4874</v>
          </cell>
          <cell r="CR184">
            <v>580</v>
          </cell>
          <cell r="CS184">
            <v>580</v>
          </cell>
          <cell r="CT184">
            <v>0</v>
          </cell>
          <cell r="CU184">
            <v>0</v>
          </cell>
          <cell r="CV184">
            <v>1160</v>
          </cell>
          <cell r="CW184">
            <v>742</v>
          </cell>
          <cell r="CX184">
            <v>746</v>
          </cell>
          <cell r="CY184">
            <v>0</v>
          </cell>
          <cell r="CZ184">
            <v>0</v>
          </cell>
          <cell r="DA184">
            <v>1488</v>
          </cell>
          <cell r="DB184">
            <v>550</v>
          </cell>
          <cell r="DC184">
            <v>550</v>
          </cell>
          <cell r="DD184">
            <v>0</v>
          </cell>
          <cell r="DE184">
            <v>0</v>
          </cell>
          <cell r="DF184">
            <v>1100</v>
          </cell>
          <cell r="DG184">
            <v>564</v>
          </cell>
          <cell r="DH184">
            <v>562</v>
          </cell>
          <cell r="DI184">
            <v>0</v>
          </cell>
          <cell r="DJ184">
            <v>0</v>
          </cell>
          <cell r="DK184">
            <v>1126</v>
          </cell>
          <cell r="DL184">
            <v>4874</v>
          </cell>
        </row>
        <row r="185">
          <cell r="A185" t="str">
            <v>МППМахачкалаСКФО</v>
          </cell>
          <cell r="B185" t="str">
            <v>Северо-Кавказский</v>
          </cell>
          <cell r="C185" t="str">
            <v>Махачкала</v>
          </cell>
          <cell r="D185" t="str">
            <v>МПП</v>
          </cell>
          <cell r="E185" t="str">
            <v>МПП</v>
          </cell>
          <cell r="F185" t="str">
            <v>да</v>
          </cell>
          <cell r="G185" t="str">
            <v>СКФО</v>
          </cell>
          <cell r="H185" t="str">
            <v>Республика Дагестан</v>
          </cell>
          <cell r="I185" t="str">
            <v>Север-Юг</v>
          </cell>
          <cell r="J185" t="str">
            <v>Транскаспийский</v>
          </cell>
          <cell r="K185" t="str">
            <v>нет</v>
          </cell>
          <cell r="L185" t="str">
            <v>не применимо</v>
          </cell>
          <cell r="M185" t="str">
            <v>не применимо</v>
          </cell>
          <cell r="N185">
            <v>0</v>
          </cell>
          <cell r="O185">
            <v>2221</v>
          </cell>
          <cell r="P185">
            <v>794</v>
          </cell>
          <cell r="Q185">
            <v>3015</v>
          </cell>
          <cell r="R185">
            <v>1610</v>
          </cell>
          <cell r="S185">
            <v>1885</v>
          </cell>
          <cell r="T185">
            <v>3495</v>
          </cell>
          <cell r="U185">
            <v>1283</v>
          </cell>
          <cell r="V185">
            <v>1823</v>
          </cell>
          <cell r="W185">
            <v>3106</v>
          </cell>
          <cell r="X185">
            <v>699</v>
          </cell>
          <cell r="Y185">
            <v>1245</v>
          </cell>
          <cell r="Z185">
            <v>1944</v>
          </cell>
          <cell r="AA185">
            <v>11560</v>
          </cell>
          <cell r="AB185">
            <v>1482</v>
          </cell>
          <cell r="AC185">
            <v>1132</v>
          </cell>
          <cell r="AD185">
            <v>2614</v>
          </cell>
          <cell r="AE185">
            <v>1527</v>
          </cell>
          <cell r="AF185">
            <v>916</v>
          </cell>
          <cell r="AG185">
            <v>2443</v>
          </cell>
          <cell r="AH185">
            <v>1122</v>
          </cell>
          <cell r="AI185">
            <v>998</v>
          </cell>
          <cell r="AJ185">
            <v>2120</v>
          </cell>
          <cell r="AK185">
            <v>1230</v>
          </cell>
          <cell r="AL185">
            <v>1564</v>
          </cell>
          <cell r="AM185">
            <v>2794</v>
          </cell>
          <cell r="AN185">
            <v>9971</v>
          </cell>
          <cell r="AO185">
            <v>2303</v>
          </cell>
          <cell r="AP185">
            <v>1989</v>
          </cell>
          <cell r="AQ185">
            <v>4292</v>
          </cell>
          <cell r="AR185">
            <v>2776</v>
          </cell>
          <cell r="AS185">
            <v>1753</v>
          </cell>
          <cell r="AT185">
            <v>4529</v>
          </cell>
          <cell r="AU185">
            <v>3221</v>
          </cell>
          <cell r="AV185">
            <v>1611</v>
          </cell>
          <cell r="AW185">
            <v>4832</v>
          </cell>
          <cell r="AX185">
            <v>3155</v>
          </cell>
          <cell r="AY185">
            <v>1727</v>
          </cell>
          <cell r="AZ185">
            <v>4882</v>
          </cell>
          <cell r="BA185">
            <v>18535</v>
          </cell>
          <cell r="BB185">
            <v>2283</v>
          </cell>
          <cell r="BC185">
            <v>2289</v>
          </cell>
          <cell r="BD185">
            <v>771</v>
          </cell>
          <cell r="BE185">
            <v>736</v>
          </cell>
          <cell r="BF185">
            <v>6079</v>
          </cell>
          <cell r="BG185">
            <v>1620</v>
          </cell>
          <cell r="BH185">
            <v>1563</v>
          </cell>
          <cell r="BI185">
            <v>822</v>
          </cell>
          <cell r="BJ185">
            <v>828</v>
          </cell>
          <cell r="BK185">
            <v>4833</v>
          </cell>
          <cell r="BL185">
            <v>1593</v>
          </cell>
          <cell r="BM185">
            <v>1485</v>
          </cell>
          <cell r="BN185">
            <v>807</v>
          </cell>
          <cell r="BO185">
            <v>652</v>
          </cell>
          <cell r="BP185">
            <v>4537</v>
          </cell>
          <cell r="BQ185">
            <v>1543</v>
          </cell>
          <cell r="BR185">
            <v>1531</v>
          </cell>
          <cell r="BS185">
            <v>864</v>
          </cell>
          <cell r="BT185">
            <v>803</v>
          </cell>
          <cell r="BU185">
            <v>4741</v>
          </cell>
          <cell r="BV185">
            <v>20190</v>
          </cell>
          <cell r="BW185">
            <v>1605</v>
          </cell>
          <cell r="BX185">
            <v>1622</v>
          </cell>
          <cell r="BY185">
            <v>671</v>
          </cell>
          <cell r="BZ185">
            <v>667</v>
          </cell>
          <cell r="CA185">
            <v>4565</v>
          </cell>
          <cell r="CB185">
            <v>1258</v>
          </cell>
          <cell r="CC185">
            <v>1206</v>
          </cell>
          <cell r="CD185">
            <v>983</v>
          </cell>
          <cell r="CE185">
            <v>984</v>
          </cell>
          <cell r="CF185">
            <v>4431</v>
          </cell>
          <cell r="CG185">
            <v>1292</v>
          </cell>
          <cell r="CH185">
            <v>1304</v>
          </cell>
          <cell r="CI185">
            <v>1208</v>
          </cell>
          <cell r="CJ185">
            <v>1191</v>
          </cell>
          <cell r="CK185">
            <v>4995</v>
          </cell>
          <cell r="CL185">
            <v>1079</v>
          </cell>
          <cell r="CM185">
            <v>1109</v>
          </cell>
          <cell r="CN185">
            <v>1204</v>
          </cell>
          <cell r="CO185">
            <v>1166</v>
          </cell>
          <cell r="CP185">
            <v>4558</v>
          </cell>
          <cell r="CQ185">
            <v>18549</v>
          </cell>
          <cell r="CR185">
            <v>749</v>
          </cell>
          <cell r="CS185">
            <v>766</v>
          </cell>
          <cell r="CT185">
            <v>970</v>
          </cell>
          <cell r="CU185">
            <v>966</v>
          </cell>
          <cell r="CV185">
            <v>3451</v>
          </cell>
          <cell r="CW185">
            <v>915</v>
          </cell>
          <cell r="CX185">
            <v>876</v>
          </cell>
          <cell r="CY185">
            <v>682</v>
          </cell>
          <cell r="CZ185">
            <v>608</v>
          </cell>
          <cell r="DA185">
            <v>3081</v>
          </cell>
          <cell r="DB185">
            <v>685</v>
          </cell>
          <cell r="DC185">
            <v>690</v>
          </cell>
          <cell r="DD185">
            <v>1072</v>
          </cell>
          <cell r="DE185">
            <v>1025</v>
          </cell>
          <cell r="DF185">
            <v>3472</v>
          </cell>
          <cell r="DG185">
            <v>946</v>
          </cell>
          <cell r="DH185">
            <v>913</v>
          </cell>
          <cell r="DI185">
            <v>1094</v>
          </cell>
          <cell r="DJ185">
            <v>1062</v>
          </cell>
          <cell r="DK185">
            <v>4015</v>
          </cell>
          <cell r="DL185">
            <v>14019</v>
          </cell>
        </row>
        <row r="186">
          <cell r="A186" t="str">
            <v>ВППМахачкала (Уйташ)СКФО</v>
          </cell>
          <cell r="B186" t="str">
            <v>Северо-Кавказский</v>
          </cell>
          <cell r="C186" t="str">
            <v>Махачкала (Уйташ)</v>
          </cell>
          <cell r="D186" t="str">
            <v>ВПП</v>
          </cell>
          <cell r="E186" t="str">
            <v>ВПП</v>
          </cell>
          <cell r="F186" t="str">
            <v>да</v>
          </cell>
          <cell r="G186" t="str">
            <v>СКФО</v>
          </cell>
          <cell r="H186" t="str">
            <v>Республика Дагестан</v>
          </cell>
          <cell r="I186" t="str">
            <v>Не является признаком отнесения к МТК</v>
          </cell>
          <cell r="J186" t="str">
            <v>Не является признаком отнесения к МТК</v>
          </cell>
          <cell r="K186" t="str">
            <v>нет</v>
          </cell>
          <cell r="L186" t="str">
            <v>не применимо</v>
          </cell>
          <cell r="M186" t="str">
            <v>не применимо</v>
          </cell>
          <cell r="N186">
            <v>525600</v>
          </cell>
          <cell r="O186">
            <v>5720</v>
          </cell>
          <cell r="P186">
            <v>953</v>
          </cell>
          <cell r="Q186">
            <v>6673</v>
          </cell>
          <cell r="R186">
            <v>7604</v>
          </cell>
          <cell r="S186">
            <v>1346</v>
          </cell>
          <cell r="T186">
            <v>8950</v>
          </cell>
          <cell r="U186">
            <v>28510</v>
          </cell>
          <cell r="V186">
            <v>1897</v>
          </cell>
          <cell r="W186">
            <v>30407</v>
          </cell>
          <cell r="X186">
            <v>9354</v>
          </cell>
          <cell r="Y186">
            <v>1452</v>
          </cell>
          <cell r="Z186">
            <v>10806</v>
          </cell>
          <cell r="AA186">
            <v>56836</v>
          </cell>
          <cell r="AB186">
            <v>10784</v>
          </cell>
          <cell r="AC186">
            <v>1370</v>
          </cell>
          <cell r="AD186">
            <v>12154</v>
          </cell>
          <cell r="AE186">
            <v>12018</v>
          </cell>
          <cell r="AF186">
            <v>1801</v>
          </cell>
          <cell r="AG186">
            <v>13819</v>
          </cell>
          <cell r="AH186">
            <v>29093</v>
          </cell>
          <cell r="AI186">
            <v>3432</v>
          </cell>
          <cell r="AJ186">
            <v>32525</v>
          </cell>
          <cell r="AK186">
            <v>7506</v>
          </cell>
          <cell r="AL186">
            <v>899</v>
          </cell>
          <cell r="AM186">
            <v>8405</v>
          </cell>
          <cell r="AN186">
            <v>66903</v>
          </cell>
          <cell r="AO186">
            <v>9281</v>
          </cell>
          <cell r="AP186">
            <v>749</v>
          </cell>
          <cell r="AQ186">
            <v>10030</v>
          </cell>
          <cell r="AR186">
            <v>13913</v>
          </cell>
          <cell r="AS186">
            <v>1332</v>
          </cell>
          <cell r="AT186">
            <v>15245</v>
          </cell>
          <cell r="AU186">
            <v>40975</v>
          </cell>
          <cell r="AV186">
            <v>2473</v>
          </cell>
          <cell r="AW186">
            <v>43448</v>
          </cell>
          <cell r="AX186">
            <v>11649</v>
          </cell>
          <cell r="AY186">
            <v>1269</v>
          </cell>
          <cell r="AZ186">
            <v>12918</v>
          </cell>
          <cell r="BA186">
            <v>81641</v>
          </cell>
          <cell r="BB186">
            <v>4924</v>
          </cell>
          <cell r="BC186">
            <v>3766</v>
          </cell>
          <cell r="BD186">
            <v>243</v>
          </cell>
          <cell r="BE186">
            <v>290</v>
          </cell>
          <cell r="BF186">
            <v>9223</v>
          </cell>
          <cell r="BG186">
            <v>256</v>
          </cell>
          <cell r="BH186">
            <v>24</v>
          </cell>
          <cell r="BI186">
            <v>20</v>
          </cell>
          <cell r="BJ186">
            <v>22</v>
          </cell>
          <cell r="BK186">
            <v>322</v>
          </cell>
          <cell r="BL186">
            <v>150</v>
          </cell>
          <cell r="BM186">
            <v>81</v>
          </cell>
          <cell r="BN186">
            <v>14</v>
          </cell>
          <cell r="BO186">
            <v>7</v>
          </cell>
          <cell r="BP186">
            <v>252</v>
          </cell>
          <cell r="BQ186">
            <v>420</v>
          </cell>
          <cell r="BR186">
            <v>390</v>
          </cell>
          <cell r="BS186">
            <v>32</v>
          </cell>
          <cell r="BT186">
            <v>49</v>
          </cell>
          <cell r="BU186">
            <v>891</v>
          </cell>
          <cell r="BV186">
            <v>10688</v>
          </cell>
          <cell r="BW186">
            <v>2802</v>
          </cell>
          <cell r="BX186">
            <v>3631</v>
          </cell>
          <cell r="BY186">
            <v>109</v>
          </cell>
          <cell r="BZ186">
            <v>159</v>
          </cell>
          <cell r="CA186">
            <v>6701</v>
          </cell>
          <cell r="CB186">
            <v>2871</v>
          </cell>
          <cell r="CC186">
            <v>2428</v>
          </cell>
          <cell r="CD186">
            <v>187</v>
          </cell>
          <cell r="CE186">
            <v>82</v>
          </cell>
          <cell r="CF186">
            <v>5568</v>
          </cell>
          <cell r="CG186">
            <v>6783</v>
          </cell>
          <cell r="CH186">
            <v>8344</v>
          </cell>
          <cell r="CI186">
            <v>745</v>
          </cell>
          <cell r="CJ186">
            <v>777</v>
          </cell>
          <cell r="CK186">
            <v>16649</v>
          </cell>
          <cell r="CL186">
            <v>13938</v>
          </cell>
          <cell r="CM186">
            <v>14663</v>
          </cell>
          <cell r="CN186">
            <v>1911</v>
          </cell>
          <cell r="CO186">
            <v>1371</v>
          </cell>
          <cell r="CP186">
            <v>31883</v>
          </cell>
          <cell r="CQ186">
            <v>60801</v>
          </cell>
          <cell r="CR186">
            <v>9738</v>
          </cell>
          <cell r="CS186">
            <v>9326</v>
          </cell>
          <cell r="CT186">
            <v>4089</v>
          </cell>
          <cell r="CU186">
            <v>3029</v>
          </cell>
          <cell r="CV186">
            <v>26182</v>
          </cell>
          <cell r="CW186">
            <v>10573</v>
          </cell>
          <cell r="CX186">
            <v>16727</v>
          </cell>
          <cell r="CY186">
            <v>6091</v>
          </cell>
          <cell r="CZ186">
            <v>3525</v>
          </cell>
          <cell r="DA186">
            <v>36916</v>
          </cell>
          <cell r="DB186">
            <v>27841</v>
          </cell>
          <cell r="DC186">
            <v>25348</v>
          </cell>
          <cell r="DD186">
            <v>5813</v>
          </cell>
          <cell r="DE186">
            <v>5655</v>
          </cell>
          <cell r="DF186">
            <v>64657</v>
          </cell>
          <cell r="DG186">
            <v>24267</v>
          </cell>
          <cell r="DH186">
            <v>26629</v>
          </cell>
          <cell r="DI186">
            <v>4541</v>
          </cell>
          <cell r="DJ186">
            <v>6783</v>
          </cell>
          <cell r="DK186">
            <v>62220</v>
          </cell>
          <cell r="DL186">
            <v>189975</v>
          </cell>
        </row>
        <row r="187">
          <cell r="A187" t="str">
            <v>МАППМаштаковоПФО</v>
          </cell>
          <cell r="B187" t="str">
            <v>Уральский</v>
          </cell>
          <cell r="C187" t="str">
            <v>Маштаково</v>
          </cell>
          <cell r="D187" t="str">
            <v>АПП</v>
          </cell>
          <cell r="E187" t="str">
            <v>МАПП</v>
          </cell>
          <cell r="F187" t="str">
            <v>да</v>
          </cell>
          <cell r="G187" t="str">
            <v>ПФО</v>
          </cell>
          <cell r="H187" t="str">
            <v>Оренбургская область</v>
          </cell>
          <cell r="I187" t="str">
            <v>Не является признаком отнесения к МТК</v>
          </cell>
          <cell r="J187" t="str">
            <v>Не является признаком отнесения к МТК</v>
          </cell>
          <cell r="K187" t="str">
            <v>нет</v>
          </cell>
          <cell r="L187" t="str">
            <v>Республика Казахстан</v>
          </cell>
          <cell r="M187" t="str">
            <v>Сырым</v>
          </cell>
          <cell r="N187">
            <v>0</v>
          </cell>
          <cell r="O187">
            <v>77501</v>
          </cell>
          <cell r="P187">
            <v>307934</v>
          </cell>
          <cell r="Q187">
            <v>385435</v>
          </cell>
          <cell r="R187">
            <v>84598</v>
          </cell>
          <cell r="S187">
            <v>333203</v>
          </cell>
          <cell r="T187">
            <v>417801</v>
          </cell>
          <cell r="U187">
            <v>112848</v>
          </cell>
          <cell r="V187">
            <v>518204</v>
          </cell>
          <cell r="W187">
            <v>631052</v>
          </cell>
          <cell r="X187">
            <v>103197</v>
          </cell>
          <cell r="Y187">
            <v>452736</v>
          </cell>
          <cell r="Z187">
            <v>555933</v>
          </cell>
          <cell r="AA187">
            <v>1990221</v>
          </cell>
          <cell r="AB187">
            <v>74177</v>
          </cell>
          <cell r="AC187">
            <v>311757</v>
          </cell>
          <cell r="AD187">
            <v>385934</v>
          </cell>
          <cell r="AE187">
            <v>87522</v>
          </cell>
          <cell r="AF187">
            <v>425991</v>
          </cell>
          <cell r="AG187">
            <v>513513</v>
          </cell>
          <cell r="AH187">
            <v>120509</v>
          </cell>
          <cell r="AI187">
            <v>577723</v>
          </cell>
          <cell r="AJ187">
            <v>698232</v>
          </cell>
          <cell r="AK187">
            <v>88052</v>
          </cell>
          <cell r="AL187">
            <v>489865</v>
          </cell>
          <cell r="AM187">
            <v>577917</v>
          </cell>
          <cell r="AN187">
            <v>2175596</v>
          </cell>
          <cell r="AO187">
            <v>75681</v>
          </cell>
          <cell r="AP187">
            <v>372167</v>
          </cell>
          <cell r="AQ187">
            <v>447848</v>
          </cell>
          <cell r="AR187">
            <v>99141</v>
          </cell>
          <cell r="AS187">
            <v>543514</v>
          </cell>
          <cell r="AT187">
            <v>642655</v>
          </cell>
          <cell r="AU187">
            <v>117716</v>
          </cell>
          <cell r="AV187">
            <v>582889</v>
          </cell>
          <cell r="AW187">
            <v>700605</v>
          </cell>
          <cell r="AX187">
            <v>92534</v>
          </cell>
          <cell r="AY187">
            <v>530523</v>
          </cell>
          <cell r="AZ187">
            <v>623057</v>
          </cell>
          <cell r="BA187">
            <v>2414165</v>
          </cell>
          <cell r="BB187">
            <v>42752</v>
          </cell>
          <cell r="BC187">
            <v>42114</v>
          </cell>
          <cell r="BD187">
            <v>219807</v>
          </cell>
          <cell r="BE187">
            <v>201894</v>
          </cell>
          <cell r="BF187">
            <v>506567</v>
          </cell>
          <cell r="BG187">
            <v>5418</v>
          </cell>
          <cell r="BH187">
            <v>5002</v>
          </cell>
          <cell r="BI187">
            <v>43136</v>
          </cell>
          <cell r="BJ187">
            <v>46464</v>
          </cell>
          <cell r="BK187">
            <v>100020</v>
          </cell>
          <cell r="BL187">
            <v>13917</v>
          </cell>
          <cell r="BM187">
            <v>13496</v>
          </cell>
          <cell r="BN187">
            <v>70329</v>
          </cell>
          <cell r="BO187">
            <v>65902</v>
          </cell>
          <cell r="BP187">
            <v>163644</v>
          </cell>
          <cell r="BQ187">
            <v>12130</v>
          </cell>
          <cell r="BR187">
            <v>12218</v>
          </cell>
          <cell r="BS187">
            <v>78620</v>
          </cell>
          <cell r="BT187">
            <v>65902</v>
          </cell>
          <cell r="BU187">
            <v>168870</v>
          </cell>
          <cell r="BV187">
            <v>939101</v>
          </cell>
          <cell r="BW187">
            <v>10396</v>
          </cell>
          <cell r="BX187">
            <v>10091</v>
          </cell>
          <cell r="BY187">
            <v>58718</v>
          </cell>
          <cell r="BZ187">
            <v>56958</v>
          </cell>
          <cell r="CA187">
            <v>136163</v>
          </cell>
          <cell r="CB187">
            <v>13307</v>
          </cell>
          <cell r="CC187">
            <v>13114</v>
          </cell>
          <cell r="CD187">
            <v>74603</v>
          </cell>
          <cell r="CE187">
            <v>69060</v>
          </cell>
          <cell r="CF187">
            <v>170084</v>
          </cell>
          <cell r="CG187">
            <v>19876</v>
          </cell>
          <cell r="CH187">
            <v>17946</v>
          </cell>
          <cell r="CI187">
            <v>89317</v>
          </cell>
          <cell r="CJ187">
            <v>86312</v>
          </cell>
          <cell r="CK187">
            <v>213451</v>
          </cell>
          <cell r="CL187">
            <v>14944</v>
          </cell>
          <cell r="CM187">
            <v>14615</v>
          </cell>
          <cell r="CN187">
            <v>79550</v>
          </cell>
          <cell r="CO187">
            <v>80271</v>
          </cell>
          <cell r="CP187">
            <v>189380</v>
          </cell>
          <cell r="CQ187">
            <v>709078</v>
          </cell>
          <cell r="CR187">
            <v>14036</v>
          </cell>
          <cell r="CS187">
            <v>13713</v>
          </cell>
          <cell r="CT187">
            <v>63803</v>
          </cell>
          <cell r="CU187">
            <v>65857</v>
          </cell>
          <cell r="CV187">
            <v>157409</v>
          </cell>
          <cell r="CW187">
            <v>35791</v>
          </cell>
          <cell r="CX187">
            <v>38744</v>
          </cell>
          <cell r="CY187">
            <v>98867</v>
          </cell>
          <cell r="CZ187">
            <v>101599</v>
          </cell>
          <cell r="DA187">
            <v>275001</v>
          </cell>
          <cell r="DB187">
            <v>67663</v>
          </cell>
          <cell r="DC187">
            <v>81001</v>
          </cell>
          <cell r="DD187">
            <v>184541</v>
          </cell>
          <cell r="DE187">
            <v>175991</v>
          </cell>
          <cell r="DF187">
            <v>509196</v>
          </cell>
          <cell r="DG187">
            <v>45068</v>
          </cell>
          <cell r="DH187">
            <v>40202</v>
          </cell>
          <cell r="DI187">
            <v>178912</v>
          </cell>
          <cell r="DJ187">
            <v>211886</v>
          </cell>
          <cell r="DK187">
            <v>476068</v>
          </cell>
          <cell r="DL187">
            <v>1417674</v>
          </cell>
        </row>
        <row r="188">
          <cell r="A188" t="str">
            <v>ВППМинеральные ВодыСКФО</v>
          </cell>
          <cell r="B188" t="str">
            <v>Ростовский</v>
          </cell>
          <cell r="C188" t="str">
            <v>Минеральные Воды</v>
          </cell>
          <cell r="D188" t="str">
            <v>ВПП</v>
          </cell>
          <cell r="E188" t="str">
            <v>ВПП</v>
          </cell>
          <cell r="F188" t="str">
            <v>да</v>
          </cell>
          <cell r="G188" t="str">
            <v>СКФО</v>
          </cell>
          <cell r="H188" t="str">
            <v>Ставропольский край</v>
          </cell>
          <cell r="I188" t="str">
            <v>Не является признаком отнесения к МТК</v>
          </cell>
          <cell r="J188" t="str">
            <v>Не является признаком отнесения к МТК</v>
          </cell>
          <cell r="K188" t="str">
            <v>нет</v>
          </cell>
          <cell r="L188" t="str">
            <v>не применимо</v>
          </cell>
          <cell r="M188" t="str">
            <v>не применимо</v>
          </cell>
          <cell r="N188">
            <v>2102400</v>
          </cell>
          <cell r="O188">
            <v>22164</v>
          </cell>
          <cell r="P188">
            <v>11003</v>
          </cell>
          <cell r="Q188">
            <v>33167</v>
          </cell>
          <cell r="R188">
            <v>90296</v>
          </cell>
          <cell r="S188">
            <v>15871</v>
          </cell>
          <cell r="T188">
            <v>106167</v>
          </cell>
          <cell r="U188">
            <v>142561</v>
          </cell>
          <cell r="V188">
            <v>33378</v>
          </cell>
          <cell r="W188">
            <v>175939</v>
          </cell>
          <cell r="X188">
            <v>56204</v>
          </cell>
          <cell r="Y188">
            <v>16499</v>
          </cell>
          <cell r="Z188">
            <v>72703</v>
          </cell>
          <cell r="AA188">
            <v>387976</v>
          </cell>
          <cell r="AB188">
            <v>37096</v>
          </cell>
          <cell r="AC188">
            <v>13243</v>
          </cell>
          <cell r="AD188">
            <v>50339</v>
          </cell>
          <cell r="AE188">
            <v>109843</v>
          </cell>
          <cell r="AF188">
            <v>18619</v>
          </cell>
          <cell r="AG188">
            <v>128462</v>
          </cell>
          <cell r="AH188">
            <v>137424</v>
          </cell>
          <cell r="AI188">
            <v>37667</v>
          </cell>
          <cell r="AJ188">
            <v>175091</v>
          </cell>
          <cell r="AK188">
            <v>54410</v>
          </cell>
          <cell r="AL188">
            <v>17544</v>
          </cell>
          <cell r="AM188">
            <v>71954</v>
          </cell>
          <cell r="AN188">
            <v>425846</v>
          </cell>
          <cell r="AO188">
            <v>32990</v>
          </cell>
          <cell r="AP188">
            <v>12323</v>
          </cell>
          <cell r="AQ188">
            <v>45313</v>
          </cell>
          <cell r="AR188">
            <v>105224</v>
          </cell>
          <cell r="AS188">
            <v>18801</v>
          </cell>
          <cell r="AT188">
            <v>124025</v>
          </cell>
          <cell r="AU188">
            <v>153039</v>
          </cell>
          <cell r="AV188">
            <v>45355</v>
          </cell>
          <cell r="AW188">
            <v>198394</v>
          </cell>
          <cell r="AX188">
            <v>73909</v>
          </cell>
          <cell r="AY188">
            <v>19299</v>
          </cell>
          <cell r="AZ188">
            <v>93208</v>
          </cell>
          <cell r="BA188">
            <v>460940</v>
          </cell>
          <cell r="BB188">
            <v>19318</v>
          </cell>
          <cell r="BC188">
            <v>17345</v>
          </cell>
          <cell r="BD188">
            <v>5653</v>
          </cell>
          <cell r="BE188">
            <v>6191</v>
          </cell>
          <cell r="BF188">
            <v>48507</v>
          </cell>
          <cell r="BG188">
            <v>530</v>
          </cell>
          <cell r="BH188">
            <v>187</v>
          </cell>
          <cell r="BI188">
            <v>72</v>
          </cell>
          <cell r="BJ188">
            <v>293</v>
          </cell>
          <cell r="BK188">
            <v>1082</v>
          </cell>
          <cell r="BL188">
            <v>828</v>
          </cell>
          <cell r="BM188">
            <v>822</v>
          </cell>
          <cell r="BN188">
            <v>184</v>
          </cell>
          <cell r="BO188">
            <v>916</v>
          </cell>
          <cell r="BP188">
            <v>2750</v>
          </cell>
          <cell r="BQ188">
            <v>2361</v>
          </cell>
          <cell r="BR188">
            <v>1708</v>
          </cell>
          <cell r="BS188">
            <v>1694</v>
          </cell>
          <cell r="BT188">
            <v>1483</v>
          </cell>
          <cell r="BU188">
            <v>7246</v>
          </cell>
          <cell r="BV188">
            <v>59585</v>
          </cell>
          <cell r="BW188">
            <v>4311</v>
          </cell>
          <cell r="BX188">
            <v>4820</v>
          </cell>
          <cell r="BY188">
            <v>5480</v>
          </cell>
          <cell r="BZ188">
            <v>1153</v>
          </cell>
          <cell r="CA188">
            <v>15764</v>
          </cell>
          <cell r="CB188">
            <v>16086</v>
          </cell>
          <cell r="CC188">
            <v>22432</v>
          </cell>
          <cell r="CD188">
            <v>23785</v>
          </cell>
          <cell r="CE188">
            <v>7655</v>
          </cell>
          <cell r="CF188">
            <v>69958</v>
          </cell>
          <cell r="CG188">
            <v>78172</v>
          </cell>
          <cell r="CH188">
            <v>84979</v>
          </cell>
          <cell r="CI188">
            <v>31118</v>
          </cell>
          <cell r="CJ188">
            <v>17991</v>
          </cell>
          <cell r="CK188">
            <v>212260</v>
          </cell>
          <cell r="CL188">
            <v>54354</v>
          </cell>
          <cell r="CM188">
            <v>51272</v>
          </cell>
          <cell r="CN188">
            <v>18284</v>
          </cell>
          <cell r="CO188">
            <v>16502</v>
          </cell>
          <cell r="CP188">
            <v>140412</v>
          </cell>
          <cell r="CQ188">
            <v>438394</v>
          </cell>
          <cell r="CR188">
            <v>33398</v>
          </cell>
          <cell r="CS188">
            <v>32824</v>
          </cell>
          <cell r="CT188">
            <v>20046</v>
          </cell>
          <cell r="CU188">
            <v>13487</v>
          </cell>
          <cell r="CV188">
            <v>99755</v>
          </cell>
          <cell r="CW188">
            <v>53951</v>
          </cell>
          <cell r="CX188">
            <v>68800</v>
          </cell>
          <cell r="CY188">
            <v>26881</v>
          </cell>
          <cell r="CZ188">
            <v>16751</v>
          </cell>
          <cell r="DA188">
            <v>166383</v>
          </cell>
          <cell r="DB188">
            <v>90805</v>
          </cell>
          <cell r="DC188">
            <v>99290</v>
          </cell>
          <cell r="DD188">
            <v>32462</v>
          </cell>
          <cell r="DE188">
            <v>27158</v>
          </cell>
          <cell r="DF188">
            <v>249715</v>
          </cell>
          <cell r="DG188">
            <v>75806</v>
          </cell>
          <cell r="DH188">
            <v>81867</v>
          </cell>
          <cell r="DI188">
            <v>24420</v>
          </cell>
          <cell r="DJ188">
            <v>29104</v>
          </cell>
          <cell r="DK188">
            <v>211197</v>
          </cell>
          <cell r="DL188">
            <v>727050</v>
          </cell>
        </row>
        <row r="189">
          <cell r="A189" t="str">
            <v>МАППМихайловкаСФО</v>
          </cell>
          <cell r="B189" t="str">
            <v>Новосибирский</v>
          </cell>
          <cell r="C189" t="str">
            <v>Михайловка</v>
          </cell>
          <cell r="D189" t="str">
            <v>АПП</v>
          </cell>
          <cell r="E189" t="str">
            <v>МАПП</v>
          </cell>
          <cell r="F189" t="str">
            <v>да</v>
          </cell>
          <cell r="G189" t="str">
            <v>СФО</v>
          </cell>
          <cell r="H189" t="str">
            <v>Алтайский край</v>
          </cell>
          <cell r="I189" t="str">
            <v>Не является признаком отнесения к МТК</v>
          </cell>
          <cell r="J189" t="str">
            <v>Не является признаком отнесения к МТК</v>
          </cell>
          <cell r="K189" t="str">
            <v>нет</v>
          </cell>
          <cell r="L189" t="str">
            <v>Республика Казахстан</v>
          </cell>
          <cell r="M189" t="str">
            <v>Убе</v>
          </cell>
          <cell r="N189">
            <v>700800</v>
          </cell>
          <cell r="O189">
            <v>25505</v>
          </cell>
          <cell r="P189">
            <v>45529</v>
          </cell>
          <cell r="Q189">
            <v>71034</v>
          </cell>
          <cell r="R189">
            <v>53566</v>
          </cell>
          <cell r="S189">
            <v>64823</v>
          </cell>
          <cell r="T189">
            <v>118389</v>
          </cell>
          <cell r="U189">
            <v>95797</v>
          </cell>
          <cell r="V189">
            <v>92140</v>
          </cell>
          <cell r="W189">
            <v>187937</v>
          </cell>
          <cell r="X189">
            <v>37264</v>
          </cell>
          <cell r="Y189">
            <v>60119</v>
          </cell>
          <cell r="Z189">
            <v>97383</v>
          </cell>
          <cell r="AA189">
            <v>474743</v>
          </cell>
          <cell r="AB189">
            <v>31905</v>
          </cell>
          <cell r="AC189">
            <v>53207</v>
          </cell>
          <cell r="AD189">
            <v>85112</v>
          </cell>
          <cell r="AE189">
            <v>55900</v>
          </cell>
          <cell r="AF189">
            <v>73521</v>
          </cell>
          <cell r="AG189">
            <v>129421</v>
          </cell>
          <cell r="AH189">
            <v>97069</v>
          </cell>
          <cell r="AI189">
            <v>101548</v>
          </cell>
          <cell r="AJ189">
            <v>198617</v>
          </cell>
          <cell r="AK189">
            <v>37991</v>
          </cell>
          <cell r="AL189">
            <v>65709</v>
          </cell>
          <cell r="AM189">
            <v>103700</v>
          </cell>
          <cell r="AN189">
            <v>516850</v>
          </cell>
          <cell r="AO189">
            <v>34941</v>
          </cell>
          <cell r="AP189">
            <v>60415</v>
          </cell>
          <cell r="AQ189">
            <v>95356</v>
          </cell>
          <cell r="AR189">
            <v>62103</v>
          </cell>
          <cell r="AS189">
            <v>72294</v>
          </cell>
          <cell r="AT189">
            <v>134397</v>
          </cell>
          <cell r="AU189">
            <v>102725</v>
          </cell>
          <cell r="AV189">
            <v>94274</v>
          </cell>
          <cell r="AW189">
            <v>196999</v>
          </cell>
          <cell r="AX189">
            <v>43600</v>
          </cell>
          <cell r="AY189">
            <v>63087</v>
          </cell>
          <cell r="AZ189">
            <v>106687</v>
          </cell>
          <cell r="BA189">
            <v>533439</v>
          </cell>
          <cell r="BB189">
            <v>14779</v>
          </cell>
          <cell r="BC189">
            <v>11865</v>
          </cell>
          <cell r="BD189">
            <v>17981</v>
          </cell>
          <cell r="BE189">
            <v>17286</v>
          </cell>
          <cell r="BF189">
            <v>61911</v>
          </cell>
          <cell r="BG189">
            <v>1665</v>
          </cell>
          <cell r="BH189">
            <v>1860</v>
          </cell>
          <cell r="BI189">
            <v>2318</v>
          </cell>
          <cell r="BJ189">
            <v>3798</v>
          </cell>
          <cell r="BK189">
            <v>9641</v>
          </cell>
          <cell r="BL189">
            <v>8939</v>
          </cell>
          <cell r="BM189">
            <v>8728</v>
          </cell>
          <cell r="BN189">
            <v>8870</v>
          </cell>
          <cell r="BO189">
            <v>7722</v>
          </cell>
          <cell r="BP189">
            <v>34259</v>
          </cell>
          <cell r="BQ189">
            <v>3787</v>
          </cell>
          <cell r="BR189">
            <v>4040</v>
          </cell>
          <cell r="BS189">
            <v>5887</v>
          </cell>
          <cell r="BT189">
            <v>5345</v>
          </cell>
          <cell r="BU189">
            <v>19059</v>
          </cell>
          <cell r="BV189">
            <v>124870</v>
          </cell>
          <cell r="BW189">
            <v>3845</v>
          </cell>
          <cell r="BX189">
            <v>3161</v>
          </cell>
          <cell r="BY189">
            <v>5484</v>
          </cell>
          <cell r="BZ189">
            <v>4703</v>
          </cell>
          <cell r="CA189">
            <v>17193</v>
          </cell>
          <cell r="CB189">
            <v>5801</v>
          </cell>
          <cell r="CC189">
            <v>7753</v>
          </cell>
          <cell r="CD189">
            <v>8699</v>
          </cell>
          <cell r="CE189">
            <v>7618</v>
          </cell>
          <cell r="CF189">
            <v>29871</v>
          </cell>
          <cell r="CG189">
            <v>11881</v>
          </cell>
          <cell r="CH189">
            <v>9086</v>
          </cell>
          <cell r="CI189">
            <v>10866</v>
          </cell>
          <cell r="CJ189">
            <v>9377</v>
          </cell>
          <cell r="CK189">
            <v>41210</v>
          </cell>
          <cell r="CL189">
            <v>6740</v>
          </cell>
          <cell r="CM189">
            <v>8224</v>
          </cell>
          <cell r="CN189">
            <v>10012</v>
          </cell>
          <cell r="CO189">
            <v>9451</v>
          </cell>
          <cell r="CP189">
            <v>34427</v>
          </cell>
          <cell r="CQ189">
            <v>122701</v>
          </cell>
          <cell r="CR189">
            <v>8059</v>
          </cell>
          <cell r="CS189">
            <v>6398</v>
          </cell>
          <cell r="CT189">
            <v>9662</v>
          </cell>
          <cell r="CU189">
            <v>9253</v>
          </cell>
          <cell r="CV189">
            <v>33372</v>
          </cell>
          <cell r="CW189">
            <v>24047</v>
          </cell>
          <cell r="CX189">
            <v>30550</v>
          </cell>
          <cell r="CY189">
            <v>28072</v>
          </cell>
          <cell r="CZ189">
            <v>26335</v>
          </cell>
          <cell r="DA189">
            <v>109004</v>
          </cell>
          <cell r="DB189">
            <v>58519</v>
          </cell>
          <cell r="DC189">
            <v>55339</v>
          </cell>
          <cell r="DD189">
            <v>39679</v>
          </cell>
          <cell r="DE189">
            <v>38389</v>
          </cell>
          <cell r="DF189">
            <v>191926</v>
          </cell>
          <cell r="DG189">
            <v>19646</v>
          </cell>
          <cell r="DH189">
            <v>20881</v>
          </cell>
          <cell r="DI189">
            <v>24843</v>
          </cell>
          <cell r="DJ189">
            <v>25398</v>
          </cell>
          <cell r="DK189">
            <v>90768</v>
          </cell>
          <cell r="DL189">
            <v>425070</v>
          </cell>
        </row>
        <row r="190">
          <cell r="A190" t="str">
            <v>ДАППМожаевкаЮФО</v>
          </cell>
          <cell r="B190" t="str">
            <v>Ростовский</v>
          </cell>
          <cell r="C190" t="str">
            <v>Можаевка</v>
          </cell>
          <cell r="D190" t="str">
            <v>АПП</v>
          </cell>
          <cell r="E190" t="str">
            <v>ДАПП</v>
          </cell>
          <cell r="F190" t="str">
            <v>нет</v>
          </cell>
          <cell r="G190" t="str">
            <v>ЮФО</v>
          </cell>
          <cell r="H190" t="str">
            <v>Ростовская область</v>
          </cell>
          <cell r="I190" t="str">
            <v>Западный</v>
          </cell>
          <cell r="J190" t="str">
            <v>Сухопутный</v>
          </cell>
          <cell r="K190" t="str">
            <v>нет</v>
          </cell>
          <cell r="L190" t="str">
            <v>не применимо (ЛНР)</v>
          </cell>
          <cell r="M190" t="str">
            <v>Герасимовка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</row>
        <row r="191">
          <cell r="A191" t="str">
            <v>ДАППМондыДФО</v>
          </cell>
          <cell r="B191" t="str">
            <v>Читинский</v>
          </cell>
          <cell r="C191" t="str">
            <v>Монды</v>
          </cell>
          <cell r="D191" t="str">
            <v>АПП</v>
          </cell>
          <cell r="E191" t="str">
            <v>МАПП</v>
          </cell>
          <cell r="F191" t="str">
            <v>да</v>
          </cell>
          <cell r="G191" t="str">
            <v>ДФО</v>
          </cell>
          <cell r="H191" t="str">
            <v>Республика Бурятия</v>
          </cell>
          <cell r="I191" t="str">
            <v>Восток</v>
          </cell>
          <cell r="J191" t="str">
            <v>РМК</v>
          </cell>
          <cell r="K191" t="str">
            <v>нет</v>
          </cell>
          <cell r="L191" t="str">
            <v>Монголия</v>
          </cell>
          <cell r="M191" t="str">
            <v>Ханх</v>
          </cell>
          <cell r="N191">
            <v>0</v>
          </cell>
          <cell r="O191">
            <v>1883</v>
          </cell>
          <cell r="P191">
            <v>4543</v>
          </cell>
          <cell r="Q191">
            <v>6426</v>
          </cell>
          <cell r="R191">
            <v>3697</v>
          </cell>
          <cell r="S191">
            <v>6087</v>
          </cell>
          <cell r="T191">
            <v>9784</v>
          </cell>
          <cell r="U191">
            <v>11897</v>
          </cell>
          <cell r="V191">
            <v>7846</v>
          </cell>
          <cell r="W191">
            <v>19743</v>
          </cell>
          <cell r="X191">
            <v>467</v>
          </cell>
          <cell r="Y191">
            <v>5309</v>
          </cell>
          <cell r="Z191">
            <v>5776</v>
          </cell>
          <cell r="AA191">
            <v>41729</v>
          </cell>
          <cell r="AB191">
            <v>2252</v>
          </cell>
          <cell r="AC191">
            <v>3786</v>
          </cell>
          <cell r="AD191">
            <v>6038</v>
          </cell>
          <cell r="AE191">
            <v>4300</v>
          </cell>
          <cell r="AF191">
            <v>5635</v>
          </cell>
          <cell r="AG191">
            <v>9935</v>
          </cell>
          <cell r="AH191">
            <v>14336</v>
          </cell>
          <cell r="AI191">
            <v>7261</v>
          </cell>
          <cell r="AJ191">
            <v>21597</v>
          </cell>
          <cell r="AK191">
            <v>676</v>
          </cell>
          <cell r="AL191">
            <v>5500</v>
          </cell>
          <cell r="AM191">
            <v>6176</v>
          </cell>
          <cell r="AN191">
            <v>43746</v>
          </cell>
          <cell r="AO191">
            <v>2911</v>
          </cell>
          <cell r="AP191">
            <v>4044</v>
          </cell>
          <cell r="AQ191">
            <v>6955</v>
          </cell>
          <cell r="AR191">
            <v>6024</v>
          </cell>
          <cell r="AS191">
            <v>5421</v>
          </cell>
          <cell r="AT191">
            <v>11445</v>
          </cell>
          <cell r="AU191">
            <v>15704</v>
          </cell>
          <cell r="AV191">
            <v>7529</v>
          </cell>
          <cell r="AW191">
            <v>23233</v>
          </cell>
          <cell r="AX191">
            <v>855</v>
          </cell>
          <cell r="AY191">
            <v>4631</v>
          </cell>
          <cell r="AZ191">
            <v>5486</v>
          </cell>
          <cell r="BA191">
            <v>47119</v>
          </cell>
          <cell r="BB191">
            <v>391</v>
          </cell>
          <cell r="BC191">
            <v>395</v>
          </cell>
          <cell r="BD191">
            <v>1562</v>
          </cell>
          <cell r="BE191">
            <v>1574</v>
          </cell>
          <cell r="BF191">
            <v>3922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3922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9</v>
          </cell>
          <cell r="CH191">
            <v>9</v>
          </cell>
          <cell r="CI191">
            <v>0</v>
          </cell>
          <cell r="CJ191">
            <v>2</v>
          </cell>
          <cell r="CK191">
            <v>20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20</v>
          </cell>
          <cell r="CR191">
            <v>11</v>
          </cell>
          <cell r="CS191">
            <v>40</v>
          </cell>
          <cell r="CT191">
            <v>0</v>
          </cell>
          <cell r="CU191">
            <v>13</v>
          </cell>
          <cell r="CV191">
            <v>64</v>
          </cell>
          <cell r="CW191">
            <v>3469</v>
          </cell>
          <cell r="CX191">
            <v>3756</v>
          </cell>
          <cell r="CY191">
            <v>968</v>
          </cell>
          <cell r="CZ191">
            <v>929</v>
          </cell>
          <cell r="DA191">
            <v>9122</v>
          </cell>
          <cell r="DB191">
            <v>7999</v>
          </cell>
          <cell r="DC191">
            <v>8265</v>
          </cell>
          <cell r="DD191">
            <v>2002</v>
          </cell>
          <cell r="DE191">
            <v>2010</v>
          </cell>
          <cell r="DF191">
            <v>20276</v>
          </cell>
          <cell r="DG191">
            <v>349</v>
          </cell>
          <cell r="DH191">
            <v>305</v>
          </cell>
          <cell r="DI191">
            <v>1069</v>
          </cell>
          <cell r="DJ191">
            <v>1131</v>
          </cell>
          <cell r="DK191">
            <v>2854</v>
          </cell>
          <cell r="DL191">
            <v>32316</v>
          </cell>
        </row>
        <row r="192">
          <cell r="A192" t="str">
            <v>МАППМорскоеСЗФО</v>
          </cell>
          <cell r="B192" t="str">
            <v>Калининградский</v>
          </cell>
          <cell r="C192" t="str">
            <v>Морское</v>
          </cell>
          <cell r="D192" t="str">
            <v>АПП</v>
          </cell>
          <cell r="E192" t="str">
            <v>МАПП</v>
          </cell>
          <cell r="F192" t="str">
            <v>да</v>
          </cell>
          <cell r="G192" t="str">
            <v>СЗФО</v>
          </cell>
          <cell r="H192" t="str">
            <v>Калининградская область</v>
          </cell>
          <cell r="I192" t="str">
            <v>Западный</v>
          </cell>
          <cell r="J192" t="str">
            <v>Сухопутный</v>
          </cell>
          <cell r="K192" t="str">
            <v>нет</v>
          </cell>
          <cell r="L192" t="str">
            <v>Литовская Республика</v>
          </cell>
          <cell r="M192" t="str">
            <v>Нида</v>
          </cell>
          <cell r="N192">
            <v>73000</v>
          </cell>
          <cell r="O192">
            <v>29586</v>
          </cell>
          <cell r="P192">
            <v>11977</v>
          </cell>
          <cell r="Q192">
            <v>41563</v>
          </cell>
          <cell r="R192">
            <v>44705</v>
          </cell>
          <cell r="S192">
            <v>17515</v>
          </cell>
          <cell r="T192">
            <v>62220</v>
          </cell>
          <cell r="U192">
            <v>52620</v>
          </cell>
          <cell r="V192">
            <v>23446</v>
          </cell>
          <cell r="W192">
            <v>76066</v>
          </cell>
          <cell r="X192">
            <v>36435</v>
          </cell>
          <cell r="Y192">
            <v>13171</v>
          </cell>
          <cell r="Z192">
            <v>49606</v>
          </cell>
          <cell r="AA192">
            <v>229455</v>
          </cell>
          <cell r="AB192">
            <v>32781</v>
          </cell>
          <cell r="AC192">
            <v>12370</v>
          </cell>
          <cell r="AD192">
            <v>45151</v>
          </cell>
          <cell r="AE192">
            <v>46669</v>
          </cell>
          <cell r="AF192">
            <v>21398</v>
          </cell>
          <cell r="AG192">
            <v>68067</v>
          </cell>
          <cell r="AH192">
            <v>53390</v>
          </cell>
          <cell r="AI192">
            <v>25215</v>
          </cell>
          <cell r="AJ192">
            <v>78605</v>
          </cell>
          <cell r="AK192">
            <v>38089</v>
          </cell>
          <cell r="AL192">
            <v>14666</v>
          </cell>
          <cell r="AM192">
            <v>52755</v>
          </cell>
          <cell r="AN192">
            <v>244578</v>
          </cell>
          <cell r="AO192">
            <v>33922</v>
          </cell>
          <cell r="AP192">
            <v>11840</v>
          </cell>
          <cell r="AQ192">
            <v>45762</v>
          </cell>
          <cell r="AR192">
            <v>51237</v>
          </cell>
          <cell r="AS192">
            <v>20292</v>
          </cell>
          <cell r="AT192">
            <v>71529</v>
          </cell>
          <cell r="AU192">
            <v>55911</v>
          </cell>
          <cell r="AV192">
            <v>46538</v>
          </cell>
          <cell r="AW192">
            <v>102449</v>
          </cell>
          <cell r="AX192">
            <v>40333</v>
          </cell>
          <cell r="AY192">
            <v>22717</v>
          </cell>
          <cell r="AZ192">
            <v>63050</v>
          </cell>
          <cell r="BA192">
            <v>282790</v>
          </cell>
          <cell r="BB192">
            <v>13622</v>
          </cell>
          <cell r="BC192">
            <v>15057</v>
          </cell>
          <cell r="BD192">
            <v>5953</v>
          </cell>
          <cell r="BE192">
            <v>7034</v>
          </cell>
          <cell r="BF192">
            <v>41666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41666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</row>
        <row r="193">
          <cell r="A193" t="str">
            <v>МППМоскальвоДФО</v>
          </cell>
          <cell r="B193" t="str">
            <v>Владивостокский</v>
          </cell>
          <cell r="C193" t="str">
            <v>Москальво</v>
          </cell>
          <cell r="D193" t="str">
            <v>МПП</v>
          </cell>
          <cell r="E193" t="str">
            <v>МПП</v>
          </cell>
          <cell r="F193" t="str">
            <v>да</v>
          </cell>
          <cell r="G193" t="str">
            <v>ДФО</v>
          </cell>
          <cell r="H193" t="str">
            <v>Сахалинская область</v>
          </cell>
          <cell r="I193" t="str">
            <v>Арктика</v>
          </cell>
          <cell r="J193" t="str">
            <v>Морской</v>
          </cell>
          <cell r="K193" t="str">
            <v>нет</v>
          </cell>
          <cell r="L193" t="str">
            <v>не применимо</v>
          </cell>
          <cell r="M193" t="str">
            <v>не применимо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28</v>
          </cell>
          <cell r="W193">
            <v>28</v>
          </cell>
          <cell r="X193">
            <v>32</v>
          </cell>
          <cell r="Y193">
            <v>0</v>
          </cell>
          <cell r="Z193">
            <v>32</v>
          </cell>
          <cell r="AA193">
            <v>60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14</v>
          </cell>
          <cell r="AI193">
            <v>0</v>
          </cell>
          <cell r="AJ193">
            <v>14</v>
          </cell>
          <cell r="AK193">
            <v>0</v>
          </cell>
          <cell r="AL193">
            <v>0</v>
          </cell>
          <cell r="AM193">
            <v>0</v>
          </cell>
          <cell r="AN193">
            <v>14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24</v>
          </cell>
          <cell r="AW193">
            <v>24</v>
          </cell>
          <cell r="AX193">
            <v>12</v>
          </cell>
          <cell r="AY193">
            <v>0</v>
          </cell>
          <cell r="AZ193">
            <v>12</v>
          </cell>
          <cell r="BA193">
            <v>36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11</v>
          </cell>
          <cell r="CN193">
            <v>0</v>
          </cell>
          <cell r="CO193">
            <v>0</v>
          </cell>
          <cell r="CP193">
            <v>11</v>
          </cell>
          <cell r="CQ193">
            <v>11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</row>
        <row r="194">
          <cell r="A194" t="str">
            <v>ВППМосква (Внуково)ЦФО</v>
          </cell>
          <cell r="B194" t="str">
            <v>Центральный аппарат</v>
          </cell>
          <cell r="C194" t="str">
            <v>Москва (Внуково)</v>
          </cell>
          <cell r="D194" t="str">
            <v>ВПП</v>
          </cell>
          <cell r="E194" t="str">
            <v>ВПП</v>
          </cell>
          <cell r="F194" t="str">
            <v>да</v>
          </cell>
          <cell r="G194" t="str">
            <v>ЦФО</v>
          </cell>
          <cell r="H194" t="str">
            <v>г. Москва</v>
          </cell>
          <cell r="I194" t="str">
            <v>Не является признаком отнесения к МТК</v>
          </cell>
          <cell r="J194" t="str">
            <v>Не является признаком отнесения к МТК</v>
          </cell>
          <cell r="K194" t="str">
            <v>нет</v>
          </cell>
          <cell r="L194" t="str">
            <v>не применимо</v>
          </cell>
          <cell r="M194" t="str">
            <v>не применимо</v>
          </cell>
          <cell r="N194">
            <v>24002400</v>
          </cell>
          <cell r="O194">
            <v>610213</v>
          </cell>
          <cell r="P194">
            <v>240400</v>
          </cell>
          <cell r="Q194">
            <v>850613</v>
          </cell>
          <cell r="R194">
            <v>1467689</v>
          </cell>
          <cell r="S194">
            <v>352846</v>
          </cell>
          <cell r="T194">
            <v>1820535</v>
          </cell>
          <cell r="U194">
            <v>2275963</v>
          </cell>
          <cell r="V194">
            <v>400941</v>
          </cell>
          <cell r="W194">
            <v>2676904</v>
          </cell>
          <cell r="X194">
            <v>1054852</v>
          </cell>
          <cell r="Y194">
            <v>362290</v>
          </cell>
          <cell r="Z194">
            <v>1417142</v>
          </cell>
          <cell r="AA194">
            <v>6765194</v>
          </cell>
          <cell r="AB194">
            <v>860407</v>
          </cell>
          <cell r="AC194">
            <v>348731</v>
          </cell>
          <cell r="AD194">
            <v>1209138</v>
          </cell>
          <cell r="AE194">
            <v>1675401</v>
          </cell>
          <cell r="AF194">
            <v>461131</v>
          </cell>
          <cell r="AG194">
            <v>2136532</v>
          </cell>
          <cell r="AH194">
            <v>2261914</v>
          </cell>
          <cell r="AI194">
            <v>563731</v>
          </cell>
          <cell r="AJ194">
            <v>2825645</v>
          </cell>
          <cell r="AK194">
            <v>1441947</v>
          </cell>
          <cell r="AL194">
            <v>578366</v>
          </cell>
          <cell r="AM194">
            <v>2020313</v>
          </cell>
          <cell r="AN194">
            <v>8191628</v>
          </cell>
          <cell r="AO194">
            <v>1307435</v>
          </cell>
          <cell r="AP194">
            <v>580974</v>
          </cell>
          <cell r="AQ194">
            <v>1888409</v>
          </cell>
          <cell r="AR194">
            <v>2451554</v>
          </cell>
          <cell r="AS194">
            <v>653463</v>
          </cell>
          <cell r="AT194">
            <v>3105017</v>
          </cell>
          <cell r="AU194">
            <v>3300499</v>
          </cell>
          <cell r="AV194">
            <v>804079</v>
          </cell>
          <cell r="AW194">
            <v>4104578</v>
          </cell>
          <cell r="AX194">
            <v>2004340</v>
          </cell>
          <cell r="AY194">
            <v>679791</v>
          </cell>
          <cell r="AZ194">
            <v>2684131</v>
          </cell>
          <cell r="BA194">
            <v>11782135</v>
          </cell>
          <cell r="BB194">
            <v>668202</v>
          </cell>
          <cell r="BC194">
            <v>591897</v>
          </cell>
          <cell r="BD194">
            <v>257210</v>
          </cell>
          <cell r="BE194">
            <v>239402</v>
          </cell>
          <cell r="BF194">
            <v>1756711</v>
          </cell>
          <cell r="BG194">
            <v>6352</v>
          </cell>
          <cell r="BH194">
            <v>9142</v>
          </cell>
          <cell r="BI194">
            <v>1848</v>
          </cell>
          <cell r="BJ194">
            <v>16663</v>
          </cell>
          <cell r="BK194">
            <v>34005</v>
          </cell>
          <cell r="BL194">
            <v>224402</v>
          </cell>
          <cell r="BM194">
            <v>260101</v>
          </cell>
          <cell r="BN194">
            <v>20006</v>
          </cell>
          <cell r="BO194">
            <v>62171</v>
          </cell>
          <cell r="BP194">
            <v>566680</v>
          </cell>
          <cell r="BQ194">
            <v>237008</v>
          </cell>
          <cell r="BR194">
            <v>217861</v>
          </cell>
          <cell r="BS194">
            <v>33718</v>
          </cell>
          <cell r="BT194">
            <v>119566</v>
          </cell>
          <cell r="BU194">
            <v>608153</v>
          </cell>
          <cell r="BV194">
            <v>2965549</v>
          </cell>
          <cell r="BW194">
            <v>202715</v>
          </cell>
          <cell r="BX194">
            <v>212012</v>
          </cell>
          <cell r="BY194">
            <v>52187</v>
          </cell>
          <cell r="BZ194">
            <v>44018</v>
          </cell>
          <cell r="CA194">
            <v>510932</v>
          </cell>
          <cell r="CB194">
            <v>182929</v>
          </cell>
          <cell r="CC194">
            <v>216034</v>
          </cell>
          <cell r="CD194">
            <v>139755</v>
          </cell>
          <cell r="CE194">
            <v>85722</v>
          </cell>
          <cell r="CF194">
            <v>624440</v>
          </cell>
          <cell r="CG194">
            <v>592185</v>
          </cell>
          <cell r="CH194">
            <v>634993</v>
          </cell>
          <cell r="CI194">
            <v>137963</v>
          </cell>
          <cell r="CJ194">
            <v>120995</v>
          </cell>
          <cell r="CK194">
            <v>1486136</v>
          </cell>
          <cell r="CL194">
            <v>499017</v>
          </cell>
          <cell r="CM194">
            <v>470198</v>
          </cell>
          <cell r="CN194">
            <v>136265</v>
          </cell>
          <cell r="CO194">
            <v>131184</v>
          </cell>
          <cell r="CP194">
            <v>1236664</v>
          </cell>
          <cell r="CQ194">
            <v>3858172</v>
          </cell>
          <cell r="CR194">
            <v>362766</v>
          </cell>
          <cell r="CS194">
            <v>346391</v>
          </cell>
          <cell r="CT194">
            <v>144885</v>
          </cell>
          <cell r="CU194">
            <v>137531</v>
          </cell>
          <cell r="CV194">
            <v>991573</v>
          </cell>
          <cell r="CW194">
            <v>440587</v>
          </cell>
          <cell r="CX194">
            <v>529987</v>
          </cell>
          <cell r="CY194">
            <v>186230</v>
          </cell>
          <cell r="CZ194">
            <v>158549</v>
          </cell>
          <cell r="DA194">
            <v>1315353</v>
          </cell>
          <cell r="DB194">
            <v>921814</v>
          </cell>
          <cell r="DC194">
            <v>969482</v>
          </cell>
          <cell r="DD194">
            <v>234053</v>
          </cell>
          <cell r="DE194">
            <v>229296</v>
          </cell>
          <cell r="DF194">
            <v>2354645</v>
          </cell>
          <cell r="DG194">
            <v>633989</v>
          </cell>
          <cell r="DH194">
            <v>640957</v>
          </cell>
          <cell r="DI194">
            <v>184292</v>
          </cell>
          <cell r="DJ194">
            <v>225447</v>
          </cell>
          <cell r="DK194">
            <v>1684685</v>
          </cell>
          <cell r="DL194">
            <v>6346256</v>
          </cell>
        </row>
        <row r="195">
          <cell r="A195" t="str">
            <v>ВППМосква (Домодедово)ЦФО</v>
          </cell>
          <cell r="B195" t="str">
            <v>Центральный аппарат</v>
          </cell>
          <cell r="C195" t="str">
            <v>Москва (Домодедово)</v>
          </cell>
          <cell r="D195" t="str">
            <v>ВПП</v>
          </cell>
          <cell r="E195" t="str">
            <v>ВПП</v>
          </cell>
          <cell r="F195" t="str">
            <v>да</v>
          </cell>
          <cell r="G195" t="str">
            <v>ЦФО</v>
          </cell>
          <cell r="H195" t="str">
            <v>Московская область</v>
          </cell>
          <cell r="I195" t="str">
            <v>Не является признаком отнесения к МТК</v>
          </cell>
          <cell r="J195" t="str">
            <v>Не является признаком отнесения к МТК</v>
          </cell>
          <cell r="K195" t="str">
            <v>нет</v>
          </cell>
          <cell r="L195" t="str">
            <v>не применимо</v>
          </cell>
          <cell r="M195" t="str">
            <v>не применимо</v>
          </cell>
          <cell r="N195">
            <v>23476800</v>
          </cell>
          <cell r="O195">
            <v>1476445</v>
          </cell>
          <cell r="P195">
            <v>948128</v>
          </cell>
          <cell r="Q195">
            <v>2424573</v>
          </cell>
          <cell r="R195">
            <v>2410315</v>
          </cell>
          <cell r="S195">
            <v>1157714</v>
          </cell>
          <cell r="T195">
            <v>3568029</v>
          </cell>
          <cell r="U195">
            <v>3508040</v>
          </cell>
          <cell r="V195">
            <v>1358470</v>
          </cell>
          <cell r="W195">
            <v>4866510</v>
          </cell>
          <cell r="X195">
            <v>1785188</v>
          </cell>
          <cell r="Y195">
            <v>1042184</v>
          </cell>
          <cell r="Z195">
            <v>2827372</v>
          </cell>
          <cell r="AA195">
            <v>13686484</v>
          </cell>
          <cell r="AB195">
            <v>1582804</v>
          </cell>
          <cell r="AC195">
            <v>873290</v>
          </cell>
          <cell r="AD195">
            <v>2456094</v>
          </cell>
          <cell r="AE195">
            <v>2533569</v>
          </cell>
          <cell r="AF195">
            <v>1180883</v>
          </cell>
          <cell r="AG195">
            <v>3714452</v>
          </cell>
          <cell r="AH195">
            <v>3361530</v>
          </cell>
          <cell r="AI195">
            <v>1359383</v>
          </cell>
          <cell r="AJ195">
            <v>4720913</v>
          </cell>
          <cell r="AK195">
            <v>1614831</v>
          </cell>
          <cell r="AL195">
            <v>941383</v>
          </cell>
          <cell r="AM195">
            <v>2556214</v>
          </cell>
          <cell r="AN195">
            <v>13447673</v>
          </cell>
          <cell r="AO195">
            <v>1341902</v>
          </cell>
          <cell r="AP195">
            <v>745091</v>
          </cell>
          <cell r="AQ195">
            <v>2086993</v>
          </cell>
          <cell r="AR195">
            <v>2328634</v>
          </cell>
          <cell r="AS195">
            <v>921119</v>
          </cell>
          <cell r="AT195">
            <v>3249753</v>
          </cell>
          <cell r="AU195">
            <v>2830982</v>
          </cell>
          <cell r="AV195">
            <v>1113973</v>
          </cell>
          <cell r="AW195">
            <v>3944955</v>
          </cell>
          <cell r="AX195">
            <v>1682906</v>
          </cell>
          <cell r="AY195">
            <v>915768</v>
          </cell>
          <cell r="AZ195">
            <v>2598674</v>
          </cell>
          <cell r="BA195">
            <v>11880375</v>
          </cell>
          <cell r="BB195">
            <v>661002</v>
          </cell>
          <cell r="BC195">
            <v>578038</v>
          </cell>
          <cell r="BD195">
            <v>342744</v>
          </cell>
          <cell r="BE195">
            <v>313352</v>
          </cell>
          <cell r="BF195">
            <v>1895136</v>
          </cell>
          <cell r="BG195">
            <v>4011</v>
          </cell>
          <cell r="BH195">
            <v>6878</v>
          </cell>
          <cell r="BI195">
            <v>527</v>
          </cell>
          <cell r="BJ195">
            <v>14229</v>
          </cell>
          <cell r="BK195">
            <v>25645</v>
          </cell>
          <cell r="BL195">
            <v>160611</v>
          </cell>
          <cell r="BM195">
            <v>206267</v>
          </cell>
          <cell r="BN195">
            <v>14082</v>
          </cell>
          <cell r="BO195">
            <v>92138</v>
          </cell>
          <cell r="BP195">
            <v>473098</v>
          </cell>
          <cell r="BQ195">
            <v>181235</v>
          </cell>
          <cell r="BR195">
            <v>177643</v>
          </cell>
          <cell r="BS195">
            <v>31900</v>
          </cell>
          <cell r="BT195">
            <v>125950</v>
          </cell>
          <cell r="BU195">
            <v>516728</v>
          </cell>
          <cell r="BV195">
            <v>2910607</v>
          </cell>
          <cell r="BW195">
            <v>185042</v>
          </cell>
          <cell r="BX195">
            <v>211475</v>
          </cell>
          <cell r="BY195">
            <v>80980</v>
          </cell>
          <cell r="BZ195">
            <v>93648</v>
          </cell>
          <cell r="CA195">
            <v>571145</v>
          </cell>
          <cell r="CB195">
            <v>185042</v>
          </cell>
          <cell r="CC195">
            <v>287476</v>
          </cell>
          <cell r="CD195">
            <v>239262</v>
          </cell>
          <cell r="CE195">
            <v>173278</v>
          </cell>
          <cell r="CF195">
            <v>885058</v>
          </cell>
          <cell r="CG195">
            <v>540846</v>
          </cell>
          <cell r="CH195">
            <v>597838</v>
          </cell>
          <cell r="CI195">
            <v>366853</v>
          </cell>
          <cell r="CJ195">
            <v>304396</v>
          </cell>
          <cell r="CK195">
            <v>1809933</v>
          </cell>
          <cell r="CL195">
            <v>515177</v>
          </cell>
          <cell r="CM195">
            <v>503685</v>
          </cell>
          <cell r="CN195">
            <v>363871</v>
          </cell>
          <cell r="CO195">
            <v>347891</v>
          </cell>
          <cell r="CP195">
            <v>1730624</v>
          </cell>
          <cell r="CQ195">
            <v>4996760</v>
          </cell>
          <cell r="CR195">
            <v>286202</v>
          </cell>
          <cell r="CS195">
            <v>301593</v>
          </cell>
          <cell r="CT195">
            <v>338860</v>
          </cell>
          <cell r="CU195">
            <v>292586</v>
          </cell>
          <cell r="CV195">
            <v>1219241</v>
          </cell>
          <cell r="CW195">
            <v>298447</v>
          </cell>
          <cell r="CX195">
            <v>365716</v>
          </cell>
          <cell r="CY195">
            <v>362475</v>
          </cell>
          <cell r="CZ195">
            <v>325888</v>
          </cell>
          <cell r="DA195">
            <v>1352526</v>
          </cell>
          <cell r="DB195">
            <v>513356</v>
          </cell>
          <cell r="DC195">
            <v>566685</v>
          </cell>
          <cell r="DD195">
            <v>418289</v>
          </cell>
          <cell r="DE195">
            <v>404080</v>
          </cell>
          <cell r="DF195">
            <v>1902410</v>
          </cell>
          <cell r="DG195">
            <v>499065</v>
          </cell>
          <cell r="DH195">
            <v>751355</v>
          </cell>
          <cell r="DI195">
            <v>336295</v>
          </cell>
          <cell r="DJ195">
            <v>409577</v>
          </cell>
          <cell r="DK195">
            <v>1996292</v>
          </cell>
          <cell r="DL195">
            <v>6470469</v>
          </cell>
        </row>
        <row r="196">
          <cell r="A196" t="str">
            <v>ВППМосква (Шереметьево)ЦФО</v>
          </cell>
          <cell r="B196" t="str">
            <v>Центральный аппарат</v>
          </cell>
          <cell r="C196" t="str">
            <v>Москва (Шереметьево)</v>
          </cell>
          <cell r="D196" t="str">
            <v>ВПП</v>
          </cell>
          <cell r="E196" t="str">
            <v>ВПП</v>
          </cell>
          <cell r="F196" t="str">
            <v>да</v>
          </cell>
          <cell r="G196" t="str">
            <v>ЦФО</v>
          </cell>
          <cell r="H196" t="str">
            <v>Московская область</v>
          </cell>
          <cell r="I196" t="str">
            <v>Не является признаком отнесения к МТК</v>
          </cell>
          <cell r="J196" t="str">
            <v>Не является признаком отнесения к МТК</v>
          </cell>
          <cell r="K196" t="str">
            <v>нет</v>
          </cell>
          <cell r="L196" t="str">
            <v>не применимо</v>
          </cell>
          <cell r="M196" t="str">
            <v>не применимо</v>
          </cell>
          <cell r="N196">
            <v>84779280</v>
          </cell>
          <cell r="O196">
            <v>2744531</v>
          </cell>
          <cell r="P196">
            <v>997725</v>
          </cell>
          <cell r="Q196">
            <v>3742256</v>
          </cell>
          <cell r="R196">
            <v>3447035</v>
          </cell>
          <cell r="S196">
            <v>1379598</v>
          </cell>
          <cell r="T196">
            <v>4826633</v>
          </cell>
          <cell r="U196">
            <v>3986884</v>
          </cell>
          <cell r="V196">
            <v>1701433</v>
          </cell>
          <cell r="W196">
            <v>5688317</v>
          </cell>
          <cell r="X196">
            <v>3165596</v>
          </cell>
          <cell r="Y196">
            <v>1261279</v>
          </cell>
          <cell r="Z196">
            <v>4426875</v>
          </cell>
          <cell r="AA196">
            <v>18684081</v>
          </cell>
          <cell r="AB196">
            <v>2917888</v>
          </cell>
          <cell r="AC196">
            <v>1076974</v>
          </cell>
          <cell r="AD196">
            <v>3994862</v>
          </cell>
          <cell r="AE196">
            <v>3753178</v>
          </cell>
          <cell r="AF196">
            <v>1731186</v>
          </cell>
          <cell r="AG196">
            <v>5484364</v>
          </cell>
          <cell r="AH196">
            <v>4449879</v>
          </cell>
          <cell r="AI196">
            <v>1983019</v>
          </cell>
          <cell r="AJ196">
            <v>6432898</v>
          </cell>
          <cell r="AK196">
            <v>3542755</v>
          </cell>
          <cell r="AL196">
            <v>1388311</v>
          </cell>
          <cell r="AM196">
            <v>4931066</v>
          </cell>
          <cell r="AN196">
            <v>20843190</v>
          </cell>
          <cell r="AO196">
            <v>1638246</v>
          </cell>
          <cell r="AP196">
            <v>2795608</v>
          </cell>
          <cell r="AQ196">
            <v>4433854</v>
          </cell>
          <cell r="AR196">
            <v>5648743</v>
          </cell>
          <cell r="AS196">
            <v>106967</v>
          </cell>
          <cell r="AT196">
            <v>5755710</v>
          </cell>
          <cell r="AU196">
            <v>4700332</v>
          </cell>
          <cell r="AV196">
            <v>2127843</v>
          </cell>
          <cell r="AW196">
            <v>6828175</v>
          </cell>
          <cell r="AX196">
            <v>3698920</v>
          </cell>
          <cell r="AY196">
            <v>1377596</v>
          </cell>
          <cell r="AZ196">
            <v>5076516</v>
          </cell>
          <cell r="BA196">
            <v>22094255</v>
          </cell>
          <cell r="BB196">
            <v>1478946</v>
          </cell>
          <cell r="BC196">
            <v>1262107</v>
          </cell>
          <cell r="BD196">
            <v>427141</v>
          </cell>
          <cell r="BE196">
            <v>432109</v>
          </cell>
          <cell r="BF196">
            <v>3600303</v>
          </cell>
          <cell r="BG196">
            <v>38680</v>
          </cell>
          <cell r="BH196">
            <v>30616</v>
          </cell>
          <cell r="BI196">
            <v>2862</v>
          </cell>
          <cell r="BJ196">
            <v>21556</v>
          </cell>
          <cell r="BK196">
            <v>93714</v>
          </cell>
          <cell r="BL196">
            <v>375504</v>
          </cell>
          <cell r="BM196">
            <v>453406</v>
          </cell>
          <cell r="BN196">
            <v>21949</v>
          </cell>
          <cell r="BO196">
            <v>53919</v>
          </cell>
          <cell r="BP196">
            <v>904778</v>
          </cell>
          <cell r="BQ196">
            <v>468643</v>
          </cell>
          <cell r="BR196">
            <v>409492</v>
          </cell>
          <cell r="BS196">
            <v>80245</v>
          </cell>
          <cell r="BT196">
            <v>84544</v>
          </cell>
          <cell r="BU196">
            <v>1042924</v>
          </cell>
          <cell r="BV196">
            <v>5641719</v>
          </cell>
          <cell r="BW196">
            <v>362861</v>
          </cell>
          <cell r="BX196">
            <v>368732</v>
          </cell>
          <cell r="BY196">
            <v>140931</v>
          </cell>
          <cell r="BZ196">
            <v>71250</v>
          </cell>
          <cell r="CA196">
            <v>943774</v>
          </cell>
          <cell r="CB196">
            <v>585329</v>
          </cell>
          <cell r="CC196">
            <v>621381</v>
          </cell>
          <cell r="CD196">
            <v>259691</v>
          </cell>
          <cell r="CE196">
            <v>159542</v>
          </cell>
          <cell r="CF196">
            <v>1625943</v>
          </cell>
          <cell r="CG196">
            <v>1406772</v>
          </cell>
          <cell r="CH196">
            <v>1488308</v>
          </cell>
          <cell r="CI196">
            <v>311692</v>
          </cell>
          <cell r="CJ196">
            <v>268108</v>
          </cell>
          <cell r="CK196">
            <v>3474880</v>
          </cell>
          <cell r="CL196">
            <v>1244223</v>
          </cell>
          <cell r="CM196">
            <v>1225851</v>
          </cell>
          <cell r="CN196">
            <v>327440</v>
          </cell>
          <cell r="CO196">
            <v>344176</v>
          </cell>
          <cell r="CP196">
            <v>3141690</v>
          </cell>
          <cell r="CQ196">
            <v>9186287</v>
          </cell>
          <cell r="CR196">
            <v>741850</v>
          </cell>
          <cell r="CS196">
            <v>743164</v>
          </cell>
          <cell r="CT196">
            <v>240232</v>
          </cell>
          <cell r="CU196">
            <v>215367</v>
          </cell>
          <cell r="CV196">
            <v>1940613</v>
          </cell>
          <cell r="CW196">
            <v>294459</v>
          </cell>
          <cell r="CX196">
            <v>349833</v>
          </cell>
          <cell r="CY196">
            <v>100595</v>
          </cell>
          <cell r="CZ196">
            <v>92655</v>
          </cell>
          <cell r="DA196">
            <v>837542</v>
          </cell>
          <cell r="DB196">
            <v>693474</v>
          </cell>
          <cell r="DC196">
            <v>732608</v>
          </cell>
          <cell r="DD196">
            <v>164066</v>
          </cell>
          <cell r="DE196">
            <v>154141</v>
          </cell>
          <cell r="DF196">
            <v>1744289</v>
          </cell>
          <cell r="DG196">
            <v>673312</v>
          </cell>
          <cell r="DH196">
            <v>782675</v>
          </cell>
          <cell r="DI196">
            <v>135144</v>
          </cell>
          <cell r="DJ196">
            <v>169870</v>
          </cell>
          <cell r="DK196">
            <v>1761001</v>
          </cell>
          <cell r="DL196">
            <v>6283445</v>
          </cell>
        </row>
        <row r="197">
          <cell r="A197" t="str">
            <v>ДАПП ПУПМугур-АксыСФО</v>
          </cell>
          <cell r="B197" t="str">
            <v>Новосибирский</v>
          </cell>
          <cell r="C197" t="str">
            <v>Мугур-Аксы</v>
          </cell>
          <cell r="D197" t="str">
            <v>АПП</v>
          </cell>
          <cell r="E197" t="str">
            <v>ДАПП ПУП</v>
          </cell>
          <cell r="F197" t="str">
            <v>нет</v>
          </cell>
          <cell r="G197" t="str">
            <v>СФО</v>
          </cell>
          <cell r="H197" t="str">
            <v>Республика Тыва</v>
          </cell>
          <cell r="I197" t="str">
            <v>Восток</v>
          </cell>
          <cell r="J197" t="str">
            <v>РМК</v>
          </cell>
          <cell r="K197" t="str">
            <v>нет</v>
          </cell>
          <cell r="L197" t="str">
            <v>Монголия</v>
          </cell>
          <cell r="M197" t="str">
            <v>Харигийн-Гол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</row>
        <row r="198">
          <cell r="A198" t="str">
            <v>ВППМурманскСЗФО</v>
          </cell>
          <cell r="B198" t="str">
            <v>Мурманский</v>
          </cell>
          <cell r="C198" t="str">
            <v>Мурманск</v>
          </cell>
          <cell r="D198" t="str">
            <v>ВПП</v>
          </cell>
          <cell r="E198" t="str">
            <v>ВПП</v>
          </cell>
          <cell r="F198" t="str">
            <v>да</v>
          </cell>
          <cell r="G198" t="str">
            <v>СЗФО</v>
          </cell>
          <cell r="H198" t="str">
            <v>Мурманская область</v>
          </cell>
          <cell r="I198" t="str">
            <v>Не является признаком отнесения к МТК</v>
          </cell>
          <cell r="J198" t="str">
            <v>Не является признаком отнесения к МТК</v>
          </cell>
          <cell r="K198" t="str">
            <v>да</v>
          </cell>
          <cell r="L198" t="str">
            <v>не применимо</v>
          </cell>
          <cell r="M198" t="str">
            <v>не применимо</v>
          </cell>
          <cell r="N198">
            <v>1401600</v>
          </cell>
          <cell r="O198">
            <v>666</v>
          </cell>
          <cell r="P198">
            <v>24</v>
          </cell>
          <cell r="Q198">
            <v>690</v>
          </cell>
          <cell r="R198">
            <v>8947</v>
          </cell>
          <cell r="S198">
            <v>723</v>
          </cell>
          <cell r="T198">
            <v>9670</v>
          </cell>
          <cell r="U198">
            <v>13372</v>
          </cell>
          <cell r="V198">
            <v>1308</v>
          </cell>
          <cell r="W198">
            <v>14680</v>
          </cell>
          <cell r="X198">
            <v>4671</v>
          </cell>
          <cell r="Y198">
            <v>33</v>
          </cell>
          <cell r="Z198">
            <v>4704</v>
          </cell>
          <cell r="AA198">
            <v>29744</v>
          </cell>
          <cell r="AB198">
            <v>746</v>
          </cell>
          <cell r="AC198">
            <v>35</v>
          </cell>
          <cell r="AD198">
            <v>781</v>
          </cell>
          <cell r="AE198">
            <v>11005</v>
          </cell>
          <cell r="AF198">
            <v>1179</v>
          </cell>
          <cell r="AG198">
            <v>12184</v>
          </cell>
          <cell r="AH198">
            <v>16438</v>
          </cell>
          <cell r="AI198">
            <v>864</v>
          </cell>
          <cell r="AJ198">
            <v>17302</v>
          </cell>
          <cell r="AK198">
            <v>4258</v>
          </cell>
          <cell r="AL198">
            <v>52</v>
          </cell>
          <cell r="AM198">
            <v>4310</v>
          </cell>
          <cell r="AN198">
            <v>34577</v>
          </cell>
          <cell r="AO198">
            <v>584</v>
          </cell>
          <cell r="AP198">
            <v>34</v>
          </cell>
          <cell r="AQ198">
            <v>618</v>
          </cell>
          <cell r="AR198">
            <v>8246</v>
          </cell>
          <cell r="AS198">
            <v>1091</v>
          </cell>
          <cell r="AT198">
            <v>9337</v>
          </cell>
          <cell r="AU198">
            <v>13712</v>
          </cell>
          <cell r="AV198">
            <v>715</v>
          </cell>
          <cell r="AW198">
            <v>14427</v>
          </cell>
          <cell r="AX198">
            <v>3926</v>
          </cell>
          <cell r="AY198">
            <v>94</v>
          </cell>
          <cell r="AZ198">
            <v>4020</v>
          </cell>
          <cell r="BA198">
            <v>28402</v>
          </cell>
          <cell r="BB198">
            <v>147</v>
          </cell>
          <cell r="BC198">
            <v>155</v>
          </cell>
          <cell r="BD198">
            <v>9</v>
          </cell>
          <cell r="BE198">
            <v>12</v>
          </cell>
          <cell r="BF198">
            <v>323</v>
          </cell>
          <cell r="BG198">
            <v>619</v>
          </cell>
          <cell r="BH198">
            <v>562</v>
          </cell>
          <cell r="BI198">
            <v>492</v>
          </cell>
          <cell r="BJ198">
            <v>127</v>
          </cell>
          <cell r="BK198">
            <v>1800</v>
          </cell>
          <cell r="BL198">
            <v>378</v>
          </cell>
          <cell r="BM198">
            <v>166</v>
          </cell>
          <cell r="BN198">
            <v>209</v>
          </cell>
          <cell r="BO198">
            <v>16</v>
          </cell>
          <cell r="BP198">
            <v>769</v>
          </cell>
          <cell r="BQ198">
            <v>285</v>
          </cell>
          <cell r="BR198">
            <v>348</v>
          </cell>
          <cell r="BS198">
            <v>1423</v>
          </cell>
          <cell r="BT198">
            <v>274</v>
          </cell>
          <cell r="BU198">
            <v>2330</v>
          </cell>
          <cell r="BV198">
            <v>5222</v>
          </cell>
          <cell r="BW198">
            <v>7</v>
          </cell>
          <cell r="BX198">
            <v>8</v>
          </cell>
          <cell r="BY198">
            <v>1977</v>
          </cell>
          <cell r="BZ198">
            <v>323</v>
          </cell>
          <cell r="CA198">
            <v>2315</v>
          </cell>
          <cell r="CB198">
            <v>353</v>
          </cell>
          <cell r="CC198">
            <v>384</v>
          </cell>
          <cell r="CD198">
            <v>1431</v>
          </cell>
          <cell r="CE198">
            <v>171</v>
          </cell>
          <cell r="CF198">
            <v>2339</v>
          </cell>
          <cell r="CG198">
            <v>201</v>
          </cell>
          <cell r="CH198">
            <v>188</v>
          </cell>
          <cell r="CI198">
            <v>61</v>
          </cell>
          <cell r="CJ198">
            <v>48</v>
          </cell>
          <cell r="CK198">
            <v>498</v>
          </cell>
          <cell r="CL198">
            <v>1358</v>
          </cell>
          <cell r="CM198">
            <v>1347</v>
          </cell>
          <cell r="CN198">
            <v>21</v>
          </cell>
          <cell r="CO198">
            <v>28</v>
          </cell>
          <cell r="CP198">
            <v>2754</v>
          </cell>
          <cell r="CQ198">
            <v>7906</v>
          </cell>
          <cell r="CR198">
            <v>68</v>
          </cell>
          <cell r="CS198">
            <v>97</v>
          </cell>
          <cell r="CT198">
            <v>8</v>
          </cell>
          <cell r="CU198">
            <v>8</v>
          </cell>
          <cell r="CV198">
            <v>181</v>
          </cell>
          <cell r="CW198">
            <v>0</v>
          </cell>
          <cell r="CX198">
            <v>3</v>
          </cell>
          <cell r="CY198">
            <v>0</v>
          </cell>
          <cell r="CZ198">
            <v>0</v>
          </cell>
          <cell r="DA198">
            <v>3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2</v>
          </cell>
          <cell r="DI198">
            <v>0</v>
          </cell>
          <cell r="DJ198">
            <v>0</v>
          </cell>
          <cell r="DK198">
            <v>2</v>
          </cell>
          <cell r="DL198">
            <v>186</v>
          </cell>
        </row>
        <row r="199">
          <cell r="A199" t="str">
            <v>МППМурманскСЗФО</v>
          </cell>
          <cell r="B199" t="str">
            <v>Мурманский</v>
          </cell>
          <cell r="C199" t="str">
            <v>Мурманск</v>
          </cell>
          <cell r="D199" t="str">
            <v>МПП</v>
          </cell>
          <cell r="E199" t="str">
            <v>МПП</v>
          </cell>
          <cell r="F199" t="str">
            <v>да</v>
          </cell>
          <cell r="G199" t="str">
            <v>СЗФО</v>
          </cell>
          <cell r="H199" t="str">
            <v>Мурманская область</v>
          </cell>
          <cell r="I199" t="str">
            <v>Западный</v>
          </cell>
          <cell r="J199" t="str">
            <v>Морской</v>
          </cell>
          <cell r="K199" t="str">
            <v>да</v>
          </cell>
          <cell r="L199" t="str">
            <v>не применимо</v>
          </cell>
          <cell r="M199" t="str">
            <v>не применимо</v>
          </cell>
          <cell r="N199">
            <v>1401600</v>
          </cell>
          <cell r="O199">
            <v>5843</v>
          </cell>
          <cell r="P199">
            <v>5915</v>
          </cell>
          <cell r="Q199">
            <v>11758</v>
          </cell>
          <cell r="R199">
            <v>7740</v>
          </cell>
          <cell r="S199">
            <v>7571</v>
          </cell>
          <cell r="T199">
            <v>15311</v>
          </cell>
          <cell r="U199">
            <v>8105</v>
          </cell>
          <cell r="V199">
            <v>9058</v>
          </cell>
          <cell r="W199">
            <v>17163</v>
          </cell>
          <cell r="X199">
            <v>8628</v>
          </cell>
          <cell r="Y199">
            <v>7001</v>
          </cell>
          <cell r="Z199">
            <v>15629</v>
          </cell>
          <cell r="AA199">
            <v>59861</v>
          </cell>
          <cell r="AB199">
            <v>7684</v>
          </cell>
          <cell r="AC199">
            <v>6075</v>
          </cell>
          <cell r="AD199">
            <v>13759</v>
          </cell>
          <cell r="AE199">
            <v>7582</v>
          </cell>
          <cell r="AF199">
            <v>7492</v>
          </cell>
          <cell r="AG199">
            <v>15074</v>
          </cell>
          <cell r="AH199">
            <v>8243</v>
          </cell>
          <cell r="AI199">
            <v>12268</v>
          </cell>
          <cell r="AJ199">
            <v>20511</v>
          </cell>
          <cell r="AK199">
            <v>6658</v>
          </cell>
          <cell r="AL199">
            <v>6103</v>
          </cell>
          <cell r="AM199">
            <v>12761</v>
          </cell>
          <cell r="AN199">
            <v>62105</v>
          </cell>
          <cell r="AO199">
            <v>5732</v>
          </cell>
          <cell r="AP199">
            <v>6692</v>
          </cell>
          <cell r="AQ199">
            <v>12424</v>
          </cell>
          <cell r="AR199">
            <v>9937</v>
          </cell>
          <cell r="AS199">
            <v>5221</v>
          </cell>
          <cell r="AT199">
            <v>15158</v>
          </cell>
          <cell r="AU199">
            <v>8956</v>
          </cell>
          <cell r="AV199">
            <v>8475</v>
          </cell>
          <cell r="AW199">
            <v>17431</v>
          </cell>
          <cell r="AX199">
            <v>6550</v>
          </cell>
          <cell r="AY199">
            <v>5735</v>
          </cell>
          <cell r="AZ199">
            <v>12285</v>
          </cell>
          <cell r="BA199">
            <v>57298</v>
          </cell>
          <cell r="BB199">
            <v>2417</v>
          </cell>
          <cell r="BC199">
            <v>3157</v>
          </cell>
          <cell r="BD199">
            <v>2492</v>
          </cell>
          <cell r="BE199">
            <v>2561</v>
          </cell>
          <cell r="BF199">
            <v>10627</v>
          </cell>
          <cell r="BG199">
            <v>4392</v>
          </cell>
          <cell r="BH199">
            <v>4008</v>
          </cell>
          <cell r="BI199">
            <v>2426</v>
          </cell>
          <cell r="BJ199">
            <v>2364</v>
          </cell>
          <cell r="BK199">
            <v>13190</v>
          </cell>
          <cell r="BL199">
            <v>3993</v>
          </cell>
          <cell r="BM199">
            <v>3814</v>
          </cell>
          <cell r="BN199">
            <v>3077</v>
          </cell>
          <cell r="BO199">
            <v>2643</v>
          </cell>
          <cell r="BP199">
            <v>13527</v>
          </cell>
          <cell r="BQ199">
            <v>3931</v>
          </cell>
          <cell r="BR199">
            <v>3610</v>
          </cell>
          <cell r="BS199">
            <v>2633</v>
          </cell>
          <cell r="BT199">
            <v>3052</v>
          </cell>
          <cell r="BU199">
            <v>13226</v>
          </cell>
          <cell r="BV199">
            <v>50570</v>
          </cell>
          <cell r="BW199">
            <v>3485</v>
          </cell>
          <cell r="BX199">
            <v>4075</v>
          </cell>
          <cell r="BY199">
            <v>2541</v>
          </cell>
          <cell r="BZ199">
            <v>2464</v>
          </cell>
          <cell r="CA199">
            <v>12565</v>
          </cell>
          <cell r="CB199">
            <v>4582</v>
          </cell>
          <cell r="CC199">
            <v>3988</v>
          </cell>
          <cell r="CD199">
            <v>2523</v>
          </cell>
          <cell r="CE199">
            <v>2559</v>
          </cell>
          <cell r="CF199">
            <v>13652</v>
          </cell>
          <cell r="CG199">
            <v>5338</v>
          </cell>
          <cell r="CH199">
            <v>5241</v>
          </cell>
          <cell r="CI199">
            <v>2613</v>
          </cell>
          <cell r="CJ199">
            <v>2324</v>
          </cell>
          <cell r="CK199">
            <v>15516</v>
          </cell>
          <cell r="CL199">
            <v>4921</v>
          </cell>
          <cell r="CM199">
            <v>4532</v>
          </cell>
          <cell r="CN199">
            <v>2274</v>
          </cell>
          <cell r="CO199">
            <v>2300</v>
          </cell>
          <cell r="CP199">
            <v>14027</v>
          </cell>
          <cell r="CQ199">
            <v>55760</v>
          </cell>
          <cell r="CR199">
            <v>4111</v>
          </cell>
          <cell r="CS199">
            <v>4304</v>
          </cell>
          <cell r="CT199">
            <v>2418</v>
          </cell>
          <cell r="CU199">
            <v>2550</v>
          </cell>
          <cell r="CV199">
            <v>13383</v>
          </cell>
          <cell r="CW199">
            <v>4779</v>
          </cell>
          <cell r="CX199">
            <v>4523</v>
          </cell>
          <cell r="CY199">
            <v>2651</v>
          </cell>
          <cell r="CZ199">
            <v>2678</v>
          </cell>
          <cell r="DA199">
            <v>14631</v>
          </cell>
          <cell r="DB199">
            <v>5032</v>
          </cell>
          <cell r="DC199">
            <v>4811</v>
          </cell>
          <cell r="DD199">
            <v>2261</v>
          </cell>
          <cell r="DE199">
            <v>2195</v>
          </cell>
          <cell r="DF199">
            <v>14299</v>
          </cell>
          <cell r="DG199">
            <v>4584</v>
          </cell>
          <cell r="DH199">
            <v>4273</v>
          </cell>
          <cell r="DI199">
            <v>2373</v>
          </cell>
          <cell r="DJ199">
            <v>2491</v>
          </cell>
          <cell r="DK199">
            <v>13721</v>
          </cell>
          <cell r="DL199">
            <v>56034</v>
          </cell>
        </row>
        <row r="200">
          <cell r="A200" t="str">
            <v>ВППНальчикСКФО</v>
          </cell>
          <cell r="B200" t="str">
            <v>Северо-Кавказский</v>
          </cell>
          <cell r="C200" t="str">
            <v>Нальчик</v>
          </cell>
          <cell r="D200" t="str">
            <v>ВПП</v>
          </cell>
          <cell r="E200" t="str">
            <v>ВПП</v>
          </cell>
          <cell r="F200" t="str">
            <v>да</v>
          </cell>
          <cell r="G200" t="str">
            <v>СКФО</v>
          </cell>
          <cell r="H200" t="str">
            <v>Кабардино-Балкарская Республика</v>
          </cell>
          <cell r="I200" t="str">
            <v>Не является признаком отнесения к МТК</v>
          </cell>
          <cell r="J200" t="str">
            <v>Не является признаком отнесения к МТК</v>
          </cell>
          <cell r="K200" t="str">
            <v>нет</v>
          </cell>
          <cell r="L200" t="str">
            <v>не применимо</v>
          </cell>
          <cell r="M200" t="str">
            <v>не применимо</v>
          </cell>
          <cell r="N200">
            <v>0</v>
          </cell>
          <cell r="O200">
            <v>5929</v>
          </cell>
          <cell r="P200">
            <v>832</v>
          </cell>
          <cell r="Q200">
            <v>6761</v>
          </cell>
          <cell r="R200">
            <v>6419</v>
          </cell>
          <cell r="S200">
            <v>1431</v>
          </cell>
          <cell r="T200">
            <v>7850</v>
          </cell>
          <cell r="U200">
            <v>8035</v>
          </cell>
          <cell r="V200">
            <v>1502</v>
          </cell>
          <cell r="W200">
            <v>9537</v>
          </cell>
          <cell r="X200">
            <v>4271</v>
          </cell>
          <cell r="Y200">
            <v>525</v>
          </cell>
          <cell r="Z200">
            <v>4796</v>
          </cell>
          <cell r="AA200">
            <v>28944</v>
          </cell>
          <cell r="AB200">
            <v>0</v>
          </cell>
          <cell r="AC200">
            <v>0</v>
          </cell>
          <cell r="AD200">
            <v>0</v>
          </cell>
          <cell r="AE200">
            <v>2</v>
          </cell>
          <cell r="AF200">
            <v>12</v>
          </cell>
          <cell r="AG200">
            <v>14</v>
          </cell>
          <cell r="AH200">
            <v>2674</v>
          </cell>
          <cell r="AI200">
            <v>3</v>
          </cell>
          <cell r="AJ200">
            <v>2677</v>
          </cell>
          <cell r="AK200">
            <v>2</v>
          </cell>
          <cell r="AL200">
            <v>2</v>
          </cell>
          <cell r="AM200">
            <v>4</v>
          </cell>
          <cell r="AN200">
            <v>2695</v>
          </cell>
          <cell r="AO200">
            <v>0</v>
          </cell>
          <cell r="AP200">
            <v>0</v>
          </cell>
          <cell r="AQ200">
            <v>0</v>
          </cell>
          <cell r="AR200">
            <v>1961</v>
          </cell>
          <cell r="AS200">
            <v>200</v>
          </cell>
          <cell r="AT200">
            <v>2161</v>
          </cell>
          <cell r="AU200">
            <v>2556</v>
          </cell>
          <cell r="AV200">
            <v>90</v>
          </cell>
          <cell r="AW200">
            <v>2646</v>
          </cell>
          <cell r="AX200">
            <v>0</v>
          </cell>
          <cell r="AY200">
            <v>16</v>
          </cell>
          <cell r="AZ200">
            <v>16</v>
          </cell>
          <cell r="BA200">
            <v>4823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1</v>
          </cell>
          <cell r="BH200">
            <v>0</v>
          </cell>
          <cell r="BI200">
            <v>4</v>
          </cell>
          <cell r="BJ200">
            <v>4</v>
          </cell>
          <cell r="BK200">
            <v>9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9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123</v>
          </cell>
          <cell r="CC200">
            <v>85</v>
          </cell>
          <cell r="CD200">
            <v>2222</v>
          </cell>
          <cell r="CE200">
            <v>3</v>
          </cell>
          <cell r="CF200">
            <v>2433</v>
          </cell>
          <cell r="CG200">
            <v>1076</v>
          </cell>
          <cell r="CH200">
            <v>1587</v>
          </cell>
          <cell r="CI200">
            <v>4739</v>
          </cell>
          <cell r="CJ200">
            <v>555</v>
          </cell>
          <cell r="CK200">
            <v>7957</v>
          </cell>
          <cell r="CL200">
            <v>1455</v>
          </cell>
          <cell r="CM200">
            <v>1248</v>
          </cell>
          <cell r="CN200">
            <v>557</v>
          </cell>
          <cell r="CO200">
            <v>555</v>
          </cell>
          <cell r="CP200">
            <v>3815</v>
          </cell>
          <cell r="CQ200">
            <v>14205</v>
          </cell>
          <cell r="CR200">
            <v>11</v>
          </cell>
          <cell r="CS200">
            <v>10</v>
          </cell>
          <cell r="CT200">
            <v>2</v>
          </cell>
          <cell r="CU200">
            <v>2</v>
          </cell>
          <cell r="CV200">
            <v>25</v>
          </cell>
          <cell r="CW200">
            <v>495</v>
          </cell>
          <cell r="CX200">
            <v>635</v>
          </cell>
          <cell r="CY200">
            <v>9</v>
          </cell>
          <cell r="CZ200">
            <v>0</v>
          </cell>
          <cell r="DA200">
            <v>1139</v>
          </cell>
          <cell r="DB200">
            <v>3204</v>
          </cell>
          <cell r="DC200">
            <v>3352</v>
          </cell>
          <cell r="DD200">
            <v>41</v>
          </cell>
          <cell r="DE200">
            <v>36</v>
          </cell>
          <cell r="DF200">
            <v>6633</v>
          </cell>
          <cell r="DG200">
            <v>2121</v>
          </cell>
          <cell r="DH200">
            <v>2199</v>
          </cell>
          <cell r="DI200">
            <v>48</v>
          </cell>
          <cell r="DJ200">
            <v>69</v>
          </cell>
          <cell r="DK200">
            <v>4437</v>
          </cell>
          <cell r="DL200">
            <v>12234</v>
          </cell>
        </row>
        <row r="201">
          <cell r="A201" t="str">
            <v>МППНарьян-МарСЗФО</v>
          </cell>
          <cell r="B201" t="str">
            <v>Мурманский</v>
          </cell>
          <cell r="C201" t="str">
            <v>Нарьян-Мар</v>
          </cell>
          <cell r="D201" t="str">
            <v>МПП</v>
          </cell>
          <cell r="E201" t="str">
            <v>МПП</v>
          </cell>
          <cell r="F201" t="str">
            <v>нет</v>
          </cell>
          <cell r="G201" t="str">
            <v>СЗФО</v>
          </cell>
          <cell r="H201" t="str">
            <v>Ненецкий автономный округ</v>
          </cell>
          <cell r="I201" t="str">
            <v>Арктика</v>
          </cell>
          <cell r="J201" t="str">
            <v>Морской</v>
          </cell>
          <cell r="K201" t="str">
            <v>да</v>
          </cell>
          <cell r="L201" t="str">
            <v>не применимо</v>
          </cell>
          <cell r="M201" t="str">
            <v>не применимо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</row>
        <row r="202">
          <cell r="A202" t="str">
            <v>МАППСоловьевскДФО</v>
          </cell>
          <cell r="B202" t="str">
            <v>Читинский</v>
          </cell>
          <cell r="C202" t="str">
            <v>Соловьевск</v>
          </cell>
          <cell r="D202" t="str">
            <v>АПП</v>
          </cell>
          <cell r="E202" t="str">
            <v>МАПП</v>
          </cell>
          <cell r="F202" t="str">
            <v>да</v>
          </cell>
          <cell r="G202" t="str">
            <v>ДФО</v>
          </cell>
          <cell r="H202" t="str">
            <v>Забайкальский край</v>
          </cell>
          <cell r="I202" t="str">
            <v>Восток</v>
          </cell>
          <cell r="J202" t="str">
            <v>РМК</v>
          </cell>
          <cell r="K202" t="str">
            <v>нет</v>
          </cell>
          <cell r="L202" t="str">
            <v>Монголия</v>
          </cell>
          <cell r="M202" t="str">
            <v>Эрэнцав</v>
          </cell>
          <cell r="N202">
            <v>0</v>
          </cell>
          <cell r="O202">
            <v>114</v>
          </cell>
          <cell r="P202">
            <v>1924</v>
          </cell>
          <cell r="Q202">
            <v>2038</v>
          </cell>
          <cell r="R202">
            <v>373</v>
          </cell>
          <cell r="S202">
            <v>1841</v>
          </cell>
          <cell r="T202">
            <v>2214</v>
          </cell>
          <cell r="U202">
            <v>701</v>
          </cell>
          <cell r="V202">
            <v>2383</v>
          </cell>
          <cell r="W202">
            <v>3084</v>
          </cell>
          <cell r="X202">
            <v>348</v>
          </cell>
          <cell r="Y202">
            <v>2379</v>
          </cell>
          <cell r="Z202">
            <v>2727</v>
          </cell>
          <cell r="AA202">
            <v>10063</v>
          </cell>
          <cell r="AB202">
            <v>128</v>
          </cell>
          <cell r="AC202">
            <v>2007</v>
          </cell>
          <cell r="AD202">
            <v>2135</v>
          </cell>
          <cell r="AE202">
            <v>329</v>
          </cell>
          <cell r="AF202">
            <v>2546</v>
          </cell>
          <cell r="AG202">
            <v>2875</v>
          </cell>
          <cell r="AH202">
            <v>401</v>
          </cell>
          <cell r="AI202">
            <v>2792</v>
          </cell>
          <cell r="AJ202">
            <v>3193</v>
          </cell>
          <cell r="AK202">
            <v>440</v>
          </cell>
          <cell r="AL202">
            <v>2385</v>
          </cell>
          <cell r="AM202">
            <v>2825</v>
          </cell>
          <cell r="AN202">
            <v>11028</v>
          </cell>
          <cell r="AO202">
            <v>204</v>
          </cell>
          <cell r="AP202">
            <v>1996</v>
          </cell>
          <cell r="AQ202">
            <v>2200</v>
          </cell>
          <cell r="AR202">
            <v>685</v>
          </cell>
          <cell r="AS202">
            <v>2426</v>
          </cell>
          <cell r="AT202">
            <v>3111</v>
          </cell>
          <cell r="AU202">
            <v>784</v>
          </cell>
          <cell r="AV202">
            <v>2517</v>
          </cell>
          <cell r="AW202">
            <v>3301</v>
          </cell>
          <cell r="AX202">
            <v>615</v>
          </cell>
          <cell r="AY202">
            <v>2332</v>
          </cell>
          <cell r="AZ202">
            <v>2947</v>
          </cell>
          <cell r="BA202">
            <v>11559</v>
          </cell>
          <cell r="BB202">
            <v>115</v>
          </cell>
          <cell r="BC202">
            <v>117</v>
          </cell>
          <cell r="BD202">
            <v>773</v>
          </cell>
          <cell r="BE202">
            <v>784</v>
          </cell>
          <cell r="BF202">
            <v>1789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1789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1</v>
          </cell>
          <cell r="CS202">
            <v>1</v>
          </cell>
          <cell r="CT202">
            <v>0</v>
          </cell>
          <cell r="CU202">
            <v>0</v>
          </cell>
          <cell r="CV202">
            <v>2</v>
          </cell>
          <cell r="CW202">
            <v>172</v>
          </cell>
          <cell r="CX202">
            <v>217</v>
          </cell>
          <cell r="CY202">
            <v>501</v>
          </cell>
          <cell r="CZ202">
            <v>460</v>
          </cell>
          <cell r="DA202">
            <v>1350</v>
          </cell>
          <cell r="DB202">
            <v>310</v>
          </cell>
          <cell r="DC202">
            <v>537</v>
          </cell>
          <cell r="DD202">
            <v>756</v>
          </cell>
          <cell r="DE202">
            <v>733</v>
          </cell>
          <cell r="DF202">
            <v>2336</v>
          </cell>
          <cell r="DG202">
            <v>307</v>
          </cell>
          <cell r="DH202">
            <v>291</v>
          </cell>
          <cell r="DI202">
            <v>686</v>
          </cell>
          <cell r="DJ202">
            <v>706</v>
          </cell>
          <cell r="DK202">
            <v>1990</v>
          </cell>
          <cell r="DL202">
            <v>5678</v>
          </cell>
        </row>
        <row r="203">
          <cell r="A203" t="str">
            <v>МППНаходкаДФО</v>
          </cell>
          <cell r="B203" t="str">
            <v>Владивостокский</v>
          </cell>
          <cell r="C203" t="str">
            <v>Находка</v>
          </cell>
          <cell r="D203" t="str">
            <v>МПП</v>
          </cell>
          <cell r="E203" t="str">
            <v>МПП</v>
          </cell>
          <cell r="F203" t="str">
            <v>да</v>
          </cell>
          <cell r="G203" t="str">
            <v>ДФО</v>
          </cell>
          <cell r="H203" t="str">
            <v>Приморский край</v>
          </cell>
          <cell r="I203" t="str">
            <v>Восток</v>
          </cell>
          <cell r="J203" t="str">
            <v>Порты ДВ</v>
          </cell>
          <cell r="K203" t="str">
            <v>нет</v>
          </cell>
          <cell r="L203" t="str">
            <v>не применимо</v>
          </cell>
          <cell r="M203" t="str">
            <v>не применимо</v>
          </cell>
          <cell r="N203">
            <v>0</v>
          </cell>
          <cell r="O203">
            <v>3556</v>
          </cell>
          <cell r="P203">
            <v>13665</v>
          </cell>
          <cell r="Q203">
            <v>17221</v>
          </cell>
          <cell r="R203">
            <v>3909</v>
          </cell>
          <cell r="S203">
            <v>16947</v>
          </cell>
          <cell r="T203">
            <v>20856</v>
          </cell>
          <cell r="U203">
            <v>3247</v>
          </cell>
          <cell r="V203">
            <v>13331</v>
          </cell>
          <cell r="W203">
            <v>16578</v>
          </cell>
          <cell r="X203">
            <v>5407</v>
          </cell>
          <cell r="Y203">
            <v>15552</v>
          </cell>
          <cell r="Z203">
            <v>20959</v>
          </cell>
          <cell r="AA203">
            <v>75614</v>
          </cell>
          <cell r="AB203">
            <v>3545</v>
          </cell>
          <cell r="AC203">
            <v>11641</v>
          </cell>
          <cell r="AD203">
            <v>15186</v>
          </cell>
          <cell r="AE203">
            <v>4118</v>
          </cell>
          <cell r="AF203">
            <v>15127</v>
          </cell>
          <cell r="AG203">
            <v>19245</v>
          </cell>
          <cell r="AH203">
            <v>2745</v>
          </cell>
          <cell r="AI203">
            <v>13515</v>
          </cell>
          <cell r="AJ203">
            <v>16260</v>
          </cell>
          <cell r="AK203">
            <v>3133</v>
          </cell>
          <cell r="AL203">
            <v>16411</v>
          </cell>
          <cell r="AM203">
            <v>19544</v>
          </cell>
          <cell r="AN203">
            <v>70235</v>
          </cell>
          <cell r="AO203">
            <v>3387</v>
          </cell>
          <cell r="AP203">
            <v>16075</v>
          </cell>
          <cell r="AQ203">
            <v>19462</v>
          </cell>
          <cell r="AR203">
            <v>4083</v>
          </cell>
          <cell r="AS203">
            <v>17458</v>
          </cell>
          <cell r="AT203">
            <v>21541</v>
          </cell>
          <cell r="AU203">
            <v>3543</v>
          </cell>
          <cell r="AV203">
            <v>17538</v>
          </cell>
          <cell r="AW203">
            <v>21081</v>
          </cell>
          <cell r="AX203">
            <v>2383</v>
          </cell>
          <cell r="AY203">
            <v>15169</v>
          </cell>
          <cell r="AZ203">
            <v>17552</v>
          </cell>
          <cell r="BA203">
            <v>79636</v>
          </cell>
          <cell r="BB203">
            <v>1922</v>
          </cell>
          <cell r="BC203">
            <v>1410</v>
          </cell>
          <cell r="BD203">
            <v>4881</v>
          </cell>
          <cell r="BE203">
            <v>4924</v>
          </cell>
          <cell r="BF203">
            <v>13137</v>
          </cell>
          <cell r="BG203">
            <v>3220</v>
          </cell>
          <cell r="BH203">
            <v>2335</v>
          </cell>
          <cell r="BI203">
            <v>5829</v>
          </cell>
          <cell r="BJ203">
            <v>5714</v>
          </cell>
          <cell r="BK203">
            <v>17098</v>
          </cell>
          <cell r="BL203">
            <v>2096</v>
          </cell>
          <cell r="BM203">
            <v>2290</v>
          </cell>
          <cell r="BN203">
            <v>5260</v>
          </cell>
          <cell r="BO203">
            <v>5258</v>
          </cell>
          <cell r="BP203">
            <v>14904</v>
          </cell>
          <cell r="BQ203">
            <v>2423</v>
          </cell>
          <cell r="BR203">
            <v>2543</v>
          </cell>
          <cell r="BS203">
            <v>5516</v>
          </cell>
          <cell r="BT203">
            <v>5013</v>
          </cell>
          <cell r="BU203">
            <v>15495</v>
          </cell>
          <cell r="BV203">
            <v>60634</v>
          </cell>
          <cell r="BW203">
            <v>1860</v>
          </cell>
          <cell r="BX203">
            <v>1999</v>
          </cell>
          <cell r="BY203">
            <v>4901</v>
          </cell>
          <cell r="BZ203">
            <v>4827</v>
          </cell>
          <cell r="CA203">
            <v>13587</v>
          </cell>
          <cell r="CB203">
            <v>2712</v>
          </cell>
          <cell r="CC203">
            <v>1701</v>
          </cell>
          <cell r="CD203">
            <v>5899</v>
          </cell>
          <cell r="CE203">
            <v>5682</v>
          </cell>
          <cell r="CF203">
            <v>15994</v>
          </cell>
          <cell r="CG203">
            <v>3326</v>
          </cell>
          <cell r="CH203">
            <v>2269</v>
          </cell>
          <cell r="CI203">
            <v>4890</v>
          </cell>
          <cell r="CJ203">
            <v>5081</v>
          </cell>
          <cell r="CK203">
            <v>15566</v>
          </cell>
          <cell r="CL203">
            <v>2097</v>
          </cell>
          <cell r="CM203">
            <v>2770</v>
          </cell>
          <cell r="CN203">
            <v>5756</v>
          </cell>
          <cell r="CO203">
            <v>5150</v>
          </cell>
          <cell r="CP203">
            <v>15773</v>
          </cell>
          <cell r="CQ203">
            <v>60920</v>
          </cell>
          <cell r="CR203">
            <v>1749</v>
          </cell>
          <cell r="CS203">
            <v>1514</v>
          </cell>
          <cell r="CT203">
            <v>4643</v>
          </cell>
          <cell r="CU203">
            <v>4571</v>
          </cell>
          <cell r="CV203">
            <v>12477</v>
          </cell>
          <cell r="CW203">
            <v>2442</v>
          </cell>
          <cell r="CX203">
            <v>1158</v>
          </cell>
          <cell r="CY203">
            <v>4680</v>
          </cell>
          <cell r="CZ203">
            <v>4480</v>
          </cell>
          <cell r="DA203">
            <v>12760</v>
          </cell>
          <cell r="DB203">
            <v>1580</v>
          </cell>
          <cell r="DC203">
            <v>1465</v>
          </cell>
          <cell r="DD203">
            <v>4858</v>
          </cell>
          <cell r="DE203">
            <v>4600</v>
          </cell>
          <cell r="DF203">
            <v>12503</v>
          </cell>
          <cell r="DG203">
            <v>1472</v>
          </cell>
          <cell r="DH203">
            <v>1957</v>
          </cell>
          <cell r="DI203">
            <v>5428</v>
          </cell>
          <cell r="DJ203">
            <v>5149</v>
          </cell>
          <cell r="DK203">
            <v>14006</v>
          </cell>
          <cell r="DL203">
            <v>51746</v>
          </cell>
        </row>
        <row r="204">
          <cell r="A204" t="str">
            <v>МППНевельскДФО</v>
          </cell>
          <cell r="B204" t="str">
            <v>Владивостокский</v>
          </cell>
          <cell r="C204" t="str">
            <v>Невельск</v>
          </cell>
          <cell r="D204" t="str">
            <v>МПП</v>
          </cell>
          <cell r="E204" t="str">
            <v>МПП</v>
          </cell>
          <cell r="F204" t="str">
            <v>да</v>
          </cell>
          <cell r="G204" t="str">
            <v>ДФО</v>
          </cell>
          <cell r="H204" t="str">
            <v>Сахалинская область</v>
          </cell>
          <cell r="I204" t="str">
            <v>Арктика</v>
          </cell>
          <cell r="J204" t="str">
            <v>Морской</v>
          </cell>
          <cell r="K204" t="str">
            <v>нет</v>
          </cell>
          <cell r="L204" t="str">
            <v>не применимо</v>
          </cell>
          <cell r="M204" t="str">
            <v>не применимо</v>
          </cell>
          <cell r="N204">
            <v>0</v>
          </cell>
          <cell r="O204">
            <v>4632</v>
          </cell>
          <cell r="P204">
            <v>252</v>
          </cell>
          <cell r="Q204">
            <v>4884</v>
          </cell>
          <cell r="R204">
            <v>6408</v>
          </cell>
          <cell r="S204">
            <v>1217</v>
          </cell>
          <cell r="T204">
            <v>7625</v>
          </cell>
          <cell r="U204">
            <v>4294</v>
          </cell>
          <cell r="V204">
            <v>2812</v>
          </cell>
          <cell r="W204">
            <v>7106</v>
          </cell>
          <cell r="X204">
            <v>6182</v>
          </cell>
          <cell r="Y204">
            <v>370</v>
          </cell>
          <cell r="Z204">
            <v>6552</v>
          </cell>
          <cell r="AA204">
            <v>26167</v>
          </cell>
          <cell r="AB204">
            <v>4779</v>
          </cell>
          <cell r="AC204">
            <v>242</v>
          </cell>
          <cell r="AD204">
            <v>5021</v>
          </cell>
          <cell r="AE204">
            <v>5235</v>
          </cell>
          <cell r="AF204">
            <v>1258</v>
          </cell>
          <cell r="AG204">
            <v>6493</v>
          </cell>
          <cell r="AH204">
            <v>4008</v>
          </cell>
          <cell r="AI204">
            <v>2831</v>
          </cell>
          <cell r="AJ204">
            <v>6839</v>
          </cell>
          <cell r="AK204">
            <v>5264</v>
          </cell>
          <cell r="AL204">
            <v>566</v>
          </cell>
          <cell r="AM204">
            <v>5830</v>
          </cell>
          <cell r="AN204">
            <v>24183</v>
          </cell>
          <cell r="AO204">
            <v>4607</v>
          </cell>
          <cell r="AP204">
            <v>158</v>
          </cell>
          <cell r="AQ204">
            <v>4765</v>
          </cell>
          <cell r="AR204">
            <v>5037</v>
          </cell>
          <cell r="AS204">
            <v>1466</v>
          </cell>
          <cell r="AT204">
            <v>6503</v>
          </cell>
          <cell r="AU204">
            <v>6861</v>
          </cell>
          <cell r="AV204">
            <v>2407</v>
          </cell>
          <cell r="AW204">
            <v>9268</v>
          </cell>
          <cell r="AX204">
            <v>5858</v>
          </cell>
          <cell r="AY204">
            <v>454</v>
          </cell>
          <cell r="AZ204">
            <v>6312</v>
          </cell>
          <cell r="BA204">
            <v>26848</v>
          </cell>
          <cell r="BB204">
            <v>2250</v>
          </cell>
          <cell r="BC204">
            <v>2211</v>
          </cell>
          <cell r="BD204">
            <v>142</v>
          </cell>
          <cell r="BE204">
            <v>165</v>
          </cell>
          <cell r="BF204">
            <v>4768</v>
          </cell>
          <cell r="BG204">
            <v>2546</v>
          </cell>
          <cell r="BH204">
            <v>1858</v>
          </cell>
          <cell r="BI204">
            <v>122</v>
          </cell>
          <cell r="BJ204">
            <v>100</v>
          </cell>
          <cell r="BK204">
            <v>4626</v>
          </cell>
          <cell r="BL204">
            <v>2106</v>
          </cell>
          <cell r="BM204">
            <v>1576</v>
          </cell>
          <cell r="BN204">
            <v>123</v>
          </cell>
          <cell r="BO204">
            <v>118</v>
          </cell>
          <cell r="BP204">
            <v>3923</v>
          </cell>
          <cell r="BQ204">
            <v>2839</v>
          </cell>
          <cell r="BR204">
            <v>2672</v>
          </cell>
          <cell r="BS204">
            <v>159</v>
          </cell>
          <cell r="BT204">
            <v>76</v>
          </cell>
          <cell r="BU204">
            <v>5746</v>
          </cell>
          <cell r="BV204">
            <v>19063</v>
          </cell>
          <cell r="BW204">
            <v>1765</v>
          </cell>
          <cell r="BX204">
            <v>1908</v>
          </cell>
          <cell r="BY204">
            <v>79</v>
          </cell>
          <cell r="BZ204">
            <v>157</v>
          </cell>
          <cell r="CA204">
            <v>3909</v>
          </cell>
          <cell r="CB204">
            <v>3457</v>
          </cell>
          <cell r="CC204">
            <v>1896</v>
          </cell>
          <cell r="CD204">
            <v>158</v>
          </cell>
          <cell r="CE204">
            <v>155</v>
          </cell>
          <cell r="CF204">
            <v>5666</v>
          </cell>
          <cell r="CG204">
            <v>1306</v>
          </cell>
          <cell r="CH204">
            <v>1174</v>
          </cell>
          <cell r="CI204">
            <v>203</v>
          </cell>
          <cell r="CJ204">
            <v>220</v>
          </cell>
          <cell r="CK204">
            <v>2903</v>
          </cell>
          <cell r="CL204">
            <v>2281</v>
          </cell>
          <cell r="CM204">
            <v>1840</v>
          </cell>
          <cell r="CN204">
            <v>66</v>
          </cell>
          <cell r="CO204">
            <v>85</v>
          </cell>
          <cell r="CP204">
            <v>4272</v>
          </cell>
          <cell r="CQ204">
            <v>16750</v>
          </cell>
          <cell r="CR204">
            <v>2310</v>
          </cell>
          <cell r="CS204">
            <v>1926</v>
          </cell>
          <cell r="CT204">
            <v>92</v>
          </cell>
          <cell r="CU204">
            <v>71</v>
          </cell>
          <cell r="CV204">
            <v>4399</v>
          </cell>
          <cell r="CW204">
            <v>2321</v>
          </cell>
          <cell r="CX204">
            <v>1901</v>
          </cell>
          <cell r="CY204">
            <v>110</v>
          </cell>
          <cell r="CZ204">
            <v>85</v>
          </cell>
          <cell r="DA204">
            <v>4417</v>
          </cell>
          <cell r="DB204">
            <v>1412</v>
          </cell>
          <cell r="DC204">
            <v>1269</v>
          </cell>
          <cell r="DD204">
            <v>147</v>
          </cell>
          <cell r="DE204">
            <v>127</v>
          </cell>
          <cell r="DF204">
            <v>2955</v>
          </cell>
          <cell r="DG204">
            <v>2632</v>
          </cell>
          <cell r="DH204">
            <v>2188</v>
          </cell>
          <cell r="DI204">
            <v>128</v>
          </cell>
          <cell r="DJ204">
            <v>145</v>
          </cell>
          <cell r="DK204">
            <v>5093</v>
          </cell>
          <cell r="DL204">
            <v>16864</v>
          </cell>
        </row>
        <row r="205">
          <cell r="A205" t="str">
            <v>ЖДППНеверовскаяСФО</v>
          </cell>
          <cell r="B205" t="str">
            <v>Новосибирский</v>
          </cell>
          <cell r="C205" t="str">
            <v>Неверовская</v>
          </cell>
          <cell r="D205" t="str">
            <v>ЖДПП</v>
          </cell>
          <cell r="E205" t="str">
            <v>ЖДПП</v>
          </cell>
          <cell r="F205" t="str">
            <v>да</v>
          </cell>
          <cell r="G205" t="str">
            <v>СФО</v>
          </cell>
          <cell r="H205" t="str">
            <v>Алтайский край</v>
          </cell>
          <cell r="I205" t="str">
            <v>Не является признаком отнесения к МТК</v>
          </cell>
          <cell r="J205" t="str">
            <v>Не является признаком отнесения к МТК</v>
          </cell>
          <cell r="K205" t="str">
            <v>нет</v>
          </cell>
          <cell r="L205" t="str">
            <v>Республика Казахстан</v>
          </cell>
          <cell r="M205" t="str">
            <v>Жезкент</v>
          </cell>
          <cell r="N205">
            <v>87600</v>
          </cell>
          <cell r="O205">
            <v>205</v>
          </cell>
          <cell r="P205">
            <v>3141</v>
          </cell>
          <cell r="Q205">
            <v>3346</v>
          </cell>
          <cell r="R205">
            <v>239</v>
          </cell>
          <cell r="S205">
            <v>2002</v>
          </cell>
          <cell r="T205">
            <v>2241</v>
          </cell>
          <cell r="U205">
            <v>156</v>
          </cell>
          <cell r="V205">
            <v>1865</v>
          </cell>
          <cell r="W205">
            <v>2021</v>
          </cell>
          <cell r="X205">
            <v>187</v>
          </cell>
          <cell r="Y205">
            <v>1651</v>
          </cell>
          <cell r="Z205">
            <v>1838</v>
          </cell>
          <cell r="AA205">
            <v>9446</v>
          </cell>
          <cell r="AB205">
            <v>182</v>
          </cell>
          <cell r="AC205">
            <v>1586</v>
          </cell>
          <cell r="AD205">
            <v>1768</v>
          </cell>
          <cell r="AE205">
            <v>177</v>
          </cell>
          <cell r="AF205">
            <v>1519</v>
          </cell>
          <cell r="AG205">
            <v>1696</v>
          </cell>
          <cell r="AH205">
            <v>160</v>
          </cell>
          <cell r="AI205">
            <v>1262</v>
          </cell>
          <cell r="AJ205">
            <v>1422</v>
          </cell>
          <cell r="AK205">
            <v>154</v>
          </cell>
          <cell r="AL205">
            <v>1156</v>
          </cell>
          <cell r="AM205">
            <v>1310</v>
          </cell>
          <cell r="AN205">
            <v>6196</v>
          </cell>
          <cell r="AO205">
            <v>194</v>
          </cell>
          <cell r="AP205">
            <v>1093</v>
          </cell>
          <cell r="AQ205">
            <v>1287</v>
          </cell>
          <cell r="AR205">
            <v>171</v>
          </cell>
          <cell r="AS205">
            <v>1083</v>
          </cell>
          <cell r="AT205">
            <v>1254</v>
          </cell>
          <cell r="AU205">
            <v>128</v>
          </cell>
          <cell r="AV205">
            <v>961</v>
          </cell>
          <cell r="AW205">
            <v>1089</v>
          </cell>
          <cell r="AX205">
            <v>99</v>
          </cell>
          <cell r="AY205">
            <v>991</v>
          </cell>
          <cell r="AZ205">
            <v>1090</v>
          </cell>
          <cell r="BA205">
            <v>4720</v>
          </cell>
          <cell r="BB205">
            <v>78</v>
          </cell>
          <cell r="BC205">
            <v>80</v>
          </cell>
          <cell r="BD205">
            <v>507</v>
          </cell>
          <cell r="BE205">
            <v>506</v>
          </cell>
          <cell r="BF205">
            <v>1171</v>
          </cell>
          <cell r="BG205">
            <v>57</v>
          </cell>
          <cell r="BH205">
            <v>55</v>
          </cell>
          <cell r="BI205">
            <v>604</v>
          </cell>
          <cell r="BJ205">
            <v>600</v>
          </cell>
          <cell r="BK205">
            <v>1316</v>
          </cell>
          <cell r="BL205">
            <v>105</v>
          </cell>
          <cell r="BM205">
            <v>109</v>
          </cell>
          <cell r="BN205">
            <v>682</v>
          </cell>
          <cell r="BO205">
            <v>682</v>
          </cell>
          <cell r="BP205">
            <v>1578</v>
          </cell>
          <cell r="BQ205">
            <v>120</v>
          </cell>
          <cell r="BR205">
            <v>117</v>
          </cell>
          <cell r="BS205">
            <v>671</v>
          </cell>
          <cell r="BT205">
            <v>657</v>
          </cell>
          <cell r="BU205">
            <v>1565</v>
          </cell>
          <cell r="BV205">
            <v>5630</v>
          </cell>
          <cell r="BW205">
            <v>76</v>
          </cell>
          <cell r="BX205">
            <v>79</v>
          </cell>
          <cell r="BY205">
            <v>591</v>
          </cell>
          <cell r="BZ205">
            <v>590</v>
          </cell>
          <cell r="CA205">
            <v>1336</v>
          </cell>
          <cell r="CB205">
            <v>60</v>
          </cell>
          <cell r="CC205">
            <v>59</v>
          </cell>
          <cell r="CD205">
            <v>716</v>
          </cell>
          <cell r="CE205">
            <v>719</v>
          </cell>
          <cell r="CF205">
            <v>1554</v>
          </cell>
          <cell r="CG205">
            <v>51</v>
          </cell>
          <cell r="CH205">
            <v>51</v>
          </cell>
          <cell r="CI205">
            <v>610</v>
          </cell>
          <cell r="CJ205">
            <v>610</v>
          </cell>
          <cell r="CK205">
            <v>1322</v>
          </cell>
          <cell r="CL205">
            <v>46</v>
          </cell>
          <cell r="CM205">
            <v>46</v>
          </cell>
          <cell r="CN205">
            <v>605</v>
          </cell>
          <cell r="CO205">
            <v>605</v>
          </cell>
          <cell r="CP205">
            <v>1302</v>
          </cell>
          <cell r="CQ205">
            <v>5514</v>
          </cell>
          <cell r="CR205">
            <v>44</v>
          </cell>
          <cell r="CS205">
            <v>45</v>
          </cell>
          <cell r="CT205">
            <v>563</v>
          </cell>
          <cell r="CU205">
            <v>562</v>
          </cell>
          <cell r="CV205">
            <v>1214</v>
          </cell>
          <cell r="CW205">
            <v>42</v>
          </cell>
          <cell r="CX205">
            <v>41</v>
          </cell>
          <cell r="CY205">
            <v>569</v>
          </cell>
          <cell r="CZ205">
            <v>569</v>
          </cell>
          <cell r="DA205">
            <v>1221</v>
          </cell>
          <cell r="DB205">
            <v>0</v>
          </cell>
          <cell r="DC205">
            <v>0</v>
          </cell>
          <cell r="DD205">
            <v>547</v>
          </cell>
          <cell r="DE205">
            <v>547</v>
          </cell>
          <cell r="DF205">
            <v>1094</v>
          </cell>
          <cell r="DG205">
            <v>0</v>
          </cell>
          <cell r="DH205">
            <v>0</v>
          </cell>
          <cell r="DI205">
            <v>544</v>
          </cell>
          <cell r="DJ205">
            <v>546</v>
          </cell>
          <cell r="DK205">
            <v>1090</v>
          </cell>
          <cell r="DL205">
            <v>4619</v>
          </cell>
        </row>
        <row r="206">
          <cell r="A206" t="str">
            <v>ДАППНевольноеСФО</v>
          </cell>
          <cell r="B206" t="str">
            <v>Новосибирский</v>
          </cell>
          <cell r="C206" t="str">
            <v>Невольное</v>
          </cell>
          <cell r="D206" t="str">
            <v>АПП</v>
          </cell>
          <cell r="E206" t="str">
            <v>ДАПП</v>
          </cell>
          <cell r="F206" t="str">
            <v>да</v>
          </cell>
          <cell r="G206" t="str">
            <v>СФО</v>
          </cell>
          <cell r="H206" t="str">
            <v>Омская область</v>
          </cell>
          <cell r="I206" t="str">
            <v>Не является признаком отнесения к МТК</v>
          </cell>
          <cell r="J206" t="str">
            <v>Не является признаком отнесения к МТК</v>
          </cell>
          <cell r="K206" t="str">
            <v>нет</v>
          </cell>
          <cell r="L206" t="str">
            <v>Республика Казахстан</v>
          </cell>
          <cell r="M206" t="str">
            <v>Амангельды</v>
          </cell>
          <cell r="N206">
            <v>0</v>
          </cell>
          <cell r="O206">
            <v>5363</v>
          </cell>
          <cell r="P206">
            <v>5348</v>
          </cell>
          <cell r="Q206">
            <v>10711</v>
          </cell>
          <cell r="R206">
            <v>8809</v>
          </cell>
          <cell r="S206">
            <v>7177</v>
          </cell>
          <cell r="T206">
            <v>15986</v>
          </cell>
          <cell r="U206">
            <v>13539</v>
          </cell>
          <cell r="V206">
            <v>11152</v>
          </cell>
          <cell r="W206">
            <v>24691</v>
          </cell>
          <cell r="X206">
            <v>7555</v>
          </cell>
          <cell r="Y206">
            <v>8127</v>
          </cell>
          <cell r="Z206">
            <v>15682</v>
          </cell>
          <cell r="AA206">
            <v>67070</v>
          </cell>
          <cell r="AB206">
            <v>6058</v>
          </cell>
          <cell r="AC206">
            <v>6289</v>
          </cell>
          <cell r="AD206">
            <v>12347</v>
          </cell>
          <cell r="AE206">
            <v>7372</v>
          </cell>
          <cell r="AF206">
            <v>7285</v>
          </cell>
          <cell r="AG206">
            <v>14657</v>
          </cell>
          <cell r="AH206">
            <v>12778</v>
          </cell>
          <cell r="AI206">
            <v>11237</v>
          </cell>
          <cell r="AJ206">
            <v>24015</v>
          </cell>
          <cell r="AK206">
            <v>6544</v>
          </cell>
          <cell r="AL206">
            <v>7829</v>
          </cell>
          <cell r="AM206">
            <v>14373</v>
          </cell>
          <cell r="AN206">
            <v>65392</v>
          </cell>
          <cell r="AO206">
            <v>4650</v>
          </cell>
          <cell r="AP206">
            <v>5680</v>
          </cell>
          <cell r="AQ206">
            <v>10330</v>
          </cell>
          <cell r="AR206">
            <v>7743</v>
          </cell>
          <cell r="AS206">
            <v>7219</v>
          </cell>
          <cell r="AT206">
            <v>14962</v>
          </cell>
          <cell r="AU206">
            <v>12209</v>
          </cell>
          <cell r="AV206">
            <v>11500</v>
          </cell>
          <cell r="AW206">
            <v>23709</v>
          </cell>
          <cell r="AX206">
            <v>5644</v>
          </cell>
          <cell r="AY206">
            <v>6246</v>
          </cell>
          <cell r="AZ206">
            <v>11890</v>
          </cell>
          <cell r="BA206">
            <v>60891</v>
          </cell>
          <cell r="BB206">
            <v>1907</v>
          </cell>
          <cell r="BC206">
            <v>1746</v>
          </cell>
          <cell r="BD206">
            <v>2119</v>
          </cell>
          <cell r="BE206">
            <v>2192</v>
          </cell>
          <cell r="BF206">
            <v>7964</v>
          </cell>
          <cell r="BG206">
            <v>71</v>
          </cell>
          <cell r="BH206">
            <v>52</v>
          </cell>
          <cell r="BI206">
            <v>347</v>
          </cell>
          <cell r="BJ206">
            <v>204</v>
          </cell>
          <cell r="BK206">
            <v>674</v>
          </cell>
          <cell r="BL206">
            <v>499</v>
          </cell>
          <cell r="BM206">
            <v>431</v>
          </cell>
          <cell r="BN206">
            <v>699</v>
          </cell>
          <cell r="BO206">
            <v>656</v>
          </cell>
          <cell r="BP206">
            <v>2285</v>
          </cell>
          <cell r="BQ206">
            <v>295</v>
          </cell>
          <cell r="BR206">
            <v>298</v>
          </cell>
          <cell r="BS206">
            <v>540</v>
          </cell>
          <cell r="BT206">
            <v>550</v>
          </cell>
          <cell r="BU206">
            <v>1683</v>
          </cell>
          <cell r="BV206">
            <v>12606</v>
          </cell>
          <cell r="BW206">
            <v>237</v>
          </cell>
          <cell r="BX206">
            <v>192</v>
          </cell>
          <cell r="BY206">
            <v>472</v>
          </cell>
          <cell r="BZ206">
            <v>427</v>
          </cell>
          <cell r="CA206">
            <v>1328</v>
          </cell>
          <cell r="CB206">
            <v>357</v>
          </cell>
          <cell r="CC206">
            <v>376</v>
          </cell>
          <cell r="CD206">
            <v>663</v>
          </cell>
          <cell r="CE206">
            <v>615</v>
          </cell>
          <cell r="CF206">
            <v>2011</v>
          </cell>
          <cell r="CG206">
            <v>572</v>
          </cell>
          <cell r="CH206">
            <v>615</v>
          </cell>
          <cell r="CI206">
            <v>806</v>
          </cell>
          <cell r="CJ206">
            <v>845</v>
          </cell>
          <cell r="CK206">
            <v>2838</v>
          </cell>
          <cell r="CL206">
            <v>678</v>
          </cell>
          <cell r="CM206">
            <v>795</v>
          </cell>
          <cell r="CN206">
            <v>1148</v>
          </cell>
          <cell r="CO206">
            <v>1123</v>
          </cell>
          <cell r="CP206">
            <v>3744</v>
          </cell>
          <cell r="CQ206">
            <v>9921</v>
          </cell>
          <cell r="CR206">
            <v>692</v>
          </cell>
          <cell r="CS206">
            <v>552</v>
          </cell>
          <cell r="CT206">
            <v>713</v>
          </cell>
          <cell r="CU206">
            <v>732</v>
          </cell>
          <cell r="CV206">
            <v>2689</v>
          </cell>
          <cell r="CW206">
            <v>2415</v>
          </cell>
          <cell r="CX206">
            <v>2668</v>
          </cell>
          <cell r="CY206">
            <v>2105</v>
          </cell>
          <cell r="CZ206">
            <v>2023</v>
          </cell>
          <cell r="DA206">
            <v>9211</v>
          </cell>
          <cell r="DB206">
            <v>4859</v>
          </cell>
          <cell r="DC206">
            <v>4909</v>
          </cell>
          <cell r="DD206">
            <v>3465</v>
          </cell>
          <cell r="DE206">
            <v>3509</v>
          </cell>
          <cell r="DF206">
            <v>16742</v>
          </cell>
          <cell r="DG206">
            <v>1924</v>
          </cell>
          <cell r="DH206">
            <v>1933</v>
          </cell>
          <cell r="DI206">
            <v>2311</v>
          </cell>
          <cell r="DJ206">
            <v>2168</v>
          </cell>
          <cell r="DK206">
            <v>8336</v>
          </cell>
          <cell r="DL206">
            <v>36978</v>
          </cell>
        </row>
        <row r="207">
          <cell r="A207" t="str">
            <v>ЖДППНежегольЦФО</v>
          </cell>
          <cell r="B207" t="str">
            <v>Белгородский</v>
          </cell>
          <cell r="C207" t="str">
            <v>Нежеголь</v>
          </cell>
          <cell r="D207" t="str">
            <v>ЖДПП</v>
          </cell>
          <cell r="E207" t="str">
            <v>ЖДПП</v>
          </cell>
          <cell r="F207" t="str">
            <v>да</v>
          </cell>
          <cell r="G207" t="str">
            <v>ЦФО</v>
          </cell>
          <cell r="H207" t="str">
            <v>Белгородская область</v>
          </cell>
          <cell r="I207" t="str">
            <v>Западный</v>
          </cell>
          <cell r="J207" t="str">
            <v>Сухопутный</v>
          </cell>
          <cell r="K207" t="str">
            <v>нет</v>
          </cell>
          <cell r="L207" t="str">
            <v>Украина</v>
          </cell>
          <cell r="M207" t="str">
            <v>Волчанск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</row>
        <row r="208">
          <cell r="A208" t="str">
            <v>ЖДППНестеровСЗФО</v>
          </cell>
          <cell r="B208" t="str">
            <v>Калининградский</v>
          </cell>
          <cell r="C208" t="str">
            <v>Нестеров</v>
          </cell>
          <cell r="D208" t="str">
            <v>ЖДПП</v>
          </cell>
          <cell r="E208" t="str">
            <v>ЖДПП</v>
          </cell>
          <cell r="F208" t="str">
            <v>да</v>
          </cell>
          <cell r="G208" t="str">
            <v>СЗФО</v>
          </cell>
          <cell r="H208" t="str">
            <v>Калининградская область</v>
          </cell>
          <cell r="I208" t="str">
            <v>Западный</v>
          </cell>
          <cell r="J208" t="str">
            <v>Сухопутный</v>
          </cell>
          <cell r="K208" t="str">
            <v>нет</v>
          </cell>
          <cell r="L208" t="str">
            <v>Литовская Республика</v>
          </cell>
          <cell r="M208" t="str">
            <v>Кибартай</v>
          </cell>
          <cell r="N208">
            <v>0</v>
          </cell>
          <cell r="O208">
            <v>88135</v>
          </cell>
          <cell r="P208">
            <v>2430</v>
          </cell>
          <cell r="Q208">
            <v>90565</v>
          </cell>
          <cell r="R208">
            <v>114488</v>
          </cell>
          <cell r="S208">
            <v>3164</v>
          </cell>
          <cell r="T208">
            <v>117652</v>
          </cell>
          <cell r="U208">
            <v>182916</v>
          </cell>
          <cell r="V208">
            <v>4461</v>
          </cell>
          <cell r="W208">
            <v>187377</v>
          </cell>
          <cell r="X208">
            <v>97907</v>
          </cell>
          <cell r="Y208">
            <v>4669</v>
          </cell>
          <cell r="Z208">
            <v>102576</v>
          </cell>
          <cell r="AA208">
            <v>498170</v>
          </cell>
          <cell r="AB208">
            <v>95701</v>
          </cell>
          <cell r="AC208">
            <v>3734</v>
          </cell>
          <cell r="AD208">
            <v>99435</v>
          </cell>
          <cell r="AE208">
            <v>124313</v>
          </cell>
          <cell r="AF208">
            <v>7465</v>
          </cell>
          <cell r="AG208">
            <v>131778</v>
          </cell>
          <cell r="AH208">
            <v>172750</v>
          </cell>
          <cell r="AI208">
            <v>5635</v>
          </cell>
          <cell r="AJ208">
            <v>178385</v>
          </cell>
          <cell r="AK208">
            <v>97724</v>
          </cell>
          <cell r="AL208">
            <v>3926</v>
          </cell>
          <cell r="AM208">
            <v>101650</v>
          </cell>
          <cell r="AN208">
            <v>511248</v>
          </cell>
          <cell r="AO208">
            <v>86271</v>
          </cell>
          <cell r="AP208">
            <v>3757</v>
          </cell>
          <cell r="AQ208">
            <v>90028</v>
          </cell>
          <cell r="AR208">
            <v>120574</v>
          </cell>
          <cell r="AS208">
            <v>4623</v>
          </cell>
          <cell r="AT208">
            <v>125197</v>
          </cell>
          <cell r="AU208">
            <v>188346</v>
          </cell>
          <cell r="AV208">
            <v>6047</v>
          </cell>
          <cell r="AW208">
            <v>194393</v>
          </cell>
          <cell r="AX208">
            <v>95581</v>
          </cell>
          <cell r="AY208">
            <v>4273</v>
          </cell>
          <cell r="AZ208">
            <v>99854</v>
          </cell>
          <cell r="BA208">
            <v>509472</v>
          </cell>
          <cell r="BB208">
            <v>34610</v>
          </cell>
          <cell r="BC208">
            <v>36874</v>
          </cell>
          <cell r="BD208">
            <v>1613</v>
          </cell>
          <cell r="BE208">
            <v>1647</v>
          </cell>
          <cell r="BF208">
            <v>74744</v>
          </cell>
          <cell r="BG208">
            <v>1247</v>
          </cell>
          <cell r="BH208">
            <v>1323</v>
          </cell>
          <cell r="BI208">
            <v>345</v>
          </cell>
          <cell r="BJ208">
            <v>344</v>
          </cell>
          <cell r="BK208">
            <v>3259</v>
          </cell>
          <cell r="BL208">
            <v>13182</v>
          </cell>
          <cell r="BM208">
            <v>14343</v>
          </cell>
          <cell r="BN208">
            <v>430</v>
          </cell>
          <cell r="BO208">
            <v>429</v>
          </cell>
          <cell r="BP208">
            <v>28384</v>
          </cell>
          <cell r="BQ208">
            <v>16590</v>
          </cell>
          <cell r="BR208">
            <v>15437</v>
          </cell>
          <cell r="BS208">
            <v>594</v>
          </cell>
          <cell r="BT208">
            <v>592</v>
          </cell>
          <cell r="BU208">
            <v>33213</v>
          </cell>
          <cell r="BV208">
            <v>139600</v>
          </cell>
          <cell r="BW208">
            <v>16956</v>
          </cell>
          <cell r="BX208">
            <v>18591</v>
          </cell>
          <cell r="BY208">
            <v>211</v>
          </cell>
          <cell r="BZ208">
            <v>210</v>
          </cell>
          <cell r="CA208">
            <v>35968</v>
          </cell>
          <cell r="CB208">
            <v>28764</v>
          </cell>
          <cell r="CC208">
            <v>29634</v>
          </cell>
          <cell r="CD208">
            <v>494</v>
          </cell>
          <cell r="CE208">
            <v>502</v>
          </cell>
          <cell r="CF208">
            <v>59394</v>
          </cell>
          <cell r="CG208">
            <v>37094</v>
          </cell>
          <cell r="CH208">
            <v>39136</v>
          </cell>
          <cell r="CI208">
            <v>1897</v>
          </cell>
          <cell r="CJ208">
            <v>820</v>
          </cell>
          <cell r="CK208">
            <v>78947</v>
          </cell>
          <cell r="CL208">
            <v>21263</v>
          </cell>
          <cell r="CM208">
            <v>20676</v>
          </cell>
          <cell r="CN208">
            <v>1937</v>
          </cell>
          <cell r="CO208">
            <v>913</v>
          </cell>
          <cell r="CP208">
            <v>44789</v>
          </cell>
          <cell r="CQ208">
            <v>219098</v>
          </cell>
          <cell r="CR208">
            <v>19234</v>
          </cell>
          <cell r="CS208">
            <v>20482</v>
          </cell>
          <cell r="CT208">
            <v>1731</v>
          </cell>
          <cell r="CU208">
            <v>630</v>
          </cell>
          <cell r="CV208">
            <v>42077</v>
          </cell>
          <cell r="CW208">
            <v>29972</v>
          </cell>
          <cell r="CX208">
            <v>32421</v>
          </cell>
          <cell r="CY208">
            <v>810</v>
          </cell>
          <cell r="CZ208">
            <v>700</v>
          </cell>
          <cell r="DA208">
            <v>63903</v>
          </cell>
          <cell r="DB208">
            <v>45339</v>
          </cell>
          <cell r="DC208">
            <v>48141</v>
          </cell>
          <cell r="DD208">
            <v>766</v>
          </cell>
          <cell r="DE208">
            <v>768</v>
          </cell>
          <cell r="DF208">
            <v>95014</v>
          </cell>
          <cell r="DG208">
            <v>23883</v>
          </cell>
          <cell r="DH208">
            <v>23527</v>
          </cell>
          <cell r="DI208">
            <v>659</v>
          </cell>
          <cell r="DJ208">
            <v>712</v>
          </cell>
          <cell r="DK208">
            <v>48781</v>
          </cell>
          <cell r="DL208">
            <v>249775</v>
          </cell>
        </row>
        <row r="209">
          <cell r="A209" t="str">
            <v>МАППНехотеевкаЦФО</v>
          </cell>
          <cell r="B209" t="str">
            <v>Белгородский</v>
          </cell>
          <cell r="C209" t="str">
            <v>Нехотеевка</v>
          </cell>
          <cell r="D209" t="str">
            <v>АПП</v>
          </cell>
          <cell r="E209" t="str">
            <v>МАПП</v>
          </cell>
          <cell r="F209" t="str">
            <v>да</v>
          </cell>
          <cell r="G209" t="str">
            <v>ЦФО</v>
          </cell>
          <cell r="H209" t="str">
            <v>Белгородская область</v>
          </cell>
          <cell r="I209" t="str">
            <v>Западный</v>
          </cell>
          <cell r="J209" t="str">
            <v>Сухопутный</v>
          </cell>
          <cell r="K209" t="str">
            <v>нет</v>
          </cell>
          <cell r="L209" t="str">
            <v>Украина</v>
          </cell>
          <cell r="M209" t="str">
            <v>Гоптовка</v>
          </cell>
          <cell r="N209">
            <v>4064640</v>
          </cell>
          <cell r="O209">
            <v>158325</v>
          </cell>
          <cell r="P209">
            <v>606094</v>
          </cell>
          <cell r="Q209">
            <v>764419</v>
          </cell>
          <cell r="R209">
            <v>249904</v>
          </cell>
          <cell r="S209">
            <v>793488</v>
          </cell>
          <cell r="T209">
            <v>1043392</v>
          </cell>
          <cell r="U209">
            <v>300844</v>
          </cell>
          <cell r="V209">
            <v>884895</v>
          </cell>
          <cell r="W209">
            <v>1185739</v>
          </cell>
          <cell r="X209">
            <v>291162</v>
          </cell>
          <cell r="Y209">
            <v>764510</v>
          </cell>
          <cell r="Z209">
            <v>1055672</v>
          </cell>
          <cell r="AA209">
            <v>4049222</v>
          </cell>
          <cell r="AB209">
            <v>180343</v>
          </cell>
          <cell r="AC209">
            <v>600473</v>
          </cell>
          <cell r="AD209">
            <v>780816</v>
          </cell>
          <cell r="AE209">
            <v>248292</v>
          </cell>
          <cell r="AF209">
            <v>754777</v>
          </cell>
          <cell r="AG209">
            <v>1003069</v>
          </cell>
          <cell r="AH209">
            <v>256704</v>
          </cell>
          <cell r="AI209">
            <v>818207</v>
          </cell>
          <cell r="AJ209">
            <v>1074911</v>
          </cell>
          <cell r="AK209">
            <v>175828</v>
          </cell>
          <cell r="AL209">
            <v>646133</v>
          </cell>
          <cell r="AM209">
            <v>821961</v>
          </cell>
          <cell r="AN209">
            <v>3680757</v>
          </cell>
          <cell r="AO209">
            <v>112042</v>
          </cell>
          <cell r="AP209">
            <v>525401</v>
          </cell>
          <cell r="AQ209">
            <v>637443</v>
          </cell>
          <cell r="AR209">
            <v>199283</v>
          </cell>
          <cell r="AS209">
            <v>689360</v>
          </cell>
          <cell r="AT209">
            <v>888643</v>
          </cell>
          <cell r="AU209">
            <v>274997</v>
          </cell>
          <cell r="AV209">
            <v>793585</v>
          </cell>
          <cell r="AW209">
            <v>1068582</v>
          </cell>
          <cell r="AX209">
            <v>220872</v>
          </cell>
          <cell r="AY209">
            <v>662199</v>
          </cell>
          <cell r="AZ209">
            <v>883071</v>
          </cell>
          <cell r="BA209">
            <v>3477739</v>
          </cell>
          <cell r="BB209">
            <v>80452</v>
          </cell>
          <cell r="BC209">
            <v>69594</v>
          </cell>
          <cell r="BD209">
            <v>240329</v>
          </cell>
          <cell r="BE209">
            <v>251846</v>
          </cell>
          <cell r="BF209">
            <v>642221</v>
          </cell>
          <cell r="BG209">
            <v>3687</v>
          </cell>
          <cell r="BH209">
            <v>4794</v>
          </cell>
          <cell r="BI209">
            <v>14666</v>
          </cell>
          <cell r="BJ209">
            <v>33314</v>
          </cell>
          <cell r="BK209">
            <v>56461</v>
          </cell>
          <cell r="BL209">
            <v>29117</v>
          </cell>
          <cell r="BM209">
            <v>27149</v>
          </cell>
          <cell r="BN209">
            <v>92242</v>
          </cell>
          <cell r="BO209">
            <v>107764</v>
          </cell>
          <cell r="BP209">
            <v>256272</v>
          </cell>
          <cell r="BQ209">
            <v>24150</v>
          </cell>
          <cell r="BR209">
            <v>25075</v>
          </cell>
          <cell r="BS209">
            <v>77031</v>
          </cell>
          <cell r="BT209">
            <v>93243</v>
          </cell>
          <cell r="BU209">
            <v>219499</v>
          </cell>
          <cell r="BV209">
            <v>1174453</v>
          </cell>
          <cell r="BW209">
            <v>27493</v>
          </cell>
          <cell r="BX209">
            <v>23110</v>
          </cell>
          <cell r="BY209">
            <v>64031</v>
          </cell>
          <cell r="BZ209">
            <v>77746</v>
          </cell>
          <cell r="CA209">
            <v>192380</v>
          </cell>
          <cell r="CB209">
            <v>40246</v>
          </cell>
          <cell r="CC209">
            <v>52488</v>
          </cell>
          <cell r="CD209">
            <v>98399</v>
          </cell>
          <cell r="CE209">
            <v>117302</v>
          </cell>
          <cell r="CF209">
            <v>308435</v>
          </cell>
          <cell r="CG209">
            <v>81263</v>
          </cell>
          <cell r="CH209">
            <v>69593</v>
          </cell>
          <cell r="CI209">
            <v>133518</v>
          </cell>
          <cell r="CJ209">
            <v>144265</v>
          </cell>
          <cell r="CK209">
            <v>428639</v>
          </cell>
          <cell r="CL209">
            <v>40459</v>
          </cell>
          <cell r="CM209">
            <v>40994</v>
          </cell>
          <cell r="CN209">
            <v>120065</v>
          </cell>
          <cell r="CO209">
            <v>116993</v>
          </cell>
          <cell r="CP209">
            <v>318511</v>
          </cell>
          <cell r="CQ209">
            <v>1247965</v>
          </cell>
          <cell r="CR209">
            <v>22848</v>
          </cell>
          <cell r="CS209">
            <v>16664</v>
          </cell>
          <cell r="CT209">
            <v>68128</v>
          </cell>
          <cell r="CU209">
            <v>58601</v>
          </cell>
          <cell r="CV209">
            <v>166241</v>
          </cell>
          <cell r="CW209">
            <v>51</v>
          </cell>
          <cell r="CX209">
            <v>23</v>
          </cell>
          <cell r="CY209">
            <v>1323</v>
          </cell>
          <cell r="CZ209">
            <v>50</v>
          </cell>
          <cell r="DA209">
            <v>1447</v>
          </cell>
          <cell r="DB209">
            <v>131</v>
          </cell>
          <cell r="DC209">
            <v>132</v>
          </cell>
          <cell r="DD209">
            <v>235</v>
          </cell>
          <cell r="DE209">
            <v>195</v>
          </cell>
          <cell r="DF209">
            <v>693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168381</v>
          </cell>
        </row>
        <row r="210">
          <cell r="A210" t="str">
            <v>ВППНижневартовскУФО</v>
          </cell>
          <cell r="B210" t="str">
            <v>Уральский</v>
          </cell>
          <cell r="C210" t="str">
            <v>Нижневартовск</v>
          </cell>
          <cell r="D210" t="str">
            <v>ВПП</v>
          </cell>
          <cell r="E210" t="str">
            <v>ВПП</v>
          </cell>
          <cell r="F210" t="str">
            <v>да</v>
          </cell>
          <cell r="G210" t="str">
            <v>УФО</v>
          </cell>
          <cell r="H210" t="str">
            <v>Ханты-Мансийский автономный округ - Югра</v>
          </cell>
          <cell r="I210" t="str">
            <v>Не является признаком отнесения к МТК</v>
          </cell>
          <cell r="J210" t="str">
            <v>Не является признаком отнесения к МТК</v>
          </cell>
          <cell r="K210" t="str">
            <v>нет</v>
          </cell>
          <cell r="L210" t="str">
            <v>не применимо</v>
          </cell>
          <cell r="M210" t="str">
            <v>не применимо</v>
          </cell>
          <cell r="N210">
            <v>1314000</v>
          </cell>
          <cell r="O210">
            <v>4127</v>
          </cell>
          <cell r="P210">
            <v>5086</v>
          </cell>
          <cell r="Q210">
            <v>9213</v>
          </cell>
          <cell r="R210">
            <v>8738</v>
          </cell>
          <cell r="S210">
            <v>5146</v>
          </cell>
          <cell r="T210">
            <v>13884</v>
          </cell>
          <cell r="U210">
            <v>22144</v>
          </cell>
          <cell r="V210">
            <v>5974</v>
          </cell>
          <cell r="W210">
            <v>28118</v>
          </cell>
          <cell r="X210">
            <v>3984</v>
          </cell>
          <cell r="Y210">
            <v>5285</v>
          </cell>
          <cell r="Z210">
            <v>9269</v>
          </cell>
          <cell r="AA210">
            <v>60484</v>
          </cell>
          <cell r="AB210">
            <v>6829</v>
          </cell>
          <cell r="AC210">
            <v>4636</v>
          </cell>
          <cell r="AD210">
            <v>11465</v>
          </cell>
          <cell r="AE210">
            <v>9837</v>
          </cell>
          <cell r="AF210">
            <v>4774</v>
          </cell>
          <cell r="AG210">
            <v>14611</v>
          </cell>
          <cell r="AH210">
            <v>19719</v>
          </cell>
          <cell r="AI210">
            <v>4900</v>
          </cell>
          <cell r="AJ210">
            <v>24619</v>
          </cell>
          <cell r="AK210">
            <v>4867</v>
          </cell>
          <cell r="AL210">
            <v>6343</v>
          </cell>
          <cell r="AM210">
            <v>11210</v>
          </cell>
          <cell r="AN210">
            <v>61905</v>
          </cell>
          <cell r="AO210">
            <v>4568</v>
          </cell>
          <cell r="AP210">
            <v>6491</v>
          </cell>
          <cell r="AQ210">
            <v>11059</v>
          </cell>
          <cell r="AR210">
            <v>12888</v>
          </cell>
          <cell r="AS210">
            <v>6966</v>
          </cell>
          <cell r="AT210">
            <v>19854</v>
          </cell>
          <cell r="AU210">
            <v>25144</v>
          </cell>
          <cell r="AV210">
            <v>7749</v>
          </cell>
          <cell r="AW210">
            <v>32893</v>
          </cell>
          <cell r="AX210">
            <v>5971</v>
          </cell>
          <cell r="AY210">
            <v>6967</v>
          </cell>
          <cell r="AZ210">
            <v>12938</v>
          </cell>
          <cell r="BA210">
            <v>76744</v>
          </cell>
          <cell r="BB210">
            <v>2340</v>
          </cell>
          <cell r="BC210">
            <v>1885</v>
          </cell>
          <cell r="BD210">
            <v>3356</v>
          </cell>
          <cell r="BE210">
            <v>2717</v>
          </cell>
          <cell r="BF210">
            <v>10298</v>
          </cell>
          <cell r="BG210">
            <v>253</v>
          </cell>
          <cell r="BH210">
            <v>245</v>
          </cell>
          <cell r="BI210">
            <v>3</v>
          </cell>
          <cell r="BJ210">
            <v>0</v>
          </cell>
          <cell r="BK210">
            <v>501</v>
          </cell>
          <cell r="BL210">
            <v>18</v>
          </cell>
          <cell r="BM210">
            <v>16</v>
          </cell>
          <cell r="BN210">
            <v>0</v>
          </cell>
          <cell r="BO210">
            <v>0</v>
          </cell>
          <cell r="BP210">
            <v>34</v>
          </cell>
          <cell r="BQ210">
            <v>102</v>
          </cell>
          <cell r="BR210">
            <v>259</v>
          </cell>
          <cell r="BS210">
            <v>1637</v>
          </cell>
          <cell r="BT210">
            <v>2479</v>
          </cell>
          <cell r="BU210">
            <v>4477</v>
          </cell>
          <cell r="BV210">
            <v>15310</v>
          </cell>
          <cell r="BW210">
            <v>52</v>
          </cell>
          <cell r="BX210">
            <v>505</v>
          </cell>
          <cell r="BY210">
            <v>903</v>
          </cell>
          <cell r="BZ210">
            <v>1314</v>
          </cell>
          <cell r="CA210">
            <v>2774</v>
          </cell>
          <cell r="CB210">
            <v>39</v>
          </cell>
          <cell r="CC210">
            <v>268</v>
          </cell>
          <cell r="CD210">
            <v>240</v>
          </cell>
          <cell r="CE210">
            <v>946</v>
          </cell>
          <cell r="CF210">
            <v>1493</v>
          </cell>
          <cell r="CG210">
            <v>260</v>
          </cell>
          <cell r="CH210">
            <v>249</v>
          </cell>
          <cell r="CI210">
            <v>0</v>
          </cell>
          <cell r="CJ210">
            <v>97</v>
          </cell>
          <cell r="CK210">
            <v>606</v>
          </cell>
          <cell r="CL210">
            <v>84</v>
          </cell>
          <cell r="CM210">
            <v>89</v>
          </cell>
          <cell r="CN210">
            <v>168</v>
          </cell>
          <cell r="CO210">
            <v>0</v>
          </cell>
          <cell r="CP210">
            <v>341</v>
          </cell>
          <cell r="CQ210">
            <v>5214</v>
          </cell>
          <cell r="CR210">
            <v>77</v>
          </cell>
          <cell r="CS210">
            <v>66</v>
          </cell>
          <cell r="CT210">
            <v>302</v>
          </cell>
          <cell r="CU210">
            <v>0</v>
          </cell>
          <cell r="CV210">
            <v>445</v>
          </cell>
          <cell r="CW210">
            <v>521</v>
          </cell>
          <cell r="CX210">
            <v>1478</v>
          </cell>
          <cell r="CY210">
            <v>4018</v>
          </cell>
          <cell r="CZ210">
            <v>2907</v>
          </cell>
          <cell r="DA210">
            <v>8924</v>
          </cell>
          <cell r="DB210">
            <v>1845</v>
          </cell>
          <cell r="DC210">
            <v>1673</v>
          </cell>
          <cell r="DD210">
            <v>5459</v>
          </cell>
          <cell r="DE210">
            <v>4372</v>
          </cell>
          <cell r="DF210">
            <v>13349</v>
          </cell>
          <cell r="DG210">
            <v>457</v>
          </cell>
          <cell r="DH210">
            <v>446</v>
          </cell>
          <cell r="DI210">
            <v>3371</v>
          </cell>
          <cell r="DJ210">
            <v>3684</v>
          </cell>
          <cell r="DK210">
            <v>7958</v>
          </cell>
          <cell r="DL210">
            <v>30676</v>
          </cell>
        </row>
        <row r="211">
          <cell r="A211" t="str">
            <v>ВППНижнекамск (Бегишево)ПФО</v>
          </cell>
          <cell r="B211" t="str">
            <v>Волгоградский</v>
          </cell>
          <cell r="C211" t="str">
            <v>Нижнекамск (Бегишево)</v>
          </cell>
          <cell r="D211" t="str">
            <v>ВПП</v>
          </cell>
          <cell r="E211" t="str">
            <v>ВПП</v>
          </cell>
          <cell r="F211" t="str">
            <v>да</v>
          </cell>
          <cell r="G211" t="str">
            <v>ПФО</v>
          </cell>
          <cell r="H211" t="str">
            <v>Республика Татарстан</v>
          </cell>
          <cell r="I211" t="str">
            <v>Не является признаком отнесения к МТК</v>
          </cell>
          <cell r="J211" t="str">
            <v>Не является признаком отнесения к МТК</v>
          </cell>
          <cell r="K211" t="str">
            <v>нет</v>
          </cell>
          <cell r="L211" t="str">
            <v>не применимо</v>
          </cell>
          <cell r="M211" t="str">
            <v>не применимо</v>
          </cell>
          <cell r="N211">
            <v>0</v>
          </cell>
          <cell r="O211">
            <v>2084</v>
          </cell>
          <cell r="P211">
            <v>2110</v>
          </cell>
          <cell r="Q211">
            <v>4194</v>
          </cell>
          <cell r="R211">
            <v>20896</v>
          </cell>
          <cell r="S211">
            <v>1602</v>
          </cell>
          <cell r="T211">
            <v>22498</v>
          </cell>
          <cell r="U211">
            <v>37165</v>
          </cell>
          <cell r="V211">
            <v>1581</v>
          </cell>
          <cell r="W211">
            <v>38746</v>
          </cell>
          <cell r="X211">
            <v>8751</v>
          </cell>
          <cell r="Y211">
            <v>1180</v>
          </cell>
          <cell r="Z211">
            <v>9931</v>
          </cell>
          <cell r="AA211">
            <v>75369</v>
          </cell>
          <cell r="AB211">
            <v>490</v>
          </cell>
          <cell r="AC211">
            <v>184</v>
          </cell>
          <cell r="AD211">
            <v>674</v>
          </cell>
          <cell r="AE211">
            <v>36660</v>
          </cell>
          <cell r="AF211">
            <v>891</v>
          </cell>
          <cell r="AG211">
            <v>37551</v>
          </cell>
          <cell r="AH211">
            <v>63665</v>
          </cell>
          <cell r="AI211">
            <v>1361</v>
          </cell>
          <cell r="AJ211">
            <v>65026</v>
          </cell>
          <cell r="AK211">
            <v>17201</v>
          </cell>
          <cell r="AL211">
            <v>608</v>
          </cell>
          <cell r="AM211">
            <v>17809</v>
          </cell>
          <cell r="AN211">
            <v>121060</v>
          </cell>
          <cell r="AO211">
            <v>2883</v>
          </cell>
          <cell r="AP211">
            <v>318</v>
          </cell>
          <cell r="AQ211">
            <v>3201</v>
          </cell>
          <cell r="AR211">
            <v>36987</v>
          </cell>
          <cell r="AS211">
            <v>265</v>
          </cell>
          <cell r="AT211">
            <v>37252</v>
          </cell>
          <cell r="AU211">
            <v>49795</v>
          </cell>
          <cell r="AV211">
            <v>252</v>
          </cell>
          <cell r="AW211">
            <v>50047</v>
          </cell>
          <cell r="AX211">
            <v>17838</v>
          </cell>
          <cell r="AY211">
            <v>287</v>
          </cell>
          <cell r="AZ211">
            <v>18125</v>
          </cell>
          <cell r="BA211">
            <v>108625</v>
          </cell>
          <cell r="BB211">
            <v>176</v>
          </cell>
          <cell r="BC211">
            <v>448</v>
          </cell>
          <cell r="BD211">
            <v>43</v>
          </cell>
          <cell r="BE211">
            <v>79</v>
          </cell>
          <cell r="BF211">
            <v>746</v>
          </cell>
          <cell r="BG211">
            <v>7</v>
          </cell>
          <cell r="BH211">
            <v>15</v>
          </cell>
          <cell r="BI211">
            <v>5</v>
          </cell>
          <cell r="BJ211">
            <v>6</v>
          </cell>
          <cell r="BK211">
            <v>33</v>
          </cell>
          <cell r="BL211">
            <v>115</v>
          </cell>
          <cell r="BM211">
            <v>158</v>
          </cell>
          <cell r="BN211">
            <v>37</v>
          </cell>
          <cell r="BO211">
            <v>50</v>
          </cell>
          <cell r="BP211">
            <v>360</v>
          </cell>
          <cell r="BQ211">
            <v>127</v>
          </cell>
          <cell r="BR211">
            <v>119</v>
          </cell>
          <cell r="BS211">
            <v>381</v>
          </cell>
          <cell r="BT211">
            <v>71</v>
          </cell>
          <cell r="BU211">
            <v>698</v>
          </cell>
          <cell r="BV211">
            <v>1837</v>
          </cell>
          <cell r="BW211">
            <v>171</v>
          </cell>
          <cell r="BX211">
            <v>107</v>
          </cell>
          <cell r="BY211">
            <v>493</v>
          </cell>
          <cell r="BZ211">
            <v>19</v>
          </cell>
          <cell r="CA211">
            <v>790</v>
          </cell>
          <cell r="CB211">
            <v>203</v>
          </cell>
          <cell r="CC211">
            <v>618</v>
          </cell>
          <cell r="CD211">
            <v>65</v>
          </cell>
          <cell r="CE211">
            <v>69</v>
          </cell>
          <cell r="CF211">
            <v>955</v>
          </cell>
          <cell r="CG211">
            <v>7630</v>
          </cell>
          <cell r="CH211">
            <v>8248</v>
          </cell>
          <cell r="CI211">
            <v>5271</v>
          </cell>
          <cell r="CJ211">
            <v>769</v>
          </cell>
          <cell r="CK211">
            <v>21918</v>
          </cell>
          <cell r="CL211">
            <v>7715</v>
          </cell>
          <cell r="CM211">
            <v>7207</v>
          </cell>
          <cell r="CN211">
            <v>3187</v>
          </cell>
          <cell r="CO211">
            <v>2724</v>
          </cell>
          <cell r="CP211">
            <v>20833</v>
          </cell>
          <cell r="CQ211">
            <v>44496</v>
          </cell>
          <cell r="CR211">
            <v>1106</v>
          </cell>
          <cell r="CS211">
            <v>664</v>
          </cell>
          <cell r="CT211">
            <v>4455</v>
          </cell>
          <cell r="CU211">
            <v>667</v>
          </cell>
          <cell r="CV211">
            <v>6892</v>
          </cell>
          <cell r="CW211">
            <v>159</v>
          </cell>
          <cell r="CX211">
            <v>159</v>
          </cell>
          <cell r="CY211">
            <v>11</v>
          </cell>
          <cell r="CZ211">
            <v>23</v>
          </cell>
          <cell r="DA211">
            <v>352</v>
          </cell>
          <cell r="DB211">
            <v>910</v>
          </cell>
          <cell r="DC211">
            <v>1266</v>
          </cell>
          <cell r="DD211">
            <v>105</v>
          </cell>
          <cell r="DE211">
            <v>206</v>
          </cell>
          <cell r="DF211">
            <v>2487</v>
          </cell>
          <cell r="DG211">
            <v>511</v>
          </cell>
          <cell r="DH211">
            <v>450</v>
          </cell>
          <cell r="DI211">
            <v>98</v>
          </cell>
          <cell r="DJ211">
            <v>80</v>
          </cell>
          <cell r="DK211">
            <v>1139</v>
          </cell>
          <cell r="DL211">
            <v>10870</v>
          </cell>
        </row>
        <row r="212">
          <cell r="A212" t="str">
            <v>ЖДППНижнеленинскоеДФО</v>
          </cell>
          <cell r="B212" t="str">
            <v>Хабаровский</v>
          </cell>
          <cell r="C212" t="str">
            <v>Нижнеленинское</v>
          </cell>
          <cell r="D212" t="str">
            <v>ЖДПП</v>
          </cell>
          <cell r="E212" t="str">
            <v>ЖДПП</v>
          </cell>
          <cell r="F212" t="str">
            <v>да</v>
          </cell>
          <cell r="G212" t="str">
            <v>ДФО</v>
          </cell>
          <cell r="H212" t="str">
            <v>Еврейская автономная область</v>
          </cell>
          <cell r="I212" t="str">
            <v>Восток</v>
          </cell>
          <cell r="J212" t="str">
            <v>РК (сухопутный)</v>
          </cell>
          <cell r="K212" t="str">
            <v>нет</v>
          </cell>
          <cell r="L212" t="str">
            <v>Китайская Народная Республика</v>
          </cell>
          <cell r="M212" t="str">
            <v>Тунцзян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60</v>
          </cell>
          <cell r="DH212">
            <v>60</v>
          </cell>
          <cell r="DI212">
            <v>0</v>
          </cell>
          <cell r="DJ212">
            <v>0</v>
          </cell>
          <cell r="DK212">
            <v>120</v>
          </cell>
          <cell r="DL212">
            <v>120</v>
          </cell>
        </row>
        <row r="213">
          <cell r="A213" t="str">
            <v>СППНижнеленинскоеДФО</v>
          </cell>
          <cell r="B213" t="str">
            <v>Хабаровский</v>
          </cell>
          <cell r="C213" t="str">
            <v>Нижнеленинское</v>
          </cell>
          <cell r="D213" t="str">
            <v>СПП</v>
          </cell>
          <cell r="E213" t="str">
            <v>СПП</v>
          </cell>
          <cell r="F213" t="str">
            <v>да</v>
          </cell>
          <cell r="G213" t="str">
            <v>ДФО</v>
          </cell>
          <cell r="H213" t="str">
            <v>Еврейская автономная область</v>
          </cell>
          <cell r="I213" t="str">
            <v>Восток</v>
          </cell>
          <cell r="J213" t="str">
            <v>РК (сухопутный)</v>
          </cell>
          <cell r="K213" t="str">
            <v>нет</v>
          </cell>
          <cell r="L213" t="str">
            <v>Китайская Народная Республика</v>
          </cell>
          <cell r="M213" t="str">
            <v>Тунцзян</v>
          </cell>
          <cell r="N213">
            <v>188250</v>
          </cell>
          <cell r="O213">
            <v>3618</v>
          </cell>
          <cell r="P213">
            <v>9969</v>
          </cell>
          <cell r="Q213">
            <v>13587</v>
          </cell>
          <cell r="R213">
            <v>2984</v>
          </cell>
          <cell r="S213">
            <v>6758</v>
          </cell>
          <cell r="T213">
            <v>9742</v>
          </cell>
          <cell r="U213">
            <v>4907</v>
          </cell>
          <cell r="V213">
            <v>9778</v>
          </cell>
          <cell r="W213">
            <v>14685</v>
          </cell>
          <cell r="X213">
            <v>2865</v>
          </cell>
          <cell r="Y213">
            <v>6764</v>
          </cell>
          <cell r="Z213">
            <v>9629</v>
          </cell>
          <cell r="AA213">
            <v>47643</v>
          </cell>
          <cell r="AB213">
            <v>2928</v>
          </cell>
          <cell r="AC213">
            <v>11292</v>
          </cell>
          <cell r="AD213">
            <v>14220</v>
          </cell>
          <cell r="AE213">
            <v>1587</v>
          </cell>
          <cell r="AF213">
            <v>8138</v>
          </cell>
          <cell r="AG213">
            <v>9725</v>
          </cell>
          <cell r="AH213">
            <v>2704</v>
          </cell>
          <cell r="AI213">
            <v>8132</v>
          </cell>
          <cell r="AJ213">
            <v>10836</v>
          </cell>
          <cell r="AK213">
            <v>1965</v>
          </cell>
          <cell r="AL213">
            <v>7686</v>
          </cell>
          <cell r="AM213">
            <v>9651</v>
          </cell>
          <cell r="AN213">
            <v>44432</v>
          </cell>
          <cell r="AO213">
            <v>2265</v>
          </cell>
          <cell r="AP213">
            <v>10293</v>
          </cell>
          <cell r="AQ213">
            <v>12558</v>
          </cell>
          <cell r="AR213">
            <v>1641</v>
          </cell>
          <cell r="AS213">
            <v>9476</v>
          </cell>
          <cell r="AT213">
            <v>11117</v>
          </cell>
          <cell r="AU213">
            <v>1690</v>
          </cell>
          <cell r="AV213">
            <v>6288</v>
          </cell>
          <cell r="AW213">
            <v>7978</v>
          </cell>
          <cell r="AX213">
            <v>1503</v>
          </cell>
          <cell r="AY213">
            <v>7302</v>
          </cell>
          <cell r="AZ213">
            <v>8805</v>
          </cell>
          <cell r="BA213">
            <v>40458</v>
          </cell>
          <cell r="BB213">
            <v>413</v>
          </cell>
          <cell r="BC213">
            <v>353</v>
          </cell>
          <cell r="BD213">
            <v>1066</v>
          </cell>
          <cell r="BE213">
            <v>1694</v>
          </cell>
          <cell r="BF213">
            <v>3526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12</v>
          </cell>
          <cell r="BM213">
            <v>12</v>
          </cell>
          <cell r="BN213">
            <v>0</v>
          </cell>
          <cell r="BO213">
            <v>0</v>
          </cell>
          <cell r="BP213">
            <v>24</v>
          </cell>
          <cell r="BQ213">
            <v>9</v>
          </cell>
          <cell r="BR213">
            <v>9</v>
          </cell>
          <cell r="BS213">
            <v>0</v>
          </cell>
          <cell r="BT213">
            <v>0</v>
          </cell>
          <cell r="BU213">
            <v>18</v>
          </cell>
          <cell r="BV213">
            <v>3568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9</v>
          </cell>
          <cell r="CY213">
            <v>0</v>
          </cell>
          <cell r="CZ213">
            <v>0</v>
          </cell>
          <cell r="DA213">
            <v>9</v>
          </cell>
          <cell r="DB213">
            <v>51</v>
          </cell>
          <cell r="DC213">
            <v>49</v>
          </cell>
          <cell r="DD213">
            <v>38</v>
          </cell>
          <cell r="DE213">
            <v>30</v>
          </cell>
          <cell r="DF213">
            <v>168</v>
          </cell>
          <cell r="DG213">
            <v>12</v>
          </cell>
          <cell r="DH213">
            <v>5</v>
          </cell>
          <cell r="DI213">
            <v>24</v>
          </cell>
          <cell r="DJ213">
            <v>32</v>
          </cell>
          <cell r="DK213">
            <v>73</v>
          </cell>
          <cell r="DL213">
            <v>250</v>
          </cell>
        </row>
        <row r="214">
          <cell r="A214" t="str">
            <v>МАППНижний ЗарамагСКФО</v>
          </cell>
          <cell r="B214" t="str">
            <v>Северо-Кавказский</v>
          </cell>
          <cell r="C214" t="str">
            <v>Нижний Зарамаг</v>
          </cell>
          <cell r="D214" t="str">
            <v>АПП</v>
          </cell>
          <cell r="E214" t="str">
            <v>МАПП</v>
          </cell>
          <cell r="F214" t="str">
            <v>да</v>
          </cell>
          <cell r="G214" t="str">
            <v>СКФО</v>
          </cell>
          <cell r="H214" t="str">
            <v>Республика Северная Осетия - Алания</v>
          </cell>
          <cell r="I214" t="str">
            <v>Север-Юг</v>
          </cell>
          <cell r="J214" t="str">
            <v>Западный</v>
          </cell>
          <cell r="K214" t="str">
            <v>нет</v>
          </cell>
          <cell r="L214" t="str">
            <v>Республика Южная Осетия</v>
          </cell>
          <cell r="M214" t="str">
            <v>Рук</v>
          </cell>
          <cell r="N214">
            <v>0</v>
          </cell>
          <cell r="O214">
            <v>173492</v>
          </cell>
          <cell r="P214">
            <v>56281</v>
          </cell>
          <cell r="Q214">
            <v>229773</v>
          </cell>
          <cell r="R214">
            <v>230403</v>
          </cell>
          <cell r="S214">
            <v>67830</v>
          </cell>
          <cell r="T214">
            <v>298233</v>
          </cell>
          <cell r="U214">
            <v>280212</v>
          </cell>
          <cell r="V214">
            <v>77944</v>
          </cell>
          <cell r="W214">
            <v>358156</v>
          </cell>
          <cell r="X214">
            <v>218166</v>
          </cell>
          <cell r="Y214">
            <v>74060</v>
          </cell>
          <cell r="Z214">
            <v>292226</v>
          </cell>
          <cell r="AA214">
            <v>1178388</v>
          </cell>
          <cell r="AB214">
            <v>164696</v>
          </cell>
          <cell r="AC214">
            <v>59213</v>
          </cell>
          <cell r="AD214">
            <v>223909</v>
          </cell>
          <cell r="AE214">
            <v>227991</v>
          </cell>
          <cell r="AF214">
            <v>75112</v>
          </cell>
          <cell r="AG214">
            <v>303103</v>
          </cell>
          <cell r="AH214">
            <v>277824</v>
          </cell>
          <cell r="AI214">
            <v>82017</v>
          </cell>
          <cell r="AJ214">
            <v>359841</v>
          </cell>
          <cell r="AK214">
            <v>215129</v>
          </cell>
          <cell r="AL214">
            <v>72593</v>
          </cell>
          <cell r="AM214">
            <v>287722</v>
          </cell>
          <cell r="AN214">
            <v>1174575</v>
          </cell>
          <cell r="AO214">
            <v>138290</v>
          </cell>
          <cell r="AP214">
            <v>55915</v>
          </cell>
          <cell r="AQ214">
            <v>194205</v>
          </cell>
          <cell r="AR214">
            <v>213170</v>
          </cell>
          <cell r="AS214">
            <v>77602</v>
          </cell>
          <cell r="AT214">
            <v>290772</v>
          </cell>
          <cell r="AU214">
            <v>257412</v>
          </cell>
          <cell r="AV214">
            <v>84185</v>
          </cell>
          <cell r="AW214">
            <v>341597</v>
          </cell>
          <cell r="AX214">
            <v>205989</v>
          </cell>
          <cell r="AY214">
            <v>78901</v>
          </cell>
          <cell r="AZ214">
            <v>284890</v>
          </cell>
          <cell r="BA214">
            <v>1111464</v>
          </cell>
          <cell r="BB214">
            <v>73522</v>
          </cell>
          <cell r="BC214">
            <v>73417</v>
          </cell>
          <cell r="BD214">
            <v>26225</v>
          </cell>
          <cell r="BE214">
            <v>27020</v>
          </cell>
          <cell r="BF214">
            <v>200184</v>
          </cell>
          <cell r="BG214">
            <v>8029</v>
          </cell>
          <cell r="BH214">
            <v>6751</v>
          </cell>
          <cell r="BI214">
            <v>603</v>
          </cell>
          <cell r="BJ214">
            <v>1374</v>
          </cell>
          <cell r="BK214">
            <v>16757</v>
          </cell>
          <cell r="BL214">
            <v>36211</v>
          </cell>
          <cell r="BM214">
            <v>35649</v>
          </cell>
          <cell r="BN214">
            <v>10456</v>
          </cell>
          <cell r="BO214">
            <v>10969</v>
          </cell>
          <cell r="BP214">
            <v>93285</v>
          </cell>
          <cell r="BQ214">
            <v>90080</v>
          </cell>
          <cell r="BR214">
            <v>90413</v>
          </cell>
          <cell r="BS214">
            <v>33297</v>
          </cell>
          <cell r="BT214">
            <v>33192</v>
          </cell>
          <cell r="BU214">
            <v>246982</v>
          </cell>
          <cell r="BV214">
            <v>557208</v>
          </cell>
          <cell r="BW214">
            <v>66484</v>
          </cell>
          <cell r="BX214">
            <v>65303</v>
          </cell>
          <cell r="BY214">
            <v>26903</v>
          </cell>
          <cell r="BZ214">
            <v>26503</v>
          </cell>
          <cell r="CA214">
            <v>185193</v>
          </cell>
          <cell r="CB214">
            <v>98535</v>
          </cell>
          <cell r="CC214">
            <v>100686</v>
          </cell>
          <cell r="CD214">
            <v>36168</v>
          </cell>
          <cell r="CE214">
            <v>36231</v>
          </cell>
          <cell r="CF214">
            <v>271620</v>
          </cell>
          <cell r="CG214">
            <v>121814</v>
          </cell>
          <cell r="CH214">
            <v>120549</v>
          </cell>
          <cell r="CI214">
            <v>40753</v>
          </cell>
          <cell r="CJ214">
            <v>40935</v>
          </cell>
          <cell r="CK214">
            <v>324051</v>
          </cell>
          <cell r="CL214">
            <v>94600</v>
          </cell>
          <cell r="CM214">
            <v>94871</v>
          </cell>
          <cell r="CN214">
            <v>37326</v>
          </cell>
          <cell r="CO214">
            <v>37405</v>
          </cell>
          <cell r="CP214">
            <v>264202</v>
          </cell>
          <cell r="CQ214">
            <v>1045066</v>
          </cell>
          <cell r="CR214">
            <v>59303</v>
          </cell>
          <cell r="CS214">
            <v>57656</v>
          </cell>
          <cell r="CT214">
            <v>26370</v>
          </cell>
          <cell r="CU214">
            <v>26019</v>
          </cell>
          <cell r="CV214">
            <v>169348</v>
          </cell>
          <cell r="CW214">
            <v>92719</v>
          </cell>
          <cell r="CX214">
            <v>94010</v>
          </cell>
          <cell r="CY214">
            <v>36498</v>
          </cell>
          <cell r="CZ214">
            <v>36025</v>
          </cell>
          <cell r="DA214">
            <v>259252</v>
          </cell>
          <cell r="DB214">
            <v>117184</v>
          </cell>
          <cell r="DC214">
            <v>117096</v>
          </cell>
          <cell r="DD214">
            <v>42745</v>
          </cell>
          <cell r="DE214">
            <v>42372</v>
          </cell>
          <cell r="DF214">
            <v>319397</v>
          </cell>
          <cell r="DG214">
            <v>85479</v>
          </cell>
          <cell r="DH214">
            <v>86727</v>
          </cell>
          <cell r="DI214">
            <v>44307</v>
          </cell>
          <cell r="DJ214">
            <v>43894</v>
          </cell>
          <cell r="DK214">
            <v>260407</v>
          </cell>
          <cell r="DL214">
            <v>1008404</v>
          </cell>
        </row>
        <row r="215">
          <cell r="A215" t="str">
            <v>ВППНижний Новгород (Стригино)ПФО</v>
          </cell>
          <cell r="B215" t="str">
            <v>Волгоградский</v>
          </cell>
          <cell r="C215" t="str">
            <v>Нижний Новгород (Стригино)</v>
          </cell>
          <cell r="D215" t="str">
            <v>ВПП</v>
          </cell>
          <cell r="E215" t="str">
            <v>ВПП</v>
          </cell>
          <cell r="F215" t="str">
            <v>да</v>
          </cell>
          <cell r="G215" t="str">
            <v>ПФО</v>
          </cell>
          <cell r="H215" t="str">
            <v>Нижегородская область</v>
          </cell>
          <cell r="I215" t="str">
            <v>Не является признаком отнесения к МТК</v>
          </cell>
          <cell r="J215" t="str">
            <v>Не является признаком отнесения к МТК</v>
          </cell>
          <cell r="K215" t="str">
            <v>нет</v>
          </cell>
          <cell r="L215" t="str">
            <v>не применимо</v>
          </cell>
          <cell r="M215" t="str">
            <v>не применимо</v>
          </cell>
          <cell r="N215">
            <v>6482400</v>
          </cell>
          <cell r="O215">
            <v>4839</v>
          </cell>
          <cell r="P215">
            <v>143</v>
          </cell>
          <cell r="Q215">
            <v>4982</v>
          </cell>
          <cell r="R215">
            <v>72062</v>
          </cell>
          <cell r="S215">
            <v>1170</v>
          </cell>
          <cell r="T215">
            <v>73232</v>
          </cell>
          <cell r="U215">
            <v>132616</v>
          </cell>
          <cell r="V215">
            <v>3595</v>
          </cell>
          <cell r="W215">
            <v>136211</v>
          </cell>
          <cell r="X215">
            <v>47786</v>
          </cell>
          <cell r="Y215">
            <v>1165</v>
          </cell>
          <cell r="Z215">
            <v>48951</v>
          </cell>
          <cell r="AA215">
            <v>263376</v>
          </cell>
          <cell r="AB215">
            <v>27497</v>
          </cell>
          <cell r="AC215">
            <v>561</v>
          </cell>
          <cell r="AD215">
            <v>28058</v>
          </cell>
          <cell r="AE215">
            <v>92710</v>
          </cell>
          <cell r="AF215">
            <v>8273</v>
          </cell>
          <cell r="AG215">
            <v>100983</v>
          </cell>
          <cell r="AH215">
            <v>135077</v>
          </cell>
          <cell r="AI215">
            <v>3060</v>
          </cell>
          <cell r="AJ215">
            <v>138137</v>
          </cell>
          <cell r="AK215">
            <v>50474</v>
          </cell>
          <cell r="AL215">
            <v>590</v>
          </cell>
          <cell r="AM215">
            <v>51064</v>
          </cell>
          <cell r="AN215">
            <v>318242</v>
          </cell>
          <cell r="AO215">
            <v>22017</v>
          </cell>
          <cell r="AP215">
            <v>679</v>
          </cell>
          <cell r="AQ215">
            <v>22696</v>
          </cell>
          <cell r="AR215">
            <v>105722</v>
          </cell>
          <cell r="AS215">
            <v>885</v>
          </cell>
          <cell r="AT215">
            <v>106607</v>
          </cell>
          <cell r="AU215">
            <v>153259</v>
          </cell>
          <cell r="AV215">
            <v>1036</v>
          </cell>
          <cell r="AW215">
            <v>154295</v>
          </cell>
          <cell r="AX215">
            <v>62646</v>
          </cell>
          <cell r="AY215">
            <v>1889</v>
          </cell>
          <cell r="AZ215">
            <v>64535</v>
          </cell>
          <cell r="BA215">
            <v>348133</v>
          </cell>
          <cell r="BB215">
            <v>13427</v>
          </cell>
          <cell r="BC215">
            <v>10687</v>
          </cell>
          <cell r="BD215">
            <v>598</v>
          </cell>
          <cell r="BE215">
            <v>607</v>
          </cell>
          <cell r="BF215">
            <v>25319</v>
          </cell>
          <cell r="BG215">
            <v>530</v>
          </cell>
          <cell r="BH215">
            <v>12</v>
          </cell>
          <cell r="BI215">
            <v>119</v>
          </cell>
          <cell r="BJ215">
            <v>10</v>
          </cell>
          <cell r="BK215">
            <v>671</v>
          </cell>
          <cell r="BL215">
            <v>586</v>
          </cell>
          <cell r="BM215">
            <v>48</v>
          </cell>
          <cell r="BN215">
            <v>310</v>
          </cell>
          <cell r="BO215">
            <v>42</v>
          </cell>
          <cell r="BP215">
            <v>986</v>
          </cell>
          <cell r="BQ215">
            <v>188</v>
          </cell>
          <cell r="BR215">
            <v>162</v>
          </cell>
          <cell r="BS215">
            <v>1053</v>
          </cell>
          <cell r="BT215">
            <v>161</v>
          </cell>
          <cell r="BU215">
            <v>1564</v>
          </cell>
          <cell r="BV215">
            <v>28540</v>
          </cell>
          <cell r="BW215">
            <v>2336</v>
          </cell>
          <cell r="BX215">
            <v>3731</v>
          </cell>
          <cell r="BY215">
            <v>3102</v>
          </cell>
          <cell r="BZ215">
            <v>1073</v>
          </cell>
          <cell r="CA215">
            <v>10242</v>
          </cell>
          <cell r="CB215">
            <v>18006</v>
          </cell>
          <cell r="CC215">
            <v>22654</v>
          </cell>
          <cell r="CD215">
            <v>19303</v>
          </cell>
          <cell r="CE215">
            <v>4794</v>
          </cell>
          <cell r="CF215">
            <v>64757</v>
          </cell>
          <cell r="CG215">
            <v>73080</v>
          </cell>
          <cell r="CH215">
            <v>75005</v>
          </cell>
          <cell r="CI215">
            <v>18750</v>
          </cell>
          <cell r="CJ215">
            <v>6838</v>
          </cell>
          <cell r="CK215">
            <v>173673</v>
          </cell>
          <cell r="CL215">
            <v>48782</v>
          </cell>
          <cell r="CM215">
            <v>42273</v>
          </cell>
          <cell r="CN215">
            <v>13544</v>
          </cell>
          <cell r="CO215">
            <v>13046</v>
          </cell>
          <cell r="CP215">
            <v>117645</v>
          </cell>
          <cell r="CQ215">
            <v>366317</v>
          </cell>
          <cell r="CR215">
            <v>7894</v>
          </cell>
          <cell r="CS215">
            <v>7291</v>
          </cell>
          <cell r="CT215">
            <v>9948</v>
          </cell>
          <cell r="CU215">
            <v>5310</v>
          </cell>
          <cell r="CV215">
            <v>30443</v>
          </cell>
          <cell r="CW215">
            <v>1104</v>
          </cell>
          <cell r="CX215">
            <v>2704</v>
          </cell>
          <cell r="CY215">
            <v>838</v>
          </cell>
          <cell r="CZ215">
            <v>719</v>
          </cell>
          <cell r="DA215">
            <v>5365</v>
          </cell>
          <cell r="DB215">
            <v>22185</v>
          </cell>
          <cell r="DC215">
            <v>23475</v>
          </cell>
          <cell r="DD215">
            <v>503</v>
          </cell>
          <cell r="DE215">
            <v>502</v>
          </cell>
          <cell r="DF215">
            <v>46665</v>
          </cell>
          <cell r="DG215">
            <v>16903</v>
          </cell>
          <cell r="DH215">
            <v>16830</v>
          </cell>
          <cell r="DI215">
            <v>746</v>
          </cell>
          <cell r="DJ215">
            <v>1066</v>
          </cell>
          <cell r="DK215">
            <v>35545</v>
          </cell>
          <cell r="DL215">
            <v>118018</v>
          </cell>
        </row>
        <row r="216">
          <cell r="A216" t="str">
            <v>ДАППНиколаевкаУФО</v>
          </cell>
          <cell r="B216" t="str">
            <v>Уральский</v>
          </cell>
          <cell r="C216" t="str">
            <v>Николаевка</v>
          </cell>
          <cell r="D216" t="str">
            <v>АПП</v>
          </cell>
          <cell r="E216" t="str">
            <v>ДАПП</v>
          </cell>
          <cell r="F216" t="str">
            <v>да</v>
          </cell>
          <cell r="G216" t="str">
            <v>УФО</v>
          </cell>
          <cell r="H216" t="str">
            <v>Челябинская область</v>
          </cell>
          <cell r="I216" t="str">
            <v>Не является признаком отнесения к МТК</v>
          </cell>
          <cell r="J216" t="str">
            <v>Не является признаком отнесения к МТК</v>
          </cell>
          <cell r="K216" t="str">
            <v>нет</v>
          </cell>
          <cell r="L216" t="str">
            <v>Республика Казахстан</v>
          </cell>
          <cell r="M216" t="str">
            <v>Аят</v>
          </cell>
          <cell r="N216">
            <v>0</v>
          </cell>
          <cell r="O216">
            <v>9621</v>
          </cell>
          <cell r="P216">
            <v>11981</v>
          </cell>
          <cell r="Q216">
            <v>21602</v>
          </cell>
          <cell r="R216">
            <v>14811</v>
          </cell>
          <cell r="S216">
            <v>16758</v>
          </cell>
          <cell r="T216">
            <v>31569</v>
          </cell>
          <cell r="U216">
            <v>20571</v>
          </cell>
          <cell r="V216">
            <v>23344</v>
          </cell>
          <cell r="W216">
            <v>43915</v>
          </cell>
          <cell r="X216">
            <v>11022</v>
          </cell>
          <cell r="Y216">
            <v>16841</v>
          </cell>
          <cell r="Z216">
            <v>27863</v>
          </cell>
          <cell r="AA216">
            <v>124949</v>
          </cell>
          <cell r="AB216">
            <v>10544</v>
          </cell>
          <cell r="AC216">
            <v>14671</v>
          </cell>
          <cell r="AD216">
            <v>25215</v>
          </cell>
          <cell r="AE216">
            <v>15986</v>
          </cell>
          <cell r="AF216">
            <v>18735</v>
          </cell>
          <cell r="AG216">
            <v>34721</v>
          </cell>
          <cell r="AH216">
            <v>21610</v>
          </cell>
          <cell r="AI216">
            <v>25873</v>
          </cell>
          <cell r="AJ216">
            <v>47483</v>
          </cell>
          <cell r="AK216">
            <v>12829</v>
          </cell>
          <cell r="AL216">
            <v>16096</v>
          </cell>
          <cell r="AM216">
            <v>28925</v>
          </cell>
          <cell r="AN216">
            <v>136344</v>
          </cell>
          <cell r="AO216">
            <v>10966</v>
          </cell>
          <cell r="AP216">
            <v>13182</v>
          </cell>
          <cell r="AQ216">
            <v>24148</v>
          </cell>
          <cell r="AR216">
            <v>18053</v>
          </cell>
          <cell r="AS216">
            <v>17589</v>
          </cell>
          <cell r="AT216">
            <v>35642</v>
          </cell>
          <cell r="AU216">
            <v>22691</v>
          </cell>
          <cell r="AV216">
            <v>23480</v>
          </cell>
          <cell r="AW216">
            <v>46171</v>
          </cell>
          <cell r="AX216">
            <v>12904</v>
          </cell>
          <cell r="AY216">
            <v>15177</v>
          </cell>
          <cell r="AZ216">
            <v>28081</v>
          </cell>
          <cell r="BA216">
            <v>134042</v>
          </cell>
          <cell r="BB216">
            <v>4324</v>
          </cell>
          <cell r="BC216">
            <v>3915</v>
          </cell>
          <cell r="BD216">
            <v>4216</v>
          </cell>
          <cell r="BE216">
            <v>4255</v>
          </cell>
          <cell r="BF216">
            <v>16710</v>
          </cell>
          <cell r="BG216">
            <v>526</v>
          </cell>
          <cell r="BH216">
            <v>416</v>
          </cell>
          <cell r="BI216">
            <v>1001</v>
          </cell>
          <cell r="BJ216">
            <v>829</v>
          </cell>
          <cell r="BK216">
            <v>2772</v>
          </cell>
          <cell r="BL216">
            <v>1773</v>
          </cell>
          <cell r="BM216">
            <v>1596</v>
          </cell>
          <cell r="BN216">
            <v>2565</v>
          </cell>
          <cell r="BO216">
            <v>2118</v>
          </cell>
          <cell r="BP216">
            <v>8052</v>
          </cell>
          <cell r="BQ216">
            <v>1073</v>
          </cell>
          <cell r="BR216">
            <v>1042</v>
          </cell>
          <cell r="BS216">
            <v>1717</v>
          </cell>
          <cell r="BT216">
            <v>1599</v>
          </cell>
          <cell r="BU216">
            <v>5431</v>
          </cell>
          <cell r="BV216">
            <v>32965</v>
          </cell>
          <cell r="BW216">
            <v>798</v>
          </cell>
          <cell r="BX216">
            <v>704</v>
          </cell>
          <cell r="BY216">
            <v>1457</v>
          </cell>
          <cell r="BZ216">
            <v>1202</v>
          </cell>
          <cell r="CA216">
            <v>4161</v>
          </cell>
          <cell r="CB216">
            <v>1807</v>
          </cell>
          <cell r="CC216">
            <v>1826</v>
          </cell>
          <cell r="CD216">
            <v>3534</v>
          </cell>
          <cell r="CE216">
            <v>2628</v>
          </cell>
          <cell r="CF216">
            <v>9795</v>
          </cell>
          <cell r="CG216">
            <v>2460</v>
          </cell>
          <cell r="CH216">
            <v>2023</v>
          </cell>
          <cell r="CI216">
            <v>4030</v>
          </cell>
          <cell r="CJ216">
            <v>3054</v>
          </cell>
          <cell r="CK216">
            <v>11567</v>
          </cell>
          <cell r="CL216">
            <v>1464</v>
          </cell>
          <cell r="CM216">
            <v>1652</v>
          </cell>
          <cell r="CN216">
            <v>2549</v>
          </cell>
          <cell r="CO216">
            <v>2237</v>
          </cell>
          <cell r="CP216">
            <v>7902</v>
          </cell>
          <cell r="CQ216">
            <v>33425</v>
          </cell>
          <cell r="CR216">
            <v>1521</v>
          </cell>
          <cell r="CS216">
            <v>1137</v>
          </cell>
          <cell r="CT216">
            <v>1969</v>
          </cell>
          <cell r="CU216">
            <v>1628</v>
          </cell>
          <cell r="CV216">
            <v>6255</v>
          </cell>
          <cell r="CW216">
            <v>4825</v>
          </cell>
          <cell r="CX216">
            <v>5227</v>
          </cell>
          <cell r="CY216">
            <v>4979</v>
          </cell>
          <cell r="CZ216">
            <v>3941</v>
          </cell>
          <cell r="DA216">
            <v>18972</v>
          </cell>
          <cell r="DB216">
            <v>8899</v>
          </cell>
          <cell r="DC216">
            <v>12090</v>
          </cell>
          <cell r="DD216">
            <v>7171</v>
          </cell>
          <cell r="DE216">
            <v>7108</v>
          </cell>
          <cell r="DF216">
            <v>35268</v>
          </cell>
          <cell r="DG216">
            <v>3806</v>
          </cell>
          <cell r="DH216">
            <v>3947</v>
          </cell>
          <cell r="DI216">
            <v>5035</v>
          </cell>
          <cell r="DJ216">
            <v>4685</v>
          </cell>
          <cell r="DK216">
            <v>17473</v>
          </cell>
          <cell r="DL216">
            <v>77968</v>
          </cell>
        </row>
        <row r="217">
          <cell r="A217" t="str">
            <v>МППНиколаевск-на-АмуреДФО</v>
          </cell>
          <cell r="B217" t="str">
            <v>Хабаровский</v>
          </cell>
          <cell r="C217" t="str">
            <v>Николаевск-на-Амуре</v>
          </cell>
          <cell r="D217" t="str">
            <v>МПП</v>
          </cell>
          <cell r="E217" t="str">
            <v>МПП</v>
          </cell>
          <cell r="F217" t="str">
            <v>да</v>
          </cell>
          <cell r="G217" t="str">
            <v>ДФО</v>
          </cell>
          <cell r="H217" t="str">
            <v>Хабаровский край</v>
          </cell>
          <cell r="I217" t="str">
            <v>Арктика</v>
          </cell>
          <cell r="J217" t="str">
            <v>Морской</v>
          </cell>
          <cell r="K217" t="str">
            <v>нет</v>
          </cell>
          <cell r="L217" t="str">
            <v>не применимо</v>
          </cell>
          <cell r="M217" t="str">
            <v>не применимо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70</v>
          </cell>
          <cell r="S217">
            <v>30</v>
          </cell>
          <cell r="T217">
            <v>100</v>
          </cell>
          <cell r="U217">
            <v>100</v>
          </cell>
          <cell r="V217">
            <v>30</v>
          </cell>
          <cell r="W217">
            <v>130</v>
          </cell>
          <cell r="X217">
            <v>48</v>
          </cell>
          <cell r="Y217">
            <v>0</v>
          </cell>
          <cell r="Z217">
            <v>48</v>
          </cell>
          <cell r="AA217">
            <v>278</v>
          </cell>
          <cell r="AB217">
            <v>0</v>
          </cell>
          <cell r="AC217">
            <v>0</v>
          </cell>
          <cell r="AD217">
            <v>0</v>
          </cell>
          <cell r="AE217">
            <v>17</v>
          </cell>
          <cell r="AF217">
            <v>0</v>
          </cell>
          <cell r="AG217">
            <v>17</v>
          </cell>
          <cell r="AH217">
            <v>58</v>
          </cell>
          <cell r="AI217">
            <v>0</v>
          </cell>
          <cell r="AJ217">
            <v>58</v>
          </cell>
          <cell r="AK217">
            <v>49</v>
          </cell>
          <cell r="AL217">
            <v>0</v>
          </cell>
          <cell r="AM217">
            <v>49</v>
          </cell>
          <cell r="AN217">
            <v>124</v>
          </cell>
          <cell r="AO217">
            <v>0</v>
          </cell>
          <cell r="AP217">
            <v>0</v>
          </cell>
          <cell r="AQ217">
            <v>0</v>
          </cell>
          <cell r="AR217">
            <v>63</v>
          </cell>
          <cell r="AS217">
            <v>0</v>
          </cell>
          <cell r="AT217">
            <v>63</v>
          </cell>
          <cell r="AU217">
            <v>67</v>
          </cell>
          <cell r="AV217">
            <v>0</v>
          </cell>
          <cell r="AW217">
            <v>67</v>
          </cell>
          <cell r="AX217">
            <v>59</v>
          </cell>
          <cell r="AY217">
            <v>0</v>
          </cell>
          <cell r="AZ217">
            <v>59</v>
          </cell>
          <cell r="BA217">
            <v>189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12</v>
          </cell>
          <cell r="BN217">
            <v>0</v>
          </cell>
          <cell r="BO217">
            <v>0</v>
          </cell>
          <cell r="BP217">
            <v>12</v>
          </cell>
          <cell r="BQ217">
            <v>19</v>
          </cell>
          <cell r="BR217">
            <v>0</v>
          </cell>
          <cell r="BS217">
            <v>0</v>
          </cell>
          <cell r="BT217">
            <v>0</v>
          </cell>
          <cell r="BU217">
            <v>19</v>
          </cell>
          <cell r="BV217">
            <v>31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14</v>
          </cell>
          <cell r="CC217">
            <v>0</v>
          </cell>
          <cell r="CD217">
            <v>0</v>
          </cell>
          <cell r="CE217">
            <v>0</v>
          </cell>
          <cell r="CF217">
            <v>14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14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17</v>
          </cell>
          <cell r="DC217">
            <v>0</v>
          </cell>
          <cell r="DD217">
            <v>0</v>
          </cell>
          <cell r="DE217">
            <v>0</v>
          </cell>
          <cell r="DF217">
            <v>17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17</v>
          </cell>
        </row>
        <row r="218">
          <cell r="A218" t="str">
            <v>ДАППНовобелаяЦФО</v>
          </cell>
          <cell r="B218" t="str">
            <v>Белгородский</v>
          </cell>
          <cell r="C218" t="str">
            <v>Новобелая</v>
          </cell>
          <cell r="D218" t="str">
            <v>АПП</v>
          </cell>
          <cell r="E218" t="str">
            <v>ДАПП</v>
          </cell>
          <cell r="F218" t="str">
            <v>да</v>
          </cell>
          <cell r="G218" t="str">
            <v>ЦФО</v>
          </cell>
          <cell r="H218" t="str">
            <v>Воронежская область</v>
          </cell>
          <cell r="I218" t="str">
            <v>Западный</v>
          </cell>
          <cell r="J218" t="str">
            <v>Сухопутный</v>
          </cell>
          <cell r="K218" t="str">
            <v>нет</v>
          </cell>
          <cell r="L218" t="str">
            <v>не применимо (ЛНР)</v>
          </cell>
          <cell r="M218" t="str">
            <v>Новобелая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24</v>
          </cell>
          <cell r="S218">
            <v>39</v>
          </cell>
          <cell r="T218">
            <v>63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63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</row>
        <row r="219">
          <cell r="A219" t="str">
            <v>ВППНовокузнецк (Спиченково)СФО</v>
          </cell>
          <cell r="B219" t="str">
            <v>Новосибирский</v>
          </cell>
          <cell r="C219" t="str">
            <v>Новокузнецк (Спиченково)</v>
          </cell>
          <cell r="D219" t="str">
            <v>ВПП</v>
          </cell>
          <cell r="E219" t="str">
            <v>ВПП</v>
          </cell>
          <cell r="F219" t="str">
            <v>да</v>
          </cell>
          <cell r="G219" t="str">
            <v>СФО</v>
          </cell>
          <cell r="H219" t="str">
            <v>Кемеровская область</v>
          </cell>
          <cell r="I219" t="str">
            <v>Не является признаком отнесения к МТК</v>
          </cell>
          <cell r="J219" t="str">
            <v>Не является признаком отнесения к МТК</v>
          </cell>
          <cell r="K219" t="str">
            <v>нет</v>
          </cell>
          <cell r="L219" t="str">
            <v>не применимо</v>
          </cell>
          <cell r="M219" t="str">
            <v>не применимо</v>
          </cell>
          <cell r="N219">
            <v>0</v>
          </cell>
          <cell r="O219">
            <v>10764</v>
          </cell>
          <cell r="P219">
            <v>133</v>
          </cell>
          <cell r="Q219">
            <v>10897</v>
          </cell>
          <cell r="R219">
            <v>10566</v>
          </cell>
          <cell r="S219">
            <v>27</v>
          </cell>
          <cell r="T219">
            <v>10593</v>
          </cell>
          <cell r="U219">
            <v>11791</v>
          </cell>
          <cell r="V219">
            <v>33</v>
          </cell>
          <cell r="W219">
            <v>11824</v>
          </cell>
          <cell r="X219">
            <v>9238</v>
          </cell>
          <cell r="Y219">
            <v>38</v>
          </cell>
          <cell r="Z219">
            <v>9276</v>
          </cell>
          <cell r="AA219">
            <v>42590</v>
          </cell>
          <cell r="AB219">
            <v>14587</v>
          </cell>
          <cell r="AC219">
            <v>150</v>
          </cell>
          <cell r="AD219">
            <v>14737</v>
          </cell>
          <cell r="AE219">
            <v>11863</v>
          </cell>
          <cell r="AF219">
            <v>31</v>
          </cell>
          <cell r="AG219">
            <v>11894</v>
          </cell>
          <cell r="AH219">
            <v>15538</v>
          </cell>
          <cell r="AI219">
            <v>34</v>
          </cell>
          <cell r="AJ219">
            <v>15572</v>
          </cell>
          <cell r="AK219">
            <v>14474</v>
          </cell>
          <cell r="AL219">
            <v>38</v>
          </cell>
          <cell r="AM219">
            <v>14512</v>
          </cell>
          <cell r="AN219">
            <v>56715</v>
          </cell>
          <cell r="AO219">
            <v>14446</v>
          </cell>
          <cell r="AP219">
            <v>56</v>
          </cell>
          <cell r="AQ219">
            <v>14502</v>
          </cell>
          <cell r="AR219">
            <v>11562</v>
          </cell>
          <cell r="AS219">
            <v>33</v>
          </cell>
          <cell r="AT219">
            <v>11595</v>
          </cell>
          <cell r="AU219">
            <v>14618</v>
          </cell>
          <cell r="AV219">
            <v>32</v>
          </cell>
          <cell r="AW219">
            <v>14650</v>
          </cell>
          <cell r="AX219">
            <v>9850</v>
          </cell>
          <cell r="AY219">
            <v>82</v>
          </cell>
          <cell r="AZ219">
            <v>9932</v>
          </cell>
          <cell r="BA219">
            <v>50679</v>
          </cell>
          <cell r="BB219">
            <v>6614</v>
          </cell>
          <cell r="BC219">
            <v>6106</v>
          </cell>
          <cell r="BD219">
            <v>6</v>
          </cell>
          <cell r="BE219">
            <v>7</v>
          </cell>
          <cell r="BF219">
            <v>12733</v>
          </cell>
          <cell r="BG219">
            <v>4</v>
          </cell>
          <cell r="BH219">
            <v>2</v>
          </cell>
          <cell r="BI219">
            <v>10</v>
          </cell>
          <cell r="BJ219">
            <v>8</v>
          </cell>
          <cell r="BK219">
            <v>24</v>
          </cell>
          <cell r="BL219">
            <v>6</v>
          </cell>
          <cell r="BM219">
            <v>10</v>
          </cell>
          <cell r="BN219">
            <v>36</v>
          </cell>
          <cell r="BO219">
            <v>36</v>
          </cell>
          <cell r="BP219">
            <v>88</v>
          </cell>
          <cell r="BQ219">
            <v>6</v>
          </cell>
          <cell r="BR219">
            <v>5</v>
          </cell>
          <cell r="BS219">
            <v>27</v>
          </cell>
          <cell r="BT219">
            <v>42</v>
          </cell>
          <cell r="BU219">
            <v>80</v>
          </cell>
          <cell r="BV219">
            <v>12925</v>
          </cell>
          <cell r="BW219">
            <v>4</v>
          </cell>
          <cell r="BX219">
            <v>10</v>
          </cell>
          <cell r="BY219">
            <v>22</v>
          </cell>
          <cell r="BZ219">
            <v>22</v>
          </cell>
          <cell r="CA219">
            <v>58</v>
          </cell>
          <cell r="CB219">
            <v>10</v>
          </cell>
          <cell r="CC219">
            <v>25</v>
          </cell>
          <cell r="CD219">
            <v>42</v>
          </cell>
          <cell r="CE219">
            <v>39</v>
          </cell>
          <cell r="CF219">
            <v>116</v>
          </cell>
          <cell r="CG219">
            <v>256</v>
          </cell>
          <cell r="CH219">
            <v>676</v>
          </cell>
          <cell r="CI219">
            <v>49</v>
          </cell>
          <cell r="CJ219">
            <v>53</v>
          </cell>
          <cell r="CK219">
            <v>1034</v>
          </cell>
          <cell r="CL219">
            <v>3201</v>
          </cell>
          <cell r="CM219">
            <v>3554</v>
          </cell>
          <cell r="CN219">
            <v>291</v>
          </cell>
          <cell r="CO219">
            <v>329</v>
          </cell>
          <cell r="CP219">
            <v>7375</v>
          </cell>
          <cell r="CQ219">
            <v>8583</v>
          </cell>
          <cell r="CR219">
            <v>1610</v>
          </cell>
          <cell r="CS219">
            <v>1253</v>
          </cell>
          <cell r="CT219">
            <v>29</v>
          </cell>
          <cell r="CU219">
            <v>26</v>
          </cell>
          <cell r="CV219">
            <v>2918</v>
          </cell>
          <cell r="CW219">
            <v>11</v>
          </cell>
          <cell r="CX219">
            <v>10</v>
          </cell>
          <cell r="CY219">
            <v>33</v>
          </cell>
          <cell r="CZ219">
            <v>20</v>
          </cell>
          <cell r="DA219">
            <v>74</v>
          </cell>
          <cell r="DB219">
            <v>13</v>
          </cell>
          <cell r="DC219">
            <v>9</v>
          </cell>
          <cell r="DD219">
            <v>49</v>
          </cell>
          <cell r="DE219">
            <v>54</v>
          </cell>
          <cell r="DF219">
            <v>125</v>
          </cell>
          <cell r="DG219">
            <v>19</v>
          </cell>
          <cell r="DH219">
            <v>25</v>
          </cell>
          <cell r="DI219">
            <v>38</v>
          </cell>
          <cell r="DJ219">
            <v>37</v>
          </cell>
          <cell r="DK219">
            <v>119</v>
          </cell>
          <cell r="DL219">
            <v>3236</v>
          </cell>
        </row>
        <row r="220">
          <cell r="A220" t="str">
            <v>МППНовороссийскЮФО</v>
          </cell>
          <cell r="B220" t="str">
            <v>Сочинский</v>
          </cell>
          <cell r="C220" t="str">
            <v>Новороссийск</v>
          </cell>
          <cell r="D220" t="str">
            <v>МПП</v>
          </cell>
          <cell r="E220" t="str">
            <v>МПП</v>
          </cell>
          <cell r="F220" t="str">
            <v>да</v>
          </cell>
          <cell r="G220" t="str">
            <v>ЮФО</v>
          </cell>
          <cell r="H220" t="str">
            <v>Краснодарский край</v>
          </cell>
          <cell r="I220" t="str">
            <v>АЧБ</v>
          </cell>
          <cell r="J220" t="str">
            <v>Морской</v>
          </cell>
          <cell r="K220" t="str">
            <v>нет</v>
          </cell>
          <cell r="L220" t="str">
            <v>не применимо</v>
          </cell>
          <cell r="M220" t="str">
            <v>не применимо</v>
          </cell>
          <cell r="N220">
            <v>988000</v>
          </cell>
          <cell r="O220">
            <v>2705</v>
          </cell>
          <cell r="P220">
            <v>31897</v>
          </cell>
          <cell r="Q220">
            <v>34602</v>
          </cell>
          <cell r="R220">
            <v>4092</v>
          </cell>
          <cell r="S220">
            <v>35709</v>
          </cell>
          <cell r="T220">
            <v>39801</v>
          </cell>
          <cell r="U220">
            <v>3138</v>
          </cell>
          <cell r="V220">
            <v>34205</v>
          </cell>
          <cell r="W220">
            <v>37343</v>
          </cell>
          <cell r="X220">
            <v>3135</v>
          </cell>
          <cell r="Y220">
            <v>33784</v>
          </cell>
          <cell r="Z220">
            <v>36919</v>
          </cell>
          <cell r="AA220">
            <v>148665</v>
          </cell>
          <cell r="AB220">
            <v>3724</v>
          </cell>
          <cell r="AC220">
            <v>38860</v>
          </cell>
          <cell r="AD220">
            <v>42584</v>
          </cell>
          <cell r="AE220">
            <v>4142</v>
          </cell>
          <cell r="AF220">
            <v>35281</v>
          </cell>
          <cell r="AG220">
            <v>39423</v>
          </cell>
          <cell r="AH220">
            <v>3391</v>
          </cell>
          <cell r="AI220">
            <v>31269</v>
          </cell>
          <cell r="AJ220">
            <v>34660</v>
          </cell>
          <cell r="AK220">
            <v>3035</v>
          </cell>
          <cell r="AL220">
            <v>30036</v>
          </cell>
          <cell r="AM220">
            <v>33071</v>
          </cell>
          <cell r="AN220">
            <v>149738</v>
          </cell>
          <cell r="AO220">
            <v>3741</v>
          </cell>
          <cell r="AP220">
            <v>34313</v>
          </cell>
          <cell r="AQ220">
            <v>38054</v>
          </cell>
          <cell r="AR220">
            <v>4171</v>
          </cell>
          <cell r="AS220">
            <v>30020</v>
          </cell>
          <cell r="AT220">
            <v>34191</v>
          </cell>
          <cell r="AU220">
            <v>4514</v>
          </cell>
          <cell r="AV220">
            <v>31859</v>
          </cell>
          <cell r="AW220">
            <v>36373</v>
          </cell>
          <cell r="AX220">
            <v>3737</v>
          </cell>
          <cell r="AY220">
            <v>31445</v>
          </cell>
          <cell r="AZ220">
            <v>35182</v>
          </cell>
          <cell r="BA220">
            <v>143800</v>
          </cell>
          <cell r="BB220">
            <v>2499</v>
          </cell>
          <cell r="BC220">
            <v>2473</v>
          </cell>
          <cell r="BD220">
            <v>16386</v>
          </cell>
          <cell r="BE220">
            <v>16442</v>
          </cell>
          <cell r="BF220">
            <v>37800</v>
          </cell>
          <cell r="BG220">
            <v>2485</v>
          </cell>
          <cell r="BH220">
            <v>2561</v>
          </cell>
          <cell r="BI220">
            <v>13639</v>
          </cell>
          <cell r="BJ220">
            <v>13931</v>
          </cell>
          <cell r="BK220">
            <v>32616</v>
          </cell>
          <cell r="BL220">
            <v>1535</v>
          </cell>
          <cell r="BM220">
            <v>1516</v>
          </cell>
          <cell r="BN220">
            <v>10886</v>
          </cell>
          <cell r="BO220">
            <v>10747</v>
          </cell>
          <cell r="BP220">
            <v>24684</v>
          </cell>
          <cell r="BQ220">
            <v>1928</v>
          </cell>
          <cell r="BR220">
            <v>1906</v>
          </cell>
          <cell r="BS220">
            <v>15575</v>
          </cell>
          <cell r="BT220">
            <v>15583</v>
          </cell>
          <cell r="BU220">
            <v>34992</v>
          </cell>
          <cell r="BV220">
            <v>130092</v>
          </cell>
          <cell r="BW220">
            <v>1780</v>
          </cell>
          <cell r="BX220">
            <v>1821</v>
          </cell>
          <cell r="BY220">
            <v>16016</v>
          </cell>
          <cell r="BZ220">
            <v>16009</v>
          </cell>
          <cell r="CA220">
            <v>35626</v>
          </cell>
          <cell r="CB220">
            <v>2168</v>
          </cell>
          <cell r="CC220">
            <v>2254</v>
          </cell>
          <cell r="CD220">
            <v>15597</v>
          </cell>
          <cell r="CE220">
            <v>15790</v>
          </cell>
          <cell r="CF220">
            <v>35809</v>
          </cell>
          <cell r="CG220">
            <v>1805</v>
          </cell>
          <cell r="CH220">
            <v>1941</v>
          </cell>
          <cell r="CI220">
            <v>13091</v>
          </cell>
          <cell r="CJ220">
            <v>13162</v>
          </cell>
          <cell r="CK220">
            <v>29999</v>
          </cell>
          <cell r="CL220">
            <v>2490</v>
          </cell>
          <cell r="CM220">
            <v>2517</v>
          </cell>
          <cell r="CN220">
            <v>15171</v>
          </cell>
          <cell r="CO220">
            <v>15017</v>
          </cell>
          <cell r="CP220">
            <v>35195</v>
          </cell>
          <cell r="CQ220">
            <v>136629</v>
          </cell>
          <cell r="CR220">
            <v>3139</v>
          </cell>
          <cell r="CS220">
            <v>3049</v>
          </cell>
          <cell r="CT220">
            <v>14222</v>
          </cell>
          <cell r="CU220">
            <v>14384</v>
          </cell>
          <cell r="CV220">
            <v>34794</v>
          </cell>
          <cell r="CW220">
            <v>4776</v>
          </cell>
          <cell r="CX220">
            <v>4745</v>
          </cell>
          <cell r="CY220">
            <v>14828</v>
          </cell>
          <cell r="CZ220">
            <v>14673</v>
          </cell>
          <cell r="DA220">
            <v>39022</v>
          </cell>
          <cell r="DB220">
            <v>4504</v>
          </cell>
          <cell r="DC220">
            <v>4494</v>
          </cell>
          <cell r="DD220">
            <v>13243</v>
          </cell>
          <cell r="DE220">
            <v>13082</v>
          </cell>
          <cell r="DF220">
            <v>35323</v>
          </cell>
          <cell r="DG220">
            <v>3912</v>
          </cell>
          <cell r="DH220">
            <v>3747</v>
          </cell>
          <cell r="DI220">
            <v>16167</v>
          </cell>
          <cell r="DJ220">
            <v>15728</v>
          </cell>
          <cell r="DK220">
            <v>39554</v>
          </cell>
          <cell r="DL220">
            <v>148693</v>
          </cell>
        </row>
        <row r="221">
          <cell r="A221" t="str">
            <v>ВППНовосибирск (Толмачево)СФО</v>
          </cell>
          <cell r="B221" t="str">
            <v>Новосибирский</v>
          </cell>
          <cell r="C221" t="str">
            <v>Новосибирск (Толмачево)</v>
          </cell>
          <cell r="D221" t="str">
            <v>ВПП</v>
          </cell>
          <cell r="E221" t="str">
            <v>ВПП</v>
          </cell>
          <cell r="F221" t="str">
            <v>да</v>
          </cell>
          <cell r="G221" t="str">
            <v>СФО</v>
          </cell>
          <cell r="H221" t="str">
            <v>Новосибирская область</v>
          </cell>
          <cell r="I221" t="str">
            <v>Не является признаком отнесения к МТК</v>
          </cell>
          <cell r="J221" t="str">
            <v>Не является признаком отнесения к МТК</v>
          </cell>
          <cell r="K221" t="str">
            <v>нет</v>
          </cell>
          <cell r="L221" t="str">
            <v>не применимо</v>
          </cell>
          <cell r="M221" t="str">
            <v>не применимо</v>
          </cell>
          <cell r="N221">
            <v>11388000</v>
          </cell>
          <cell r="O221">
            <v>207199</v>
          </cell>
          <cell r="P221">
            <v>97796</v>
          </cell>
          <cell r="Q221">
            <v>304995</v>
          </cell>
          <cell r="R221">
            <v>234697</v>
          </cell>
          <cell r="S221">
            <v>123618</v>
          </cell>
          <cell r="T221">
            <v>358315</v>
          </cell>
          <cell r="U221">
            <v>296700</v>
          </cell>
          <cell r="V221">
            <v>151740</v>
          </cell>
          <cell r="W221">
            <v>448440</v>
          </cell>
          <cell r="X221">
            <v>255337</v>
          </cell>
          <cell r="Y221">
            <v>126067</v>
          </cell>
          <cell r="Z221">
            <v>381404</v>
          </cell>
          <cell r="AA221">
            <v>1493154</v>
          </cell>
          <cell r="AB221">
            <v>278305</v>
          </cell>
          <cell r="AC221">
            <v>113669</v>
          </cell>
          <cell r="AD221">
            <v>391974</v>
          </cell>
          <cell r="AE221">
            <v>264402</v>
          </cell>
          <cell r="AF221">
            <v>133969</v>
          </cell>
          <cell r="AG221">
            <v>398371</v>
          </cell>
          <cell r="AH221">
            <v>324319</v>
          </cell>
          <cell r="AI221">
            <v>168135</v>
          </cell>
          <cell r="AJ221">
            <v>492454</v>
          </cell>
          <cell r="AK221">
            <v>275115</v>
          </cell>
          <cell r="AL221">
            <v>141641</v>
          </cell>
          <cell r="AM221">
            <v>416756</v>
          </cell>
          <cell r="AN221">
            <v>1699555</v>
          </cell>
          <cell r="AO221">
            <v>296875</v>
          </cell>
          <cell r="AP221">
            <v>129831</v>
          </cell>
          <cell r="AQ221">
            <v>426706</v>
          </cell>
          <cell r="AR221">
            <v>303934</v>
          </cell>
          <cell r="AS221">
            <v>150936</v>
          </cell>
          <cell r="AT221">
            <v>454870</v>
          </cell>
          <cell r="AU221">
            <v>350461</v>
          </cell>
          <cell r="AV221">
            <v>183139</v>
          </cell>
          <cell r="AW221">
            <v>533600</v>
          </cell>
          <cell r="AX221">
            <v>341985</v>
          </cell>
          <cell r="AY221">
            <v>162744</v>
          </cell>
          <cell r="AZ221">
            <v>504729</v>
          </cell>
          <cell r="BA221">
            <v>1919905</v>
          </cell>
          <cell r="BB221">
            <v>163944</v>
          </cell>
          <cell r="BC221">
            <v>141070</v>
          </cell>
          <cell r="BD221">
            <v>66392</v>
          </cell>
          <cell r="BE221">
            <v>51880</v>
          </cell>
          <cell r="BF221">
            <v>423286</v>
          </cell>
          <cell r="BG221">
            <v>6925</v>
          </cell>
          <cell r="BH221">
            <v>2961</v>
          </cell>
          <cell r="BI221">
            <v>3614</v>
          </cell>
          <cell r="BJ221">
            <v>5210</v>
          </cell>
          <cell r="BK221">
            <v>18710</v>
          </cell>
          <cell r="BL221">
            <v>19464</v>
          </cell>
          <cell r="BM221">
            <v>23003</v>
          </cell>
          <cell r="BN221">
            <v>4123</v>
          </cell>
          <cell r="BO221">
            <v>16784</v>
          </cell>
          <cell r="BP221">
            <v>63374</v>
          </cell>
          <cell r="BQ221">
            <v>30732</v>
          </cell>
          <cell r="BR221">
            <v>29577</v>
          </cell>
          <cell r="BS221">
            <v>6349</v>
          </cell>
          <cell r="BT221">
            <v>33458</v>
          </cell>
          <cell r="BU221">
            <v>100116</v>
          </cell>
          <cell r="BV221">
            <v>605486</v>
          </cell>
          <cell r="BW221">
            <v>21972</v>
          </cell>
          <cell r="BX221">
            <v>26392</v>
          </cell>
          <cell r="BY221">
            <v>17415</v>
          </cell>
          <cell r="BZ221">
            <v>20710</v>
          </cell>
          <cell r="CA221">
            <v>86489</v>
          </cell>
          <cell r="CB221">
            <v>32367</v>
          </cell>
          <cell r="CC221">
            <v>45210</v>
          </cell>
          <cell r="CD221">
            <v>40242</v>
          </cell>
          <cell r="CE221">
            <v>19986</v>
          </cell>
          <cell r="CF221">
            <v>137805</v>
          </cell>
          <cell r="CG221">
            <v>105878</v>
          </cell>
          <cell r="CH221">
            <v>112308</v>
          </cell>
          <cell r="CI221">
            <v>45607</v>
          </cell>
          <cell r="CJ221">
            <v>29988</v>
          </cell>
          <cell r="CK221">
            <v>293781</v>
          </cell>
          <cell r="CL221">
            <v>84839</v>
          </cell>
          <cell r="CM221">
            <v>77251</v>
          </cell>
          <cell r="CN221">
            <v>60366</v>
          </cell>
          <cell r="CO221">
            <v>57375</v>
          </cell>
          <cell r="CP221">
            <v>279831</v>
          </cell>
          <cell r="CQ221">
            <v>797906</v>
          </cell>
          <cell r="CR221">
            <v>47752</v>
          </cell>
          <cell r="CS221">
            <v>42134</v>
          </cell>
          <cell r="CT221">
            <v>57148</v>
          </cell>
          <cell r="CU221">
            <v>33029</v>
          </cell>
          <cell r="CV221">
            <v>180063</v>
          </cell>
          <cell r="CW221">
            <v>28547</v>
          </cell>
          <cell r="CX221">
            <v>44425</v>
          </cell>
          <cell r="CY221">
            <v>67616</v>
          </cell>
          <cell r="CZ221">
            <v>40480</v>
          </cell>
          <cell r="DA221">
            <v>181068</v>
          </cell>
          <cell r="DB221">
            <v>86603</v>
          </cell>
          <cell r="DC221">
            <v>85805</v>
          </cell>
          <cell r="DD221">
            <v>64665</v>
          </cell>
          <cell r="DE221">
            <v>56161</v>
          </cell>
          <cell r="DF221">
            <v>293234</v>
          </cell>
          <cell r="DG221">
            <v>79658</v>
          </cell>
          <cell r="DH221">
            <v>83876</v>
          </cell>
          <cell r="DI221">
            <v>49919</v>
          </cell>
          <cell r="DJ221">
            <v>80071</v>
          </cell>
          <cell r="DK221">
            <v>293524</v>
          </cell>
          <cell r="DL221">
            <v>947889</v>
          </cell>
        </row>
        <row r="222">
          <cell r="A222" t="str">
            <v>МАППНово-ФиляСКФО</v>
          </cell>
          <cell r="B222" t="str">
            <v>Северо-Кавказский</v>
          </cell>
          <cell r="C222" t="str">
            <v>Ново-Филя</v>
          </cell>
          <cell r="D222" t="str">
            <v>АПП</v>
          </cell>
          <cell r="E222" t="str">
            <v>МАПП</v>
          </cell>
          <cell r="F222" t="str">
            <v>да</v>
          </cell>
          <cell r="G222" t="str">
            <v>СКФО</v>
          </cell>
          <cell r="H222" t="str">
            <v>Республика Дагестан</v>
          </cell>
          <cell r="I222" t="str">
            <v>Север-Юг</v>
          </cell>
          <cell r="J222" t="str">
            <v>Западный</v>
          </cell>
          <cell r="K222" t="str">
            <v>нет</v>
          </cell>
          <cell r="L222" t="str">
            <v>Азербайджанская Республика</v>
          </cell>
          <cell r="M222" t="str">
            <v>Ширвановка</v>
          </cell>
          <cell r="N222">
            <v>0</v>
          </cell>
          <cell r="O222">
            <v>35288</v>
          </cell>
          <cell r="P222">
            <v>75997</v>
          </cell>
          <cell r="Q222">
            <v>111285</v>
          </cell>
          <cell r="R222">
            <v>36959</v>
          </cell>
          <cell r="S222">
            <v>79121</v>
          </cell>
          <cell r="T222">
            <v>116080</v>
          </cell>
          <cell r="U222">
            <v>52939</v>
          </cell>
          <cell r="V222">
            <v>72175</v>
          </cell>
          <cell r="W222">
            <v>125114</v>
          </cell>
          <cell r="X222">
            <v>37026</v>
          </cell>
          <cell r="Y222">
            <v>86280</v>
          </cell>
          <cell r="Z222">
            <v>123306</v>
          </cell>
          <cell r="AA222">
            <v>475785</v>
          </cell>
          <cell r="AB222">
            <v>34877</v>
          </cell>
          <cell r="AC222">
            <v>78992</v>
          </cell>
          <cell r="AD222">
            <v>113869</v>
          </cell>
          <cell r="AE222">
            <v>37110</v>
          </cell>
          <cell r="AF222">
            <v>71941</v>
          </cell>
          <cell r="AG222">
            <v>109051</v>
          </cell>
          <cell r="AH222">
            <v>55960</v>
          </cell>
          <cell r="AI222">
            <v>76942</v>
          </cell>
          <cell r="AJ222">
            <v>132902</v>
          </cell>
          <cell r="AK222">
            <v>35489</v>
          </cell>
          <cell r="AL222">
            <v>92468</v>
          </cell>
          <cell r="AM222">
            <v>127957</v>
          </cell>
          <cell r="AN222">
            <v>483779</v>
          </cell>
          <cell r="AO222">
            <v>34624</v>
          </cell>
          <cell r="AP222">
            <v>87714</v>
          </cell>
          <cell r="AQ222">
            <v>122338</v>
          </cell>
          <cell r="AR222">
            <v>37741</v>
          </cell>
          <cell r="AS222">
            <v>79659</v>
          </cell>
          <cell r="AT222">
            <v>117400</v>
          </cell>
          <cell r="AU222">
            <v>55457</v>
          </cell>
          <cell r="AV222">
            <v>82548</v>
          </cell>
          <cell r="AW222">
            <v>138005</v>
          </cell>
          <cell r="AX222">
            <v>35151</v>
          </cell>
          <cell r="AY222">
            <v>88768</v>
          </cell>
          <cell r="AZ222">
            <v>123919</v>
          </cell>
          <cell r="BA222">
            <v>501662</v>
          </cell>
          <cell r="BB222">
            <v>13924</v>
          </cell>
          <cell r="BC222">
            <v>13645</v>
          </cell>
          <cell r="BD222">
            <v>34935</v>
          </cell>
          <cell r="BE222">
            <v>35387</v>
          </cell>
          <cell r="BF222">
            <v>97891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97891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190</v>
          </cell>
          <cell r="CM222">
            <v>2452</v>
          </cell>
          <cell r="CN222">
            <v>382</v>
          </cell>
          <cell r="CO222">
            <v>77</v>
          </cell>
          <cell r="CP222">
            <v>3101</v>
          </cell>
          <cell r="CQ222">
            <v>3101</v>
          </cell>
          <cell r="CR222">
            <v>376</v>
          </cell>
          <cell r="CS222">
            <v>2403</v>
          </cell>
          <cell r="CT222">
            <v>478</v>
          </cell>
          <cell r="CU222">
            <v>172</v>
          </cell>
          <cell r="CV222">
            <v>3429</v>
          </cell>
          <cell r="CW222">
            <v>618</v>
          </cell>
          <cell r="CX222">
            <v>5170</v>
          </cell>
          <cell r="CY222">
            <v>594</v>
          </cell>
          <cell r="CZ222">
            <v>746</v>
          </cell>
          <cell r="DA222">
            <v>7128</v>
          </cell>
          <cell r="DB222">
            <v>966</v>
          </cell>
          <cell r="DC222">
            <v>2052</v>
          </cell>
          <cell r="DD222">
            <v>419</v>
          </cell>
          <cell r="DE222">
            <v>1703</v>
          </cell>
          <cell r="DF222">
            <v>5140</v>
          </cell>
          <cell r="DG222">
            <v>2334</v>
          </cell>
          <cell r="DH222">
            <v>5412</v>
          </cell>
          <cell r="DI222">
            <v>2323</v>
          </cell>
          <cell r="DJ222">
            <v>888</v>
          </cell>
          <cell r="DK222">
            <v>10957</v>
          </cell>
          <cell r="DL222">
            <v>26654</v>
          </cell>
        </row>
        <row r="223">
          <cell r="A223" t="str">
            <v>МАППНовошахтинскЮФО</v>
          </cell>
          <cell r="B223" t="str">
            <v>Ростовский</v>
          </cell>
          <cell r="C223" t="str">
            <v>Новошахтинск</v>
          </cell>
          <cell r="D223" t="str">
            <v>АПП</v>
          </cell>
          <cell r="E223" t="str">
            <v>МАПП</v>
          </cell>
          <cell r="F223" t="str">
            <v>да</v>
          </cell>
          <cell r="G223" t="str">
            <v>ЮФО</v>
          </cell>
          <cell r="H223" t="str">
            <v>Ростовская область</v>
          </cell>
          <cell r="I223" t="str">
            <v>Западный</v>
          </cell>
          <cell r="J223" t="str">
            <v>Сухопутный</v>
          </cell>
          <cell r="K223" t="str">
            <v>нет</v>
          </cell>
          <cell r="L223" t="str">
            <v>не применимо (ЛНР)</v>
          </cell>
          <cell r="M223" t="str">
            <v>Должанский</v>
          </cell>
          <cell r="N223">
            <v>0</v>
          </cell>
          <cell r="O223">
            <v>36226</v>
          </cell>
          <cell r="P223">
            <v>272903</v>
          </cell>
          <cell r="Q223">
            <v>309129</v>
          </cell>
          <cell r="R223">
            <v>54357</v>
          </cell>
          <cell r="S223">
            <v>328114</v>
          </cell>
          <cell r="T223">
            <v>382471</v>
          </cell>
          <cell r="U223">
            <v>69165</v>
          </cell>
          <cell r="V223">
            <v>424955</v>
          </cell>
          <cell r="W223">
            <v>494120</v>
          </cell>
          <cell r="X223">
            <v>46537</v>
          </cell>
          <cell r="Y223">
            <v>314070</v>
          </cell>
          <cell r="Z223">
            <v>360607</v>
          </cell>
          <cell r="AA223">
            <v>1546327</v>
          </cell>
          <cell r="AB223">
            <v>41580</v>
          </cell>
          <cell r="AC223">
            <v>255636</v>
          </cell>
          <cell r="AD223">
            <v>297216</v>
          </cell>
          <cell r="AE223">
            <v>60937</v>
          </cell>
          <cell r="AF223">
            <v>309497</v>
          </cell>
          <cell r="AG223">
            <v>370434</v>
          </cell>
          <cell r="AH223">
            <v>89253</v>
          </cell>
          <cell r="AI223">
            <v>414062</v>
          </cell>
          <cell r="AJ223">
            <v>503315</v>
          </cell>
          <cell r="AK223">
            <v>74043</v>
          </cell>
          <cell r="AL223">
            <v>285449</v>
          </cell>
          <cell r="AM223">
            <v>359492</v>
          </cell>
          <cell r="AN223">
            <v>1530457</v>
          </cell>
          <cell r="AO223">
            <v>62008</v>
          </cell>
          <cell r="AP223">
            <v>193704</v>
          </cell>
          <cell r="AQ223">
            <v>255712</v>
          </cell>
          <cell r="AR223">
            <v>93189</v>
          </cell>
          <cell r="AS223">
            <v>261658</v>
          </cell>
          <cell r="AT223">
            <v>354847</v>
          </cell>
          <cell r="AU223">
            <v>90130</v>
          </cell>
          <cell r="AV223">
            <v>362220</v>
          </cell>
          <cell r="AW223">
            <v>452350</v>
          </cell>
          <cell r="AX223">
            <v>80942</v>
          </cell>
          <cell r="AY223">
            <v>276210</v>
          </cell>
          <cell r="AZ223">
            <v>357152</v>
          </cell>
          <cell r="BA223">
            <v>1420061</v>
          </cell>
          <cell r="BB223">
            <v>49113</v>
          </cell>
          <cell r="BC223">
            <v>47557</v>
          </cell>
          <cell r="BD223">
            <v>98678</v>
          </cell>
          <cell r="BE223">
            <v>102833</v>
          </cell>
          <cell r="BF223">
            <v>298181</v>
          </cell>
          <cell r="BG223">
            <v>4036</v>
          </cell>
          <cell r="BH223">
            <v>1709</v>
          </cell>
          <cell r="BI223">
            <v>11392</v>
          </cell>
          <cell r="BJ223">
            <v>19727</v>
          </cell>
          <cell r="BK223">
            <v>36864</v>
          </cell>
          <cell r="BL223">
            <v>33891</v>
          </cell>
          <cell r="BM223">
            <v>13316</v>
          </cell>
          <cell r="BN223">
            <v>130071</v>
          </cell>
          <cell r="BO223">
            <v>149719</v>
          </cell>
          <cell r="BP223">
            <v>326997</v>
          </cell>
          <cell r="BQ223">
            <v>22097</v>
          </cell>
          <cell r="BR223">
            <v>8217</v>
          </cell>
          <cell r="BS223">
            <v>99500</v>
          </cell>
          <cell r="BT223">
            <v>118907</v>
          </cell>
          <cell r="BU223">
            <v>248721</v>
          </cell>
          <cell r="BV223">
            <v>910763</v>
          </cell>
          <cell r="BW223">
            <v>27121</v>
          </cell>
          <cell r="BX223">
            <v>9977</v>
          </cell>
          <cell r="BY223">
            <v>85068</v>
          </cell>
          <cell r="BZ223">
            <v>101989</v>
          </cell>
          <cell r="CA223">
            <v>224155</v>
          </cell>
          <cell r="CB223">
            <v>36564</v>
          </cell>
          <cell r="CC223">
            <v>14670</v>
          </cell>
          <cell r="CD223">
            <v>113289</v>
          </cell>
          <cell r="CE223">
            <v>132373</v>
          </cell>
          <cell r="CF223">
            <v>296896</v>
          </cell>
          <cell r="CG223">
            <v>63745</v>
          </cell>
          <cell r="CH223">
            <v>24467</v>
          </cell>
          <cell r="CI223">
            <v>146387</v>
          </cell>
          <cell r="CJ223">
            <v>194670</v>
          </cell>
          <cell r="CK223">
            <v>429269</v>
          </cell>
          <cell r="CL223">
            <v>39456</v>
          </cell>
          <cell r="CM223">
            <v>14210</v>
          </cell>
          <cell r="CN223">
            <v>107582</v>
          </cell>
          <cell r="CO223">
            <v>140845</v>
          </cell>
          <cell r="CP223">
            <v>302093</v>
          </cell>
          <cell r="CQ223">
            <v>1252413</v>
          </cell>
          <cell r="CR223">
            <v>33228</v>
          </cell>
          <cell r="CS223">
            <v>10995</v>
          </cell>
          <cell r="CT223">
            <v>77021</v>
          </cell>
          <cell r="CU223">
            <v>96690</v>
          </cell>
          <cell r="CV223">
            <v>217934</v>
          </cell>
          <cell r="CW223">
            <v>41207</v>
          </cell>
          <cell r="CX223">
            <v>31969</v>
          </cell>
          <cell r="CY223">
            <v>119504</v>
          </cell>
          <cell r="CZ223">
            <v>130471</v>
          </cell>
          <cell r="DA223">
            <v>323151</v>
          </cell>
          <cell r="DB223">
            <v>74169</v>
          </cell>
          <cell r="DC223">
            <v>74971</v>
          </cell>
          <cell r="DD223">
            <v>140933</v>
          </cell>
          <cell r="DE223">
            <v>149889</v>
          </cell>
          <cell r="DF223">
            <v>439962</v>
          </cell>
          <cell r="DG223">
            <v>206896</v>
          </cell>
          <cell r="DH223">
            <v>218962</v>
          </cell>
          <cell r="DI223">
            <v>32826</v>
          </cell>
          <cell r="DJ223">
            <v>34348</v>
          </cell>
          <cell r="DK223">
            <v>493032</v>
          </cell>
          <cell r="DL223">
            <v>1474079</v>
          </cell>
        </row>
        <row r="224">
          <cell r="A224" t="str">
            <v>МАППНовые ЮрковичиЦФО</v>
          </cell>
          <cell r="B224" t="str">
            <v>Брянский</v>
          </cell>
          <cell r="C224" t="str">
            <v>Новые Юрковичи</v>
          </cell>
          <cell r="D224" t="str">
            <v>АПП</v>
          </cell>
          <cell r="E224" t="str">
            <v>МАПП</v>
          </cell>
          <cell r="F224" t="str">
            <v>да</v>
          </cell>
          <cell r="G224" t="str">
            <v>ЦФО</v>
          </cell>
          <cell r="H224" t="str">
            <v>Брянская область</v>
          </cell>
          <cell r="I224" t="str">
            <v>Западный</v>
          </cell>
          <cell r="J224" t="str">
            <v>Сухопутный</v>
          </cell>
          <cell r="K224" t="str">
            <v>нет</v>
          </cell>
          <cell r="L224" t="str">
            <v>Украина</v>
          </cell>
          <cell r="M224" t="str">
            <v>Сеньковка</v>
          </cell>
          <cell r="N224">
            <v>1091350</v>
          </cell>
          <cell r="O224">
            <v>14097</v>
          </cell>
          <cell r="P224">
            <v>97537</v>
          </cell>
          <cell r="Q224">
            <v>111634</v>
          </cell>
          <cell r="R224">
            <v>23934</v>
          </cell>
          <cell r="S224">
            <v>140669</v>
          </cell>
          <cell r="T224">
            <v>164603</v>
          </cell>
          <cell r="U224">
            <v>41421</v>
          </cell>
          <cell r="V224">
            <v>176420</v>
          </cell>
          <cell r="W224">
            <v>217841</v>
          </cell>
          <cell r="X224">
            <v>24820</v>
          </cell>
          <cell r="Y224">
            <v>128600</v>
          </cell>
          <cell r="Z224">
            <v>153420</v>
          </cell>
          <cell r="AA224">
            <v>647498</v>
          </cell>
          <cell r="AB224">
            <v>18274</v>
          </cell>
          <cell r="AC224">
            <v>106798</v>
          </cell>
          <cell r="AD224">
            <v>125072</v>
          </cell>
          <cell r="AE224">
            <v>28734</v>
          </cell>
          <cell r="AF224">
            <v>140151</v>
          </cell>
          <cell r="AG224">
            <v>168885</v>
          </cell>
          <cell r="AH224">
            <v>45213</v>
          </cell>
          <cell r="AI224">
            <v>160912</v>
          </cell>
          <cell r="AJ224">
            <v>206125</v>
          </cell>
          <cell r="AK224">
            <v>22170</v>
          </cell>
          <cell r="AL224">
            <v>103102</v>
          </cell>
          <cell r="AM224">
            <v>125272</v>
          </cell>
          <cell r="AN224">
            <v>625354</v>
          </cell>
          <cell r="AO224">
            <v>14261</v>
          </cell>
          <cell r="AP224">
            <v>81734</v>
          </cell>
          <cell r="AQ224">
            <v>95995</v>
          </cell>
          <cell r="AR224">
            <v>28086</v>
          </cell>
          <cell r="AS224">
            <v>109181</v>
          </cell>
          <cell r="AT224">
            <v>137267</v>
          </cell>
          <cell r="AU224">
            <v>45417</v>
          </cell>
          <cell r="AV224">
            <v>129478</v>
          </cell>
          <cell r="AW224">
            <v>174895</v>
          </cell>
          <cell r="AX224">
            <v>26811</v>
          </cell>
          <cell r="AY224">
            <v>97920</v>
          </cell>
          <cell r="AZ224">
            <v>124731</v>
          </cell>
          <cell r="BA224">
            <v>532888</v>
          </cell>
          <cell r="BB224">
            <v>14495</v>
          </cell>
          <cell r="BC224">
            <v>6751</v>
          </cell>
          <cell r="BD224">
            <v>57510</v>
          </cell>
          <cell r="BE224">
            <v>27461</v>
          </cell>
          <cell r="BF224">
            <v>106217</v>
          </cell>
          <cell r="BG224">
            <v>2183</v>
          </cell>
          <cell r="BH224">
            <v>1202</v>
          </cell>
          <cell r="BI224">
            <v>13082</v>
          </cell>
          <cell r="BJ224">
            <v>12666</v>
          </cell>
          <cell r="BK224">
            <v>29133</v>
          </cell>
          <cell r="BL224">
            <v>11120</v>
          </cell>
          <cell r="BM224">
            <v>6108</v>
          </cell>
          <cell r="BN224">
            <v>22886</v>
          </cell>
          <cell r="BO224">
            <v>18169</v>
          </cell>
          <cell r="BP224">
            <v>58283</v>
          </cell>
          <cell r="BQ224">
            <v>8177</v>
          </cell>
          <cell r="BR224">
            <v>4462</v>
          </cell>
          <cell r="BS224">
            <v>20478</v>
          </cell>
          <cell r="BT224">
            <v>16399</v>
          </cell>
          <cell r="BU224">
            <v>49516</v>
          </cell>
          <cell r="BV224">
            <v>243149</v>
          </cell>
          <cell r="BW224">
            <v>6639</v>
          </cell>
          <cell r="BX224">
            <v>3125</v>
          </cell>
          <cell r="BY224">
            <v>15997</v>
          </cell>
          <cell r="BZ224">
            <v>11285</v>
          </cell>
          <cell r="CA224">
            <v>37046</v>
          </cell>
          <cell r="CB224">
            <v>8437</v>
          </cell>
          <cell r="CC224">
            <v>7374</v>
          </cell>
          <cell r="CD224">
            <v>21413</v>
          </cell>
          <cell r="CE224">
            <v>16729</v>
          </cell>
          <cell r="CF224">
            <v>53953</v>
          </cell>
          <cell r="CG224">
            <v>21791</v>
          </cell>
          <cell r="CH224">
            <v>12850</v>
          </cell>
          <cell r="CI224">
            <v>24211</v>
          </cell>
          <cell r="CJ224">
            <v>18136</v>
          </cell>
          <cell r="CK224">
            <v>76988</v>
          </cell>
          <cell r="CL224">
            <v>8403</v>
          </cell>
          <cell r="CM224">
            <v>5372</v>
          </cell>
          <cell r="CN224">
            <v>20924</v>
          </cell>
          <cell r="CO224">
            <v>16102</v>
          </cell>
          <cell r="CP224">
            <v>50801</v>
          </cell>
          <cell r="CQ224">
            <v>218788</v>
          </cell>
          <cell r="CR224">
            <v>5074</v>
          </cell>
          <cell r="CS224">
            <v>1960</v>
          </cell>
          <cell r="CT224">
            <v>12878</v>
          </cell>
          <cell r="CU224">
            <v>8885</v>
          </cell>
          <cell r="CV224">
            <v>28797</v>
          </cell>
          <cell r="CW224">
            <v>222</v>
          </cell>
          <cell r="CX224">
            <v>43</v>
          </cell>
          <cell r="CY224">
            <v>1222</v>
          </cell>
          <cell r="CZ224">
            <v>1758</v>
          </cell>
          <cell r="DA224">
            <v>3245</v>
          </cell>
          <cell r="DB224">
            <v>7</v>
          </cell>
          <cell r="DC224">
            <v>3</v>
          </cell>
          <cell r="DD224">
            <v>6</v>
          </cell>
          <cell r="DE224">
            <v>38</v>
          </cell>
          <cell r="DF224">
            <v>54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32096</v>
          </cell>
        </row>
        <row r="225">
          <cell r="A225" t="str">
            <v>ДАППОдесскоеСФО</v>
          </cell>
          <cell r="B225" t="str">
            <v>Новосибирский</v>
          </cell>
          <cell r="C225" t="str">
            <v>Одесское</v>
          </cell>
          <cell r="D225" t="str">
            <v>АПП</v>
          </cell>
          <cell r="E225" t="str">
            <v>ДАПП</v>
          </cell>
          <cell r="F225" t="str">
            <v>да</v>
          </cell>
          <cell r="G225" t="str">
            <v>СФО</v>
          </cell>
          <cell r="H225" t="str">
            <v>Омская область</v>
          </cell>
          <cell r="I225" t="str">
            <v>Не является признаком отнесения к МТК</v>
          </cell>
          <cell r="J225" t="str">
            <v>Не является признаком отнесения к МТК</v>
          </cell>
          <cell r="K225" t="str">
            <v>нет</v>
          </cell>
          <cell r="L225" t="str">
            <v>Республика Казахстан</v>
          </cell>
          <cell r="M225" t="str">
            <v>Бидаик</v>
          </cell>
          <cell r="N225">
            <v>0</v>
          </cell>
          <cell r="O225">
            <v>35402</v>
          </cell>
          <cell r="P225">
            <v>43481</v>
          </cell>
          <cell r="Q225">
            <v>78883</v>
          </cell>
          <cell r="R225">
            <v>52645</v>
          </cell>
          <cell r="S225">
            <v>51366</v>
          </cell>
          <cell r="T225">
            <v>104011</v>
          </cell>
          <cell r="U225">
            <v>100605</v>
          </cell>
          <cell r="V225">
            <v>69395</v>
          </cell>
          <cell r="W225">
            <v>170000</v>
          </cell>
          <cell r="X225">
            <v>50130</v>
          </cell>
          <cell r="Y225">
            <v>50621</v>
          </cell>
          <cell r="Z225">
            <v>100751</v>
          </cell>
          <cell r="AA225">
            <v>453645</v>
          </cell>
          <cell r="AB225">
            <v>40189</v>
          </cell>
          <cell r="AC225">
            <v>45284</v>
          </cell>
          <cell r="AD225">
            <v>85473</v>
          </cell>
          <cell r="AE225">
            <v>56675</v>
          </cell>
          <cell r="AF225">
            <v>53988</v>
          </cell>
          <cell r="AG225">
            <v>110663</v>
          </cell>
          <cell r="AH225">
            <v>95920</v>
          </cell>
          <cell r="AI225">
            <v>63703</v>
          </cell>
          <cell r="AJ225">
            <v>159623</v>
          </cell>
          <cell r="AK225">
            <v>44021</v>
          </cell>
          <cell r="AL225">
            <v>47925</v>
          </cell>
          <cell r="AM225">
            <v>91946</v>
          </cell>
          <cell r="AN225">
            <v>447705</v>
          </cell>
          <cell r="AO225">
            <v>42546</v>
          </cell>
          <cell r="AP225">
            <v>46792</v>
          </cell>
          <cell r="AQ225">
            <v>89338</v>
          </cell>
          <cell r="AR225">
            <v>53339</v>
          </cell>
          <cell r="AS225">
            <v>45556</v>
          </cell>
          <cell r="AT225">
            <v>98895</v>
          </cell>
          <cell r="AU225">
            <v>78095</v>
          </cell>
          <cell r="AV225">
            <v>52893</v>
          </cell>
          <cell r="AW225">
            <v>130988</v>
          </cell>
          <cell r="AX225">
            <v>44429</v>
          </cell>
          <cell r="AY225">
            <v>41731</v>
          </cell>
          <cell r="AZ225">
            <v>86160</v>
          </cell>
          <cell r="BA225">
            <v>405381</v>
          </cell>
          <cell r="BB225">
            <v>14879</v>
          </cell>
          <cell r="BC225">
            <v>13093</v>
          </cell>
          <cell r="BD225">
            <v>14752</v>
          </cell>
          <cell r="BE225">
            <v>14328</v>
          </cell>
          <cell r="BF225">
            <v>57052</v>
          </cell>
          <cell r="BG225">
            <v>1137</v>
          </cell>
          <cell r="BH225">
            <v>1107</v>
          </cell>
          <cell r="BI225">
            <v>1136</v>
          </cell>
          <cell r="BJ225">
            <v>1451</v>
          </cell>
          <cell r="BK225">
            <v>4831</v>
          </cell>
          <cell r="BL225">
            <v>4787</v>
          </cell>
          <cell r="BM225">
            <v>4797</v>
          </cell>
          <cell r="BN225">
            <v>5397</v>
          </cell>
          <cell r="BO225">
            <v>4139</v>
          </cell>
          <cell r="BP225">
            <v>19120</v>
          </cell>
          <cell r="BQ225">
            <v>4412</v>
          </cell>
          <cell r="BR225">
            <v>4358</v>
          </cell>
          <cell r="BS225">
            <v>4208</v>
          </cell>
          <cell r="BT225">
            <v>3629</v>
          </cell>
          <cell r="BU225">
            <v>16607</v>
          </cell>
          <cell r="BV225">
            <v>97610</v>
          </cell>
          <cell r="BW225">
            <v>3423</v>
          </cell>
          <cell r="BX225">
            <v>3210</v>
          </cell>
          <cell r="BY225">
            <v>2893</v>
          </cell>
          <cell r="BZ225">
            <v>2706</v>
          </cell>
          <cell r="CA225">
            <v>12232</v>
          </cell>
          <cell r="CB225">
            <v>4422</v>
          </cell>
          <cell r="CC225">
            <v>4718</v>
          </cell>
          <cell r="CD225">
            <v>5223</v>
          </cell>
          <cell r="CE225">
            <v>4516</v>
          </cell>
          <cell r="CF225">
            <v>18879</v>
          </cell>
          <cell r="CG225">
            <v>7380</v>
          </cell>
          <cell r="CH225">
            <v>7158</v>
          </cell>
          <cell r="CI225">
            <v>7007</v>
          </cell>
          <cell r="CJ225">
            <v>6464</v>
          </cell>
          <cell r="CK225">
            <v>28009</v>
          </cell>
          <cell r="CL225">
            <v>7621</v>
          </cell>
          <cell r="CM225">
            <v>7965</v>
          </cell>
          <cell r="CN225">
            <v>6911</v>
          </cell>
          <cell r="CO225">
            <v>6810</v>
          </cell>
          <cell r="CP225">
            <v>29307</v>
          </cell>
          <cell r="CQ225">
            <v>88427</v>
          </cell>
          <cell r="CR225">
            <v>8644</v>
          </cell>
          <cell r="CS225">
            <v>8067</v>
          </cell>
          <cell r="CT225">
            <v>6241</v>
          </cell>
          <cell r="CU225">
            <v>6069</v>
          </cell>
          <cell r="CV225">
            <v>29021</v>
          </cell>
          <cell r="CW225">
            <v>15321</v>
          </cell>
          <cell r="CX225">
            <v>17141</v>
          </cell>
          <cell r="CY225">
            <v>12886</v>
          </cell>
          <cell r="CZ225">
            <v>11617</v>
          </cell>
          <cell r="DA225">
            <v>56965</v>
          </cell>
          <cell r="DB225">
            <v>27995</v>
          </cell>
          <cell r="DC225">
            <v>29194</v>
          </cell>
          <cell r="DD225">
            <v>15538</v>
          </cell>
          <cell r="DE225">
            <v>14666</v>
          </cell>
          <cell r="DF225">
            <v>87393</v>
          </cell>
          <cell r="DG225">
            <v>11195</v>
          </cell>
          <cell r="DH225">
            <v>11465</v>
          </cell>
          <cell r="DI225">
            <v>10068</v>
          </cell>
          <cell r="DJ225">
            <v>9861</v>
          </cell>
          <cell r="DK225">
            <v>42589</v>
          </cell>
          <cell r="DL225">
            <v>215968</v>
          </cell>
        </row>
        <row r="226">
          <cell r="A226" t="str">
            <v>МАППОзинкиПФО</v>
          </cell>
          <cell r="B226" t="str">
            <v>Волгоградский</v>
          </cell>
          <cell r="C226" t="str">
            <v>Озинки</v>
          </cell>
          <cell r="D226" t="str">
            <v>АПП</v>
          </cell>
          <cell r="E226" t="str">
            <v>МАПП</v>
          </cell>
          <cell r="F226" t="str">
            <v>да</v>
          </cell>
          <cell r="G226" t="str">
            <v>ПФО</v>
          </cell>
          <cell r="H226" t="str">
            <v>Саратовская область</v>
          </cell>
          <cell r="I226" t="str">
            <v>Не является признаком отнесения к МТК</v>
          </cell>
          <cell r="J226" t="str">
            <v>Не является признаком отнесения к МТК</v>
          </cell>
          <cell r="K226" t="str">
            <v>нет</v>
          </cell>
          <cell r="L226" t="str">
            <v>Республика Казахстан</v>
          </cell>
          <cell r="M226" t="str">
            <v>Таскала</v>
          </cell>
          <cell r="N226">
            <v>1051200</v>
          </cell>
          <cell r="O226">
            <v>49843</v>
          </cell>
          <cell r="P226">
            <v>194201</v>
          </cell>
          <cell r="Q226">
            <v>244044</v>
          </cell>
          <cell r="R226">
            <v>70412</v>
          </cell>
          <cell r="S226">
            <v>292617</v>
          </cell>
          <cell r="T226">
            <v>363029</v>
          </cell>
          <cell r="U226">
            <v>92756</v>
          </cell>
          <cell r="V226">
            <v>343633</v>
          </cell>
          <cell r="W226">
            <v>436389</v>
          </cell>
          <cell r="X226">
            <v>65838</v>
          </cell>
          <cell r="Y226">
            <v>285360</v>
          </cell>
          <cell r="Z226">
            <v>351198</v>
          </cell>
          <cell r="AA226">
            <v>1394660</v>
          </cell>
          <cell r="AB226">
            <v>49054</v>
          </cell>
          <cell r="AC226">
            <v>205483</v>
          </cell>
          <cell r="AD226">
            <v>254537</v>
          </cell>
          <cell r="AE226">
            <v>47283</v>
          </cell>
          <cell r="AF226">
            <v>167990</v>
          </cell>
          <cell r="AG226">
            <v>215273</v>
          </cell>
          <cell r="AH226">
            <v>68515</v>
          </cell>
          <cell r="AI226">
            <v>210339</v>
          </cell>
          <cell r="AJ226">
            <v>278854</v>
          </cell>
          <cell r="AK226">
            <v>46666</v>
          </cell>
          <cell r="AL226">
            <v>148388</v>
          </cell>
          <cell r="AM226">
            <v>195054</v>
          </cell>
          <cell r="AN226">
            <v>943718</v>
          </cell>
          <cell r="AO226">
            <v>32675</v>
          </cell>
          <cell r="AP226">
            <v>106917</v>
          </cell>
          <cell r="AQ226">
            <v>139592</v>
          </cell>
          <cell r="AR226">
            <v>53382</v>
          </cell>
          <cell r="AS226">
            <v>156064</v>
          </cell>
          <cell r="AT226">
            <v>209446</v>
          </cell>
          <cell r="AU226">
            <v>72904</v>
          </cell>
          <cell r="AV226">
            <v>202411</v>
          </cell>
          <cell r="AW226">
            <v>275315</v>
          </cell>
          <cell r="AX226">
            <v>52602</v>
          </cell>
          <cell r="AY226">
            <v>159218</v>
          </cell>
          <cell r="AZ226">
            <v>211820</v>
          </cell>
          <cell r="BA226">
            <v>836173</v>
          </cell>
          <cell r="BB226">
            <v>19323</v>
          </cell>
          <cell r="BC226">
            <v>18196</v>
          </cell>
          <cell r="BD226">
            <v>58881</v>
          </cell>
          <cell r="BE226">
            <v>50978</v>
          </cell>
          <cell r="BF226">
            <v>147378</v>
          </cell>
          <cell r="BG226">
            <v>1191</v>
          </cell>
          <cell r="BH226">
            <v>1010</v>
          </cell>
          <cell r="BI226">
            <v>4023</v>
          </cell>
          <cell r="BJ226">
            <v>4004</v>
          </cell>
          <cell r="BK226">
            <v>10228</v>
          </cell>
          <cell r="BL226">
            <v>4055</v>
          </cell>
          <cell r="BM226">
            <v>3918</v>
          </cell>
          <cell r="BN226">
            <v>5305</v>
          </cell>
          <cell r="BO226">
            <v>4220</v>
          </cell>
          <cell r="BP226">
            <v>17498</v>
          </cell>
          <cell r="BQ226">
            <v>2875</v>
          </cell>
          <cell r="BR226">
            <v>2944</v>
          </cell>
          <cell r="BS226">
            <v>6485</v>
          </cell>
          <cell r="BT226">
            <v>6053</v>
          </cell>
          <cell r="BU226">
            <v>18357</v>
          </cell>
          <cell r="BV226">
            <v>193461</v>
          </cell>
          <cell r="BW226">
            <v>3023</v>
          </cell>
          <cell r="BX226">
            <v>2894</v>
          </cell>
          <cell r="BY226">
            <v>6620</v>
          </cell>
          <cell r="BZ226">
            <v>5524</v>
          </cell>
          <cell r="CA226">
            <v>18061</v>
          </cell>
          <cell r="CB226">
            <v>5180</v>
          </cell>
          <cell r="CC226">
            <v>5061</v>
          </cell>
          <cell r="CD226">
            <v>12715</v>
          </cell>
          <cell r="CE226">
            <v>10839</v>
          </cell>
          <cell r="CF226">
            <v>33795</v>
          </cell>
          <cell r="CG226">
            <v>7249</v>
          </cell>
          <cell r="CH226">
            <v>7157</v>
          </cell>
          <cell r="CI226">
            <v>13120</v>
          </cell>
          <cell r="CJ226">
            <v>12086</v>
          </cell>
          <cell r="CK226">
            <v>39612</v>
          </cell>
          <cell r="CL226">
            <v>5836</v>
          </cell>
          <cell r="CM226">
            <v>6384</v>
          </cell>
          <cell r="CN226">
            <v>11133</v>
          </cell>
          <cell r="CO226">
            <v>10166</v>
          </cell>
          <cell r="CP226">
            <v>33519</v>
          </cell>
          <cell r="CQ226">
            <v>124987</v>
          </cell>
          <cell r="CR226">
            <v>4685</v>
          </cell>
          <cell r="CS226">
            <v>4475</v>
          </cell>
          <cell r="CT226">
            <v>8439</v>
          </cell>
          <cell r="CU226">
            <v>7960</v>
          </cell>
          <cell r="CV226">
            <v>25559</v>
          </cell>
          <cell r="CW226">
            <v>16320</v>
          </cell>
          <cell r="CX226">
            <v>17393</v>
          </cell>
          <cell r="CY226">
            <v>23455</v>
          </cell>
          <cell r="CZ226">
            <v>21613</v>
          </cell>
          <cell r="DA226">
            <v>78781</v>
          </cell>
          <cell r="DB226">
            <v>41080</v>
          </cell>
          <cell r="DC226">
            <v>51809</v>
          </cell>
          <cell r="DD226">
            <v>109947</v>
          </cell>
          <cell r="DE226">
            <v>113706</v>
          </cell>
          <cell r="DF226">
            <v>316542</v>
          </cell>
          <cell r="DG226">
            <v>28923</v>
          </cell>
          <cell r="DH226">
            <v>27244</v>
          </cell>
          <cell r="DI226">
            <v>107696</v>
          </cell>
          <cell r="DJ226">
            <v>128483</v>
          </cell>
          <cell r="DK226">
            <v>292346</v>
          </cell>
          <cell r="DL226">
            <v>713228</v>
          </cell>
        </row>
        <row r="227">
          <cell r="A227" t="str">
            <v>ЖДППОзинкиПФО</v>
          </cell>
          <cell r="B227" t="str">
            <v>Волгоградский</v>
          </cell>
          <cell r="C227" t="str">
            <v>Озинки</v>
          </cell>
          <cell r="D227" t="str">
            <v>ЖДПП</v>
          </cell>
          <cell r="E227" t="str">
            <v>ЖДПП</v>
          </cell>
          <cell r="F227" t="str">
            <v>да</v>
          </cell>
          <cell r="G227" t="str">
            <v>ПФО</v>
          </cell>
          <cell r="H227" t="str">
            <v>Саратовская область</v>
          </cell>
          <cell r="I227" t="str">
            <v>Не является признаком отнесения к МТК</v>
          </cell>
          <cell r="J227" t="str">
            <v>Не является признаком отнесения к МТК</v>
          </cell>
          <cell r="K227" t="str">
            <v>нет</v>
          </cell>
          <cell r="L227" t="str">
            <v>Республика Казахстан</v>
          </cell>
          <cell r="M227" t="str">
            <v>Жайык</v>
          </cell>
          <cell r="N227">
            <v>0</v>
          </cell>
          <cell r="O227">
            <v>9932</v>
          </cell>
          <cell r="P227">
            <v>19298</v>
          </cell>
          <cell r="Q227">
            <v>29230</v>
          </cell>
          <cell r="R227">
            <v>11380</v>
          </cell>
          <cell r="S227">
            <v>19209</v>
          </cell>
          <cell r="T227">
            <v>30589</v>
          </cell>
          <cell r="U227">
            <v>13333</v>
          </cell>
          <cell r="V227">
            <v>18636</v>
          </cell>
          <cell r="W227">
            <v>31969</v>
          </cell>
          <cell r="X227">
            <v>8387</v>
          </cell>
          <cell r="Y227">
            <v>15707</v>
          </cell>
          <cell r="Z227">
            <v>24094</v>
          </cell>
          <cell r="AA227">
            <v>115882</v>
          </cell>
          <cell r="AB227">
            <v>8042</v>
          </cell>
          <cell r="AC227">
            <v>14681</v>
          </cell>
          <cell r="AD227">
            <v>22723</v>
          </cell>
          <cell r="AE227">
            <v>9004</v>
          </cell>
          <cell r="AF227">
            <v>15216</v>
          </cell>
          <cell r="AG227">
            <v>24220</v>
          </cell>
          <cell r="AH227">
            <v>12567</v>
          </cell>
          <cell r="AI227">
            <v>17908</v>
          </cell>
          <cell r="AJ227">
            <v>30475</v>
          </cell>
          <cell r="AK227">
            <v>7644</v>
          </cell>
          <cell r="AL227">
            <v>13799</v>
          </cell>
          <cell r="AM227">
            <v>21443</v>
          </cell>
          <cell r="AN227">
            <v>98861</v>
          </cell>
          <cell r="AO227">
            <v>7878</v>
          </cell>
          <cell r="AP227">
            <v>13938</v>
          </cell>
          <cell r="AQ227">
            <v>21816</v>
          </cell>
          <cell r="AR227">
            <v>8501</v>
          </cell>
          <cell r="AS227">
            <v>13516</v>
          </cell>
          <cell r="AT227">
            <v>22017</v>
          </cell>
          <cell r="AU227">
            <v>11189</v>
          </cell>
          <cell r="AV227">
            <v>16815</v>
          </cell>
          <cell r="AW227">
            <v>28004</v>
          </cell>
          <cell r="AX227">
            <v>7767</v>
          </cell>
          <cell r="AY227">
            <v>12856</v>
          </cell>
          <cell r="AZ227">
            <v>20623</v>
          </cell>
          <cell r="BA227">
            <v>92460</v>
          </cell>
          <cell r="BB227">
            <v>2977</v>
          </cell>
          <cell r="BC227">
            <v>2524</v>
          </cell>
          <cell r="BD227">
            <v>5352</v>
          </cell>
          <cell r="BE227">
            <v>4930</v>
          </cell>
          <cell r="BF227">
            <v>15783</v>
          </cell>
          <cell r="BG227">
            <v>68</v>
          </cell>
          <cell r="BH227">
            <v>69</v>
          </cell>
          <cell r="BI227">
            <v>930</v>
          </cell>
          <cell r="BJ227">
            <v>897</v>
          </cell>
          <cell r="BK227">
            <v>1964</v>
          </cell>
          <cell r="BL227">
            <v>80</v>
          </cell>
          <cell r="BM227">
            <v>81</v>
          </cell>
          <cell r="BN227">
            <v>1255</v>
          </cell>
          <cell r="BO227">
            <v>1202</v>
          </cell>
          <cell r="BP227">
            <v>2618</v>
          </cell>
          <cell r="BQ227">
            <v>93</v>
          </cell>
          <cell r="BR227">
            <v>91</v>
          </cell>
          <cell r="BS227">
            <v>1149</v>
          </cell>
          <cell r="BT227">
            <v>1098</v>
          </cell>
          <cell r="BU227">
            <v>2431</v>
          </cell>
          <cell r="BV227">
            <v>22796</v>
          </cell>
          <cell r="BW227">
            <v>138</v>
          </cell>
          <cell r="BX227">
            <v>139</v>
          </cell>
          <cell r="BY227">
            <v>1011</v>
          </cell>
          <cell r="BZ227">
            <v>962</v>
          </cell>
          <cell r="CA227">
            <v>2250</v>
          </cell>
          <cell r="CB227">
            <v>133</v>
          </cell>
          <cell r="CC227">
            <v>120</v>
          </cell>
          <cell r="CD227">
            <v>1091</v>
          </cell>
          <cell r="CE227">
            <v>1048</v>
          </cell>
          <cell r="CF227">
            <v>2392</v>
          </cell>
          <cell r="CG227">
            <v>106</v>
          </cell>
          <cell r="CH227">
            <v>108</v>
          </cell>
          <cell r="CI227">
            <v>1182</v>
          </cell>
          <cell r="CJ227">
            <v>1130</v>
          </cell>
          <cell r="CK227">
            <v>2526</v>
          </cell>
          <cell r="CL227">
            <v>235</v>
          </cell>
          <cell r="CM227">
            <v>235</v>
          </cell>
          <cell r="CN227">
            <v>1151</v>
          </cell>
          <cell r="CO227">
            <v>1081</v>
          </cell>
          <cell r="CP227">
            <v>2702</v>
          </cell>
          <cell r="CQ227">
            <v>9870</v>
          </cell>
          <cell r="CR227">
            <v>125</v>
          </cell>
          <cell r="CS227">
            <v>113</v>
          </cell>
          <cell r="CT227">
            <v>1586</v>
          </cell>
          <cell r="CU227">
            <v>1560</v>
          </cell>
          <cell r="CV227">
            <v>3384</v>
          </cell>
          <cell r="CW227">
            <v>237</v>
          </cell>
          <cell r="CX227">
            <v>238</v>
          </cell>
          <cell r="CY227">
            <v>1382</v>
          </cell>
          <cell r="CZ227">
            <v>1334</v>
          </cell>
          <cell r="DA227">
            <v>3191</v>
          </cell>
          <cell r="DB227">
            <v>348</v>
          </cell>
          <cell r="DC227">
            <v>338</v>
          </cell>
          <cell r="DD227">
            <v>1315</v>
          </cell>
          <cell r="DE227">
            <v>1286</v>
          </cell>
          <cell r="DF227">
            <v>3287</v>
          </cell>
          <cell r="DG227">
            <v>143</v>
          </cell>
          <cell r="DH227">
            <v>136</v>
          </cell>
          <cell r="DI227">
            <v>1921</v>
          </cell>
          <cell r="DJ227">
            <v>1863</v>
          </cell>
          <cell r="DK227">
            <v>4063</v>
          </cell>
          <cell r="DL227">
            <v>13925</v>
          </cell>
        </row>
        <row r="228">
          <cell r="A228" t="str">
            <v>МАППКани-КурганДФО</v>
          </cell>
          <cell r="B228" t="str">
            <v>Хабаровский</v>
          </cell>
          <cell r="C228" t="str">
            <v>Кани-Курган</v>
          </cell>
          <cell r="D228" t="str">
            <v>АПП</v>
          </cell>
          <cell r="E228" t="str">
            <v>МАПП</v>
          </cell>
          <cell r="F228" t="str">
            <v>да</v>
          </cell>
          <cell r="G228" t="str">
            <v>ДФО</v>
          </cell>
          <cell r="H228" t="str">
            <v>Амурская область</v>
          </cell>
          <cell r="I228" t="str">
            <v>Восток</v>
          </cell>
          <cell r="J228" t="str">
            <v>РК (сухопутный)</v>
          </cell>
          <cell r="K228" t="str">
            <v>нет</v>
          </cell>
          <cell r="L228" t="str">
            <v>Китайская Народная Республика</v>
          </cell>
          <cell r="M228" t="str">
            <v>Хэйхэ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109</v>
          </cell>
          <cell r="CX228">
            <v>109</v>
          </cell>
          <cell r="CY228">
            <v>8</v>
          </cell>
          <cell r="CZ228">
            <v>8</v>
          </cell>
          <cell r="DA228">
            <v>234</v>
          </cell>
          <cell r="DB228">
            <v>1832</v>
          </cell>
          <cell r="DC228">
            <v>1832</v>
          </cell>
          <cell r="DD228">
            <v>0</v>
          </cell>
          <cell r="DE228">
            <v>0</v>
          </cell>
          <cell r="DF228">
            <v>3664</v>
          </cell>
          <cell r="DG228">
            <v>6035</v>
          </cell>
          <cell r="DH228">
            <v>6035</v>
          </cell>
          <cell r="DI228">
            <v>0</v>
          </cell>
          <cell r="DJ228">
            <v>0</v>
          </cell>
          <cell r="DK228">
            <v>12070</v>
          </cell>
          <cell r="DL228">
            <v>15968</v>
          </cell>
        </row>
        <row r="229">
          <cell r="A229" t="str">
            <v>МППОльгаДФО</v>
          </cell>
          <cell r="B229" t="str">
            <v>Владивостокский</v>
          </cell>
          <cell r="C229" t="str">
            <v>Ольга</v>
          </cell>
          <cell r="D229" t="str">
            <v>МПП</v>
          </cell>
          <cell r="E229" t="str">
            <v>МПП</v>
          </cell>
          <cell r="F229" t="str">
            <v>да</v>
          </cell>
          <cell r="G229" t="str">
            <v>ДФО</v>
          </cell>
          <cell r="H229" t="str">
            <v>Приморский край</v>
          </cell>
          <cell r="I229" t="str">
            <v>Арктика</v>
          </cell>
          <cell r="J229" t="str">
            <v>Морской</v>
          </cell>
          <cell r="K229" t="str">
            <v>нет</v>
          </cell>
          <cell r="L229" t="str">
            <v>не применимо</v>
          </cell>
          <cell r="M229" t="str">
            <v>не применимо</v>
          </cell>
          <cell r="N229">
            <v>0</v>
          </cell>
          <cell r="O229">
            <v>432</v>
          </cell>
          <cell r="P229">
            <v>46</v>
          </cell>
          <cell r="Q229">
            <v>478</v>
          </cell>
          <cell r="R229">
            <v>4442</v>
          </cell>
          <cell r="S229">
            <v>208</v>
          </cell>
          <cell r="T229">
            <v>4650</v>
          </cell>
          <cell r="U229">
            <v>2437</v>
          </cell>
          <cell r="V229">
            <v>70</v>
          </cell>
          <cell r="W229">
            <v>2507</v>
          </cell>
          <cell r="X229">
            <v>2401</v>
          </cell>
          <cell r="Y229">
            <v>130</v>
          </cell>
          <cell r="Z229">
            <v>2531</v>
          </cell>
          <cell r="AA229">
            <v>10166</v>
          </cell>
          <cell r="AB229">
            <v>2026</v>
          </cell>
          <cell r="AC229">
            <v>111</v>
          </cell>
          <cell r="AD229">
            <v>2137</v>
          </cell>
          <cell r="AE229">
            <v>2281</v>
          </cell>
          <cell r="AF229">
            <v>241</v>
          </cell>
          <cell r="AG229">
            <v>2522</v>
          </cell>
          <cell r="AH229">
            <v>2355</v>
          </cell>
          <cell r="AI229">
            <v>344</v>
          </cell>
          <cell r="AJ229">
            <v>2699</v>
          </cell>
          <cell r="AK229">
            <v>2294</v>
          </cell>
          <cell r="AL229">
            <v>129</v>
          </cell>
          <cell r="AM229">
            <v>2423</v>
          </cell>
          <cell r="AN229">
            <v>9781</v>
          </cell>
          <cell r="AO229">
            <v>2043</v>
          </cell>
          <cell r="AP229">
            <v>35</v>
          </cell>
          <cell r="AQ229">
            <v>2078</v>
          </cell>
          <cell r="AR229">
            <v>2156</v>
          </cell>
          <cell r="AS229">
            <v>104</v>
          </cell>
          <cell r="AT229">
            <v>2260</v>
          </cell>
          <cell r="AU229">
            <v>2393</v>
          </cell>
          <cell r="AV229">
            <v>59</v>
          </cell>
          <cell r="AW229">
            <v>2452</v>
          </cell>
          <cell r="AX229">
            <v>2304</v>
          </cell>
          <cell r="AY229">
            <v>20</v>
          </cell>
          <cell r="AZ229">
            <v>2324</v>
          </cell>
          <cell r="BA229">
            <v>9114</v>
          </cell>
          <cell r="BB229">
            <v>581</v>
          </cell>
          <cell r="BC229">
            <v>964</v>
          </cell>
          <cell r="BD229">
            <v>3</v>
          </cell>
          <cell r="BE229">
            <v>3</v>
          </cell>
          <cell r="BF229">
            <v>1551</v>
          </cell>
          <cell r="BG229">
            <v>1108</v>
          </cell>
          <cell r="BH229">
            <v>1501</v>
          </cell>
          <cell r="BI229">
            <v>60</v>
          </cell>
          <cell r="BJ229">
            <v>61</v>
          </cell>
          <cell r="BK229">
            <v>2730</v>
          </cell>
          <cell r="BL229">
            <v>1220</v>
          </cell>
          <cell r="BM229">
            <v>1489</v>
          </cell>
          <cell r="BN229">
            <v>50</v>
          </cell>
          <cell r="BO229">
            <v>66</v>
          </cell>
          <cell r="BP229">
            <v>2825</v>
          </cell>
          <cell r="BQ229">
            <v>982</v>
          </cell>
          <cell r="BR229">
            <v>1266</v>
          </cell>
          <cell r="BS229">
            <v>29</v>
          </cell>
          <cell r="BT229">
            <v>30</v>
          </cell>
          <cell r="BU229">
            <v>2307</v>
          </cell>
          <cell r="BV229">
            <v>9413</v>
          </cell>
          <cell r="BW229">
            <v>542</v>
          </cell>
          <cell r="BX229">
            <v>1027</v>
          </cell>
          <cell r="BY229">
            <v>0</v>
          </cell>
          <cell r="BZ229">
            <v>2</v>
          </cell>
          <cell r="CA229">
            <v>1571</v>
          </cell>
          <cell r="CB229">
            <v>906</v>
          </cell>
          <cell r="CC229">
            <v>1210</v>
          </cell>
          <cell r="CD229">
            <v>1</v>
          </cell>
          <cell r="CE229">
            <v>18</v>
          </cell>
          <cell r="CF229">
            <v>2135</v>
          </cell>
          <cell r="CG229">
            <v>865</v>
          </cell>
          <cell r="CH229">
            <v>1321</v>
          </cell>
          <cell r="CI229">
            <v>1</v>
          </cell>
          <cell r="CJ229">
            <v>25</v>
          </cell>
          <cell r="CK229">
            <v>2212</v>
          </cell>
          <cell r="CL229">
            <v>735</v>
          </cell>
          <cell r="CM229">
            <v>1003</v>
          </cell>
          <cell r="CN229">
            <v>26</v>
          </cell>
          <cell r="CO229">
            <v>35</v>
          </cell>
          <cell r="CP229">
            <v>1799</v>
          </cell>
          <cell r="CQ229">
            <v>7717</v>
          </cell>
          <cell r="CR229">
            <v>400</v>
          </cell>
          <cell r="CS229">
            <v>893</v>
          </cell>
          <cell r="CT229">
            <v>12</v>
          </cell>
          <cell r="CU229">
            <v>2</v>
          </cell>
          <cell r="CV229">
            <v>1307</v>
          </cell>
          <cell r="CW229">
            <v>360</v>
          </cell>
          <cell r="CX229">
            <v>971</v>
          </cell>
          <cell r="CY229">
            <v>2</v>
          </cell>
          <cell r="CZ229">
            <v>28</v>
          </cell>
          <cell r="DA229">
            <v>1361</v>
          </cell>
          <cell r="DB229">
            <v>645</v>
          </cell>
          <cell r="DC229">
            <v>895</v>
          </cell>
          <cell r="DD229">
            <v>68</v>
          </cell>
          <cell r="DE229">
            <v>232</v>
          </cell>
          <cell r="DF229">
            <v>1840</v>
          </cell>
          <cell r="DG229">
            <v>344</v>
          </cell>
          <cell r="DH229">
            <v>635</v>
          </cell>
          <cell r="DI229">
            <v>211</v>
          </cell>
          <cell r="DJ229">
            <v>264</v>
          </cell>
          <cell r="DK229">
            <v>1454</v>
          </cell>
          <cell r="DL229">
            <v>5962</v>
          </cell>
        </row>
        <row r="230">
          <cell r="A230" t="str">
            <v>МАППОльховкаСФО</v>
          </cell>
          <cell r="B230" t="str">
            <v>Новосибирский</v>
          </cell>
          <cell r="C230" t="str">
            <v>Ольховка</v>
          </cell>
          <cell r="D230" t="str">
            <v>АПП</v>
          </cell>
          <cell r="E230" t="str">
            <v>МАПП</v>
          </cell>
          <cell r="F230" t="str">
            <v>да</v>
          </cell>
          <cell r="G230" t="str">
            <v>СФО</v>
          </cell>
          <cell r="H230" t="str">
            <v>Омская область</v>
          </cell>
          <cell r="I230" t="str">
            <v>Не является признаком отнесения к МТК</v>
          </cell>
          <cell r="J230" t="str">
            <v>Не является признаком отнесения к МТК</v>
          </cell>
          <cell r="K230" t="str">
            <v>нет</v>
          </cell>
          <cell r="L230" t="str">
            <v>Республика Казахстан</v>
          </cell>
          <cell r="M230" t="str">
            <v>Урлютобе</v>
          </cell>
          <cell r="N230">
            <v>0</v>
          </cell>
          <cell r="O230">
            <v>43921</v>
          </cell>
          <cell r="P230">
            <v>78183</v>
          </cell>
          <cell r="Q230">
            <v>122104</v>
          </cell>
          <cell r="R230">
            <v>62109</v>
          </cell>
          <cell r="S230">
            <v>92291</v>
          </cell>
          <cell r="T230">
            <v>154400</v>
          </cell>
          <cell r="U230">
            <v>94215</v>
          </cell>
          <cell r="V230">
            <v>116004</v>
          </cell>
          <cell r="W230">
            <v>210219</v>
          </cell>
          <cell r="X230">
            <v>48382</v>
          </cell>
          <cell r="Y230">
            <v>86183</v>
          </cell>
          <cell r="Z230">
            <v>134565</v>
          </cell>
          <cell r="AA230">
            <v>621288</v>
          </cell>
          <cell r="AB230">
            <v>40872</v>
          </cell>
          <cell r="AC230">
            <v>74013</v>
          </cell>
          <cell r="AD230">
            <v>114885</v>
          </cell>
          <cell r="AE230">
            <v>59286</v>
          </cell>
          <cell r="AF230">
            <v>97348</v>
          </cell>
          <cell r="AG230">
            <v>156634</v>
          </cell>
          <cell r="AH230">
            <v>87295</v>
          </cell>
          <cell r="AI230">
            <v>140268</v>
          </cell>
          <cell r="AJ230">
            <v>227563</v>
          </cell>
          <cell r="AK230">
            <v>47075</v>
          </cell>
          <cell r="AL230">
            <v>114526</v>
          </cell>
          <cell r="AM230">
            <v>161601</v>
          </cell>
          <cell r="AN230">
            <v>660683</v>
          </cell>
          <cell r="AO230">
            <v>44266</v>
          </cell>
          <cell r="AP230">
            <v>82204</v>
          </cell>
          <cell r="AQ230">
            <v>126470</v>
          </cell>
          <cell r="AR230">
            <v>64838</v>
          </cell>
          <cell r="AS230">
            <v>103101</v>
          </cell>
          <cell r="AT230">
            <v>167939</v>
          </cell>
          <cell r="AU230">
            <v>98179</v>
          </cell>
          <cell r="AV230">
            <v>139687</v>
          </cell>
          <cell r="AW230">
            <v>237866</v>
          </cell>
          <cell r="AX230">
            <v>47711</v>
          </cell>
          <cell r="AY230">
            <v>113132</v>
          </cell>
          <cell r="AZ230">
            <v>160843</v>
          </cell>
          <cell r="BA230">
            <v>693118</v>
          </cell>
          <cell r="BB230">
            <v>19890</v>
          </cell>
          <cell r="BC230">
            <v>16452</v>
          </cell>
          <cell r="BD230">
            <v>32617</v>
          </cell>
          <cell r="BE230">
            <v>34008</v>
          </cell>
          <cell r="BF230">
            <v>102967</v>
          </cell>
          <cell r="BG230">
            <v>2453</v>
          </cell>
          <cell r="BH230">
            <v>2334</v>
          </cell>
          <cell r="BI230">
            <v>11190</v>
          </cell>
          <cell r="BJ230">
            <v>9331</v>
          </cell>
          <cell r="BK230">
            <v>25308</v>
          </cell>
          <cell r="BL230">
            <v>7021</v>
          </cell>
          <cell r="BM230">
            <v>7001</v>
          </cell>
          <cell r="BN230">
            <v>17886</v>
          </cell>
          <cell r="BO230">
            <v>13504</v>
          </cell>
          <cell r="BP230">
            <v>45412</v>
          </cell>
          <cell r="BQ230">
            <v>4838</v>
          </cell>
          <cell r="BR230">
            <v>4680</v>
          </cell>
          <cell r="BS230">
            <v>15482</v>
          </cell>
          <cell r="BT230">
            <v>11957</v>
          </cell>
          <cell r="BU230">
            <v>36957</v>
          </cell>
          <cell r="BV230">
            <v>210644</v>
          </cell>
          <cell r="BW230">
            <v>4835</v>
          </cell>
          <cell r="BX230">
            <v>4091</v>
          </cell>
          <cell r="BY230">
            <v>12465</v>
          </cell>
          <cell r="BZ230">
            <v>10411</v>
          </cell>
          <cell r="CA230">
            <v>31802</v>
          </cell>
          <cell r="CB230">
            <v>7735</v>
          </cell>
          <cell r="CC230">
            <v>7828</v>
          </cell>
          <cell r="CD230">
            <v>17854</v>
          </cell>
          <cell r="CE230">
            <v>12082</v>
          </cell>
          <cell r="CF230">
            <v>45499</v>
          </cell>
          <cell r="CG230">
            <v>12412</v>
          </cell>
          <cell r="CH230">
            <v>10419</v>
          </cell>
          <cell r="CI230">
            <v>19593</v>
          </cell>
          <cell r="CJ230">
            <v>17006</v>
          </cell>
          <cell r="CK230">
            <v>59430</v>
          </cell>
          <cell r="CL230">
            <v>8070</v>
          </cell>
          <cell r="CM230">
            <v>8463</v>
          </cell>
          <cell r="CN230">
            <v>15715</v>
          </cell>
          <cell r="CO230">
            <v>15235</v>
          </cell>
          <cell r="CP230">
            <v>47483</v>
          </cell>
          <cell r="CQ230">
            <v>184214</v>
          </cell>
          <cell r="CR230">
            <v>8796</v>
          </cell>
          <cell r="CS230">
            <v>7169</v>
          </cell>
          <cell r="CT230">
            <v>14011</v>
          </cell>
          <cell r="CU230">
            <v>13181</v>
          </cell>
          <cell r="CV230">
            <v>43157</v>
          </cell>
          <cell r="CW230">
            <v>22432</v>
          </cell>
          <cell r="CX230">
            <v>25790</v>
          </cell>
          <cell r="CY230">
            <v>31071</v>
          </cell>
          <cell r="CZ230">
            <v>26606</v>
          </cell>
          <cell r="DA230">
            <v>105899</v>
          </cell>
          <cell r="DB230">
            <v>48663</v>
          </cell>
          <cell r="DC230">
            <v>47714</v>
          </cell>
          <cell r="DD230">
            <v>44315</v>
          </cell>
          <cell r="DE230">
            <v>40754</v>
          </cell>
          <cell r="DF230">
            <v>181446</v>
          </cell>
          <cell r="DG230">
            <v>20446</v>
          </cell>
          <cell r="DH230">
            <v>20334</v>
          </cell>
          <cell r="DI230">
            <v>32948</v>
          </cell>
          <cell r="DJ230">
            <v>31297</v>
          </cell>
          <cell r="DK230">
            <v>105025</v>
          </cell>
          <cell r="DL230">
            <v>435527</v>
          </cell>
        </row>
        <row r="231">
          <cell r="A231" t="str">
            <v>МППОляЮФО</v>
          </cell>
          <cell r="B231" t="str">
            <v>Волгоградский</v>
          </cell>
          <cell r="C231" t="str">
            <v>Оля</v>
          </cell>
          <cell r="D231" t="str">
            <v>МПП</v>
          </cell>
          <cell r="E231" t="str">
            <v>МПП</v>
          </cell>
          <cell r="F231" t="str">
            <v>да</v>
          </cell>
          <cell r="G231" t="str">
            <v>ЮФО</v>
          </cell>
          <cell r="H231" t="str">
            <v>Астраханская область</v>
          </cell>
          <cell r="I231" t="str">
            <v>Север-Юг</v>
          </cell>
          <cell r="J231" t="str">
            <v>Транскаспийский</v>
          </cell>
          <cell r="K231" t="str">
            <v>нет</v>
          </cell>
          <cell r="L231" t="str">
            <v>не применимо</v>
          </cell>
          <cell r="M231" t="str">
            <v>не применимо</v>
          </cell>
          <cell r="N231">
            <v>100010</v>
          </cell>
          <cell r="O231">
            <v>1507</v>
          </cell>
          <cell r="P231">
            <v>32</v>
          </cell>
          <cell r="Q231">
            <v>1539</v>
          </cell>
          <cell r="R231">
            <v>1805</v>
          </cell>
          <cell r="S231">
            <v>39</v>
          </cell>
          <cell r="T231">
            <v>1844</v>
          </cell>
          <cell r="U231">
            <v>1253</v>
          </cell>
          <cell r="V231">
            <v>49</v>
          </cell>
          <cell r="W231">
            <v>1302</v>
          </cell>
          <cell r="X231">
            <v>1354</v>
          </cell>
          <cell r="Y231">
            <v>28</v>
          </cell>
          <cell r="Z231">
            <v>1382</v>
          </cell>
          <cell r="AA231">
            <v>6067</v>
          </cell>
          <cell r="AB231">
            <v>1208</v>
          </cell>
          <cell r="AC231">
            <v>9</v>
          </cell>
          <cell r="AD231">
            <v>1217</v>
          </cell>
          <cell r="AE231">
            <v>891</v>
          </cell>
          <cell r="AF231">
            <v>43</v>
          </cell>
          <cell r="AG231">
            <v>934</v>
          </cell>
          <cell r="AH231">
            <v>938</v>
          </cell>
          <cell r="AI231">
            <v>4</v>
          </cell>
          <cell r="AJ231">
            <v>942</v>
          </cell>
          <cell r="AK231">
            <v>847</v>
          </cell>
          <cell r="AL231">
            <v>0</v>
          </cell>
          <cell r="AM231">
            <v>847</v>
          </cell>
          <cell r="AN231">
            <v>3940</v>
          </cell>
          <cell r="AO231">
            <v>792</v>
          </cell>
          <cell r="AP231">
            <v>0</v>
          </cell>
          <cell r="AQ231">
            <v>792</v>
          </cell>
          <cell r="AR231">
            <v>1410</v>
          </cell>
          <cell r="AS231">
            <v>21</v>
          </cell>
          <cell r="AT231">
            <v>1431</v>
          </cell>
          <cell r="AU231">
            <v>1074</v>
          </cell>
          <cell r="AV231">
            <v>259</v>
          </cell>
          <cell r="AW231">
            <v>1333</v>
          </cell>
          <cell r="AX231">
            <v>846</v>
          </cell>
          <cell r="AY231">
            <v>94</v>
          </cell>
          <cell r="AZ231">
            <v>940</v>
          </cell>
          <cell r="BA231">
            <v>4496</v>
          </cell>
          <cell r="BB231">
            <v>400</v>
          </cell>
          <cell r="BC231">
            <v>522</v>
          </cell>
          <cell r="BD231">
            <v>54</v>
          </cell>
          <cell r="BE231">
            <v>54</v>
          </cell>
          <cell r="BF231">
            <v>1030</v>
          </cell>
          <cell r="BG231">
            <v>722</v>
          </cell>
          <cell r="BH231">
            <v>664</v>
          </cell>
          <cell r="BI231">
            <v>33</v>
          </cell>
          <cell r="BJ231">
            <v>42</v>
          </cell>
          <cell r="BK231">
            <v>1461</v>
          </cell>
          <cell r="BL231">
            <v>628</v>
          </cell>
          <cell r="BM231">
            <v>635</v>
          </cell>
          <cell r="BN231">
            <v>92</v>
          </cell>
          <cell r="BO231">
            <v>151</v>
          </cell>
          <cell r="BP231">
            <v>1506</v>
          </cell>
          <cell r="BQ231">
            <v>453</v>
          </cell>
          <cell r="BR231">
            <v>441</v>
          </cell>
          <cell r="BS231">
            <v>2</v>
          </cell>
          <cell r="BT231">
            <v>3</v>
          </cell>
          <cell r="BU231">
            <v>899</v>
          </cell>
          <cell r="BV231">
            <v>4896</v>
          </cell>
          <cell r="BW231">
            <v>458</v>
          </cell>
          <cell r="BX231">
            <v>578</v>
          </cell>
          <cell r="BY231">
            <v>0</v>
          </cell>
          <cell r="BZ231">
            <v>0</v>
          </cell>
          <cell r="CA231">
            <v>1036</v>
          </cell>
          <cell r="CB231">
            <v>459</v>
          </cell>
          <cell r="CC231">
            <v>467</v>
          </cell>
          <cell r="CD231">
            <v>0</v>
          </cell>
          <cell r="CE231">
            <v>0</v>
          </cell>
          <cell r="CF231">
            <v>926</v>
          </cell>
          <cell r="CG231">
            <v>194</v>
          </cell>
          <cell r="CH231">
            <v>249</v>
          </cell>
          <cell r="CI231">
            <v>0</v>
          </cell>
          <cell r="CJ231">
            <v>0</v>
          </cell>
          <cell r="CK231">
            <v>443</v>
          </cell>
          <cell r="CL231">
            <v>360</v>
          </cell>
          <cell r="CM231">
            <v>364</v>
          </cell>
          <cell r="CN231">
            <v>0</v>
          </cell>
          <cell r="CO231">
            <v>0</v>
          </cell>
          <cell r="CP231">
            <v>724</v>
          </cell>
          <cell r="CQ231">
            <v>3129</v>
          </cell>
          <cell r="CR231">
            <v>191</v>
          </cell>
          <cell r="CS231">
            <v>188</v>
          </cell>
          <cell r="CT231">
            <v>0</v>
          </cell>
          <cell r="CU231">
            <v>0</v>
          </cell>
          <cell r="CV231">
            <v>379</v>
          </cell>
          <cell r="CW231">
            <v>299</v>
          </cell>
          <cell r="CX231">
            <v>284</v>
          </cell>
          <cell r="CY231">
            <v>69</v>
          </cell>
          <cell r="CZ231">
            <v>120</v>
          </cell>
          <cell r="DA231">
            <v>772</v>
          </cell>
          <cell r="DB231">
            <v>399</v>
          </cell>
          <cell r="DC231">
            <v>444</v>
          </cell>
          <cell r="DD231">
            <v>242</v>
          </cell>
          <cell r="DE231">
            <v>241</v>
          </cell>
          <cell r="DF231">
            <v>1326</v>
          </cell>
          <cell r="DG231">
            <v>471</v>
          </cell>
          <cell r="DH231">
            <v>480</v>
          </cell>
          <cell r="DI231">
            <v>85</v>
          </cell>
          <cell r="DJ231">
            <v>60</v>
          </cell>
          <cell r="DK231">
            <v>1096</v>
          </cell>
          <cell r="DL231">
            <v>3573</v>
          </cell>
        </row>
        <row r="232">
          <cell r="A232" t="str">
            <v>ВППОмск (Центральный)СФО</v>
          </cell>
          <cell r="B232" t="str">
            <v>Новосибирский</v>
          </cell>
          <cell r="C232" t="str">
            <v>Омск (Центральный)</v>
          </cell>
          <cell r="D232" t="str">
            <v>ВПП</v>
          </cell>
          <cell r="E232" t="str">
            <v>ВПП</v>
          </cell>
          <cell r="F232" t="str">
            <v>да</v>
          </cell>
          <cell r="G232" t="str">
            <v>СФО</v>
          </cell>
          <cell r="H232" t="str">
            <v>Омская область</v>
          </cell>
          <cell r="I232" t="str">
            <v>Не является признаком отнесения к МТК</v>
          </cell>
          <cell r="J232" t="str">
            <v>Не является признаком отнесения к МТК</v>
          </cell>
          <cell r="K232" t="str">
            <v>нет</v>
          </cell>
          <cell r="L232" t="str">
            <v>не применимо</v>
          </cell>
          <cell r="M232" t="str">
            <v>не применимо</v>
          </cell>
          <cell r="N232">
            <v>1051200</v>
          </cell>
          <cell r="O232">
            <v>16312</v>
          </cell>
          <cell r="P232">
            <v>5252</v>
          </cell>
          <cell r="Q232">
            <v>21564</v>
          </cell>
          <cell r="R232">
            <v>39504</v>
          </cell>
          <cell r="S232">
            <v>7811</v>
          </cell>
          <cell r="T232">
            <v>47315</v>
          </cell>
          <cell r="U232">
            <v>51811</v>
          </cell>
          <cell r="V232">
            <v>5715</v>
          </cell>
          <cell r="W232">
            <v>57526</v>
          </cell>
          <cell r="X232">
            <v>22212</v>
          </cell>
          <cell r="Y232">
            <v>4882</v>
          </cell>
          <cell r="Z232">
            <v>27094</v>
          </cell>
          <cell r="AA232">
            <v>153499</v>
          </cell>
          <cell r="AB232">
            <v>22328</v>
          </cell>
          <cell r="AC232">
            <v>4914</v>
          </cell>
          <cell r="AD232">
            <v>27242</v>
          </cell>
          <cell r="AE232">
            <v>42870</v>
          </cell>
          <cell r="AF232">
            <v>6136</v>
          </cell>
          <cell r="AG232">
            <v>49006</v>
          </cell>
          <cell r="AH232">
            <v>71638</v>
          </cell>
          <cell r="AI232">
            <v>9328</v>
          </cell>
          <cell r="AJ232">
            <v>80966</v>
          </cell>
          <cell r="AK232">
            <v>26846</v>
          </cell>
          <cell r="AL232">
            <v>5237</v>
          </cell>
          <cell r="AM232">
            <v>32083</v>
          </cell>
          <cell r="AN232">
            <v>189297</v>
          </cell>
          <cell r="AO232">
            <v>20609</v>
          </cell>
          <cell r="AP232">
            <v>5131</v>
          </cell>
          <cell r="AQ232">
            <v>25740</v>
          </cell>
          <cell r="AR232">
            <v>45872</v>
          </cell>
          <cell r="AS232">
            <v>5886</v>
          </cell>
          <cell r="AT232">
            <v>51758</v>
          </cell>
          <cell r="AU232">
            <v>73619</v>
          </cell>
          <cell r="AV232">
            <v>6590</v>
          </cell>
          <cell r="AW232">
            <v>80209</v>
          </cell>
          <cell r="AX232">
            <v>39593</v>
          </cell>
          <cell r="AY232">
            <v>5630</v>
          </cell>
          <cell r="AZ232">
            <v>45223</v>
          </cell>
          <cell r="BA232">
            <v>202930</v>
          </cell>
          <cell r="BB232">
            <v>13216</v>
          </cell>
          <cell r="BC232">
            <v>11634</v>
          </cell>
          <cell r="BD232">
            <v>2160</v>
          </cell>
          <cell r="BE232">
            <v>1980</v>
          </cell>
          <cell r="BF232">
            <v>28990</v>
          </cell>
          <cell r="BG232">
            <v>15</v>
          </cell>
          <cell r="BH232">
            <v>8</v>
          </cell>
          <cell r="BI232">
            <v>12</v>
          </cell>
          <cell r="BJ232">
            <v>75</v>
          </cell>
          <cell r="BK232">
            <v>110</v>
          </cell>
          <cell r="BL232">
            <v>28</v>
          </cell>
          <cell r="BM232">
            <v>62</v>
          </cell>
          <cell r="BN232">
            <v>6</v>
          </cell>
          <cell r="BO232">
            <v>9</v>
          </cell>
          <cell r="BP232">
            <v>105</v>
          </cell>
          <cell r="BQ232">
            <v>99</v>
          </cell>
          <cell r="BR232">
            <v>79</v>
          </cell>
          <cell r="BS232">
            <v>792</v>
          </cell>
          <cell r="BT232">
            <v>25</v>
          </cell>
          <cell r="BU232">
            <v>995</v>
          </cell>
          <cell r="BV232">
            <v>30200</v>
          </cell>
          <cell r="BW232">
            <v>73</v>
          </cell>
          <cell r="BX232">
            <v>87</v>
          </cell>
          <cell r="BY232">
            <v>265</v>
          </cell>
          <cell r="BZ232">
            <v>23</v>
          </cell>
          <cell r="CA232">
            <v>448</v>
          </cell>
          <cell r="CB232">
            <v>524</v>
          </cell>
          <cell r="CC232">
            <v>1352</v>
          </cell>
          <cell r="CD232">
            <v>3316</v>
          </cell>
          <cell r="CE232">
            <v>241</v>
          </cell>
          <cell r="CF232">
            <v>5433</v>
          </cell>
          <cell r="CG232">
            <v>25202</v>
          </cell>
          <cell r="CH232">
            <v>26171</v>
          </cell>
          <cell r="CI232">
            <v>7847</v>
          </cell>
          <cell r="CJ232">
            <v>2226</v>
          </cell>
          <cell r="CK232">
            <v>61446</v>
          </cell>
          <cell r="CL232">
            <v>17755</v>
          </cell>
          <cell r="CM232">
            <v>16575</v>
          </cell>
          <cell r="CN232">
            <v>8295</v>
          </cell>
          <cell r="CO232">
            <v>5671</v>
          </cell>
          <cell r="CP232">
            <v>48296</v>
          </cell>
          <cell r="CQ232">
            <v>115623</v>
          </cell>
          <cell r="CR232">
            <v>3906</v>
          </cell>
          <cell r="CS232">
            <v>5312</v>
          </cell>
          <cell r="CT232">
            <v>8500</v>
          </cell>
          <cell r="CU232">
            <v>3623</v>
          </cell>
          <cell r="CV232">
            <v>21341</v>
          </cell>
          <cell r="CW232">
            <v>6326</v>
          </cell>
          <cell r="CX232">
            <v>8526</v>
          </cell>
          <cell r="CY232">
            <v>7158</v>
          </cell>
          <cell r="CZ232">
            <v>3419</v>
          </cell>
          <cell r="DA232">
            <v>25429</v>
          </cell>
          <cell r="DB232">
            <v>15191</v>
          </cell>
          <cell r="DC232">
            <v>15726</v>
          </cell>
          <cell r="DD232">
            <v>5471</v>
          </cell>
          <cell r="DE232">
            <v>4385</v>
          </cell>
          <cell r="DF232">
            <v>40773</v>
          </cell>
          <cell r="DG232">
            <v>9614</v>
          </cell>
          <cell r="DH232">
            <v>8738</v>
          </cell>
          <cell r="DI232">
            <v>2884</v>
          </cell>
          <cell r="DJ232">
            <v>4327</v>
          </cell>
          <cell r="DK232">
            <v>25563</v>
          </cell>
          <cell r="DL232">
            <v>113106</v>
          </cell>
        </row>
        <row r="233">
          <cell r="A233" t="str">
            <v>МППОнегаСЗФО</v>
          </cell>
          <cell r="B233" t="str">
            <v>Мурманский</v>
          </cell>
          <cell r="C233" t="str">
            <v>Онега</v>
          </cell>
          <cell r="D233" t="str">
            <v>МПП</v>
          </cell>
          <cell r="E233" t="str">
            <v>МПП</v>
          </cell>
          <cell r="F233" t="str">
            <v>да</v>
          </cell>
          <cell r="G233" t="str">
            <v>СЗФО</v>
          </cell>
          <cell r="H233" t="str">
            <v>Архангельская область</v>
          </cell>
          <cell r="I233" t="str">
            <v>Западный</v>
          </cell>
          <cell r="J233" t="str">
            <v>Морской</v>
          </cell>
          <cell r="K233" t="str">
            <v>да</v>
          </cell>
          <cell r="L233" t="str">
            <v>не применимо</v>
          </cell>
          <cell r="M233" t="str">
            <v>не применимо</v>
          </cell>
          <cell r="N233">
            <v>0</v>
          </cell>
          <cell r="O233">
            <v>39</v>
          </cell>
          <cell r="P233">
            <v>0</v>
          </cell>
          <cell r="Q233">
            <v>39</v>
          </cell>
          <cell r="R233">
            <v>163</v>
          </cell>
          <cell r="S233">
            <v>12</v>
          </cell>
          <cell r="T233">
            <v>175</v>
          </cell>
          <cell r="U233">
            <v>162</v>
          </cell>
          <cell r="V233">
            <v>11</v>
          </cell>
          <cell r="W233">
            <v>173</v>
          </cell>
          <cell r="X233">
            <v>79</v>
          </cell>
          <cell r="Y233">
            <v>0</v>
          </cell>
          <cell r="Z233">
            <v>79</v>
          </cell>
          <cell r="AA233">
            <v>466</v>
          </cell>
          <cell r="AB233">
            <v>0</v>
          </cell>
          <cell r="AC233">
            <v>0</v>
          </cell>
          <cell r="AD233">
            <v>0</v>
          </cell>
          <cell r="AE233">
            <v>163</v>
          </cell>
          <cell r="AF233">
            <v>7</v>
          </cell>
          <cell r="AG233">
            <v>170</v>
          </cell>
          <cell r="AH233">
            <v>102</v>
          </cell>
          <cell r="AI233">
            <v>60</v>
          </cell>
          <cell r="AJ233">
            <v>162</v>
          </cell>
          <cell r="AK233">
            <v>140</v>
          </cell>
          <cell r="AL233">
            <v>22</v>
          </cell>
          <cell r="AM233">
            <v>162</v>
          </cell>
          <cell r="AN233">
            <v>494</v>
          </cell>
          <cell r="AO233">
            <v>0</v>
          </cell>
          <cell r="AP233">
            <v>0</v>
          </cell>
          <cell r="AQ233">
            <v>0</v>
          </cell>
          <cell r="AR233">
            <v>114</v>
          </cell>
          <cell r="AS233">
            <v>36</v>
          </cell>
          <cell r="AT233">
            <v>150</v>
          </cell>
          <cell r="AU233">
            <v>110</v>
          </cell>
          <cell r="AV233">
            <v>32</v>
          </cell>
          <cell r="AW233">
            <v>142</v>
          </cell>
          <cell r="AX233">
            <v>146</v>
          </cell>
          <cell r="AY233">
            <v>22</v>
          </cell>
          <cell r="AZ233">
            <v>168</v>
          </cell>
          <cell r="BA233">
            <v>460</v>
          </cell>
          <cell r="BB233">
            <v>0</v>
          </cell>
          <cell r="BC233">
            <v>12</v>
          </cell>
          <cell r="BD233">
            <v>0</v>
          </cell>
          <cell r="BE233">
            <v>0</v>
          </cell>
          <cell r="BF233">
            <v>12</v>
          </cell>
          <cell r="BG233">
            <v>24</v>
          </cell>
          <cell r="BH233">
            <v>47</v>
          </cell>
          <cell r="BI233">
            <v>25</v>
          </cell>
          <cell r="BJ233">
            <v>18</v>
          </cell>
          <cell r="BK233">
            <v>114</v>
          </cell>
          <cell r="BL233">
            <v>69</v>
          </cell>
          <cell r="BM233">
            <v>116</v>
          </cell>
          <cell r="BN233">
            <v>14</v>
          </cell>
          <cell r="BO233">
            <v>5</v>
          </cell>
          <cell r="BP233">
            <v>204</v>
          </cell>
          <cell r="BQ233">
            <v>15</v>
          </cell>
          <cell r="BR233">
            <v>120</v>
          </cell>
          <cell r="BS233">
            <v>1</v>
          </cell>
          <cell r="BT233">
            <v>10</v>
          </cell>
          <cell r="BU233">
            <v>146</v>
          </cell>
          <cell r="BV233">
            <v>476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30</v>
          </cell>
          <cell r="CC233">
            <v>75</v>
          </cell>
          <cell r="CD233">
            <v>0</v>
          </cell>
          <cell r="CE233">
            <v>0</v>
          </cell>
          <cell r="CF233">
            <v>105</v>
          </cell>
          <cell r="CG233">
            <v>34</v>
          </cell>
          <cell r="CH233">
            <v>100</v>
          </cell>
          <cell r="CI233">
            <v>25</v>
          </cell>
          <cell r="CJ233">
            <v>25</v>
          </cell>
          <cell r="CK233">
            <v>184</v>
          </cell>
          <cell r="CL233">
            <v>6</v>
          </cell>
          <cell r="CM233">
            <v>78</v>
          </cell>
          <cell r="CN233">
            <v>2</v>
          </cell>
          <cell r="CO233">
            <v>2</v>
          </cell>
          <cell r="CP233">
            <v>88</v>
          </cell>
          <cell r="CQ233">
            <v>377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19</v>
          </cell>
          <cell r="CY233">
            <v>0</v>
          </cell>
          <cell r="CZ233">
            <v>0</v>
          </cell>
          <cell r="DA233">
            <v>19</v>
          </cell>
          <cell r="DB233">
            <v>13</v>
          </cell>
          <cell r="DC233">
            <v>20</v>
          </cell>
          <cell r="DD233">
            <v>6</v>
          </cell>
          <cell r="DE233">
            <v>2</v>
          </cell>
          <cell r="DF233">
            <v>41</v>
          </cell>
          <cell r="DG233">
            <v>0</v>
          </cell>
          <cell r="DH233">
            <v>39</v>
          </cell>
          <cell r="DI233">
            <v>0</v>
          </cell>
          <cell r="DJ233">
            <v>5</v>
          </cell>
          <cell r="DK233">
            <v>44</v>
          </cell>
          <cell r="DL233">
            <v>104</v>
          </cell>
        </row>
        <row r="234">
          <cell r="A234" t="str">
            <v>ВППОренбург (Центральный)ПФО</v>
          </cell>
          <cell r="B234" t="str">
            <v>Уральский</v>
          </cell>
          <cell r="C234" t="str">
            <v>Оренбург (Центральный)</v>
          </cell>
          <cell r="D234" t="str">
            <v>ВПП</v>
          </cell>
          <cell r="E234" t="str">
            <v>ВПП</v>
          </cell>
          <cell r="F234" t="str">
            <v>да</v>
          </cell>
          <cell r="G234" t="str">
            <v>ПФО</v>
          </cell>
          <cell r="H234" t="str">
            <v>Оренбургская область</v>
          </cell>
          <cell r="I234" t="str">
            <v>Не является признаком отнесения к МТК</v>
          </cell>
          <cell r="J234" t="str">
            <v>Не является признаком отнесения к МТК</v>
          </cell>
          <cell r="K234" t="str">
            <v>нет</v>
          </cell>
          <cell r="L234" t="str">
            <v>не применимо</v>
          </cell>
          <cell r="M234" t="str">
            <v>не применимо</v>
          </cell>
          <cell r="N234">
            <v>0</v>
          </cell>
          <cell r="O234">
            <v>4678</v>
          </cell>
          <cell r="P234">
            <v>1425</v>
          </cell>
          <cell r="Q234">
            <v>6103</v>
          </cell>
          <cell r="R234">
            <v>20988</v>
          </cell>
          <cell r="S234">
            <v>4559</v>
          </cell>
          <cell r="T234">
            <v>25547</v>
          </cell>
          <cell r="U234">
            <v>28520</v>
          </cell>
          <cell r="V234">
            <v>4509</v>
          </cell>
          <cell r="W234">
            <v>33029</v>
          </cell>
          <cell r="X234">
            <v>15184</v>
          </cell>
          <cell r="Y234">
            <v>1344</v>
          </cell>
          <cell r="Z234">
            <v>16528</v>
          </cell>
          <cell r="AA234">
            <v>81207</v>
          </cell>
          <cell r="AB234">
            <v>8864</v>
          </cell>
          <cell r="AC234">
            <v>754</v>
          </cell>
          <cell r="AD234">
            <v>9618</v>
          </cell>
          <cell r="AE234">
            <v>36653</v>
          </cell>
          <cell r="AF234">
            <v>2748</v>
          </cell>
          <cell r="AG234">
            <v>39401</v>
          </cell>
          <cell r="AH234">
            <v>49094</v>
          </cell>
          <cell r="AI234">
            <v>6859</v>
          </cell>
          <cell r="AJ234">
            <v>55953</v>
          </cell>
          <cell r="AK234">
            <v>18295</v>
          </cell>
          <cell r="AL234">
            <v>1098</v>
          </cell>
          <cell r="AM234">
            <v>19393</v>
          </cell>
          <cell r="AN234">
            <v>124365</v>
          </cell>
          <cell r="AO234">
            <v>6239</v>
          </cell>
          <cell r="AP234">
            <v>663</v>
          </cell>
          <cell r="AQ234">
            <v>6902</v>
          </cell>
          <cell r="AR234">
            <v>39527</v>
          </cell>
          <cell r="AS234">
            <v>3330</v>
          </cell>
          <cell r="AT234">
            <v>42857</v>
          </cell>
          <cell r="AU234">
            <v>55781</v>
          </cell>
          <cell r="AV234">
            <v>7564</v>
          </cell>
          <cell r="AW234">
            <v>63345</v>
          </cell>
          <cell r="AX234">
            <v>27205</v>
          </cell>
          <cell r="AY234">
            <v>2205</v>
          </cell>
          <cell r="AZ234">
            <v>29410</v>
          </cell>
          <cell r="BA234">
            <v>142514</v>
          </cell>
          <cell r="BB234">
            <v>4668</v>
          </cell>
          <cell r="BC234">
            <v>4347</v>
          </cell>
          <cell r="BD234">
            <v>899</v>
          </cell>
          <cell r="BE234">
            <v>773</v>
          </cell>
          <cell r="BF234">
            <v>10687</v>
          </cell>
          <cell r="BG234">
            <v>299</v>
          </cell>
          <cell r="BH234">
            <v>12</v>
          </cell>
          <cell r="BI234">
            <v>5</v>
          </cell>
          <cell r="BJ234">
            <v>171</v>
          </cell>
          <cell r="BK234">
            <v>487</v>
          </cell>
          <cell r="BL234">
            <v>43</v>
          </cell>
          <cell r="BM234">
            <v>11</v>
          </cell>
          <cell r="BN234">
            <v>24</v>
          </cell>
          <cell r="BO234">
            <v>16</v>
          </cell>
          <cell r="BP234">
            <v>94</v>
          </cell>
          <cell r="BQ234">
            <v>16</v>
          </cell>
          <cell r="BR234">
            <v>0</v>
          </cell>
          <cell r="BS234">
            <v>0</v>
          </cell>
          <cell r="BT234">
            <v>0</v>
          </cell>
          <cell r="BU234">
            <v>16</v>
          </cell>
          <cell r="BV234">
            <v>11284</v>
          </cell>
          <cell r="BW234">
            <v>8</v>
          </cell>
          <cell r="BX234">
            <v>3</v>
          </cell>
          <cell r="BY234">
            <v>6</v>
          </cell>
          <cell r="BZ234">
            <v>13</v>
          </cell>
          <cell r="CA234">
            <v>30</v>
          </cell>
          <cell r="CB234">
            <v>780</v>
          </cell>
          <cell r="CC234">
            <v>1054</v>
          </cell>
          <cell r="CD234">
            <v>5003</v>
          </cell>
          <cell r="CE234">
            <v>843</v>
          </cell>
          <cell r="CF234">
            <v>7680</v>
          </cell>
          <cell r="CG234">
            <v>12912</v>
          </cell>
          <cell r="CH234">
            <v>13268</v>
          </cell>
          <cell r="CI234">
            <v>13019</v>
          </cell>
          <cell r="CJ234">
            <v>2063</v>
          </cell>
          <cell r="CK234">
            <v>41262</v>
          </cell>
          <cell r="CL234">
            <v>12020</v>
          </cell>
          <cell r="CM234">
            <v>10445</v>
          </cell>
          <cell r="CN234">
            <v>3448</v>
          </cell>
          <cell r="CO234">
            <v>3144</v>
          </cell>
          <cell r="CP234">
            <v>29057</v>
          </cell>
          <cell r="CQ234">
            <v>78029</v>
          </cell>
          <cell r="CR234">
            <v>1558</v>
          </cell>
          <cell r="CS234">
            <v>1291</v>
          </cell>
          <cell r="CT234">
            <v>4896</v>
          </cell>
          <cell r="CU234">
            <v>1859</v>
          </cell>
          <cell r="CV234">
            <v>9604</v>
          </cell>
          <cell r="CW234">
            <v>3</v>
          </cell>
          <cell r="CX234">
            <v>5</v>
          </cell>
          <cell r="CY234">
            <v>1</v>
          </cell>
          <cell r="CZ234">
            <v>0</v>
          </cell>
          <cell r="DA234">
            <v>9</v>
          </cell>
          <cell r="DB234">
            <v>14</v>
          </cell>
          <cell r="DC234">
            <v>11</v>
          </cell>
          <cell r="DD234">
            <v>0</v>
          </cell>
          <cell r="DE234">
            <v>0</v>
          </cell>
          <cell r="DF234">
            <v>25</v>
          </cell>
          <cell r="DG234">
            <v>1022</v>
          </cell>
          <cell r="DH234">
            <v>1293</v>
          </cell>
          <cell r="DI234">
            <v>326</v>
          </cell>
          <cell r="DJ234">
            <v>686</v>
          </cell>
          <cell r="DK234">
            <v>3327</v>
          </cell>
          <cell r="DL234">
            <v>12965</v>
          </cell>
        </row>
        <row r="235">
          <cell r="A235" t="str">
            <v>ВППОренбург-2ПФО</v>
          </cell>
          <cell r="B235" t="str">
            <v>Уральский</v>
          </cell>
          <cell r="C235" t="str">
            <v>Оренбург-2</v>
          </cell>
          <cell r="D235" t="str">
            <v>ВПП</v>
          </cell>
          <cell r="E235" t="str">
            <v>ВПП</v>
          </cell>
          <cell r="F235" t="str">
            <v>да</v>
          </cell>
          <cell r="G235" t="str">
            <v>ПФО</v>
          </cell>
          <cell r="H235" t="str">
            <v>Оренбургская область</v>
          </cell>
          <cell r="I235" t="str">
            <v>Не является признаком отнесения к МТК</v>
          </cell>
          <cell r="J235" t="str">
            <v>Не является признаком отнесения к МТК</v>
          </cell>
          <cell r="K235" t="str">
            <v>нет</v>
          </cell>
          <cell r="L235" t="str">
            <v>не применимо</v>
          </cell>
          <cell r="M235" t="str">
            <v>не применимо</v>
          </cell>
          <cell r="N235">
            <v>0</v>
          </cell>
          <cell r="O235">
            <v>18</v>
          </cell>
          <cell r="P235">
            <v>0</v>
          </cell>
          <cell r="Q235">
            <v>18</v>
          </cell>
          <cell r="R235">
            <v>81</v>
          </cell>
          <cell r="S235">
            <v>0</v>
          </cell>
          <cell r="T235">
            <v>81</v>
          </cell>
          <cell r="U235">
            <v>94</v>
          </cell>
          <cell r="V235">
            <v>0</v>
          </cell>
          <cell r="W235">
            <v>94</v>
          </cell>
          <cell r="X235">
            <v>30</v>
          </cell>
          <cell r="Y235">
            <v>7</v>
          </cell>
          <cell r="Z235">
            <v>37</v>
          </cell>
          <cell r="AA235">
            <v>230</v>
          </cell>
          <cell r="AB235">
            <v>17</v>
          </cell>
          <cell r="AC235">
            <v>0</v>
          </cell>
          <cell r="AD235">
            <v>17</v>
          </cell>
          <cell r="AE235">
            <v>65</v>
          </cell>
          <cell r="AF235">
            <v>0</v>
          </cell>
          <cell r="AG235">
            <v>65</v>
          </cell>
          <cell r="AH235">
            <v>28</v>
          </cell>
          <cell r="AI235">
            <v>0</v>
          </cell>
          <cell r="AJ235">
            <v>28</v>
          </cell>
          <cell r="AK235">
            <v>77</v>
          </cell>
          <cell r="AL235">
            <v>0</v>
          </cell>
          <cell r="AM235">
            <v>77</v>
          </cell>
          <cell r="AN235">
            <v>187</v>
          </cell>
          <cell r="AO235">
            <v>14</v>
          </cell>
          <cell r="AP235">
            <v>0</v>
          </cell>
          <cell r="AQ235">
            <v>14</v>
          </cell>
          <cell r="AR235">
            <v>108</v>
          </cell>
          <cell r="AS235">
            <v>0</v>
          </cell>
          <cell r="AT235">
            <v>108</v>
          </cell>
          <cell r="AU235">
            <v>137</v>
          </cell>
          <cell r="AV235">
            <v>2598</v>
          </cell>
          <cell r="AW235">
            <v>2735</v>
          </cell>
          <cell r="AX235">
            <v>89</v>
          </cell>
          <cell r="AY235">
            <v>0</v>
          </cell>
          <cell r="AZ235">
            <v>89</v>
          </cell>
          <cell r="BA235">
            <v>2946</v>
          </cell>
          <cell r="BB235">
            <v>16</v>
          </cell>
          <cell r="BC235">
            <v>14</v>
          </cell>
          <cell r="BD235">
            <v>0</v>
          </cell>
          <cell r="BE235">
            <v>0</v>
          </cell>
          <cell r="BF235">
            <v>30</v>
          </cell>
          <cell r="BG235">
            <v>105</v>
          </cell>
          <cell r="BH235">
            <v>91</v>
          </cell>
          <cell r="BI235">
            <v>2</v>
          </cell>
          <cell r="BJ235">
            <v>3</v>
          </cell>
          <cell r="BK235">
            <v>201</v>
          </cell>
          <cell r="BL235">
            <v>21</v>
          </cell>
          <cell r="BM235">
            <v>0</v>
          </cell>
          <cell r="BN235">
            <v>0</v>
          </cell>
          <cell r="BO235">
            <v>0</v>
          </cell>
          <cell r="BP235">
            <v>21</v>
          </cell>
          <cell r="BQ235">
            <v>40</v>
          </cell>
          <cell r="BR235">
            <v>33</v>
          </cell>
          <cell r="BS235">
            <v>0</v>
          </cell>
          <cell r="BT235">
            <v>0</v>
          </cell>
          <cell r="BU235">
            <v>73</v>
          </cell>
          <cell r="BV235">
            <v>325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56</v>
          </cell>
          <cell r="CC235">
            <v>49</v>
          </cell>
          <cell r="CD235">
            <v>0</v>
          </cell>
          <cell r="CE235">
            <v>0</v>
          </cell>
          <cell r="CF235">
            <v>105</v>
          </cell>
          <cell r="CG235">
            <v>41</v>
          </cell>
          <cell r="CH235">
            <v>84</v>
          </cell>
          <cell r="CI235">
            <v>590</v>
          </cell>
          <cell r="CJ235">
            <v>578</v>
          </cell>
          <cell r="CK235">
            <v>1293</v>
          </cell>
          <cell r="CL235">
            <v>51</v>
          </cell>
          <cell r="CM235">
            <v>50</v>
          </cell>
          <cell r="CN235">
            <v>0</v>
          </cell>
          <cell r="CO235">
            <v>0</v>
          </cell>
          <cell r="CP235">
            <v>101</v>
          </cell>
          <cell r="CQ235">
            <v>1499</v>
          </cell>
          <cell r="CR235">
            <v>239</v>
          </cell>
          <cell r="CS235">
            <v>407</v>
          </cell>
          <cell r="CT235">
            <v>221</v>
          </cell>
          <cell r="CU235">
            <v>107</v>
          </cell>
          <cell r="CV235">
            <v>974</v>
          </cell>
          <cell r="CW235">
            <v>91</v>
          </cell>
          <cell r="CX235">
            <v>48</v>
          </cell>
          <cell r="CY235">
            <v>0</v>
          </cell>
          <cell r="CZ235">
            <v>0</v>
          </cell>
          <cell r="DA235">
            <v>139</v>
          </cell>
          <cell r="DB235">
            <v>73</v>
          </cell>
          <cell r="DC235">
            <v>79</v>
          </cell>
          <cell r="DD235">
            <v>0</v>
          </cell>
          <cell r="DE235">
            <v>0</v>
          </cell>
          <cell r="DF235">
            <v>152</v>
          </cell>
          <cell r="DG235">
            <v>26</v>
          </cell>
          <cell r="DH235">
            <v>10</v>
          </cell>
          <cell r="DI235">
            <v>0</v>
          </cell>
          <cell r="DJ235">
            <v>0</v>
          </cell>
          <cell r="DK235">
            <v>36</v>
          </cell>
          <cell r="DL235">
            <v>1301</v>
          </cell>
        </row>
        <row r="236">
          <cell r="A236" t="str">
            <v>МАППОрскПФО</v>
          </cell>
          <cell r="B236" t="str">
            <v>Уральский</v>
          </cell>
          <cell r="C236" t="str">
            <v>Орск</v>
          </cell>
          <cell r="D236" t="str">
            <v>АПП</v>
          </cell>
          <cell r="E236" t="str">
            <v>МАПП</v>
          </cell>
          <cell r="F236" t="str">
            <v>да</v>
          </cell>
          <cell r="G236" t="str">
            <v>ПФО</v>
          </cell>
          <cell r="H236" t="str">
            <v>Оренбургская область</v>
          </cell>
          <cell r="I236" t="str">
            <v>Не является признаком отнесения к МТК</v>
          </cell>
          <cell r="J236" t="str">
            <v>Не является признаком отнесения к МТК</v>
          </cell>
          <cell r="K236" t="str">
            <v>нет</v>
          </cell>
          <cell r="L236" t="str">
            <v>Республика Казахстан</v>
          </cell>
          <cell r="M236" t="str">
            <v>Алимбет</v>
          </cell>
          <cell r="N236">
            <v>0</v>
          </cell>
          <cell r="O236">
            <v>36019</v>
          </cell>
          <cell r="P236">
            <v>38789</v>
          </cell>
          <cell r="Q236">
            <v>74808</v>
          </cell>
          <cell r="R236">
            <v>53149</v>
          </cell>
          <cell r="S236">
            <v>55702</v>
          </cell>
          <cell r="T236">
            <v>108851</v>
          </cell>
          <cell r="U236">
            <v>71185</v>
          </cell>
          <cell r="V236">
            <v>73302</v>
          </cell>
          <cell r="W236">
            <v>144487</v>
          </cell>
          <cell r="X236">
            <v>51147</v>
          </cell>
          <cell r="Y236">
            <v>54525</v>
          </cell>
          <cell r="Z236">
            <v>105672</v>
          </cell>
          <cell r="AA236">
            <v>433818</v>
          </cell>
          <cell r="AB236">
            <v>45808</v>
          </cell>
          <cell r="AC236">
            <v>41276</v>
          </cell>
          <cell r="AD236">
            <v>87084</v>
          </cell>
          <cell r="AE236">
            <v>68422</v>
          </cell>
          <cell r="AF236">
            <v>59919</v>
          </cell>
          <cell r="AG236">
            <v>128341</v>
          </cell>
          <cell r="AH236">
            <v>96464</v>
          </cell>
          <cell r="AI236">
            <v>78715</v>
          </cell>
          <cell r="AJ236">
            <v>175179</v>
          </cell>
          <cell r="AK236">
            <v>97705</v>
          </cell>
          <cell r="AL236">
            <v>58288</v>
          </cell>
          <cell r="AM236">
            <v>155993</v>
          </cell>
          <cell r="AN236">
            <v>546597</v>
          </cell>
          <cell r="AO236">
            <v>76825</v>
          </cell>
          <cell r="AP236">
            <v>46260</v>
          </cell>
          <cell r="AQ236">
            <v>123085</v>
          </cell>
          <cell r="AR236">
            <v>113768</v>
          </cell>
          <cell r="AS236">
            <v>68873</v>
          </cell>
          <cell r="AT236">
            <v>182641</v>
          </cell>
          <cell r="AU236">
            <v>127213</v>
          </cell>
          <cell r="AV236">
            <v>98058</v>
          </cell>
          <cell r="AW236">
            <v>225271</v>
          </cell>
          <cell r="AX236">
            <v>100169</v>
          </cell>
          <cell r="AY236">
            <v>78973</v>
          </cell>
          <cell r="AZ236">
            <v>179142</v>
          </cell>
          <cell r="BA236">
            <v>710139</v>
          </cell>
          <cell r="BB236">
            <v>36561</v>
          </cell>
          <cell r="BC236">
            <v>36024</v>
          </cell>
          <cell r="BD236">
            <v>24660</v>
          </cell>
          <cell r="BE236">
            <v>23768</v>
          </cell>
          <cell r="BF236">
            <v>121013</v>
          </cell>
          <cell r="BG236">
            <v>3593</v>
          </cell>
          <cell r="BH236">
            <v>3380</v>
          </cell>
          <cell r="BI236">
            <v>4918</v>
          </cell>
          <cell r="BJ236">
            <v>6212</v>
          </cell>
          <cell r="BK236">
            <v>18103</v>
          </cell>
          <cell r="BL236">
            <v>8739</v>
          </cell>
          <cell r="BM236">
            <v>9012</v>
          </cell>
          <cell r="BN236">
            <v>9025</v>
          </cell>
          <cell r="BO236">
            <v>9824</v>
          </cell>
          <cell r="BP236">
            <v>36600</v>
          </cell>
          <cell r="BQ236">
            <v>13038</v>
          </cell>
          <cell r="BR236">
            <v>13490</v>
          </cell>
          <cell r="BS236">
            <v>7887</v>
          </cell>
          <cell r="BT236">
            <v>8645</v>
          </cell>
          <cell r="BU236">
            <v>43060</v>
          </cell>
          <cell r="BV236">
            <v>218776</v>
          </cell>
          <cell r="BW236">
            <v>12096</v>
          </cell>
          <cell r="BX236">
            <v>12253</v>
          </cell>
          <cell r="BY236">
            <v>5455</v>
          </cell>
          <cell r="BZ236">
            <v>5623</v>
          </cell>
          <cell r="CA236">
            <v>35427</v>
          </cell>
          <cell r="CB236">
            <v>11900</v>
          </cell>
          <cell r="CC236">
            <v>11450</v>
          </cell>
          <cell r="CD236">
            <v>11252</v>
          </cell>
          <cell r="CE236">
            <v>11024</v>
          </cell>
          <cell r="CF236">
            <v>45626</v>
          </cell>
          <cell r="CG236">
            <v>17479</v>
          </cell>
          <cell r="CH236">
            <v>17321</v>
          </cell>
          <cell r="CI236">
            <v>12325</v>
          </cell>
          <cell r="CJ236">
            <v>12755</v>
          </cell>
          <cell r="CK236">
            <v>59880</v>
          </cell>
          <cell r="CL236">
            <v>11255</v>
          </cell>
          <cell r="CM236">
            <v>11032</v>
          </cell>
          <cell r="CN236">
            <v>10076</v>
          </cell>
          <cell r="CO236">
            <v>10131</v>
          </cell>
          <cell r="CP236">
            <v>42494</v>
          </cell>
          <cell r="CQ236">
            <v>183427</v>
          </cell>
          <cell r="CR236">
            <v>6633</v>
          </cell>
          <cell r="CS236">
            <v>6543</v>
          </cell>
          <cell r="CT236">
            <v>7282</v>
          </cell>
          <cell r="CU236">
            <v>7076</v>
          </cell>
          <cell r="CV236">
            <v>27534</v>
          </cell>
          <cell r="CW236">
            <v>21212</v>
          </cell>
          <cell r="CX236">
            <v>21828</v>
          </cell>
          <cell r="CY236">
            <v>22852</v>
          </cell>
          <cell r="CZ236">
            <v>22127</v>
          </cell>
          <cell r="DA236">
            <v>88019</v>
          </cell>
          <cell r="DB236">
            <v>51117</v>
          </cell>
          <cell r="DC236">
            <v>58764</v>
          </cell>
          <cell r="DD236">
            <v>35771</v>
          </cell>
          <cell r="DE236">
            <v>34719</v>
          </cell>
          <cell r="DF236">
            <v>180371</v>
          </cell>
          <cell r="DG236">
            <v>31054</v>
          </cell>
          <cell r="DH236">
            <v>29873</v>
          </cell>
          <cell r="DI236">
            <v>22718</v>
          </cell>
          <cell r="DJ236">
            <v>25220</v>
          </cell>
          <cell r="DK236">
            <v>108865</v>
          </cell>
          <cell r="DL236">
            <v>404789</v>
          </cell>
        </row>
        <row r="237">
          <cell r="A237" t="str">
            <v>ВППОрскПФО</v>
          </cell>
          <cell r="B237" t="str">
            <v>Уральский</v>
          </cell>
          <cell r="C237" t="str">
            <v>Орск</v>
          </cell>
          <cell r="D237" t="str">
            <v>ВПП</v>
          </cell>
          <cell r="E237" t="str">
            <v>ВПП</v>
          </cell>
          <cell r="F237" t="str">
            <v>да</v>
          </cell>
          <cell r="G237" t="str">
            <v>ПФО</v>
          </cell>
          <cell r="H237" t="str">
            <v>Оренбургская область</v>
          </cell>
          <cell r="I237" t="str">
            <v>Не является признаком отнесения к МТК</v>
          </cell>
          <cell r="J237" t="str">
            <v>Не является признаком отнесения к МТК</v>
          </cell>
          <cell r="K237" t="str">
            <v>нет</v>
          </cell>
          <cell r="L237" t="str">
            <v>не применимо</v>
          </cell>
          <cell r="M237" t="str">
            <v>не применимо</v>
          </cell>
          <cell r="N237">
            <v>0</v>
          </cell>
          <cell r="O237">
            <v>2</v>
          </cell>
          <cell r="P237">
            <v>8</v>
          </cell>
          <cell r="Q237">
            <v>10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37</v>
          </cell>
          <cell r="Y237">
            <v>22</v>
          </cell>
          <cell r="Z237">
            <v>59</v>
          </cell>
          <cell r="AA237">
            <v>69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1215</v>
          </cell>
          <cell r="AS237">
            <v>28</v>
          </cell>
          <cell r="AT237">
            <v>1243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1243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4</v>
          </cell>
          <cell r="BN237">
            <v>0</v>
          </cell>
          <cell r="BO237">
            <v>0</v>
          </cell>
          <cell r="BP237">
            <v>4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4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3</v>
          </cell>
          <cell r="CC237">
            <v>0</v>
          </cell>
          <cell r="CD237">
            <v>0</v>
          </cell>
          <cell r="CE237">
            <v>0</v>
          </cell>
          <cell r="CF237">
            <v>3</v>
          </cell>
          <cell r="CG237">
            <v>0</v>
          </cell>
          <cell r="CH237">
            <v>5</v>
          </cell>
          <cell r="CI237">
            <v>0</v>
          </cell>
          <cell r="CJ237">
            <v>0</v>
          </cell>
          <cell r="CK237">
            <v>5</v>
          </cell>
          <cell r="CL237">
            <v>61</v>
          </cell>
          <cell r="CM237">
            <v>57</v>
          </cell>
          <cell r="CN237">
            <v>188</v>
          </cell>
          <cell r="CO237">
            <v>268</v>
          </cell>
          <cell r="CP237">
            <v>574</v>
          </cell>
          <cell r="CQ237">
            <v>582</v>
          </cell>
          <cell r="CR237">
            <v>1</v>
          </cell>
          <cell r="CS237">
            <v>9</v>
          </cell>
          <cell r="CT237">
            <v>2</v>
          </cell>
          <cell r="CU237">
            <v>5</v>
          </cell>
          <cell r="CV237">
            <v>17</v>
          </cell>
          <cell r="CW237">
            <v>5</v>
          </cell>
          <cell r="CX237">
            <v>6</v>
          </cell>
          <cell r="CY237">
            <v>4</v>
          </cell>
          <cell r="CZ237">
            <v>1</v>
          </cell>
          <cell r="DA237">
            <v>16</v>
          </cell>
          <cell r="DB237">
            <v>33</v>
          </cell>
          <cell r="DC237">
            <v>20</v>
          </cell>
          <cell r="DD237">
            <v>175</v>
          </cell>
          <cell r="DE237">
            <v>0</v>
          </cell>
          <cell r="DF237">
            <v>228</v>
          </cell>
          <cell r="DG237">
            <v>23</v>
          </cell>
          <cell r="DH237">
            <v>9</v>
          </cell>
          <cell r="DI237">
            <v>152</v>
          </cell>
          <cell r="DJ237">
            <v>0</v>
          </cell>
          <cell r="DK237">
            <v>184</v>
          </cell>
          <cell r="DL237">
            <v>445</v>
          </cell>
        </row>
        <row r="238">
          <cell r="A238" t="str">
            <v>ЖДППОрскПФО</v>
          </cell>
          <cell r="B238" t="str">
            <v>Уральский</v>
          </cell>
          <cell r="C238" t="str">
            <v>Орск</v>
          </cell>
          <cell r="D238" t="str">
            <v>ЖДПП</v>
          </cell>
          <cell r="E238" t="str">
            <v>ЖДПП</v>
          </cell>
          <cell r="F238" t="str">
            <v>да</v>
          </cell>
          <cell r="G238" t="str">
            <v>ПФО</v>
          </cell>
          <cell r="H238" t="str">
            <v>Оренбургская область</v>
          </cell>
          <cell r="I238" t="str">
            <v>Не является признаком отнесения к МТК</v>
          </cell>
          <cell r="J238" t="str">
            <v>Не является признаком отнесения к МТК</v>
          </cell>
          <cell r="K238" t="str">
            <v>нет</v>
          </cell>
          <cell r="L238" t="str">
            <v>Республика Казахстан</v>
          </cell>
          <cell r="M238" t="str">
            <v>Киргильда</v>
          </cell>
          <cell r="N238">
            <v>0</v>
          </cell>
          <cell r="O238">
            <v>1729</v>
          </cell>
          <cell r="P238">
            <v>2921</v>
          </cell>
          <cell r="Q238">
            <v>4650</v>
          </cell>
          <cell r="R238">
            <v>1837</v>
          </cell>
          <cell r="S238">
            <v>2762</v>
          </cell>
          <cell r="T238">
            <v>4599</v>
          </cell>
          <cell r="U238">
            <v>1829</v>
          </cell>
          <cell r="V238">
            <v>2778</v>
          </cell>
          <cell r="W238">
            <v>4607</v>
          </cell>
          <cell r="X238">
            <v>2027</v>
          </cell>
          <cell r="Y238">
            <v>2696</v>
          </cell>
          <cell r="Z238">
            <v>4723</v>
          </cell>
          <cell r="AA238">
            <v>18579</v>
          </cell>
          <cell r="AB238">
            <v>2109</v>
          </cell>
          <cell r="AC238">
            <v>2873</v>
          </cell>
          <cell r="AD238">
            <v>4982</v>
          </cell>
          <cell r="AE238">
            <v>1769</v>
          </cell>
          <cell r="AF238">
            <v>2638</v>
          </cell>
          <cell r="AG238">
            <v>4407</v>
          </cell>
          <cell r="AH238">
            <v>1066</v>
          </cell>
          <cell r="AI238">
            <v>2476</v>
          </cell>
          <cell r="AJ238">
            <v>3542</v>
          </cell>
          <cell r="AK238">
            <v>1053</v>
          </cell>
          <cell r="AL238">
            <v>2510</v>
          </cell>
          <cell r="AM238">
            <v>3563</v>
          </cell>
          <cell r="AN238">
            <v>16494</v>
          </cell>
          <cell r="AO238">
            <v>1102</v>
          </cell>
          <cell r="AP238">
            <v>2696</v>
          </cell>
          <cell r="AQ238">
            <v>3798</v>
          </cell>
          <cell r="AR238">
            <v>1208</v>
          </cell>
          <cell r="AS238">
            <v>2542</v>
          </cell>
          <cell r="AT238">
            <v>3750</v>
          </cell>
          <cell r="AU238">
            <v>1234</v>
          </cell>
          <cell r="AV238">
            <v>2256</v>
          </cell>
          <cell r="AW238">
            <v>3490</v>
          </cell>
          <cell r="AX238">
            <v>1295</v>
          </cell>
          <cell r="AY238">
            <v>2152</v>
          </cell>
          <cell r="AZ238">
            <v>3447</v>
          </cell>
          <cell r="BA238">
            <v>14485</v>
          </cell>
          <cell r="BB238">
            <v>601</v>
          </cell>
          <cell r="BC238">
            <v>599</v>
          </cell>
          <cell r="BD238">
            <v>1168</v>
          </cell>
          <cell r="BE238">
            <v>1105</v>
          </cell>
          <cell r="BF238">
            <v>3473</v>
          </cell>
          <cell r="BG238">
            <v>608</v>
          </cell>
          <cell r="BH238">
            <v>601</v>
          </cell>
          <cell r="BI238">
            <v>1340</v>
          </cell>
          <cell r="BJ238">
            <v>1325</v>
          </cell>
          <cell r="BK238">
            <v>3874</v>
          </cell>
          <cell r="BL238">
            <v>586</v>
          </cell>
          <cell r="BM238">
            <v>578</v>
          </cell>
          <cell r="BN238">
            <v>1466</v>
          </cell>
          <cell r="BO238">
            <v>1078</v>
          </cell>
          <cell r="BP238">
            <v>3708</v>
          </cell>
          <cell r="BQ238">
            <v>551</v>
          </cell>
          <cell r="BR238">
            <v>554</v>
          </cell>
          <cell r="BS238">
            <v>1429</v>
          </cell>
          <cell r="BT238">
            <v>1316</v>
          </cell>
          <cell r="BU238">
            <v>3850</v>
          </cell>
          <cell r="BV238">
            <v>14905</v>
          </cell>
          <cell r="BW238">
            <v>515</v>
          </cell>
          <cell r="BX238">
            <v>514</v>
          </cell>
          <cell r="BY238">
            <v>1270</v>
          </cell>
          <cell r="BZ238">
            <v>1158</v>
          </cell>
          <cell r="CA238">
            <v>3457</v>
          </cell>
          <cell r="CB238">
            <v>632</v>
          </cell>
          <cell r="CC238">
            <v>627</v>
          </cell>
          <cell r="CD238">
            <v>1234</v>
          </cell>
          <cell r="CE238">
            <v>1130</v>
          </cell>
          <cell r="CF238">
            <v>3623</v>
          </cell>
          <cell r="CG238">
            <v>608</v>
          </cell>
          <cell r="CH238">
            <v>608</v>
          </cell>
          <cell r="CI238">
            <v>1111</v>
          </cell>
          <cell r="CJ238">
            <v>1018</v>
          </cell>
          <cell r="CK238">
            <v>3345</v>
          </cell>
          <cell r="CL238">
            <v>674</v>
          </cell>
          <cell r="CM238">
            <v>686</v>
          </cell>
          <cell r="CN238">
            <v>1167</v>
          </cell>
          <cell r="CO238">
            <v>1066</v>
          </cell>
          <cell r="CP238">
            <v>3593</v>
          </cell>
          <cell r="CQ238">
            <v>14018</v>
          </cell>
          <cell r="CR238">
            <v>570</v>
          </cell>
          <cell r="CS238">
            <v>567</v>
          </cell>
          <cell r="CT238">
            <v>1210</v>
          </cell>
          <cell r="CU238">
            <v>1128</v>
          </cell>
          <cell r="CV238">
            <v>3475</v>
          </cell>
          <cell r="CW238">
            <v>553</v>
          </cell>
          <cell r="CX238">
            <v>566</v>
          </cell>
          <cell r="CY238">
            <v>1022</v>
          </cell>
          <cell r="CZ238">
            <v>974</v>
          </cell>
          <cell r="DA238">
            <v>3115</v>
          </cell>
          <cell r="DB238">
            <v>580</v>
          </cell>
          <cell r="DC238">
            <v>580</v>
          </cell>
          <cell r="DD238">
            <v>921</v>
          </cell>
          <cell r="DE238">
            <v>890</v>
          </cell>
          <cell r="DF238">
            <v>2971</v>
          </cell>
          <cell r="DG238">
            <v>644</v>
          </cell>
          <cell r="DH238">
            <v>646</v>
          </cell>
          <cell r="DI238">
            <v>976</v>
          </cell>
          <cell r="DJ238">
            <v>910</v>
          </cell>
          <cell r="DK238">
            <v>3176</v>
          </cell>
          <cell r="DL238">
            <v>12737</v>
          </cell>
        </row>
        <row r="239">
          <cell r="A239" t="str">
            <v>ВППОстафьевоЦФО</v>
          </cell>
          <cell r="B239" t="str">
            <v>Центральный аппарат</v>
          </cell>
          <cell r="C239" t="str">
            <v>Остафьево</v>
          </cell>
          <cell r="D239" t="str">
            <v>ВПП</v>
          </cell>
          <cell r="E239" t="str">
            <v>ВПП</v>
          </cell>
          <cell r="F239" t="str">
            <v>да</v>
          </cell>
          <cell r="G239" t="str">
            <v>ЦФО</v>
          </cell>
          <cell r="H239" t="str">
            <v>г. Москва</v>
          </cell>
          <cell r="I239" t="str">
            <v>Не является признаком отнесения к МТК</v>
          </cell>
          <cell r="J239" t="str">
            <v>Не является признаком отнесения к МТК</v>
          </cell>
          <cell r="K239" t="str">
            <v>нет</v>
          </cell>
          <cell r="L239" t="str">
            <v>не применимо</v>
          </cell>
          <cell r="M239" t="str">
            <v>не применимо</v>
          </cell>
          <cell r="N239">
            <v>525600</v>
          </cell>
          <cell r="O239">
            <v>662</v>
          </cell>
          <cell r="P239">
            <v>251</v>
          </cell>
          <cell r="Q239">
            <v>913</v>
          </cell>
          <cell r="R239">
            <v>931</v>
          </cell>
          <cell r="S239">
            <v>376</v>
          </cell>
          <cell r="T239">
            <v>1307</v>
          </cell>
          <cell r="U239">
            <v>845</v>
          </cell>
          <cell r="V239">
            <v>475</v>
          </cell>
          <cell r="W239">
            <v>1320</v>
          </cell>
          <cell r="X239">
            <v>852</v>
          </cell>
          <cell r="Y239">
            <v>401</v>
          </cell>
          <cell r="Z239">
            <v>1253</v>
          </cell>
          <cell r="AA239">
            <v>4793</v>
          </cell>
          <cell r="AB239">
            <v>580</v>
          </cell>
          <cell r="AC239">
            <v>335</v>
          </cell>
          <cell r="AD239">
            <v>915</v>
          </cell>
          <cell r="AE239">
            <v>865</v>
          </cell>
          <cell r="AF239">
            <v>342</v>
          </cell>
          <cell r="AG239">
            <v>1207</v>
          </cell>
          <cell r="AH239">
            <v>556</v>
          </cell>
          <cell r="AI239">
            <v>373</v>
          </cell>
          <cell r="AJ239">
            <v>929</v>
          </cell>
          <cell r="AK239">
            <v>575</v>
          </cell>
          <cell r="AL239">
            <v>235</v>
          </cell>
          <cell r="AM239">
            <v>810</v>
          </cell>
          <cell r="AN239">
            <v>3861</v>
          </cell>
          <cell r="AO239">
            <v>685</v>
          </cell>
          <cell r="AP239">
            <v>247</v>
          </cell>
          <cell r="AQ239">
            <v>932</v>
          </cell>
          <cell r="AR239">
            <v>585</v>
          </cell>
          <cell r="AS239">
            <v>258</v>
          </cell>
          <cell r="AT239">
            <v>843</v>
          </cell>
          <cell r="AU239">
            <v>547</v>
          </cell>
          <cell r="AV239">
            <v>274</v>
          </cell>
          <cell r="AW239">
            <v>821</v>
          </cell>
          <cell r="AX239">
            <v>623</v>
          </cell>
          <cell r="AY239">
            <v>264</v>
          </cell>
          <cell r="AZ239">
            <v>887</v>
          </cell>
          <cell r="BA239">
            <v>3483</v>
          </cell>
          <cell r="BB239">
            <v>160</v>
          </cell>
          <cell r="BC239">
            <v>123</v>
          </cell>
          <cell r="BD239">
            <v>66</v>
          </cell>
          <cell r="BE239">
            <v>74</v>
          </cell>
          <cell r="BF239">
            <v>423</v>
          </cell>
          <cell r="BG239">
            <v>44</v>
          </cell>
          <cell r="BH239">
            <v>68</v>
          </cell>
          <cell r="BI239">
            <v>32</v>
          </cell>
          <cell r="BJ239">
            <v>32</v>
          </cell>
          <cell r="BK239">
            <v>176</v>
          </cell>
          <cell r="BL239">
            <v>226</v>
          </cell>
          <cell r="BM239">
            <v>213</v>
          </cell>
          <cell r="BN239">
            <v>169</v>
          </cell>
          <cell r="BO239">
            <v>157</v>
          </cell>
          <cell r="BP239">
            <v>765</v>
          </cell>
          <cell r="BQ239">
            <v>139</v>
          </cell>
          <cell r="BR239">
            <v>168</v>
          </cell>
          <cell r="BS239">
            <v>121</v>
          </cell>
          <cell r="BT239">
            <v>104</v>
          </cell>
          <cell r="BU239">
            <v>532</v>
          </cell>
          <cell r="BV239">
            <v>1896</v>
          </cell>
          <cell r="BW239">
            <v>160</v>
          </cell>
          <cell r="BX239">
            <v>148</v>
          </cell>
          <cell r="BY239">
            <v>87</v>
          </cell>
          <cell r="BZ239">
            <v>79</v>
          </cell>
          <cell r="CA239">
            <v>474</v>
          </cell>
          <cell r="CB239">
            <v>147</v>
          </cell>
          <cell r="CC239">
            <v>191</v>
          </cell>
          <cell r="CD239">
            <v>136</v>
          </cell>
          <cell r="CE239">
            <v>143</v>
          </cell>
          <cell r="CF239">
            <v>617</v>
          </cell>
          <cell r="CG239">
            <v>219</v>
          </cell>
          <cell r="CH239">
            <v>213</v>
          </cell>
          <cell r="CI239">
            <v>118</v>
          </cell>
          <cell r="CJ239">
            <v>114</v>
          </cell>
          <cell r="CK239">
            <v>664</v>
          </cell>
          <cell r="CL239">
            <v>225</v>
          </cell>
          <cell r="CM239">
            <v>185</v>
          </cell>
          <cell r="CN239">
            <v>136</v>
          </cell>
          <cell r="CO239">
            <v>144</v>
          </cell>
          <cell r="CP239">
            <v>690</v>
          </cell>
          <cell r="CQ239">
            <v>2445</v>
          </cell>
          <cell r="CR239">
            <v>93</v>
          </cell>
          <cell r="CS239">
            <v>88</v>
          </cell>
          <cell r="CT239">
            <v>51</v>
          </cell>
          <cell r="CU239">
            <v>62</v>
          </cell>
          <cell r="CV239">
            <v>294</v>
          </cell>
          <cell r="CW239">
            <v>43</v>
          </cell>
          <cell r="CX239">
            <v>32</v>
          </cell>
          <cell r="CY239">
            <v>5</v>
          </cell>
          <cell r="CZ239">
            <v>0</v>
          </cell>
          <cell r="DA239">
            <v>80</v>
          </cell>
          <cell r="DB239">
            <v>113</v>
          </cell>
          <cell r="DC239">
            <v>129</v>
          </cell>
          <cell r="DD239">
            <v>0</v>
          </cell>
          <cell r="DE239">
            <v>1</v>
          </cell>
          <cell r="DF239">
            <v>243</v>
          </cell>
          <cell r="DG239">
            <v>106</v>
          </cell>
          <cell r="DH239">
            <v>124</v>
          </cell>
          <cell r="DI239">
            <v>4</v>
          </cell>
          <cell r="DJ239">
            <v>5</v>
          </cell>
          <cell r="DK239">
            <v>239</v>
          </cell>
          <cell r="DL239">
            <v>856</v>
          </cell>
        </row>
        <row r="240">
          <cell r="A240" t="str">
            <v>МППОхотскДФО</v>
          </cell>
          <cell r="B240" t="str">
            <v>Хабаровский</v>
          </cell>
          <cell r="C240" t="str">
            <v>Охотск</v>
          </cell>
          <cell r="D240" t="str">
            <v>МПП</v>
          </cell>
          <cell r="E240" t="str">
            <v>МПП</v>
          </cell>
          <cell r="F240" t="str">
            <v>да</v>
          </cell>
          <cell r="G240" t="str">
            <v>ДФО</v>
          </cell>
          <cell r="H240" t="str">
            <v>Хабаровский край</v>
          </cell>
          <cell r="I240" t="str">
            <v>Арктика</v>
          </cell>
          <cell r="J240" t="str">
            <v>Морской</v>
          </cell>
          <cell r="K240" t="str">
            <v>нет</v>
          </cell>
          <cell r="L240" t="str">
            <v>не применимо</v>
          </cell>
          <cell r="M240" t="str">
            <v>не применимо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124</v>
          </cell>
          <cell r="S240">
            <v>0</v>
          </cell>
          <cell r="T240">
            <v>124</v>
          </cell>
          <cell r="U240">
            <v>65</v>
          </cell>
          <cell r="V240">
            <v>1</v>
          </cell>
          <cell r="W240">
            <v>66</v>
          </cell>
          <cell r="X240">
            <v>18</v>
          </cell>
          <cell r="Y240">
            <v>0</v>
          </cell>
          <cell r="Z240">
            <v>18</v>
          </cell>
          <cell r="AA240">
            <v>208</v>
          </cell>
          <cell r="AB240">
            <v>0</v>
          </cell>
          <cell r="AC240">
            <v>0</v>
          </cell>
          <cell r="AD240">
            <v>0</v>
          </cell>
          <cell r="AE240">
            <v>155</v>
          </cell>
          <cell r="AF240">
            <v>0</v>
          </cell>
          <cell r="AG240">
            <v>155</v>
          </cell>
          <cell r="AH240">
            <v>63</v>
          </cell>
          <cell r="AI240">
            <v>0</v>
          </cell>
          <cell r="AJ240">
            <v>63</v>
          </cell>
          <cell r="AK240">
            <v>51</v>
          </cell>
          <cell r="AL240">
            <v>0</v>
          </cell>
          <cell r="AM240">
            <v>51</v>
          </cell>
          <cell r="AN240">
            <v>269</v>
          </cell>
          <cell r="AO240">
            <v>0</v>
          </cell>
          <cell r="AP240">
            <v>0</v>
          </cell>
          <cell r="AQ240">
            <v>0</v>
          </cell>
          <cell r="AR240">
            <v>175</v>
          </cell>
          <cell r="AS240">
            <v>0</v>
          </cell>
          <cell r="AT240">
            <v>175</v>
          </cell>
          <cell r="AU240">
            <v>73</v>
          </cell>
          <cell r="AV240">
            <v>0</v>
          </cell>
          <cell r="AW240">
            <v>73</v>
          </cell>
          <cell r="AX240">
            <v>17</v>
          </cell>
          <cell r="AY240">
            <v>0</v>
          </cell>
          <cell r="AZ240">
            <v>17</v>
          </cell>
          <cell r="BA240">
            <v>265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25</v>
          </cell>
          <cell r="BH240">
            <v>20</v>
          </cell>
          <cell r="BI240">
            <v>0</v>
          </cell>
          <cell r="BJ240">
            <v>0</v>
          </cell>
          <cell r="BK240">
            <v>45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1</v>
          </cell>
          <cell r="BR240">
            <v>5</v>
          </cell>
          <cell r="BS240">
            <v>0</v>
          </cell>
          <cell r="BT240">
            <v>0</v>
          </cell>
          <cell r="BU240">
            <v>6</v>
          </cell>
          <cell r="BV240">
            <v>51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8</v>
          </cell>
          <cell r="CC240">
            <v>16</v>
          </cell>
          <cell r="CD240">
            <v>0</v>
          </cell>
          <cell r="CE240">
            <v>0</v>
          </cell>
          <cell r="CF240">
            <v>24</v>
          </cell>
          <cell r="CG240">
            <v>25</v>
          </cell>
          <cell r="CH240">
            <v>24</v>
          </cell>
          <cell r="CI240">
            <v>0</v>
          </cell>
          <cell r="CJ240">
            <v>0</v>
          </cell>
          <cell r="CK240">
            <v>49</v>
          </cell>
          <cell r="CL240">
            <v>1</v>
          </cell>
          <cell r="CM240">
            <v>8</v>
          </cell>
          <cell r="CN240">
            <v>0</v>
          </cell>
          <cell r="CO240">
            <v>0</v>
          </cell>
          <cell r="CP240">
            <v>9</v>
          </cell>
          <cell r="CQ240">
            <v>82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25</v>
          </cell>
          <cell r="CX240">
            <v>41</v>
          </cell>
          <cell r="CY240">
            <v>0</v>
          </cell>
          <cell r="CZ240">
            <v>0</v>
          </cell>
          <cell r="DA240">
            <v>66</v>
          </cell>
          <cell r="DB240">
            <v>20</v>
          </cell>
          <cell r="DC240">
            <v>16</v>
          </cell>
          <cell r="DD240">
            <v>0</v>
          </cell>
          <cell r="DE240">
            <v>0</v>
          </cell>
          <cell r="DF240">
            <v>36</v>
          </cell>
          <cell r="DG240">
            <v>0</v>
          </cell>
          <cell r="DH240">
            <v>22</v>
          </cell>
          <cell r="DI240">
            <v>0</v>
          </cell>
          <cell r="DJ240">
            <v>0</v>
          </cell>
          <cell r="DK240">
            <v>22</v>
          </cell>
          <cell r="DL240">
            <v>124</v>
          </cell>
        </row>
        <row r="241">
          <cell r="A241" t="str">
            <v>МАПППавловкаСФО</v>
          </cell>
          <cell r="B241" t="str">
            <v>Новосибирский</v>
          </cell>
          <cell r="C241" t="str">
            <v>Павловка</v>
          </cell>
          <cell r="D241" t="str">
            <v>АПП</v>
          </cell>
          <cell r="E241" t="str">
            <v>МАПП</v>
          </cell>
          <cell r="F241" t="str">
            <v>да</v>
          </cell>
          <cell r="G241" t="str">
            <v>СФО</v>
          </cell>
          <cell r="H241" t="str">
            <v>Новосибирская область</v>
          </cell>
          <cell r="I241" t="str">
            <v>Не является признаком отнесения к МТК</v>
          </cell>
          <cell r="J241" t="str">
            <v>Не является признаком отнесения к МТК</v>
          </cell>
          <cell r="K241" t="str">
            <v>нет</v>
          </cell>
          <cell r="L241" t="str">
            <v>Республика Казахстан</v>
          </cell>
          <cell r="M241" t="str">
            <v>Косак</v>
          </cell>
          <cell r="N241">
            <v>0</v>
          </cell>
          <cell r="O241">
            <v>25639</v>
          </cell>
          <cell r="P241">
            <v>64660</v>
          </cell>
          <cell r="Q241">
            <v>90299</v>
          </cell>
          <cell r="R241">
            <v>37201</v>
          </cell>
          <cell r="S241">
            <v>84131</v>
          </cell>
          <cell r="T241">
            <v>121332</v>
          </cell>
          <cell r="U241">
            <v>59594</v>
          </cell>
          <cell r="V241">
            <v>124124</v>
          </cell>
          <cell r="W241">
            <v>183718</v>
          </cell>
          <cell r="X241">
            <v>31170</v>
          </cell>
          <cell r="Y241">
            <v>77663</v>
          </cell>
          <cell r="Z241">
            <v>108833</v>
          </cell>
          <cell r="AA241">
            <v>504182</v>
          </cell>
          <cell r="AB241">
            <v>26038</v>
          </cell>
          <cell r="AC241">
            <v>66467</v>
          </cell>
          <cell r="AD241">
            <v>92505</v>
          </cell>
          <cell r="AE241">
            <v>40924</v>
          </cell>
          <cell r="AF241">
            <v>93684</v>
          </cell>
          <cell r="AG241">
            <v>134608</v>
          </cell>
          <cell r="AH241">
            <v>62787</v>
          </cell>
          <cell r="AI241">
            <v>137535</v>
          </cell>
          <cell r="AJ241">
            <v>200322</v>
          </cell>
          <cell r="AK241">
            <v>31788</v>
          </cell>
          <cell r="AL241">
            <v>88815</v>
          </cell>
          <cell r="AM241">
            <v>120603</v>
          </cell>
          <cell r="AN241">
            <v>548038</v>
          </cell>
          <cell r="AO241">
            <v>27899</v>
          </cell>
          <cell r="AP241">
            <v>75200</v>
          </cell>
          <cell r="AQ241">
            <v>103099</v>
          </cell>
          <cell r="AR241">
            <v>45360</v>
          </cell>
          <cell r="AS241">
            <v>103727</v>
          </cell>
          <cell r="AT241">
            <v>149087</v>
          </cell>
          <cell r="AU241">
            <v>71355</v>
          </cell>
          <cell r="AV241">
            <v>144430</v>
          </cell>
          <cell r="AW241">
            <v>215785</v>
          </cell>
          <cell r="AX241">
            <v>35782</v>
          </cell>
          <cell r="AY241">
            <v>97129</v>
          </cell>
          <cell r="AZ241">
            <v>132911</v>
          </cell>
          <cell r="BA241">
            <v>600882</v>
          </cell>
          <cell r="BB241">
            <v>13992</v>
          </cell>
          <cell r="BC241">
            <v>11552</v>
          </cell>
          <cell r="BD241">
            <v>34455</v>
          </cell>
          <cell r="BE241">
            <v>30447</v>
          </cell>
          <cell r="BF241">
            <v>90446</v>
          </cell>
          <cell r="BG241">
            <v>1021</v>
          </cell>
          <cell r="BH241">
            <v>1038</v>
          </cell>
          <cell r="BI241">
            <v>6680</v>
          </cell>
          <cell r="BJ241">
            <v>9170</v>
          </cell>
          <cell r="BK241">
            <v>17909</v>
          </cell>
          <cell r="BL241">
            <v>4576</v>
          </cell>
          <cell r="BM241">
            <v>4456</v>
          </cell>
          <cell r="BN241">
            <v>12304</v>
          </cell>
          <cell r="BO241">
            <v>17341</v>
          </cell>
          <cell r="BP241">
            <v>38677</v>
          </cell>
          <cell r="BQ241">
            <v>2646</v>
          </cell>
          <cell r="BR241">
            <v>3043</v>
          </cell>
          <cell r="BS241">
            <v>9548</v>
          </cell>
          <cell r="BT241">
            <v>11728</v>
          </cell>
          <cell r="BU241">
            <v>26965</v>
          </cell>
          <cell r="BV241">
            <v>173997</v>
          </cell>
          <cell r="BW241">
            <v>3387</v>
          </cell>
          <cell r="BX241">
            <v>2919</v>
          </cell>
          <cell r="BY241">
            <v>9358</v>
          </cell>
          <cell r="BZ241">
            <v>9691</v>
          </cell>
          <cell r="CA241">
            <v>25355</v>
          </cell>
          <cell r="CB241">
            <v>5274</v>
          </cell>
          <cell r="CC241">
            <v>5748</v>
          </cell>
          <cell r="CD241">
            <v>16069</v>
          </cell>
          <cell r="CE241">
            <v>16273</v>
          </cell>
          <cell r="CF241">
            <v>43364</v>
          </cell>
          <cell r="CG241">
            <v>8797</v>
          </cell>
          <cell r="CH241">
            <v>7604</v>
          </cell>
          <cell r="CI241">
            <v>22078</v>
          </cell>
          <cell r="CJ241">
            <v>25145</v>
          </cell>
          <cell r="CK241">
            <v>63624</v>
          </cell>
          <cell r="CL241">
            <v>4987</v>
          </cell>
          <cell r="CM241">
            <v>6680</v>
          </cell>
          <cell r="CN241">
            <v>16366</v>
          </cell>
          <cell r="CO241">
            <v>18158</v>
          </cell>
          <cell r="CP241">
            <v>46191</v>
          </cell>
          <cell r="CQ241">
            <v>178534</v>
          </cell>
          <cell r="CR241">
            <v>6411</v>
          </cell>
          <cell r="CS241">
            <v>5050</v>
          </cell>
          <cell r="CT241">
            <v>14986</v>
          </cell>
          <cell r="CU241">
            <v>14613</v>
          </cell>
          <cell r="CV241">
            <v>41060</v>
          </cell>
          <cell r="CW241">
            <v>15436</v>
          </cell>
          <cell r="CX241">
            <v>18789</v>
          </cell>
          <cell r="CY241">
            <v>33406</v>
          </cell>
          <cell r="CZ241">
            <v>31595</v>
          </cell>
          <cell r="DA241">
            <v>99226</v>
          </cell>
          <cell r="DB241">
            <v>36365</v>
          </cell>
          <cell r="DC241">
            <v>35468</v>
          </cell>
          <cell r="DD241">
            <v>51977</v>
          </cell>
          <cell r="DE241">
            <v>53317</v>
          </cell>
          <cell r="DF241">
            <v>177127</v>
          </cell>
          <cell r="DG241">
            <v>16170</v>
          </cell>
          <cell r="DH241">
            <v>16410</v>
          </cell>
          <cell r="DI241">
            <v>32605</v>
          </cell>
          <cell r="DJ241">
            <v>40082</v>
          </cell>
          <cell r="DK241">
            <v>105267</v>
          </cell>
          <cell r="DL241">
            <v>422680</v>
          </cell>
        </row>
        <row r="242">
          <cell r="A242" t="str">
            <v>ДАПППавловка (Славгород)СФО</v>
          </cell>
          <cell r="B242" t="str">
            <v>Новосибирский</v>
          </cell>
          <cell r="C242" t="str">
            <v>Павловка (Славгород)</v>
          </cell>
          <cell r="D242" t="str">
            <v>АПП</v>
          </cell>
          <cell r="E242" t="str">
            <v>ДАПП</v>
          </cell>
          <cell r="F242" t="str">
            <v>да</v>
          </cell>
          <cell r="G242" t="str">
            <v>СФО</v>
          </cell>
          <cell r="H242" t="str">
            <v>Алтайский край</v>
          </cell>
          <cell r="I242" t="str">
            <v>Не является признаком отнесения к МТК</v>
          </cell>
          <cell r="J242" t="str">
            <v>Не является признаком отнесения к МТК</v>
          </cell>
          <cell r="K242" t="str">
            <v>нет</v>
          </cell>
          <cell r="L242" t="str">
            <v>Республика Казахстан</v>
          </cell>
          <cell r="M242" t="str">
            <v>Найза</v>
          </cell>
          <cell r="N242">
            <v>175200</v>
          </cell>
          <cell r="O242">
            <v>3394</v>
          </cell>
          <cell r="P242">
            <v>4624</v>
          </cell>
          <cell r="Q242">
            <v>8018</v>
          </cell>
          <cell r="R242">
            <v>7326</v>
          </cell>
          <cell r="S242">
            <v>13216</v>
          </cell>
          <cell r="T242">
            <v>20542</v>
          </cell>
          <cell r="U242">
            <v>15339</v>
          </cell>
          <cell r="V242">
            <v>21439</v>
          </cell>
          <cell r="W242">
            <v>36778</v>
          </cell>
          <cell r="X242">
            <v>6602</v>
          </cell>
          <cell r="Y242">
            <v>8099</v>
          </cell>
          <cell r="Z242">
            <v>14701</v>
          </cell>
          <cell r="AA242">
            <v>80039</v>
          </cell>
          <cell r="AB242">
            <v>4982</v>
          </cell>
          <cell r="AC242">
            <v>6683</v>
          </cell>
          <cell r="AD242">
            <v>11665</v>
          </cell>
          <cell r="AE242">
            <v>6478</v>
          </cell>
          <cell r="AF242">
            <v>11709</v>
          </cell>
          <cell r="AG242">
            <v>18187</v>
          </cell>
          <cell r="AH242">
            <v>10499</v>
          </cell>
          <cell r="AI242">
            <v>23156</v>
          </cell>
          <cell r="AJ242">
            <v>33655</v>
          </cell>
          <cell r="AK242">
            <v>5835</v>
          </cell>
          <cell r="AL242">
            <v>8790</v>
          </cell>
          <cell r="AM242">
            <v>14625</v>
          </cell>
          <cell r="AN242">
            <v>78132</v>
          </cell>
          <cell r="AO242">
            <v>4884</v>
          </cell>
          <cell r="AP242">
            <v>6784</v>
          </cell>
          <cell r="AQ242">
            <v>11668</v>
          </cell>
          <cell r="AR242">
            <v>7485</v>
          </cell>
          <cell r="AS242">
            <v>12315</v>
          </cell>
          <cell r="AT242">
            <v>19800</v>
          </cell>
          <cell r="AU242">
            <v>10925</v>
          </cell>
          <cell r="AV242">
            <v>21796</v>
          </cell>
          <cell r="AW242">
            <v>32721</v>
          </cell>
          <cell r="AX242">
            <v>6309</v>
          </cell>
          <cell r="AY242">
            <v>9035</v>
          </cell>
          <cell r="AZ242">
            <v>15344</v>
          </cell>
          <cell r="BA242">
            <v>79533</v>
          </cell>
          <cell r="BB242">
            <v>1618</v>
          </cell>
          <cell r="BC242">
            <v>1590</v>
          </cell>
          <cell r="BD242">
            <v>2243</v>
          </cell>
          <cell r="BE242">
            <v>2184</v>
          </cell>
          <cell r="BF242">
            <v>7635</v>
          </cell>
          <cell r="BG242">
            <v>1</v>
          </cell>
          <cell r="BH242">
            <v>0</v>
          </cell>
          <cell r="BI242">
            <v>11</v>
          </cell>
          <cell r="BJ242">
            <v>4</v>
          </cell>
          <cell r="BK242">
            <v>16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7651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6484</v>
          </cell>
          <cell r="DC242">
            <v>8084</v>
          </cell>
          <cell r="DD242">
            <v>5553</v>
          </cell>
          <cell r="DE242">
            <v>6191</v>
          </cell>
          <cell r="DF242">
            <v>26312</v>
          </cell>
          <cell r="DG242">
            <v>3810</v>
          </cell>
          <cell r="DH242">
            <v>3740</v>
          </cell>
          <cell r="DI242">
            <v>3876</v>
          </cell>
          <cell r="DJ242">
            <v>4180</v>
          </cell>
          <cell r="DK242">
            <v>15606</v>
          </cell>
          <cell r="DL242">
            <v>41918</v>
          </cell>
        </row>
        <row r="243">
          <cell r="A243" t="str">
            <v>МПППассажирский порт Санкт-ПетербургСЗФО</v>
          </cell>
          <cell r="B243" t="str">
            <v>Санкт-Петербургский</v>
          </cell>
          <cell r="C243" t="str">
            <v>Пассажирский порт Санкт-Петербург</v>
          </cell>
          <cell r="D243" t="str">
            <v>МПП</v>
          </cell>
          <cell r="E243" t="str">
            <v>МПП</v>
          </cell>
          <cell r="F243" t="str">
            <v>да</v>
          </cell>
          <cell r="G243" t="str">
            <v>СЗФО</v>
          </cell>
          <cell r="H243" t="str">
            <v>г. Санкт-Петербург</v>
          </cell>
          <cell r="I243" t="str">
            <v>Западный</v>
          </cell>
          <cell r="J243" t="str">
            <v>Морской</v>
          </cell>
          <cell r="K243" t="str">
            <v>нет</v>
          </cell>
          <cell r="L243" t="str">
            <v>не применимо</v>
          </cell>
          <cell r="M243" t="str">
            <v>не применимо</v>
          </cell>
          <cell r="N243">
            <v>20323200</v>
          </cell>
          <cell r="O243">
            <v>5672</v>
          </cell>
          <cell r="P243">
            <v>281</v>
          </cell>
          <cell r="Q243">
            <v>5953</v>
          </cell>
          <cell r="R243">
            <v>38219</v>
          </cell>
          <cell r="S243">
            <v>505417</v>
          </cell>
          <cell r="T243">
            <v>543636</v>
          </cell>
          <cell r="U243">
            <v>46735</v>
          </cell>
          <cell r="V243">
            <v>795330</v>
          </cell>
          <cell r="W243">
            <v>842065</v>
          </cell>
          <cell r="X243">
            <v>52857</v>
          </cell>
          <cell r="Y243">
            <v>52817</v>
          </cell>
          <cell r="Z243">
            <v>105674</v>
          </cell>
          <cell r="AA243">
            <v>1497328</v>
          </cell>
          <cell r="AB243">
            <v>8144</v>
          </cell>
          <cell r="AC243">
            <v>1653</v>
          </cell>
          <cell r="AD243">
            <v>9797</v>
          </cell>
          <cell r="AE243">
            <v>54164</v>
          </cell>
          <cell r="AF243">
            <v>581561</v>
          </cell>
          <cell r="AG243">
            <v>635725</v>
          </cell>
          <cell r="AH243">
            <v>61241</v>
          </cell>
          <cell r="AI243">
            <v>848285</v>
          </cell>
          <cell r="AJ243">
            <v>909526</v>
          </cell>
          <cell r="AK243">
            <v>49275</v>
          </cell>
          <cell r="AL243">
            <v>52755</v>
          </cell>
          <cell r="AM243">
            <v>102030</v>
          </cell>
          <cell r="AN243">
            <v>1657078</v>
          </cell>
          <cell r="AO243">
            <v>12203</v>
          </cell>
          <cell r="AP243">
            <v>2089</v>
          </cell>
          <cell r="AQ243">
            <v>14292</v>
          </cell>
          <cell r="AR243">
            <v>56252</v>
          </cell>
          <cell r="AS243">
            <v>556428</v>
          </cell>
          <cell r="AT243">
            <v>612680</v>
          </cell>
          <cell r="AU243">
            <v>64218</v>
          </cell>
          <cell r="AV243">
            <v>910309</v>
          </cell>
          <cell r="AW243">
            <v>974527</v>
          </cell>
          <cell r="AX243">
            <v>25054</v>
          </cell>
          <cell r="AY243">
            <v>54321</v>
          </cell>
          <cell r="AZ243">
            <v>79375</v>
          </cell>
          <cell r="BA243">
            <v>1680874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2</v>
          </cell>
          <cell r="BR243">
            <v>0</v>
          </cell>
          <cell r="BS243">
            <v>3</v>
          </cell>
          <cell r="BT243">
            <v>0</v>
          </cell>
          <cell r="BU243">
            <v>5</v>
          </cell>
          <cell r="BV243">
            <v>5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182</v>
          </cell>
          <cell r="CC243">
            <v>29</v>
          </cell>
          <cell r="CD243">
            <v>13</v>
          </cell>
          <cell r="CE243">
            <v>0</v>
          </cell>
          <cell r="CF243">
            <v>224</v>
          </cell>
          <cell r="CG243">
            <v>0</v>
          </cell>
          <cell r="CH243">
            <v>0</v>
          </cell>
          <cell r="CI243">
            <v>53</v>
          </cell>
          <cell r="CJ243">
            <v>0</v>
          </cell>
          <cell r="CK243">
            <v>53</v>
          </cell>
          <cell r="CL243">
            <v>73</v>
          </cell>
          <cell r="CM243">
            <v>0</v>
          </cell>
          <cell r="CN243">
            <v>12</v>
          </cell>
          <cell r="CO243">
            <v>12</v>
          </cell>
          <cell r="CP243">
            <v>97</v>
          </cell>
          <cell r="CQ243">
            <v>374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21</v>
          </cell>
          <cell r="CX243">
            <v>0</v>
          </cell>
          <cell r="CY243">
            <v>0</v>
          </cell>
          <cell r="CZ243">
            <v>0</v>
          </cell>
          <cell r="DA243">
            <v>21</v>
          </cell>
          <cell r="DB243">
            <v>56</v>
          </cell>
          <cell r="DC243">
            <v>0</v>
          </cell>
          <cell r="DD243">
            <v>0</v>
          </cell>
          <cell r="DE243">
            <v>0</v>
          </cell>
          <cell r="DF243">
            <v>56</v>
          </cell>
          <cell r="DG243">
            <v>18</v>
          </cell>
          <cell r="DH243">
            <v>20</v>
          </cell>
          <cell r="DI243">
            <v>14</v>
          </cell>
          <cell r="DJ243">
            <v>0</v>
          </cell>
          <cell r="DK243">
            <v>52</v>
          </cell>
          <cell r="DL243">
            <v>129</v>
          </cell>
        </row>
        <row r="244">
          <cell r="A244" t="str">
            <v>СПППашковоДФО</v>
          </cell>
          <cell r="B244" t="str">
            <v>Хабаровский</v>
          </cell>
          <cell r="C244" t="str">
            <v>Пашково</v>
          </cell>
          <cell r="D244" t="str">
            <v>СПП</v>
          </cell>
          <cell r="E244" t="str">
            <v>СПП</v>
          </cell>
          <cell r="F244" t="str">
            <v>нет</v>
          </cell>
          <cell r="G244" t="str">
            <v>ДФО</v>
          </cell>
          <cell r="H244" t="str">
            <v>Еврейская автономная область</v>
          </cell>
          <cell r="I244" t="str">
            <v>Восток</v>
          </cell>
          <cell r="J244" t="str">
            <v>РК (сухопутный)</v>
          </cell>
          <cell r="K244" t="str">
            <v>нет</v>
          </cell>
          <cell r="L244" t="str">
            <v>Китайская Народная Республика</v>
          </cell>
          <cell r="M244" t="str">
            <v>Цзяинь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</row>
        <row r="245">
          <cell r="A245" t="str">
            <v>МПППевекДФО</v>
          </cell>
          <cell r="B245" t="str">
            <v>Владивостокский</v>
          </cell>
          <cell r="C245" t="str">
            <v>Певек</v>
          </cell>
          <cell r="D245" t="str">
            <v>МПП</v>
          </cell>
          <cell r="E245" t="str">
            <v>МПП</v>
          </cell>
          <cell r="F245" t="str">
            <v>нет</v>
          </cell>
          <cell r="G245" t="str">
            <v>ДФО</v>
          </cell>
          <cell r="H245" t="str">
            <v>Чукотский автономный округ</v>
          </cell>
          <cell r="I245" t="str">
            <v>Арктика</v>
          </cell>
          <cell r="J245" t="str">
            <v>Морской</v>
          </cell>
          <cell r="K245" t="str">
            <v>да</v>
          </cell>
          <cell r="L245" t="str">
            <v>не применимо</v>
          </cell>
          <cell r="M245" t="str">
            <v>не применимо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</row>
        <row r="246">
          <cell r="A246" t="str">
            <v>ДАПППерекопЮФО</v>
          </cell>
          <cell r="B246" t="str">
            <v>Крымский</v>
          </cell>
          <cell r="C246" t="str">
            <v>Перекоп</v>
          </cell>
          <cell r="D246" t="str">
            <v>АПП</v>
          </cell>
          <cell r="E246" t="str">
            <v>ДАПП</v>
          </cell>
          <cell r="F246" t="str">
            <v>да</v>
          </cell>
          <cell r="G246" t="str">
            <v>ЮФО</v>
          </cell>
          <cell r="H246" t="str">
            <v>Республика Крым</v>
          </cell>
          <cell r="I246" t="str">
            <v>Западный</v>
          </cell>
          <cell r="J246" t="str">
            <v>Сухопутный</v>
          </cell>
          <cell r="K246" t="str">
            <v>нет</v>
          </cell>
          <cell r="L246" t="str">
            <v>не применимо (Херсонская обл.)</v>
          </cell>
          <cell r="M246" t="str">
            <v>«Контрольный пункт въезда-выезда» Чаплинка</v>
          </cell>
          <cell r="N246">
            <v>1095000</v>
          </cell>
          <cell r="O246">
            <v>3922</v>
          </cell>
          <cell r="P246">
            <v>24919</v>
          </cell>
          <cell r="Q246">
            <v>28841</v>
          </cell>
          <cell r="R246">
            <v>6383</v>
          </cell>
          <cell r="S246">
            <v>42860</v>
          </cell>
          <cell r="T246">
            <v>49243</v>
          </cell>
          <cell r="U246">
            <v>8837</v>
          </cell>
          <cell r="V246">
            <v>102873</v>
          </cell>
          <cell r="W246">
            <v>111710</v>
          </cell>
          <cell r="X246">
            <v>5492</v>
          </cell>
          <cell r="Y246">
            <v>36104</v>
          </cell>
          <cell r="Z246">
            <v>41596</v>
          </cell>
          <cell r="AA246">
            <v>231390</v>
          </cell>
          <cell r="AB246">
            <v>4093</v>
          </cell>
          <cell r="AC246">
            <v>25244</v>
          </cell>
          <cell r="AD246">
            <v>29337</v>
          </cell>
          <cell r="AE246">
            <v>5153</v>
          </cell>
          <cell r="AF246">
            <v>34001</v>
          </cell>
          <cell r="AG246">
            <v>39154</v>
          </cell>
          <cell r="AH246">
            <v>7722</v>
          </cell>
          <cell r="AI246">
            <v>82796</v>
          </cell>
          <cell r="AJ246">
            <v>90518</v>
          </cell>
          <cell r="AK246">
            <v>4873</v>
          </cell>
          <cell r="AL246">
            <v>27103</v>
          </cell>
          <cell r="AM246">
            <v>31976</v>
          </cell>
          <cell r="AN246">
            <v>190985</v>
          </cell>
          <cell r="AO246">
            <v>3707</v>
          </cell>
          <cell r="AP246">
            <v>18151</v>
          </cell>
          <cell r="AQ246">
            <v>21858</v>
          </cell>
          <cell r="AR246">
            <v>6116</v>
          </cell>
          <cell r="AS246">
            <v>31737</v>
          </cell>
          <cell r="AT246">
            <v>37853</v>
          </cell>
          <cell r="AU246">
            <v>12746</v>
          </cell>
          <cell r="AV246">
            <v>96811</v>
          </cell>
          <cell r="AW246">
            <v>109557</v>
          </cell>
          <cell r="AX246">
            <v>23961</v>
          </cell>
          <cell r="AY246">
            <v>63926</v>
          </cell>
          <cell r="AZ246">
            <v>87887</v>
          </cell>
          <cell r="BA246">
            <v>257155</v>
          </cell>
          <cell r="BB246">
            <v>3182</v>
          </cell>
          <cell r="BC246">
            <v>3099</v>
          </cell>
          <cell r="BD246">
            <v>9636</v>
          </cell>
          <cell r="BE246">
            <v>9701</v>
          </cell>
          <cell r="BF246">
            <v>25618</v>
          </cell>
          <cell r="BG246">
            <v>45</v>
          </cell>
          <cell r="BH246">
            <v>62</v>
          </cell>
          <cell r="BI246">
            <v>22</v>
          </cell>
          <cell r="BJ246">
            <v>148</v>
          </cell>
          <cell r="BK246">
            <v>277</v>
          </cell>
          <cell r="BL246">
            <v>398</v>
          </cell>
          <cell r="BM246">
            <v>564</v>
          </cell>
          <cell r="BN246">
            <v>490</v>
          </cell>
          <cell r="BO246">
            <v>495</v>
          </cell>
          <cell r="BP246">
            <v>1947</v>
          </cell>
          <cell r="BQ246">
            <v>153</v>
          </cell>
          <cell r="BR246">
            <v>256</v>
          </cell>
          <cell r="BS246">
            <v>188</v>
          </cell>
          <cell r="BT246">
            <v>284</v>
          </cell>
          <cell r="BU246">
            <v>881</v>
          </cell>
          <cell r="BV246">
            <v>28723</v>
          </cell>
          <cell r="BW246">
            <v>176</v>
          </cell>
          <cell r="BX246">
            <v>279</v>
          </cell>
          <cell r="BY246">
            <v>244</v>
          </cell>
          <cell r="BZ246">
            <v>274</v>
          </cell>
          <cell r="CA246">
            <v>973</v>
          </cell>
          <cell r="CB246">
            <v>189</v>
          </cell>
          <cell r="CC246">
            <v>219</v>
          </cell>
          <cell r="CD246">
            <v>286</v>
          </cell>
          <cell r="CE246">
            <v>241</v>
          </cell>
          <cell r="CF246">
            <v>935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1908</v>
          </cell>
          <cell r="CR246">
            <v>324</v>
          </cell>
          <cell r="CS246">
            <v>221</v>
          </cell>
          <cell r="CT246">
            <v>1325</v>
          </cell>
          <cell r="CU246">
            <v>205</v>
          </cell>
          <cell r="CV246">
            <v>2075</v>
          </cell>
          <cell r="CW246">
            <v>6253</v>
          </cell>
          <cell r="CX246">
            <v>5601</v>
          </cell>
          <cell r="CY246">
            <v>21610</v>
          </cell>
          <cell r="CZ246">
            <v>14404</v>
          </cell>
          <cell r="DA246">
            <v>47868</v>
          </cell>
          <cell r="DB246">
            <v>13589</v>
          </cell>
          <cell r="DC246">
            <v>11976</v>
          </cell>
          <cell r="DD246">
            <v>33532</v>
          </cell>
          <cell r="DE246">
            <v>26815</v>
          </cell>
          <cell r="DF246">
            <v>85912</v>
          </cell>
          <cell r="DG246">
            <v>14809</v>
          </cell>
          <cell r="DH246">
            <v>11842</v>
          </cell>
          <cell r="DI246">
            <v>23018</v>
          </cell>
          <cell r="DJ246">
            <v>17479</v>
          </cell>
          <cell r="DK246">
            <v>67148</v>
          </cell>
          <cell r="DL246">
            <v>203003</v>
          </cell>
        </row>
        <row r="247">
          <cell r="A247" t="str">
            <v>ВПППермь (Большое Савино)ПФО</v>
          </cell>
          <cell r="B247" t="str">
            <v>Уральский</v>
          </cell>
          <cell r="C247" t="str">
            <v>Пермь (Большое Савино)</v>
          </cell>
          <cell r="D247" t="str">
            <v>ВПП</v>
          </cell>
          <cell r="E247" t="str">
            <v>ВПП</v>
          </cell>
          <cell r="F247" t="str">
            <v>да</v>
          </cell>
          <cell r="G247" t="str">
            <v>ПФО</v>
          </cell>
          <cell r="H247" t="str">
            <v>Пермский край</v>
          </cell>
          <cell r="I247" t="str">
            <v>Не является признаком отнесения к МТК</v>
          </cell>
          <cell r="J247" t="str">
            <v>Не является признаком отнесения к МТК</v>
          </cell>
          <cell r="K247" t="str">
            <v>нет</v>
          </cell>
          <cell r="L247" t="str">
            <v>не применимо</v>
          </cell>
          <cell r="M247" t="str">
            <v>не применимо</v>
          </cell>
          <cell r="N247">
            <v>5150880</v>
          </cell>
          <cell r="O247">
            <v>18291</v>
          </cell>
          <cell r="P247">
            <v>66</v>
          </cell>
          <cell r="Q247">
            <v>18357</v>
          </cell>
          <cell r="R247">
            <v>63838</v>
          </cell>
          <cell r="S247">
            <v>799</v>
          </cell>
          <cell r="T247">
            <v>64637</v>
          </cell>
          <cell r="U247">
            <v>97235</v>
          </cell>
          <cell r="V247">
            <v>1707</v>
          </cell>
          <cell r="W247">
            <v>98942</v>
          </cell>
          <cell r="X247">
            <v>43657</v>
          </cell>
          <cell r="Y247">
            <v>302</v>
          </cell>
          <cell r="Z247">
            <v>43959</v>
          </cell>
          <cell r="AA247">
            <v>225895</v>
          </cell>
          <cell r="AB247">
            <v>37058</v>
          </cell>
          <cell r="AC247">
            <v>106</v>
          </cell>
          <cell r="AD247">
            <v>37164</v>
          </cell>
          <cell r="AE247">
            <v>66211</v>
          </cell>
          <cell r="AF247">
            <v>1777</v>
          </cell>
          <cell r="AG247">
            <v>67988</v>
          </cell>
          <cell r="AH247">
            <v>103254</v>
          </cell>
          <cell r="AI247">
            <v>2231</v>
          </cell>
          <cell r="AJ247">
            <v>105485</v>
          </cell>
          <cell r="AK247">
            <v>52790</v>
          </cell>
          <cell r="AL247">
            <v>1084</v>
          </cell>
          <cell r="AM247">
            <v>53874</v>
          </cell>
          <cell r="AN247">
            <v>264511</v>
          </cell>
          <cell r="AO247">
            <v>45382</v>
          </cell>
          <cell r="AP247">
            <v>845</v>
          </cell>
          <cell r="AQ247">
            <v>46227</v>
          </cell>
          <cell r="AR247">
            <v>94383</v>
          </cell>
          <cell r="AS247">
            <v>761</v>
          </cell>
          <cell r="AT247">
            <v>95144</v>
          </cell>
          <cell r="AU247">
            <v>121964</v>
          </cell>
          <cell r="AV247">
            <v>288</v>
          </cell>
          <cell r="AW247">
            <v>122252</v>
          </cell>
          <cell r="AX247">
            <v>70621</v>
          </cell>
          <cell r="AY247">
            <v>180</v>
          </cell>
          <cell r="AZ247">
            <v>70801</v>
          </cell>
          <cell r="BA247">
            <v>334424</v>
          </cell>
          <cell r="BB247">
            <v>19767</v>
          </cell>
          <cell r="BC247">
            <v>17445</v>
          </cell>
          <cell r="BD247">
            <v>57</v>
          </cell>
          <cell r="BE247">
            <v>61</v>
          </cell>
          <cell r="BF247">
            <v>37330</v>
          </cell>
          <cell r="BG247">
            <v>83</v>
          </cell>
          <cell r="BH247">
            <v>10</v>
          </cell>
          <cell r="BI247">
            <v>10</v>
          </cell>
          <cell r="BJ247">
            <v>10</v>
          </cell>
          <cell r="BK247">
            <v>113</v>
          </cell>
          <cell r="BL247">
            <v>36</v>
          </cell>
          <cell r="BM247">
            <v>31</v>
          </cell>
          <cell r="BN247">
            <v>22</v>
          </cell>
          <cell r="BO247">
            <v>56</v>
          </cell>
          <cell r="BP247">
            <v>145</v>
          </cell>
          <cell r="BQ247">
            <v>24</v>
          </cell>
          <cell r="BR247">
            <v>39</v>
          </cell>
          <cell r="BS247">
            <v>98</v>
          </cell>
          <cell r="BT247">
            <v>23</v>
          </cell>
          <cell r="BU247">
            <v>184</v>
          </cell>
          <cell r="BV247">
            <v>37772</v>
          </cell>
          <cell r="BW247">
            <v>2621</v>
          </cell>
          <cell r="BX247">
            <v>3988</v>
          </cell>
          <cell r="BY247">
            <v>1092</v>
          </cell>
          <cell r="BZ247">
            <v>717</v>
          </cell>
          <cell r="CA247">
            <v>8418</v>
          </cell>
          <cell r="CB247">
            <v>16814</v>
          </cell>
          <cell r="CC247">
            <v>21453</v>
          </cell>
          <cell r="CD247">
            <v>14214</v>
          </cell>
          <cell r="CE247">
            <v>4222</v>
          </cell>
          <cell r="CF247">
            <v>56703</v>
          </cell>
          <cell r="CG247">
            <v>52404</v>
          </cell>
          <cell r="CH247">
            <v>51063</v>
          </cell>
          <cell r="CI247">
            <v>13435</v>
          </cell>
          <cell r="CJ247">
            <v>3898</v>
          </cell>
          <cell r="CK247">
            <v>120800</v>
          </cell>
          <cell r="CL247">
            <v>45012</v>
          </cell>
          <cell r="CM247">
            <v>40638</v>
          </cell>
          <cell r="CN247">
            <v>5659</v>
          </cell>
          <cell r="CO247">
            <v>5690</v>
          </cell>
          <cell r="CP247">
            <v>96999</v>
          </cell>
          <cell r="CQ247">
            <v>282920</v>
          </cell>
          <cell r="CR247">
            <v>10643</v>
          </cell>
          <cell r="CS247">
            <v>9437</v>
          </cell>
          <cell r="CT247">
            <v>5121</v>
          </cell>
          <cell r="CU247">
            <v>2760</v>
          </cell>
          <cell r="CV247">
            <v>27961</v>
          </cell>
          <cell r="CW247">
            <v>7522</v>
          </cell>
          <cell r="CX247">
            <v>9507</v>
          </cell>
          <cell r="CY247">
            <v>3998</v>
          </cell>
          <cell r="CZ247">
            <v>2366</v>
          </cell>
          <cell r="DA247">
            <v>23393</v>
          </cell>
          <cell r="DB247">
            <v>19857</v>
          </cell>
          <cell r="DC247">
            <v>20551</v>
          </cell>
          <cell r="DD247">
            <v>4145</v>
          </cell>
          <cell r="DE247">
            <v>3609</v>
          </cell>
          <cell r="DF247">
            <v>48162</v>
          </cell>
          <cell r="DG247">
            <v>15690</v>
          </cell>
          <cell r="DH247">
            <v>14620</v>
          </cell>
          <cell r="DI247">
            <v>1926</v>
          </cell>
          <cell r="DJ247">
            <v>2635</v>
          </cell>
          <cell r="DK247">
            <v>34871</v>
          </cell>
          <cell r="DL247">
            <v>134387</v>
          </cell>
        </row>
        <row r="248">
          <cell r="A248" t="str">
            <v>ВПППетрозаводск (Бесовец)СЗФО</v>
          </cell>
          <cell r="B248" t="str">
            <v>Санкт-Петербургский</v>
          </cell>
          <cell r="C248" t="str">
            <v>Петрозаводск (Бесовец)</v>
          </cell>
          <cell r="D248" t="str">
            <v>ВПП</v>
          </cell>
          <cell r="E248" t="str">
            <v>ВПП</v>
          </cell>
          <cell r="F248" t="str">
            <v>да</v>
          </cell>
          <cell r="G248" t="str">
            <v>СЗФО</v>
          </cell>
          <cell r="H248" t="str">
            <v>Республика Карелия</v>
          </cell>
          <cell r="I248" t="str">
            <v>Не является признаком отнесения к МТК</v>
          </cell>
          <cell r="J248" t="str">
            <v>Не является признаком отнесения к МТК</v>
          </cell>
          <cell r="K248" t="str">
            <v>нет</v>
          </cell>
          <cell r="L248" t="str">
            <v>не применимо</v>
          </cell>
          <cell r="M248" t="str">
            <v>не применимо</v>
          </cell>
          <cell r="N248">
            <v>0</v>
          </cell>
          <cell r="O248">
            <v>2</v>
          </cell>
          <cell r="P248">
            <v>20</v>
          </cell>
          <cell r="Q248">
            <v>22</v>
          </cell>
          <cell r="R248">
            <v>9</v>
          </cell>
          <cell r="S248">
            <v>11</v>
          </cell>
          <cell r="T248">
            <v>20</v>
          </cell>
          <cell r="U248">
            <v>8</v>
          </cell>
          <cell r="V248">
            <v>8</v>
          </cell>
          <cell r="W248">
            <v>16</v>
          </cell>
          <cell r="X248">
            <v>0</v>
          </cell>
          <cell r="Y248">
            <v>0</v>
          </cell>
          <cell r="Z248">
            <v>0</v>
          </cell>
          <cell r="AA248">
            <v>58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18</v>
          </cell>
          <cell r="AJ248">
            <v>18</v>
          </cell>
          <cell r="AK248">
            <v>0</v>
          </cell>
          <cell r="AL248">
            <v>18</v>
          </cell>
          <cell r="AM248">
            <v>18</v>
          </cell>
          <cell r="AN248">
            <v>36</v>
          </cell>
          <cell r="AO248">
            <v>0</v>
          </cell>
          <cell r="AP248">
            <v>0</v>
          </cell>
          <cell r="AQ248">
            <v>0</v>
          </cell>
          <cell r="AR248">
            <v>3</v>
          </cell>
          <cell r="AS248">
            <v>8</v>
          </cell>
          <cell r="AT248">
            <v>11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11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6</v>
          </cell>
          <cell r="BH248">
            <v>0</v>
          </cell>
          <cell r="BI248">
            <v>2</v>
          </cell>
          <cell r="BJ248">
            <v>2</v>
          </cell>
          <cell r="BK248">
            <v>10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10</v>
          </cell>
          <cell r="BW248">
            <v>0</v>
          </cell>
          <cell r="BX248">
            <v>1</v>
          </cell>
          <cell r="BY248">
            <v>2</v>
          </cell>
          <cell r="BZ248">
            <v>2</v>
          </cell>
          <cell r="CA248">
            <v>5</v>
          </cell>
          <cell r="CB248">
            <v>6</v>
          </cell>
          <cell r="CC248">
            <v>1</v>
          </cell>
          <cell r="CD248">
            <v>13</v>
          </cell>
          <cell r="CE248">
            <v>19</v>
          </cell>
          <cell r="CF248">
            <v>39</v>
          </cell>
          <cell r="CG248">
            <v>0</v>
          </cell>
          <cell r="CH248">
            <v>4</v>
          </cell>
          <cell r="CI248">
            <v>0</v>
          </cell>
          <cell r="CJ248">
            <v>1</v>
          </cell>
          <cell r="CK248">
            <v>5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49</v>
          </cell>
          <cell r="CR248">
            <v>5</v>
          </cell>
          <cell r="CS248">
            <v>3</v>
          </cell>
          <cell r="CT248">
            <v>16</v>
          </cell>
          <cell r="CU248">
            <v>18</v>
          </cell>
          <cell r="CV248">
            <v>42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42</v>
          </cell>
        </row>
        <row r="249">
          <cell r="A249" t="str">
            <v>МПППетропавловск-КамчатскийДФО</v>
          </cell>
          <cell r="B249" t="str">
            <v>Владивостокский</v>
          </cell>
          <cell r="C249" t="str">
            <v>Петропавловск-Камчатский</v>
          </cell>
          <cell r="D249" t="str">
            <v>МПП</v>
          </cell>
          <cell r="E249" t="str">
            <v>МПП</v>
          </cell>
          <cell r="F249" t="str">
            <v>да</v>
          </cell>
          <cell r="G249" t="str">
            <v>ДФО</v>
          </cell>
          <cell r="H249" t="str">
            <v>Камчатский край</v>
          </cell>
          <cell r="I249" t="str">
            <v>Арктика</v>
          </cell>
          <cell r="J249" t="str">
            <v>Морской</v>
          </cell>
          <cell r="K249" t="str">
            <v>нет</v>
          </cell>
          <cell r="L249" t="str">
            <v>не применимо</v>
          </cell>
          <cell r="M249" t="str">
            <v>не применимо</v>
          </cell>
          <cell r="N249">
            <v>0</v>
          </cell>
          <cell r="O249">
            <v>3247</v>
          </cell>
          <cell r="P249">
            <v>24</v>
          </cell>
          <cell r="Q249">
            <v>3271</v>
          </cell>
          <cell r="R249">
            <v>5711</v>
          </cell>
          <cell r="S249">
            <v>5328</v>
          </cell>
          <cell r="T249">
            <v>11039</v>
          </cell>
          <cell r="U249">
            <v>2795</v>
          </cell>
          <cell r="V249">
            <v>1237</v>
          </cell>
          <cell r="W249">
            <v>4032</v>
          </cell>
          <cell r="X249">
            <v>5224</v>
          </cell>
          <cell r="Y249">
            <v>60</v>
          </cell>
          <cell r="Z249">
            <v>5284</v>
          </cell>
          <cell r="AA249">
            <v>23626</v>
          </cell>
          <cell r="AB249">
            <v>3095</v>
          </cell>
          <cell r="AC249">
            <v>2</v>
          </cell>
          <cell r="AD249">
            <v>3097</v>
          </cell>
          <cell r="AE249">
            <v>5745</v>
          </cell>
          <cell r="AF249">
            <v>10341</v>
          </cell>
          <cell r="AG249">
            <v>16086</v>
          </cell>
          <cell r="AH249">
            <v>3338</v>
          </cell>
          <cell r="AI249">
            <v>6586</v>
          </cell>
          <cell r="AJ249">
            <v>9924</v>
          </cell>
          <cell r="AK249">
            <v>3986</v>
          </cell>
          <cell r="AL249">
            <v>1354</v>
          </cell>
          <cell r="AM249">
            <v>5340</v>
          </cell>
          <cell r="AN249">
            <v>34447</v>
          </cell>
          <cell r="AO249">
            <v>3872</v>
          </cell>
          <cell r="AP249">
            <v>5</v>
          </cell>
          <cell r="AQ249">
            <v>3877</v>
          </cell>
          <cell r="AR249">
            <v>5572</v>
          </cell>
          <cell r="AS249">
            <v>15714</v>
          </cell>
          <cell r="AT249">
            <v>21286</v>
          </cell>
          <cell r="AU249">
            <v>3682</v>
          </cell>
          <cell r="AV249">
            <v>8845</v>
          </cell>
          <cell r="AW249">
            <v>12527</v>
          </cell>
          <cell r="AX249">
            <v>5744</v>
          </cell>
          <cell r="AY249">
            <v>63</v>
          </cell>
          <cell r="AZ249">
            <v>5807</v>
          </cell>
          <cell r="BA249">
            <v>43497</v>
          </cell>
          <cell r="BB249">
            <v>1569</v>
          </cell>
          <cell r="BC249">
            <v>1969</v>
          </cell>
          <cell r="BD249">
            <v>0</v>
          </cell>
          <cell r="BE249">
            <v>0</v>
          </cell>
          <cell r="BF249">
            <v>3538</v>
          </cell>
          <cell r="BG249">
            <v>4028</v>
          </cell>
          <cell r="BH249">
            <v>2142</v>
          </cell>
          <cell r="BI249">
            <v>2</v>
          </cell>
          <cell r="BJ249">
            <v>2</v>
          </cell>
          <cell r="BK249">
            <v>6174</v>
          </cell>
          <cell r="BL249">
            <v>1759</v>
          </cell>
          <cell r="BM249">
            <v>1652</v>
          </cell>
          <cell r="BN249">
            <v>68</v>
          </cell>
          <cell r="BO249">
            <v>35</v>
          </cell>
          <cell r="BP249">
            <v>3514</v>
          </cell>
          <cell r="BQ249">
            <v>1654</v>
          </cell>
          <cell r="BR249">
            <v>1781</v>
          </cell>
          <cell r="BS249">
            <v>0</v>
          </cell>
          <cell r="BT249">
            <v>1</v>
          </cell>
          <cell r="BU249">
            <v>3436</v>
          </cell>
          <cell r="BV249">
            <v>16662</v>
          </cell>
          <cell r="BW249">
            <v>1286</v>
          </cell>
          <cell r="BX249">
            <v>1621</v>
          </cell>
          <cell r="BY249">
            <v>23</v>
          </cell>
          <cell r="BZ249">
            <v>5</v>
          </cell>
          <cell r="CA249">
            <v>2935</v>
          </cell>
          <cell r="CB249">
            <v>2888</v>
          </cell>
          <cell r="CC249">
            <v>2165</v>
          </cell>
          <cell r="CD249">
            <v>17</v>
          </cell>
          <cell r="CE249">
            <v>17</v>
          </cell>
          <cell r="CF249">
            <v>5087</v>
          </cell>
          <cell r="CG249">
            <v>1476</v>
          </cell>
          <cell r="CH249">
            <v>1285</v>
          </cell>
          <cell r="CI249">
            <v>156</v>
          </cell>
          <cell r="CJ249">
            <v>52</v>
          </cell>
          <cell r="CK249">
            <v>2969</v>
          </cell>
          <cell r="CL249">
            <v>1904</v>
          </cell>
          <cell r="CM249">
            <v>2054</v>
          </cell>
          <cell r="CN249">
            <v>195</v>
          </cell>
          <cell r="CO249">
            <v>209</v>
          </cell>
          <cell r="CP249">
            <v>4362</v>
          </cell>
          <cell r="CQ249">
            <v>15353</v>
          </cell>
          <cell r="CR249">
            <v>1693</v>
          </cell>
          <cell r="CS249">
            <v>1609</v>
          </cell>
          <cell r="CT249">
            <v>124</v>
          </cell>
          <cell r="CU249">
            <v>18</v>
          </cell>
          <cell r="CV249">
            <v>3444</v>
          </cell>
          <cell r="CW249">
            <v>2919</v>
          </cell>
          <cell r="CX249">
            <v>2829</v>
          </cell>
          <cell r="CY249">
            <v>123</v>
          </cell>
          <cell r="CZ249">
            <v>102</v>
          </cell>
          <cell r="DA249">
            <v>5973</v>
          </cell>
          <cell r="DB249">
            <v>2133</v>
          </cell>
          <cell r="DC249">
            <v>1575</v>
          </cell>
          <cell r="DD249">
            <v>104</v>
          </cell>
          <cell r="DE249">
            <v>343</v>
          </cell>
          <cell r="DF249">
            <v>4155</v>
          </cell>
          <cell r="DG249">
            <v>2325</v>
          </cell>
          <cell r="DH249">
            <v>2298</v>
          </cell>
          <cell r="DI249">
            <v>107</v>
          </cell>
          <cell r="DJ249">
            <v>88</v>
          </cell>
          <cell r="DK249">
            <v>4818</v>
          </cell>
          <cell r="DL249">
            <v>18390</v>
          </cell>
        </row>
        <row r="250">
          <cell r="A250" t="str">
            <v>ВПППетропавловск-Камчатский (Елизово)ДФО</v>
          </cell>
          <cell r="B250" t="str">
            <v>Владивостокский</v>
          </cell>
          <cell r="C250" t="str">
            <v>Петропавловск-Камчатский (Елизово)</v>
          </cell>
          <cell r="D250" t="str">
            <v>ВПП</v>
          </cell>
          <cell r="E250" t="str">
            <v>ВПП</v>
          </cell>
          <cell r="F250" t="str">
            <v>да</v>
          </cell>
          <cell r="G250" t="str">
            <v>ДФО</v>
          </cell>
          <cell r="H250" t="str">
            <v>Камчатский край</v>
          </cell>
          <cell r="I250" t="str">
            <v>Не является признаком отнесения к МТК</v>
          </cell>
          <cell r="J250" t="str">
            <v>Не является признаком отнесения к МТК</v>
          </cell>
          <cell r="K250" t="str">
            <v>нет</v>
          </cell>
          <cell r="L250" t="str">
            <v>не применимо</v>
          </cell>
          <cell r="M250" t="str">
            <v>не применимо</v>
          </cell>
          <cell r="N250">
            <v>0</v>
          </cell>
          <cell r="O250">
            <v>6099</v>
          </cell>
          <cell r="P250">
            <v>27</v>
          </cell>
          <cell r="Q250">
            <v>6126</v>
          </cell>
          <cell r="R250">
            <v>2292</v>
          </cell>
          <cell r="S250">
            <v>100</v>
          </cell>
          <cell r="T250">
            <v>2392</v>
          </cell>
          <cell r="U250">
            <v>672</v>
          </cell>
          <cell r="V250">
            <v>1854</v>
          </cell>
          <cell r="W250">
            <v>2526</v>
          </cell>
          <cell r="X250">
            <v>6264</v>
          </cell>
          <cell r="Y250">
            <v>72</v>
          </cell>
          <cell r="Z250">
            <v>6336</v>
          </cell>
          <cell r="AA250">
            <v>17380</v>
          </cell>
          <cell r="AB250">
            <v>7656</v>
          </cell>
          <cell r="AC250">
            <v>48</v>
          </cell>
          <cell r="AD250">
            <v>7704</v>
          </cell>
          <cell r="AE250">
            <v>5170</v>
          </cell>
          <cell r="AF250">
            <v>185</v>
          </cell>
          <cell r="AG250">
            <v>5355</v>
          </cell>
          <cell r="AH250">
            <v>4837</v>
          </cell>
          <cell r="AI250">
            <v>1758</v>
          </cell>
          <cell r="AJ250">
            <v>6595</v>
          </cell>
          <cell r="AK250">
            <v>4448</v>
          </cell>
          <cell r="AL250">
            <v>70</v>
          </cell>
          <cell r="AM250">
            <v>4518</v>
          </cell>
          <cell r="AN250">
            <v>24172</v>
          </cell>
          <cell r="AO250">
            <v>4307</v>
          </cell>
          <cell r="AP250">
            <v>20</v>
          </cell>
          <cell r="AQ250">
            <v>4327</v>
          </cell>
          <cell r="AR250">
            <v>4362</v>
          </cell>
          <cell r="AS250">
            <v>485</v>
          </cell>
          <cell r="AT250">
            <v>4847</v>
          </cell>
          <cell r="AU250">
            <v>4450</v>
          </cell>
          <cell r="AV250">
            <v>184</v>
          </cell>
          <cell r="AW250">
            <v>4634</v>
          </cell>
          <cell r="AX250">
            <v>3887</v>
          </cell>
          <cell r="AY250">
            <v>268</v>
          </cell>
          <cell r="AZ250">
            <v>4155</v>
          </cell>
          <cell r="BA250">
            <v>17963</v>
          </cell>
          <cell r="BB250">
            <v>1823</v>
          </cell>
          <cell r="BC250">
            <v>1827</v>
          </cell>
          <cell r="BD250">
            <v>2</v>
          </cell>
          <cell r="BE250">
            <v>7</v>
          </cell>
          <cell r="BF250">
            <v>3659</v>
          </cell>
          <cell r="BG250">
            <v>207</v>
          </cell>
          <cell r="BH250">
            <v>119</v>
          </cell>
          <cell r="BI250">
            <v>2</v>
          </cell>
          <cell r="BJ250">
            <v>3</v>
          </cell>
          <cell r="BK250">
            <v>331</v>
          </cell>
          <cell r="BL250">
            <v>32</v>
          </cell>
          <cell r="BM250">
            <v>37</v>
          </cell>
          <cell r="BN250">
            <v>2</v>
          </cell>
          <cell r="BO250">
            <v>0</v>
          </cell>
          <cell r="BP250">
            <v>71</v>
          </cell>
          <cell r="BQ250">
            <v>75</v>
          </cell>
          <cell r="BR250">
            <v>95</v>
          </cell>
          <cell r="BS250">
            <v>1</v>
          </cell>
          <cell r="BT250">
            <v>2</v>
          </cell>
          <cell r="BU250">
            <v>173</v>
          </cell>
          <cell r="BV250">
            <v>4234</v>
          </cell>
          <cell r="BW250">
            <v>180</v>
          </cell>
          <cell r="BX250">
            <v>190</v>
          </cell>
          <cell r="BY250">
            <v>0</v>
          </cell>
          <cell r="BZ250">
            <v>1</v>
          </cell>
          <cell r="CA250">
            <v>371</v>
          </cell>
          <cell r="CB250">
            <v>70</v>
          </cell>
          <cell r="CC250">
            <v>116</v>
          </cell>
          <cell r="CD250">
            <v>3</v>
          </cell>
          <cell r="CE250">
            <v>3</v>
          </cell>
          <cell r="CF250">
            <v>192</v>
          </cell>
          <cell r="CG250">
            <v>93</v>
          </cell>
          <cell r="CH250">
            <v>167</v>
          </cell>
          <cell r="CI250">
            <v>34</v>
          </cell>
          <cell r="CJ250">
            <v>35</v>
          </cell>
          <cell r="CK250">
            <v>329</v>
          </cell>
          <cell r="CL250">
            <v>150</v>
          </cell>
          <cell r="CM250">
            <v>223</v>
          </cell>
          <cell r="CN250">
            <v>12</v>
          </cell>
          <cell r="CO250">
            <v>13</v>
          </cell>
          <cell r="CP250">
            <v>398</v>
          </cell>
          <cell r="CQ250">
            <v>1290</v>
          </cell>
          <cell r="CR250">
            <v>144</v>
          </cell>
          <cell r="CS250">
            <v>204</v>
          </cell>
          <cell r="CT250">
            <v>15</v>
          </cell>
          <cell r="CU250">
            <v>16</v>
          </cell>
          <cell r="CV250">
            <v>379</v>
          </cell>
          <cell r="CW250">
            <v>105</v>
          </cell>
          <cell r="CX250">
            <v>64</v>
          </cell>
          <cell r="CY250">
            <v>1</v>
          </cell>
          <cell r="CZ250">
            <v>4</v>
          </cell>
          <cell r="DA250">
            <v>174</v>
          </cell>
          <cell r="DB250">
            <v>4</v>
          </cell>
          <cell r="DC250">
            <v>5</v>
          </cell>
          <cell r="DD250">
            <v>2</v>
          </cell>
          <cell r="DE250">
            <v>2</v>
          </cell>
          <cell r="DF250">
            <v>13</v>
          </cell>
          <cell r="DG250">
            <v>66</v>
          </cell>
          <cell r="DH250">
            <v>184</v>
          </cell>
          <cell r="DI250">
            <v>2</v>
          </cell>
          <cell r="DJ250">
            <v>3</v>
          </cell>
          <cell r="DK250">
            <v>255</v>
          </cell>
          <cell r="DL250">
            <v>821</v>
          </cell>
        </row>
        <row r="251">
          <cell r="A251" t="str">
            <v>МАПППетуховоУФО</v>
          </cell>
          <cell r="B251" t="str">
            <v>Уральский</v>
          </cell>
          <cell r="C251" t="str">
            <v>Петухово</v>
          </cell>
          <cell r="D251" t="str">
            <v>АПП</v>
          </cell>
          <cell r="E251" t="str">
            <v>МАПП</v>
          </cell>
          <cell r="F251" t="str">
            <v>да</v>
          </cell>
          <cell r="G251" t="str">
            <v>УФО</v>
          </cell>
          <cell r="H251" t="str">
            <v>Курганская область</v>
          </cell>
          <cell r="I251" t="str">
            <v>Не является признаком отнесения к МТК</v>
          </cell>
          <cell r="J251" t="str">
            <v>Не является признаком отнесения к МТК</v>
          </cell>
          <cell r="K251" t="str">
            <v>нет</v>
          </cell>
          <cell r="L251" t="str">
            <v>Республика Казахстан</v>
          </cell>
          <cell r="M251" t="str">
            <v>Жана Жол</v>
          </cell>
          <cell r="N251">
            <v>2007500</v>
          </cell>
          <cell r="O251">
            <v>39492</v>
          </cell>
          <cell r="P251">
            <v>83058</v>
          </cell>
          <cell r="Q251">
            <v>122550</v>
          </cell>
          <cell r="R251">
            <v>73361</v>
          </cell>
          <cell r="S251">
            <v>139961</v>
          </cell>
          <cell r="T251">
            <v>213322</v>
          </cell>
          <cell r="U251">
            <v>127433</v>
          </cell>
          <cell r="V251">
            <v>171594</v>
          </cell>
          <cell r="W251">
            <v>299027</v>
          </cell>
          <cell r="X251">
            <v>51488</v>
          </cell>
          <cell r="Y251">
            <v>130028</v>
          </cell>
          <cell r="Z251">
            <v>181516</v>
          </cell>
          <cell r="AA251">
            <v>816415</v>
          </cell>
          <cell r="AB251">
            <v>43891</v>
          </cell>
          <cell r="AC251">
            <v>92767</v>
          </cell>
          <cell r="AD251">
            <v>136658</v>
          </cell>
          <cell r="AE251">
            <v>72984</v>
          </cell>
          <cell r="AF251">
            <v>140009</v>
          </cell>
          <cell r="AG251">
            <v>212993</v>
          </cell>
          <cell r="AH251">
            <v>117200</v>
          </cell>
          <cell r="AI251">
            <v>158927</v>
          </cell>
          <cell r="AJ251">
            <v>276127</v>
          </cell>
          <cell r="AK251">
            <v>46608</v>
          </cell>
          <cell r="AL251">
            <v>122815</v>
          </cell>
          <cell r="AM251">
            <v>169423</v>
          </cell>
          <cell r="AN251">
            <v>795201</v>
          </cell>
          <cell r="AO251">
            <v>41783</v>
          </cell>
          <cell r="AP251">
            <v>90201</v>
          </cell>
          <cell r="AQ251">
            <v>131984</v>
          </cell>
          <cell r="AR251">
            <v>74772</v>
          </cell>
          <cell r="AS251">
            <v>128539</v>
          </cell>
          <cell r="AT251">
            <v>203311</v>
          </cell>
          <cell r="AU251">
            <v>117761</v>
          </cell>
          <cell r="AV251">
            <v>137034</v>
          </cell>
          <cell r="AW251">
            <v>254795</v>
          </cell>
          <cell r="AX251">
            <v>52127</v>
          </cell>
          <cell r="AY251">
            <v>105006</v>
          </cell>
          <cell r="AZ251">
            <v>157133</v>
          </cell>
          <cell r="BA251">
            <v>747223</v>
          </cell>
          <cell r="BB251">
            <v>19792</v>
          </cell>
          <cell r="BC251">
            <v>16987</v>
          </cell>
          <cell r="BD251">
            <v>37756</v>
          </cell>
          <cell r="BE251">
            <v>28101</v>
          </cell>
          <cell r="BF251">
            <v>102636</v>
          </cell>
          <cell r="BG251">
            <v>3177</v>
          </cell>
          <cell r="BH251">
            <v>2582</v>
          </cell>
          <cell r="BI251">
            <v>11790</v>
          </cell>
          <cell r="BJ251">
            <v>13462</v>
          </cell>
          <cell r="BK251">
            <v>31011</v>
          </cell>
          <cell r="BL251">
            <v>10720</v>
          </cell>
          <cell r="BM251">
            <v>9974</v>
          </cell>
          <cell r="BN251">
            <v>21653</v>
          </cell>
          <cell r="BO251">
            <v>18893</v>
          </cell>
          <cell r="BP251">
            <v>61240</v>
          </cell>
          <cell r="BQ251">
            <v>7773</v>
          </cell>
          <cell r="BR251">
            <v>7558</v>
          </cell>
          <cell r="BS251">
            <v>19368</v>
          </cell>
          <cell r="BT251">
            <v>19311</v>
          </cell>
          <cell r="BU251">
            <v>54010</v>
          </cell>
          <cell r="BV251">
            <v>248897</v>
          </cell>
          <cell r="BW251">
            <v>8292</v>
          </cell>
          <cell r="BX251">
            <v>7425</v>
          </cell>
          <cell r="BY251">
            <v>17225</v>
          </cell>
          <cell r="BZ251">
            <v>16428</v>
          </cell>
          <cell r="CA251">
            <v>49370</v>
          </cell>
          <cell r="CB251">
            <v>13543</v>
          </cell>
          <cell r="CC251">
            <v>15182</v>
          </cell>
          <cell r="CD251">
            <v>26410</v>
          </cell>
          <cell r="CE251">
            <v>25519</v>
          </cell>
          <cell r="CF251">
            <v>80654</v>
          </cell>
          <cell r="CG251">
            <v>22628</v>
          </cell>
          <cell r="CH251">
            <v>18984</v>
          </cell>
          <cell r="CI251">
            <v>34914</v>
          </cell>
          <cell r="CJ251">
            <v>29215</v>
          </cell>
          <cell r="CK251">
            <v>105741</v>
          </cell>
          <cell r="CL251">
            <v>13971</v>
          </cell>
          <cell r="CM251">
            <v>14649</v>
          </cell>
          <cell r="CN251">
            <v>26471</v>
          </cell>
          <cell r="CO251">
            <v>27258</v>
          </cell>
          <cell r="CP251">
            <v>82349</v>
          </cell>
          <cell r="CQ251">
            <v>318114</v>
          </cell>
          <cell r="CR251">
            <v>15265</v>
          </cell>
          <cell r="CS251">
            <v>13215</v>
          </cell>
          <cell r="CT251">
            <v>23646</v>
          </cell>
          <cell r="CU251">
            <v>23424</v>
          </cell>
          <cell r="CV251">
            <v>75550</v>
          </cell>
          <cell r="CW251">
            <v>41756</v>
          </cell>
          <cell r="CX251">
            <v>50844</v>
          </cell>
          <cell r="CY251">
            <v>46497</v>
          </cell>
          <cell r="CZ251">
            <v>43829</v>
          </cell>
          <cell r="DA251">
            <v>182926</v>
          </cell>
          <cell r="DB251">
            <v>67482</v>
          </cell>
          <cell r="DC251">
            <v>69752</v>
          </cell>
          <cell r="DD251">
            <v>53919</v>
          </cell>
          <cell r="DE251">
            <v>45329</v>
          </cell>
          <cell r="DF251">
            <v>236482</v>
          </cell>
          <cell r="DG251">
            <v>20953</v>
          </cell>
          <cell r="DH251">
            <v>18546</v>
          </cell>
          <cell r="DI251">
            <v>30258</v>
          </cell>
          <cell r="DJ251">
            <v>38472</v>
          </cell>
          <cell r="DK251">
            <v>108229</v>
          </cell>
          <cell r="DL251">
            <v>603187</v>
          </cell>
        </row>
        <row r="252">
          <cell r="A252" t="str">
            <v>ЖДПППетуховоУФО</v>
          </cell>
          <cell r="B252" t="str">
            <v>Уральский</v>
          </cell>
          <cell r="C252" t="str">
            <v>Петухово</v>
          </cell>
          <cell r="D252" t="str">
            <v>ЖДПП</v>
          </cell>
          <cell r="E252" t="str">
            <v>ЖДПП</v>
          </cell>
          <cell r="F252" t="str">
            <v>да</v>
          </cell>
          <cell r="G252" t="str">
            <v>УФО</v>
          </cell>
          <cell r="H252" t="str">
            <v>Курганская область</v>
          </cell>
          <cell r="I252" t="str">
            <v>Не является признаком отнесения к МТК</v>
          </cell>
          <cell r="J252" t="str">
            <v>Не является признаком отнесения к МТК</v>
          </cell>
          <cell r="K252" t="str">
            <v>нет</v>
          </cell>
          <cell r="L252" t="str">
            <v>Республика Казахстан</v>
          </cell>
          <cell r="M252" t="str">
            <v>Мамлютка</v>
          </cell>
          <cell r="N252">
            <v>0</v>
          </cell>
          <cell r="O252">
            <v>36312</v>
          </cell>
          <cell r="P252">
            <v>48964</v>
          </cell>
          <cell r="Q252">
            <v>85276</v>
          </cell>
          <cell r="R252">
            <v>45137</v>
          </cell>
          <cell r="S252">
            <v>65899</v>
          </cell>
          <cell r="T252">
            <v>111036</v>
          </cell>
          <cell r="U252">
            <v>75486</v>
          </cell>
          <cell r="V252">
            <v>90412</v>
          </cell>
          <cell r="W252">
            <v>165898</v>
          </cell>
          <cell r="X252">
            <v>40436</v>
          </cell>
          <cell r="Y252">
            <v>62029</v>
          </cell>
          <cell r="Z252">
            <v>102465</v>
          </cell>
          <cell r="AA252">
            <v>464675</v>
          </cell>
          <cell r="AB252">
            <v>37910</v>
          </cell>
          <cell r="AC252">
            <v>53697</v>
          </cell>
          <cell r="AD252">
            <v>91607</v>
          </cell>
          <cell r="AE252">
            <v>50687</v>
          </cell>
          <cell r="AF252">
            <v>69656</v>
          </cell>
          <cell r="AG252">
            <v>120343</v>
          </cell>
          <cell r="AH252">
            <v>71974</v>
          </cell>
          <cell r="AI252">
            <v>89306</v>
          </cell>
          <cell r="AJ252">
            <v>161280</v>
          </cell>
          <cell r="AK252">
            <v>40404</v>
          </cell>
          <cell r="AL252">
            <v>57664</v>
          </cell>
          <cell r="AM252">
            <v>98068</v>
          </cell>
          <cell r="AN252">
            <v>471298</v>
          </cell>
          <cell r="AO252">
            <v>37653</v>
          </cell>
          <cell r="AP252">
            <v>50307</v>
          </cell>
          <cell r="AQ252">
            <v>87960</v>
          </cell>
          <cell r="AR252">
            <v>50370</v>
          </cell>
          <cell r="AS252">
            <v>60959</v>
          </cell>
          <cell r="AT252">
            <v>111329</v>
          </cell>
          <cell r="AU252">
            <v>68750</v>
          </cell>
          <cell r="AV252">
            <v>78385</v>
          </cell>
          <cell r="AW252">
            <v>147135</v>
          </cell>
          <cell r="AX252">
            <v>40315</v>
          </cell>
          <cell r="AY252">
            <v>52827</v>
          </cell>
          <cell r="AZ252">
            <v>93142</v>
          </cell>
          <cell r="BA252">
            <v>439566</v>
          </cell>
          <cell r="BB252">
            <v>17661</v>
          </cell>
          <cell r="BC252">
            <v>15632</v>
          </cell>
          <cell r="BD252">
            <v>21563</v>
          </cell>
          <cell r="BE252">
            <v>19483</v>
          </cell>
          <cell r="BF252">
            <v>74339</v>
          </cell>
          <cell r="BG252">
            <v>1746</v>
          </cell>
          <cell r="BH252">
            <v>1771</v>
          </cell>
          <cell r="BI252">
            <v>149</v>
          </cell>
          <cell r="BJ252">
            <v>312</v>
          </cell>
          <cell r="BK252">
            <v>3978</v>
          </cell>
          <cell r="BL252">
            <v>1753</v>
          </cell>
          <cell r="BM252">
            <v>1783</v>
          </cell>
          <cell r="BN252">
            <v>203</v>
          </cell>
          <cell r="BO252">
            <v>1163</v>
          </cell>
          <cell r="BP252">
            <v>4902</v>
          </cell>
          <cell r="BQ252">
            <v>1251</v>
          </cell>
          <cell r="BR252">
            <v>1506</v>
          </cell>
          <cell r="BS252">
            <v>79</v>
          </cell>
          <cell r="BT252">
            <v>153</v>
          </cell>
          <cell r="BU252">
            <v>2989</v>
          </cell>
          <cell r="BV252">
            <v>86208</v>
          </cell>
          <cell r="BW252">
            <v>977</v>
          </cell>
          <cell r="BX252">
            <v>1315</v>
          </cell>
          <cell r="BY252">
            <v>60</v>
          </cell>
          <cell r="BZ252">
            <v>131</v>
          </cell>
          <cell r="CA252">
            <v>2483</v>
          </cell>
          <cell r="CB252">
            <v>1641</v>
          </cell>
          <cell r="CC252">
            <v>1785</v>
          </cell>
          <cell r="CD252">
            <v>143</v>
          </cell>
          <cell r="CE252">
            <v>205</v>
          </cell>
          <cell r="CF252">
            <v>3774</v>
          </cell>
          <cell r="CG252">
            <v>1545</v>
          </cell>
          <cell r="CH252">
            <v>1966</v>
          </cell>
          <cell r="CI252">
            <v>121</v>
          </cell>
          <cell r="CJ252">
            <v>243</v>
          </cell>
          <cell r="CK252">
            <v>3875</v>
          </cell>
          <cell r="CL252">
            <v>884</v>
          </cell>
          <cell r="CM252">
            <v>1220</v>
          </cell>
          <cell r="CN252">
            <v>108</v>
          </cell>
          <cell r="CO252">
            <v>159</v>
          </cell>
          <cell r="CP252">
            <v>2371</v>
          </cell>
          <cell r="CQ252">
            <v>12503</v>
          </cell>
          <cell r="CR252">
            <v>744</v>
          </cell>
          <cell r="CS252">
            <v>1112</v>
          </cell>
          <cell r="CT252">
            <v>85</v>
          </cell>
          <cell r="CU252">
            <v>137</v>
          </cell>
          <cell r="CV252">
            <v>2078</v>
          </cell>
          <cell r="CW252">
            <v>5911</v>
          </cell>
          <cell r="CX252">
            <v>8074</v>
          </cell>
          <cell r="CY252">
            <v>5739</v>
          </cell>
          <cell r="CZ252">
            <v>3891</v>
          </cell>
          <cell r="DA252">
            <v>23615</v>
          </cell>
          <cell r="DB252">
            <v>28002</v>
          </cell>
          <cell r="DC252">
            <v>35152</v>
          </cell>
          <cell r="DD252">
            <v>20254</v>
          </cell>
          <cell r="DE252">
            <v>20064</v>
          </cell>
          <cell r="DF252">
            <v>103472</v>
          </cell>
          <cell r="DG252">
            <v>18671</v>
          </cell>
          <cell r="DH252">
            <v>21199</v>
          </cell>
          <cell r="DI252">
            <v>10811</v>
          </cell>
          <cell r="DJ252">
            <v>12464</v>
          </cell>
          <cell r="DK252">
            <v>63145</v>
          </cell>
          <cell r="DL252">
            <v>192310</v>
          </cell>
        </row>
        <row r="253">
          <cell r="A253" t="str">
            <v>ЖДПППечоры-ПсковскиеСЗФО</v>
          </cell>
          <cell r="B253" t="str">
            <v>Псковский</v>
          </cell>
          <cell r="C253" t="str">
            <v>Печоры-Псковские</v>
          </cell>
          <cell r="D253" t="str">
            <v>ЖДПП</v>
          </cell>
          <cell r="E253" t="str">
            <v>ЖДПП</v>
          </cell>
          <cell r="F253" t="str">
            <v>да</v>
          </cell>
          <cell r="G253" t="str">
            <v>СЗФО</v>
          </cell>
          <cell r="H253" t="str">
            <v>Псковская область</v>
          </cell>
          <cell r="I253" t="str">
            <v>Западный</v>
          </cell>
          <cell r="J253" t="str">
            <v>Сухопутный</v>
          </cell>
          <cell r="K253" t="str">
            <v>нет</v>
          </cell>
          <cell r="L253" t="str">
            <v>Эстонская Республика</v>
          </cell>
          <cell r="M253" t="str">
            <v>Койдула</v>
          </cell>
          <cell r="N253">
            <v>0</v>
          </cell>
          <cell r="O253">
            <v>138</v>
          </cell>
          <cell r="P253">
            <v>1124</v>
          </cell>
          <cell r="Q253">
            <v>1262</v>
          </cell>
          <cell r="R253">
            <v>98</v>
          </cell>
          <cell r="S253">
            <v>774</v>
          </cell>
          <cell r="T253">
            <v>872</v>
          </cell>
          <cell r="U253">
            <v>154</v>
          </cell>
          <cell r="V253">
            <v>1010</v>
          </cell>
          <cell r="W253">
            <v>1164</v>
          </cell>
          <cell r="X253">
            <v>76</v>
          </cell>
          <cell r="Y253">
            <v>1068</v>
          </cell>
          <cell r="Z253">
            <v>1144</v>
          </cell>
          <cell r="AA253">
            <v>4442</v>
          </cell>
          <cell r="AB253">
            <v>148</v>
          </cell>
          <cell r="AC253">
            <v>1080</v>
          </cell>
          <cell r="AD253">
            <v>1228</v>
          </cell>
          <cell r="AE253">
            <v>118</v>
          </cell>
          <cell r="AF253">
            <v>1244</v>
          </cell>
          <cell r="AG253">
            <v>1362</v>
          </cell>
          <cell r="AH253">
            <v>116</v>
          </cell>
          <cell r="AI253">
            <v>1334</v>
          </cell>
          <cell r="AJ253">
            <v>1450</v>
          </cell>
          <cell r="AK253">
            <v>66</v>
          </cell>
          <cell r="AL253">
            <v>1190</v>
          </cell>
          <cell r="AM253">
            <v>1256</v>
          </cell>
          <cell r="AN253">
            <v>5296</v>
          </cell>
          <cell r="AO253">
            <v>106</v>
          </cell>
          <cell r="AP253">
            <v>1068</v>
          </cell>
          <cell r="AQ253">
            <v>1174</v>
          </cell>
          <cell r="AR253">
            <v>56</v>
          </cell>
          <cell r="AS253">
            <v>1134</v>
          </cell>
          <cell r="AT253">
            <v>1190</v>
          </cell>
          <cell r="AU253">
            <v>134</v>
          </cell>
          <cell r="AV253">
            <v>1110</v>
          </cell>
          <cell r="AW253">
            <v>1244</v>
          </cell>
          <cell r="AX253">
            <v>74</v>
          </cell>
          <cell r="AY253">
            <v>1022</v>
          </cell>
          <cell r="AZ253">
            <v>1096</v>
          </cell>
          <cell r="BA253">
            <v>4704</v>
          </cell>
          <cell r="BB253">
            <v>42</v>
          </cell>
          <cell r="BC253">
            <v>42</v>
          </cell>
          <cell r="BD253">
            <v>440</v>
          </cell>
          <cell r="BE253">
            <v>440</v>
          </cell>
          <cell r="BF253">
            <v>964</v>
          </cell>
          <cell r="BG253">
            <v>43</v>
          </cell>
          <cell r="BH253">
            <v>43</v>
          </cell>
          <cell r="BI253">
            <v>497</v>
          </cell>
          <cell r="BJ253">
            <v>495</v>
          </cell>
          <cell r="BK253">
            <v>1078</v>
          </cell>
          <cell r="BL253">
            <v>49</v>
          </cell>
          <cell r="BM253">
            <v>49</v>
          </cell>
          <cell r="BN253">
            <v>516</v>
          </cell>
          <cell r="BO253">
            <v>518</v>
          </cell>
          <cell r="BP253">
            <v>1132</v>
          </cell>
          <cell r="BQ253">
            <v>23</v>
          </cell>
          <cell r="BR253">
            <v>23</v>
          </cell>
          <cell r="BS253">
            <v>441</v>
          </cell>
          <cell r="BT253">
            <v>439</v>
          </cell>
          <cell r="BU253">
            <v>926</v>
          </cell>
          <cell r="BV253">
            <v>4100</v>
          </cell>
          <cell r="BW253">
            <v>55</v>
          </cell>
          <cell r="BX253">
            <v>55</v>
          </cell>
          <cell r="BY253">
            <v>539</v>
          </cell>
          <cell r="BZ253">
            <v>539</v>
          </cell>
          <cell r="CA253">
            <v>1188</v>
          </cell>
          <cell r="CB253">
            <v>28</v>
          </cell>
          <cell r="CC253">
            <v>29</v>
          </cell>
          <cell r="CD253">
            <v>635</v>
          </cell>
          <cell r="CE253">
            <v>636</v>
          </cell>
          <cell r="CF253">
            <v>1328</v>
          </cell>
          <cell r="CG253">
            <v>44</v>
          </cell>
          <cell r="CH253">
            <v>44</v>
          </cell>
          <cell r="CI253">
            <v>424</v>
          </cell>
          <cell r="CJ253">
            <v>424</v>
          </cell>
          <cell r="CK253">
            <v>936</v>
          </cell>
          <cell r="CL253">
            <v>33</v>
          </cell>
          <cell r="CM253">
            <v>33</v>
          </cell>
          <cell r="CN253">
            <v>377</v>
          </cell>
          <cell r="CO253">
            <v>377</v>
          </cell>
          <cell r="CP253">
            <v>820</v>
          </cell>
          <cell r="CQ253">
            <v>4272</v>
          </cell>
          <cell r="CR253">
            <v>45</v>
          </cell>
          <cell r="CS253">
            <v>45</v>
          </cell>
          <cell r="CT253">
            <v>309</v>
          </cell>
          <cell r="CU253">
            <v>309</v>
          </cell>
          <cell r="CV253">
            <v>708</v>
          </cell>
          <cell r="CW253">
            <v>15</v>
          </cell>
          <cell r="CX253">
            <v>15</v>
          </cell>
          <cell r="CY253">
            <v>227</v>
          </cell>
          <cell r="CZ253">
            <v>227</v>
          </cell>
          <cell r="DA253">
            <v>484</v>
          </cell>
          <cell r="DB253">
            <v>21</v>
          </cell>
          <cell r="DC253">
            <v>21</v>
          </cell>
          <cell r="DD253">
            <v>216</v>
          </cell>
          <cell r="DE253">
            <v>214</v>
          </cell>
          <cell r="DF253">
            <v>472</v>
          </cell>
          <cell r="DG253">
            <v>35</v>
          </cell>
          <cell r="DH253">
            <v>35</v>
          </cell>
          <cell r="DI253">
            <v>130</v>
          </cell>
          <cell r="DJ253">
            <v>130</v>
          </cell>
          <cell r="DK253">
            <v>330</v>
          </cell>
          <cell r="DL253">
            <v>1994</v>
          </cell>
        </row>
        <row r="254">
          <cell r="A254" t="str">
            <v>МАПППогарЦФО</v>
          </cell>
          <cell r="B254" t="str">
            <v>Брянский</v>
          </cell>
          <cell r="C254" t="str">
            <v>Погар</v>
          </cell>
          <cell r="D254" t="str">
            <v>АПП</v>
          </cell>
          <cell r="E254" t="str">
            <v>МАПП</v>
          </cell>
          <cell r="F254" t="str">
            <v>да</v>
          </cell>
          <cell r="G254" t="str">
            <v>ЦФО</v>
          </cell>
          <cell r="H254" t="str">
            <v>Брянская область</v>
          </cell>
          <cell r="I254" t="str">
            <v>Западный</v>
          </cell>
          <cell r="J254" t="str">
            <v>Сухопутный</v>
          </cell>
          <cell r="K254" t="str">
            <v>нет</v>
          </cell>
          <cell r="L254" t="str">
            <v>Украина</v>
          </cell>
          <cell r="M254" t="str">
            <v>Гремяч</v>
          </cell>
          <cell r="N254">
            <v>708100</v>
          </cell>
          <cell r="O254">
            <v>4727</v>
          </cell>
          <cell r="P254">
            <v>36672</v>
          </cell>
          <cell r="Q254">
            <v>41399</v>
          </cell>
          <cell r="R254">
            <v>8132</v>
          </cell>
          <cell r="S254">
            <v>46488</v>
          </cell>
          <cell r="T254">
            <v>54620</v>
          </cell>
          <cell r="U254">
            <v>11984</v>
          </cell>
          <cell r="V254">
            <v>41874</v>
          </cell>
          <cell r="W254">
            <v>53858</v>
          </cell>
          <cell r="X254">
            <v>7277</v>
          </cell>
          <cell r="Y254">
            <v>44333</v>
          </cell>
          <cell r="Z254">
            <v>51610</v>
          </cell>
          <cell r="AA254">
            <v>201487</v>
          </cell>
          <cell r="AB254">
            <v>5449</v>
          </cell>
          <cell r="AC254">
            <v>25270</v>
          </cell>
          <cell r="AD254">
            <v>30719</v>
          </cell>
          <cell r="AE254">
            <v>9943</v>
          </cell>
          <cell r="AF254">
            <v>30423</v>
          </cell>
          <cell r="AG254">
            <v>40366</v>
          </cell>
          <cell r="AH254">
            <v>14879</v>
          </cell>
          <cell r="AI254">
            <v>36591</v>
          </cell>
          <cell r="AJ254">
            <v>51470</v>
          </cell>
          <cell r="AK254">
            <v>6878</v>
          </cell>
          <cell r="AL254">
            <v>29194</v>
          </cell>
          <cell r="AM254">
            <v>36072</v>
          </cell>
          <cell r="AN254">
            <v>158627</v>
          </cell>
          <cell r="AO254">
            <v>4366</v>
          </cell>
          <cell r="AP254">
            <v>22446</v>
          </cell>
          <cell r="AQ254">
            <v>26812</v>
          </cell>
          <cell r="AR254">
            <v>10132</v>
          </cell>
          <cell r="AS254">
            <v>29250</v>
          </cell>
          <cell r="AT254">
            <v>39382</v>
          </cell>
          <cell r="AU254">
            <v>14787</v>
          </cell>
          <cell r="AV254">
            <v>33838</v>
          </cell>
          <cell r="AW254">
            <v>48625</v>
          </cell>
          <cell r="AX254">
            <v>7697</v>
          </cell>
          <cell r="AY254">
            <v>28392</v>
          </cell>
          <cell r="AZ254">
            <v>36089</v>
          </cell>
          <cell r="BA254">
            <v>150908</v>
          </cell>
          <cell r="BB254">
            <v>3132</v>
          </cell>
          <cell r="BC254">
            <v>2495</v>
          </cell>
          <cell r="BD254">
            <v>11069</v>
          </cell>
          <cell r="BE254">
            <v>10593</v>
          </cell>
          <cell r="BF254">
            <v>27289</v>
          </cell>
          <cell r="BG254">
            <v>12</v>
          </cell>
          <cell r="BH254">
            <v>9</v>
          </cell>
          <cell r="BI254">
            <v>242</v>
          </cell>
          <cell r="BJ254">
            <v>216</v>
          </cell>
          <cell r="BK254">
            <v>479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27768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5</v>
          </cell>
          <cell r="CS254">
            <v>0</v>
          </cell>
          <cell r="CT254">
            <v>5</v>
          </cell>
          <cell r="CU254">
            <v>0</v>
          </cell>
          <cell r="CV254">
            <v>10</v>
          </cell>
          <cell r="CW254">
            <v>6</v>
          </cell>
          <cell r="CX254">
            <v>2</v>
          </cell>
          <cell r="CY254">
            <v>2</v>
          </cell>
          <cell r="CZ254">
            <v>5</v>
          </cell>
          <cell r="DA254">
            <v>15</v>
          </cell>
          <cell r="DB254">
            <v>0</v>
          </cell>
          <cell r="DC254">
            <v>0</v>
          </cell>
          <cell r="DD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25</v>
          </cell>
        </row>
        <row r="255">
          <cell r="A255" t="str">
            <v>ДАПППолтавкаДФО</v>
          </cell>
          <cell r="B255" t="str">
            <v>Владивостокский</v>
          </cell>
          <cell r="C255" t="str">
            <v>Полтавка</v>
          </cell>
          <cell r="D255" t="str">
            <v>АПП</v>
          </cell>
          <cell r="E255" t="str">
            <v>ДАПП</v>
          </cell>
          <cell r="F255" t="str">
            <v>да</v>
          </cell>
          <cell r="G255" t="str">
            <v>ДФО</v>
          </cell>
          <cell r="H255" t="str">
            <v>Приморский край</v>
          </cell>
          <cell r="I255" t="str">
            <v>Восток</v>
          </cell>
          <cell r="J255" t="str">
            <v>РК (сухопутный)</v>
          </cell>
          <cell r="K255" t="str">
            <v>нет</v>
          </cell>
          <cell r="L255" t="str">
            <v>Китайская Народная Республика</v>
          </cell>
          <cell r="M255" t="str">
            <v>Дуннин</v>
          </cell>
          <cell r="N255">
            <v>0</v>
          </cell>
          <cell r="O255">
            <v>16790</v>
          </cell>
          <cell r="P255">
            <v>22891</v>
          </cell>
          <cell r="Q255">
            <v>39681</v>
          </cell>
          <cell r="R255">
            <v>20019</v>
          </cell>
          <cell r="S255">
            <v>47637</v>
          </cell>
          <cell r="T255">
            <v>67656</v>
          </cell>
          <cell r="U255">
            <v>19407</v>
          </cell>
          <cell r="V255">
            <v>69704</v>
          </cell>
          <cell r="W255">
            <v>89111</v>
          </cell>
          <cell r="X255">
            <v>25697</v>
          </cell>
          <cell r="Y255">
            <v>38143</v>
          </cell>
          <cell r="Z255">
            <v>63840</v>
          </cell>
          <cell r="AA255">
            <v>260288</v>
          </cell>
          <cell r="AB255">
            <v>15896</v>
          </cell>
          <cell r="AC255">
            <v>25149</v>
          </cell>
          <cell r="AD255">
            <v>41045</v>
          </cell>
          <cell r="AE255">
            <v>17508</v>
          </cell>
          <cell r="AF255">
            <v>56177</v>
          </cell>
          <cell r="AG255">
            <v>73685</v>
          </cell>
          <cell r="AH255">
            <v>17651</v>
          </cell>
          <cell r="AI255">
            <v>79506</v>
          </cell>
          <cell r="AJ255">
            <v>97157</v>
          </cell>
          <cell r="AK255">
            <v>22988</v>
          </cell>
          <cell r="AL255">
            <v>43265</v>
          </cell>
          <cell r="AM255">
            <v>66253</v>
          </cell>
          <cell r="AN255">
            <v>278140</v>
          </cell>
          <cell r="AO255">
            <v>14848</v>
          </cell>
          <cell r="AP255">
            <v>40180</v>
          </cell>
          <cell r="AQ255">
            <v>55028</v>
          </cell>
          <cell r="AR255">
            <v>22404</v>
          </cell>
          <cell r="AS255">
            <v>76959</v>
          </cell>
          <cell r="AT255">
            <v>99363</v>
          </cell>
          <cell r="AU255">
            <v>19550</v>
          </cell>
          <cell r="AV255">
            <v>83013</v>
          </cell>
          <cell r="AW255">
            <v>102563</v>
          </cell>
          <cell r="AX255">
            <v>25738</v>
          </cell>
          <cell r="AY255">
            <v>49156</v>
          </cell>
          <cell r="AZ255">
            <v>74894</v>
          </cell>
          <cell r="BA255">
            <v>331848</v>
          </cell>
          <cell r="BB255">
            <v>4084</v>
          </cell>
          <cell r="BC255">
            <v>4187</v>
          </cell>
          <cell r="BD255">
            <v>4230</v>
          </cell>
          <cell r="BE255">
            <v>6832</v>
          </cell>
          <cell r="BF255">
            <v>19333</v>
          </cell>
          <cell r="BG255">
            <v>2009</v>
          </cell>
          <cell r="BH255">
            <v>1934</v>
          </cell>
          <cell r="BI255">
            <v>796</v>
          </cell>
          <cell r="BJ255">
            <v>811</v>
          </cell>
          <cell r="BK255">
            <v>5550</v>
          </cell>
          <cell r="BL255">
            <v>4662</v>
          </cell>
          <cell r="BM255">
            <v>4649</v>
          </cell>
          <cell r="BN255">
            <v>26</v>
          </cell>
          <cell r="BO255">
            <v>51</v>
          </cell>
          <cell r="BP255">
            <v>9388</v>
          </cell>
          <cell r="BQ255">
            <v>2462</v>
          </cell>
          <cell r="BR255">
            <v>2462</v>
          </cell>
          <cell r="BS255">
            <v>0</v>
          </cell>
          <cell r="BT255">
            <v>0</v>
          </cell>
          <cell r="BU255">
            <v>4924</v>
          </cell>
          <cell r="BV255">
            <v>39195</v>
          </cell>
          <cell r="BW255">
            <v>1424</v>
          </cell>
          <cell r="BX255">
            <v>1424</v>
          </cell>
          <cell r="BY255">
            <v>0</v>
          </cell>
          <cell r="BZ255">
            <v>0</v>
          </cell>
          <cell r="CA255">
            <v>2848</v>
          </cell>
          <cell r="CB255">
            <v>3953</v>
          </cell>
          <cell r="CC255">
            <v>3953</v>
          </cell>
          <cell r="CD255">
            <v>0</v>
          </cell>
          <cell r="CE255">
            <v>0</v>
          </cell>
          <cell r="CF255">
            <v>7906</v>
          </cell>
          <cell r="CG255">
            <v>3190</v>
          </cell>
          <cell r="CH255">
            <v>3190</v>
          </cell>
          <cell r="CI255">
            <v>0</v>
          </cell>
          <cell r="CJ255">
            <v>0</v>
          </cell>
          <cell r="CK255">
            <v>6380</v>
          </cell>
          <cell r="CL255">
            <v>4073</v>
          </cell>
          <cell r="CM255">
            <v>4073</v>
          </cell>
          <cell r="CN255">
            <v>0</v>
          </cell>
          <cell r="CO255">
            <v>0</v>
          </cell>
          <cell r="CP255">
            <v>8146</v>
          </cell>
          <cell r="CQ255">
            <v>25280</v>
          </cell>
          <cell r="CR255">
            <v>4369</v>
          </cell>
          <cell r="CS255">
            <v>4369</v>
          </cell>
          <cell r="CT255">
            <v>0</v>
          </cell>
          <cell r="CU255">
            <v>0</v>
          </cell>
          <cell r="CV255">
            <v>8738</v>
          </cell>
          <cell r="CW255">
            <v>5291</v>
          </cell>
          <cell r="CX255">
            <v>5291</v>
          </cell>
          <cell r="CY255">
            <v>0</v>
          </cell>
          <cell r="CZ255">
            <v>0</v>
          </cell>
          <cell r="DA255">
            <v>10582</v>
          </cell>
          <cell r="DB255">
            <v>5813</v>
          </cell>
          <cell r="DC255">
            <v>5814</v>
          </cell>
          <cell r="DD255">
            <v>0</v>
          </cell>
          <cell r="DE255">
            <v>0</v>
          </cell>
          <cell r="DF255">
            <v>11627</v>
          </cell>
          <cell r="DG255">
            <v>5406</v>
          </cell>
          <cell r="DH255">
            <v>5406</v>
          </cell>
          <cell r="DI255">
            <v>0</v>
          </cell>
          <cell r="DJ255">
            <v>0</v>
          </cell>
          <cell r="DK255">
            <v>10812</v>
          </cell>
          <cell r="DL255">
            <v>41759</v>
          </cell>
        </row>
        <row r="256">
          <cell r="A256" t="str">
            <v>ДАПППограничныйСЗФО</v>
          </cell>
          <cell r="B256" t="str">
            <v>Калининградский</v>
          </cell>
          <cell r="C256" t="str">
            <v>Пограничный</v>
          </cell>
          <cell r="D256" t="str">
            <v>АПП</v>
          </cell>
          <cell r="E256" t="str">
            <v>ДАПП</v>
          </cell>
          <cell r="F256" t="str">
            <v>да</v>
          </cell>
          <cell r="G256" t="str">
            <v>СЗФО</v>
          </cell>
          <cell r="H256" t="str">
            <v>Калининградская область</v>
          </cell>
          <cell r="I256" t="str">
            <v>Западный</v>
          </cell>
          <cell r="J256" t="str">
            <v>Сухопутный</v>
          </cell>
          <cell r="K256" t="str">
            <v>нет</v>
          </cell>
          <cell r="L256" t="str">
            <v>Литовская Республика</v>
          </cell>
          <cell r="M256" t="str">
            <v>Рамонишкяй</v>
          </cell>
          <cell r="N256">
            <v>0</v>
          </cell>
          <cell r="O256">
            <v>2595</v>
          </cell>
          <cell r="P256">
            <v>5060</v>
          </cell>
          <cell r="Q256">
            <v>7655</v>
          </cell>
          <cell r="R256">
            <v>4027</v>
          </cell>
          <cell r="S256">
            <v>5656</v>
          </cell>
          <cell r="T256">
            <v>9683</v>
          </cell>
          <cell r="U256">
            <v>5736</v>
          </cell>
          <cell r="V256">
            <v>5345</v>
          </cell>
          <cell r="W256">
            <v>11081</v>
          </cell>
          <cell r="X256">
            <v>3839</v>
          </cell>
          <cell r="Y256">
            <v>4804</v>
          </cell>
          <cell r="Z256">
            <v>8643</v>
          </cell>
          <cell r="AA256">
            <v>37062</v>
          </cell>
          <cell r="AB256">
            <v>3678</v>
          </cell>
          <cell r="AC256">
            <v>4753</v>
          </cell>
          <cell r="AD256">
            <v>8431</v>
          </cell>
          <cell r="AE256">
            <v>4639</v>
          </cell>
          <cell r="AF256">
            <v>5549</v>
          </cell>
          <cell r="AG256">
            <v>10188</v>
          </cell>
          <cell r="AH256">
            <v>5938</v>
          </cell>
          <cell r="AI256">
            <v>5603</v>
          </cell>
          <cell r="AJ256">
            <v>11541</v>
          </cell>
          <cell r="AK256">
            <v>3974</v>
          </cell>
          <cell r="AL256">
            <v>5168</v>
          </cell>
          <cell r="AM256">
            <v>9142</v>
          </cell>
          <cell r="AN256">
            <v>39302</v>
          </cell>
          <cell r="AO256">
            <v>3297</v>
          </cell>
          <cell r="AP256">
            <v>4812</v>
          </cell>
          <cell r="AQ256">
            <v>8109</v>
          </cell>
          <cell r="AR256">
            <v>4108</v>
          </cell>
          <cell r="AS256">
            <v>4978</v>
          </cell>
          <cell r="AT256">
            <v>9086</v>
          </cell>
          <cell r="AU256">
            <v>6590</v>
          </cell>
          <cell r="AV256">
            <v>6181</v>
          </cell>
          <cell r="AW256">
            <v>12771</v>
          </cell>
          <cell r="AX256">
            <v>3733</v>
          </cell>
          <cell r="AY256">
            <v>4495</v>
          </cell>
          <cell r="AZ256">
            <v>8228</v>
          </cell>
          <cell r="BA256">
            <v>38194</v>
          </cell>
          <cell r="BB256">
            <v>1186</v>
          </cell>
          <cell r="BC256">
            <v>1603</v>
          </cell>
          <cell r="BD256">
            <v>1944</v>
          </cell>
          <cell r="BE256">
            <v>1733</v>
          </cell>
          <cell r="BF256">
            <v>6466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6466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  <cell r="DD256">
            <v>0</v>
          </cell>
          <cell r="DE256">
            <v>0</v>
          </cell>
          <cell r="DF256">
            <v>0</v>
          </cell>
          <cell r="DG256">
            <v>0</v>
          </cell>
          <cell r="DH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</row>
        <row r="257">
          <cell r="A257" t="str">
            <v>ЖДПППограничныйДФО</v>
          </cell>
          <cell r="B257" t="str">
            <v>Владивостокский</v>
          </cell>
          <cell r="C257" t="str">
            <v>Пограничный</v>
          </cell>
          <cell r="D257" t="str">
            <v>ЖДПП</v>
          </cell>
          <cell r="E257" t="str">
            <v>ЖДПП</v>
          </cell>
          <cell r="F257" t="str">
            <v>да</v>
          </cell>
          <cell r="G257" t="str">
            <v>ДФО</v>
          </cell>
          <cell r="H257" t="str">
            <v>Приморский край</v>
          </cell>
          <cell r="I257" t="str">
            <v>Восток</v>
          </cell>
          <cell r="J257" t="str">
            <v>РК (сухопутный)</v>
          </cell>
          <cell r="K257" t="str">
            <v>нет</v>
          </cell>
          <cell r="L257" t="str">
            <v>Китайская Народная Республика</v>
          </cell>
          <cell r="M257" t="str">
            <v>Суйфэньхэ</v>
          </cell>
          <cell r="N257">
            <v>0</v>
          </cell>
          <cell r="O257">
            <v>13135</v>
          </cell>
          <cell r="P257">
            <v>15114</v>
          </cell>
          <cell r="Q257">
            <v>28249</v>
          </cell>
          <cell r="R257">
            <v>13507</v>
          </cell>
          <cell r="S257">
            <v>35393</v>
          </cell>
          <cell r="T257">
            <v>48900</v>
          </cell>
          <cell r="U257">
            <v>14033</v>
          </cell>
          <cell r="V257">
            <v>47551</v>
          </cell>
          <cell r="W257">
            <v>61584</v>
          </cell>
          <cell r="X257">
            <v>17984</v>
          </cell>
          <cell r="Y257">
            <v>16049</v>
          </cell>
          <cell r="Z257">
            <v>34033</v>
          </cell>
          <cell r="AA257">
            <v>172766</v>
          </cell>
          <cell r="AB257">
            <v>14317</v>
          </cell>
          <cell r="AC257">
            <v>10676</v>
          </cell>
          <cell r="AD257">
            <v>24993</v>
          </cell>
          <cell r="AE257">
            <v>11215</v>
          </cell>
          <cell r="AF257">
            <v>27929</v>
          </cell>
          <cell r="AG257">
            <v>39144</v>
          </cell>
          <cell r="AH257">
            <v>11532</v>
          </cell>
          <cell r="AI257">
            <v>38899</v>
          </cell>
          <cell r="AJ257">
            <v>50431</v>
          </cell>
          <cell r="AK257">
            <v>14721</v>
          </cell>
          <cell r="AL257">
            <v>12438</v>
          </cell>
          <cell r="AM257">
            <v>27159</v>
          </cell>
          <cell r="AN257">
            <v>141727</v>
          </cell>
          <cell r="AO257">
            <v>12699</v>
          </cell>
          <cell r="AP257">
            <v>15452</v>
          </cell>
          <cell r="AQ257">
            <v>28151</v>
          </cell>
          <cell r="AR257">
            <v>13680</v>
          </cell>
          <cell r="AS257">
            <v>26463</v>
          </cell>
          <cell r="AT257">
            <v>40143</v>
          </cell>
          <cell r="AU257">
            <v>14205</v>
          </cell>
          <cell r="AV257">
            <v>40932</v>
          </cell>
          <cell r="AW257">
            <v>55137</v>
          </cell>
          <cell r="AX257">
            <v>14674</v>
          </cell>
          <cell r="AY257">
            <v>15071</v>
          </cell>
          <cell r="AZ257">
            <v>29745</v>
          </cell>
          <cell r="BA257">
            <v>153176</v>
          </cell>
          <cell r="BB257">
            <v>4578</v>
          </cell>
          <cell r="BC257">
            <v>4231</v>
          </cell>
          <cell r="BD257">
            <v>3417</v>
          </cell>
          <cell r="BE257">
            <v>2178</v>
          </cell>
          <cell r="BF257">
            <v>14404</v>
          </cell>
          <cell r="BG257">
            <v>3214</v>
          </cell>
          <cell r="BH257">
            <v>3247</v>
          </cell>
          <cell r="BI257">
            <v>148</v>
          </cell>
          <cell r="BJ257">
            <v>149</v>
          </cell>
          <cell r="BK257">
            <v>6758</v>
          </cell>
          <cell r="BL257">
            <v>2235</v>
          </cell>
          <cell r="BM257">
            <v>2231</v>
          </cell>
          <cell r="BN257">
            <v>158</v>
          </cell>
          <cell r="BO257">
            <v>156</v>
          </cell>
          <cell r="BP257">
            <v>4780</v>
          </cell>
          <cell r="BQ257">
            <v>1978</v>
          </cell>
          <cell r="BR257">
            <v>1976</v>
          </cell>
          <cell r="BS257">
            <v>199</v>
          </cell>
          <cell r="BT257">
            <v>201</v>
          </cell>
          <cell r="BU257">
            <v>4354</v>
          </cell>
          <cell r="BV257">
            <v>30296</v>
          </cell>
          <cell r="BW257">
            <v>1816</v>
          </cell>
          <cell r="BX257">
            <v>1803</v>
          </cell>
          <cell r="BY257">
            <v>166</v>
          </cell>
          <cell r="BZ257">
            <v>166</v>
          </cell>
          <cell r="CA257">
            <v>3951</v>
          </cell>
          <cell r="CB257">
            <v>2086</v>
          </cell>
          <cell r="CC257">
            <v>2074</v>
          </cell>
          <cell r="CD257">
            <v>141</v>
          </cell>
          <cell r="CE257">
            <v>141</v>
          </cell>
          <cell r="CF257">
            <v>4442</v>
          </cell>
          <cell r="CG257">
            <v>2077</v>
          </cell>
          <cell r="CH257">
            <v>2076</v>
          </cell>
          <cell r="CI257">
            <v>138</v>
          </cell>
          <cell r="CJ257">
            <v>138</v>
          </cell>
          <cell r="CK257">
            <v>4429</v>
          </cell>
          <cell r="CL257">
            <v>1685</v>
          </cell>
          <cell r="CM257">
            <v>1681</v>
          </cell>
          <cell r="CN257">
            <v>127</v>
          </cell>
          <cell r="CO257">
            <v>127</v>
          </cell>
          <cell r="CP257">
            <v>3620</v>
          </cell>
          <cell r="CQ257">
            <v>16442</v>
          </cell>
          <cell r="CR257">
            <v>1701</v>
          </cell>
          <cell r="CS257">
            <v>1695</v>
          </cell>
          <cell r="CT257">
            <v>111</v>
          </cell>
          <cell r="CU257">
            <v>111</v>
          </cell>
          <cell r="CV257">
            <v>3618</v>
          </cell>
          <cell r="CW257">
            <v>2059</v>
          </cell>
          <cell r="CX257">
            <v>2065</v>
          </cell>
          <cell r="CY257">
            <v>114</v>
          </cell>
          <cell r="CZ257">
            <v>114</v>
          </cell>
          <cell r="DA257">
            <v>4352</v>
          </cell>
          <cell r="DB257">
            <v>2028</v>
          </cell>
          <cell r="DC257">
            <v>2026</v>
          </cell>
          <cell r="DD257">
            <v>881</v>
          </cell>
          <cell r="DE257">
            <v>854</v>
          </cell>
          <cell r="DF257">
            <v>5789</v>
          </cell>
          <cell r="DG257">
            <v>2023</v>
          </cell>
          <cell r="DH257">
            <v>2028</v>
          </cell>
          <cell r="DI257">
            <v>107</v>
          </cell>
          <cell r="DJ257">
            <v>107</v>
          </cell>
          <cell r="DK257">
            <v>4265</v>
          </cell>
          <cell r="DL257">
            <v>18024</v>
          </cell>
        </row>
        <row r="258">
          <cell r="A258" t="str">
            <v>ДАПППокровкаДФО</v>
          </cell>
          <cell r="B258" t="str">
            <v>Читинский</v>
          </cell>
          <cell r="C258" t="str">
            <v>Покровка</v>
          </cell>
          <cell r="D258" t="str">
            <v>АПП</v>
          </cell>
          <cell r="E258" t="str">
            <v>ДАПП</v>
          </cell>
          <cell r="F258" t="str">
            <v>нет</v>
          </cell>
          <cell r="G258" t="str">
            <v>ДФО</v>
          </cell>
          <cell r="H258" t="str">
            <v>Забайкальский край</v>
          </cell>
          <cell r="I258" t="str">
            <v>Восток</v>
          </cell>
          <cell r="J258" t="str">
            <v>РК (сухопутный)</v>
          </cell>
          <cell r="K258" t="str">
            <v>нет</v>
          </cell>
          <cell r="L258" t="str">
            <v>Китайская Народная Республика</v>
          </cell>
          <cell r="M258" t="str">
            <v>Логухэ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  <cell r="DD258">
            <v>0</v>
          </cell>
          <cell r="DE258">
            <v>0</v>
          </cell>
          <cell r="DF258">
            <v>0</v>
          </cell>
          <cell r="DG258">
            <v>0</v>
          </cell>
          <cell r="DH258">
            <v>0</v>
          </cell>
          <cell r="DI258">
            <v>0</v>
          </cell>
          <cell r="DJ258">
            <v>0</v>
          </cell>
          <cell r="DK258">
            <v>0</v>
          </cell>
          <cell r="DL258">
            <v>0</v>
          </cell>
        </row>
        <row r="259">
          <cell r="A259" t="str">
            <v>СПППокровкаДФО</v>
          </cell>
          <cell r="B259" t="str">
            <v>Хабаровский</v>
          </cell>
          <cell r="C259" t="str">
            <v>Покровка</v>
          </cell>
          <cell r="D259" t="str">
            <v>СПП</v>
          </cell>
          <cell r="E259" t="str">
            <v>СПП</v>
          </cell>
          <cell r="F259" t="str">
            <v>да</v>
          </cell>
          <cell r="G259" t="str">
            <v>ДФО</v>
          </cell>
          <cell r="H259" t="str">
            <v>Хабаровский край</v>
          </cell>
          <cell r="I259" t="str">
            <v>Восток</v>
          </cell>
          <cell r="J259" t="str">
            <v>РК (сухопутный)</v>
          </cell>
          <cell r="K259" t="str">
            <v>нет</v>
          </cell>
          <cell r="L259" t="str">
            <v>Китайская Народная Республика</v>
          </cell>
          <cell r="M259" t="str">
            <v>Жаохэ</v>
          </cell>
          <cell r="N259">
            <v>240960</v>
          </cell>
          <cell r="O259">
            <v>3472</v>
          </cell>
          <cell r="P259">
            <v>644</v>
          </cell>
          <cell r="Q259">
            <v>4116</v>
          </cell>
          <cell r="R259">
            <v>3451</v>
          </cell>
          <cell r="S259">
            <v>2254</v>
          </cell>
          <cell r="T259">
            <v>5705</v>
          </cell>
          <cell r="U259">
            <v>5603</v>
          </cell>
          <cell r="V259">
            <v>5477</v>
          </cell>
          <cell r="W259">
            <v>11080</v>
          </cell>
          <cell r="X259">
            <v>4010</v>
          </cell>
          <cell r="Y259">
            <v>2156</v>
          </cell>
          <cell r="Z259">
            <v>6166</v>
          </cell>
          <cell r="AA259">
            <v>27067</v>
          </cell>
          <cell r="AB259">
            <v>4464</v>
          </cell>
          <cell r="AC259">
            <v>621</v>
          </cell>
          <cell r="AD259">
            <v>5085</v>
          </cell>
          <cell r="AE259">
            <v>4498</v>
          </cell>
          <cell r="AF259">
            <v>2999</v>
          </cell>
          <cell r="AG259">
            <v>7497</v>
          </cell>
          <cell r="AH259">
            <v>5959</v>
          </cell>
          <cell r="AI259">
            <v>6067</v>
          </cell>
          <cell r="AJ259">
            <v>12026</v>
          </cell>
          <cell r="AK259">
            <v>3607</v>
          </cell>
          <cell r="AL259">
            <v>1520</v>
          </cell>
          <cell r="AM259">
            <v>5127</v>
          </cell>
          <cell r="AN259">
            <v>29735</v>
          </cell>
          <cell r="AO259">
            <v>4512</v>
          </cell>
          <cell r="AP259">
            <v>924</v>
          </cell>
          <cell r="AQ259">
            <v>5436</v>
          </cell>
          <cell r="AR259">
            <v>4878</v>
          </cell>
          <cell r="AS259">
            <v>3787</v>
          </cell>
          <cell r="AT259">
            <v>8665</v>
          </cell>
          <cell r="AU259">
            <v>7945</v>
          </cell>
          <cell r="AV259">
            <v>7808</v>
          </cell>
          <cell r="AW259">
            <v>15753</v>
          </cell>
          <cell r="AX259">
            <v>5829</v>
          </cell>
          <cell r="AY259">
            <v>2749</v>
          </cell>
          <cell r="AZ259">
            <v>8578</v>
          </cell>
          <cell r="BA259">
            <v>38432</v>
          </cell>
          <cell r="BB259">
            <v>1236</v>
          </cell>
          <cell r="BC259">
            <v>1180</v>
          </cell>
          <cell r="BD259">
            <v>270</v>
          </cell>
          <cell r="BE259">
            <v>307</v>
          </cell>
          <cell r="BF259">
            <v>2993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2993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155</v>
          </cell>
          <cell r="DC259">
            <v>155</v>
          </cell>
          <cell r="DD259">
            <v>595</v>
          </cell>
          <cell r="DE259">
            <v>595</v>
          </cell>
          <cell r="DF259">
            <v>1500</v>
          </cell>
          <cell r="DG259">
            <v>47</v>
          </cell>
          <cell r="DH259">
            <v>47</v>
          </cell>
          <cell r="DI259">
            <v>125</v>
          </cell>
          <cell r="DJ259">
            <v>125</v>
          </cell>
          <cell r="DK259">
            <v>344</v>
          </cell>
          <cell r="DL259">
            <v>1844</v>
          </cell>
        </row>
        <row r="260">
          <cell r="A260" t="str">
            <v>ДАППТурий РогДФО</v>
          </cell>
          <cell r="B260" t="str">
            <v>Владивостокский</v>
          </cell>
          <cell r="C260" t="str">
            <v>Турий Рог</v>
          </cell>
          <cell r="D260" t="str">
            <v>АПП</v>
          </cell>
          <cell r="E260" t="str">
            <v>ДАПП</v>
          </cell>
          <cell r="F260" t="str">
            <v>да</v>
          </cell>
          <cell r="G260" t="str">
            <v>ДФО</v>
          </cell>
          <cell r="H260" t="str">
            <v>Приморский край</v>
          </cell>
          <cell r="I260" t="str">
            <v>Восток</v>
          </cell>
          <cell r="J260" t="str">
            <v>РК (сухопутный)</v>
          </cell>
          <cell r="K260" t="str">
            <v>нет</v>
          </cell>
          <cell r="L260" t="str">
            <v>Китайская Народная Республика</v>
          </cell>
          <cell r="M260" t="str">
            <v>Мишань</v>
          </cell>
          <cell r="N260">
            <v>0</v>
          </cell>
          <cell r="O260">
            <v>56991</v>
          </cell>
          <cell r="P260">
            <v>1572</v>
          </cell>
          <cell r="Q260">
            <v>58563</v>
          </cell>
          <cell r="R260">
            <v>55869</v>
          </cell>
          <cell r="S260">
            <v>3150</v>
          </cell>
          <cell r="T260">
            <v>59019</v>
          </cell>
          <cell r="U260">
            <v>45076</v>
          </cell>
          <cell r="V260">
            <v>8568</v>
          </cell>
          <cell r="W260">
            <v>53644</v>
          </cell>
          <cell r="X260">
            <v>34746</v>
          </cell>
          <cell r="Y260">
            <v>2822</v>
          </cell>
          <cell r="Z260">
            <v>37568</v>
          </cell>
          <cell r="AA260">
            <v>208794</v>
          </cell>
          <cell r="AB260">
            <v>25146</v>
          </cell>
          <cell r="AC260">
            <v>1444</v>
          </cell>
          <cell r="AD260">
            <v>26590</v>
          </cell>
          <cell r="AE260">
            <v>13632</v>
          </cell>
          <cell r="AF260">
            <v>3456</v>
          </cell>
          <cell r="AG260">
            <v>17088</v>
          </cell>
          <cell r="AH260">
            <v>24268</v>
          </cell>
          <cell r="AI260">
            <v>9819</v>
          </cell>
          <cell r="AJ260">
            <v>34087</v>
          </cell>
          <cell r="AK260">
            <v>23892</v>
          </cell>
          <cell r="AL260">
            <v>3774</v>
          </cell>
          <cell r="AM260">
            <v>27666</v>
          </cell>
          <cell r="AN260">
            <v>105431</v>
          </cell>
          <cell r="AO260">
            <v>28915</v>
          </cell>
          <cell r="AP260">
            <v>2479</v>
          </cell>
          <cell r="AQ260">
            <v>31394</v>
          </cell>
          <cell r="AR260">
            <v>40662</v>
          </cell>
          <cell r="AS260">
            <v>7316</v>
          </cell>
          <cell r="AT260">
            <v>47978</v>
          </cell>
          <cell r="AU260">
            <v>44286</v>
          </cell>
          <cell r="AV260">
            <v>12491</v>
          </cell>
          <cell r="AW260">
            <v>56777</v>
          </cell>
          <cell r="AX260">
            <v>38408</v>
          </cell>
          <cell r="AY260">
            <v>5084</v>
          </cell>
          <cell r="AZ260">
            <v>43492</v>
          </cell>
          <cell r="BA260">
            <v>179641</v>
          </cell>
          <cell r="BB260">
            <v>5437</v>
          </cell>
          <cell r="BC260">
            <v>4761</v>
          </cell>
          <cell r="BD260">
            <v>329</v>
          </cell>
          <cell r="BE260">
            <v>362</v>
          </cell>
          <cell r="BF260">
            <v>10889</v>
          </cell>
          <cell r="BG260">
            <v>455</v>
          </cell>
          <cell r="BH260">
            <v>455</v>
          </cell>
          <cell r="BI260">
            <v>0</v>
          </cell>
          <cell r="BJ260">
            <v>0</v>
          </cell>
          <cell r="BK260">
            <v>910</v>
          </cell>
          <cell r="BL260">
            <v>707</v>
          </cell>
          <cell r="BM260">
            <v>707</v>
          </cell>
          <cell r="BN260">
            <v>0</v>
          </cell>
          <cell r="BO260">
            <v>0</v>
          </cell>
          <cell r="BP260">
            <v>1414</v>
          </cell>
          <cell r="BQ260">
            <v>403</v>
          </cell>
          <cell r="BR260">
            <v>403</v>
          </cell>
          <cell r="BS260">
            <v>0</v>
          </cell>
          <cell r="BT260">
            <v>0</v>
          </cell>
          <cell r="BU260">
            <v>806</v>
          </cell>
          <cell r="BV260">
            <v>14019</v>
          </cell>
          <cell r="BW260">
            <v>169</v>
          </cell>
          <cell r="BX260">
            <v>169</v>
          </cell>
          <cell r="BY260">
            <v>0</v>
          </cell>
          <cell r="BZ260">
            <v>0</v>
          </cell>
          <cell r="CA260">
            <v>338</v>
          </cell>
          <cell r="CB260">
            <v>631</v>
          </cell>
          <cell r="CC260">
            <v>631</v>
          </cell>
          <cell r="CD260">
            <v>0</v>
          </cell>
          <cell r="CE260">
            <v>0</v>
          </cell>
          <cell r="CF260">
            <v>1262</v>
          </cell>
          <cell r="CG260">
            <v>804</v>
          </cell>
          <cell r="CH260">
            <v>804</v>
          </cell>
          <cell r="CI260">
            <v>0</v>
          </cell>
          <cell r="CJ260">
            <v>0</v>
          </cell>
          <cell r="CK260">
            <v>1608</v>
          </cell>
          <cell r="CL260">
            <v>583</v>
          </cell>
          <cell r="CM260">
            <v>583</v>
          </cell>
          <cell r="CN260">
            <v>83</v>
          </cell>
          <cell r="CO260">
            <v>73</v>
          </cell>
          <cell r="CP260">
            <v>1322</v>
          </cell>
          <cell r="CQ260">
            <v>4530</v>
          </cell>
          <cell r="CR260">
            <v>396</v>
          </cell>
          <cell r="CS260">
            <v>396</v>
          </cell>
          <cell r="CT260">
            <v>231</v>
          </cell>
          <cell r="CU260">
            <v>231</v>
          </cell>
          <cell r="CV260">
            <v>1254</v>
          </cell>
          <cell r="CW260">
            <v>393</v>
          </cell>
          <cell r="CX260">
            <v>393</v>
          </cell>
          <cell r="CY260">
            <v>310</v>
          </cell>
          <cell r="CZ260">
            <v>310</v>
          </cell>
          <cell r="DA260">
            <v>1406</v>
          </cell>
          <cell r="DB260">
            <v>604</v>
          </cell>
          <cell r="DC260">
            <v>604</v>
          </cell>
          <cell r="DD260">
            <v>345</v>
          </cell>
          <cell r="DE260">
            <v>345</v>
          </cell>
          <cell r="DF260">
            <v>1898</v>
          </cell>
          <cell r="DG260">
            <v>775</v>
          </cell>
          <cell r="DH260">
            <v>775</v>
          </cell>
          <cell r="DI260">
            <v>319</v>
          </cell>
          <cell r="DJ260">
            <v>319</v>
          </cell>
          <cell r="DK260">
            <v>2188</v>
          </cell>
          <cell r="DL260">
            <v>6746</v>
          </cell>
        </row>
        <row r="261">
          <cell r="A261" t="str">
            <v>ДАПППолынныйЮФО</v>
          </cell>
          <cell r="B261" t="str">
            <v>Волгоградский</v>
          </cell>
          <cell r="C261" t="str">
            <v>Полынный</v>
          </cell>
          <cell r="D261" t="str">
            <v>АПП</v>
          </cell>
          <cell r="E261" t="str">
            <v>ДАПП</v>
          </cell>
          <cell r="F261" t="str">
            <v>да</v>
          </cell>
          <cell r="G261" t="str">
            <v>ЮФО</v>
          </cell>
          <cell r="H261" t="str">
            <v>Волгоградская область</v>
          </cell>
          <cell r="I261" t="str">
            <v>Не является признаком отнесения к МТК</v>
          </cell>
          <cell r="J261" t="str">
            <v>Не является признаком отнесения к МТК</v>
          </cell>
          <cell r="K261" t="str">
            <v>нет</v>
          </cell>
          <cell r="L261" t="str">
            <v>Республика Казахстан</v>
          </cell>
          <cell r="M261" t="str">
            <v>Орда</v>
          </cell>
          <cell r="N261">
            <v>0</v>
          </cell>
          <cell r="O261">
            <v>1421</v>
          </cell>
          <cell r="P261">
            <v>1024</v>
          </cell>
          <cell r="Q261">
            <v>2445</v>
          </cell>
          <cell r="R261">
            <v>2892</v>
          </cell>
          <cell r="S261">
            <v>2700</v>
          </cell>
          <cell r="T261">
            <v>5592</v>
          </cell>
          <cell r="U261">
            <v>3044</v>
          </cell>
          <cell r="V261">
            <v>3851</v>
          </cell>
          <cell r="W261">
            <v>6895</v>
          </cell>
          <cell r="X261">
            <v>3194</v>
          </cell>
          <cell r="Y261">
            <v>2092</v>
          </cell>
          <cell r="Z261">
            <v>5286</v>
          </cell>
          <cell r="AA261">
            <v>20218</v>
          </cell>
          <cell r="AB261">
            <v>2011</v>
          </cell>
          <cell r="AC261">
            <v>1287</v>
          </cell>
          <cell r="AD261">
            <v>3298</v>
          </cell>
          <cell r="AE261">
            <v>2106</v>
          </cell>
          <cell r="AF261">
            <v>2377</v>
          </cell>
          <cell r="AG261">
            <v>4483</v>
          </cell>
          <cell r="AH261">
            <v>2217</v>
          </cell>
          <cell r="AI261">
            <v>3513</v>
          </cell>
          <cell r="AJ261">
            <v>5730</v>
          </cell>
          <cell r="AK261">
            <v>2350</v>
          </cell>
          <cell r="AL261">
            <v>1759</v>
          </cell>
          <cell r="AM261">
            <v>4109</v>
          </cell>
          <cell r="AN261">
            <v>17620</v>
          </cell>
          <cell r="AO261">
            <v>383</v>
          </cell>
          <cell r="AP261">
            <v>162</v>
          </cell>
          <cell r="AQ261">
            <v>545</v>
          </cell>
          <cell r="AR261">
            <v>1965</v>
          </cell>
          <cell r="AS261">
            <v>2091</v>
          </cell>
          <cell r="AT261">
            <v>4056</v>
          </cell>
          <cell r="AU261">
            <v>2613</v>
          </cell>
          <cell r="AV261">
            <v>2912</v>
          </cell>
          <cell r="AW261">
            <v>5525</v>
          </cell>
          <cell r="AX261">
            <v>2295</v>
          </cell>
          <cell r="AY261">
            <v>1777</v>
          </cell>
          <cell r="AZ261">
            <v>4072</v>
          </cell>
          <cell r="BA261">
            <v>14198</v>
          </cell>
          <cell r="BB261">
            <v>842</v>
          </cell>
          <cell r="BC261">
            <v>826</v>
          </cell>
          <cell r="BD261">
            <v>515</v>
          </cell>
          <cell r="BE261">
            <v>517</v>
          </cell>
          <cell r="BF261">
            <v>2700</v>
          </cell>
          <cell r="BG261">
            <v>16</v>
          </cell>
          <cell r="BH261">
            <v>17</v>
          </cell>
          <cell r="BI261">
            <v>0</v>
          </cell>
          <cell r="BJ261">
            <v>0</v>
          </cell>
          <cell r="BK261">
            <v>33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2733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>
            <v>0</v>
          </cell>
          <cell r="CR261">
            <v>0</v>
          </cell>
          <cell r="CS261">
            <v>0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0</v>
          </cell>
          <cell r="DB261">
            <v>1014</v>
          </cell>
          <cell r="DC261">
            <v>2193</v>
          </cell>
          <cell r="DD261">
            <v>775</v>
          </cell>
          <cell r="DE261">
            <v>802</v>
          </cell>
          <cell r="DF261">
            <v>4784</v>
          </cell>
          <cell r="DG261">
            <v>735</v>
          </cell>
          <cell r="DH261">
            <v>725</v>
          </cell>
          <cell r="DI261">
            <v>372</v>
          </cell>
          <cell r="DJ261">
            <v>367</v>
          </cell>
          <cell r="DK261">
            <v>2199</v>
          </cell>
          <cell r="DL261">
            <v>6983</v>
          </cell>
        </row>
        <row r="262">
          <cell r="A262" t="str">
            <v>МПППоронайскДФО</v>
          </cell>
          <cell r="B262" t="str">
            <v>Владивостокский</v>
          </cell>
          <cell r="C262" t="str">
            <v>Поронайск</v>
          </cell>
          <cell r="D262" t="str">
            <v>МПП</v>
          </cell>
          <cell r="E262" t="str">
            <v>МПП</v>
          </cell>
          <cell r="F262" t="str">
            <v>нет</v>
          </cell>
          <cell r="G262" t="str">
            <v>ДФО</v>
          </cell>
          <cell r="H262" t="str">
            <v>Сахалинская область</v>
          </cell>
          <cell r="I262" t="str">
            <v>Арктика</v>
          </cell>
          <cell r="J262" t="str">
            <v>Морской</v>
          </cell>
          <cell r="K262" t="str">
            <v>нет</v>
          </cell>
          <cell r="L262" t="str">
            <v>не применимо</v>
          </cell>
          <cell r="M262" t="str">
            <v>не применимо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  <cell r="DD262">
            <v>0</v>
          </cell>
          <cell r="DE262">
            <v>0</v>
          </cell>
          <cell r="DF262">
            <v>0</v>
          </cell>
          <cell r="DG262">
            <v>0</v>
          </cell>
          <cell r="DH262">
            <v>0</v>
          </cell>
          <cell r="DI262">
            <v>0</v>
          </cell>
          <cell r="DJ262">
            <v>0</v>
          </cell>
          <cell r="DK262">
            <v>0</v>
          </cell>
          <cell r="DL262">
            <v>0</v>
          </cell>
        </row>
        <row r="263">
          <cell r="A263" t="str">
            <v>ЖДПППосиньСЗФО</v>
          </cell>
          <cell r="B263" t="str">
            <v>Псковский</v>
          </cell>
          <cell r="C263" t="str">
            <v>Посинь</v>
          </cell>
          <cell r="D263" t="str">
            <v>ЖДПП</v>
          </cell>
          <cell r="E263" t="str">
            <v>ЖДПП</v>
          </cell>
          <cell r="F263" t="str">
            <v>нет</v>
          </cell>
          <cell r="G263" t="str">
            <v>СЗФО</v>
          </cell>
          <cell r="H263" t="str">
            <v>Псковская область</v>
          </cell>
          <cell r="I263" t="str">
            <v>Западный</v>
          </cell>
          <cell r="J263" t="str">
            <v>Сухопутный</v>
          </cell>
          <cell r="K263" t="str">
            <v>нет</v>
          </cell>
          <cell r="L263" t="str">
            <v>Латвийская Республика</v>
          </cell>
          <cell r="M263" t="str">
            <v>Зилупе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C263">
            <v>0</v>
          </cell>
          <cell r="DD263">
            <v>0</v>
          </cell>
          <cell r="DE263">
            <v>0</v>
          </cell>
          <cell r="DF263">
            <v>0</v>
          </cell>
          <cell r="DG263">
            <v>0</v>
          </cell>
          <cell r="DH263">
            <v>0</v>
          </cell>
          <cell r="DI263">
            <v>0</v>
          </cell>
          <cell r="DJ263">
            <v>0</v>
          </cell>
          <cell r="DK263">
            <v>0</v>
          </cell>
          <cell r="DL263">
            <v>0</v>
          </cell>
        </row>
        <row r="264">
          <cell r="A264" t="str">
            <v>МПППосьетДФО</v>
          </cell>
          <cell r="B264" t="str">
            <v>Владивостокский</v>
          </cell>
          <cell r="C264" t="str">
            <v>Посьет</v>
          </cell>
          <cell r="D264" t="str">
            <v>МПП</v>
          </cell>
          <cell r="E264" t="str">
            <v>МПП</v>
          </cell>
          <cell r="F264" t="str">
            <v>да</v>
          </cell>
          <cell r="G264" t="str">
            <v>ДФО</v>
          </cell>
          <cell r="H264" t="str">
            <v>Приморский край</v>
          </cell>
          <cell r="I264" t="str">
            <v>Восток</v>
          </cell>
          <cell r="J264" t="str">
            <v>Порты ДВ</v>
          </cell>
          <cell r="K264" t="str">
            <v>нет</v>
          </cell>
          <cell r="L264" t="str">
            <v>не применимо</v>
          </cell>
          <cell r="M264" t="str">
            <v>не применимо</v>
          </cell>
          <cell r="N264">
            <v>0</v>
          </cell>
          <cell r="O264">
            <v>133</v>
          </cell>
          <cell r="P264">
            <v>2806</v>
          </cell>
          <cell r="Q264">
            <v>2939</v>
          </cell>
          <cell r="R264">
            <v>1617</v>
          </cell>
          <cell r="S264">
            <v>4508</v>
          </cell>
          <cell r="T264">
            <v>6125</v>
          </cell>
          <cell r="U264">
            <v>652</v>
          </cell>
          <cell r="V264">
            <v>3313</v>
          </cell>
          <cell r="W264">
            <v>3965</v>
          </cell>
          <cell r="X264">
            <v>1736</v>
          </cell>
          <cell r="Y264">
            <v>4109</v>
          </cell>
          <cell r="Z264">
            <v>5845</v>
          </cell>
          <cell r="AA264">
            <v>18874</v>
          </cell>
          <cell r="AB264">
            <v>985</v>
          </cell>
          <cell r="AC264">
            <v>2508</v>
          </cell>
          <cell r="AD264">
            <v>3493</v>
          </cell>
          <cell r="AE264">
            <v>1491</v>
          </cell>
          <cell r="AF264">
            <v>3559</v>
          </cell>
          <cell r="AG264">
            <v>5050</v>
          </cell>
          <cell r="AH264">
            <v>1678</v>
          </cell>
          <cell r="AI264">
            <v>3289</v>
          </cell>
          <cell r="AJ264">
            <v>4967</v>
          </cell>
          <cell r="AK264">
            <v>2250</v>
          </cell>
          <cell r="AL264">
            <v>3154</v>
          </cell>
          <cell r="AM264">
            <v>5404</v>
          </cell>
          <cell r="AN264">
            <v>18914</v>
          </cell>
          <cell r="AO264">
            <v>1501</v>
          </cell>
          <cell r="AP264">
            <v>3229</v>
          </cell>
          <cell r="AQ264">
            <v>4730</v>
          </cell>
          <cell r="AR264">
            <v>1419</v>
          </cell>
          <cell r="AS264">
            <v>3421</v>
          </cell>
          <cell r="AT264">
            <v>4840</v>
          </cell>
          <cell r="AU264">
            <v>1188</v>
          </cell>
          <cell r="AV264">
            <v>3346</v>
          </cell>
          <cell r="AW264">
            <v>4534</v>
          </cell>
          <cell r="AX264">
            <v>1822</v>
          </cell>
          <cell r="AY264">
            <v>3137</v>
          </cell>
          <cell r="AZ264">
            <v>4959</v>
          </cell>
          <cell r="BA264">
            <v>19063</v>
          </cell>
          <cell r="BB264">
            <v>1013</v>
          </cell>
          <cell r="BC264">
            <v>1071</v>
          </cell>
          <cell r="BD264">
            <v>1109</v>
          </cell>
          <cell r="BE264">
            <v>1050</v>
          </cell>
          <cell r="BF264">
            <v>4243</v>
          </cell>
          <cell r="BG264">
            <v>1038</v>
          </cell>
          <cell r="BH264">
            <v>1108</v>
          </cell>
          <cell r="BI264">
            <v>1754</v>
          </cell>
          <cell r="BJ264">
            <v>1906</v>
          </cell>
          <cell r="BK264">
            <v>5806</v>
          </cell>
          <cell r="BL264">
            <v>923</v>
          </cell>
          <cell r="BM264">
            <v>1107</v>
          </cell>
          <cell r="BN264">
            <v>1497</v>
          </cell>
          <cell r="BO264">
            <v>1599</v>
          </cell>
          <cell r="BP264">
            <v>5126</v>
          </cell>
          <cell r="BQ264">
            <v>803</v>
          </cell>
          <cell r="BR264">
            <v>935</v>
          </cell>
          <cell r="BS264">
            <v>1321</v>
          </cell>
          <cell r="BT264">
            <v>1406</v>
          </cell>
          <cell r="BU264">
            <v>4465</v>
          </cell>
          <cell r="BV264">
            <v>19640</v>
          </cell>
          <cell r="BW264">
            <v>901</v>
          </cell>
          <cell r="BX264">
            <v>796</v>
          </cell>
          <cell r="BY264">
            <v>959</v>
          </cell>
          <cell r="BZ264">
            <v>1030</v>
          </cell>
          <cell r="CA264">
            <v>3686</v>
          </cell>
          <cell r="CB264">
            <v>1005</v>
          </cell>
          <cell r="CC264">
            <v>1082</v>
          </cell>
          <cell r="CD264">
            <v>1594</v>
          </cell>
          <cell r="CE264">
            <v>1699</v>
          </cell>
          <cell r="CF264">
            <v>5380</v>
          </cell>
          <cell r="CG264">
            <v>651</v>
          </cell>
          <cell r="CH264">
            <v>827</v>
          </cell>
          <cell r="CI264">
            <v>1315</v>
          </cell>
          <cell r="CJ264">
            <v>1330</v>
          </cell>
          <cell r="CK264">
            <v>4123</v>
          </cell>
          <cell r="CL264">
            <v>698</v>
          </cell>
          <cell r="CM264">
            <v>809</v>
          </cell>
          <cell r="CN264">
            <v>1239</v>
          </cell>
          <cell r="CO264">
            <v>1256</v>
          </cell>
          <cell r="CP264">
            <v>4002</v>
          </cell>
          <cell r="CQ264">
            <v>17191</v>
          </cell>
          <cell r="CR264">
            <v>852</v>
          </cell>
          <cell r="CS264">
            <v>1012</v>
          </cell>
          <cell r="CT264">
            <v>1049</v>
          </cell>
          <cell r="CU264">
            <v>1064</v>
          </cell>
          <cell r="CV264">
            <v>3977</v>
          </cell>
          <cell r="CW264">
            <v>950</v>
          </cell>
          <cell r="CX264">
            <v>954</v>
          </cell>
          <cell r="CY264">
            <v>1226</v>
          </cell>
          <cell r="CZ264">
            <v>1227</v>
          </cell>
          <cell r="DA264">
            <v>4357</v>
          </cell>
          <cell r="DB264">
            <v>543</v>
          </cell>
          <cell r="DC264">
            <v>794</v>
          </cell>
          <cell r="DD264">
            <v>1513</v>
          </cell>
          <cell r="DE264">
            <v>1636</v>
          </cell>
          <cell r="DF264">
            <v>4486</v>
          </cell>
          <cell r="DG264">
            <v>1190</v>
          </cell>
          <cell r="DH264">
            <v>1193</v>
          </cell>
          <cell r="DI264">
            <v>1334</v>
          </cell>
          <cell r="DJ264">
            <v>1501</v>
          </cell>
          <cell r="DK264">
            <v>5218</v>
          </cell>
          <cell r="DL264">
            <v>18038</v>
          </cell>
        </row>
        <row r="265">
          <cell r="A265" t="str">
            <v>СПППоярковоДФО</v>
          </cell>
          <cell r="B265" t="str">
            <v>Хабаровский</v>
          </cell>
          <cell r="C265" t="str">
            <v>Поярково</v>
          </cell>
          <cell r="D265" t="str">
            <v>СПП</v>
          </cell>
          <cell r="E265" t="str">
            <v>СПП</v>
          </cell>
          <cell r="F265" t="str">
            <v>да</v>
          </cell>
          <cell r="G265" t="str">
            <v>ДФО</v>
          </cell>
          <cell r="H265" t="str">
            <v>Амурская область</v>
          </cell>
          <cell r="I265" t="str">
            <v>Восток</v>
          </cell>
          <cell r="J265" t="str">
            <v>РК (сухопутный)</v>
          </cell>
          <cell r="K265" t="str">
            <v>нет</v>
          </cell>
          <cell r="L265" t="str">
            <v>Китайская Народная Республика</v>
          </cell>
          <cell r="M265" t="str">
            <v>Сюнькэ</v>
          </cell>
          <cell r="N265">
            <v>160640</v>
          </cell>
          <cell r="O265">
            <v>102</v>
          </cell>
          <cell r="P265">
            <v>945</v>
          </cell>
          <cell r="Q265">
            <v>1047</v>
          </cell>
          <cell r="R265">
            <v>0</v>
          </cell>
          <cell r="S265">
            <v>732</v>
          </cell>
          <cell r="T265">
            <v>732</v>
          </cell>
          <cell r="U265">
            <v>0</v>
          </cell>
          <cell r="V265">
            <v>978</v>
          </cell>
          <cell r="W265">
            <v>978</v>
          </cell>
          <cell r="X265">
            <v>0</v>
          </cell>
          <cell r="Y265">
            <v>756</v>
          </cell>
          <cell r="Z265">
            <v>756</v>
          </cell>
          <cell r="AA265">
            <v>3513</v>
          </cell>
          <cell r="AB265">
            <v>3076</v>
          </cell>
          <cell r="AC265">
            <v>612</v>
          </cell>
          <cell r="AD265">
            <v>3688</v>
          </cell>
          <cell r="AE265">
            <v>172</v>
          </cell>
          <cell r="AF265">
            <v>1848</v>
          </cell>
          <cell r="AG265">
            <v>2020</v>
          </cell>
          <cell r="AH265">
            <v>316</v>
          </cell>
          <cell r="AI265">
            <v>1759</v>
          </cell>
          <cell r="AJ265">
            <v>2075</v>
          </cell>
          <cell r="AK265">
            <v>104</v>
          </cell>
          <cell r="AL265">
            <v>906</v>
          </cell>
          <cell r="AM265">
            <v>1010</v>
          </cell>
          <cell r="AN265">
            <v>8793</v>
          </cell>
          <cell r="AO265">
            <v>2253</v>
          </cell>
          <cell r="AP265">
            <v>42</v>
          </cell>
          <cell r="AQ265">
            <v>2295</v>
          </cell>
          <cell r="AR265">
            <v>98</v>
          </cell>
          <cell r="AS265">
            <v>1054</v>
          </cell>
          <cell r="AT265">
            <v>1152</v>
          </cell>
          <cell r="AU265">
            <v>683</v>
          </cell>
          <cell r="AV265">
            <v>5720</v>
          </cell>
          <cell r="AW265">
            <v>6403</v>
          </cell>
          <cell r="AX265">
            <v>183</v>
          </cell>
          <cell r="AY265">
            <v>2756</v>
          </cell>
          <cell r="AZ265">
            <v>2939</v>
          </cell>
          <cell r="BA265">
            <v>12789</v>
          </cell>
          <cell r="BB265">
            <v>923</v>
          </cell>
          <cell r="BC265">
            <v>923</v>
          </cell>
          <cell r="BD265">
            <v>103</v>
          </cell>
          <cell r="BE265">
            <v>103</v>
          </cell>
          <cell r="BF265">
            <v>2052</v>
          </cell>
          <cell r="BG265">
            <v>0</v>
          </cell>
          <cell r="BH265">
            <v>0</v>
          </cell>
          <cell r="BI265">
            <v>8</v>
          </cell>
          <cell r="BJ265">
            <v>8</v>
          </cell>
          <cell r="BK265">
            <v>16</v>
          </cell>
          <cell r="BL265">
            <v>0</v>
          </cell>
          <cell r="BM265">
            <v>0</v>
          </cell>
          <cell r="BN265">
            <v>257</v>
          </cell>
          <cell r="BO265">
            <v>257</v>
          </cell>
          <cell r="BP265">
            <v>514</v>
          </cell>
          <cell r="BQ265">
            <v>0</v>
          </cell>
          <cell r="BR265">
            <v>0</v>
          </cell>
          <cell r="BS265">
            <v>148</v>
          </cell>
          <cell r="BT265">
            <v>148</v>
          </cell>
          <cell r="BU265">
            <v>296</v>
          </cell>
          <cell r="BV265">
            <v>2878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151</v>
          </cell>
          <cell r="CJ265">
            <v>138</v>
          </cell>
          <cell r="CK265">
            <v>289</v>
          </cell>
          <cell r="CL265">
            <v>0</v>
          </cell>
          <cell r="CM265">
            <v>0</v>
          </cell>
          <cell r="CN265">
            <v>139</v>
          </cell>
          <cell r="CO265">
            <v>152</v>
          </cell>
          <cell r="CP265">
            <v>291</v>
          </cell>
          <cell r="CQ265">
            <v>580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96</v>
          </cell>
          <cell r="CZ265">
            <v>96</v>
          </cell>
          <cell r="DA265">
            <v>192</v>
          </cell>
          <cell r="DB265">
            <v>0</v>
          </cell>
          <cell r="DC265">
            <v>0</v>
          </cell>
          <cell r="DD265">
            <v>754</v>
          </cell>
          <cell r="DE265">
            <v>754</v>
          </cell>
          <cell r="DF265">
            <v>1508</v>
          </cell>
          <cell r="DG265">
            <v>0</v>
          </cell>
          <cell r="DH265">
            <v>0</v>
          </cell>
          <cell r="DI265">
            <v>448</v>
          </cell>
          <cell r="DJ265">
            <v>448</v>
          </cell>
          <cell r="DK265">
            <v>896</v>
          </cell>
          <cell r="DL265">
            <v>2596</v>
          </cell>
        </row>
        <row r="266">
          <cell r="A266" t="str">
            <v>МПППригородноеДФО</v>
          </cell>
          <cell r="B266" t="str">
            <v>Владивостокский</v>
          </cell>
          <cell r="C266" t="str">
            <v>Пригородное</v>
          </cell>
          <cell r="D266" t="str">
            <v>МПП</v>
          </cell>
          <cell r="E266" t="str">
            <v>МПП</v>
          </cell>
          <cell r="F266" t="str">
            <v>да</v>
          </cell>
          <cell r="G266" t="str">
            <v>ДФО</v>
          </cell>
          <cell r="H266" t="str">
            <v>Сахалинская область</v>
          </cell>
          <cell r="I266" t="str">
            <v>Арктика</v>
          </cell>
          <cell r="J266" t="str">
            <v>Морской</v>
          </cell>
          <cell r="K266" t="str">
            <v>нет</v>
          </cell>
          <cell r="L266" t="str">
            <v>не применимо</v>
          </cell>
          <cell r="M266" t="str">
            <v>не применимо</v>
          </cell>
          <cell r="N266">
            <v>0</v>
          </cell>
          <cell r="O266">
            <v>1283</v>
          </cell>
          <cell r="P266">
            <v>2482</v>
          </cell>
          <cell r="Q266">
            <v>3765</v>
          </cell>
          <cell r="R266">
            <v>1247</v>
          </cell>
          <cell r="S266">
            <v>2331</v>
          </cell>
          <cell r="T266">
            <v>3578</v>
          </cell>
          <cell r="U266">
            <v>1125</v>
          </cell>
          <cell r="V266">
            <v>2231</v>
          </cell>
          <cell r="W266">
            <v>3356</v>
          </cell>
          <cell r="X266">
            <v>1376</v>
          </cell>
          <cell r="Y266">
            <v>2722</v>
          </cell>
          <cell r="Z266">
            <v>4098</v>
          </cell>
          <cell r="AA266">
            <v>14797</v>
          </cell>
          <cell r="AB266">
            <v>1317</v>
          </cell>
          <cell r="AC266">
            <v>2658</v>
          </cell>
          <cell r="AD266">
            <v>3975</v>
          </cell>
          <cell r="AE266">
            <v>1452</v>
          </cell>
          <cell r="AF266">
            <v>2303</v>
          </cell>
          <cell r="AG266">
            <v>3755</v>
          </cell>
          <cell r="AH266">
            <v>1178</v>
          </cell>
          <cell r="AI266">
            <v>2064</v>
          </cell>
          <cell r="AJ266">
            <v>3242</v>
          </cell>
          <cell r="AK266">
            <v>1512</v>
          </cell>
          <cell r="AL266">
            <v>2764</v>
          </cell>
          <cell r="AM266">
            <v>4276</v>
          </cell>
          <cell r="AN266">
            <v>15248</v>
          </cell>
          <cell r="AO266">
            <v>1228</v>
          </cell>
          <cell r="AP266">
            <v>2597</v>
          </cell>
          <cell r="AQ266">
            <v>3825</v>
          </cell>
          <cell r="AR266">
            <v>1186</v>
          </cell>
          <cell r="AS266">
            <v>1890</v>
          </cell>
          <cell r="AT266">
            <v>3076</v>
          </cell>
          <cell r="AU266">
            <v>1229</v>
          </cell>
          <cell r="AV266">
            <v>2188</v>
          </cell>
          <cell r="AW266">
            <v>3417</v>
          </cell>
          <cell r="AX266">
            <v>1320</v>
          </cell>
          <cell r="AY266">
            <v>2565</v>
          </cell>
          <cell r="AZ266">
            <v>3885</v>
          </cell>
          <cell r="BA266">
            <v>14203</v>
          </cell>
          <cell r="BB266">
            <v>710</v>
          </cell>
          <cell r="BC266">
            <v>756</v>
          </cell>
          <cell r="BD266">
            <v>1308</v>
          </cell>
          <cell r="BE266">
            <v>1299</v>
          </cell>
          <cell r="BF266">
            <v>4073</v>
          </cell>
          <cell r="BG266">
            <v>521</v>
          </cell>
          <cell r="BH266">
            <v>562</v>
          </cell>
          <cell r="BI266">
            <v>994</v>
          </cell>
          <cell r="BJ266">
            <v>995</v>
          </cell>
          <cell r="BK266">
            <v>3072</v>
          </cell>
          <cell r="BL266">
            <v>535</v>
          </cell>
          <cell r="BM266">
            <v>569</v>
          </cell>
          <cell r="BN266">
            <v>873</v>
          </cell>
          <cell r="BO266">
            <v>896</v>
          </cell>
          <cell r="BP266">
            <v>2873</v>
          </cell>
          <cell r="BQ266">
            <v>657</v>
          </cell>
          <cell r="BR266">
            <v>665</v>
          </cell>
          <cell r="BS266">
            <v>1124</v>
          </cell>
          <cell r="BT266">
            <v>1202</v>
          </cell>
          <cell r="BU266">
            <v>3648</v>
          </cell>
          <cell r="BV266">
            <v>13666</v>
          </cell>
          <cell r="BW266">
            <v>631</v>
          </cell>
          <cell r="BX266">
            <v>592</v>
          </cell>
          <cell r="BY266">
            <v>1180</v>
          </cell>
          <cell r="BZ266">
            <v>1104</v>
          </cell>
          <cell r="CA266">
            <v>3507</v>
          </cell>
          <cell r="CB266">
            <v>639</v>
          </cell>
          <cell r="CC266">
            <v>607</v>
          </cell>
          <cell r="CD266">
            <v>1021</v>
          </cell>
          <cell r="CE266">
            <v>1043</v>
          </cell>
          <cell r="CF266">
            <v>3310</v>
          </cell>
          <cell r="CG266">
            <v>431</v>
          </cell>
          <cell r="CH266">
            <v>455</v>
          </cell>
          <cell r="CI266">
            <v>629</v>
          </cell>
          <cell r="CJ266">
            <v>630</v>
          </cell>
          <cell r="CK266">
            <v>2145</v>
          </cell>
          <cell r="CL266">
            <v>624</v>
          </cell>
          <cell r="CM266">
            <v>605</v>
          </cell>
          <cell r="CN266">
            <v>1166</v>
          </cell>
          <cell r="CO266">
            <v>1148</v>
          </cell>
          <cell r="CP266">
            <v>3543</v>
          </cell>
          <cell r="CQ266">
            <v>12505</v>
          </cell>
          <cell r="CR266">
            <v>596</v>
          </cell>
          <cell r="CS266">
            <v>623</v>
          </cell>
          <cell r="CT266">
            <v>1220</v>
          </cell>
          <cell r="CU266">
            <v>1204</v>
          </cell>
          <cell r="CV266">
            <v>3643</v>
          </cell>
          <cell r="CW266">
            <v>553</v>
          </cell>
          <cell r="CX266">
            <v>533</v>
          </cell>
          <cell r="CY266">
            <v>1000</v>
          </cell>
          <cell r="CZ266">
            <v>1028</v>
          </cell>
          <cell r="DA266">
            <v>3114</v>
          </cell>
          <cell r="DB266">
            <v>549</v>
          </cell>
          <cell r="DC266">
            <v>573</v>
          </cell>
          <cell r="DD266">
            <v>779</v>
          </cell>
          <cell r="DE266">
            <v>779</v>
          </cell>
          <cell r="DF266">
            <v>2680</v>
          </cell>
          <cell r="DG266">
            <v>587</v>
          </cell>
          <cell r="DH266">
            <v>534</v>
          </cell>
          <cell r="DI266">
            <v>1091</v>
          </cell>
          <cell r="DJ266">
            <v>1088</v>
          </cell>
          <cell r="DK266">
            <v>3300</v>
          </cell>
          <cell r="DL266">
            <v>12737</v>
          </cell>
        </row>
        <row r="267">
          <cell r="A267" t="str">
            <v>МПППриморскСЗФО</v>
          </cell>
          <cell r="B267" t="str">
            <v>Санкт-Петербургский</v>
          </cell>
          <cell r="C267" t="str">
            <v>Приморск</v>
          </cell>
          <cell r="D267" t="str">
            <v>МПП</v>
          </cell>
          <cell r="E267" t="str">
            <v>МПП</v>
          </cell>
          <cell r="F267" t="str">
            <v>да</v>
          </cell>
          <cell r="G267" t="str">
            <v>СЗФО</v>
          </cell>
          <cell r="H267" t="str">
            <v>Ленинградская область</v>
          </cell>
          <cell r="I267" t="str">
            <v>Западный</v>
          </cell>
          <cell r="J267" t="str">
            <v>Морской</v>
          </cell>
          <cell r="K267" t="str">
            <v>нет</v>
          </cell>
          <cell r="L267" t="str">
            <v>не применимо</v>
          </cell>
          <cell r="M267" t="str">
            <v>не применимо</v>
          </cell>
          <cell r="N267">
            <v>0</v>
          </cell>
          <cell r="O267">
            <v>1915</v>
          </cell>
          <cell r="P267">
            <v>8897</v>
          </cell>
          <cell r="Q267">
            <v>10812</v>
          </cell>
          <cell r="R267">
            <v>1481</v>
          </cell>
          <cell r="S267">
            <v>8102</v>
          </cell>
          <cell r="T267">
            <v>9583</v>
          </cell>
          <cell r="U267">
            <v>1824</v>
          </cell>
          <cell r="V267">
            <v>6354</v>
          </cell>
          <cell r="W267">
            <v>8178</v>
          </cell>
          <cell r="X267">
            <v>1295</v>
          </cell>
          <cell r="Y267">
            <v>7002</v>
          </cell>
          <cell r="Z267">
            <v>8297</v>
          </cell>
          <cell r="AA267">
            <v>36870</v>
          </cell>
          <cell r="AB267">
            <v>1603</v>
          </cell>
          <cell r="AC267">
            <v>7242</v>
          </cell>
          <cell r="AD267">
            <v>8845</v>
          </cell>
          <cell r="AE267">
            <v>1673</v>
          </cell>
          <cell r="AF267">
            <v>7245</v>
          </cell>
          <cell r="AG267">
            <v>8918</v>
          </cell>
          <cell r="AH267">
            <v>1346</v>
          </cell>
          <cell r="AI267">
            <v>7543</v>
          </cell>
          <cell r="AJ267">
            <v>8889</v>
          </cell>
          <cell r="AK267">
            <v>1565</v>
          </cell>
          <cell r="AL267">
            <v>7413</v>
          </cell>
          <cell r="AM267">
            <v>8978</v>
          </cell>
          <cell r="AN267">
            <v>35630</v>
          </cell>
          <cell r="AO267">
            <v>1713</v>
          </cell>
          <cell r="AP267">
            <v>7397</v>
          </cell>
          <cell r="AQ267">
            <v>9110</v>
          </cell>
          <cell r="AR267">
            <v>1830</v>
          </cell>
          <cell r="AS267">
            <v>7917</v>
          </cell>
          <cell r="AT267">
            <v>9747</v>
          </cell>
          <cell r="AU267">
            <v>2156</v>
          </cell>
          <cell r="AV267">
            <v>8146</v>
          </cell>
          <cell r="AW267">
            <v>10302</v>
          </cell>
          <cell r="AX267">
            <v>1867</v>
          </cell>
          <cell r="AY267">
            <v>7296</v>
          </cell>
          <cell r="AZ267">
            <v>9163</v>
          </cell>
          <cell r="BA267">
            <v>38322</v>
          </cell>
          <cell r="BB267">
            <v>856</v>
          </cell>
          <cell r="BC267">
            <v>1037</v>
          </cell>
          <cell r="BD267">
            <v>4457</v>
          </cell>
          <cell r="BE267">
            <v>4454</v>
          </cell>
          <cell r="BF267">
            <v>10804</v>
          </cell>
          <cell r="BG267">
            <v>817</v>
          </cell>
          <cell r="BH267">
            <v>821</v>
          </cell>
          <cell r="BI267">
            <v>3602</v>
          </cell>
          <cell r="BJ267">
            <v>3604</v>
          </cell>
          <cell r="BK267">
            <v>8844</v>
          </cell>
          <cell r="BL267">
            <v>531</v>
          </cell>
          <cell r="BM267">
            <v>542</v>
          </cell>
          <cell r="BN267">
            <v>2688</v>
          </cell>
          <cell r="BO267">
            <v>2673</v>
          </cell>
          <cell r="BP267">
            <v>6434</v>
          </cell>
          <cell r="BQ267">
            <v>908</v>
          </cell>
          <cell r="BR267">
            <v>915</v>
          </cell>
          <cell r="BS267">
            <v>2996</v>
          </cell>
          <cell r="BT267">
            <v>3015</v>
          </cell>
          <cell r="BU267">
            <v>7834</v>
          </cell>
          <cell r="BV267">
            <v>33916</v>
          </cell>
          <cell r="BW267">
            <v>849</v>
          </cell>
          <cell r="BX267">
            <v>866</v>
          </cell>
          <cell r="BY267">
            <v>3651</v>
          </cell>
          <cell r="BZ267">
            <v>3628</v>
          </cell>
          <cell r="CA267">
            <v>8994</v>
          </cell>
          <cell r="CB267">
            <v>1052</v>
          </cell>
          <cell r="CC267">
            <v>1054</v>
          </cell>
          <cell r="CD267">
            <v>3702</v>
          </cell>
          <cell r="CE267">
            <v>3720</v>
          </cell>
          <cell r="CF267">
            <v>9528</v>
          </cell>
          <cell r="CG267">
            <v>644</v>
          </cell>
          <cell r="CH267">
            <v>648</v>
          </cell>
          <cell r="CI267">
            <v>3442</v>
          </cell>
          <cell r="CJ267">
            <v>3447</v>
          </cell>
          <cell r="CK267">
            <v>8181</v>
          </cell>
          <cell r="CL267">
            <v>858</v>
          </cell>
          <cell r="CM267">
            <v>868</v>
          </cell>
          <cell r="CN267">
            <v>3941</v>
          </cell>
          <cell r="CO267">
            <v>3935</v>
          </cell>
          <cell r="CP267">
            <v>9602</v>
          </cell>
          <cell r="CQ267">
            <v>36305</v>
          </cell>
          <cell r="CR267">
            <v>1433</v>
          </cell>
          <cell r="CS267">
            <v>1431</v>
          </cell>
          <cell r="CT267">
            <v>3579</v>
          </cell>
          <cell r="CU267">
            <v>3571</v>
          </cell>
          <cell r="CV267">
            <v>10014</v>
          </cell>
          <cell r="CW267">
            <v>654</v>
          </cell>
          <cell r="CX267">
            <v>738</v>
          </cell>
          <cell r="CY267">
            <v>3992</v>
          </cell>
          <cell r="CZ267">
            <v>3918</v>
          </cell>
          <cell r="DA267">
            <v>9302</v>
          </cell>
          <cell r="DB267">
            <v>585</v>
          </cell>
          <cell r="DC267">
            <v>677</v>
          </cell>
          <cell r="DD267">
            <v>3190</v>
          </cell>
          <cell r="DE267">
            <v>3001</v>
          </cell>
          <cell r="DF267">
            <v>7453</v>
          </cell>
          <cell r="DG267">
            <v>940</v>
          </cell>
          <cell r="DH267">
            <v>604</v>
          </cell>
          <cell r="DI267">
            <v>3412</v>
          </cell>
          <cell r="DJ267">
            <v>3278</v>
          </cell>
          <cell r="DK267">
            <v>8234</v>
          </cell>
          <cell r="DL267">
            <v>35003</v>
          </cell>
        </row>
        <row r="268">
          <cell r="A268" t="str">
            <v>МПППровиденияДФО</v>
          </cell>
          <cell r="B268" t="str">
            <v>Владивостокский</v>
          </cell>
          <cell r="C268" t="str">
            <v>Провидения</v>
          </cell>
          <cell r="D268" t="str">
            <v>МПП</v>
          </cell>
          <cell r="E268" t="str">
            <v>МПП</v>
          </cell>
          <cell r="F268" t="str">
            <v>да</v>
          </cell>
          <cell r="G268" t="str">
            <v>ДФО</v>
          </cell>
          <cell r="H268" t="str">
            <v>Чукотский автономный округ</v>
          </cell>
          <cell r="I268" t="str">
            <v>Арктика</v>
          </cell>
          <cell r="J268" t="str">
            <v>Морской</v>
          </cell>
          <cell r="K268" t="str">
            <v>да</v>
          </cell>
          <cell r="L268" t="str">
            <v>не применимо</v>
          </cell>
          <cell r="M268" t="str">
            <v>не применимо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145</v>
          </cell>
          <cell r="V268">
            <v>469</v>
          </cell>
          <cell r="W268">
            <v>614</v>
          </cell>
          <cell r="X268">
            <v>133</v>
          </cell>
          <cell r="Y268">
            <v>0</v>
          </cell>
          <cell r="Z268">
            <v>133</v>
          </cell>
          <cell r="AA268">
            <v>747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174</v>
          </cell>
          <cell r="AI268">
            <v>1335</v>
          </cell>
          <cell r="AJ268">
            <v>1509</v>
          </cell>
          <cell r="AK268">
            <v>102</v>
          </cell>
          <cell r="AL268">
            <v>0</v>
          </cell>
          <cell r="AM268">
            <v>102</v>
          </cell>
          <cell r="AN268">
            <v>1611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145</v>
          </cell>
          <cell r="AV268">
            <v>2570</v>
          </cell>
          <cell r="AW268">
            <v>2715</v>
          </cell>
          <cell r="AX268">
            <v>137</v>
          </cell>
          <cell r="AY268">
            <v>335</v>
          </cell>
          <cell r="AZ268">
            <v>472</v>
          </cell>
          <cell r="BA268">
            <v>3187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72</v>
          </cell>
          <cell r="BM268">
            <v>93</v>
          </cell>
          <cell r="BN268">
            <v>30</v>
          </cell>
          <cell r="BO268">
            <v>30</v>
          </cell>
          <cell r="BP268">
            <v>225</v>
          </cell>
          <cell r="BQ268">
            <v>32</v>
          </cell>
          <cell r="BR268">
            <v>107</v>
          </cell>
          <cell r="BS268">
            <v>0</v>
          </cell>
          <cell r="BT268">
            <v>0</v>
          </cell>
          <cell r="BU268">
            <v>139</v>
          </cell>
          <cell r="BV268">
            <v>364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16</v>
          </cell>
          <cell r="CH268">
            <v>70</v>
          </cell>
          <cell r="CI268">
            <v>0</v>
          </cell>
          <cell r="CJ268">
            <v>0</v>
          </cell>
          <cell r="CK268">
            <v>86</v>
          </cell>
          <cell r="CL268">
            <v>66</v>
          </cell>
          <cell r="CM268">
            <v>46</v>
          </cell>
          <cell r="CN268">
            <v>0</v>
          </cell>
          <cell r="CO268">
            <v>0</v>
          </cell>
          <cell r="CP268">
            <v>112</v>
          </cell>
          <cell r="CQ268">
            <v>198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84</v>
          </cell>
          <cell r="DC268">
            <v>68</v>
          </cell>
          <cell r="DD268">
            <v>0</v>
          </cell>
          <cell r="DE268">
            <v>0</v>
          </cell>
          <cell r="DF268">
            <v>152</v>
          </cell>
          <cell r="DG268">
            <v>14</v>
          </cell>
          <cell r="DH268">
            <v>50</v>
          </cell>
          <cell r="DI268">
            <v>0</v>
          </cell>
          <cell r="DJ268">
            <v>0</v>
          </cell>
          <cell r="DK268">
            <v>64</v>
          </cell>
          <cell r="DL268">
            <v>216</v>
          </cell>
        </row>
        <row r="269">
          <cell r="A269" t="str">
            <v>ВПППровидения БухтаДФО</v>
          </cell>
          <cell r="B269" t="str">
            <v>Владивостокский</v>
          </cell>
          <cell r="C269" t="str">
            <v>Провидения Бухта</v>
          </cell>
          <cell r="D269" t="str">
            <v>ВПП</v>
          </cell>
          <cell r="E269" t="str">
            <v>ВПП</v>
          </cell>
          <cell r="F269" t="str">
            <v>да</v>
          </cell>
          <cell r="G269" t="str">
            <v>ДФО</v>
          </cell>
          <cell r="H269" t="str">
            <v>Чукотский автономный округ</v>
          </cell>
          <cell r="I269" t="str">
            <v>Не является признаком отнесения к МТК</v>
          </cell>
          <cell r="J269" t="str">
            <v>Не является признаком отнесения к МТК</v>
          </cell>
          <cell r="K269" t="str">
            <v>да</v>
          </cell>
          <cell r="L269" t="str">
            <v>не применимо</v>
          </cell>
          <cell r="M269" t="str">
            <v>не применимо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2</v>
          </cell>
          <cell r="S269">
            <v>5</v>
          </cell>
          <cell r="T269">
            <v>7</v>
          </cell>
          <cell r="U269">
            <v>12</v>
          </cell>
          <cell r="V269">
            <v>37</v>
          </cell>
          <cell r="W269">
            <v>49</v>
          </cell>
          <cell r="X269">
            <v>0</v>
          </cell>
          <cell r="Y269">
            <v>0</v>
          </cell>
          <cell r="Z269">
            <v>0</v>
          </cell>
          <cell r="AA269">
            <v>56</v>
          </cell>
          <cell r="AB269">
            <v>4</v>
          </cell>
          <cell r="AC269">
            <v>2</v>
          </cell>
          <cell r="AD269">
            <v>6</v>
          </cell>
          <cell r="AE269">
            <v>0</v>
          </cell>
          <cell r="AF269">
            <v>0</v>
          </cell>
          <cell r="AG269">
            <v>0</v>
          </cell>
          <cell r="AH269">
            <v>7</v>
          </cell>
          <cell r="AI269">
            <v>4</v>
          </cell>
          <cell r="AJ269">
            <v>11</v>
          </cell>
          <cell r="AK269">
            <v>0</v>
          </cell>
          <cell r="AL269">
            <v>0</v>
          </cell>
          <cell r="AM269">
            <v>0</v>
          </cell>
          <cell r="AN269">
            <v>17</v>
          </cell>
          <cell r="AO269">
            <v>9</v>
          </cell>
          <cell r="AP269">
            <v>2</v>
          </cell>
          <cell r="AQ269">
            <v>11</v>
          </cell>
          <cell r="AR269">
            <v>9</v>
          </cell>
          <cell r="AS269">
            <v>4</v>
          </cell>
          <cell r="AT269">
            <v>13</v>
          </cell>
          <cell r="AU269">
            <v>0</v>
          </cell>
          <cell r="AV269">
            <v>12</v>
          </cell>
          <cell r="AW269">
            <v>12</v>
          </cell>
          <cell r="AX269">
            <v>0</v>
          </cell>
          <cell r="AY269">
            <v>4</v>
          </cell>
          <cell r="AZ269">
            <v>4</v>
          </cell>
          <cell r="BA269">
            <v>40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  <cell r="DD269">
            <v>0</v>
          </cell>
          <cell r="DE269">
            <v>0</v>
          </cell>
          <cell r="DF269">
            <v>0</v>
          </cell>
          <cell r="DG269">
            <v>0</v>
          </cell>
          <cell r="DH269">
            <v>0</v>
          </cell>
          <cell r="DI269">
            <v>0</v>
          </cell>
          <cell r="DJ269">
            <v>0</v>
          </cell>
          <cell r="DK269">
            <v>0</v>
          </cell>
          <cell r="DL269">
            <v>0</v>
          </cell>
        </row>
        <row r="270">
          <cell r="A270" t="str">
            <v>РПППсковСЗФО</v>
          </cell>
          <cell r="B270" t="str">
            <v>Псковский</v>
          </cell>
          <cell r="C270" t="str">
            <v>Псков</v>
          </cell>
          <cell r="D270" t="str">
            <v>РПП</v>
          </cell>
          <cell r="E270" t="str">
            <v>РПП</v>
          </cell>
          <cell r="F270" t="str">
            <v>нет</v>
          </cell>
          <cell r="G270" t="str">
            <v>СЗФО</v>
          </cell>
          <cell r="H270" t="str">
            <v>Псковская область</v>
          </cell>
          <cell r="I270" t="str">
            <v>Западный</v>
          </cell>
          <cell r="J270" t="str">
            <v>Сухопутный</v>
          </cell>
          <cell r="K270" t="str">
            <v>нет</v>
          </cell>
          <cell r="L270" t="str">
            <v>Эстонская Республика</v>
          </cell>
          <cell r="M270" t="str">
            <v>Праага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  <cell r="DD270">
            <v>0</v>
          </cell>
          <cell r="DE270">
            <v>0</v>
          </cell>
          <cell r="DF270">
            <v>0</v>
          </cell>
          <cell r="DG270">
            <v>0</v>
          </cell>
          <cell r="DH270">
            <v>0</v>
          </cell>
          <cell r="DI270">
            <v>0</v>
          </cell>
          <cell r="DJ270">
            <v>0</v>
          </cell>
          <cell r="DK270">
            <v>0</v>
          </cell>
          <cell r="DL270">
            <v>0</v>
          </cell>
        </row>
        <row r="271">
          <cell r="A271" t="str">
            <v>ВПППсков (Кресты)СЗФО</v>
          </cell>
          <cell r="B271" t="str">
            <v>Псковский</v>
          </cell>
          <cell r="C271" t="str">
            <v>Псков (Кресты)</v>
          </cell>
          <cell r="D271" t="str">
            <v>ВПП</v>
          </cell>
          <cell r="E271" t="str">
            <v>ВПП</v>
          </cell>
          <cell r="F271" t="str">
            <v>да</v>
          </cell>
          <cell r="G271" t="str">
            <v>СЗФО</v>
          </cell>
          <cell r="H271" t="str">
            <v>Псковская область</v>
          </cell>
          <cell r="I271" t="str">
            <v>Не является признаком отнесения к МТК</v>
          </cell>
          <cell r="J271" t="str">
            <v>Не является признаком отнесения к МТК</v>
          </cell>
          <cell r="K271" t="str">
            <v>нет</v>
          </cell>
          <cell r="L271" t="str">
            <v>не применимо</v>
          </cell>
          <cell r="M271" t="str">
            <v>не применимо</v>
          </cell>
          <cell r="N271">
            <v>0</v>
          </cell>
          <cell r="O271">
            <v>36</v>
          </cell>
          <cell r="P271">
            <v>15</v>
          </cell>
          <cell r="Q271">
            <v>51</v>
          </cell>
          <cell r="R271">
            <v>43</v>
          </cell>
          <cell r="S271">
            <v>4</v>
          </cell>
          <cell r="T271">
            <v>47</v>
          </cell>
          <cell r="U271">
            <v>21</v>
          </cell>
          <cell r="V271">
            <v>2</v>
          </cell>
          <cell r="W271">
            <v>23</v>
          </cell>
          <cell r="X271">
            <v>54</v>
          </cell>
          <cell r="Y271">
            <v>3</v>
          </cell>
          <cell r="Z271">
            <v>57</v>
          </cell>
          <cell r="AA271">
            <v>178</v>
          </cell>
          <cell r="AB271">
            <v>44</v>
          </cell>
          <cell r="AC271">
            <v>3</v>
          </cell>
          <cell r="AD271">
            <v>47</v>
          </cell>
          <cell r="AE271">
            <v>52</v>
          </cell>
          <cell r="AF271">
            <v>10</v>
          </cell>
          <cell r="AG271">
            <v>62</v>
          </cell>
          <cell r="AH271">
            <v>75</v>
          </cell>
          <cell r="AI271">
            <v>72</v>
          </cell>
          <cell r="AJ271">
            <v>147</v>
          </cell>
          <cell r="AK271">
            <v>19</v>
          </cell>
          <cell r="AL271">
            <v>1</v>
          </cell>
          <cell r="AM271">
            <v>20</v>
          </cell>
          <cell r="AN271">
            <v>276</v>
          </cell>
          <cell r="AO271">
            <v>21</v>
          </cell>
          <cell r="AP271">
            <v>1</v>
          </cell>
          <cell r="AQ271">
            <v>22</v>
          </cell>
          <cell r="AR271">
            <v>65</v>
          </cell>
          <cell r="AS271">
            <v>88</v>
          </cell>
          <cell r="AT271">
            <v>153</v>
          </cell>
          <cell r="AU271">
            <v>69</v>
          </cell>
          <cell r="AV271">
            <v>69</v>
          </cell>
          <cell r="AW271">
            <v>138</v>
          </cell>
          <cell r="AX271">
            <v>24</v>
          </cell>
          <cell r="AY271">
            <v>38</v>
          </cell>
          <cell r="AZ271">
            <v>62</v>
          </cell>
          <cell r="BA271">
            <v>375</v>
          </cell>
          <cell r="BB271">
            <v>20</v>
          </cell>
          <cell r="BC271">
            <v>6</v>
          </cell>
          <cell r="BD271">
            <v>2</v>
          </cell>
          <cell r="BE271">
            <v>0</v>
          </cell>
          <cell r="BF271">
            <v>28</v>
          </cell>
          <cell r="BG271">
            <v>8</v>
          </cell>
          <cell r="BH271">
            <v>4</v>
          </cell>
          <cell r="BI271">
            <v>0</v>
          </cell>
          <cell r="BJ271">
            <v>0</v>
          </cell>
          <cell r="BK271">
            <v>12</v>
          </cell>
          <cell r="BL271">
            <v>35</v>
          </cell>
          <cell r="BM271">
            <v>44</v>
          </cell>
          <cell r="BN271">
            <v>5</v>
          </cell>
          <cell r="BO271">
            <v>1</v>
          </cell>
          <cell r="BP271">
            <v>85</v>
          </cell>
          <cell r="BQ271">
            <v>35</v>
          </cell>
          <cell r="BR271">
            <v>21</v>
          </cell>
          <cell r="BS271">
            <v>4</v>
          </cell>
          <cell r="BT271">
            <v>2</v>
          </cell>
          <cell r="BU271">
            <v>62</v>
          </cell>
          <cell r="BV271">
            <v>187</v>
          </cell>
          <cell r="BW271">
            <v>27</v>
          </cell>
          <cell r="BX271">
            <v>13</v>
          </cell>
          <cell r="BY271">
            <v>3</v>
          </cell>
          <cell r="BZ271">
            <v>0</v>
          </cell>
          <cell r="CA271">
            <v>43</v>
          </cell>
          <cell r="CB271">
            <v>53</v>
          </cell>
          <cell r="CC271">
            <v>26</v>
          </cell>
          <cell r="CD271">
            <v>20</v>
          </cell>
          <cell r="CE271">
            <v>10</v>
          </cell>
          <cell r="CF271">
            <v>109</v>
          </cell>
          <cell r="CG271">
            <v>43</v>
          </cell>
          <cell r="CH271">
            <v>38</v>
          </cell>
          <cell r="CI271">
            <v>15</v>
          </cell>
          <cell r="CJ271">
            <v>3</v>
          </cell>
          <cell r="CK271">
            <v>99</v>
          </cell>
          <cell r="CL271">
            <v>12</v>
          </cell>
          <cell r="CM271">
            <v>38</v>
          </cell>
          <cell r="CN271">
            <v>5</v>
          </cell>
          <cell r="CO271">
            <v>0</v>
          </cell>
          <cell r="CP271">
            <v>55</v>
          </cell>
          <cell r="CQ271">
            <v>306</v>
          </cell>
          <cell r="CR271">
            <v>8</v>
          </cell>
          <cell r="CS271">
            <v>11</v>
          </cell>
          <cell r="CT271">
            <v>2</v>
          </cell>
          <cell r="CU271">
            <v>1</v>
          </cell>
          <cell r="CV271">
            <v>22</v>
          </cell>
          <cell r="CW271">
            <v>0</v>
          </cell>
          <cell r="CX271">
            <v>0</v>
          </cell>
          <cell r="CY271">
            <v>3</v>
          </cell>
          <cell r="CZ271">
            <v>1</v>
          </cell>
          <cell r="DA271">
            <v>4</v>
          </cell>
          <cell r="DB271">
            <v>2</v>
          </cell>
          <cell r="DC271">
            <v>0</v>
          </cell>
          <cell r="DD271">
            <v>1</v>
          </cell>
          <cell r="DE271">
            <v>0</v>
          </cell>
          <cell r="DF271">
            <v>3</v>
          </cell>
          <cell r="DG271">
            <v>1</v>
          </cell>
          <cell r="DH271">
            <v>0</v>
          </cell>
          <cell r="DI271">
            <v>2</v>
          </cell>
          <cell r="DJ271">
            <v>0</v>
          </cell>
          <cell r="DK271">
            <v>3</v>
          </cell>
          <cell r="DL271">
            <v>32</v>
          </cell>
        </row>
        <row r="272">
          <cell r="A272" t="str">
            <v>ЖДПППыталовоСЗФО</v>
          </cell>
          <cell r="B272" t="str">
            <v>Псковский</v>
          </cell>
          <cell r="C272" t="str">
            <v>Пыталово</v>
          </cell>
          <cell r="D272" t="str">
            <v>ЖДПП</v>
          </cell>
          <cell r="E272" t="str">
            <v>ЖДПП</v>
          </cell>
          <cell r="F272" t="str">
            <v>да</v>
          </cell>
          <cell r="G272" t="str">
            <v>СЗФО</v>
          </cell>
          <cell r="H272" t="str">
            <v>Псковская область</v>
          </cell>
          <cell r="I272" t="str">
            <v>Западный</v>
          </cell>
          <cell r="J272" t="str">
            <v>Сухопутный</v>
          </cell>
          <cell r="K272" t="str">
            <v>нет</v>
          </cell>
          <cell r="L272" t="str">
            <v>Латвийская Республика</v>
          </cell>
          <cell r="M272" t="str">
            <v>Карсава</v>
          </cell>
          <cell r="N272">
            <v>0</v>
          </cell>
          <cell r="O272">
            <v>21</v>
          </cell>
          <cell r="P272">
            <v>2593</v>
          </cell>
          <cell r="Q272">
            <v>2614</v>
          </cell>
          <cell r="R272">
            <v>28</v>
          </cell>
          <cell r="S272">
            <v>2036</v>
          </cell>
          <cell r="T272">
            <v>2064</v>
          </cell>
          <cell r="U272">
            <v>33</v>
          </cell>
          <cell r="V272">
            <v>1533</v>
          </cell>
          <cell r="W272">
            <v>1566</v>
          </cell>
          <cell r="X272">
            <v>23</v>
          </cell>
          <cell r="Y272">
            <v>1508</v>
          </cell>
          <cell r="Z272">
            <v>1531</v>
          </cell>
          <cell r="AA272">
            <v>7775</v>
          </cell>
          <cell r="AB272">
            <v>26</v>
          </cell>
          <cell r="AC272">
            <v>1684</v>
          </cell>
          <cell r="AD272">
            <v>1710</v>
          </cell>
          <cell r="AE272">
            <v>30</v>
          </cell>
          <cell r="AF272">
            <v>2243</v>
          </cell>
          <cell r="AG272">
            <v>2273</v>
          </cell>
          <cell r="AH272">
            <v>22</v>
          </cell>
          <cell r="AI272">
            <v>1954</v>
          </cell>
          <cell r="AJ272">
            <v>1976</v>
          </cell>
          <cell r="AK272">
            <v>33</v>
          </cell>
          <cell r="AL272">
            <v>2070</v>
          </cell>
          <cell r="AM272">
            <v>2103</v>
          </cell>
          <cell r="AN272">
            <v>8062</v>
          </cell>
          <cell r="AO272">
            <v>39</v>
          </cell>
          <cell r="AP272">
            <v>1544</v>
          </cell>
          <cell r="AQ272">
            <v>1583</v>
          </cell>
          <cell r="AR272">
            <v>12</v>
          </cell>
          <cell r="AS272">
            <v>1553</v>
          </cell>
          <cell r="AT272">
            <v>1565</v>
          </cell>
          <cell r="AU272">
            <v>7</v>
          </cell>
          <cell r="AV272">
            <v>1539</v>
          </cell>
          <cell r="AW272">
            <v>1546</v>
          </cell>
          <cell r="AX272">
            <v>38</v>
          </cell>
          <cell r="AY272">
            <v>1880</v>
          </cell>
          <cell r="AZ272">
            <v>1918</v>
          </cell>
          <cell r="BA272">
            <v>6612</v>
          </cell>
          <cell r="BB272">
            <v>12</v>
          </cell>
          <cell r="BC272">
            <v>12</v>
          </cell>
          <cell r="BD272">
            <v>516</v>
          </cell>
          <cell r="BE272">
            <v>523</v>
          </cell>
          <cell r="BF272">
            <v>1063</v>
          </cell>
          <cell r="BG272">
            <v>18</v>
          </cell>
          <cell r="BH272">
            <v>18</v>
          </cell>
          <cell r="BI272">
            <v>557</v>
          </cell>
          <cell r="BJ272">
            <v>561</v>
          </cell>
          <cell r="BK272">
            <v>1154</v>
          </cell>
          <cell r="BL272">
            <v>18</v>
          </cell>
          <cell r="BM272">
            <v>18</v>
          </cell>
          <cell r="BN272">
            <v>599</v>
          </cell>
          <cell r="BO272">
            <v>599</v>
          </cell>
          <cell r="BP272">
            <v>1234</v>
          </cell>
          <cell r="BQ272">
            <v>17</v>
          </cell>
          <cell r="BR272">
            <v>17</v>
          </cell>
          <cell r="BS272">
            <v>629</v>
          </cell>
          <cell r="BT272">
            <v>629</v>
          </cell>
          <cell r="BU272">
            <v>1292</v>
          </cell>
          <cell r="BV272">
            <v>4743</v>
          </cell>
          <cell r="BW272">
            <v>6</v>
          </cell>
          <cell r="BX272">
            <v>6</v>
          </cell>
          <cell r="BY272">
            <v>564</v>
          </cell>
          <cell r="BZ272">
            <v>564</v>
          </cell>
          <cell r="CA272">
            <v>1140</v>
          </cell>
          <cell r="CB272">
            <v>12</v>
          </cell>
          <cell r="CC272">
            <v>14</v>
          </cell>
          <cell r="CD272">
            <v>547</v>
          </cell>
          <cell r="CE272">
            <v>547</v>
          </cell>
          <cell r="CF272">
            <v>1120</v>
          </cell>
          <cell r="CG272">
            <v>1</v>
          </cell>
          <cell r="CH272">
            <v>0</v>
          </cell>
          <cell r="CI272">
            <v>495</v>
          </cell>
          <cell r="CJ272">
            <v>495</v>
          </cell>
          <cell r="CK272">
            <v>991</v>
          </cell>
          <cell r="CL272">
            <v>2</v>
          </cell>
          <cell r="CM272">
            <v>2</v>
          </cell>
          <cell r="CN272">
            <v>572</v>
          </cell>
          <cell r="CO272">
            <v>568</v>
          </cell>
          <cell r="CP272">
            <v>1144</v>
          </cell>
          <cell r="CQ272">
            <v>4395</v>
          </cell>
          <cell r="CR272">
            <v>14</v>
          </cell>
          <cell r="CS272">
            <v>14</v>
          </cell>
          <cell r="CT272">
            <v>646</v>
          </cell>
          <cell r="CU272">
            <v>644</v>
          </cell>
          <cell r="CV272">
            <v>1318</v>
          </cell>
          <cell r="CW272">
            <v>6</v>
          </cell>
          <cell r="CX272">
            <v>6</v>
          </cell>
          <cell r="CY272">
            <v>362</v>
          </cell>
          <cell r="CZ272">
            <v>363</v>
          </cell>
          <cell r="DA272">
            <v>737</v>
          </cell>
          <cell r="DB272">
            <v>11</v>
          </cell>
          <cell r="DC272">
            <v>11</v>
          </cell>
          <cell r="DD272">
            <v>418</v>
          </cell>
          <cell r="DE272">
            <v>419</v>
          </cell>
          <cell r="DF272">
            <v>859</v>
          </cell>
          <cell r="DG272">
            <v>6</v>
          </cell>
          <cell r="DH272">
            <v>6</v>
          </cell>
          <cell r="DI272">
            <v>302</v>
          </cell>
          <cell r="DJ272">
            <v>302</v>
          </cell>
          <cell r="DK272">
            <v>616</v>
          </cell>
          <cell r="DL272">
            <v>3530</v>
          </cell>
        </row>
        <row r="273">
          <cell r="A273" t="str">
            <v>ЖДППРазъезд ВыстрелЦФО</v>
          </cell>
          <cell r="B273" t="str">
            <v>Белгородский</v>
          </cell>
          <cell r="C273" t="str">
            <v>Разъезд Выстрел</v>
          </cell>
          <cell r="D273" t="str">
            <v>ЖДПП</v>
          </cell>
          <cell r="E273" t="str">
            <v>ЖДПП</v>
          </cell>
          <cell r="F273" t="str">
            <v>нет</v>
          </cell>
          <cell r="G273" t="str">
            <v>ЦФО</v>
          </cell>
          <cell r="H273" t="str">
            <v>Белгородская область</v>
          </cell>
          <cell r="I273" t="str">
            <v>Западный</v>
          </cell>
          <cell r="J273" t="str">
            <v>Сухопутный</v>
          </cell>
          <cell r="K273" t="str">
            <v>нет</v>
          </cell>
          <cell r="L273" t="str">
            <v>не применимо (ЛНР)</v>
          </cell>
          <cell r="M273" t="str">
            <v>Лантратовка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C273">
            <v>0</v>
          </cell>
          <cell r="DD273">
            <v>0</v>
          </cell>
          <cell r="DE273">
            <v>0</v>
          </cell>
          <cell r="DF273">
            <v>0</v>
          </cell>
          <cell r="DG273">
            <v>0</v>
          </cell>
          <cell r="DH273">
            <v>0</v>
          </cell>
          <cell r="DI273">
            <v>0</v>
          </cell>
          <cell r="DJ273">
            <v>0</v>
          </cell>
          <cell r="DK273">
            <v>0</v>
          </cell>
          <cell r="DL273">
            <v>0</v>
          </cell>
        </row>
        <row r="274">
          <cell r="A274" t="str">
            <v>ЖДППРазъезд Карьер 122 кмЮФО</v>
          </cell>
          <cell r="B274" t="str">
            <v>Ростовский</v>
          </cell>
          <cell r="C274" t="str">
            <v>Разъезд Карьер 122 км</v>
          </cell>
          <cell r="D274" t="str">
            <v>ЖДПП</v>
          </cell>
          <cell r="E274" t="str">
            <v>ЖДПП</v>
          </cell>
          <cell r="F274" t="str">
            <v>нет</v>
          </cell>
          <cell r="G274" t="str">
            <v>ЮФО</v>
          </cell>
          <cell r="H274" t="str">
            <v>Ростовская область</v>
          </cell>
          <cell r="I274" t="str">
            <v>Западный</v>
          </cell>
          <cell r="J274" t="str">
            <v>Сухопутный</v>
          </cell>
          <cell r="K274" t="str">
            <v>нет</v>
          </cell>
          <cell r="L274" t="str">
            <v>не применимо (ЛНР)</v>
          </cell>
          <cell r="M274" t="str">
            <v>Ольховое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  <cell r="DB274">
            <v>0</v>
          </cell>
          <cell r="DC274">
            <v>0</v>
          </cell>
          <cell r="DD274">
            <v>0</v>
          </cell>
          <cell r="DE274">
            <v>0</v>
          </cell>
          <cell r="DF274">
            <v>0</v>
          </cell>
          <cell r="DG274">
            <v>0</v>
          </cell>
          <cell r="DH274">
            <v>0</v>
          </cell>
          <cell r="DI274">
            <v>0</v>
          </cell>
          <cell r="DJ274">
            <v>0</v>
          </cell>
          <cell r="DK274">
            <v>0</v>
          </cell>
          <cell r="DL274">
            <v>0</v>
          </cell>
        </row>
        <row r="275">
          <cell r="A275" t="str">
            <v>МАППРовенькиЦФО</v>
          </cell>
          <cell r="B275" t="str">
            <v>Белгородский</v>
          </cell>
          <cell r="C275" t="str">
            <v>Ровеньки</v>
          </cell>
          <cell r="D275" t="str">
            <v>АПП</v>
          </cell>
          <cell r="E275" t="str">
            <v>МАПП</v>
          </cell>
          <cell r="F275" t="str">
            <v>да</v>
          </cell>
          <cell r="G275" t="str">
            <v>ЦФО</v>
          </cell>
          <cell r="H275" t="str">
            <v>Белгородская область</v>
          </cell>
          <cell r="I275" t="str">
            <v>Западный</v>
          </cell>
          <cell r="J275" t="str">
            <v>Сухопутный</v>
          </cell>
          <cell r="K275" t="str">
            <v>нет</v>
          </cell>
          <cell r="L275" t="str">
            <v>не применимо (ЛНР)</v>
          </cell>
          <cell r="M275" t="str">
            <v>Танюшевка</v>
          </cell>
          <cell r="N275">
            <v>682550</v>
          </cell>
          <cell r="O275">
            <v>4278</v>
          </cell>
          <cell r="P275">
            <v>54956</v>
          </cell>
          <cell r="Q275">
            <v>59234</v>
          </cell>
          <cell r="R275">
            <v>7033</v>
          </cell>
          <cell r="S275">
            <v>70013</v>
          </cell>
          <cell r="T275">
            <v>77046</v>
          </cell>
          <cell r="U275">
            <v>9312</v>
          </cell>
          <cell r="V275">
            <v>77169</v>
          </cell>
          <cell r="W275">
            <v>86481</v>
          </cell>
          <cell r="X275">
            <v>5213</v>
          </cell>
          <cell r="Y275">
            <v>55695</v>
          </cell>
          <cell r="Z275">
            <v>60908</v>
          </cell>
          <cell r="AA275">
            <v>283669</v>
          </cell>
          <cell r="AB275">
            <v>3721</v>
          </cell>
          <cell r="AC275">
            <v>38553</v>
          </cell>
          <cell r="AD275">
            <v>42274</v>
          </cell>
          <cell r="AE275">
            <v>7325</v>
          </cell>
          <cell r="AF275">
            <v>51833</v>
          </cell>
          <cell r="AG275">
            <v>59158</v>
          </cell>
          <cell r="AH275">
            <v>7878</v>
          </cell>
          <cell r="AI275">
            <v>55910</v>
          </cell>
          <cell r="AJ275">
            <v>63788</v>
          </cell>
          <cell r="AK275">
            <v>4026</v>
          </cell>
          <cell r="AL275">
            <v>50969</v>
          </cell>
          <cell r="AM275">
            <v>54995</v>
          </cell>
          <cell r="AN275">
            <v>220215</v>
          </cell>
          <cell r="AO275">
            <v>2087</v>
          </cell>
          <cell r="AP275">
            <v>33298</v>
          </cell>
          <cell r="AQ275">
            <v>35385</v>
          </cell>
          <cell r="AR275">
            <v>5039</v>
          </cell>
          <cell r="AS275">
            <v>43368</v>
          </cell>
          <cell r="AT275">
            <v>48407</v>
          </cell>
          <cell r="AU275">
            <v>6291</v>
          </cell>
          <cell r="AV275">
            <v>45362</v>
          </cell>
          <cell r="AW275">
            <v>51653</v>
          </cell>
          <cell r="AX275">
            <v>3608</v>
          </cell>
          <cell r="AY275">
            <v>40605</v>
          </cell>
          <cell r="AZ275">
            <v>44213</v>
          </cell>
          <cell r="BA275">
            <v>179658</v>
          </cell>
          <cell r="BB275">
            <v>1582</v>
          </cell>
          <cell r="BC275">
            <v>1180</v>
          </cell>
          <cell r="BD275">
            <v>13389</v>
          </cell>
          <cell r="BE275">
            <v>12420</v>
          </cell>
          <cell r="BF275">
            <v>28571</v>
          </cell>
          <cell r="BG275">
            <v>2</v>
          </cell>
          <cell r="BH275">
            <v>0</v>
          </cell>
          <cell r="BI275">
            <v>0</v>
          </cell>
          <cell r="BJ275">
            <v>115</v>
          </cell>
          <cell r="BK275">
            <v>117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28688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374</v>
          </cell>
          <cell r="CS275">
            <v>273</v>
          </cell>
          <cell r="CT275">
            <v>4973</v>
          </cell>
          <cell r="CU275">
            <v>565</v>
          </cell>
          <cell r="CV275">
            <v>6185</v>
          </cell>
          <cell r="CW275">
            <v>2448</v>
          </cell>
          <cell r="CX275">
            <v>2709</v>
          </cell>
          <cell r="CY275">
            <v>11994</v>
          </cell>
          <cell r="CZ275">
            <v>6673</v>
          </cell>
          <cell r="DA275">
            <v>23824</v>
          </cell>
          <cell r="DB275">
            <v>14122</v>
          </cell>
          <cell r="DC275">
            <v>14281</v>
          </cell>
          <cell r="DD275">
            <v>32677</v>
          </cell>
          <cell r="DE275">
            <v>26858</v>
          </cell>
          <cell r="DF275">
            <v>87938</v>
          </cell>
          <cell r="DG275">
            <v>30569</v>
          </cell>
          <cell r="DH275">
            <v>31865</v>
          </cell>
          <cell r="DI275">
            <v>30538</v>
          </cell>
          <cell r="DJ275">
            <v>28135</v>
          </cell>
          <cell r="DK275">
            <v>121107</v>
          </cell>
          <cell r="DL275">
            <v>239054</v>
          </cell>
        </row>
        <row r="276">
          <cell r="A276" t="str">
            <v>ВППРостов (Центральный)ЮФО</v>
          </cell>
          <cell r="B276" t="str">
            <v>Ростовский</v>
          </cell>
          <cell r="C276" t="str">
            <v>Ростов (Центральный)</v>
          </cell>
          <cell r="D276" t="str">
            <v>ВПП</v>
          </cell>
          <cell r="E276" t="str">
            <v>ВПП</v>
          </cell>
          <cell r="F276" t="str">
            <v>да</v>
          </cell>
          <cell r="G276" t="str">
            <v>ЮФО</v>
          </cell>
          <cell r="H276" t="str">
            <v>Ростовская область</v>
          </cell>
          <cell r="I276" t="str">
            <v>Не является признаком отнесения к МТК</v>
          </cell>
          <cell r="J276" t="str">
            <v>Не является признаком отнесения к МТК</v>
          </cell>
          <cell r="K276" t="str">
            <v>нет</v>
          </cell>
          <cell r="L276" t="str">
            <v>не применимо</v>
          </cell>
          <cell r="M276" t="str">
            <v>не применимо</v>
          </cell>
          <cell r="N276">
            <v>0</v>
          </cell>
          <cell r="O276">
            <v>130</v>
          </cell>
          <cell r="P276">
            <v>0</v>
          </cell>
          <cell r="Q276">
            <v>130</v>
          </cell>
          <cell r="R276">
            <v>38</v>
          </cell>
          <cell r="S276">
            <v>0</v>
          </cell>
          <cell r="T276">
            <v>38</v>
          </cell>
          <cell r="U276">
            <v>92</v>
          </cell>
          <cell r="V276">
            <v>0</v>
          </cell>
          <cell r="W276">
            <v>92</v>
          </cell>
          <cell r="X276">
            <v>35</v>
          </cell>
          <cell r="Y276">
            <v>0</v>
          </cell>
          <cell r="Z276">
            <v>35</v>
          </cell>
          <cell r="AA276">
            <v>295</v>
          </cell>
          <cell r="AB276">
            <v>110</v>
          </cell>
          <cell r="AC276">
            <v>0</v>
          </cell>
          <cell r="AD276">
            <v>110</v>
          </cell>
          <cell r="AE276">
            <v>494</v>
          </cell>
          <cell r="AF276">
            <v>0</v>
          </cell>
          <cell r="AG276">
            <v>494</v>
          </cell>
          <cell r="AH276">
            <v>601</v>
          </cell>
          <cell r="AI276">
            <v>0</v>
          </cell>
          <cell r="AJ276">
            <v>601</v>
          </cell>
          <cell r="AK276">
            <v>277</v>
          </cell>
          <cell r="AL276">
            <v>0</v>
          </cell>
          <cell r="AM276">
            <v>277</v>
          </cell>
          <cell r="AN276">
            <v>1482</v>
          </cell>
          <cell r="AO276">
            <v>350</v>
          </cell>
          <cell r="AP276">
            <v>0</v>
          </cell>
          <cell r="AQ276">
            <v>350</v>
          </cell>
          <cell r="AR276">
            <v>566</v>
          </cell>
          <cell r="AS276">
            <v>0</v>
          </cell>
          <cell r="AT276">
            <v>566</v>
          </cell>
          <cell r="AU276">
            <v>260</v>
          </cell>
          <cell r="AV276">
            <v>0</v>
          </cell>
          <cell r="AW276">
            <v>260</v>
          </cell>
          <cell r="AX276">
            <v>234</v>
          </cell>
          <cell r="AY276">
            <v>0</v>
          </cell>
          <cell r="AZ276">
            <v>234</v>
          </cell>
          <cell r="BA276">
            <v>1410</v>
          </cell>
          <cell r="BB276">
            <v>159</v>
          </cell>
          <cell r="BC276">
            <v>161</v>
          </cell>
          <cell r="BD276">
            <v>0</v>
          </cell>
          <cell r="BE276">
            <v>0</v>
          </cell>
          <cell r="BF276">
            <v>320</v>
          </cell>
          <cell r="BG276">
            <v>1035</v>
          </cell>
          <cell r="BH276">
            <v>1176</v>
          </cell>
          <cell r="BI276">
            <v>1</v>
          </cell>
          <cell r="BJ276">
            <v>0</v>
          </cell>
          <cell r="BK276">
            <v>2212</v>
          </cell>
          <cell r="BL276">
            <v>326</v>
          </cell>
          <cell r="BM276">
            <v>307</v>
          </cell>
          <cell r="BN276">
            <v>0</v>
          </cell>
          <cell r="BO276">
            <v>0</v>
          </cell>
          <cell r="BP276">
            <v>633</v>
          </cell>
          <cell r="BQ276">
            <v>272</v>
          </cell>
          <cell r="BR276">
            <v>603</v>
          </cell>
          <cell r="BS276">
            <v>0</v>
          </cell>
          <cell r="BT276">
            <v>0</v>
          </cell>
          <cell r="BU276">
            <v>875</v>
          </cell>
          <cell r="BV276">
            <v>4040</v>
          </cell>
          <cell r="BW276">
            <v>501</v>
          </cell>
          <cell r="BX276">
            <v>1021</v>
          </cell>
          <cell r="BY276">
            <v>4</v>
          </cell>
          <cell r="BZ276">
            <v>0</v>
          </cell>
          <cell r="CA276">
            <v>1526</v>
          </cell>
          <cell r="CB276">
            <v>1234</v>
          </cell>
          <cell r="CC276">
            <v>2763</v>
          </cell>
          <cell r="CD276">
            <v>1</v>
          </cell>
          <cell r="CE276">
            <v>8</v>
          </cell>
          <cell r="CF276">
            <v>4006</v>
          </cell>
          <cell r="CG276">
            <v>519</v>
          </cell>
          <cell r="CH276">
            <v>581</v>
          </cell>
          <cell r="CI276">
            <v>0</v>
          </cell>
          <cell r="CJ276">
            <v>0</v>
          </cell>
          <cell r="CK276">
            <v>1100</v>
          </cell>
          <cell r="CL276">
            <v>2231</v>
          </cell>
          <cell r="CM276">
            <v>2374</v>
          </cell>
          <cell r="CN276">
            <v>0</v>
          </cell>
          <cell r="CO276">
            <v>0</v>
          </cell>
          <cell r="CP276">
            <v>4605</v>
          </cell>
          <cell r="CQ276">
            <v>11237</v>
          </cell>
          <cell r="CR276">
            <v>270</v>
          </cell>
          <cell r="CS276">
            <v>154</v>
          </cell>
          <cell r="CT276">
            <v>0</v>
          </cell>
          <cell r="CU276">
            <v>0</v>
          </cell>
          <cell r="CV276">
            <v>424</v>
          </cell>
          <cell r="CW276">
            <v>391</v>
          </cell>
          <cell r="CX276">
            <v>327</v>
          </cell>
          <cell r="CY276">
            <v>0</v>
          </cell>
          <cell r="CZ276">
            <v>0</v>
          </cell>
          <cell r="DA276">
            <v>718</v>
          </cell>
          <cell r="DB276">
            <v>349</v>
          </cell>
          <cell r="DC276">
            <v>339</v>
          </cell>
          <cell r="DD276">
            <v>0</v>
          </cell>
          <cell r="DE276">
            <v>0</v>
          </cell>
          <cell r="DF276">
            <v>688</v>
          </cell>
          <cell r="DG276">
            <v>377</v>
          </cell>
          <cell r="DH276">
            <v>348</v>
          </cell>
          <cell r="DI276">
            <v>0</v>
          </cell>
          <cell r="DJ276">
            <v>0</v>
          </cell>
          <cell r="DK276">
            <v>725</v>
          </cell>
          <cell r="DL276">
            <v>2555</v>
          </cell>
        </row>
        <row r="277">
          <cell r="A277" t="str">
            <v>МППРостов-на-ДонуЮФО</v>
          </cell>
          <cell r="B277" t="str">
            <v>Ростовский</v>
          </cell>
          <cell r="C277" t="str">
            <v>Ростов-на-Дону</v>
          </cell>
          <cell r="D277" t="str">
            <v>МПП</v>
          </cell>
          <cell r="E277" t="str">
            <v>МПП</v>
          </cell>
          <cell r="F277" t="str">
            <v>да</v>
          </cell>
          <cell r="G277" t="str">
            <v>ЮФО</v>
          </cell>
          <cell r="H277" t="str">
            <v>Ростовская область</v>
          </cell>
          <cell r="I277" t="str">
            <v>АЧБ</v>
          </cell>
          <cell r="J277" t="str">
            <v>Морской</v>
          </cell>
          <cell r="K277" t="str">
            <v>нет</v>
          </cell>
          <cell r="L277" t="str">
            <v>не применимо</v>
          </cell>
          <cell r="M277" t="str">
            <v>не применимо</v>
          </cell>
          <cell r="N277">
            <v>0</v>
          </cell>
          <cell r="O277">
            <v>7756</v>
          </cell>
          <cell r="P277">
            <v>4639</v>
          </cell>
          <cell r="Q277">
            <v>12395</v>
          </cell>
          <cell r="R277">
            <v>15401</v>
          </cell>
          <cell r="S277">
            <v>9339</v>
          </cell>
          <cell r="T277">
            <v>24740</v>
          </cell>
          <cell r="U277">
            <v>12534</v>
          </cell>
          <cell r="V277">
            <v>9278</v>
          </cell>
          <cell r="W277">
            <v>21812</v>
          </cell>
          <cell r="X277">
            <v>11904</v>
          </cell>
          <cell r="Y277">
            <v>10402</v>
          </cell>
          <cell r="Z277">
            <v>22306</v>
          </cell>
          <cell r="AA277">
            <v>81253</v>
          </cell>
          <cell r="AB277">
            <v>11785</v>
          </cell>
          <cell r="AC277">
            <v>7369</v>
          </cell>
          <cell r="AD277">
            <v>19154</v>
          </cell>
          <cell r="AE277">
            <v>12891</v>
          </cell>
          <cell r="AF277">
            <v>9178</v>
          </cell>
          <cell r="AG277">
            <v>22069</v>
          </cell>
          <cell r="AH277">
            <v>13612</v>
          </cell>
          <cell r="AI277">
            <v>9517</v>
          </cell>
          <cell r="AJ277">
            <v>23129</v>
          </cell>
          <cell r="AK277">
            <v>12938</v>
          </cell>
          <cell r="AL277">
            <v>7930</v>
          </cell>
          <cell r="AM277">
            <v>20868</v>
          </cell>
          <cell r="AN277">
            <v>85220</v>
          </cell>
          <cell r="AO277">
            <v>11785</v>
          </cell>
          <cell r="AP277">
            <v>6316</v>
          </cell>
          <cell r="AQ277">
            <v>18101</v>
          </cell>
          <cell r="AR277">
            <v>17021</v>
          </cell>
          <cell r="AS277">
            <v>8374</v>
          </cell>
          <cell r="AT277">
            <v>25395</v>
          </cell>
          <cell r="AU277">
            <v>18139</v>
          </cell>
          <cell r="AV277">
            <v>8632</v>
          </cell>
          <cell r="AW277">
            <v>26771</v>
          </cell>
          <cell r="AX277">
            <v>17478</v>
          </cell>
          <cell r="AY277">
            <v>8224</v>
          </cell>
          <cell r="AZ277">
            <v>25702</v>
          </cell>
          <cell r="BA277">
            <v>95969</v>
          </cell>
          <cell r="BB277">
            <v>7553</v>
          </cell>
          <cell r="BC277">
            <v>7702</v>
          </cell>
          <cell r="BD277">
            <v>2930</v>
          </cell>
          <cell r="BE277">
            <v>3122</v>
          </cell>
          <cell r="BF277">
            <v>21307</v>
          </cell>
          <cell r="BG277">
            <v>8256</v>
          </cell>
          <cell r="BH277">
            <v>7703</v>
          </cell>
          <cell r="BI277">
            <v>3107</v>
          </cell>
          <cell r="BJ277">
            <v>3028</v>
          </cell>
          <cell r="BK277">
            <v>22094</v>
          </cell>
          <cell r="BL277">
            <v>7604</v>
          </cell>
          <cell r="BM277">
            <v>7859</v>
          </cell>
          <cell r="BN277">
            <v>4175</v>
          </cell>
          <cell r="BO277">
            <v>4096</v>
          </cell>
          <cell r="BP277">
            <v>23734</v>
          </cell>
          <cell r="BQ277">
            <v>7804</v>
          </cell>
          <cell r="BR277">
            <v>8446</v>
          </cell>
          <cell r="BS277">
            <v>3324</v>
          </cell>
          <cell r="BT277">
            <v>3307</v>
          </cell>
          <cell r="BU277">
            <v>22881</v>
          </cell>
          <cell r="BV277">
            <v>90016</v>
          </cell>
          <cell r="BW277">
            <v>6622</v>
          </cell>
          <cell r="BX277">
            <v>6876</v>
          </cell>
          <cell r="BY277">
            <v>2313</v>
          </cell>
          <cell r="BZ277">
            <v>2469</v>
          </cell>
          <cell r="CA277">
            <v>18280</v>
          </cell>
          <cell r="CB277">
            <v>8333</v>
          </cell>
          <cell r="CC277">
            <v>7955</v>
          </cell>
          <cell r="CD277">
            <v>2706</v>
          </cell>
          <cell r="CE277">
            <v>2494</v>
          </cell>
          <cell r="CF277">
            <v>21488</v>
          </cell>
          <cell r="CG277">
            <v>8281</v>
          </cell>
          <cell r="CH277">
            <v>8588</v>
          </cell>
          <cell r="CI277">
            <v>2980</v>
          </cell>
          <cell r="CJ277">
            <v>3005</v>
          </cell>
          <cell r="CK277">
            <v>22854</v>
          </cell>
          <cell r="CL277">
            <v>6630</v>
          </cell>
          <cell r="CM277">
            <v>7013</v>
          </cell>
          <cell r="CN277">
            <v>2322</v>
          </cell>
          <cell r="CO277">
            <v>2556</v>
          </cell>
          <cell r="CP277">
            <v>18521</v>
          </cell>
          <cell r="CQ277">
            <v>81143</v>
          </cell>
          <cell r="CR277">
            <v>4756</v>
          </cell>
          <cell r="CS277">
            <v>4937</v>
          </cell>
          <cell r="CT277">
            <v>1794</v>
          </cell>
          <cell r="CU277">
            <v>1787</v>
          </cell>
          <cell r="CV277">
            <v>13274</v>
          </cell>
          <cell r="CW277">
            <v>7230</v>
          </cell>
          <cell r="CX277">
            <v>6990</v>
          </cell>
          <cell r="CY277">
            <v>1606</v>
          </cell>
          <cell r="CZ277">
            <v>1630</v>
          </cell>
          <cell r="DA277">
            <v>17456</v>
          </cell>
          <cell r="DB277">
            <v>7445</v>
          </cell>
          <cell r="DC277">
            <v>7010</v>
          </cell>
          <cell r="DD277">
            <v>1953</v>
          </cell>
          <cell r="DE277">
            <v>2043</v>
          </cell>
          <cell r="DF277">
            <v>18451</v>
          </cell>
          <cell r="DG277">
            <v>5647</v>
          </cell>
          <cell r="DH277">
            <v>5746</v>
          </cell>
          <cell r="DI277">
            <v>1932</v>
          </cell>
          <cell r="DJ277">
            <v>1960</v>
          </cell>
          <cell r="DK277">
            <v>15285</v>
          </cell>
          <cell r="DL277">
            <v>64466</v>
          </cell>
        </row>
        <row r="278">
          <cell r="A278" t="str">
            <v>ВППРостов-на-Дону (Платов)ЮФО</v>
          </cell>
          <cell r="B278" t="str">
            <v>Ростовский</v>
          </cell>
          <cell r="C278" t="str">
            <v>Ростов-на-Дону (Платов)</v>
          </cell>
          <cell r="D278" t="str">
            <v>ВПП</v>
          </cell>
          <cell r="E278" t="str">
            <v>ВПП</v>
          </cell>
          <cell r="F278" t="str">
            <v>да</v>
          </cell>
          <cell r="G278" t="str">
            <v>ЮФО</v>
          </cell>
          <cell r="H278" t="str">
            <v>Ростовская область</v>
          </cell>
          <cell r="I278" t="str">
            <v>Не является признаком отнесения к МТК</v>
          </cell>
          <cell r="J278" t="str">
            <v>Не является признаком отнесения к МТК</v>
          </cell>
          <cell r="K278" t="str">
            <v>нет</v>
          </cell>
          <cell r="L278" t="str">
            <v>не применимо</v>
          </cell>
          <cell r="M278" t="str">
            <v>не применимо</v>
          </cell>
          <cell r="N278">
            <v>9460800</v>
          </cell>
          <cell r="O278">
            <v>65019</v>
          </cell>
          <cell r="P278">
            <v>23247</v>
          </cell>
          <cell r="Q278">
            <v>88266</v>
          </cell>
          <cell r="R278">
            <v>142374</v>
          </cell>
          <cell r="S278">
            <v>31860</v>
          </cell>
          <cell r="T278">
            <v>174234</v>
          </cell>
          <cell r="U278">
            <v>208721</v>
          </cell>
          <cell r="V278">
            <v>31660</v>
          </cell>
          <cell r="W278">
            <v>240381</v>
          </cell>
          <cell r="X278">
            <v>122986</v>
          </cell>
          <cell r="Y278">
            <v>27996</v>
          </cell>
          <cell r="Z278">
            <v>150982</v>
          </cell>
          <cell r="AA278">
            <v>653863</v>
          </cell>
          <cell r="AB278">
            <v>60929</v>
          </cell>
          <cell r="AC278">
            <v>7119</v>
          </cell>
          <cell r="AD278">
            <v>68048</v>
          </cell>
          <cell r="AE278">
            <v>189038</v>
          </cell>
          <cell r="AF278">
            <v>36966</v>
          </cell>
          <cell r="AG278">
            <v>226004</v>
          </cell>
          <cell r="AH278">
            <v>227002</v>
          </cell>
          <cell r="AI278">
            <v>43447</v>
          </cell>
          <cell r="AJ278">
            <v>270449</v>
          </cell>
          <cell r="AK278">
            <v>125617</v>
          </cell>
          <cell r="AL278">
            <v>30276</v>
          </cell>
          <cell r="AM278">
            <v>155893</v>
          </cell>
          <cell r="AN278">
            <v>720394</v>
          </cell>
          <cell r="AO278">
            <v>96726</v>
          </cell>
          <cell r="AP278">
            <v>25379</v>
          </cell>
          <cell r="AQ278">
            <v>122105</v>
          </cell>
          <cell r="AR278">
            <v>163554</v>
          </cell>
          <cell r="AS278">
            <v>28632</v>
          </cell>
          <cell r="AT278">
            <v>192186</v>
          </cell>
          <cell r="AU278">
            <v>194514</v>
          </cell>
          <cell r="AV278">
            <v>32589</v>
          </cell>
          <cell r="AW278">
            <v>227103</v>
          </cell>
          <cell r="AX278">
            <v>114033</v>
          </cell>
          <cell r="AY278">
            <v>25096</v>
          </cell>
          <cell r="AZ278">
            <v>139129</v>
          </cell>
          <cell r="BA278">
            <v>680523</v>
          </cell>
          <cell r="BB278">
            <v>35411</v>
          </cell>
          <cell r="BC278">
            <v>31680</v>
          </cell>
          <cell r="BD278">
            <v>7565</v>
          </cell>
          <cell r="BE278">
            <v>8178</v>
          </cell>
          <cell r="BF278">
            <v>82834</v>
          </cell>
          <cell r="BG278">
            <v>1575</v>
          </cell>
          <cell r="BH278">
            <v>157</v>
          </cell>
          <cell r="BI278">
            <v>169</v>
          </cell>
          <cell r="BJ278">
            <v>850</v>
          </cell>
          <cell r="BK278">
            <v>2751</v>
          </cell>
          <cell r="BL278">
            <v>68873</v>
          </cell>
          <cell r="BM278">
            <v>89373</v>
          </cell>
          <cell r="BN278">
            <v>3969</v>
          </cell>
          <cell r="BO278">
            <v>6495</v>
          </cell>
          <cell r="BP278">
            <v>168710</v>
          </cell>
          <cell r="BQ278">
            <v>83968</v>
          </cell>
          <cell r="BR278">
            <v>73069</v>
          </cell>
          <cell r="BS278">
            <v>5128</v>
          </cell>
          <cell r="BT278">
            <v>11115</v>
          </cell>
          <cell r="BU278">
            <v>173280</v>
          </cell>
          <cell r="BV278">
            <v>427575</v>
          </cell>
          <cell r="BW278">
            <v>24422</v>
          </cell>
          <cell r="BX278">
            <v>24906</v>
          </cell>
          <cell r="BY278">
            <v>11723</v>
          </cell>
          <cell r="BZ278">
            <v>5046</v>
          </cell>
          <cell r="CA278">
            <v>66097</v>
          </cell>
          <cell r="CB278">
            <v>33918</v>
          </cell>
          <cell r="CC278">
            <v>33564</v>
          </cell>
          <cell r="CD278">
            <v>28820</v>
          </cell>
          <cell r="CE278">
            <v>8112</v>
          </cell>
          <cell r="CF278">
            <v>104414</v>
          </cell>
          <cell r="CG278">
            <v>100807</v>
          </cell>
          <cell r="CH278">
            <v>107677</v>
          </cell>
          <cell r="CI278">
            <v>37257</v>
          </cell>
          <cell r="CJ278">
            <v>19480</v>
          </cell>
          <cell r="CK278">
            <v>265221</v>
          </cell>
          <cell r="CL278">
            <v>75437</v>
          </cell>
          <cell r="CM278">
            <v>72989</v>
          </cell>
          <cell r="CN278">
            <v>24053</v>
          </cell>
          <cell r="CO278">
            <v>22047</v>
          </cell>
          <cell r="CP278">
            <v>194526</v>
          </cell>
          <cell r="CQ278">
            <v>630258</v>
          </cell>
          <cell r="CR278">
            <v>27644</v>
          </cell>
          <cell r="CS278">
            <v>27254</v>
          </cell>
          <cell r="CT278">
            <v>12477</v>
          </cell>
          <cell r="CU278">
            <v>8101</v>
          </cell>
          <cell r="CV278">
            <v>75476</v>
          </cell>
          <cell r="CW278">
            <v>56</v>
          </cell>
          <cell r="CX278">
            <v>31</v>
          </cell>
          <cell r="CY278">
            <v>0</v>
          </cell>
          <cell r="CZ278">
            <v>0</v>
          </cell>
          <cell r="DA278">
            <v>87</v>
          </cell>
          <cell r="DB278">
            <v>0</v>
          </cell>
          <cell r="DC278">
            <v>0</v>
          </cell>
          <cell r="DD278">
            <v>0</v>
          </cell>
          <cell r="DE278">
            <v>0</v>
          </cell>
          <cell r="DF278">
            <v>0</v>
          </cell>
          <cell r="DG278">
            <v>10</v>
          </cell>
          <cell r="DH278">
            <v>0</v>
          </cell>
          <cell r="DI278">
            <v>0</v>
          </cell>
          <cell r="DJ278">
            <v>0</v>
          </cell>
          <cell r="DK278">
            <v>10</v>
          </cell>
          <cell r="DL278">
            <v>75573</v>
          </cell>
        </row>
        <row r="279">
          <cell r="A279" t="str">
            <v>РППРыбачийСЗФО</v>
          </cell>
          <cell r="B279" t="str">
            <v>Калининградский</v>
          </cell>
          <cell r="C279" t="str">
            <v>Рыбачий</v>
          </cell>
          <cell r="D279" t="str">
            <v>РПП</v>
          </cell>
          <cell r="E279" t="str">
            <v>РПП</v>
          </cell>
          <cell r="F279" t="str">
            <v>да</v>
          </cell>
          <cell r="G279" t="str">
            <v>СЗФО</v>
          </cell>
          <cell r="H279" t="str">
            <v>Калининградская область</v>
          </cell>
          <cell r="I279" t="str">
            <v>Западный</v>
          </cell>
          <cell r="J279" t="str">
            <v>Сухопутный</v>
          </cell>
          <cell r="K279" t="str">
            <v>нет</v>
          </cell>
          <cell r="L279" t="str">
            <v>Литовская Республика</v>
          </cell>
          <cell r="M279" t="str">
            <v>Нида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6</v>
          </cell>
          <cell r="W279">
            <v>6</v>
          </cell>
          <cell r="X279">
            <v>0</v>
          </cell>
          <cell r="Y279">
            <v>0</v>
          </cell>
          <cell r="Z279">
            <v>0</v>
          </cell>
          <cell r="AA279">
            <v>6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C279">
            <v>0</v>
          </cell>
          <cell r="DD279">
            <v>0</v>
          </cell>
          <cell r="DE279">
            <v>0</v>
          </cell>
          <cell r="DF279">
            <v>0</v>
          </cell>
          <cell r="DG279">
            <v>0</v>
          </cell>
          <cell r="DH279">
            <v>0</v>
          </cell>
          <cell r="DI279">
            <v>0</v>
          </cell>
          <cell r="DJ279">
            <v>0</v>
          </cell>
          <cell r="DK279">
            <v>0</v>
          </cell>
          <cell r="DL279">
            <v>0</v>
          </cell>
        </row>
        <row r="280">
          <cell r="A280" t="str">
            <v>ВППСабеттаУФО</v>
          </cell>
          <cell r="B280" t="str">
            <v>Мурманский</v>
          </cell>
          <cell r="C280" t="str">
            <v>Сабетта</v>
          </cell>
          <cell r="D280" t="str">
            <v>ВПП</v>
          </cell>
          <cell r="E280" t="str">
            <v>ВПП</v>
          </cell>
          <cell r="F280" t="str">
            <v>да</v>
          </cell>
          <cell r="G280" t="str">
            <v>УФО</v>
          </cell>
          <cell r="H280" t="str">
            <v>Ямало-Ненецкий автономный округ</v>
          </cell>
          <cell r="I280" t="str">
            <v>Не является признаком отнесения к МТК</v>
          </cell>
          <cell r="J280" t="str">
            <v>Не является признаком отнесения к МТК</v>
          </cell>
          <cell r="K280" t="str">
            <v>да</v>
          </cell>
          <cell r="L280" t="str">
            <v>не применимо</v>
          </cell>
          <cell r="M280" t="str">
            <v>не применимо</v>
          </cell>
          <cell r="N280">
            <v>0</v>
          </cell>
          <cell r="O280">
            <v>110</v>
          </cell>
          <cell r="P280">
            <v>24</v>
          </cell>
          <cell r="Q280">
            <v>134</v>
          </cell>
          <cell r="R280">
            <v>232</v>
          </cell>
          <cell r="S280">
            <v>18</v>
          </cell>
          <cell r="T280">
            <v>250</v>
          </cell>
          <cell r="U280">
            <v>144</v>
          </cell>
          <cell r="V280">
            <v>89</v>
          </cell>
          <cell r="W280">
            <v>233</v>
          </cell>
          <cell r="X280">
            <v>92</v>
          </cell>
          <cell r="Y280">
            <v>43</v>
          </cell>
          <cell r="Z280">
            <v>135</v>
          </cell>
          <cell r="AA280">
            <v>752</v>
          </cell>
          <cell r="AB280">
            <v>36</v>
          </cell>
          <cell r="AC280">
            <v>0</v>
          </cell>
          <cell r="AD280">
            <v>36</v>
          </cell>
          <cell r="AE280">
            <v>66</v>
          </cell>
          <cell r="AF280">
            <v>0</v>
          </cell>
          <cell r="AG280">
            <v>66</v>
          </cell>
          <cell r="AH280">
            <v>60</v>
          </cell>
          <cell r="AI280">
            <v>18</v>
          </cell>
          <cell r="AJ280">
            <v>78</v>
          </cell>
          <cell r="AK280">
            <v>95</v>
          </cell>
          <cell r="AL280">
            <v>39</v>
          </cell>
          <cell r="AM280">
            <v>134</v>
          </cell>
          <cell r="AN280">
            <v>314</v>
          </cell>
          <cell r="AO280">
            <v>12</v>
          </cell>
          <cell r="AP280">
            <v>0</v>
          </cell>
          <cell r="AQ280">
            <v>12</v>
          </cell>
          <cell r="AR280">
            <v>8</v>
          </cell>
          <cell r="AS280">
            <v>0</v>
          </cell>
          <cell r="AT280">
            <v>8</v>
          </cell>
          <cell r="AU280">
            <v>0</v>
          </cell>
          <cell r="AV280">
            <v>0</v>
          </cell>
          <cell r="AW280">
            <v>0</v>
          </cell>
          <cell r="AX280">
            <v>12</v>
          </cell>
          <cell r="AY280">
            <v>60</v>
          </cell>
          <cell r="AZ280">
            <v>72</v>
          </cell>
          <cell r="BA280">
            <v>92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C280">
            <v>0</v>
          </cell>
          <cell r="DD280">
            <v>0</v>
          </cell>
          <cell r="DE280">
            <v>0</v>
          </cell>
          <cell r="DF280">
            <v>0</v>
          </cell>
          <cell r="DG280">
            <v>0</v>
          </cell>
          <cell r="DH280">
            <v>0</v>
          </cell>
          <cell r="DI280">
            <v>0</v>
          </cell>
          <cell r="DJ280">
            <v>0</v>
          </cell>
          <cell r="DK280">
            <v>0</v>
          </cell>
          <cell r="DL280">
            <v>0</v>
          </cell>
        </row>
        <row r="281">
          <cell r="A281" t="str">
            <v>МППСабеттаУФО</v>
          </cell>
          <cell r="B281" t="str">
            <v>Мурманский</v>
          </cell>
          <cell r="C281" t="str">
            <v>Сабетта</v>
          </cell>
          <cell r="D281" t="str">
            <v>МПП</v>
          </cell>
          <cell r="E281" t="str">
            <v>МПП</v>
          </cell>
          <cell r="F281" t="str">
            <v>да</v>
          </cell>
          <cell r="G281" t="str">
            <v>УФО</v>
          </cell>
          <cell r="H281" t="str">
            <v>Ямало-Ненецкий автономный округ</v>
          </cell>
          <cell r="I281" t="str">
            <v>Арктика</v>
          </cell>
          <cell r="J281" t="str">
            <v>Морской</v>
          </cell>
          <cell r="K281" t="str">
            <v>да</v>
          </cell>
          <cell r="L281" t="str">
            <v>не применимо</v>
          </cell>
          <cell r="M281" t="str">
            <v>не применимо</v>
          </cell>
          <cell r="N281">
            <v>0</v>
          </cell>
          <cell r="O281">
            <v>277</v>
          </cell>
          <cell r="P281">
            <v>213</v>
          </cell>
          <cell r="Q281">
            <v>490</v>
          </cell>
          <cell r="R281">
            <v>263</v>
          </cell>
          <cell r="S281">
            <v>378</v>
          </cell>
          <cell r="T281">
            <v>641</v>
          </cell>
          <cell r="U281">
            <v>332</v>
          </cell>
          <cell r="V281">
            <v>1058</v>
          </cell>
          <cell r="W281">
            <v>1390</v>
          </cell>
          <cell r="X281">
            <v>228</v>
          </cell>
          <cell r="Y281">
            <v>225</v>
          </cell>
          <cell r="Z281">
            <v>453</v>
          </cell>
          <cell r="AA281">
            <v>2974</v>
          </cell>
          <cell r="AB281">
            <v>571</v>
          </cell>
          <cell r="AC281">
            <v>891</v>
          </cell>
          <cell r="AD281">
            <v>1462</v>
          </cell>
          <cell r="AE281">
            <v>582</v>
          </cell>
          <cell r="AF281">
            <v>965</v>
          </cell>
          <cell r="AG281">
            <v>1547</v>
          </cell>
          <cell r="AH281">
            <v>1268</v>
          </cell>
          <cell r="AI281">
            <v>1682</v>
          </cell>
          <cell r="AJ281">
            <v>2950</v>
          </cell>
          <cell r="AK281">
            <v>1486</v>
          </cell>
          <cell r="AL281">
            <v>2296</v>
          </cell>
          <cell r="AM281">
            <v>3782</v>
          </cell>
          <cell r="AN281">
            <v>9741</v>
          </cell>
          <cell r="AO281">
            <v>1539</v>
          </cell>
          <cell r="AP281">
            <v>3457</v>
          </cell>
          <cell r="AQ281">
            <v>4996</v>
          </cell>
          <cell r="AR281">
            <v>1629</v>
          </cell>
          <cell r="AS281">
            <v>3791</v>
          </cell>
          <cell r="AT281">
            <v>5420</v>
          </cell>
          <cell r="AU281">
            <v>1418</v>
          </cell>
          <cell r="AV281">
            <v>3643</v>
          </cell>
          <cell r="AW281">
            <v>5061</v>
          </cell>
          <cell r="AX281">
            <v>1393</v>
          </cell>
          <cell r="AY281">
            <v>3771</v>
          </cell>
          <cell r="AZ281">
            <v>5164</v>
          </cell>
          <cell r="BA281">
            <v>20641</v>
          </cell>
          <cell r="BB281">
            <v>626</v>
          </cell>
          <cell r="BC281">
            <v>594</v>
          </cell>
          <cell r="BD281">
            <v>1984</v>
          </cell>
          <cell r="BE281">
            <v>2000</v>
          </cell>
          <cell r="BF281">
            <v>5204</v>
          </cell>
          <cell r="BG281">
            <v>451</v>
          </cell>
          <cell r="BH281">
            <v>481</v>
          </cell>
          <cell r="BI281">
            <v>1796</v>
          </cell>
          <cell r="BJ281">
            <v>1796</v>
          </cell>
          <cell r="BK281">
            <v>4524</v>
          </cell>
          <cell r="BL281">
            <v>438</v>
          </cell>
          <cell r="BM281">
            <v>553</v>
          </cell>
          <cell r="BN281">
            <v>1759</v>
          </cell>
          <cell r="BO281">
            <v>1730</v>
          </cell>
          <cell r="BP281">
            <v>4480</v>
          </cell>
          <cell r="BQ281">
            <v>527</v>
          </cell>
          <cell r="BR281">
            <v>535</v>
          </cell>
          <cell r="BS281">
            <v>1887</v>
          </cell>
          <cell r="BT281">
            <v>1931</v>
          </cell>
          <cell r="BU281">
            <v>4880</v>
          </cell>
          <cell r="BV281">
            <v>19088</v>
          </cell>
          <cell r="BW281">
            <v>588</v>
          </cell>
          <cell r="BX281">
            <v>546</v>
          </cell>
          <cell r="BY281">
            <v>1758</v>
          </cell>
          <cell r="BZ281">
            <v>1727</v>
          </cell>
          <cell r="CA281">
            <v>4619</v>
          </cell>
          <cell r="CB281">
            <v>618</v>
          </cell>
          <cell r="CC281">
            <v>652</v>
          </cell>
          <cell r="CD281">
            <v>1685</v>
          </cell>
          <cell r="CE281">
            <v>1716</v>
          </cell>
          <cell r="CF281">
            <v>4671</v>
          </cell>
          <cell r="CG281">
            <v>472</v>
          </cell>
          <cell r="CH281">
            <v>468</v>
          </cell>
          <cell r="CI281">
            <v>1780</v>
          </cell>
          <cell r="CJ281">
            <v>1719</v>
          </cell>
          <cell r="CK281">
            <v>4439</v>
          </cell>
          <cell r="CL281">
            <v>575</v>
          </cell>
          <cell r="CM281">
            <v>588</v>
          </cell>
          <cell r="CN281">
            <v>2074</v>
          </cell>
          <cell r="CO281">
            <v>2127</v>
          </cell>
          <cell r="CP281">
            <v>5364</v>
          </cell>
          <cell r="CQ281">
            <v>19093</v>
          </cell>
          <cell r="CR281">
            <v>620</v>
          </cell>
          <cell r="CS281">
            <v>586</v>
          </cell>
          <cell r="CT281">
            <v>1636</v>
          </cell>
          <cell r="CU281">
            <v>1635</v>
          </cell>
          <cell r="CV281">
            <v>4477</v>
          </cell>
          <cell r="CW281">
            <v>690</v>
          </cell>
          <cell r="CX281">
            <v>739</v>
          </cell>
          <cell r="CY281">
            <v>1688</v>
          </cell>
          <cell r="CZ281">
            <v>1662</v>
          </cell>
          <cell r="DA281">
            <v>4779</v>
          </cell>
          <cell r="DB281">
            <v>733</v>
          </cell>
          <cell r="DC281">
            <v>671</v>
          </cell>
          <cell r="DD281">
            <v>1758</v>
          </cell>
          <cell r="DE281">
            <v>1765</v>
          </cell>
          <cell r="DF281">
            <v>4927</v>
          </cell>
          <cell r="DG281">
            <v>812</v>
          </cell>
          <cell r="DH281">
            <v>794</v>
          </cell>
          <cell r="DI281">
            <v>1817</v>
          </cell>
          <cell r="DJ281">
            <v>1782</v>
          </cell>
          <cell r="DK281">
            <v>5205</v>
          </cell>
          <cell r="DL281">
            <v>19388</v>
          </cell>
        </row>
        <row r="282">
          <cell r="A282" t="str">
            <v>МАППСагарчинПФО</v>
          </cell>
          <cell r="B282" t="str">
            <v>Уральский</v>
          </cell>
          <cell r="C282" t="str">
            <v>Сагарчин</v>
          </cell>
          <cell r="D282" t="str">
            <v>АПП</v>
          </cell>
          <cell r="E282" t="str">
            <v>МАПП</v>
          </cell>
          <cell r="F282" t="str">
            <v>да</v>
          </cell>
          <cell r="G282" t="str">
            <v>ПФО</v>
          </cell>
          <cell r="H282" t="str">
            <v>Оренбургская область</v>
          </cell>
          <cell r="I282" t="str">
            <v>Не является признаком отнесения к МТК</v>
          </cell>
          <cell r="J282" t="str">
            <v>Не является признаком отнесения к МТК</v>
          </cell>
          <cell r="K282" t="str">
            <v>нет</v>
          </cell>
          <cell r="L282" t="str">
            <v>Республика Казахстан</v>
          </cell>
          <cell r="M282" t="str">
            <v>Жайсан</v>
          </cell>
          <cell r="N282">
            <v>0</v>
          </cell>
          <cell r="O282">
            <v>44898</v>
          </cell>
          <cell r="P282">
            <v>139071</v>
          </cell>
          <cell r="Q282">
            <v>183969</v>
          </cell>
          <cell r="R282">
            <v>68347</v>
          </cell>
          <cell r="S282">
            <v>254611</v>
          </cell>
          <cell r="T282">
            <v>322958</v>
          </cell>
          <cell r="U282">
            <v>93995</v>
          </cell>
          <cell r="V282">
            <v>323695</v>
          </cell>
          <cell r="W282">
            <v>417690</v>
          </cell>
          <cell r="X282">
            <v>60659</v>
          </cell>
          <cell r="Y282">
            <v>230154</v>
          </cell>
          <cell r="Z282">
            <v>290813</v>
          </cell>
          <cell r="AA282">
            <v>1215430</v>
          </cell>
          <cell r="AB282">
            <v>51658</v>
          </cell>
          <cell r="AC282">
            <v>170587</v>
          </cell>
          <cell r="AD282">
            <v>222245</v>
          </cell>
          <cell r="AE282">
            <v>79305</v>
          </cell>
          <cell r="AF282">
            <v>267965</v>
          </cell>
          <cell r="AG282">
            <v>347270</v>
          </cell>
          <cell r="AH282">
            <v>114823</v>
          </cell>
          <cell r="AI282">
            <v>402923</v>
          </cell>
          <cell r="AJ282">
            <v>517746</v>
          </cell>
          <cell r="AK282">
            <v>73618</v>
          </cell>
          <cell r="AL282">
            <v>318330</v>
          </cell>
          <cell r="AM282">
            <v>391948</v>
          </cell>
          <cell r="AN282">
            <v>1479209</v>
          </cell>
          <cell r="AO282">
            <v>56177</v>
          </cell>
          <cell r="AP282">
            <v>216422</v>
          </cell>
          <cell r="AQ282">
            <v>272599</v>
          </cell>
          <cell r="AR282">
            <v>88220</v>
          </cell>
          <cell r="AS282">
            <v>349536</v>
          </cell>
          <cell r="AT282">
            <v>437756</v>
          </cell>
          <cell r="AU282">
            <v>119885</v>
          </cell>
          <cell r="AV282">
            <v>446584</v>
          </cell>
          <cell r="AW282">
            <v>566469</v>
          </cell>
          <cell r="AX282">
            <v>65195</v>
          </cell>
          <cell r="AY282">
            <v>337859</v>
          </cell>
          <cell r="AZ282">
            <v>403054</v>
          </cell>
          <cell r="BA282">
            <v>1679878</v>
          </cell>
          <cell r="BB282">
            <v>27847</v>
          </cell>
          <cell r="BC282">
            <v>27167</v>
          </cell>
          <cell r="BD282">
            <v>124771</v>
          </cell>
          <cell r="BE282">
            <v>102452</v>
          </cell>
          <cell r="BF282">
            <v>282237</v>
          </cell>
          <cell r="BG282">
            <v>3992</v>
          </cell>
          <cell r="BH282">
            <v>3124</v>
          </cell>
          <cell r="BI282">
            <v>19522</v>
          </cell>
          <cell r="BJ282">
            <v>22532</v>
          </cell>
          <cell r="BK282">
            <v>49170</v>
          </cell>
          <cell r="BL282">
            <v>11679</v>
          </cell>
          <cell r="BM282">
            <v>10233</v>
          </cell>
          <cell r="BN282">
            <v>41126</v>
          </cell>
          <cell r="BO282">
            <v>51552</v>
          </cell>
          <cell r="BP282">
            <v>114590</v>
          </cell>
          <cell r="BQ282">
            <v>11679</v>
          </cell>
          <cell r="BR282">
            <v>8952</v>
          </cell>
          <cell r="BS282">
            <v>43338</v>
          </cell>
          <cell r="BT282">
            <v>41846</v>
          </cell>
          <cell r="BU282">
            <v>105815</v>
          </cell>
          <cell r="BV282">
            <v>551812</v>
          </cell>
          <cell r="BW282">
            <v>7281</v>
          </cell>
          <cell r="BX282">
            <v>6786</v>
          </cell>
          <cell r="BY282">
            <v>30051</v>
          </cell>
          <cell r="BZ282">
            <v>28657</v>
          </cell>
          <cell r="CA282">
            <v>72775</v>
          </cell>
          <cell r="CB282">
            <v>10631</v>
          </cell>
          <cell r="CC282">
            <v>9335</v>
          </cell>
          <cell r="CD282">
            <v>40218</v>
          </cell>
          <cell r="CE282">
            <v>40078</v>
          </cell>
          <cell r="CF282">
            <v>100262</v>
          </cell>
          <cell r="CG282">
            <v>15436</v>
          </cell>
          <cell r="CH282">
            <v>13799</v>
          </cell>
          <cell r="CI282">
            <v>46458</v>
          </cell>
          <cell r="CJ282">
            <v>46273</v>
          </cell>
          <cell r="CK282">
            <v>121966</v>
          </cell>
          <cell r="CL282">
            <v>11003</v>
          </cell>
          <cell r="CM282">
            <v>10832</v>
          </cell>
          <cell r="CN282">
            <v>37322</v>
          </cell>
          <cell r="CO282">
            <v>41951</v>
          </cell>
          <cell r="CP282">
            <v>101108</v>
          </cell>
          <cell r="CQ282">
            <v>396111</v>
          </cell>
          <cell r="CR282">
            <v>10141</v>
          </cell>
          <cell r="CS282">
            <v>9825</v>
          </cell>
          <cell r="CT282">
            <v>29939</v>
          </cell>
          <cell r="CU282">
            <v>35474</v>
          </cell>
          <cell r="CV282">
            <v>85379</v>
          </cell>
          <cell r="CW282">
            <v>28800</v>
          </cell>
          <cell r="CX282">
            <v>33589</v>
          </cell>
          <cell r="CY282">
            <v>61577</v>
          </cell>
          <cell r="CZ282">
            <v>64938</v>
          </cell>
          <cell r="DA282">
            <v>188904</v>
          </cell>
          <cell r="DB282">
            <v>77821</v>
          </cell>
          <cell r="DC282">
            <v>84148</v>
          </cell>
          <cell r="DD282">
            <v>135231</v>
          </cell>
          <cell r="DE282">
            <v>114458</v>
          </cell>
          <cell r="DF282">
            <v>411658</v>
          </cell>
          <cell r="DG282">
            <v>46505</v>
          </cell>
          <cell r="DH282">
            <v>38131</v>
          </cell>
          <cell r="DI282">
            <v>103810</v>
          </cell>
          <cell r="DJ282">
            <v>148653</v>
          </cell>
          <cell r="DK282">
            <v>337099</v>
          </cell>
          <cell r="DL282">
            <v>1023040</v>
          </cell>
        </row>
        <row r="283">
          <cell r="A283" t="str">
            <v>МАППСаллаСЗФО</v>
          </cell>
          <cell r="B283" t="str">
            <v>Мурманский</v>
          </cell>
          <cell r="C283" t="str">
            <v>Салла</v>
          </cell>
          <cell r="D283" t="str">
            <v>АПП</v>
          </cell>
          <cell r="E283" t="str">
            <v>МАПП</v>
          </cell>
          <cell r="F283" t="str">
            <v>да</v>
          </cell>
          <cell r="G283" t="str">
            <v>СЗФО</v>
          </cell>
          <cell r="H283" t="str">
            <v>Мурманская область</v>
          </cell>
          <cell r="I283" t="str">
            <v>Западный</v>
          </cell>
          <cell r="J283" t="str">
            <v>Сухопутный</v>
          </cell>
          <cell r="K283" t="str">
            <v>да</v>
          </cell>
          <cell r="L283" t="str">
            <v>Финляндская Республика</v>
          </cell>
          <cell r="M283" t="str">
            <v>Келлоселькя</v>
          </cell>
          <cell r="N283">
            <v>219000</v>
          </cell>
          <cell r="O283">
            <v>20969</v>
          </cell>
          <cell r="P283">
            <v>13769</v>
          </cell>
          <cell r="Q283">
            <v>34738</v>
          </cell>
          <cell r="R283">
            <v>17855</v>
          </cell>
          <cell r="S283">
            <v>14741</v>
          </cell>
          <cell r="T283">
            <v>32596</v>
          </cell>
          <cell r="U283">
            <v>17170</v>
          </cell>
          <cell r="V283">
            <v>15676</v>
          </cell>
          <cell r="W283">
            <v>32846</v>
          </cell>
          <cell r="X283">
            <v>21015</v>
          </cell>
          <cell r="Y283">
            <v>12794</v>
          </cell>
          <cell r="Z283">
            <v>33809</v>
          </cell>
          <cell r="AA283">
            <v>133989</v>
          </cell>
          <cell r="AB283">
            <v>23034</v>
          </cell>
          <cell r="AC283">
            <v>11686</v>
          </cell>
          <cell r="AD283">
            <v>34720</v>
          </cell>
          <cell r="AE283">
            <v>16690</v>
          </cell>
          <cell r="AF283">
            <v>13369</v>
          </cell>
          <cell r="AG283">
            <v>30059</v>
          </cell>
          <cell r="AH283">
            <v>15699</v>
          </cell>
          <cell r="AI283">
            <v>14972</v>
          </cell>
          <cell r="AJ283">
            <v>30671</v>
          </cell>
          <cell r="AK283">
            <v>18273</v>
          </cell>
          <cell r="AL283">
            <v>13250</v>
          </cell>
          <cell r="AM283">
            <v>31523</v>
          </cell>
          <cell r="AN283">
            <v>126973</v>
          </cell>
          <cell r="AO283">
            <v>18556</v>
          </cell>
          <cell r="AP283">
            <v>11538</v>
          </cell>
          <cell r="AQ283">
            <v>30094</v>
          </cell>
          <cell r="AR283">
            <v>17486</v>
          </cell>
          <cell r="AS283">
            <v>12510</v>
          </cell>
          <cell r="AT283">
            <v>29996</v>
          </cell>
          <cell r="AU283">
            <v>15957</v>
          </cell>
          <cell r="AV283">
            <v>13889</v>
          </cell>
          <cell r="AW283">
            <v>29846</v>
          </cell>
          <cell r="AX283">
            <v>18878</v>
          </cell>
          <cell r="AY283">
            <v>11842</v>
          </cell>
          <cell r="AZ283">
            <v>30720</v>
          </cell>
          <cell r="BA283">
            <v>120656</v>
          </cell>
          <cell r="BB283">
            <v>8391</v>
          </cell>
          <cell r="BC283">
            <v>8572</v>
          </cell>
          <cell r="BD283">
            <v>4383</v>
          </cell>
          <cell r="BE283">
            <v>4411</v>
          </cell>
          <cell r="BF283">
            <v>25757</v>
          </cell>
          <cell r="BG283">
            <v>97</v>
          </cell>
          <cell r="BH283">
            <v>87</v>
          </cell>
          <cell r="BI283">
            <v>89</v>
          </cell>
          <cell r="BJ283">
            <v>93</v>
          </cell>
          <cell r="BK283">
            <v>366</v>
          </cell>
          <cell r="BL283">
            <v>200</v>
          </cell>
          <cell r="BM283">
            <v>222</v>
          </cell>
          <cell r="BN283">
            <v>70</v>
          </cell>
          <cell r="BO283">
            <v>70</v>
          </cell>
          <cell r="BP283">
            <v>562</v>
          </cell>
          <cell r="BQ283">
            <v>179</v>
          </cell>
          <cell r="BR283">
            <v>160</v>
          </cell>
          <cell r="BS283">
            <v>135</v>
          </cell>
          <cell r="BT283">
            <v>142</v>
          </cell>
          <cell r="BU283">
            <v>616</v>
          </cell>
          <cell r="BV283">
            <v>27301</v>
          </cell>
          <cell r="BW283">
            <v>183</v>
          </cell>
          <cell r="BX283">
            <v>208</v>
          </cell>
          <cell r="BY283">
            <v>128</v>
          </cell>
          <cell r="BZ283">
            <v>129</v>
          </cell>
          <cell r="CA283">
            <v>648</v>
          </cell>
          <cell r="CB283">
            <v>390</v>
          </cell>
          <cell r="CC283">
            <v>264</v>
          </cell>
          <cell r="CD283">
            <v>84</v>
          </cell>
          <cell r="CE283">
            <v>82</v>
          </cell>
          <cell r="CF283">
            <v>820</v>
          </cell>
          <cell r="CG283">
            <v>542</v>
          </cell>
          <cell r="CH283">
            <v>614</v>
          </cell>
          <cell r="CI283">
            <v>50</v>
          </cell>
          <cell r="CJ283">
            <v>63</v>
          </cell>
          <cell r="CK283">
            <v>1269</v>
          </cell>
          <cell r="CL283">
            <v>770</v>
          </cell>
          <cell r="CM283">
            <v>672</v>
          </cell>
          <cell r="CN283">
            <v>65</v>
          </cell>
          <cell r="CO283">
            <v>57</v>
          </cell>
          <cell r="CP283">
            <v>1564</v>
          </cell>
          <cell r="CQ283">
            <v>4301</v>
          </cell>
          <cell r="CR283">
            <v>664</v>
          </cell>
          <cell r="CS283">
            <v>667</v>
          </cell>
          <cell r="CT283">
            <v>27</v>
          </cell>
          <cell r="CU283">
            <v>31</v>
          </cell>
          <cell r="CV283">
            <v>1389</v>
          </cell>
          <cell r="CW283">
            <v>785</v>
          </cell>
          <cell r="CX283">
            <v>711</v>
          </cell>
          <cell r="CY283">
            <v>46</v>
          </cell>
          <cell r="CZ283">
            <v>43</v>
          </cell>
          <cell r="DA283">
            <v>1585</v>
          </cell>
          <cell r="DB283">
            <v>1957</v>
          </cell>
          <cell r="DC283">
            <v>2060</v>
          </cell>
          <cell r="DD283">
            <v>528</v>
          </cell>
          <cell r="DE283">
            <v>524</v>
          </cell>
          <cell r="DF283">
            <v>5069</v>
          </cell>
          <cell r="DG283">
            <v>920</v>
          </cell>
          <cell r="DH283">
            <v>732</v>
          </cell>
          <cell r="DI283">
            <v>743</v>
          </cell>
          <cell r="DJ283">
            <v>721</v>
          </cell>
          <cell r="DK283">
            <v>3116</v>
          </cell>
          <cell r="DL283">
            <v>11159</v>
          </cell>
        </row>
        <row r="284">
          <cell r="A284" t="str">
            <v>ВППСамара (Курумоч)ПФО</v>
          </cell>
          <cell r="B284" t="str">
            <v>Волгоградский</v>
          </cell>
          <cell r="C284" t="str">
            <v>Самара (Курумоч)</v>
          </cell>
          <cell r="D284" t="str">
            <v>ВПП</v>
          </cell>
          <cell r="E284" t="str">
            <v>ВПП</v>
          </cell>
          <cell r="F284" t="str">
            <v>да</v>
          </cell>
          <cell r="G284" t="str">
            <v>ПФО</v>
          </cell>
          <cell r="H284" t="str">
            <v>Самарская область</v>
          </cell>
          <cell r="I284" t="str">
            <v>Не является признаком отнесения к МТК</v>
          </cell>
          <cell r="J284" t="str">
            <v>Не является признаком отнесения к МТК</v>
          </cell>
          <cell r="K284" t="str">
            <v>нет</v>
          </cell>
          <cell r="L284" t="str">
            <v>не применимо</v>
          </cell>
          <cell r="M284" t="str">
            <v>не применимо</v>
          </cell>
          <cell r="N284">
            <v>6482400</v>
          </cell>
          <cell r="O284">
            <v>57678</v>
          </cell>
          <cell r="P284">
            <v>21420</v>
          </cell>
          <cell r="Q284">
            <v>79098</v>
          </cell>
          <cell r="R284">
            <v>180676</v>
          </cell>
          <cell r="S284">
            <v>32300</v>
          </cell>
          <cell r="T284">
            <v>212976</v>
          </cell>
          <cell r="U284">
            <v>291088</v>
          </cell>
          <cell r="V284">
            <v>47479</v>
          </cell>
          <cell r="W284">
            <v>338567</v>
          </cell>
          <cell r="X284">
            <v>135470</v>
          </cell>
          <cell r="Y284">
            <v>29580</v>
          </cell>
          <cell r="Z284">
            <v>165050</v>
          </cell>
          <cell r="AA284">
            <v>795691</v>
          </cell>
          <cell r="AB284">
            <v>90572</v>
          </cell>
          <cell r="AC284">
            <v>16100</v>
          </cell>
          <cell r="AD284">
            <v>106672</v>
          </cell>
          <cell r="AE284">
            <v>235358</v>
          </cell>
          <cell r="AF284">
            <v>24653</v>
          </cell>
          <cell r="AG284">
            <v>260011</v>
          </cell>
          <cell r="AH284">
            <v>274848</v>
          </cell>
          <cell r="AI284">
            <v>36269</v>
          </cell>
          <cell r="AJ284">
            <v>311117</v>
          </cell>
          <cell r="AK284">
            <v>120820</v>
          </cell>
          <cell r="AL284">
            <v>19777</v>
          </cell>
          <cell r="AM284">
            <v>140597</v>
          </cell>
          <cell r="AN284">
            <v>818397</v>
          </cell>
          <cell r="AO284">
            <v>74435</v>
          </cell>
          <cell r="AP284">
            <v>14055</v>
          </cell>
          <cell r="AQ284">
            <v>88490</v>
          </cell>
          <cell r="AR284">
            <v>220738</v>
          </cell>
          <cell r="AS284">
            <v>19795</v>
          </cell>
          <cell r="AT284">
            <v>240533</v>
          </cell>
          <cell r="AU284">
            <v>292228</v>
          </cell>
          <cell r="AV284">
            <v>27676</v>
          </cell>
          <cell r="AW284">
            <v>319904</v>
          </cell>
          <cell r="AX284">
            <v>157849</v>
          </cell>
          <cell r="AY284">
            <v>16118</v>
          </cell>
          <cell r="AZ284">
            <v>173967</v>
          </cell>
          <cell r="BA284">
            <v>822894</v>
          </cell>
          <cell r="BB284">
            <v>41658</v>
          </cell>
          <cell r="BC284">
            <v>35849</v>
          </cell>
          <cell r="BD284">
            <v>6473</v>
          </cell>
          <cell r="BE284">
            <v>4450</v>
          </cell>
          <cell r="BF284">
            <v>88430</v>
          </cell>
          <cell r="BG284">
            <v>369</v>
          </cell>
          <cell r="BH284">
            <v>54</v>
          </cell>
          <cell r="BI284">
            <v>28</v>
          </cell>
          <cell r="BJ284">
            <v>42</v>
          </cell>
          <cell r="BK284">
            <v>493</v>
          </cell>
          <cell r="BL284">
            <v>428</v>
          </cell>
          <cell r="BM284">
            <v>339</v>
          </cell>
          <cell r="BN284">
            <v>172</v>
          </cell>
          <cell r="BO284">
            <v>1076</v>
          </cell>
          <cell r="BP284">
            <v>2015</v>
          </cell>
          <cell r="BQ284">
            <v>21379</v>
          </cell>
          <cell r="BR284">
            <v>18049</v>
          </cell>
          <cell r="BS284">
            <v>2202</v>
          </cell>
          <cell r="BT284">
            <v>1511</v>
          </cell>
          <cell r="BU284">
            <v>43141</v>
          </cell>
          <cell r="BV284">
            <v>134079</v>
          </cell>
          <cell r="BW284">
            <v>14547</v>
          </cell>
          <cell r="BX284">
            <v>14808</v>
          </cell>
          <cell r="BY284">
            <v>10997</v>
          </cell>
          <cell r="BZ284">
            <v>2214</v>
          </cell>
          <cell r="CA284">
            <v>42566</v>
          </cell>
          <cell r="CB284">
            <v>32808</v>
          </cell>
          <cell r="CC284">
            <v>40777</v>
          </cell>
          <cell r="CD284">
            <v>26150</v>
          </cell>
          <cell r="CE284">
            <v>4571</v>
          </cell>
          <cell r="CF284">
            <v>104306</v>
          </cell>
          <cell r="CG284">
            <v>129128</v>
          </cell>
          <cell r="CH284">
            <v>130788</v>
          </cell>
          <cell r="CI284">
            <v>26313</v>
          </cell>
          <cell r="CJ284">
            <v>10450</v>
          </cell>
          <cell r="CK284">
            <v>296679</v>
          </cell>
          <cell r="CL284">
            <v>77155</v>
          </cell>
          <cell r="CM284">
            <v>68916</v>
          </cell>
          <cell r="CN284">
            <v>22017</v>
          </cell>
          <cell r="CO284">
            <v>21308</v>
          </cell>
          <cell r="CP284">
            <v>189396</v>
          </cell>
          <cell r="CQ284">
            <v>632947</v>
          </cell>
          <cell r="CR284">
            <v>27681</v>
          </cell>
          <cell r="CS284">
            <v>24464</v>
          </cell>
          <cell r="CT284">
            <v>21251</v>
          </cell>
          <cell r="CU284">
            <v>10984</v>
          </cell>
          <cell r="CV284">
            <v>84380</v>
          </cell>
          <cell r="CW284">
            <v>12717</v>
          </cell>
          <cell r="CX284">
            <v>19444</v>
          </cell>
          <cell r="CY284">
            <v>24091</v>
          </cell>
          <cell r="CZ284">
            <v>13025</v>
          </cell>
          <cell r="DA284">
            <v>69277</v>
          </cell>
          <cell r="DB284">
            <v>69765</v>
          </cell>
          <cell r="DC284">
            <v>73591</v>
          </cell>
          <cell r="DD284">
            <v>27607</v>
          </cell>
          <cell r="DE284">
            <v>23393</v>
          </cell>
          <cell r="DF284">
            <v>194356</v>
          </cell>
          <cell r="DG284">
            <v>46946</v>
          </cell>
          <cell r="DH284">
            <v>47536</v>
          </cell>
          <cell r="DI284">
            <v>14171</v>
          </cell>
          <cell r="DJ284">
            <v>21903</v>
          </cell>
          <cell r="DK284">
            <v>130556</v>
          </cell>
          <cell r="DL284">
            <v>478569</v>
          </cell>
        </row>
        <row r="285">
          <cell r="A285" t="str">
            <v>ВППСанкт-Петербург (Пулково)СЗФО</v>
          </cell>
          <cell r="B285" t="str">
            <v>Санкт-Петербургский</v>
          </cell>
          <cell r="C285" t="str">
            <v>Санкт-Петербург (Пулково)</v>
          </cell>
          <cell r="D285" t="str">
            <v>ВПП</v>
          </cell>
          <cell r="E285" t="str">
            <v>ВПП</v>
          </cell>
          <cell r="F285" t="str">
            <v>да</v>
          </cell>
          <cell r="G285" t="str">
            <v>СЗФО</v>
          </cell>
          <cell r="H285" t="str">
            <v>г. Санкт-Петербург</v>
          </cell>
          <cell r="I285" t="str">
            <v>Не является признаком отнесения к МТК</v>
          </cell>
          <cell r="J285" t="str">
            <v>Не является признаком отнесения к МТК</v>
          </cell>
          <cell r="K285" t="str">
            <v>нет</v>
          </cell>
          <cell r="L285" t="str">
            <v>не применимо</v>
          </cell>
          <cell r="M285" t="str">
            <v>не применимо</v>
          </cell>
          <cell r="N285">
            <v>20673600</v>
          </cell>
          <cell r="O285">
            <v>533985</v>
          </cell>
          <cell r="P285">
            <v>310829</v>
          </cell>
          <cell r="Q285">
            <v>844814</v>
          </cell>
          <cell r="R285">
            <v>1038915</v>
          </cell>
          <cell r="S285">
            <v>608208</v>
          </cell>
          <cell r="T285">
            <v>1647123</v>
          </cell>
          <cell r="U285">
            <v>1673754</v>
          </cell>
          <cell r="V285">
            <v>876399</v>
          </cell>
          <cell r="W285">
            <v>2550153</v>
          </cell>
          <cell r="X285">
            <v>763597</v>
          </cell>
          <cell r="Y285">
            <v>424040</v>
          </cell>
          <cell r="Z285">
            <v>1187637</v>
          </cell>
          <cell r="AA285">
            <v>6229727</v>
          </cell>
          <cell r="AB285">
            <v>666087</v>
          </cell>
          <cell r="AC285">
            <v>361899</v>
          </cell>
          <cell r="AD285">
            <v>1027986</v>
          </cell>
          <cell r="AE285">
            <v>1288285</v>
          </cell>
          <cell r="AF285">
            <v>730758</v>
          </cell>
          <cell r="AG285">
            <v>2019043</v>
          </cell>
          <cell r="AH285">
            <v>1810698</v>
          </cell>
          <cell r="AI285">
            <v>944206</v>
          </cell>
          <cell r="AJ285">
            <v>2754904</v>
          </cell>
          <cell r="AK285">
            <v>919226</v>
          </cell>
          <cell r="AL285">
            <v>513692</v>
          </cell>
          <cell r="AM285">
            <v>1432918</v>
          </cell>
          <cell r="AN285">
            <v>7234851</v>
          </cell>
          <cell r="AO285">
            <v>742640</v>
          </cell>
          <cell r="AP285">
            <v>432615</v>
          </cell>
          <cell r="AQ285">
            <v>1175255</v>
          </cell>
          <cell r="AR285">
            <v>1301569</v>
          </cell>
          <cell r="AS285">
            <v>766447</v>
          </cell>
          <cell r="AT285">
            <v>2068016</v>
          </cell>
          <cell r="AU285">
            <v>1804836</v>
          </cell>
          <cell r="AV285">
            <v>1029726</v>
          </cell>
          <cell r="AW285">
            <v>2834562</v>
          </cell>
          <cell r="AX285">
            <v>998914</v>
          </cell>
          <cell r="AY285">
            <v>566294</v>
          </cell>
          <cell r="AZ285">
            <v>1565208</v>
          </cell>
          <cell r="BA285">
            <v>7643041</v>
          </cell>
          <cell r="BB285">
            <v>322975</v>
          </cell>
          <cell r="BC285">
            <v>316848</v>
          </cell>
          <cell r="BD285">
            <v>193245</v>
          </cell>
          <cell r="BE285">
            <v>193558</v>
          </cell>
          <cell r="BF285">
            <v>1026626</v>
          </cell>
          <cell r="BG285">
            <v>3986</v>
          </cell>
          <cell r="BH285">
            <v>1185</v>
          </cell>
          <cell r="BI285">
            <v>711</v>
          </cell>
          <cell r="BJ285">
            <v>6737</v>
          </cell>
          <cell r="BK285">
            <v>12619</v>
          </cell>
          <cell r="BL285">
            <v>108597</v>
          </cell>
          <cell r="BM285">
            <v>130177</v>
          </cell>
          <cell r="BN285">
            <v>5794</v>
          </cell>
          <cell r="BO285">
            <v>35322</v>
          </cell>
          <cell r="BP285">
            <v>279890</v>
          </cell>
          <cell r="BQ285">
            <v>111797</v>
          </cell>
          <cell r="BR285">
            <v>98385</v>
          </cell>
          <cell r="BS285">
            <v>11957</v>
          </cell>
          <cell r="BT285">
            <v>52976</v>
          </cell>
          <cell r="BU285">
            <v>275115</v>
          </cell>
          <cell r="BV285">
            <v>1594250</v>
          </cell>
          <cell r="BW285">
            <v>67801</v>
          </cell>
          <cell r="BX285">
            <v>72462</v>
          </cell>
          <cell r="BY285">
            <v>26065</v>
          </cell>
          <cell r="BZ285">
            <v>23887</v>
          </cell>
          <cell r="CA285">
            <v>190215</v>
          </cell>
          <cell r="CB285">
            <v>119773</v>
          </cell>
          <cell r="CC285">
            <v>135553</v>
          </cell>
          <cell r="CD285">
            <v>99198</v>
          </cell>
          <cell r="CE285">
            <v>57136</v>
          </cell>
          <cell r="CF285">
            <v>411660</v>
          </cell>
          <cell r="CG285">
            <v>388160</v>
          </cell>
          <cell r="CH285">
            <v>407485</v>
          </cell>
          <cell r="CI285">
            <v>137908</v>
          </cell>
          <cell r="CJ285">
            <v>99818</v>
          </cell>
          <cell r="CK285">
            <v>1033371</v>
          </cell>
          <cell r="CL285">
            <v>371180</v>
          </cell>
          <cell r="CM285">
            <v>341345</v>
          </cell>
          <cell r="CN285">
            <v>144527</v>
          </cell>
          <cell r="CO285">
            <v>135333</v>
          </cell>
          <cell r="CP285">
            <v>992385</v>
          </cell>
          <cell r="CQ285">
            <v>2627631</v>
          </cell>
          <cell r="CR285">
            <v>175920</v>
          </cell>
          <cell r="CS285">
            <v>188679</v>
          </cell>
          <cell r="CT285">
            <v>114944</v>
          </cell>
          <cell r="CU285">
            <v>91487</v>
          </cell>
          <cell r="CV285">
            <v>571030</v>
          </cell>
          <cell r="CW285">
            <v>120792</v>
          </cell>
          <cell r="CX285">
            <v>144321</v>
          </cell>
          <cell r="CY285">
            <v>90055</v>
          </cell>
          <cell r="CZ285">
            <v>85335</v>
          </cell>
          <cell r="DA285">
            <v>440503</v>
          </cell>
          <cell r="DB285">
            <v>219946</v>
          </cell>
          <cell r="DC285">
            <v>230825</v>
          </cell>
          <cell r="DD285">
            <v>124547</v>
          </cell>
          <cell r="DE285">
            <v>124324</v>
          </cell>
          <cell r="DF285">
            <v>699642</v>
          </cell>
          <cell r="DG285">
            <v>170884</v>
          </cell>
          <cell r="DH285">
            <v>188164</v>
          </cell>
          <cell r="DI285">
            <v>93233</v>
          </cell>
          <cell r="DJ285">
            <v>126393</v>
          </cell>
          <cell r="DK285">
            <v>578674</v>
          </cell>
          <cell r="DL285">
            <v>2289849</v>
          </cell>
        </row>
        <row r="286">
          <cell r="A286" t="str">
            <v>ЖДППСанкт-Петербург-ФинляндскийСЗФО</v>
          </cell>
          <cell r="B286" t="str">
            <v>Санкт-Петербургский</v>
          </cell>
          <cell r="C286" t="str">
            <v>Санкт-Петербург-Финляндский</v>
          </cell>
          <cell r="D286" t="str">
            <v>ЖДПП</v>
          </cell>
          <cell r="E286" t="str">
            <v>ЖДПП</v>
          </cell>
          <cell r="F286" t="str">
            <v>да</v>
          </cell>
          <cell r="G286" t="str">
            <v>СЗФО</v>
          </cell>
          <cell r="H286" t="str">
            <v>г. Санкт-Петербург</v>
          </cell>
          <cell r="I286" t="str">
            <v>Не является признаком отнесения к МТК</v>
          </cell>
          <cell r="J286" t="str">
            <v>Не является признаком отнесения к МТК</v>
          </cell>
          <cell r="K286" t="str">
            <v>нет</v>
          </cell>
          <cell r="L286" t="str">
            <v>Финляндская Республика</v>
          </cell>
          <cell r="M286" t="str">
            <v>Вайниккала</v>
          </cell>
          <cell r="N286">
            <v>1065800</v>
          </cell>
          <cell r="O286">
            <v>71854</v>
          </cell>
          <cell r="P286">
            <v>27439</v>
          </cell>
          <cell r="Q286">
            <v>99293</v>
          </cell>
          <cell r="R286">
            <v>74410</v>
          </cell>
          <cell r="S286">
            <v>57511</v>
          </cell>
          <cell r="T286">
            <v>131921</v>
          </cell>
          <cell r="U286">
            <v>77661</v>
          </cell>
          <cell r="V286">
            <v>65830</v>
          </cell>
          <cell r="W286">
            <v>143491</v>
          </cell>
          <cell r="X286">
            <v>74392</v>
          </cell>
          <cell r="Y286">
            <v>36266</v>
          </cell>
          <cell r="Z286">
            <v>110658</v>
          </cell>
          <cell r="AA286">
            <v>485363</v>
          </cell>
          <cell r="AB286">
            <v>68525</v>
          </cell>
          <cell r="AC286">
            <v>25818</v>
          </cell>
          <cell r="AD286">
            <v>94343</v>
          </cell>
          <cell r="AE286">
            <v>67449</v>
          </cell>
          <cell r="AF286">
            <v>62577</v>
          </cell>
          <cell r="AG286">
            <v>130026</v>
          </cell>
          <cell r="AH286">
            <v>74377</v>
          </cell>
          <cell r="AI286">
            <v>70376</v>
          </cell>
          <cell r="AJ286">
            <v>144753</v>
          </cell>
          <cell r="AK286">
            <v>76045</v>
          </cell>
          <cell r="AL286">
            <v>38269</v>
          </cell>
          <cell r="AM286">
            <v>114314</v>
          </cell>
          <cell r="AN286">
            <v>483436</v>
          </cell>
          <cell r="AO286">
            <v>78693</v>
          </cell>
          <cell r="AP286">
            <v>29921</v>
          </cell>
          <cell r="AQ286">
            <v>108614</v>
          </cell>
          <cell r="AR286">
            <v>81286</v>
          </cell>
          <cell r="AS286">
            <v>64148</v>
          </cell>
          <cell r="AT286">
            <v>145434</v>
          </cell>
          <cell r="AU286">
            <v>89819</v>
          </cell>
          <cell r="AV286">
            <v>77100</v>
          </cell>
          <cell r="AW286">
            <v>166919</v>
          </cell>
          <cell r="AX286">
            <v>92348</v>
          </cell>
          <cell r="AY286">
            <v>41197</v>
          </cell>
          <cell r="AZ286">
            <v>133545</v>
          </cell>
          <cell r="BA286">
            <v>554512</v>
          </cell>
          <cell r="BB286">
            <v>37653</v>
          </cell>
          <cell r="BC286">
            <v>38619</v>
          </cell>
          <cell r="BD286">
            <v>10561</v>
          </cell>
          <cell r="BE286">
            <v>12190</v>
          </cell>
          <cell r="BF286">
            <v>99023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99023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5</v>
          </cell>
          <cell r="CC286">
            <v>2</v>
          </cell>
          <cell r="CD286">
            <v>47</v>
          </cell>
          <cell r="CE286">
            <v>3</v>
          </cell>
          <cell r="CF286">
            <v>57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2195</v>
          </cell>
          <cell r="CM286">
            <v>1621</v>
          </cell>
          <cell r="CN286">
            <v>399</v>
          </cell>
          <cell r="CO286">
            <v>274</v>
          </cell>
          <cell r="CP286">
            <v>4489</v>
          </cell>
          <cell r="CQ286">
            <v>4546</v>
          </cell>
          <cell r="CR286">
            <v>11480</v>
          </cell>
          <cell r="CS286">
            <v>18040</v>
          </cell>
          <cell r="CT286">
            <v>1383</v>
          </cell>
          <cell r="CU286">
            <v>1540</v>
          </cell>
          <cell r="CV286">
            <v>32443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  <cell r="DD286">
            <v>0</v>
          </cell>
          <cell r="DE286">
            <v>0</v>
          </cell>
          <cell r="DF286">
            <v>0</v>
          </cell>
          <cell r="DG286">
            <v>0</v>
          </cell>
          <cell r="DH286">
            <v>0</v>
          </cell>
          <cell r="DI286">
            <v>0</v>
          </cell>
          <cell r="DJ286">
            <v>0</v>
          </cell>
          <cell r="DK286">
            <v>0</v>
          </cell>
          <cell r="DL286">
            <v>32443</v>
          </cell>
        </row>
        <row r="287">
          <cell r="A287" t="str">
            <v>ВППСаранскПФО</v>
          </cell>
          <cell r="B287" t="str">
            <v>Волгоградский</v>
          </cell>
          <cell r="C287" t="str">
            <v>Саранск</v>
          </cell>
          <cell r="D287" t="str">
            <v>ВПП</v>
          </cell>
          <cell r="E287" t="str">
            <v>ВПП</v>
          </cell>
          <cell r="F287" t="str">
            <v>нет</v>
          </cell>
          <cell r="G287" t="str">
            <v>ПФО</v>
          </cell>
          <cell r="H287" t="str">
            <v>Республика Мордовия</v>
          </cell>
          <cell r="I287" t="str">
            <v>Не является признаком отнесения к МТК</v>
          </cell>
          <cell r="J287" t="str">
            <v>Не является признаком отнесения к МТК</v>
          </cell>
          <cell r="K287" t="str">
            <v>нет</v>
          </cell>
          <cell r="L287" t="str">
            <v>не применимо</v>
          </cell>
          <cell r="M287" t="str">
            <v>не применимо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2</v>
          </cell>
          <cell r="AF287">
            <v>496</v>
          </cell>
          <cell r="AG287">
            <v>498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498</v>
          </cell>
          <cell r="AO287">
            <v>0</v>
          </cell>
          <cell r="AP287">
            <v>0</v>
          </cell>
          <cell r="AQ287">
            <v>0</v>
          </cell>
          <cell r="AR287">
            <v>15</v>
          </cell>
          <cell r="AS287">
            <v>86</v>
          </cell>
          <cell r="AT287">
            <v>101</v>
          </cell>
          <cell r="AU287">
            <v>98</v>
          </cell>
          <cell r="AV287">
            <v>9</v>
          </cell>
          <cell r="AW287">
            <v>107</v>
          </cell>
          <cell r="AX287">
            <v>0</v>
          </cell>
          <cell r="AY287">
            <v>0</v>
          </cell>
          <cell r="AZ287">
            <v>0</v>
          </cell>
          <cell r="BA287">
            <v>208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  <cell r="DD287">
            <v>0</v>
          </cell>
          <cell r="DE287">
            <v>0</v>
          </cell>
          <cell r="DF287">
            <v>0</v>
          </cell>
          <cell r="DG287">
            <v>0</v>
          </cell>
          <cell r="DH287">
            <v>0</v>
          </cell>
          <cell r="DI287">
            <v>0</v>
          </cell>
          <cell r="DJ287">
            <v>0</v>
          </cell>
          <cell r="DK287">
            <v>0</v>
          </cell>
          <cell r="DL287">
            <v>0</v>
          </cell>
        </row>
        <row r="288">
          <cell r="A288" t="str">
            <v>ВППСаратов (Гагарин)ПФО</v>
          </cell>
          <cell r="B288" t="str">
            <v>Волгоградский</v>
          </cell>
          <cell r="C288" t="str">
            <v>Саратов (Гагарин)</v>
          </cell>
          <cell r="D288" t="str">
            <v>ВПП</v>
          </cell>
          <cell r="E288" t="str">
            <v>ВПП</v>
          </cell>
          <cell r="F288" t="str">
            <v>да</v>
          </cell>
          <cell r="G288" t="str">
            <v>ПФО</v>
          </cell>
          <cell r="H288" t="str">
            <v>Саратовская область</v>
          </cell>
          <cell r="I288" t="str">
            <v>Не является признаком отнесения к МТК</v>
          </cell>
          <cell r="J288" t="str">
            <v>Не является признаком отнесения к МТК</v>
          </cell>
          <cell r="K288" t="str">
            <v>нет</v>
          </cell>
          <cell r="L288" t="str">
            <v>не применимо</v>
          </cell>
          <cell r="M288" t="str">
            <v>не применимо</v>
          </cell>
          <cell r="N288">
            <v>5606400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1</v>
          </cell>
          <cell r="AP288">
            <v>18</v>
          </cell>
          <cell r="AQ288">
            <v>19</v>
          </cell>
          <cell r="AR288">
            <v>2307</v>
          </cell>
          <cell r="AS288">
            <v>84</v>
          </cell>
          <cell r="AT288">
            <v>2391</v>
          </cell>
          <cell r="AU288">
            <v>7914</v>
          </cell>
          <cell r="AV288">
            <v>442</v>
          </cell>
          <cell r="AW288">
            <v>8356</v>
          </cell>
          <cell r="AX288">
            <v>7240</v>
          </cell>
          <cell r="AY288">
            <v>132</v>
          </cell>
          <cell r="AZ288">
            <v>7372</v>
          </cell>
          <cell r="BA288">
            <v>18138</v>
          </cell>
          <cell r="BB288">
            <v>738</v>
          </cell>
          <cell r="BC288">
            <v>391</v>
          </cell>
          <cell r="BD288">
            <v>58</v>
          </cell>
          <cell r="BE288">
            <v>57</v>
          </cell>
          <cell r="BF288">
            <v>1244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43</v>
          </cell>
          <cell r="BM288">
            <v>38</v>
          </cell>
          <cell r="BN288">
            <v>26</v>
          </cell>
          <cell r="BO288">
            <v>42</v>
          </cell>
          <cell r="BP288">
            <v>149</v>
          </cell>
          <cell r="BQ288">
            <v>50</v>
          </cell>
          <cell r="BR288">
            <v>31</v>
          </cell>
          <cell r="BS288">
            <v>104</v>
          </cell>
          <cell r="BT288">
            <v>83</v>
          </cell>
          <cell r="BU288">
            <v>268</v>
          </cell>
          <cell r="BV288">
            <v>1661</v>
          </cell>
          <cell r="BW288">
            <v>11</v>
          </cell>
          <cell r="BX288">
            <v>16</v>
          </cell>
          <cell r="BY288">
            <v>38</v>
          </cell>
          <cell r="BZ288">
            <v>44</v>
          </cell>
          <cell r="CA288">
            <v>109</v>
          </cell>
          <cell r="CB288">
            <v>477</v>
          </cell>
          <cell r="CC288">
            <v>393</v>
          </cell>
          <cell r="CD288">
            <v>5021</v>
          </cell>
          <cell r="CE288">
            <v>260</v>
          </cell>
          <cell r="CF288">
            <v>6151</v>
          </cell>
          <cell r="CG288">
            <v>8488</v>
          </cell>
          <cell r="CH288">
            <v>8910</v>
          </cell>
          <cell r="CI288">
            <v>8883</v>
          </cell>
          <cell r="CJ288">
            <v>1348</v>
          </cell>
          <cell r="CK288">
            <v>27629</v>
          </cell>
          <cell r="CL288">
            <v>9550</v>
          </cell>
          <cell r="CM288">
            <v>8716</v>
          </cell>
          <cell r="CN288">
            <v>3876</v>
          </cell>
          <cell r="CO288">
            <v>3511</v>
          </cell>
          <cell r="CP288">
            <v>25653</v>
          </cell>
          <cell r="CQ288">
            <v>59542</v>
          </cell>
          <cell r="CR288">
            <v>1549</v>
          </cell>
          <cell r="CS288">
            <v>1244</v>
          </cell>
          <cell r="CT288">
            <v>1903</v>
          </cell>
          <cell r="CU288">
            <v>1004</v>
          </cell>
          <cell r="CV288">
            <v>5700</v>
          </cell>
          <cell r="CW288">
            <v>13</v>
          </cell>
          <cell r="CX288">
            <v>9</v>
          </cell>
          <cell r="CY288">
            <v>1</v>
          </cell>
          <cell r="CZ288">
            <v>1</v>
          </cell>
          <cell r="DA288">
            <v>24</v>
          </cell>
          <cell r="DB288">
            <v>96</v>
          </cell>
          <cell r="DC288">
            <v>77</v>
          </cell>
          <cell r="DD288">
            <v>44</v>
          </cell>
          <cell r="DE288">
            <v>47</v>
          </cell>
          <cell r="DF288">
            <v>264</v>
          </cell>
          <cell r="DG288">
            <v>227</v>
          </cell>
          <cell r="DH288">
            <v>377</v>
          </cell>
          <cell r="DI288">
            <v>127</v>
          </cell>
          <cell r="DJ288">
            <v>158</v>
          </cell>
          <cell r="DK288">
            <v>889</v>
          </cell>
          <cell r="DL288">
            <v>6877</v>
          </cell>
        </row>
        <row r="289">
          <cell r="A289" t="str">
            <v>ДАППСветлыйПФО</v>
          </cell>
          <cell r="B289" t="str">
            <v>Уральский</v>
          </cell>
          <cell r="C289" t="str">
            <v>Светлый</v>
          </cell>
          <cell r="D289" t="str">
            <v>АПП</v>
          </cell>
          <cell r="E289" t="str">
            <v>ДАПП</v>
          </cell>
          <cell r="F289" t="str">
            <v>да</v>
          </cell>
          <cell r="G289" t="str">
            <v>ПФО</v>
          </cell>
          <cell r="H289" t="str">
            <v>Оренбургская область</v>
          </cell>
          <cell r="I289" t="str">
            <v>Не является признаком отнесения к МТК</v>
          </cell>
          <cell r="J289" t="str">
            <v>Не является признаком отнесения к МТК</v>
          </cell>
          <cell r="K289" t="str">
            <v>нет</v>
          </cell>
          <cell r="L289" t="str">
            <v>Республика Казахстан</v>
          </cell>
          <cell r="M289" t="str">
            <v>Карашатау</v>
          </cell>
          <cell r="N289">
            <v>0</v>
          </cell>
          <cell r="O289">
            <v>1966</v>
          </cell>
          <cell r="P289">
            <v>1356</v>
          </cell>
          <cell r="Q289">
            <v>3322</v>
          </cell>
          <cell r="R289">
            <v>4066</v>
          </cell>
          <cell r="S289">
            <v>3503</v>
          </cell>
          <cell r="T289">
            <v>7569</v>
          </cell>
          <cell r="U289">
            <v>5879</v>
          </cell>
          <cell r="V289">
            <v>7515</v>
          </cell>
          <cell r="W289">
            <v>13394</v>
          </cell>
          <cell r="X289">
            <v>3301</v>
          </cell>
          <cell r="Y289">
            <v>3050</v>
          </cell>
          <cell r="Z289">
            <v>6351</v>
          </cell>
          <cell r="AA289">
            <v>30636</v>
          </cell>
          <cell r="AB289">
            <v>2040</v>
          </cell>
          <cell r="AC289">
            <v>1882</v>
          </cell>
          <cell r="AD289">
            <v>3922</v>
          </cell>
          <cell r="AE289">
            <v>3437</v>
          </cell>
          <cell r="AF289">
            <v>4407</v>
          </cell>
          <cell r="AG289">
            <v>7844</v>
          </cell>
          <cell r="AH289">
            <v>5110</v>
          </cell>
          <cell r="AI289">
            <v>7327</v>
          </cell>
          <cell r="AJ289">
            <v>12437</v>
          </cell>
          <cell r="AK289">
            <v>2970</v>
          </cell>
          <cell r="AL289">
            <v>3484</v>
          </cell>
          <cell r="AM289">
            <v>6454</v>
          </cell>
          <cell r="AN289">
            <v>30657</v>
          </cell>
          <cell r="AO289">
            <v>1965</v>
          </cell>
          <cell r="AP289">
            <v>2212</v>
          </cell>
          <cell r="AQ289">
            <v>4177</v>
          </cell>
          <cell r="AR289">
            <v>3490</v>
          </cell>
          <cell r="AS289">
            <v>3378</v>
          </cell>
          <cell r="AT289">
            <v>6868</v>
          </cell>
          <cell r="AU289">
            <v>5233</v>
          </cell>
          <cell r="AV289">
            <v>5084</v>
          </cell>
          <cell r="AW289">
            <v>10317</v>
          </cell>
          <cell r="AX289">
            <v>2931</v>
          </cell>
          <cell r="AY289">
            <v>2589</v>
          </cell>
          <cell r="AZ289">
            <v>5520</v>
          </cell>
          <cell r="BA289">
            <v>26882</v>
          </cell>
          <cell r="BB289">
            <v>642</v>
          </cell>
          <cell r="BC289">
            <v>594</v>
          </cell>
          <cell r="BD289">
            <v>494</v>
          </cell>
          <cell r="BE289">
            <v>528</v>
          </cell>
          <cell r="BF289">
            <v>2258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2258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1349</v>
          </cell>
          <cell r="DC289">
            <v>3337</v>
          </cell>
          <cell r="DD289">
            <v>887</v>
          </cell>
          <cell r="DE289">
            <v>856</v>
          </cell>
          <cell r="DF289">
            <v>6429</v>
          </cell>
          <cell r="DG289">
            <v>1000</v>
          </cell>
          <cell r="DH289">
            <v>909</v>
          </cell>
          <cell r="DI289">
            <v>562</v>
          </cell>
          <cell r="DJ289">
            <v>571</v>
          </cell>
          <cell r="DK289">
            <v>3042</v>
          </cell>
          <cell r="DL289">
            <v>9471</v>
          </cell>
        </row>
        <row r="290">
          <cell r="A290" t="str">
            <v>МАППСветогорскСЗФО</v>
          </cell>
          <cell r="B290" t="str">
            <v>Санкт-Петербургский</v>
          </cell>
          <cell r="C290" t="str">
            <v>Светогорск</v>
          </cell>
          <cell r="D290" t="str">
            <v>АПП</v>
          </cell>
          <cell r="E290" t="str">
            <v>МАПП</v>
          </cell>
          <cell r="F290" t="str">
            <v>да</v>
          </cell>
          <cell r="G290" t="str">
            <v>СЗФО</v>
          </cell>
          <cell r="H290" t="str">
            <v>Ленинградская область</v>
          </cell>
          <cell r="I290" t="str">
            <v>Западный</v>
          </cell>
          <cell r="J290" t="str">
            <v>Сухопутный</v>
          </cell>
          <cell r="K290" t="str">
            <v>нет</v>
          </cell>
          <cell r="L290" t="str">
            <v>Финляндская Республика</v>
          </cell>
          <cell r="M290" t="str">
            <v>Иматра</v>
          </cell>
          <cell r="N290">
            <v>0</v>
          </cell>
          <cell r="O290">
            <v>255303</v>
          </cell>
          <cell r="P290">
            <v>98668</v>
          </cell>
          <cell r="Q290">
            <v>353971</v>
          </cell>
          <cell r="R290">
            <v>255779</v>
          </cell>
          <cell r="S290">
            <v>107448</v>
          </cell>
          <cell r="T290">
            <v>363227</v>
          </cell>
          <cell r="U290">
            <v>337637</v>
          </cell>
          <cell r="V290">
            <v>110196</v>
          </cell>
          <cell r="W290">
            <v>447833</v>
          </cell>
          <cell r="X290">
            <v>295343</v>
          </cell>
          <cell r="Y290">
            <v>98092</v>
          </cell>
          <cell r="Z290">
            <v>393435</v>
          </cell>
          <cell r="AA290">
            <v>1558466</v>
          </cell>
          <cell r="AB290">
            <v>276276</v>
          </cell>
          <cell r="AC290">
            <v>91189</v>
          </cell>
          <cell r="AD290">
            <v>367465</v>
          </cell>
          <cell r="AE290">
            <v>269662</v>
          </cell>
          <cell r="AF290">
            <v>102103</v>
          </cell>
          <cell r="AG290">
            <v>371765</v>
          </cell>
          <cell r="AH290">
            <v>317228</v>
          </cell>
          <cell r="AI290">
            <v>95860</v>
          </cell>
          <cell r="AJ290">
            <v>413088</v>
          </cell>
          <cell r="AK290">
            <v>294395</v>
          </cell>
          <cell r="AL290">
            <v>96334</v>
          </cell>
          <cell r="AM290">
            <v>390729</v>
          </cell>
          <cell r="AN290">
            <v>1543047</v>
          </cell>
          <cell r="AO290">
            <v>272469</v>
          </cell>
          <cell r="AP290">
            <v>79250</v>
          </cell>
          <cell r="AQ290">
            <v>351719</v>
          </cell>
          <cell r="AR290">
            <v>285144</v>
          </cell>
          <cell r="AS290">
            <v>92659</v>
          </cell>
          <cell r="AT290">
            <v>377803</v>
          </cell>
          <cell r="AU290">
            <v>341326</v>
          </cell>
          <cell r="AV290">
            <v>97882</v>
          </cell>
          <cell r="AW290">
            <v>439208</v>
          </cell>
          <cell r="AX290">
            <v>339538</v>
          </cell>
          <cell r="AY290">
            <v>88694</v>
          </cell>
          <cell r="AZ290">
            <v>428232</v>
          </cell>
          <cell r="BA290">
            <v>1596962</v>
          </cell>
          <cell r="BB290">
            <v>160683</v>
          </cell>
          <cell r="BC290">
            <v>137264</v>
          </cell>
          <cell r="BD290">
            <v>35660</v>
          </cell>
          <cell r="BE290">
            <v>34679</v>
          </cell>
          <cell r="BF290">
            <v>368286</v>
          </cell>
          <cell r="BG290">
            <v>6014</v>
          </cell>
          <cell r="BH290">
            <v>7079</v>
          </cell>
          <cell r="BI290">
            <v>1452</v>
          </cell>
          <cell r="BJ290">
            <v>596</v>
          </cell>
          <cell r="BK290">
            <v>15141</v>
          </cell>
          <cell r="BL290">
            <v>6672</v>
          </cell>
          <cell r="BM290">
            <v>8787</v>
          </cell>
          <cell r="BN290">
            <v>1692</v>
          </cell>
          <cell r="BO290">
            <v>690</v>
          </cell>
          <cell r="BP290">
            <v>17841</v>
          </cell>
          <cell r="BQ290">
            <v>8557</v>
          </cell>
          <cell r="BR290">
            <v>10847</v>
          </cell>
          <cell r="BS290">
            <v>1645</v>
          </cell>
          <cell r="BT290">
            <v>716</v>
          </cell>
          <cell r="BU290">
            <v>21765</v>
          </cell>
          <cell r="BV290">
            <v>423033</v>
          </cell>
          <cell r="BW290">
            <v>7953</v>
          </cell>
          <cell r="BX290">
            <v>10230</v>
          </cell>
          <cell r="BY290">
            <v>1515</v>
          </cell>
          <cell r="BZ290">
            <v>731</v>
          </cell>
          <cell r="CA290">
            <v>20429</v>
          </cell>
          <cell r="CB290">
            <v>7712</v>
          </cell>
          <cell r="CC290">
            <v>10096</v>
          </cell>
          <cell r="CD290">
            <v>1716</v>
          </cell>
          <cell r="CE290">
            <v>779</v>
          </cell>
          <cell r="CF290">
            <v>20303</v>
          </cell>
          <cell r="CG290">
            <v>6267</v>
          </cell>
          <cell r="CH290">
            <v>8924</v>
          </cell>
          <cell r="CI290">
            <v>1700</v>
          </cell>
          <cell r="CJ290">
            <v>742</v>
          </cell>
          <cell r="CK290">
            <v>17633</v>
          </cell>
          <cell r="CL290">
            <v>5691</v>
          </cell>
          <cell r="CM290">
            <v>8554</v>
          </cell>
          <cell r="CN290">
            <v>1574</v>
          </cell>
          <cell r="CO290">
            <v>828</v>
          </cell>
          <cell r="CP290">
            <v>16647</v>
          </cell>
          <cell r="CQ290">
            <v>75012</v>
          </cell>
          <cell r="CR290">
            <v>5270</v>
          </cell>
          <cell r="CS290">
            <v>7591</v>
          </cell>
          <cell r="CT290">
            <v>889</v>
          </cell>
          <cell r="CU290">
            <v>534</v>
          </cell>
          <cell r="CV290">
            <v>14284</v>
          </cell>
          <cell r="CW290">
            <v>1305</v>
          </cell>
          <cell r="CX290">
            <v>1516</v>
          </cell>
          <cell r="CY290">
            <v>404</v>
          </cell>
          <cell r="CZ290">
            <v>240</v>
          </cell>
          <cell r="DA290">
            <v>3465</v>
          </cell>
          <cell r="DB290">
            <v>47837</v>
          </cell>
          <cell r="DC290">
            <v>59501</v>
          </cell>
          <cell r="DD290">
            <v>4786</v>
          </cell>
          <cell r="DE290">
            <v>4920</v>
          </cell>
          <cell r="DF290">
            <v>117044</v>
          </cell>
          <cell r="DG290">
            <v>13249</v>
          </cell>
          <cell r="DH290">
            <v>11886</v>
          </cell>
          <cell r="DI290">
            <v>5690</v>
          </cell>
          <cell r="DJ290">
            <v>5656</v>
          </cell>
          <cell r="DK290">
            <v>36481</v>
          </cell>
          <cell r="DL290">
            <v>171274</v>
          </cell>
        </row>
        <row r="291">
          <cell r="A291" t="str">
            <v>ЖДПП ПУПСветогорскСЗФО</v>
          </cell>
          <cell r="B291" t="str">
            <v>Санкт-Петербургский</v>
          </cell>
          <cell r="C291" t="str">
            <v>Светогорск</v>
          </cell>
          <cell r="D291" t="str">
            <v>ЖДПП</v>
          </cell>
          <cell r="E291" t="str">
            <v>ЖДПП ПУП</v>
          </cell>
          <cell r="F291" t="str">
            <v>да</v>
          </cell>
          <cell r="G291" t="str">
            <v>СЗФО</v>
          </cell>
          <cell r="H291" t="str">
            <v>Ленинградская область</v>
          </cell>
          <cell r="I291" t="str">
            <v>Западный</v>
          </cell>
          <cell r="J291" t="str">
            <v>Сухопутный</v>
          </cell>
          <cell r="K291" t="str">
            <v>нет</v>
          </cell>
          <cell r="L291" t="str">
            <v>Финляндская Республика</v>
          </cell>
          <cell r="M291" t="str">
            <v>Иматра</v>
          </cell>
          <cell r="N291">
            <v>0</v>
          </cell>
          <cell r="O291">
            <v>1368</v>
          </cell>
          <cell r="P291">
            <v>0</v>
          </cell>
          <cell r="Q291">
            <v>1368</v>
          </cell>
          <cell r="R291">
            <v>1424</v>
          </cell>
          <cell r="S291">
            <v>0</v>
          </cell>
          <cell r="T291">
            <v>1424</v>
          </cell>
          <cell r="U291">
            <v>1316</v>
          </cell>
          <cell r="V291">
            <v>0</v>
          </cell>
          <cell r="W291">
            <v>1316</v>
          </cell>
          <cell r="X291">
            <v>1188</v>
          </cell>
          <cell r="Y291">
            <v>0</v>
          </cell>
          <cell r="Z291">
            <v>1188</v>
          </cell>
          <cell r="AA291">
            <v>5296</v>
          </cell>
          <cell r="AB291">
            <v>1172</v>
          </cell>
          <cell r="AC291">
            <v>0</v>
          </cell>
          <cell r="AD291">
            <v>1172</v>
          </cell>
          <cell r="AE291">
            <v>1280</v>
          </cell>
          <cell r="AF291">
            <v>0</v>
          </cell>
          <cell r="AG291">
            <v>1280</v>
          </cell>
          <cell r="AH291">
            <v>1256</v>
          </cell>
          <cell r="AI291">
            <v>0</v>
          </cell>
          <cell r="AJ291">
            <v>1256</v>
          </cell>
          <cell r="AK291">
            <v>1428</v>
          </cell>
          <cell r="AL291">
            <v>0</v>
          </cell>
          <cell r="AM291">
            <v>1428</v>
          </cell>
          <cell r="AN291">
            <v>5136</v>
          </cell>
          <cell r="AO291">
            <v>1272</v>
          </cell>
          <cell r="AP291">
            <v>0</v>
          </cell>
          <cell r="AQ291">
            <v>1272</v>
          </cell>
          <cell r="AR291">
            <v>1344</v>
          </cell>
          <cell r="AS291">
            <v>0</v>
          </cell>
          <cell r="AT291">
            <v>1344</v>
          </cell>
          <cell r="AU291">
            <v>1462</v>
          </cell>
          <cell r="AV291">
            <v>19</v>
          </cell>
          <cell r="AW291">
            <v>1481</v>
          </cell>
          <cell r="AX291">
            <v>1396</v>
          </cell>
          <cell r="AY291">
            <v>0</v>
          </cell>
          <cell r="AZ291">
            <v>1396</v>
          </cell>
          <cell r="BA291">
            <v>5493</v>
          </cell>
          <cell r="BB291">
            <v>674</v>
          </cell>
          <cell r="BC291">
            <v>674</v>
          </cell>
          <cell r="BD291">
            <v>0</v>
          </cell>
          <cell r="BE291">
            <v>0</v>
          </cell>
          <cell r="BF291">
            <v>1348</v>
          </cell>
          <cell r="BG291">
            <v>716</v>
          </cell>
          <cell r="BH291">
            <v>716</v>
          </cell>
          <cell r="BI291">
            <v>0</v>
          </cell>
          <cell r="BJ291">
            <v>0</v>
          </cell>
          <cell r="BK291">
            <v>1432</v>
          </cell>
          <cell r="BL291">
            <v>698</v>
          </cell>
          <cell r="BM291">
            <v>698</v>
          </cell>
          <cell r="BN291">
            <v>0</v>
          </cell>
          <cell r="BO291">
            <v>0</v>
          </cell>
          <cell r="BP291">
            <v>1396</v>
          </cell>
          <cell r="BQ291">
            <v>666</v>
          </cell>
          <cell r="BR291">
            <v>666</v>
          </cell>
          <cell r="BS291">
            <v>0</v>
          </cell>
          <cell r="BT291">
            <v>0</v>
          </cell>
          <cell r="BU291">
            <v>1332</v>
          </cell>
          <cell r="BV291">
            <v>5508</v>
          </cell>
          <cell r="BW291">
            <v>662</v>
          </cell>
          <cell r="BX291">
            <v>662</v>
          </cell>
          <cell r="BY291">
            <v>0</v>
          </cell>
          <cell r="BZ291">
            <v>0</v>
          </cell>
          <cell r="CA291">
            <v>1324</v>
          </cell>
          <cell r="CB291">
            <v>698</v>
          </cell>
          <cell r="CC291">
            <v>698</v>
          </cell>
          <cell r="CD291">
            <v>0</v>
          </cell>
          <cell r="CE291">
            <v>0</v>
          </cell>
          <cell r="CF291">
            <v>1396</v>
          </cell>
          <cell r="CG291">
            <v>708</v>
          </cell>
          <cell r="CH291">
            <v>708</v>
          </cell>
          <cell r="CI291">
            <v>0</v>
          </cell>
          <cell r="CJ291">
            <v>0</v>
          </cell>
          <cell r="CK291">
            <v>1416</v>
          </cell>
          <cell r="CL291">
            <v>584</v>
          </cell>
          <cell r="CM291">
            <v>584</v>
          </cell>
          <cell r="CN291">
            <v>0</v>
          </cell>
          <cell r="CO291">
            <v>0</v>
          </cell>
          <cell r="CP291">
            <v>1168</v>
          </cell>
          <cell r="CQ291">
            <v>5304</v>
          </cell>
          <cell r="CR291">
            <v>408</v>
          </cell>
          <cell r="CS291">
            <v>408</v>
          </cell>
          <cell r="CT291">
            <v>0</v>
          </cell>
          <cell r="CU291">
            <v>0</v>
          </cell>
          <cell r="CV291">
            <v>816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  <cell r="DD291">
            <v>0</v>
          </cell>
          <cell r="DE291">
            <v>0</v>
          </cell>
          <cell r="DF291">
            <v>0</v>
          </cell>
          <cell r="DG291">
            <v>0</v>
          </cell>
          <cell r="DH291">
            <v>0</v>
          </cell>
          <cell r="DI291">
            <v>0</v>
          </cell>
          <cell r="DJ291">
            <v>0</v>
          </cell>
          <cell r="DK291">
            <v>0</v>
          </cell>
          <cell r="DL291">
            <v>816</v>
          </cell>
        </row>
        <row r="292">
          <cell r="A292" t="str">
            <v>ЖДППСебежСЗФО</v>
          </cell>
          <cell r="B292" t="str">
            <v>Псковский</v>
          </cell>
          <cell r="C292" t="str">
            <v>Себеж</v>
          </cell>
          <cell r="D292" t="str">
            <v>ЖДПП</v>
          </cell>
          <cell r="E292" t="str">
            <v>ЖДПП</v>
          </cell>
          <cell r="F292" t="str">
            <v>да</v>
          </cell>
          <cell r="G292" t="str">
            <v>СЗФО</v>
          </cell>
          <cell r="H292" t="str">
            <v>Псковская область</v>
          </cell>
          <cell r="I292" t="str">
            <v>Западный</v>
          </cell>
          <cell r="J292" t="str">
            <v>Сухопутный</v>
          </cell>
          <cell r="K292" t="str">
            <v>нет</v>
          </cell>
          <cell r="L292" t="str">
            <v>Латвийская Республика</v>
          </cell>
          <cell r="M292" t="str">
            <v>Зилупе</v>
          </cell>
          <cell r="N292">
            <v>0</v>
          </cell>
          <cell r="O292">
            <v>25884</v>
          </cell>
          <cell r="P292">
            <v>14529</v>
          </cell>
          <cell r="Q292">
            <v>40413</v>
          </cell>
          <cell r="R292">
            <v>24493</v>
          </cell>
          <cell r="S292">
            <v>16588</v>
          </cell>
          <cell r="T292">
            <v>41081</v>
          </cell>
          <cell r="U292">
            <v>35105</v>
          </cell>
          <cell r="V292">
            <v>19581</v>
          </cell>
          <cell r="W292">
            <v>54686</v>
          </cell>
          <cell r="X292">
            <v>21531</v>
          </cell>
          <cell r="Y292">
            <v>15175</v>
          </cell>
          <cell r="Z292">
            <v>36706</v>
          </cell>
          <cell r="AA292">
            <v>172886</v>
          </cell>
          <cell r="AB292">
            <v>24042</v>
          </cell>
          <cell r="AC292">
            <v>12654</v>
          </cell>
          <cell r="AD292">
            <v>36696</v>
          </cell>
          <cell r="AE292">
            <v>26978</v>
          </cell>
          <cell r="AF292">
            <v>16906</v>
          </cell>
          <cell r="AG292">
            <v>43884</v>
          </cell>
          <cell r="AH292">
            <v>34311</v>
          </cell>
          <cell r="AI292">
            <v>21194</v>
          </cell>
          <cell r="AJ292">
            <v>55505</v>
          </cell>
          <cell r="AK292">
            <v>21028</v>
          </cell>
          <cell r="AL292">
            <v>15342</v>
          </cell>
          <cell r="AM292">
            <v>36370</v>
          </cell>
          <cell r="AN292">
            <v>172455</v>
          </cell>
          <cell r="AO292">
            <v>20075</v>
          </cell>
          <cell r="AP292">
            <v>12440</v>
          </cell>
          <cell r="AQ292">
            <v>32515</v>
          </cell>
          <cell r="AR292">
            <v>25470</v>
          </cell>
          <cell r="AS292">
            <v>16738</v>
          </cell>
          <cell r="AT292">
            <v>42208</v>
          </cell>
          <cell r="AU292">
            <v>32740</v>
          </cell>
          <cell r="AV292">
            <v>20214</v>
          </cell>
          <cell r="AW292">
            <v>52954</v>
          </cell>
          <cell r="AX292">
            <v>19343</v>
          </cell>
          <cell r="AY292">
            <v>13079</v>
          </cell>
          <cell r="AZ292">
            <v>32422</v>
          </cell>
          <cell r="BA292">
            <v>160099</v>
          </cell>
          <cell r="BB292">
            <v>10030</v>
          </cell>
          <cell r="BC292">
            <v>10103</v>
          </cell>
          <cell r="BD292">
            <v>5159</v>
          </cell>
          <cell r="BE292">
            <v>5835</v>
          </cell>
          <cell r="BF292">
            <v>31127</v>
          </cell>
          <cell r="BG292">
            <v>1007</v>
          </cell>
          <cell r="BH292">
            <v>996</v>
          </cell>
          <cell r="BI292">
            <v>8</v>
          </cell>
          <cell r="BJ292">
            <v>1</v>
          </cell>
          <cell r="BK292">
            <v>2012</v>
          </cell>
          <cell r="BL292">
            <v>742</v>
          </cell>
          <cell r="BM292">
            <v>743</v>
          </cell>
          <cell r="BN292">
            <v>24</v>
          </cell>
          <cell r="BO292">
            <v>8</v>
          </cell>
          <cell r="BP292">
            <v>1517</v>
          </cell>
          <cell r="BQ292">
            <v>1012</v>
          </cell>
          <cell r="BR292">
            <v>1004</v>
          </cell>
          <cell r="BS292">
            <v>37</v>
          </cell>
          <cell r="BT292">
            <v>7</v>
          </cell>
          <cell r="BU292">
            <v>2060</v>
          </cell>
          <cell r="BV292">
            <v>36716</v>
          </cell>
          <cell r="BW292">
            <v>1229</v>
          </cell>
          <cell r="BX292">
            <v>1225</v>
          </cell>
          <cell r="BY292">
            <v>12</v>
          </cell>
          <cell r="BZ292">
            <v>0</v>
          </cell>
          <cell r="CA292">
            <v>2466</v>
          </cell>
          <cell r="CB292">
            <v>829</v>
          </cell>
          <cell r="CC292">
            <v>831</v>
          </cell>
          <cell r="CD292">
            <v>20</v>
          </cell>
          <cell r="CE292">
            <v>3</v>
          </cell>
          <cell r="CF292">
            <v>1683</v>
          </cell>
          <cell r="CG292">
            <v>741</v>
          </cell>
          <cell r="CH292">
            <v>739</v>
          </cell>
          <cell r="CI292">
            <v>25</v>
          </cell>
          <cell r="CJ292">
            <v>3</v>
          </cell>
          <cell r="CK292">
            <v>1508</v>
          </cell>
          <cell r="CL292">
            <v>1548</v>
          </cell>
          <cell r="CM292">
            <v>1543</v>
          </cell>
          <cell r="CN292">
            <v>50</v>
          </cell>
          <cell r="CO292">
            <v>5</v>
          </cell>
          <cell r="CP292">
            <v>3146</v>
          </cell>
          <cell r="CQ292">
            <v>8803</v>
          </cell>
          <cell r="CR292">
            <v>1659</v>
          </cell>
          <cell r="CS292">
            <v>1658</v>
          </cell>
          <cell r="CT292">
            <v>25</v>
          </cell>
          <cell r="CU292">
            <v>0</v>
          </cell>
          <cell r="CV292">
            <v>3342</v>
          </cell>
          <cell r="CW292">
            <v>1325</v>
          </cell>
          <cell r="CX292">
            <v>1325</v>
          </cell>
          <cell r="CY292">
            <v>13</v>
          </cell>
          <cell r="CZ292">
            <v>1</v>
          </cell>
          <cell r="DA292">
            <v>2664</v>
          </cell>
          <cell r="DB292">
            <v>706</v>
          </cell>
          <cell r="DC292">
            <v>696</v>
          </cell>
          <cell r="DD292">
            <v>8</v>
          </cell>
          <cell r="DE292">
            <v>0</v>
          </cell>
          <cell r="DF292">
            <v>1410</v>
          </cell>
          <cell r="DG292">
            <v>777</v>
          </cell>
          <cell r="DH292">
            <v>778</v>
          </cell>
          <cell r="DI292">
            <v>15</v>
          </cell>
          <cell r="DJ292">
            <v>2</v>
          </cell>
          <cell r="DK292">
            <v>1572</v>
          </cell>
          <cell r="DL292">
            <v>8988</v>
          </cell>
        </row>
        <row r="293">
          <cell r="A293" t="str">
            <v>МППСевастопольЮФО</v>
          </cell>
          <cell r="B293" t="str">
            <v>Крымский</v>
          </cell>
          <cell r="C293" t="str">
            <v>Севастополь</v>
          </cell>
          <cell r="D293" t="str">
            <v>МПП</v>
          </cell>
          <cell r="E293" t="str">
            <v>МПП</v>
          </cell>
          <cell r="F293" t="str">
            <v>да</v>
          </cell>
          <cell r="G293" t="str">
            <v>ЮФО</v>
          </cell>
          <cell r="H293" t="str">
            <v>г. Севастополь</v>
          </cell>
          <cell r="I293" t="str">
            <v>АЧБ</v>
          </cell>
          <cell r="J293" t="str">
            <v>Морской</v>
          </cell>
          <cell r="K293" t="str">
            <v>нет</v>
          </cell>
          <cell r="L293" t="str">
            <v>не применимо</v>
          </cell>
          <cell r="M293" t="str">
            <v>не применимо</v>
          </cell>
          <cell r="N293">
            <v>0</v>
          </cell>
          <cell r="O293">
            <v>119</v>
          </cell>
          <cell r="P293">
            <v>603</v>
          </cell>
          <cell r="Q293">
            <v>722</v>
          </cell>
          <cell r="R293">
            <v>486</v>
          </cell>
          <cell r="S293">
            <v>570</v>
          </cell>
          <cell r="T293">
            <v>1056</v>
          </cell>
          <cell r="U293">
            <v>437</v>
          </cell>
          <cell r="V293">
            <v>1492</v>
          </cell>
          <cell r="W293">
            <v>1929</v>
          </cell>
          <cell r="X293">
            <v>374</v>
          </cell>
          <cell r="Y293">
            <v>1312</v>
          </cell>
          <cell r="Z293">
            <v>1686</v>
          </cell>
          <cell r="AA293">
            <v>5393</v>
          </cell>
          <cell r="AB293">
            <v>123</v>
          </cell>
          <cell r="AC293">
            <v>663</v>
          </cell>
          <cell r="AD293">
            <v>786</v>
          </cell>
          <cell r="AE293">
            <v>207</v>
          </cell>
          <cell r="AF293">
            <v>467</v>
          </cell>
          <cell r="AG293">
            <v>674</v>
          </cell>
          <cell r="AH293">
            <v>312</v>
          </cell>
          <cell r="AI293">
            <v>653</v>
          </cell>
          <cell r="AJ293">
            <v>965</v>
          </cell>
          <cell r="AK293">
            <v>270</v>
          </cell>
          <cell r="AL293">
            <v>330</v>
          </cell>
          <cell r="AM293">
            <v>600</v>
          </cell>
          <cell r="AN293">
            <v>3025</v>
          </cell>
          <cell r="AO293">
            <v>351</v>
          </cell>
          <cell r="AP293">
            <v>218</v>
          </cell>
          <cell r="AQ293">
            <v>569</v>
          </cell>
          <cell r="AR293">
            <v>419</v>
          </cell>
          <cell r="AS293">
            <v>206</v>
          </cell>
          <cell r="AT293">
            <v>625</v>
          </cell>
          <cell r="AU293">
            <v>573</v>
          </cell>
          <cell r="AV293">
            <v>453</v>
          </cell>
          <cell r="AW293">
            <v>1026</v>
          </cell>
          <cell r="AX293">
            <v>354</v>
          </cell>
          <cell r="AY293">
            <v>315</v>
          </cell>
          <cell r="AZ293">
            <v>669</v>
          </cell>
          <cell r="BA293">
            <v>2889</v>
          </cell>
          <cell r="BB293">
            <v>119</v>
          </cell>
          <cell r="BC293">
            <v>29</v>
          </cell>
          <cell r="BD293">
            <v>133</v>
          </cell>
          <cell r="BE293">
            <v>124</v>
          </cell>
          <cell r="BF293">
            <v>405</v>
          </cell>
          <cell r="BG293">
            <v>134</v>
          </cell>
          <cell r="BH293">
            <v>323</v>
          </cell>
          <cell r="BI293">
            <v>34</v>
          </cell>
          <cell r="BJ293">
            <v>48</v>
          </cell>
          <cell r="BK293">
            <v>539</v>
          </cell>
          <cell r="BL293">
            <v>321</v>
          </cell>
          <cell r="BM293">
            <v>201</v>
          </cell>
          <cell r="BN293">
            <v>83</v>
          </cell>
          <cell r="BO293">
            <v>71</v>
          </cell>
          <cell r="BP293">
            <v>676</v>
          </cell>
          <cell r="BQ293">
            <v>67</v>
          </cell>
          <cell r="BR293">
            <v>107</v>
          </cell>
          <cell r="BS293">
            <v>2</v>
          </cell>
          <cell r="BT293">
            <v>1</v>
          </cell>
          <cell r="BU293">
            <v>177</v>
          </cell>
          <cell r="BV293">
            <v>1797</v>
          </cell>
          <cell r="BW293">
            <v>142</v>
          </cell>
          <cell r="BX293">
            <v>187</v>
          </cell>
          <cell r="BY293">
            <v>100</v>
          </cell>
          <cell r="BZ293">
            <v>100</v>
          </cell>
          <cell r="CA293">
            <v>529</v>
          </cell>
          <cell r="CB293">
            <v>252</v>
          </cell>
          <cell r="CC293">
            <v>192</v>
          </cell>
          <cell r="CD293">
            <v>64</v>
          </cell>
          <cell r="CE293">
            <v>42</v>
          </cell>
          <cell r="CF293">
            <v>550</v>
          </cell>
          <cell r="CG293">
            <v>198</v>
          </cell>
          <cell r="CH293">
            <v>163</v>
          </cell>
          <cell r="CI293">
            <v>72</v>
          </cell>
          <cell r="CJ293">
            <v>91</v>
          </cell>
          <cell r="CK293">
            <v>524</v>
          </cell>
          <cell r="CL293">
            <v>359</v>
          </cell>
          <cell r="CM293">
            <v>404</v>
          </cell>
          <cell r="CN293">
            <v>59</v>
          </cell>
          <cell r="CO293">
            <v>56</v>
          </cell>
          <cell r="CP293">
            <v>878</v>
          </cell>
          <cell r="CQ293">
            <v>2481</v>
          </cell>
          <cell r="CR293">
            <v>234</v>
          </cell>
          <cell r="CS293">
            <v>118</v>
          </cell>
          <cell r="CT293">
            <v>20</v>
          </cell>
          <cell r="CU293">
            <v>20</v>
          </cell>
          <cell r="CV293">
            <v>392</v>
          </cell>
          <cell r="CW293">
            <v>231</v>
          </cell>
          <cell r="CX293">
            <v>248</v>
          </cell>
          <cell r="CY293">
            <v>62</v>
          </cell>
          <cell r="CZ293">
            <v>60</v>
          </cell>
          <cell r="DA293">
            <v>601</v>
          </cell>
          <cell r="DB293">
            <v>236</v>
          </cell>
          <cell r="DC293">
            <v>207</v>
          </cell>
          <cell r="DD293">
            <v>25</v>
          </cell>
          <cell r="DE293">
            <v>26</v>
          </cell>
          <cell r="DF293">
            <v>494</v>
          </cell>
          <cell r="DG293">
            <v>209</v>
          </cell>
          <cell r="DH293">
            <v>232</v>
          </cell>
          <cell r="DI293">
            <v>45</v>
          </cell>
          <cell r="DJ293">
            <v>27</v>
          </cell>
          <cell r="DK293">
            <v>513</v>
          </cell>
          <cell r="DL293">
            <v>2000</v>
          </cell>
        </row>
        <row r="294">
          <cell r="A294" t="str">
            <v>ВППСимферопольЮФО</v>
          </cell>
          <cell r="B294" t="str">
            <v>Крымский</v>
          </cell>
          <cell r="C294" t="str">
            <v>Симферополь</v>
          </cell>
          <cell r="D294" t="str">
            <v>ВПП</v>
          </cell>
          <cell r="E294" t="str">
            <v>ВПП</v>
          </cell>
          <cell r="F294" t="str">
            <v>да</v>
          </cell>
          <cell r="G294" t="str">
            <v>ЮФО</v>
          </cell>
          <cell r="H294" t="str">
            <v>Республика Крым</v>
          </cell>
          <cell r="I294" t="str">
            <v>Не является признаком отнесения к МТК</v>
          </cell>
          <cell r="J294" t="str">
            <v>Не является признаком отнесения к МТК</v>
          </cell>
          <cell r="K294" t="str">
            <v>нет</v>
          </cell>
          <cell r="L294" t="str">
            <v>не применимо</v>
          </cell>
          <cell r="M294" t="str">
            <v>не применимо</v>
          </cell>
          <cell r="N294">
            <v>2190000</v>
          </cell>
          <cell r="O294">
            <v>0</v>
          </cell>
          <cell r="P294">
            <v>0</v>
          </cell>
          <cell r="Q294">
            <v>0</v>
          </cell>
          <cell r="R294">
            <v>10</v>
          </cell>
          <cell r="S294">
            <v>0</v>
          </cell>
          <cell r="T294">
            <v>10</v>
          </cell>
          <cell r="U294">
            <v>6</v>
          </cell>
          <cell r="V294">
            <v>1</v>
          </cell>
          <cell r="W294">
            <v>7</v>
          </cell>
          <cell r="X294">
            <v>0</v>
          </cell>
          <cell r="Y294">
            <v>0</v>
          </cell>
          <cell r="Z294">
            <v>0</v>
          </cell>
          <cell r="AA294">
            <v>17</v>
          </cell>
          <cell r="AB294">
            <v>5</v>
          </cell>
          <cell r="AC294">
            <v>4</v>
          </cell>
          <cell r="AD294">
            <v>9</v>
          </cell>
          <cell r="AE294">
            <v>0</v>
          </cell>
          <cell r="AF294">
            <v>0</v>
          </cell>
          <cell r="AG294">
            <v>0</v>
          </cell>
          <cell r="AH294">
            <v>37</v>
          </cell>
          <cell r="AI294">
            <v>0</v>
          </cell>
          <cell r="AJ294">
            <v>37</v>
          </cell>
          <cell r="AK294">
            <v>45</v>
          </cell>
          <cell r="AL294">
            <v>0</v>
          </cell>
          <cell r="AM294">
            <v>45</v>
          </cell>
          <cell r="AN294">
            <v>91</v>
          </cell>
          <cell r="AO294">
            <v>0</v>
          </cell>
          <cell r="AP294">
            <v>0</v>
          </cell>
          <cell r="AQ294">
            <v>0</v>
          </cell>
          <cell r="AR294">
            <v>44</v>
          </cell>
          <cell r="AS294">
            <v>0</v>
          </cell>
          <cell r="AT294">
            <v>44</v>
          </cell>
          <cell r="AU294">
            <v>1</v>
          </cell>
          <cell r="AV294">
            <v>0</v>
          </cell>
          <cell r="AW294">
            <v>1</v>
          </cell>
          <cell r="AX294">
            <v>0</v>
          </cell>
          <cell r="AY294">
            <v>0</v>
          </cell>
          <cell r="AZ294">
            <v>0</v>
          </cell>
          <cell r="BA294">
            <v>45</v>
          </cell>
          <cell r="BB294">
            <v>81</v>
          </cell>
          <cell r="BC294">
            <v>0</v>
          </cell>
          <cell r="BD294">
            <v>0</v>
          </cell>
          <cell r="BE294">
            <v>0</v>
          </cell>
          <cell r="BF294">
            <v>81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81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  <cell r="DF294">
            <v>0</v>
          </cell>
          <cell r="DG294">
            <v>0</v>
          </cell>
          <cell r="DH294">
            <v>0</v>
          </cell>
          <cell r="DI294">
            <v>0</v>
          </cell>
          <cell r="DJ294">
            <v>0</v>
          </cell>
          <cell r="DK294">
            <v>0</v>
          </cell>
          <cell r="DL294">
            <v>0</v>
          </cell>
        </row>
        <row r="295">
          <cell r="A295" t="str">
            <v>ЖДППСимферопольЮФО</v>
          </cell>
          <cell r="B295" t="str">
            <v>Крымский</v>
          </cell>
          <cell r="C295" t="str">
            <v>Симферополь</v>
          </cell>
          <cell r="D295" t="str">
            <v>ЖДПП</v>
          </cell>
          <cell r="E295" t="str">
            <v>ЖДПП</v>
          </cell>
          <cell r="F295" t="str">
            <v>нет</v>
          </cell>
          <cell r="G295" t="str">
            <v>ЮФО</v>
          </cell>
          <cell r="H295" t="str">
            <v>Республика Крым</v>
          </cell>
          <cell r="I295" t="str">
            <v>Не является признаком отнесения к МТК</v>
          </cell>
          <cell r="J295" t="str">
            <v>Не является признаком отнесения к МТК</v>
          </cell>
          <cell r="K295" t="str">
            <v>нет</v>
          </cell>
          <cell r="L295" t="str">
            <v>не применимо (Херсонская обл.)</v>
          </cell>
          <cell r="M295" t="str">
            <v>не определен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  <cell r="DD295">
            <v>0</v>
          </cell>
          <cell r="DE295">
            <v>0</v>
          </cell>
          <cell r="DF295">
            <v>0</v>
          </cell>
          <cell r="DG295">
            <v>0</v>
          </cell>
          <cell r="DH295">
            <v>0</v>
          </cell>
          <cell r="DI295">
            <v>0</v>
          </cell>
          <cell r="DJ295">
            <v>0</v>
          </cell>
          <cell r="DK295">
            <v>0</v>
          </cell>
          <cell r="DL295">
            <v>0</v>
          </cell>
        </row>
        <row r="296">
          <cell r="A296" t="str">
            <v>ЖДППСкангалиСЗФО</v>
          </cell>
          <cell r="B296" t="str">
            <v>Псковский</v>
          </cell>
          <cell r="C296" t="str">
            <v>Скангали</v>
          </cell>
          <cell r="D296" t="str">
            <v>ЖДПП</v>
          </cell>
          <cell r="E296" t="str">
            <v>ЖДПП</v>
          </cell>
          <cell r="F296" t="str">
            <v>нет</v>
          </cell>
          <cell r="G296" t="str">
            <v>СЗФО</v>
          </cell>
          <cell r="H296" t="str">
            <v>Псковская область</v>
          </cell>
          <cell r="I296" t="str">
            <v>Западный</v>
          </cell>
          <cell r="J296" t="str">
            <v>Сухопутный</v>
          </cell>
          <cell r="K296" t="str">
            <v>нет</v>
          </cell>
          <cell r="L296" t="str">
            <v>Латвийская Республика</v>
          </cell>
          <cell r="M296" t="str">
            <v>Карсава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  <cell r="DF296">
            <v>0</v>
          </cell>
          <cell r="DG296">
            <v>0</v>
          </cell>
          <cell r="DH296">
            <v>0</v>
          </cell>
          <cell r="DI296">
            <v>0</v>
          </cell>
          <cell r="DJ296">
            <v>0</v>
          </cell>
          <cell r="DK296">
            <v>0</v>
          </cell>
          <cell r="DL296">
            <v>0</v>
          </cell>
        </row>
        <row r="297">
          <cell r="A297" t="str">
            <v>СППСковородиноДФО</v>
          </cell>
          <cell r="B297" t="str">
            <v>Хабаровский</v>
          </cell>
          <cell r="C297" t="str">
            <v>Сковородино</v>
          </cell>
          <cell r="D297" t="str">
            <v>СПП</v>
          </cell>
          <cell r="E297" t="str">
            <v>СПП</v>
          </cell>
          <cell r="F297" t="str">
            <v>да</v>
          </cell>
          <cell r="G297" t="str">
            <v>ДФО</v>
          </cell>
          <cell r="H297" t="str">
            <v>Амурская область</v>
          </cell>
          <cell r="I297" t="str">
            <v>Восток</v>
          </cell>
          <cell r="J297" t="str">
            <v>РК (сухопутный)</v>
          </cell>
          <cell r="K297" t="str">
            <v>нет</v>
          </cell>
          <cell r="L297" t="str">
            <v>Китайская Народная Республика</v>
          </cell>
          <cell r="M297" t="str">
            <v>Мохэ</v>
          </cell>
          <cell r="N297">
            <v>175200</v>
          </cell>
          <cell r="O297">
            <v>0</v>
          </cell>
          <cell r="P297">
            <v>0</v>
          </cell>
          <cell r="Q297">
            <v>0</v>
          </cell>
          <cell r="R297">
            <v>6</v>
          </cell>
          <cell r="S297">
            <v>6</v>
          </cell>
          <cell r="T297">
            <v>12</v>
          </cell>
          <cell r="U297">
            <v>66</v>
          </cell>
          <cell r="V297">
            <v>6</v>
          </cell>
          <cell r="W297">
            <v>72</v>
          </cell>
          <cell r="X297">
            <v>0</v>
          </cell>
          <cell r="Y297">
            <v>0</v>
          </cell>
          <cell r="Z297">
            <v>0</v>
          </cell>
          <cell r="AA297">
            <v>84</v>
          </cell>
          <cell r="AB297">
            <v>0</v>
          </cell>
          <cell r="AC297">
            <v>0</v>
          </cell>
          <cell r="AD297">
            <v>0</v>
          </cell>
          <cell r="AE297">
            <v>2</v>
          </cell>
          <cell r="AF297">
            <v>2</v>
          </cell>
          <cell r="AG297">
            <v>4</v>
          </cell>
          <cell r="AH297">
            <v>28</v>
          </cell>
          <cell r="AI297">
            <v>5</v>
          </cell>
          <cell r="AJ297">
            <v>33</v>
          </cell>
          <cell r="AK297">
            <v>0</v>
          </cell>
          <cell r="AL297">
            <v>0</v>
          </cell>
          <cell r="AM297">
            <v>0</v>
          </cell>
          <cell r="AN297">
            <v>37</v>
          </cell>
          <cell r="AO297">
            <v>0</v>
          </cell>
          <cell r="AP297">
            <v>0</v>
          </cell>
          <cell r="AQ297">
            <v>0</v>
          </cell>
          <cell r="AR297">
            <v>4</v>
          </cell>
          <cell r="AS297">
            <v>7</v>
          </cell>
          <cell r="AT297">
            <v>11</v>
          </cell>
          <cell r="AU297">
            <v>4</v>
          </cell>
          <cell r="AV297">
            <v>7</v>
          </cell>
          <cell r="AW297">
            <v>11</v>
          </cell>
          <cell r="AX297">
            <v>5</v>
          </cell>
          <cell r="AY297">
            <v>0</v>
          </cell>
          <cell r="AZ297">
            <v>5</v>
          </cell>
          <cell r="BA297">
            <v>27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  <cell r="DF297">
            <v>0</v>
          </cell>
          <cell r="DG297">
            <v>0</v>
          </cell>
          <cell r="DH297">
            <v>0</v>
          </cell>
          <cell r="DI297">
            <v>0</v>
          </cell>
          <cell r="DJ297">
            <v>0</v>
          </cell>
          <cell r="DK297">
            <v>0</v>
          </cell>
          <cell r="DL297">
            <v>0</v>
          </cell>
        </row>
        <row r="298">
          <cell r="A298" t="str">
            <v>МАППСоветскСЗФО</v>
          </cell>
          <cell r="B298" t="str">
            <v>Калининградский</v>
          </cell>
          <cell r="C298" t="str">
            <v>Советск</v>
          </cell>
          <cell r="D298" t="str">
            <v>АПП</v>
          </cell>
          <cell r="E298" t="str">
            <v>МАПП</v>
          </cell>
          <cell r="F298" t="str">
            <v>да</v>
          </cell>
          <cell r="G298" t="str">
            <v>СЗФО</v>
          </cell>
          <cell r="H298" t="str">
            <v>Калининградская область</v>
          </cell>
          <cell r="I298" t="str">
            <v>Западный</v>
          </cell>
          <cell r="J298" t="str">
            <v>Сухопутный</v>
          </cell>
          <cell r="K298" t="str">
            <v>нет</v>
          </cell>
          <cell r="L298" t="str">
            <v>Литовская Республика</v>
          </cell>
          <cell r="M298" t="str">
            <v>Панемуне</v>
          </cell>
          <cell r="N298">
            <v>0</v>
          </cell>
          <cell r="O298">
            <v>70511</v>
          </cell>
          <cell r="P298">
            <v>36617</v>
          </cell>
          <cell r="Q298">
            <v>107128</v>
          </cell>
          <cell r="R298">
            <v>92397</v>
          </cell>
          <cell r="S298">
            <v>41903</v>
          </cell>
          <cell r="T298">
            <v>134300</v>
          </cell>
          <cell r="U298">
            <v>110714</v>
          </cell>
          <cell r="V298">
            <v>47057</v>
          </cell>
          <cell r="W298">
            <v>157771</v>
          </cell>
          <cell r="X298">
            <v>82097</v>
          </cell>
          <cell r="Y298">
            <v>37247</v>
          </cell>
          <cell r="Z298">
            <v>119344</v>
          </cell>
          <cell r="AA298">
            <v>518543</v>
          </cell>
          <cell r="AB298">
            <v>70405</v>
          </cell>
          <cell r="AC298">
            <v>31163</v>
          </cell>
          <cell r="AD298">
            <v>101568</v>
          </cell>
          <cell r="AE298">
            <v>85983</v>
          </cell>
          <cell r="AF298">
            <v>41333</v>
          </cell>
          <cell r="AG298">
            <v>127316</v>
          </cell>
          <cell r="AH298">
            <v>105677</v>
          </cell>
          <cell r="AI298">
            <v>43068</v>
          </cell>
          <cell r="AJ298">
            <v>148745</v>
          </cell>
          <cell r="AK298">
            <v>76075</v>
          </cell>
          <cell r="AL298">
            <v>33984</v>
          </cell>
          <cell r="AM298">
            <v>110059</v>
          </cell>
          <cell r="AN298">
            <v>487688</v>
          </cell>
          <cell r="AO298">
            <v>66556</v>
          </cell>
          <cell r="AP298">
            <v>28481</v>
          </cell>
          <cell r="AQ298">
            <v>95037</v>
          </cell>
          <cell r="AR298">
            <v>90022</v>
          </cell>
          <cell r="AS298">
            <v>35680</v>
          </cell>
          <cell r="AT298">
            <v>125702</v>
          </cell>
          <cell r="AU298">
            <v>104516</v>
          </cell>
          <cell r="AV298">
            <v>59364</v>
          </cell>
          <cell r="AW298">
            <v>163880</v>
          </cell>
          <cell r="AX298">
            <v>77039</v>
          </cell>
          <cell r="AY298">
            <v>43759</v>
          </cell>
          <cell r="AZ298">
            <v>120798</v>
          </cell>
          <cell r="BA298">
            <v>505417</v>
          </cell>
          <cell r="BB298">
            <v>31951</v>
          </cell>
          <cell r="BC298">
            <v>27943</v>
          </cell>
          <cell r="BD298">
            <v>13703</v>
          </cell>
          <cell r="BE298">
            <v>14684</v>
          </cell>
          <cell r="BF298">
            <v>88281</v>
          </cell>
          <cell r="BG298">
            <v>6108</v>
          </cell>
          <cell r="BH298">
            <v>4072</v>
          </cell>
          <cell r="BI298">
            <v>794</v>
          </cell>
          <cell r="BJ298">
            <v>1110</v>
          </cell>
          <cell r="BK298">
            <v>12084</v>
          </cell>
          <cell r="BL298">
            <v>8741</v>
          </cell>
          <cell r="BM298">
            <v>7281</v>
          </cell>
          <cell r="BN298">
            <v>1439</v>
          </cell>
          <cell r="BO298">
            <v>1728</v>
          </cell>
          <cell r="BP298">
            <v>19189</v>
          </cell>
          <cell r="BQ298">
            <v>8935</v>
          </cell>
          <cell r="BR298">
            <v>7012</v>
          </cell>
          <cell r="BS298">
            <v>1371</v>
          </cell>
          <cell r="BT298">
            <v>1687</v>
          </cell>
          <cell r="BU298">
            <v>19005</v>
          </cell>
          <cell r="BV298">
            <v>138559</v>
          </cell>
          <cell r="BW298">
            <v>7868</v>
          </cell>
          <cell r="BX298">
            <v>6018</v>
          </cell>
          <cell r="BY298">
            <v>1231</v>
          </cell>
          <cell r="BZ298">
            <v>1422</v>
          </cell>
          <cell r="CA298">
            <v>16539</v>
          </cell>
          <cell r="CB298">
            <v>11032</v>
          </cell>
          <cell r="CC298">
            <v>8253</v>
          </cell>
          <cell r="CD298">
            <v>1817</v>
          </cell>
          <cell r="CE298">
            <v>2445</v>
          </cell>
          <cell r="CF298">
            <v>23547</v>
          </cell>
          <cell r="CG298">
            <v>13230</v>
          </cell>
          <cell r="CH298">
            <v>10636</v>
          </cell>
          <cell r="CI298">
            <v>2902</v>
          </cell>
          <cell r="CJ298">
            <v>3379</v>
          </cell>
          <cell r="CK298">
            <v>30147</v>
          </cell>
          <cell r="CL298">
            <v>13506</v>
          </cell>
          <cell r="CM298">
            <v>10027</v>
          </cell>
          <cell r="CN298">
            <v>3271</v>
          </cell>
          <cell r="CO298">
            <v>3575</v>
          </cell>
          <cell r="CP298">
            <v>30379</v>
          </cell>
          <cell r="CQ298">
            <v>100612</v>
          </cell>
          <cell r="CR298">
            <v>10711</v>
          </cell>
          <cell r="CS298">
            <v>10127</v>
          </cell>
          <cell r="CT298">
            <v>2896</v>
          </cell>
          <cell r="CU298">
            <v>3541</v>
          </cell>
          <cell r="CV298">
            <v>27275</v>
          </cell>
          <cell r="CW298">
            <v>7433</v>
          </cell>
          <cell r="CX298">
            <v>7043</v>
          </cell>
          <cell r="CY298">
            <v>2451</v>
          </cell>
          <cell r="CZ298">
            <v>3018</v>
          </cell>
          <cell r="DA298">
            <v>19945</v>
          </cell>
          <cell r="DB298">
            <v>8079</v>
          </cell>
          <cell r="DC298">
            <v>8885</v>
          </cell>
          <cell r="DD298">
            <v>2956</v>
          </cell>
          <cell r="DE298">
            <v>3815</v>
          </cell>
          <cell r="DF298">
            <v>23735</v>
          </cell>
          <cell r="DG298">
            <v>5861</v>
          </cell>
          <cell r="DH298">
            <v>5736</v>
          </cell>
          <cell r="DI298">
            <v>2965</v>
          </cell>
          <cell r="DJ298">
            <v>3372</v>
          </cell>
          <cell r="DK298">
            <v>17934</v>
          </cell>
          <cell r="DL298">
            <v>88889</v>
          </cell>
        </row>
        <row r="299">
          <cell r="A299" t="str">
            <v>ЖДППСоветскСЗФО</v>
          </cell>
          <cell r="B299" t="str">
            <v>Калининградский</v>
          </cell>
          <cell r="C299" t="str">
            <v>Советск</v>
          </cell>
          <cell r="D299" t="str">
            <v>ЖДПП</v>
          </cell>
          <cell r="E299" t="str">
            <v>ЖДПП</v>
          </cell>
          <cell r="F299" t="str">
            <v>да</v>
          </cell>
          <cell r="G299" t="str">
            <v>СЗФО</v>
          </cell>
          <cell r="H299" t="str">
            <v>Калининградская область</v>
          </cell>
          <cell r="I299" t="str">
            <v>Западный</v>
          </cell>
          <cell r="J299" t="str">
            <v>Сухопутный</v>
          </cell>
          <cell r="K299" t="str">
            <v>нет</v>
          </cell>
          <cell r="L299" t="str">
            <v>Литовская Республика</v>
          </cell>
          <cell r="M299" t="str">
            <v>Пагегяй</v>
          </cell>
          <cell r="N299">
            <v>0</v>
          </cell>
          <cell r="O299">
            <v>0</v>
          </cell>
          <cell r="P299">
            <v>332</v>
          </cell>
          <cell r="Q299">
            <v>332</v>
          </cell>
          <cell r="R299">
            <v>0</v>
          </cell>
          <cell r="S299">
            <v>304</v>
          </cell>
          <cell r="T299">
            <v>304</v>
          </cell>
          <cell r="U299">
            <v>2</v>
          </cell>
          <cell r="V299">
            <v>474</v>
          </cell>
          <cell r="W299">
            <v>476</v>
          </cell>
          <cell r="X299">
            <v>2</v>
          </cell>
          <cell r="Y299">
            <v>396</v>
          </cell>
          <cell r="Z299">
            <v>398</v>
          </cell>
          <cell r="AA299">
            <v>1510</v>
          </cell>
          <cell r="AB299">
            <v>12</v>
          </cell>
          <cell r="AC299">
            <v>398</v>
          </cell>
          <cell r="AD299">
            <v>410</v>
          </cell>
          <cell r="AE299">
            <v>0</v>
          </cell>
          <cell r="AF299">
            <v>530</v>
          </cell>
          <cell r="AG299">
            <v>530</v>
          </cell>
          <cell r="AH299">
            <v>0</v>
          </cell>
          <cell r="AI299">
            <v>544</v>
          </cell>
          <cell r="AJ299">
            <v>544</v>
          </cell>
          <cell r="AK299">
            <v>0</v>
          </cell>
          <cell r="AL299">
            <v>572</v>
          </cell>
          <cell r="AM299">
            <v>572</v>
          </cell>
          <cell r="AN299">
            <v>2056</v>
          </cell>
          <cell r="AO299">
            <v>0</v>
          </cell>
          <cell r="AP299">
            <v>578</v>
          </cell>
          <cell r="AQ299">
            <v>578</v>
          </cell>
          <cell r="AR299">
            <v>0</v>
          </cell>
          <cell r="AS299">
            <v>338</v>
          </cell>
          <cell r="AT299">
            <v>338</v>
          </cell>
          <cell r="AU299">
            <v>0</v>
          </cell>
          <cell r="AV299">
            <v>544</v>
          </cell>
          <cell r="AW299">
            <v>544</v>
          </cell>
          <cell r="AX299">
            <v>0</v>
          </cell>
          <cell r="AY299">
            <v>872</v>
          </cell>
          <cell r="AZ299">
            <v>872</v>
          </cell>
          <cell r="BA299">
            <v>2332</v>
          </cell>
          <cell r="BB299">
            <v>0</v>
          </cell>
          <cell r="BC299">
            <v>0</v>
          </cell>
          <cell r="BD299">
            <v>448</v>
          </cell>
          <cell r="BE299">
            <v>448</v>
          </cell>
          <cell r="BF299">
            <v>896</v>
          </cell>
          <cell r="BG299">
            <v>0</v>
          </cell>
          <cell r="BH299">
            <v>0</v>
          </cell>
          <cell r="BI299">
            <v>272</v>
          </cell>
          <cell r="BJ299">
            <v>272</v>
          </cell>
          <cell r="BK299">
            <v>544</v>
          </cell>
          <cell r="BL299">
            <v>0</v>
          </cell>
          <cell r="BM299">
            <v>0</v>
          </cell>
          <cell r="BN299">
            <v>298</v>
          </cell>
          <cell r="BO299">
            <v>298</v>
          </cell>
          <cell r="BP299">
            <v>596</v>
          </cell>
          <cell r="BQ299">
            <v>0</v>
          </cell>
          <cell r="BR299">
            <v>0</v>
          </cell>
          <cell r="BS299">
            <v>346</v>
          </cell>
          <cell r="BT299">
            <v>346</v>
          </cell>
          <cell r="BU299">
            <v>692</v>
          </cell>
          <cell r="BV299">
            <v>2728</v>
          </cell>
          <cell r="BW299">
            <v>0</v>
          </cell>
          <cell r="BX299">
            <v>0</v>
          </cell>
          <cell r="BY299">
            <v>242</v>
          </cell>
          <cell r="BZ299">
            <v>242</v>
          </cell>
          <cell r="CA299">
            <v>484</v>
          </cell>
          <cell r="CB299">
            <v>0</v>
          </cell>
          <cell r="CC299">
            <v>0</v>
          </cell>
          <cell r="CD299">
            <v>242</v>
          </cell>
          <cell r="CE299">
            <v>242</v>
          </cell>
          <cell r="CF299">
            <v>484</v>
          </cell>
          <cell r="CG299">
            <v>0</v>
          </cell>
          <cell r="CH299">
            <v>0</v>
          </cell>
          <cell r="CI299">
            <v>292</v>
          </cell>
          <cell r="CJ299">
            <v>292</v>
          </cell>
          <cell r="CK299">
            <v>584</v>
          </cell>
          <cell r="CL299">
            <v>0</v>
          </cell>
          <cell r="CM299">
            <v>0</v>
          </cell>
          <cell r="CN299">
            <v>363</v>
          </cell>
          <cell r="CO299">
            <v>363</v>
          </cell>
          <cell r="CP299">
            <v>726</v>
          </cell>
          <cell r="CQ299">
            <v>2278</v>
          </cell>
          <cell r="CR299">
            <v>0</v>
          </cell>
          <cell r="CS299">
            <v>0</v>
          </cell>
          <cell r="CT299">
            <v>264</v>
          </cell>
          <cell r="CU299">
            <v>264</v>
          </cell>
          <cell r="CV299">
            <v>528</v>
          </cell>
          <cell r="CW299">
            <v>0</v>
          </cell>
          <cell r="CX299">
            <v>0</v>
          </cell>
          <cell r="CY299">
            <v>166</v>
          </cell>
          <cell r="CZ299">
            <v>166</v>
          </cell>
          <cell r="DA299">
            <v>332</v>
          </cell>
          <cell r="DB299">
            <v>0</v>
          </cell>
          <cell r="DC299">
            <v>0</v>
          </cell>
          <cell r="DD299">
            <v>104</v>
          </cell>
          <cell r="DE299">
            <v>104</v>
          </cell>
          <cell r="DF299">
            <v>208</v>
          </cell>
          <cell r="DG299">
            <v>0</v>
          </cell>
          <cell r="DH299">
            <v>0</v>
          </cell>
          <cell r="DI299">
            <v>125</v>
          </cell>
          <cell r="DJ299">
            <v>125</v>
          </cell>
          <cell r="DK299">
            <v>250</v>
          </cell>
          <cell r="DL299">
            <v>1318</v>
          </cell>
        </row>
        <row r="300">
          <cell r="A300" t="str">
            <v>РППСоветск (Русне, Юрбаркас)СЗФО</v>
          </cell>
          <cell r="B300" t="str">
            <v>Калининградский</v>
          </cell>
          <cell r="C300" t="str">
            <v>Советск (Русне, Юрбаркас)</v>
          </cell>
          <cell r="D300" t="str">
            <v>РПП</v>
          </cell>
          <cell r="E300" t="str">
            <v>РПП</v>
          </cell>
          <cell r="F300" t="str">
            <v>нет</v>
          </cell>
          <cell r="G300" t="str">
            <v>СЗФО</v>
          </cell>
          <cell r="H300" t="str">
            <v>Калининградская область</v>
          </cell>
          <cell r="I300" t="str">
            <v>Западный</v>
          </cell>
          <cell r="J300" t="str">
            <v>Сухопутный</v>
          </cell>
          <cell r="K300" t="str">
            <v>нет</v>
          </cell>
          <cell r="L300" t="str">
            <v>Литовская Республика</v>
          </cell>
          <cell r="M300" t="str">
            <v>Русне, Юрбаркас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K300">
            <v>0</v>
          </cell>
          <cell r="DL300">
            <v>0</v>
          </cell>
        </row>
        <row r="301">
          <cell r="A301" t="str">
            <v>МППСоветская ГаваньДФО</v>
          </cell>
          <cell r="B301" t="str">
            <v>Хабаровский</v>
          </cell>
          <cell r="C301" t="str">
            <v>Советская Гавань</v>
          </cell>
          <cell r="D301" t="str">
            <v>МПП</v>
          </cell>
          <cell r="E301" t="str">
            <v>МПП</v>
          </cell>
          <cell r="F301" t="str">
            <v>да</v>
          </cell>
          <cell r="G301" t="str">
            <v>ДФО</v>
          </cell>
          <cell r="H301" t="str">
            <v>Хабаровский край</v>
          </cell>
          <cell r="I301" t="str">
            <v>Восток</v>
          </cell>
          <cell r="J301" t="str">
            <v>Порты ДВ</v>
          </cell>
          <cell r="K301" t="str">
            <v>нет</v>
          </cell>
          <cell r="L301" t="str">
            <v>не применимо</v>
          </cell>
          <cell r="M301" t="str">
            <v>не применимо</v>
          </cell>
          <cell r="N301">
            <v>0</v>
          </cell>
          <cell r="O301">
            <v>183</v>
          </cell>
          <cell r="P301">
            <v>19</v>
          </cell>
          <cell r="Q301">
            <v>202</v>
          </cell>
          <cell r="R301">
            <v>577</v>
          </cell>
          <cell r="S301">
            <v>75</v>
          </cell>
          <cell r="T301">
            <v>652</v>
          </cell>
          <cell r="U301">
            <v>303</v>
          </cell>
          <cell r="V301">
            <v>357</v>
          </cell>
          <cell r="W301">
            <v>660</v>
          </cell>
          <cell r="X301">
            <v>391</v>
          </cell>
          <cell r="Y301">
            <v>301</v>
          </cell>
          <cell r="Z301">
            <v>692</v>
          </cell>
          <cell r="AA301">
            <v>2206</v>
          </cell>
          <cell r="AB301">
            <v>330</v>
          </cell>
          <cell r="AC301">
            <v>17</v>
          </cell>
          <cell r="AD301">
            <v>347</v>
          </cell>
          <cell r="AE301">
            <v>639</v>
          </cell>
          <cell r="AF301">
            <v>194</v>
          </cell>
          <cell r="AG301">
            <v>833</v>
          </cell>
          <cell r="AH301">
            <v>274</v>
          </cell>
          <cell r="AI301">
            <v>322</v>
          </cell>
          <cell r="AJ301">
            <v>596</v>
          </cell>
          <cell r="AK301">
            <v>572</v>
          </cell>
          <cell r="AL301">
            <v>133</v>
          </cell>
          <cell r="AM301">
            <v>705</v>
          </cell>
          <cell r="AN301">
            <v>2481</v>
          </cell>
          <cell r="AO301">
            <v>166</v>
          </cell>
          <cell r="AP301">
            <v>30</v>
          </cell>
          <cell r="AQ301">
            <v>196</v>
          </cell>
          <cell r="AR301">
            <v>563</v>
          </cell>
          <cell r="AS301">
            <v>244</v>
          </cell>
          <cell r="AT301">
            <v>807</v>
          </cell>
          <cell r="AU301">
            <v>285</v>
          </cell>
          <cell r="AV301">
            <v>420</v>
          </cell>
          <cell r="AW301">
            <v>705</v>
          </cell>
          <cell r="AX301">
            <v>569</v>
          </cell>
          <cell r="AY301">
            <v>16</v>
          </cell>
          <cell r="AZ301">
            <v>585</v>
          </cell>
          <cell r="BA301">
            <v>2293</v>
          </cell>
          <cell r="BB301">
            <v>95</v>
          </cell>
          <cell r="BC301">
            <v>90</v>
          </cell>
          <cell r="BD301">
            <v>0</v>
          </cell>
          <cell r="BE301">
            <v>0</v>
          </cell>
          <cell r="BF301">
            <v>185</v>
          </cell>
          <cell r="BG301">
            <v>220</v>
          </cell>
          <cell r="BH301">
            <v>221</v>
          </cell>
          <cell r="BI301">
            <v>144</v>
          </cell>
          <cell r="BJ301">
            <v>109</v>
          </cell>
          <cell r="BK301">
            <v>694</v>
          </cell>
          <cell r="BL301">
            <v>130</v>
          </cell>
          <cell r="BM301">
            <v>211</v>
          </cell>
          <cell r="BN301">
            <v>163</v>
          </cell>
          <cell r="BO301">
            <v>199</v>
          </cell>
          <cell r="BP301">
            <v>703</v>
          </cell>
          <cell r="BQ301">
            <v>63</v>
          </cell>
          <cell r="BR301">
            <v>142</v>
          </cell>
          <cell r="BS301">
            <v>180</v>
          </cell>
          <cell r="BT301">
            <v>188</v>
          </cell>
          <cell r="BU301">
            <v>573</v>
          </cell>
          <cell r="BV301">
            <v>2155</v>
          </cell>
          <cell r="BW301">
            <v>24</v>
          </cell>
          <cell r="BX301">
            <v>92</v>
          </cell>
          <cell r="BY301">
            <v>0</v>
          </cell>
          <cell r="BZ301">
            <v>0</v>
          </cell>
          <cell r="CA301">
            <v>116</v>
          </cell>
          <cell r="CB301">
            <v>241</v>
          </cell>
          <cell r="CC301">
            <v>245</v>
          </cell>
          <cell r="CD301">
            <v>39</v>
          </cell>
          <cell r="CE301">
            <v>39</v>
          </cell>
          <cell r="CF301">
            <v>564</v>
          </cell>
          <cell r="CG301">
            <v>150</v>
          </cell>
          <cell r="CH301">
            <v>260</v>
          </cell>
          <cell r="CI301">
            <v>68</v>
          </cell>
          <cell r="CJ301">
            <v>79</v>
          </cell>
          <cell r="CK301">
            <v>557</v>
          </cell>
          <cell r="CL301">
            <v>83</v>
          </cell>
          <cell r="CM301">
            <v>97</v>
          </cell>
          <cell r="CN301">
            <v>120</v>
          </cell>
          <cell r="CO301">
            <v>144</v>
          </cell>
          <cell r="CP301">
            <v>444</v>
          </cell>
          <cell r="CQ301">
            <v>1681</v>
          </cell>
          <cell r="CR301">
            <v>28</v>
          </cell>
          <cell r="CS301">
            <v>45</v>
          </cell>
          <cell r="CT301">
            <v>0</v>
          </cell>
          <cell r="CU301">
            <v>0</v>
          </cell>
          <cell r="CV301">
            <v>73</v>
          </cell>
          <cell r="CW301">
            <v>72</v>
          </cell>
          <cell r="CX301">
            <v>134</v>
          </cell>
          <cell r="CY301">
            <v>67</v>
          </cell>
          <cell r="CZ301">
            <v>35</v>
          </cell>
          <cell r="DA301">
            <v>308</v>
          </cell>
          <cell r="DB301">
            <v>56</v>
          </cell>
          <cell r="DC301">
            <v>97</v>
          </cell>
          <cell r="DD301">
            <v>44</v>
          </cell>
          <cell r="DE301">
            <v>74</v>
          </cell>
          <cell r="DF301">
            <v>271</v>
          </cell>
          <cell r="DG301">
            <v>80</v>
          </cell>
          <cell r="DH301">
            <v>84</v>
          </cell>
          <cell r="DI301">
            <v>75</v>
          </cell>
          <cell r="DJ301">
            <v>108</v>
          </cell>
          <cell r="DK301">
            <v>347</v>
          </cell>
          <cell r="DL301">
            <v>999</v>
          </cell>
        </row>
        <row r="302">
          <cell r="A302" t="str">
            <v>МАППТашантаСФО</v>
          </cell>
          <cell r="B302" t="str">
            <v>Новосибирский</v>
          </cell>
          <cell r="C302" t="str">
            <v>Ташанта</v>
          </cell>
          <cell r="D302" t="str">
            <v>АПП</v>
          </cell>
          <cell r="E302" t="str">
            <v>МАПП</v>
          </cell>
          <cell r="F302" t="str">
            <v>да</v>
          </cell>
          <cell r="G302" t="str">
            <v>СФО</v>
          </cell>
          <cell r="H302" t="str">
            <v>Республика Алтай</v>
          </cell>
          <cell r="I302" t="str">
            <v>Восток</v>
          </cell>
          <cell r="J302" t="str">
            <v>РМК</v>
          </cell>
          <cell r="K302" t="str">
            <v>нет</v>
          </cell>
          <cell r="L302" t="str">
            <v>Монголия</v>
          </cell>
          <cell r="M302" t="str">
            <v>Цаган-Нур</v>
          </cell>
          <cell r="N302">
            <v>0</v>
          </cell>
          <cell r="O302">
            <v>1701</v>
          </cell>
          <cell r="P302">
            <v>13368</v>
          </cell>
          <cell r="Q302">
            <v>15069</v>
          </cell>
          <cell r="R302">
            <v>3286</v>
          </cell>
          <cell r="S302">
            <v>18173</v>
          </cell>
          <cell r="T302">
            <v>21459</v>
          </cell>
          <cell r="U302">
            <v>7193</v>
          </cell>
          <cell r="V302">
            <v>31784</v>
          </cell>
          <cell r="W302">
            <v>38977</v>
          </cell>
          <cell r="X302">
            <v>3725</v>
          </cell>
          <cell r="Y302">
            <v>15367</v>
          </cell>
          <cell r="Z302">
            <v>19092</v>
          </cell>
          <cell r="AA302">
            <v>94597</v>
          </cell>
          <cell r="AB302">
            <v>3146</v>
          </cell>
          <cell r="AC302">
            <v>12746</v>
          </cell>
          <cell r="AD302">
            <v>15892</v>
          </cell>
          <cell r="AE302">
            <v>4552</v>
          </cell>
          <cell r="AF302">
            <v>20010</v>
          </cell>
          <cell r="AG302">
            <v>24562</v>
          </cell>
          <cell r="AH302">
            <v>8023</v>
          </cell>
          <cell r="AI302">
            <v>37256</v>
          </cell>
          <cell r="AJ302">
            <v>45279</v>
          </cell>
          <cell r="AK302">
            <v>3941</v>
          </cell>
          <cell r="AL302">
            <v>16457</v>
          </cell>
          <cell r="AM302">
            <v>20398</v>
          </cell>
          <cell r="AN302">
            <v>106131</v>
          </cell>
          <cell r="AO302">
            <v>3122</v>
          </cell>
          <cell r="AP302">
            <v>14070</v>
          </cell>
          <cell r="AQ302">
            <v>17192</v>
          </cell>
          <cell r="AR302">
            <v>4516</v>
          </cell>
          <cell r="AS302">
            <v>20160</v>
          </cell>
          <cell r="AT302">
            <v>24676</v>
          </cell>
          <cell r="AU302">
            <v>8720</v>
          </cell>
          <cell r="AV302">
            <v>38763</v>
          </cell>
          <cell r="AW302">
            <v>47483</v>
          </cell>
          <cell r="AX302">
            <v>4250</v>
          </cell>
          <cell r="AY302">
            <v>16739</v>
          </cell>
          <cell r="AZ302">
            <v>20989</v>
          </cell>
          <cell r="BA302">
            <v>110340</v>
          </cell>
          <cell r="BB302">
            <v>1324</v>
          </cell>
          <cell r="BC302">
            <v>1318</v>
          </cell>
          <cell r="BD302">
            <v>6460</v>
          </cell>
          <cell r="BE302">
            <v>5861</v>
          </cell>
          <cell r="BF302">
            <v>14963</v>
          </cell>
          <cell r="BG302">
            <v>976</v>
          </cell>
          <cell r="BH302">
            <v>995</v>
          </cell>
          <cell r="BI302">
            <v>39</v>
          </cell>
          <cell r="BJ302">
            <v>40</v>
          </cell>
          <cell r="BK302">
            <v>2050</v>
          </cell>
          <cell r="BL302">
            <v>979</v>
          </cell>
          <cell r="BM302">
            <v>961</v>
          </cell>
          <cell r="BN302">
            <v>35</v>
          </cell>
          <cell r="BO302">
            <v>34</v>
          </cell>
          <cell r="BP302">
            <v>2009</v>
          </cell>
          <cell r="BQ302">
            <v>625</v>
          </cell>
          <cell r="BR302">
            <v>622</v>
          </cell>
          <cell r="BS302">
            <v>9</v>
          </cell>
          <cell r="BT302">
            <v>9</v>
          </cell>
          <cell r="BU302">
            <v>1265</v>
          </cell>
          <cell r="BV302">
            <v>20287</v>
          </cell>
          <cell r="BW302">
            <v>619</v>
          </cell>
          <cell r="BX302">
            <v>619</v>
          </cell>
          <cell r="BY302">
            <v>0</v>
          </cell>
          <cell r="BZ302">
            <v>0</v>
          </cell>
          <cell r="CA302">
            <v>1238</v>
          </cell>
          <cell r="CB302">
            <v>1036</v>
          </cell>
          <cell r="CC302">
            <v>1036</v>
          </cell>
          <cell r="CD302">
            <v>62</v>
          </cell>
          <cell r="CE302">
            <v>26</v>
          </cell>
          <cell r="CF302">
            <v>2160</v>
          </cell>
          <cell r="CG302">
            <v>1076</v>
          </cell>
          <cell r="CH302">
            <v>1093</v>
          </cell>
          <cell r="CI302">
            <v>74</v>
          </cell>
          <cell r="CJ302">
            <v>108</v>
          </cell>
          <cell r="CK302">
            <v>2351</v>
          </cell>
          <cell r="CL302">
            <v>1225</v>
          </cell>
          <cell r="CM302">
            <v>1210</v>
          </cell>
          <cell r="CN302">
            <v>115</v>
          </cell>
          <cell r="CO302">
            <v>92</v>
          </cell>
          <cell r="CP302">
            <v>2642</v>
          </cell>
          <cell r="CQ302">
            <v>8391</v>
          </cell>
          <cell r="CR302">
            <v>947</v>
          </cell>
          <cell r="CS302">
            <v>960</v>
          </cell>
          <cell r="CT302">
            <v>212</v>
          </cell>
          <cell r="CU302">
            <v>161</v>
          </cell>
          <cell r="CV302">
            <v>2280</v>
          </cell>
          <cell r="CW302">
            <v>2659</v>
          </cell>
          <cell r="CX302">
            <v>2847</v>
          </cell>
          <cell r="CY302">
            <v>6134</v>
          </cell>
          <cell r="CZ302">
            <v>7919</v>
          </cell>
          <cell r="DA302">
            <v>19559</v>
          </cell>
          <cell r="DB302">
            <v>5713</v>
          </cell>
          <cell r="DC302">
            <v>6041</v>
          </cell>
          <cell r="DD302">
            <v>17945</v>
          </cell>
          <cell r="DE302">
            <v>13625</v>
          </cell>
          <cell r="DF302">
            <v>43324</v>
          </cell>
          <cell r="DG302">
            <v>4349</v>
          </cell>
          <cell r="DH302">
            <v>4181</v>
          </cell>
          <cell r="DI302">
            <v>8209</v>
          </cell>
          <cell r="DJ302">
            <v>7671</v>
          </cell>
          <cell r="DK302">
            <v>24410</v>
          </cell>
          <cell r="DL302">
            <v>89573</v>
          </cell>
        </row>
        <row r="303">
          <cell r="A303" t="str">
            <v>ДАППХандагайты (Боршо)СФО</v>
          </cell>
          <cell r="B303" t="str">
            <v>Новосибирский</v>
          </cell>
          <cell r="C303" t="str">
            <v>Хандагайты (Боршо)</v>
          </cell>
          <cell r="D303" t="str">
            <v>АПП</v>
          </cell>
          <cell r="E303" t="str">
            <v>МАПП</v>
          </cell>
          <cell r="F303" t="str">
            <v>да</v>
          </cell>
          <cell r="G303" t="str">
            <v>СФО</v>
          </cell>
          <cell r="H303" t="str">
            <v>Республика Тыва</v>
          </cell>
          <cell r="I303" t="str">
            <v>Восток</v>
          </cell>
          <cell r="J303" t="str">
            <v>РМК</v>
          </cell>
          <cell r="K303" t="str">
            <v>нет</v>
          </cell>
          <cell r="L303" t="str">
            <v>Монголия</v>
          </cell>
          <cell r="M303" t="str">
            <v>Боршо</v>
          </cell>
          <cell r="N303">
            <v>106145</v>
          </cell>
          <cell r="O303">
            <v>9900</v>
          </cell>
          <cell r="P303">
            <v>4362</v>
          </cell>
          <cell r="Q303">
            <v>14262</v>
          </cell>
          <cell r="R303">
            <v>10613</v>
          </cell>
          <cell r="S303">
            <v>3840</v>
          </cell>
          <cell r="T303">
            <v>14453</v>
          </cell>
          <cell r="U303">
            <v>14855</v>
          </cell>
          <cell r="V303">
            <v>4375</v>
          </cell>
          <cell r="W303">
            <v>19230</v>
          </cell>
          <cell r="X303">
            <v>20125</v>
          </cell>
          <cell r="Y303">
            <v>3266</v>
          </cell>
          <cell r="Z303">
            <v>23391</v>
          </cell>
          <cell r="AA303">
            <v>71336</v>
          </cell>
          <cell r="AB303">
            <v>17535</v>
          </cell>
          <cell r="AC303">
            <v>3315</v>
          </cell>
          <cell r="AD303">
            <v>20850</v>
          </cell>
          <cell r="AE303">
            <v>15591</v>
          </cell>
          <cell r="AF303">
            <v>4226</v>
          </cell>
          <cell r="AG303">
            <v>19817</v>
          </cell>
          <cell r="AH303">
            <v>18351</v>
          </cell>
          <cell r="AI303">
            <v>4653</v>
          </cell>
          <cell r="AJ303">
            <v>23004</v>
          </cell>
          <cell r="AK303">
            <v>24901</v>
          </cell>
          <cell r="AL303">
            <v>3387</v>
          </cell>
          <cell r="AM303">
            <v>28288</v>
          </cell>
          <cell r="AN303">
            <v>91959</v>
          </cell>
          <cell r="AO303">
            <v>20155</v>
          </cell>
          <cell r="AP303">
            <v>3246</v>
          </cell>
          <cell r="AQ303">
            <v>23401</v>
          </cell>
          <cell r="AR303">
            <v>19315</v>
          </cell>
          <cell r="AS303">
            <v>3486</v>
          </cell>
          <cell r="AT303">
            <v>22801</v>
          </cell>
          <cell r="AU303">
            <v>24420</v>
          </cell>
          <cell r="AV303">
            <v>3955</v>
          </cell>
          <cell r="AW303">
            <v>28375</v>
          </cell>
          <cell r="AX303">
            <v>29009</v>
          </cell>
          <cell r="AY303">
            <v>2926</v>
          </cell>
          <cell r="AZ303">
            <v>31935</v>
          </cell>
          <cell r="BA303">
            <v>106512</v>
          </cell>
          <cell r="BB303">
            <v>6855</v>
          </cell>
          <cell r="BC303">
            <v>6826</v>
          </cell>
          <cell r="BD303">
            <v>1141</v>
          </cell>
          <cell r="BE303">
            <v>1167</v>
          </cell>
          <cell r="BF303">
            <v>15989</v>
          </cell>
          <cell r="BG303">
            <v>342</v>
          </cell>
          <cell r="BH303">
            <v>338</v>
          </cell>
          <cell r="BI303">
            <v>1</v>
          </cell>
          <cell r="BJ303">
            <v>10</v>
          </cell>
          <cell r="BK303">
            <v>691</v>
          </cell>
          <cell r="BL303">
            <v>523</v>
          </cell>
          <cell r="BM303">
            <v>525</v>
          </cell>
          <cell r="BN303">
            <v>2</v>
          </cell>
          <cell r="BO303">
            <v>2</v>
          </cell>
          <cell r="BP303">
            <v>1052</v>
          </cell>
          <cell r="BQ303">
            <v>144</v>
          </cell>
          <cell r="BR303">
            <v>142</v>
          </cell>
          <cell r="BS303">
            <v>2</v>
          </cell>
          <cell r="BT303">
            <v>2</v>
          </cell>
          <cell r="BU303">
            <v>290</v>
          </cell>
          <cell r="BV303">
            <v>18022</v>
          </cell>
          <cell r="BW303">
            <v>88</v>
          </cell>
          <cell r="BX303">
            <v>88</v>
          </cell>
          <cell r="BY303">
            <v>2</v>
          </cell>
          <cell r="BZ303">
            <v>2</v>
          </cell>
          <cell r="CA303">
            <v>180</v>
          </cell>
          <cell r="CB303">
            <v>511</v>
          </cell>
          <cell r="CC303">
            <v>513</v>
          </cell>
          <cell r="CD303">
            <v>8</v>
          </cell>
          <cell r="CE303">
            <v>8</v>
          </cell>
          <cell r="CF303">
            <v>1040</v>
          </cell>
          <cell r="CG303">
            <v>517</v>
          </cell>
          <cell r="CH303">
            <v>520</v>
          </cell>
          <cell r="CI303">
            <v>49</v>
          </cell>
          <cell r="CJ303">
            <v>54</v>
          </cell>
          <cell r="CK303">
            <v>1140</v>
          </cell>
          <cell r="CL303">
            <v>420</v>
          </cell>
          <cell r="CM303">
            <v>414</v>
          </cell>
          <cell r="CN303">
            <v>95</v>
          </cell>
          <cell r="CO303">
            <v>60</v>
          </cell>
          <cell r="CP303">
            <v>989</v>
          </cell>
          <cell r="CQ303">
            <v>3349</v>
          </cell>
          <cell r="CR303">
            <v>450</v>
          </cell>
          <cell r="CS303">
            <v>472</v>
          </cell>
          <cell r="CT303">
            <v>79</v>
          </cell>
          <cell r="CU303">
            <v>68</v>
          </cell>
          <cell r="CV303">
            <v>1069</v>
          </cell>
          <cell r="CW303">
            <v>8840</v>
          </cell>
          <cell r="CX303">
            <v>8903</v>
          </cell>
          <cell r="CY303">
            <v>904</v>
          </cell>
          <cell r="CZ303">
            <v>817</v>
          </cell>
          <cell r="DA303">
            <v>19464</v>
          </cell>
          <cell r="DB303">
            <v>14949</v>
          </cell>
          <cell r="DC303">
            <v>15216</v>
          </cell>
          <cell r="DD303">
            <v>1223</v>
          </cell>
          <cell r="DE303">
            <v>1189</v>
          </cell>
          <cell r="DF303">
            <v>32577</v>
          </cell>
          <cell r="DG303">
            <v>19161</v>
          </cell>
          <cell r="DH303">
            <v>18643</v>
          </cell>
          <cell r="DI303">
            <v>832</v>
          </cell>
          <cell r="DJ303">
            <v>826</v>
          </cell>
          <cell r="DK303">
            <v>39462</v>
          </cell>
          <cell r="DL303">
            <v>92572</v>
          </cell>
        </row>
        <row r="304">
          <cell r="A304" t="str">
            <v>ВППСочиЮФО</v>
          </cell>
          <cell r="B304" t="str">
            <v>Сочинский</v>
          </cell>
          <cell r="C304" t="str">
            <v>Сочи</v>
          </cell>
          <cell r="D304" t="str">
            <v>ВПП</v>
          </cell>
          <cell r="E304" t="str">
            <v>ВПП</v>
          </cell>
          <cell r="F304" t="str">
            <v>да</v>
          </cell>
          <cell r="G304" t="str">
            <v>ЮФО</v>
          </cell>
          <cell r="H304" t="str">
            <v>Краснодарский край</v>
          </cell>
          <cell r="I304" t="str">
            <v>Не является признаком отнесения к МТК</v>
          </cell>
          <cell r="J304" t="str">
            <v>Не является признаком отнесения к МТК</v>
          </cell>
          <cell r="K304" t="str">
            <v>нет</v>
          </cell>
          <cell r="L304" t="str">
            <v>не применимо</v>
          </cell>
          <cell r="M304" t="str">
            <v>не применимо</v>
          </cell>
          <cell r="N304">
            <v>5256000</v>
          </cell>
          <cell r="O304">
            <v>10079</v>
          </cell>
          <cell r="P304">
            <v>18300</v>
          </cell>
          <cell r="Q304">
            <v>28379</v>
          </cell>
          <cell r="R304">
            <v>20267</v>
          </cell>
          <cell r="S304">
            <v>28563</v>
          </cell>
          <cell r="T304">
            <v>48830</v>
          </cell>
          <cell r="U304">
            <v>26979</v>
          </cell>
          <cell r="V304">
            <v>42622</v>
          </cell>
          <cell r="W304">
            <v>69601</v>
          </cell>
          <cell r="X304">
            <v>23413</v>
          </cell>
          <cell r="Y304">
            <v>28448</v>
          </cell>
          <cell r="Z304">
            <v>51861</v>
          </cell>
          <cell r="AA304">
            <v>198671</v>
          </cell>
          <cell r="AB304">
            <v>17801</v>
          </cell>
          <cell r="AC304">
            <v>26330</v>
          </cell>
          <cell r="AD304">
            <v>44131</v>
          </cell>
          <cell r="AE304">
            <v>26423</v>
          </cell>
          <cell r="AF304">
            <v>44867</v>
          </cell>
          <cell r="AG304">
            <v>71290</v>
          </cell>
          <cell r="AH304">
            <v>36300</v>
          </cell>
          <cell r="AI304">
            <v>78408</v>
          </cell>
          <cell r="AJ304">
            <v>114708</v>
          </cell>
          <cell r="AK304">
            <v>26670</v>
          </cell>
          <cell r="AL304">
            <v>40208</v>
          </cell>
          <cell r="AM304">
            <v>66878</v>
          </cell>
          <cell r="AN304">
            <v>297007</v>
          </cell>
          <cell r="AO304">
            <v>20058</v>
          </cell>
          <cell r="AP304">
            <v>37014</v>
          </cell>
          <cell r="AQ304">
            <v>57072</v>
          </cell>
          <cell r="AR304">
            <v>27956</v>
          </cell>
          <cell r="AS304">
            <v>53173</v>
          </cell>
          <cell r="AT304">
            <v>81129</v>
          </cell>
          <cell r="AU304">
            <v>35481</v>
          </cell>
          <cell r="AV304">
            <v>95581</v>
          </cell>
          <cell r="AW304">
            <v>131062</v>
          </cell>
          <cell r="AX304">
            <v>28071</v>
          </cell>
          <cell r="AY304">
            <v>48368</v>
          </cell>
          <cell r="AZ304">
            <v>76439</v>
          </cell>
          <cell r="BA304">
            <v>345702</v>
          </cell>
          <cell r="BB304">
            <v>14918</v>
          </cell>
          <cell r="BC304">
            <v>15231</v>
          </cell>
          <cell r="BD304">
            <v>23253</v>
          </cell>
          <cell r="BE304">
            <v>24648</v>
          </cell>
          <cell r="BF304">
            <v>78050</v>
          </cell>
          <cell r="BG304">
            <v>513</v>
          </cell>
          <cell r="BH304">
            <v>78</v>
          </cell>
          <cell r="BI304">
            <v>51</v>
          </cell>
          <cell r="BJ304">
            <v>285</v>
          </cell>
          <cell r="BK304">
            <v>927</v>
          </cell>
          <cell r="BL304">
            <v>735</v>
          </cell>
          <cell r="BM304">
            <v>880</v>
          </cell>
          <cell r="BN304">
            <v>1722</v>
          </cell>
          <cell r="BO304">
            <v>970</v>
          </cell>
          <cell r="BP304">
            <v>4307</v>
          </cell>
          <cell r="BQ304">
            <v>759</v>
          </cell>
          <cell r="BR304">
            <v>1465</v>
          </cell>
          <cell r="BS304">
            <v>351</v>
          </cell>
          <cell r="BT304">
            <v>3200</v>
          </cell>
          <cell r="BU304">
            <v>5775</v>
          </cell>
          <cell r="BV304">
            <v>89059</v>
          </cell>
          <cell r="BW304">
            <v>1711</v>
          </cell>
          <cell r="BX304">
            <v>1961</v>
          </cell>
          <cell r="BY304">
            <v>4349</v>
          </cell>
          <cell r="BZ304">
            <v>1425</v>
          </cell>
          <cell r="CA304">
            <v>9446</v>
          </cell>
          <cell r="CB304">
            <v>5349</v>
          </cell>
          <cell r="CC304">
            <v>5757</v>
          </cell>
          <cell r="CD304">
            <v>16214</v>
          </cell>
          <cell r="CE304">
            <v>3955</v>
          </cell>
          <cell r="CF304">
            <v>31275</v>
          </cell>
          <cell r="CG304">
            <v>12228</v>
          </cell>
          <cell r="CH304">
            <v>12701</v>
          </cell>
          <cell r="CI304">
            <v>21358</v>
          </cell>
          <cell r="CJ304">
            <v>11262</v>
          </cell>
          <cell r="CK304">
            <v>57549</v>
          </cell>
          <cell r="CL304">
            <v>12823</v>
          </cell>
          <cell r="CM304">
            <v>13430</v>
          </cell>
          <cell r="CN304">
            <v>12543</v>
          </cell>
          <cell r="CO304">
            <v>14348</v>
          </cell>
          <cell r="CP304">
            <v>53144</v>
          </cell>
          <cell r="CQ304">
            <v>151414</v>
          </cell>
          <cell r="CR304">
            <v>10722</v>
          </cell>
          <cell r="CS304">
            <v>12737</v>
          </cell>
          <cell r="CT304">
            <v>15023</v>
          </cell>
          <cell r="CU304">
            <v>11798</v>
          </cell>
          <cell r="CV304">
            <v>50280</v>
          </cell>
          <cell r="CW304">
            <v>78160</v>
          </cell>
          <cell r="CX304">
            <v>101715</v>
          </cell>
          <cell r="CY304">
            <v>49976</v>
          </cell>
          <cell r="CZ304">
            <v>36214</v>
          </cell>
          <cell r="DA304">
            <v>266065</v>
          </cell>
          <cell r="DB304">
            <v>155195</v>
          </cell>
          <cell r="DC304">
            <v>170167</v>
          </cell>
          <cell r="DD304">
            <v>53324</v>
          </cell>
          <cell r="DE304">
            <v>50322</v>
          </cell>
          <cell r="DF304">
            <v>429008</v>
          </cell>
          <cell r="DG304">
            <v>132805</v>
          </cell>
          <cell r="DH304">
            <v>152332</v>
          </cell>
          <cell r="DI304">
            <v>34457</v>
          </cell>
          <cell r="DJ304">
            <v>46496</v>
          </cell>
          <cell r="DK304">
            <v>366090</v>
          </cell>
          <cell r="DL304">
            <v>1111443</v>
          </cell>
        </row>
        <row r="305">
          <cell r="A305" t="str">
            <v>МППСочиЮФО</v>
          </cell>
          <cell r="B305" t="str">
            <v>Сочинский</v>
          </cell>
          <cell r="C305" t="str">
            <v>Сочи</v>
          </cell>
          <cell r="D305" t="str">
            <v>МПП</v>
          </cell>
          <cell r="E305" t="str">
            <v>МПП</v>
          </cell>
          <cell r="F305" t="str">
            <v>да</v>
          </cell>
          <cell r="G305" t="str">
            <v>ЮФО</v>
          </cell>
          <cell r="H305" t="str">
            <v>Краснодарский край</v>
          </cell>
          <cell r="I305" t="str">
            <v>АЧБ</v>
          </cell>
          <cell r="J305" t="str">
            <v>Морской</v>
          </cell>
          <cell r="K305" t="str">
            <v>нет</v>
          </cell>
          <cell r="L305" t="str">
            <v>не применимо</v>
          </cell>
          <cell r="M305" t="str">
            <v>не применимо</v>
          </cell>
          <cell r="N305">
            <v>12264000</v>
          </cell>
          <cell r="O305">
            <v>62</v>
          </cell>
          <cell r="P305">
            <v>7</v>
          </cell>
          <cell r="Q305">
            <v>69</v>
          </cell>
          <cell r="R305">
            <v>495</v>
          </cell>
          <cell r="S305">
            <v>398</v>
          </cell>
          <cell r="T305">
            <v>893</v>
          </cell>
          <cell r="U305">
            <v>1690</v>
          </cell>
          <cell r="V305">
            <v>470</v>
          </cell>
          <cell r="W305">
            <v>2160</v>
          </cell>
          <cell r="X305">
            <v>102</v>
          </cell>
          <cell r="Y305">
            <v>13</v>
          </cell>
          <cell r="Z305">
            <v>115</v>
          </cell>
          <cell r="AA305">
            <v>3237</v>
          </cell>
          <cell r="AB305">
            <v>43</v>
          </cell>
          <cell r="AC305">
            <v>21</v>
          </cell>
          <cell r="AD305">
            <v>64</v>
          </cell>
          <cell r="AE305">
            <v>311</v>
          </cell>
          <cell r="AF305">
            <v>100</v>
          </cell>
          <cell r="AG305">
            <v>411</v>
          </cell>
          <cell r="AH305">
            <v>2144</v>
          </cell>
          <cell r="AI305">
            <v>638</v>
          </cell>
          <cell r="AJ305">
            <v>2782</v>
          </cell>
          <cell r="AK305">
            <v>130</v>
          </cell>
          <cell r="AL305">
            <v>22</v>
          </cell>
          <cell r="AM305">
            <v>152</v>
          </cell>
          <cell r="AN305">
            <v>3409</v>
          </cell>
          <cell r="AO305">
            <v>103</v>
          </cell>
          <cell r="AP305">
            <v>0</v>
          </cell>
          <cell r="AQ305">
            <v>103</v>
          </cell>
          <cell r="AR305">
            <v>553</v>
          </cell>
          <cell r="AS305">
            <v>291</v>
          </cell>
          <cell r="AT305">
            <v>844</v>
          </cell>
          <cell r="AU305">
            <v>2548</v>
          </cell>
          <cell r="AV305">
            <v>628</v>
          </cell>
          <cell r="AW305">
            <v>3176</v>
          </cell>
          <cell r="AX305">
            <v>374</v>
          </cell>
          <cell r="AY305">
            <v>24</v>
          </cell>
          <cell r="AZ305">
            <v>398</v>
          </cell>
          <cell r="BA305">
            <v>4521</v>
          </cell>
          <cell r="BB305">
            <v>2</v>
          </cell>
          <cell r="BC305">
            <v>3</v>
          </cell>
          <cell r="BD305">
            <v>0</v>
          </cell>
          <cell r="BE305">
            <v>5</v>
          </cell>
          <cell r="BF305">
            <v>10</v>
          </cell>
          <cell r="BG305">
            <v>123</v>
          </cell>
          <cell r="BH305">
            <v>17</v>
          </cell>
          <cell r="BI305">
            <v>1</v>
          </cell>
          <cell r="BJ305">
            <v>0</v>
          </cell>
          <cell r="BK305">
            <v>141</v>
          </cell>
          <cell r="BL305">
            <v>110</v>
          </cell>
          <cell r="BM305">
            <v>96</v>
          </cell>
          <cell r="BN305">
            <v>2</v>
          </cell>
          <cell r="BO305">
            <v>2</v>
          </cell>
          <cell r="BP305">
            <v>210</v>
          </cell>
          <cell r="BQ305">
            <v>31</v>
          </cell>
          <cell r="BR305">
            <v>119</v>
          </cell>
          <cell r="BS305">
            <v>0</v>
          </cell>
          <cell r="BT305">
            <v>1</v>
          </cell>
          <cell r="BU305">
            <v>151</v>
          </cell>
          <cell r="BV305">
            <v>512</v>
          </cell>
          <cell r="BW305">
            <v>7</v>
          </cell>
          <cell r="BX305">
            <v>12</v>
          </cell>
          <cell r="BY305">
            <v>0</v>
          </cell>
          <cell r="BZ305">
            <v>0</v>
          </cell>
          <cell r="CA305">
            <v>19</v>
          </cell>
          <cell r="CB305">
            <v>165</v>
          </cell>
          <cell r="CC305">
            <v>40</v>
          </cell>
          <cell r="CD305">
            <v>0</v>
          </cell>
          <cell r="CE305">
            <v>0</v>
          </cell>
          <cell r="CF305">
            <v>205</v>
          </cell>
          <cell r="CG305">
            <v>136</v>
          </cell>
          <cell r="CH305">
            <v>126</v>
          </cell>
          <cell r="CI305">
            <v>97</v>
          </cell>
          <cell r="CJ305">
            <v>77</v>
          </cell>
          <cell r="CK305">
            <v>436</v>
          </cell>
          <cell r="CL305">
            <v>30</v>
          </cell>
          <cell r="CM305">
            <v>119</v>
          </cell>
          <cell r="CN305">
            <v>30</v>
          </cell>
          <cell r="CO305">
            <v>43</v>
          </cell>
          <cell r="CP305">
            <v>222</v>
          </cell>
          <cell r="CQ305">
            <v>882</v>
          </cell>
          <cell r="CR305">
            <v>16</v>
          </cell>
          <cell r="CS305">
            <v>5</v>
          </cell>
          <cell r="CT305">
            <v>0</v>
          </cell>
          <cell r="CU305">
            <v>0</v>
          </cell>
          <cell r="CV305">
            <v>21</v>
          </cell>
          <cell r="CW305">
            <v>193</v>
          </cell>
          <cell r="CX305">
            <v>82</v>
          </cell>
          <cell r="CY305">
            <v>3</v>
          </cell>
          <cell r="CZ305">
            <v>5</v>
          </cell>
          <cell r="DA305">
            <v>283</v>
          </cell>
          <cell r="DB305">
            <v>4644</v>
          </cell>
          <cell r="DC305">
            <v>5482</v>
          </cell>
          <cell r="DD305">
            <v>265</v>
          </cell>
          <cell r="DE305">
            <v>295</v>
          </cell>
          <cell r="DF305">
            <v>10686</v>
          </cell>
          <cell r="DG305">
            <v>4511</v>
          </cell>
          <cell r="DH305">
            <v>4524</v>
          </cell>
          <cell r="DI305">
            <v>215</v>
          </cell>
          <cell r="DJ305">
            <v>224</v>
          </cell>
          <cell r="DK305">
            <v>9474</v>
          </cell>
          <cell r="DL305">
            <v>20464</v>
          </cell>
        </row>
        <row r="306">
          <cell r="A306" t="str">
            <v>ВППСтаврополь (Шпаковское)СКФО</v>
          </cell>
          <cell r="B306" t="str">
            <v>Ростовский</v>
          </cell>
          <cell r="C306" t="str">
            <v>Ставрополь (Шпаковское)</v>
          </cell>
          <cell r="D306" t="str">
            <v>ВПП</v>
          </cell>
          <cell r="E306" t="str">
            <v>ВПП</v>
          </cell>
          <cell r="F306" t="str">
            <v>да</v>
          </cell>
          <cell r="G306" t="str">
            <v>СКФО</v>
          </cell>
          <cell r="H306" t="str">
            <v>Ставропольский край</v>
          </cell>
          <cell r="I306" t="str">
            <v>Не является признаком отнесения к МТК</v>
          </cell>
          <cell r="J306" t="str">
            <v>Не является признаком отнесения к МТК</v>
          </cell>
          <cell r="K306" t="str">
            <v>нет</v>
          </cell>
          <cell r="L306" t="str">
            <v>не применимо</v>
          </cell>
          <cell r="M306" t="str">
            <v>не применимо</v>
          </cell>
          <cell r="N306">
            <v>0</v>
          </cell>
          <cell r="O306">
            <v>2270</v>
          </cell>
          <cell r="P306">
            <v>343</v>
          </cell>
          <cell r="Q306">
            <v>2613</v>
          </cell>
          <cell r="R306">
            <v>3849</v>
          </cell>
          <cell r="S306">
            <v>935</v>
          </cell>
          <cell r="T306">
            <v>4784</v>
          </cell>
          <cell r="U306">
            <v>4727</v>
          </cell>
          <cell r="V306">
            <v>873</v>
          </cell>
          <cell r="W306">
            <v>5600</v>
          </cell>
          <cell r="X306">
            <v>2966</v>
          </cell>
          <cell r="Y306">
            <v>299</v>
          </cell>
          <cell r="Z306">
            <v>3265</v>
          </cell>
          <cell r="AA306">
            <v>16262</v>
          </cell>
          <cell r="AB306">
            <v>2277</v>
          </cell>
          <cell r="AC306">
            <v>296</v>
          </cell>
          <cell r="AD306">
            <v>2573</v>
          </cell>
          <cell r="AE306">
            <v>29</v>
          </cell>
          <cell r="AF306">
            <v>13</v>
          </cell>
          <cell r="AG306">
            <v>42</v>
          </cell>
          <cell r="AH306">
            <v>58</v>
          </cell>
          <cell r="AI306">
            <v>27</v>
          </cell>
          <cell r="AJ306">
            <v>85</v>
          </cell>
          <cell r="AK306">
            <v>3299</v>
          </cell>
          <cell r="AL306">
            <v>1594</v>
          </cell>
          <cell r="AM306">
            <v>4893</v>
          </cell>
          <cell r="AN306">
            <v>7593</v>
          </cell>
          <cell r="AO306">
            <v>2829</v>
          </cell>
          <cell r="AP306">
            <v>1473</v>
          </cell>
          <cell r="AQ306">
            <v>4302</v>
          </cell>
          <cell r="AR306">
            <v>63</v>
          </cell>
          <cell r="AS306">
            <v>31</v>
          </cell>
          <cell r="AT306">
            <v>94</v>
          </cell>
          <cell r="AU306">
            <v>72</v>
          </cell>
          <cell r="AV306">
            <v>35</v>
          </cell>
          <cell r="AW306">
            <v>107</v>
          </cell>
          <cell r="AX306">
            <v>80</v>
          </cell>
          <cell r="AY306">
            <v>24</v>
          </cell>
          <cell r="AZ306">
            <v>104</v>
          </cell>
          <cell r="BA306">
            <v>4607</v>
          </cell>
          <cell r="BB306">
            <v>23</v>
          </cell>
          <cell r="BC306">
            <v>14</v>
          </cell>
          <cell r="BD306">
            <v>18</v>
          </cell>
          <cell r="BE306">
            <v>18</v>
          </cell>
          <cell r="BF306">
            <v>73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17</v>
          </cell>
          <cell r="BM306">
            <v>14</v>
          </cell>
          <cell r="BN306">
            <v>11</v>
          </cell>
          <cell r="BO306">
            <v>11</v>
          </cell>
          <cell r="BP306">
            <v>53</v>
          </cell>
          <cell r="BQ306">
            <v>16</v>
          </cell>
          <cell r="BR306">
            <v>23</v>
          </cell>
          <cell r="BS306">
            <v>16</v>
          </cell>
          <cell r="BT306">
            <v>19</v>
          </cell>
          <cell r="BU306">
            <v>74</v>
          </cell>
          <cell r="BV306">
            <v>200</v>
          </cell>
          <cell r="BW306">
            <v>4</v>
          </cell>
          <cell r="BX306">
            <v>0</v>
          </cell>
          <cell r="BY306">
            <v>3</v>
          </cell>
          <cell r="BZ306">
            <v>3</v>
          </cell>
          <cell r="CA306">
            <v>10</v>
          </cell>
          <cell r="CB306">
            <v>11</v>
          </cell>
          <cell r="CC306">
            <v>3</v>
          </cell>
          <cell r="CD306">
            <v>7</v>
          </cell>
          <cell r="CE306">
            <v>4</v>
          </cell>
          <cell r="CF306">
            <v>25</v>
          </cell>
          <cell r="CG306">
            <v>13</v>
          </cell>
          <cell r="CH306">
            <v>24</v>
          </cell>
          <cell r="CI306">
            <v>13</v>
          </cell>
          <cell r="CJ306">
            <v>13</v>
          </cell>
          <cell r="CK306">
            <v>63</v>
          </cell>
          <cell r="CL306">
            <v>72</v>
          </cell>
          <cell r="CM306">
            <v>86</v>
          </cell>
          <cell r="CN306">
            <v>3</v>
          </cell>
          <cell r="CO306">
            <v>5</v>
          </cell>
          <cell r="CP306">
            <v>166</v>
          </cell>
          <cell r="CQ306">
            <v>264</v>
          </cell>
          <cell r="CR306">
            <v>67</v>
          </cell>
          <cell r="CS306">
            <v>79</v>
          </cell>
          <cell r="CT306">
            <v>174</v>
          </cell>
          <cell r="CU306">
            <v>2</v>
          </cell>
          <cell r="CV306">
            <v>322</v>
          </cell>
          <cell r="CW306">
            <v>386</v>
          </cell>
          <cell r="CX306">
            <v>332</v>
          </cell>
          <cell r="CY306">
            <v>19</v>
          </cell>
          <cell r="CZ306">
            <v>8</v>
          </cell>
          <cell r="DA306">
            <v>745</v>
          </cell>
          <cell r="DB306">
            <v>52</v>
          </cell>
          <cell r="DC306">
            <v>90</v>
          </cell>
          <cell r="DD306">
            <v>8</v>
          </cell>
          <cell r="DE306">
            <v>19</v>
          </cell>
          <cell r="DF306">
            <v>169</v>
          </cell>
          <cell r="DG306">
            <v>1608</v>
          </cell>
          <cell r="DH306">
            <v>1631</v>
          </cell>
          <cell r="DI306">
            <v>190</v>
          </cell>
          <cell r="DJ306">
            <v>232</v>
          </cell>
          <cell r="DK306">
            <v>3661</v>
          </cell>
          <cell r="DL306">
            <v>4897</v>
          </cell>
        </row>
        <row r="307">
          <cell r="A307" t="str">
            <v>ДАППСтароцурухайтуйскийДФО</v>
          </cell>
          <cell r="B307" t="str">
            <v>Читинский</v>
          </cell>
          <cell r="C307" t="str">
            <v>Староцурухайтуйский</v>
          </cell>
          <cell r="D307" t="str">
            <v>АПП</v>
          </cell>
          <cell r="E307" t="str">
            <v>ДАПП</v>
          </cell>
          <cell r="F307" t="str">
            <v>да</v>
          </cell>
          <cell r="G307" t="str">
            <v>ДФО</v>
          </cell>
          <cell r="H307" t="str">
            <v>Забайкальский край</v>
          </cell>
          <cell r="I307" t="str">
            <v>Восток</v>
          </cell>
          <cell r="J307" t="str">
            <v>РК (сухопутный)</v>
          </cell>
          <cell r="K307" t="str">
            <v>нет</v>
          </cell>
          <cell r="L307" t="str">
            <v>Китайская Народная Республика</v>
          </cell>
          <cell r="M307" t="str">
            <v>Хэйшаньтоу</v>
          </cell>
          <cell r="N307">
            <v>0</v>
          </cell>
          <cell r="O307">
            <v>2397</v>
          </cell>
          <cell r="P307">
            <v>933</v>
          </cell>
          <cell r="Q307">
            <v>3330</v>
          </cell>
          <cell r="R307">
            <v>3549</v>
          </cell>
          <cell r="S307">
            <v>897</v>
          </cell>
          <cell r="T307">
            <v>4446</v>
          </cell>
          <cell r="U307">
            <v>4023</v>
          </cell>
          <cell r="V307">
            <v>1020</v>
          </cell>
          <cell r="W307">
            <v>5043</v>
          </cell>
          <cell r="X307">
            <v>4104</v>
          </cell>
          <cell r="Y307">
            <v>891</v>
          </cell>
          <cell r="Z307">
            <v>4995</v>
          </cell>
          <cell r="AA307">
            <v>17814</v>
          </cell>
          <cell r="AB307">
            <v>2999</v>
          </cell>
          <cell r="AC307">
            <v>778</v>
          </cell>
          <cell r="AD307">
            <v>3777</v>
          </cell>
          <cell r="AE307">
            <v>3560</v>
          </cell>
          <cell r="AF307">
            <v>714</v>
          </cell>
          <cell r="AG307">
            <v>4274</v>
          </cell>
          <cell r="AH307">
            <v>3489</v>
          </cell>
          <cell r="AI307">
            <v>1021</v>
          </cell>
          <cell r="AJ307">
            <v>4510</v>
          </cell>
          <cell r="AK307">
            <v>4161</v>
          </cell>
          <cell r="AL307">
            <v>756</v>
          </cell>
          <cell r="AM307">
            <v>4917</v>
          </cell>
          <cell r="AN307">
            <v>17478</v>
          </cell>
          <cell r="AO307">
            <v>2440</v>
          </cell>
          <cell r="AP307">
            <v>675</v>
          </cell>
          <cell r="AQ307">
            <v>3115</v>
          </cell>
          <cell r="AR307">
            <v>3249</v>
          </cell>
          <cell r="AS307">
            <v>657</v>
          </cell>
          <cell r="AT307">
            <v>3906</v>
          </cell>
          <cell r="AU307">
            <v>3821</v>
          </cell>
          <cell r="AV307">
            <v>688</v>
          </cell>
          <cell r="AW307">
            <v>4509</v>
          </cell>
          <cell r="AX307">
            <v>3930</v>
          </cell>
          <cell r="AY307">
            <v>469</v>
          </cell>
          <cell r="AZ307">
            <v>4399</v>
          </cell>
          <cell r="BA307">
            <v>15929</v>
          </cell>
          <cell r="BB307">
            <v>798</v>
          </cell>
          <cell r="BC307">
            <v>796</v>
          </cell>
          <cell r="BD307">
            <v>35</v>
          </cell>
          <cell r="BE307">
            <v>35</v>
          </cell>
          <cell r="BF307">
            <v>1664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1664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K307">
            <v>0</v>
          </cell>
          <cell r="DL307">
            <v>0</v>
          </cell>
        </row>
        <row r="308">
          <cell r="A308" t="str">
            <v>ОППСторожинецСЗФО</v>
          </cell>
          <cell r="B308" t="str">
            <v>Псковский</v>
          </cell>
          <cell r="C308" t="str">
            <v>Сторожинец</v>
          </cell>
          <cell r="D308" t="str">
            <v>ОПП</v>
          </cell>
          <cell r="E308" t="str">
            <v>ОПП</v>
          </cell>
          <cell r="F308" t="str">
            <v>нет</v>
          </cell>
          <cell r="G308" t="str">
            <v>СЗФО</v>
          </cell>
          <cell r="H308" t="str">
            <v>Псковская область</v>
          </cell>
          <cell r="I308" t="str">
            <v>Западный</v>
          </cell>
          <cell r="J308" t="str">
            <v>Сухопутный</v>
          </cell>
          <cell r="K308" t="str">
            <v>нет</v>
          </cell>
          <cell r="L308" t="str">
            <v>Эстонская Республика</v>
          </cell>
          <cell r="M308" t="str">
            <v>Праага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K308">
            <v>0</v>
          </cell>
          <cell r="DL308">
            <v>0</v>
          </cell>
        </row>
        <row r="309">
          <cell r="A309" t="str">
            <v>МАППСуджаЦФО</v>
          </cell>
          <cell r="B309" t="str">
            <v>Брянский</v>
          </cell>
          <cell r="C309" t="str">
            <v>Суджа</v>
          </cell>
          <cell r="D309" t="str">
            <v>АПП</v>
          </cell>
          <cell r="E309" t="str">
            <v>МАПП</v>
          </cell>
          <cell r="F309" t="str">
            <v>да</v>
          </cell>
          <cell r="G309" t="str">
            <v>ЦФО</v>
          </cell>
          <cell r="H309" t="str">
            <v>Курская область</v>
          </cell>
          <cell r="I309" t="str">
            <v>Западный</v>
          </cell>
          <cell r="J309" t="str">
            <v>Сухопутный</v>
          </cell>
          <cell r="K309" t="str">
            <v>нет</v>
          </cell>
          <cell r="L309" t="str">
            <v>Украина</v>
          </cell>
          <cell r="M309" t="str">
            <v>Юнаковка</v>
          </cell>
          <cell r="N309">
            <v>726350</v>
          </cell>
          <cell r="O309">
            <v>24691</v>
          </cell>
          <cell r="P309">
            <v>44098</v>
          </cell>
          <cell r="Q309">
            <v>68789</v>
          </cell>
          <cell r="R309">
            <v>39835</v>
          </cell>
          <cell r="S309">
            <v>59449</v>
          </cell>
          <cell r="T309">
            <v>99284</v>
          </cell>
          <cell r="U309">
            <v>44531</v>
          </cell>
          <cell r="V309">
            <v>67276</v>
          </cell>
          <cell r="W309">
            <v>111807</v>
          </cell>
          <cell r="X309">
            <v>37144</v>
          </cell>
          <cell r="Y309">
            <v>56315</v>
          </cell>
          <cell r="Z309">
            <v>93459</v>
          </cell>
          <cell r="AA309">
            <v>373339</v>
          </cell>
          <cell r="AB309">
            <v>23881</v>
          </cell>
          <cell r="AC309">
            <v>37846</v>
          </cell>
          <cell r="AD309">
            <v>61727</v>
          </cell>
          <cell r="AE309">
            <v>31629</v>
          </cell>
          <cell r="AF309">
            <v>49142</v>
          </cell>
          <cell r="AG309">
            <v>80771</v>
          </cell>
          <cell r="AH309">
            <v>40886</v>
          </cell>
          <cell r="AI309">
            <v>58672</v>
          </cell>
          <cell r="AJ309">
            <v>99558</v>
          </cell>
          <cell r="AK309">
            <v>30155</v>
          </cell>
          <cell r="AL309">
            <v>49420</v>
          </cell>
          <cell r="AM309">
            <v>79575</v>
          </cell>
          <cell r="AN309">
            <v>321631</v>
          </cell>
          <cell r="AO309">
            <v>20663</v>
          </cell>
          <cell r="AP309">
            <v>39619</v>
          </cell>
          <cell r="AQ309">
            <v>60282</v>
          </cell>
          <cell r="AR309">
            <v>32332</v>
          </cell>
          <cell r="AS309">
            <v>52198</v>
          </cell>
          <cell r="AT309">
            <v>84530</v>
          </cell>
          <cell r="AU309">
            <v>42469</v>
          </cell>
          <cell r="AV309">
            <v>59019</v>
          </cell>
          <cell r="AW309">
            <v>101488</v>
          </cell>
          <cell r="AX309">
            <v>34954</v>
          </cell>
          <cell r="AY309">
            <v>47544</v>
          </cell>
          <cell r="AZ309">
            <v>82498</v>
          </cell>
          <cell r="BA309">
            <v>328798</v>
          </cell>
          <cell r="BB309">
            <v>13952</v>
          </cell>
          <cell r="BC309">
            <v>12728</v>
          </cell>
          <cell r="BD309">
            <v>17600</v>
          </cell>
          <cell r="BE309">
            <v>17484</v>
          </cell>
          <cell r="BF309">
            <v>61764</v>
          </cell>
          <cell r="BG309">
            <v>279</v>
          </cell>
          <cell r="BH309">
            <v>392</v>
          </cell>
          <cell r="BI309">
            <v>1423</v>
          </cell>
          <cell r="BJ309">
            <v>2460</v>
          </cell>
          <cell r="BK309">
            <v>4554</v>
          </cell>
          <cell r="BL309">
            <v>2497</v>
          </cell>
          <cell r="BM309">
            <v>2322</v>
          </cell>
          <cell r="BN309">
            <v>5304</v>
          </cell>
          <cell r="BO309">
            <v>4169</v>
          </cell>
          <cell r="BP309">
            <v>14292</v>
          </cell>
          <cell r="BQ309">
            <v>2029</v>
          </cell>
          <cell r="BR309">
            <v>2283</v>
          </cell>
          <cell r="BS309">
            <v>5698</v>
          </cell>
          <cell r="BT309">
            <v>4824</v>
          </cell>
          <cell r="BU309">
            <v>14834</v>
          </cell>
          <cell r="BV309">
            <v>95444</v>
          </cell>
          <cell r="BW309">
            <v>2331</v>
          </cell>
          <cell r="BX309">
            <v>1922</v>
          </cell>
          <cell r="BY309">
            <v>4596</v>
          </cell>
          <cell r="BZ309">
            <v>3728</v>
          </cell>
          <cell r="CA309">
            <v>12577</v>
          </cell>
          <cell r="CB309">
            <v>3401</v>
          </cell>
          <cell r="CC309">
            <v>4737</v>
          </cell>
          <cell r="CD309">
            <v>7181</v>
          </cell>
          <cell r="CE309">
            <v>6048</v>
          </cell>
          <cell r="CF309">
            <v>21367</v>
          </cell>
          <cell r="CG309">
            <v>8326</v>
          </cell>
          <cell r="CH309">
            <v>6980</v>
          </cell>
          <cell r="CI309">
            <v>11782</v>
          </cell>
          <cell r="CJ309">
            <v>10252</v>
          </cell>
          <cell r="CK309">
            <v>37340</v>
          </cell>
          <cell r="CL309">
            <v>3434</v>
          </cell>
          <cell r="CM309">
            <v>3501</v>
          </cell>
          <cell r="CN309">
            <v>10444</v>
          </cell>
          <cell r="CO309">
            <v>9093</v>
          </cell>
          <cell r="CP309">
            <v>26472</v>
          </cell>
          <cell r="CQ309">
            <v>97756</v>
          </cell>
          <cell r="CR309">
            <v>1916</v>
          </cell>
          <cell r="CS309">
            <v>1235</v>
          </cell>
          <cell r="CT309">
            <v>4711</v>
          </cell>
          <cell r="CU309">
            <v>4097</v>
          </cell>
          <cell r="CV309">
            <v>11959</v>
          </cell>
          <cell r="CW309">
            <v>3</v>
          </cell>
          <cell r="CX309">
            <v>1</v>
          </cell>
          <cell r="CY309">
            <v>3</v>
          </cell>
          <cell r="CZ309">
            <v>8</v>
          </cell>
          <cell r="DA309">
            <v>15</v>
          </cell>
          <cell r="DB309">
            <v>0</v>
          </cell>
          <cell r="DC309">
            <v>0</v>
          </cell>
          <cell r="DD309">
            <v>3</v>
          </cell>
          <cell r="DE309">
            <v>0</v>
          </cell>
          <cell r="DF309">
            <v>3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K309">
            <v>0</v>
          </cell>
          <cell r="DL309">
            <v>11977</v>
          </cell>
        </row>
        <row r="310">
          <cell r="A310" t="str">
            <v>ЖДППСуземкаЦФО</v>
          </cell>
          <cell r="B310" t="str">
            <v>Брянский</v>
          </cell>
          <cell r="C310" t="str">
            <v>Суземка</v>
          </cell>
          <cell r="D310" t="str">
            <v>ЖДПП</v>
          </cell>
          <cell r="E310" t="str">
            <v>ЖДПП</v>
          </cell>
          <cell r="F310" t="str">
            <v>да</v>
          </cell>
          <cell r="G310" t="str">
            <v>ЦФО</v>
          </cell>
          <cell r="H310" t="str">
            <v>Брянская область</v>
          </cell>
          <cell r="I310" t="str">
            <v>Западный</v>
          </cell>
          <cell r="J310" t="str">
            <v>Сухопутный</v>
          </cell>
          <cell r="K310" t="str">
            <v>нет</v>
          </cell>
          <cell r="L310" t="str">
            <v>Украина</v>
          </cell>
          <cell r="M310" t="str">
            <v>Зерново</v>
          </cell>
          <cell r="N310">
            <v>0</v>
          </cell>
          <cell r="O310">
            <v>61462</v>
          </cell>
          <cell r="P310">
            <v>152616</v>
          </cell>
          <cell r="Q310">
            <v>214078</v>
          </cell>
          <cell r="R310">
            <v>97971</v>
          </cell>
          <cell r="S310">
            <v>162348</v>
          </cell>
          <cell r="T310">
            <v>260319</v>
          </cell>
          <cell r="U310">
            <v>141093</v>
          </cell>
          <cell r="V310">
            <v>168840</v>
          </cell>
          <cell r="W310">
            <v>309933</v>
          </cell>
          <cell r="X310">
            <v>68532</v>
          </cell>
          <cell r="Y310">
            <v>139243</v>
          </cell>
          <cell r="Z310">
            <v>207775</v>
          </cell>
          <cell r="AA310">
            <v>992105</v>
          </cell>
          <cell r="AB310">
            <v>44459</v>
          </cell>
          <cell r="AC310">
            <v>99099</v>
          </cell>
          <cell r="AD310">
            <v>143558</v>
          </cell>
          <cell r="AE310">
            <v>72121</v>
          </cell>
          <cell r="AF310">
            <v>102734</v>
          </cell>
          <cell r="AG310">
            <v>174855</v>
          </cell>
          <cell r="AH310">
            <v>113674</v>
          </cell>
          <cell r="AI310">
            <v>107141</v>
          </cell>
          <cell r="AJ310">
            <v>220815</v>
          </cell>
          <cell r="AK310">
            <v>50784</v>
          </cell>
          <cell r="AL310">
            <v>95367</v>
          </cell>
          <cell r="AM310">
            <v>146151</v>
          </cell>
          <cell r="AN310">
            <v>685379</v>
          </cell>
          <cell r="AO310">
            <v>37232</v>
          </cell>
          <cell r="AP310">
            <v>87169</v>
          </cell>
          <cell r="AQ310">
            <v>124401</v>
          </cell>
          <cell r="AR310">
            <v>71819</v>
          </cell>
          <cell r="AS310">
            <v>87161</v>
          </cell>
          <cell r="AT310">
            <v>158980</v>
          </cell>
          <cell r="AU310">
            <v>106561</v>
          </cell>
          <cell r="AV310">
            <v>91666</v>
          </cell>
          <cell r="AW310">
            <v>198227</v>
          </cell>
          <cell r="AX310">
            <v>54897</v>
          </cell>
          <cell r="AY310">
            <v>82931</v>
          </cell>
          <cell r="AZ310">
            <v>137828</v>
          </cell>
          <cell r="BA310">
            <v>619436</v>
          </cell>
          <cell r="BB310">
            <v>25998</v>
          </cell>
          <cell r="BC310">
            <v>10912</v>
          </cell>
          <cell r="BD310">
            <v>40035</v>
          </cell>
          <cell r="BE310">
            <v>20334</v>
          </cell>
          <cell r="BF310">
            <v>97279</v>
          </cell>
          <cell r="BG310">
            <v>6</v>
          </cell>
          <cell r="BH310">
            <v>33</v>
          </cell>
          <cell r="BI310">
            <v>0</v>
          </cell>
          <cell r="BJ310">
            <v>0</v>
          </cell>
          <cell r="BK310">
            <v>39</v>
          </cell>
          <cell r="BL310">
            <v>6</v>
          </cell>
          <cell r="BM310">
            <v>19</v>
          </cell>
          <cell r="BN310">
            <v>0</v>
          </cell>
          <cell r="BO310">
            <v>0</v>
          </cell>
          <cell r="BP310">
            <v>25</v>
          </cell>
          <cell r="BQ310">
            <v>0</v>
          </cell>
          <cell r="BR310">
            <v>20</v>
          </cell>
          <cell r="BS310">
            <v>0</v>
          </cell>
          <cell r="BT310">
            <v>0</v>
          </cell>
          <cell r="BU310">
            <v>20</v>
          </cell>
          <cell r="BV310">
            <v>97363</v>
          </cell>
          <cell r="BW310">
            <v>0</v>
          </cell>
          <cell r="BX310">
            <v>12</v>
          </cell>
          <cell r="BY310">
            <v>0</v>
          </cell>
          <cell r="BZ310">
            <v>0</v>
          </cell>
          <cell r="CA310">
            <v>12</v>
          </cell>
          <cell r="CB310">
            <v>2</v>
          </cell>
          <cell r="CC310">
            <v>36</v>
          </cell>
          <cell r="CD310">
            <v>0</v>
          </cell>
          <cell r="CE310">
            <v>0</v>
          </cell>
          <cell r="CF310">
            <v>38</v>
          </cell>
          <cell r="CG310">
            <v>0</v>
          </cell>
          <cell r="CH310">
            <v>24</v>
          </cell>
          <cell r="CI310">
            <v>0</v>
          </cell>
          <cell r="CJ310">
            <v>8</v>
          </cell>
          <cell r="CK310">
            <v>32</v>
          </cell>
          <cell r="CL310">
            <v>0</v>
          </cell>
          <cell r="CM310">
            <v>6</v>
          </cell>
          <cell r="CN310">
            <v>0</v>
          </cell>
          <cell r="CO310">
            <v>4</v>
          </cell>
          <cell r="CP310">
            <v>10</v>
          </cell>
          <cell r="CQ310">
            <v>92</v>
          </cell>
          <cell r="CR310">
            <v>284</v>
          </cell>
          <cell r="CS310">
            <v>74</v>
          </cell>
          <cell r="CT310">
            <v>57</v>
          </cell>
          <cell r="CU310">
            <v>12</v>
          </cell>
          <cell r="CV310">
            <v>427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K310">
            <v>0</v>
          </cell>
          <cell r="DL310">
            <v>427</v>
          </cell>
        </row>
        <row r="311">
          <cell r="A311" t="str">
            <v>МАППСуоперяСЗФО</v>
          </cell>
          <cell r="B311" t="str">
            <v>Санкт-Петербургский</v>
          </cell>
          <cell r="C311" t="str">
            <v>Суоперя</v>
          </cell>
          <cell r="D311" t="str">
            <v>АПП</v>
          </cell>
          <cell r="E311" t="str">
            <v>МАПП</v>
          </cell>
          <cell r="F311" t="str">
            <v>да</v>
          </cell>
          <cell r="G311" t="str">
            <v>СЗФО</v>
          </cell>
          <cell r="H311" t="str">
            <v>Республика Карелия</v>
          </cell>
          <cell r="I311" t="str">
            <v>Западный</v>
          </cell>
          <cell r="J311" t="str">
            <v>Сухопутный</v>
          </cell>
          <cell r="K311" t="str">
            <v>да</v>
          </cell>
          <cell r="L311" t="str">
            <v>Финляндская Республика</v>
          </cell>
          <cell r="M311" t="str">
            <v>Куусамо</v>
          </cell>
          <cell r="N311">
            <v>0</v>
          </cell>
          <cell r="O311">
            <v>3197</v>
          </cell>
          <cell r="P311">
            <v>11736</v>
          </cell>
          <cell r="Q311">
            <v>14933</v>
          </cell>
          <cell r="R311">
            <v>2231</v>
          </cell>
          <cell r="S311">
            <v>11622</v>
          </cell>
          <cell r="T311">
            <v>13853</v>
          </cell>
          <cell r="U311">
            <v>2628</v>
          </cell>
          <cell r="V311">
            <v>12956</v>
          </cell>
          <cell r="W311">
            <v>15584</v>
          </cell>
          <cell r="X311">
            <v>2875</v>
          </cell>
          <cell r="Y311">
            <v>11379</v>
          </cell>
          <cell r="Z311">
            <v>14254</v>
          </cell>
          <cell r="AA311">
            <v>58624</v>
          </cell>
          <cell r="AB311">
            <v>3707</v>
          </cell>
          <cell r="AC311">
            <v>10186</v>
          </cell>
          <cell r="AD311">
            <v>13893</v>
          </cell>
          <cell r="AE311">
            <v>2128</v>
          </cell>
          <cell r="AF311">
            <v>10265</v>
          </cell>
          <cell r="AG311">
            <v>12393</v>
          </cell>
          <cell r="AH311">
            <v>2752</v>
          </cell>
          <cell r="AI311">
            <v>11327</v>
          </cell>
          <cell r="AJ311">
            <v>14079</v>
          </cell>
          <cell r="AK311">
            <v>3025</v>
          </cell>
          <cell r="AL311">
            <v>10123</v>
          </cell>
          <cell r="AM311">
            <v>13148</v>
          </cell>
          <cell r="AN311">
            <v>53513</v>
          </cell>
          <cell r="AO311">
            <v>3614</v>
          </cell>
          <cell r="AP311">
            <v>10183</v>
          </cell>
          <cell r="AQ311">
            <v>13797</v>
          </cell>
          <cell r="AR311">
            <v>2690</v>
          </cell>
          <cell r="AS311">
            <v>10443</v>
          </cell>
          <cell r="AT311">
            <v>13133</v>
          </cell>
          <cell r="AU311">
            <v>3347</v>
          </cell>
          <cell r="AV311">
            <v>11527</v>
          </cell>
          <cell r="AW311">
            <v>14874</v>
          </cell>
          <cell r="AX311">
            <v>3796</v>
          </cell>
          <cell r="AY311">
            <v>10195</v>
          </cell>
          <cell r="AZ311">
            <v>13991</v>
          </cell>
          <cell r="BA311">
            <v>55795</v>
          </cell>
          <cell r="BB311">
            <v>2279</v>
          </cell>
          <cell r="BC311">
            <v>1930</v>
          </cell>
          <cell r="BD311">
            <v>4068</v>
          </cell>
          <cell r="BE311">
            <v>4080</v>
          </cell>
          <cell r="BF311">
            <v>12357</v>
          </cell>
          <cell r="BG311">
            <v>142</v>
          </cell>
          <cell r="BH311">
            <v>139</v>
          </cell>
          <cell r="BI311">
            <v>234</v>
          </cell>
          <cell r="BJ311">
            <v>232</v>
          </cell>
          <cell r="BK311">
            <v>747</v>
          </cell>
          <cell r="BL311">
            <v>206</v>
          </cell>
          <cell r="BM311">
            <v>202</v>
          </cell>
          <cell r="BN311">
            <v>301</v>
          </cell>
          <cell r="BO311">
            <v>299</v>
          </cell>
          <cell r="BP311">
            <v>1008</v>
          </cell>
          <cell r="BQ311">
            <v>220</v>
          </cell>
          <cell r="BR311">
            <v>208</v>
          </cell>
          <cell r="BS311">
            <v>170</v>
          </cell>
          <cell r="BT311">
            <v>171</v>
          </cell>
          <cell r="BU311">
            <v>769</v>
          </cell>
          <cell r="BV311">
            <v>14881</v>
          </cell>
          <cell r="BW311">
            <v>300</v>
          </cell>
          <cell r="BX311">
            <v>304</v>
          </cell>
          <cell r="BY311">
            <v>239</v>
          </cell>
          <cell r="BZ311">
            <v>240</v>
          </cell>
          <cell r="CA311">
            <v>1083</v>
          </cell>
          <cell r="CB311">
            <v>139</v>
          </cell>
          <cell r="CC311">
            <v>142</v>
          </cell>
          <cell r="CD311">
            <v>102</v>
          </cell>
          <cell r="CE311">
            <v>101</v>
          </cell>
          <cell r="CF311">
            <v>484</v>
          </cell>
          <cell r="CG311">
            <v>191</v>
          </cell>
          <cell r="CH311">
            <v>194</v>
          </cell>
          <cell r="CI311">
            <v>17</v>
          </cell>
          <cell r="CJ311">
            <v>18</v>
          </cell>
          <cell r="CK311">
            <v>420</v>
          </cell>
          <cell r="CL311">
            <v>280</v>
          </cell>
          <cell r="CM311">
            <v>262</v>
          </cell>
          <cell r="CN311">
            <v>74</v>
          </cell>
          <cell r="CO311">
            <v>71</v>
          </cell>
          <cell r="CP311">
            <v>687</v>
          </cell>
          <cell r="CQ311">
            <v>2674</v>
          </cell>
          <cell r="CR311">
            <v>305</v>
          </cell>
          <cell r="CS311">
            <v>320</v>
          </cell>
          <cell r="CT311">
            <v>140</v>
          </cell>
          <cell r="CU311">
            <v>141</v>
          </cell>
          <cell r="CV311">
            <v>906</v>
          </cell>
          <cell r="CW311">
            <v>128</v>
          </cell>
          <cell r="CX311">
            <v>122</v>
          </cell>
          <cell r="CY311">
            <v>45</v>
          </cell>
          <cell r="CZ311">
            <v>43</v>
          </cell>
          <cell r="DA311">
            <v>338</v>
          </cell>
          <cell r="DB311">
            <v>232</v>
          </cell>
          <cell r="DC311">
            <v>233</v>
          </cell>
          <cell r="DD311">
            <v>331</v>
          </cell>
          <cell r="DE311">
            <v>336</v>
          </cell>
          <cell r="DF311">
            <v>1132</v>
          </cell>
          <cell r="DG311">
            <v>132</v>
          </cell>
          <cell r="DH311">
            <v>128</v>
          </cell>
          <cell r="DI311">
            <v>458</v>
          </cell>
          <cell r="DJ311">
            <v>455</v>
          </cell>
          <cell r="DK311">
            <v>1173</v>
          </cell>
          <cell r="DL311">
            <v>3549</v>
          </cell>
        </row>
        <row r="312">
          <cell r="A312" t="str">
            <v>ВППСургутУФО</v>
          </cell>
          <cell r="B312" t="str">
            <v>Уральский</v>
          </cell>
          <cell r="C312" t="str">
            <v>Сургут</v>
          </cell>
          <cell r="D312" t="str">
            <v>ВПП</v>
          </cell>
          <cell r="E312" t="str">
            <v>ВПП</v>
          </cell>
          <cell r="F312" t="str">
            <v>да</v>
          </cell>
          <cell r="G312" t="str">
            <v>УФО</v>
          </cell>
          <cell r="H312" t="str">
            <v>Ханты-Мансийский автономный округ - Югра</v>
          </cell>
          <cell r="I312" t="str">
            <v>Не является признаком отнесения к МТК</v>
          </cell>
          <cell r="J312" t="str">
            <v>Не является признаком отнесения к МТК</v>
          </cell>
          <cell r="K312" t="str">
            <v>нет</v>
          </cell>
          <cell r="L312" t="str">
            <v>не применимо</v>
          </cell>
          <cell r="M312" t="str">
            <v>не применимо</v>
          </cell>
          <cell r="N312">
            <v>1314000</v>
          </cell>
          <cell r="O312">
            <v>28220</v>
          </cell>
          <cell r="P312">
            <v>12127</v>
          </cell>
          <cell r="Q312">
            <v>40347</v>
          </cell>
          <cell r="R312">
            <v>31474</v>
          </cell>
          <cell r="S312">
            <v>12301</v>
          </cell>
          <cell r="T312">
            <v>43775</v>
          </cell>
          <cell r="U312">
            <v>37342</v>
          </cell>
          <cell r="V312">
            <v>12940</v>
          </cell>
          <cell r="W312">
            <v>50282</v>
          </cell>
          <cell r="X312">
            <v>25234</v>
          </cell>
          <cell r="Y312">
            <v>16275</v>
          </cell>
          <cell r="Z312">
            <v>41509</v>
          </cell>
          <cell r="AA312">
            <v>175913</v>
          </cell>
          <cell r="AB312">
            <v>29360</v>
          </cell>
          <cell r="AC312">
            <v>13907</v>
          </cell>
          <cell r="AD312">
            <v>43267</v>
          </cell>
          <cell r="AE312">
            <v>34198</v>
          </cell>
          <cell r="AF312">
            <v>11898</v>
          </cell>
          <cell r="AG312">
            <v>46096</v>
          </cell>
          <cell r="AH312">
            <v>47987</v>
          </cell>
          <cell r="AI312">
            <v>10868</v>
          </cell>
          <cell r="AJ312">
            <v>58855</v>
          </cell>
          <cell r="AK312">
            <v>26956</v>
          </cell>
          <cell r="AL312">
            <v>11700</v>
          </cell>
          <cell r="AM312">
            <v>38656</v>
          </cell>
          <cell r="AN312">
            <v>186874</v>
          </cell>
          <cell r="AO312">
            <v>30449</v>
          </cell>
          <cell r="AP312">
            <v>8619</v>
          </cell>
          <cell r="AQ312">
            <v>39068</v>
          </cell>
          <cell r="AR312">
            <v>39198</v>
          </cell>
          <cell r="AS312">
            <v>8495</v>
          </cell>
          <cell r="AT312">
            <v>47693</v>
          </cell>
          <cell r="AU312">
            <v>47934</v>
          </cell>
          <cell r="AV312">
            <v>8637</v>
          </cell>
          <cell r="AW312">
            <v>56571</v>
          </cell>
          <cell r="AX312">
            <v>37550</v>
          </cell>
          <cell r="AY312">
            <v>12543</v>
          </cell>
          <cell r="AZ312">
            <v>50093</v>
          </cell>
          <cell r="BA312">
            <v>193425</v>
          </cell>
          <cell r="BB312">
            <v>17059</v>
          </cell>
          <cell r="BC312">
            <v>15281</v>
          </cell>
          <cell r="BD312">
            <v>5261</v>
          </cell>
          <cell r="BE312">
            <v>4894</v>
          </cell>
          <cell r="BF312">
            <v>42495</v>
          </cell>
          <cell r="BG312">
            <v>428</v>
          </cell>
          <cell r="BH312">
            <v>126</v>
          </cell>
          <cell r="BI312">
            <v>2</v>
          </cell>
          <cell r="BJ312">
            <v>0</v>
          </cell>
          <cell r="BK312">
            <v>556</v>
          </cell>
          <cell r="BL312">
            <v>198</v>
          </cell>
          <cell r="BM312">
            <v>460</v>
          </cell>
          <cell r="BN312">
            <v>210</v>
          </cell>
          <cell r="BO312">
            <v>2518</v>
          </cell>
          <cell r="BP312">
            <v>3386</v>
          </cell>
          <cell r="BQ312">
            <v>282</v>
          </cell>
          <cell r="BR312">
            <v>909</v>
          </cell>
          <cell r="BS312">
            <v>1050</v>
          </cell>
          <cell r="BT312">
            <v>3325</v>
          </cell>
          <cell r="BU312">
            <v>5566</v>
          </cell>
          <cell r="BV312">
            <v>52003</v>
          </cell>
          <cell r="BW312">
            <v>722</v>
          </cell>
          <cell r="BX312">
            <v>847</v>
          </cell>
          <cell r="BY312">
            <v>2041</v>
          </cell>
          <cell r="BZ312">
            <v>1077</v>
          </cell>
          <cell r="CA312">
            <v>4687</v>
          </cell>
          <cell r="CB312">
            <v>360</v>
          </cell>
          <cell r="CC312">
            <v>1601</v>
          </cell>
          <cell r="CD312">
            <v>1862</v>
          </cell>
          <cell r="CE312">
            <v>1403</v>
          </cell>
          <cell r="CF312">
            <v>5226</v>
          </cell>
          <cell r="CG312">
            <v>1774</v>
          </cell>
          <cell r="CH312">
            <v>2660</v>
          </cell>
          <cell r="CI312">
            <v>1384</v>
          </cell>
          <cell r="CJ312">
            <v>1225</v>
          </cell>
          <cell r="CK312">
            <v>7043</v>
          </cell>
          <cell r="CL312">
            <v>9944</v>
          </cell>
          <cell r="CM312">
            <v>9932</v>
          </cell>
          <cell r="CN312">
            <v>7067</v>
          </cell>
          <cell r="CO312">
            <v>6370</v>
          </cell>
          <cell r="CP312">
            <v>33313</v>
          </cell>
          <cell r="CQ312">
            <v>50269</v>
          </cell>
          <cell r="CR312">
            <v>5338</v>
          </cell>
          <cell r="CS312">
            <v>5703</v>
          </cell>
          <cell r="CT312">
            <v>6143</v>
          </cell>
          <cell r="CU312">
            <v>4740</v>
          </cell>
          <cell r="CV312">
            <v>21924</v>
          </cell>
          <cell r="CW312">
            <v>4102</v>
          </cell>
          <cell r="CX312">
            <v>9089</v>
          </cell>
          <cell r="CY312">
            <v>6901</v>
          </cell>
          <cell r="CZ312">
            <v>3746</v>
          </cell>
          <cell r="DA312">
            <v>23838</v>
          </cell>
          <cell r="DB312">
            <v>15086</v>
          </cell>
          <cell r="DC312">
            <v>13791</v>
          </cell>
          <cell r="DD312">
            <v>6638</v>
          </cell>
          <cell r="DE312">
            <v>7481</v>
          </cell>
          <cell r="DF312">
            <v>42996</v>
          </cell>
          <cell r="DG312">
            <v>9136</v>
          </cell>
          <cell r="DH312">
            <v>7997</v>
          </cell>
          <cell r="DI312">
            <v>9165</v>
          </cell>
          <cell r="DJ312">
            <v>11244</v>
          </cell>
          <cell r="DK312">
            <v>37542</v>
          </cell>
          <cell r="DL312">
            <v>126300</v>
          </cell>
        </row>
        <row r="313">
          <cell r="A313" t="str">
            <v>ВППСыктывкарСЗФО</v>
          </cell>
          <cell r="B313" t="str">
            <v>Мурманский</v>
          </cell>
          <cell r="C313" t="str">
            <v>Сыктывкар</v>
          </cell>
          <cell r="D313" t="str">
            <v>ВПП</v>
          </cell>
          <cell r="E313" t="str">
            <v>ВПП</v>
          </cell>
          <cell r="F313" t="str">
            <v>да</v>
          </cell>
          <cell r="G313" t="str">
            <v>СЗФО</v>
          </cell>
          <cell r="H313" t="str">
            <v>Республика Коми</v>
          </cell>
          <cell r="I313" t="str">
            <v>Не является признаком отнесения к МТК</v>
          </cell>
          <cell r="J313" t="str">
            <v>Не является признаком отнесения к МТК</v>
          </cell>
          <cell r="K313" t="str">
            <v>нет</v>
          </cell>
          <cell r="L313" t="str">
            <v>не применимо</v>
          </cell>
          <cell r="M313" t="str">
            <v>не применимо</v>
          </cell>
          <cell r="N313">
            <v>876000</v>
          </cell>
          <cell r="O313">
            <v>0</v>
          </cell>
          <cell r="P313">
            <v>32</v>
          </cell>
          <cell r="Q313">
            <v>32</v>
          </cell>
          <cell r="R313">
            <v>15225</v>
          </cell>
          <cell r="S313">
            <v>79</v>
          </cell>
          <cell r="T313">
            <v>15304</v>
          </cell>
          <cell r="U313">
            <v>29687</v>
          </cell>
          <cell r="V313">
            <v>104</v>
          </cell>
          <cell r="W313">
            <v>29791</v>
          </cell>
          <cell r="X313">
            <v>7242</v>
          </cell>
          <cell r="Y313">
            <v>68</v>
          </cell>
          <cell r="Z313">
            <v>7310</v>
          </cell>
          <cell r="AA313">
            <v>52437</v>
          </cell>
          <cell r="AB313">
            <v>12</v>
          </cell>
          <cell r="AC313">
            <v>31</v>
          </cell>
          <cell r="AD313">
            <v>43</v>
          </cell>
          <cell r="AE313">
            <v>25153</v>
          </cell>
          <cell r="AF313">
            <v>58</v>
          </cell>
          <cell r="AG313">
            <v>25211</v>
          </cell>
          <cell r="AH313">
            <v>38070</v>
          </cell>
          <cell r="AI313">
            <v>103</v>
          </cell>
          <cell r="AJ313">
            <v>38173</v>
          </cell>
          <cell r="AK313">
            <v>8917</v>
          </cell>
          <cell r="AL313">
            <v>61</v>
          </cell>
          <cell r="AM313">
            <v>8978</v>
          </cell>
          <cell r="AN313">
            <v>72405</v>
          </cell>
          <cell r="AO313">
            <v>1</v>
          </cell>
          <cell r="AP313">
            <v>32</v>
          </cell>
          <cell r="AQ313">
            <v>33</v>
          </cell>
          <cell r="AR313">
            <v>21713</v>
          </cell>
          <cell r="AS313">
            <v>207</v>
          </cell>
          <cell r="AT313">
            <v>21920</v>
          </cell>
          <cell r="AU313">
            <v>40033</v>
          </cell>
          <cell r="AV313">
            <v>92</v>
          </cell>
          <cell r="AW313">
            <v>40125</v>
          </cell>
          <cell r="AX313">
            <v>13985</v>
          </cell>
          <cell r="AY313">
            <v>88</v>
          </cell>
          <cell r="AZ313">
            <v>14073</v>
          </cell>
          <cell r="BA313">
            <v>76151</v>
          </cell>
          <cell r="BB313">
            <v>391</v>
          </cell>
          <cell r="BC313">
            <v>206</v>
          </cell>
          <cell r="BD313">
            <v>8</v>
          </cell>
          <cell r="BE313">
            <v>8</v>
          </cell>
          <cell r="BF313">
            <v>613</v>
          </cell>
          <cell r="BG313">
            <v>5</v>
          </cell>
          <cell r="BH313">
            <v>5</v>
          </cell>
          <cell r="BI313">
            <v>2</v>
          </cell>
          <cell r="BJ313">
            <v>8</v>
          </cell>
          <cell r="BK313">
            <v>20</v>
          </cell>
          <cell r="BL313">
            <v>0</v>
          </cell>
          <cell r="BM313">
            <v>1</v>
          </cell>
          <cell r="BN313">
            <v>13</v>
          </cell>
          <cell r="BO313">
            <v>5</v>
          </cell>
          <cell r="BP313">
            <v>19</v>
          </cell>
          <cell r="BQ313">
            <v>0</v>
          </cell>
          <cell r="BR313">
            <v>0</v>
          </cell>
          <cell r="BS313">
            <v>2</v>
          </cell>
          <cell r="BT313">
            <v>3</v>
          </cell>
          <cell r="BU313">
            <v>5</v>
          </cell>
          <cell r="BV313">
            <v>657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8</v>
          </cell>
          <cell r="CC313">
            <v>184</v>
          </cell>
          <cell r="CD313">
            <v>2</v>
          </cell>
          <cell r="CE313">
            <v>4</v>
          </cell>
          <cell r="CF313">
            <v>198</v>
          </cell>
          <cell r="CG313">
            <v>8993</v>
          </cell>
          <cell r="CH313">
            <v>10576</v>
          </cell>
          <cell r="CI313">
            <v>22</v>
          </cell>
          <cell r="CJ313">
            <v>19</v>
          </cell>
          <cell r="CK313">
            <v>19610</v>
          </cell>
          <cell r="CL313">
            <v>7094</v>
          </cell>
          <cell r="CM313">
            <v>5843</v>
          </cell>
          <cell r="CN313">
            <v>19</v>
          </cell>
          <cell r="CO313">
            <v>17</v>
          </cell>
          <cell r="CP313">
            <v>12973</v>
          </cell>
          <cell r="CQ313">
            <v>32781</v>
          </cell>
          <cell r="CR313">
            <v>1</v>
          </cell>
          <cell r="CS313">
            <v>12</v>
          </cell>
          <cell r="CT313">
            <v>2</v>
          </cell>
          <cell r="CU313">
            <v>4</v>
          </cell>
          <cell r="CV313">
            <v>19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2</v>
          </cell>
          <cell r="DH313">
            <v>0</v>
          </cell>
          <cell r="DI313">
            <v>0</v>
          </cell>
          <cell r="DJ313">
            <v>0</v>
          </cell>
          <cell r="DK313">
            <v>2</v>
          </cell>
          <cell r="DL313">
            <v>21</v>
          </cell>
        </row>
        <row r="314">
          <cell r="A314" t="str">
            <v>ДАПП ПУПСювяороСЗФО</v>
          </cell>
          <cell r="B314" t="str">
            <v>Санкт-Петербургский</v>
          </cell>
          <cell r="C314" t="str">
            <v>Сювяоро</v>
          </cell>
          <cell r="D314" t="str">
            <v>АПП</v>
          </cell>
          <cell r="E314" t="str">
            <v>ДАПП ПУП</v>
          </cell>
          <cell r="F314" t="str">
            <v>да</v>
          </cell>
          <cell r="G314" t="str">
            <v>СЗФО</v>
          </cell>
          <cell r="H314" t="str">
            <v>Республика Карелия</v>
          </cell>
          <cell r="I314" t="str">
            <v>Западный</v>
          </cell>
          <cell r="J314" t="str">
            <v>Сухопутный</v>
          </cell>
          <cell r="K314" t="str">
            <v>нет</v>
          </cell>
          <cell r="L314" t="str">
            <v>Финляндская Республика</v>
          </cell>
          <cell r="M314" t="str">
            <v>Париккала</v>
          </cell>
          <cell r="N314">
            <v>0</v>
          </cell>
          <cell r="O314">
            <v>4452</v>
          </cell>
          <cell r="P314">
            <v>159</v>
          </cell>
          <cell r="Q314">
            <v>4611</v>
          </cell>
          <cell r="R314">
            <v>5449</v>
          </cell>
          <cell r="S314">
            <v>343</v>
          </cell>
          <cell r="T314">
            <v>5792</v>
          </cell>
          <cell r="U314">
            <v>6301</v>
          </cell>
          <cell r="V314">
            <v>384</v>
          </cell>
          <cell r="W314">
            <v>6685</v>
          </cell>
          <cell r="X314">
            <v>6015</v>
          </cell>
          <cell r="Y314">
            <v>246</v>
          </cell>
          <cell r="Z314">
            <v>6261</v>
          </cell>
          <cell r="AA314">
            <v>23349</v>
          </cell>
          <cell r="AB314">
            <v>4782</v>
          </cell>
          <cell r="AC314">
            <v>131</v>
          </cell>
          <cell r="AD314">
            <v>4913</v>
          </cell>
          <cell r="AE314">
            <v>6267</v>
          </cell>
          <cell r="AF314">
            <v>288</v>
          </cell>
          <cell r="AG314">
            <v>6555</v>
          </cell>
          <cell r="AH314">
            <v>6834</v>
          </cell>
          <cell r="AI314">
            <v>274</v>
          </cell>
          <cell r="AJ314">
            <v>7108</v>
          </cell>
          <cell r="AK314">
            <v>6101</v>
          </cell>
          <cell r="AL314">
            <v>285</v>
          </cell>
          <cell r="AM314">
            <v>6386</v>
          </cell>
          <cell r="AN314">
            <v>24962</v>
          </cell>
          <cell r="AO314">
            <v>5924</v>
          </cell>
          <cell r="AP314">
            <v>92</v>
          </cell>
          <cell r="AQ314">
            <v>6016</v>
          </cell>
          <cell r="AR314">
            <v>5700</v>
          </cell>
          <cell r="AS314">
            <v>257</v>
          </cell>
          <cell r="AT314">
            <v>5957</v>
          </cell>
          <cell r="AU314">
            <v>6031</v>
          </cell>
          <cell r="AV314">
            <v>463</v>
          </cell>
          <cell r="AW314">
            <v>6494</v>
          </cell>
          <cell r="AX314">
            <v>5489</v>
          </cell>
          <cell r="AY314">
            <v>322</v>
          </cell>
          <cell r="AZ314">
            <v>5811</v>
          </cell>
          <cell r="BA314">
            <v>24278</v>
          </cell>
          <cell r="BB314">
            <v>2870</v>
          </cell>
          <cell r="BC314">
            <v>2193</v>
          </cell>
          <cell r="BD314">
            <v>46</v>
          </cell>
          <cell r="BE314">
            <v>34</v>
          </cell>
          <cell r="BF314">
            <v>5143</v>
          </cell>
          <cell r="BG314">
            <v>3011</v>
          </cell>
          <cell r="BH314">
            <v>1979</v>
          </cell>
          <cell r="BI314">
            <v>0</v>
          </cell>
          <cell r="BJ314">
            <v>0</v>
          </cell>
          <cell r="BK314">
            <v>4990</v>
          </cell>
          <cell r="BL314">
            <v>3550</v>
          </cell>
          <cell r="BM314">
            <v>2601</v>
          </cell>
          <cell r="BN314">
            <v>0</v>
          </cell>
          <cell r="BO314">
            <v>0</v>
          </cell>
          <cell r="BP314">
            <v>6151</v>
          </cell>
          <cell r="BQ314">
            <v>3144</v>
          </cell>
          <cell r="BR314">
            <v>2230</v>
          </cell>
          <cell r="BS314">
            <v>0</v>
          </cell>
          <cell r="BT314">
            <v>0</v>
          </cell>
          <cell r="BU314">
            <v>5374</v>
          </cell>
          <cell r="BV314">
            <v>21658</v>
          </cell>
          <cell r="BW314">
            <v>2752</v>
          </cell>
          <cell r="BX314">
            <v>2221</v>
          </cell>
          <cell r="BY314">
            <v>0</v>
          </cell>
          <cell r="BZ314">
            <v>0</v>
          </cell>
          <cell r="CA314">
            <v>4973</v>
          </cell>
          <cell r="CB314">
            <v>2738</v>
          </cell>
          <cell r="CC314">
            <v>2250</v>
          </cell>
          <cell r="CD314">
            <v>0</v>
          </cell>
          <cell r="CE314">
            <v>0</v>
          </cell>
          <cell r="CF314">
            <v>4988</v>
          </cell>
          <cell r="CG314">
            <v>3180</v>
          </cell>
          <cell r="CH314">
            <v>2229</v>
          </cell>
          <cell r="CI314">
            <v>0</v>
          </cell>
          <cell r="CJ314">
            <v>0</v>
          </cell>
          <cell r="CK314">
            <v>5409</v>
          </cell>
          <cell r="CL314">
            <v>2626</v>
          </cell>
          <cell r="CM314">
            <v>1765</v>
          </cell>
          <cell r="CN314">
            <v>0</v>
          </cell>
          <cell r="CO314">
            <v>0</v>
          </cell>
          <cell r="CP314">
            <v>4391</v>
          </cell>
          <cell r="CQ314">
            <v>19761</v>
          </cell>
          <cell r="CR314">
            <v>1866</v>
          </cell>
          <cell r="CS314">
            <v>1449</v>
          </cell>
          <cell r="CT314">
            <v>0</v>
          </cell>
          <cell r="CU314">
            <v>0</v>
          </cell>
          <cell r="CV314">
            <v>3315</v>
          </cell>
          <cell r="CW314">
            <v>60</v>
          </cell>
          <cell r="CX314">
            <v>77</v>
          </cell>
          <cell r="CY314">
            <v>0</v>
          </cell>
          <cell r="CZ314">
            <v>0</v>
          </cell>
          <cell r="DA314">
            <v>137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K314">
            <v>0</v>
          </cell>
          <cell r="DL314">
            <v>3452</v>
          </cell>
        </row>
        <row r="315">
          <cell r="A315" t="str">
            <v>МППТаганрогЮФО</v>
          </cell>
          <cell r="B315" t="str">
            <v>Ростовский</v>
          </cell>
          <cell r="C315" t="str">
            <v>Таганрог</v>
          </cell>
          <cell r="D315" t="str">
            <v>МПП</v>
          </cell>
          <cell r="E315" t="str">
            <v>МПП</v>
          </cell>
          <cell r="F315" t="str">
            <v>да</v>
          </cell>
          <cell r="G315" t="str">
            <v>ЮФО</v>
          </cell>
          <cell r="H315" t="str">
            <v>Ростовская область</v>
          </cell>
          <cell r="I315" t="str">
            <v>АЧБ</v>
          </cell>
          <cell r="J315" t="str">
            <v>Морской</v>
          </cell>
          <cell r="K315" t="str">
            <v>нет</v>
          </cell>
          <cell r="L315" t="str">
            <v>не применимо</v>
          </cell>
          <cell r="M315" t="str">
            <v>не применимо</v>
          </cell>
          <cell r="N315">
            <v>0</v>
          </cell>
          <cell r="O315">
            <v>1005</v>
          </cell>
          <cell r="P315">
            <v>1429</v>
          </cell>
          <cell r="Q315">
            <v>2434</v>
          </cell>
          <cell r="R315">
            <v>1305</v>
          </cell>
          <cell r="S315">
            <v>1679</v>
          </cell>
          <cell r="T315">
            <v>2984</v>
          </cell>
          <cell r="U315">
            <v>1535</v>
          </cell>
          <cell r="V315">
            <v>1338</v>
          </cell>
          <cell r="W315">
            <v>2873</v>
          </cell>
          <cell r="X315">
            <v>1507</v>
          </cell>
          <cell r="Y315">
            <v>2005</v>
          </cell>
          <cell r="Z315">
            <v>3512</v>
          </cell>
          <cell r="AA315">
            <v>11803</v>
          </cell>
          <cell r="AB315">
            <v>1570</v>
          </cell>
          <cell r="AC315">
            <v>1518</v>
          </cell>
          <cell r="AD315">
            <v>3088</v>
          </cell>
          <cell r="AE315">
            <v>1071</v>
          </cell>
          <cell r="AF315">
            <v>1382</v>
          </cell>
          <cell r="AG315">
            <v>2453</v>
          </cell>
          <cell r="AH315">
            <v>1053</v>
          </cell>
          <cell r="AI315">
            <v>1890</v>
          </cell>
          <cell r="AJ315">
            <v>2943</v>
          </cell>
          <cell r="AK315">
            <v>1020</v>
          </cell>
          <cell r="AL315">
            <v>1543</v>
          </cell>
          <cell r="AM315">
            <v>2563</v>
          </cell>
          <cell r="AN315">
            <v>11047</v>
          </cell>
          <cell r="AO315">
            <v>1573</v>
          </cell>
          <cell r="AP315">
            <v>1179</v>
          </cell>
          <cell r="AQ315">
            <v>2752</v>
          </cell>
          <cell r="AR315">
            <v>1192</v>
          </cell>
          <cell r="AS315">
            <v>1374</v>
          </cell>
          <cell r="AT315">
            <v>2566</v>
          </cell>
          <cell r="AU315">
            <v>1180</v>
          </cell>
          <cell r="AV315">
            <v>1687</v>
          </cell>
          <cell r="AW315">
            <v>2867</v>
          </cell>
          <cell r="AX315">
            <v>1603</v>
          </cell>
          <cell r="AY315">
            <v>1418</v>
          </cell>
          <cell r="AZ315">
            <v>3021</v>
          </cell>
          <cell r="BA315">
            <v>11206</v>
          </cell>
          <cell r="BB315">
            <v>767</v>
          </cell>
          <cell r="BC315">
            <v>612</v>
          </cell>
          <cell r="BD315">
            <v>619</v>
          </cell>
          <cell r="BE315">
            <v>617</v>
          </cell>
          <cell r="BF315">
            <v>2615</v>
          </cell>
          <cell r="BG315">
            <v>476</v>
          </cell>
          <cell r="BH315">
            <v>493</v>
          </cell>
          <cell r="BI315">
            <v>376</v>
          </cell>
          <cell r="BJ315">
            <v>373</v>
          </cell>
          <cell r="BK315">
            <v>1718</v>
          </cell>
          <cell r="BL315">
            <v>855</v>
          </cell>
          <cell r="BM315">
            <v>869</v>
          </cell>
          <cell r="BN315">
            <v>593</v>
          </cell>
          <cell r="BO315">
            <v>580</v>
          </cell>
          <cell r="BP315">
            <v>2897</v>
          </cell>
          <cell r="BQ315">
            <v>892</v>
          </cell>
          <cell r="BR315">
            <v>1055</v>
          </cell>
          <cell r="BS315">
            <v>786</v>
          </cell>
          <cell r="BT315">
            <v>798</v>
          </cell>
          <cell r="BU315">
            <v>3531</v>
          </cell>
          <cell r="BV315">
            <v>10761</v>
          </cell>
          <cell r="BW315">
            <v>955</v>
          </cell>
          <cell r="BX315">
            <v>961</v>
          </cell>
          <cell r="BY315">
            <v>450</v>
          </cell>
          <cell r="BZ315">
            <v>464</v>
          </cell>
          <cell r="CA315">
            <v>2830</v>
          </cell>
          <cell r="CB315">
            <v>1004</v>
          </cell>
          <cell r="CC315">
            <v>1044</v>
          </cell>
          <cell r="CD315">
            <v>361</v>
          </cell>
          <cell r="CE315">
            <v>355</v>
          </cell>
          <cell r="CF315">
            <v>2764</v>
          </cell>
          <cell r="CG315">
            <v>1315</v>
          </cell>
          <cell r="CH315">
            <v>1318</v>
          </cell>
          <cell r="CI315">
            <v>636</v>
          </cell>
          <cell r="CJ315">
            <v>635</v>
          </cell>
          <cell r="CK315">
            <v>3904</v>
          </cell>
          <cell r="CL315">
            <v>1028</v>
          </cell>
          <cell r="CM315">
            <v>1096</v>
          </cell>
          <cell r="CN315">
            <v>431</v>
          </cell>
          <cell r="CO315">
            <v>456</v>
          </cell>
          <cell r="CP315">
            <v>3011</v>
          </cell>
          <cell r="CQ315">
            <v>12509</v>
          </cell>
          <cell r="CR315">
            <v>750</v>
          </cell>
          <cell r="CS315">
            <v>751</v>
          </cell>
          <cell r="CT315">
            <v>212</v>
          </cell>
          <cell r="CU315">
            <v>216</v>
          </cell>
          <cell r="CV315">
            <v>1929</v>
          </cell>
          <cell r="CW315">
            <v>378</v>
          </cell>
          <cell r="CX315">
            <v>368</v>
          </cell>
          <cell r="CY315">
            <v>139</v>
          </cell>
          <cell r="CZ315">
            <v>139</v>
          </cell>
          <cell r="DA315">
            <v>1024</v>
          </cell>
          <cell r="DB315">
            <v>725</v>
          </cell>
          <cell r="DC315">
            <v>782</v>
          </cell>
          <cell r="DD315">
            <v>231</v>
          </cell>
          <cell r="DE315">
            <v>215</v>
          </cell>
          <cell r="DF315">
            <v>1953</v>
          </cell>
          <cell r="DG315">
            <v>685</v>
          </cell>
          <cell r="DH315">
            <v>725</v>
          </cell>
          <cell r="DI315">
            <v>296</v>
          </cell>
          <cell r="DJ315">
            <v>314</v>
          </cell>
          <cell r="DK315">
            <v>2020</v>
          </cell>
          <cell r="DL315">
            <v>6926</v>
          </cell>
        </row>
        <row r="316">
          <cell r="A316" t="str">
            <v>ВППТаганрог (Южный)ЮФО</v>
          </cell>
          <cell r="B316" t="str">
            <v>Ростовский</v>
          </cell>
          <cell r="C316" t="str">
            <v>Таганрог (Южный)</v>
          </cell>
          <cell r="D316" t="str">
            <v>ВПП</v>
          </cell>
          <cell r="E316" t="str">
            <v>ВПП</v>
          </cell>
          <cell r="F316" t="str">
            <v>да</v>
          </cell>
          <cell r="G316" t="str">
            <v>ЮФО</v>
          </cell>
          <cell r="H316" t="str">
            <v>Ростовская область</v>
          </cell>
          <cell r="I316" t="str">
            <v>Не является признаком отнесения к МТК</v>
          </cell>
          <cell r="J316" t="str">
            <v>Не является признаком отнесения к МТК</v>
          </cell>
          <cell r="K316" t="str">
            <v>нет</v>
          </cell>
          <cell r="L316" t="str">
            <v>не применимо</v>
          </cell>
          <cell r="M316" t="str">
            <v>не применимо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8</v>
          </cell>
          <cell r="T316">
            <v>8</v>
          </cell>
          <cell r="U316">
            <v>0</v>
          </cell>
          <cell r="V316">
            <v>0</v>
          </cell>
          <cell r="W316">
            <v>0</v>
          </cell>
          <cell r="X316">
            <v>54</v>
          </cell>
          <cell r="Y316">
            <v>8</v>
          </cell>
          <cell r="Z316">
            <v>62</v>
          </cell>
          <cell r="AA316">
            <v>70</v>
          </cell>
          <cell r="AB316">
            <v>0</v>
          </cell>
          <cell r="AC316">
            <v>0</v>
          </cell>
          <cell r="AD316">
            <v>0</v>
          </cell>
          <cell r="AE316">
            <v>24</v>
          </cell>
          <cell r="AF316">
            <v>0</v>
          </cell>
          <cell r="AG316">
            <v>24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8</v>
          </cell>
          <cell r="AM316">
            <v>8</v>
          </cell>
          <cell r="AN316">
            <v>32</v>
          </cell>
          <cell r="AO316">
            <v>0</v>
          </cell>
          <cell r="AP316">
            <v>0</v>
          </cell>
          <cell r="AQ316">
            <v>0</v>
          </cell>
          <cell r="AR316">
            <v>28</v>
          </cell>
          <cell r="AS316">
            <v>8</v>
          </cell>
          <cell r="AT316">
            <v>36</v>
          </cell>
          <cell r="AU316">
            <v>15</v>
          </cell>
          <cell r="AV316">
            <v>8</v>
          </cell>
          <cell r="AW316">
            <v>23</v>
          </cell>
          <cell r="AX316">
            <v>16</v>
          </cell>
          <cell r="AY316">
            <v>0</v>
          </cell>
          <cell r="AZ316">
            <v>16</v>
          </cell>
          <cell r="BA316">
            <v>75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23</v>
          </cell>
          <cell r="BH316">
            <v>39</v>
          </cell>
          <cell r="BI316">
            <v>0</v>
          </cell>
          <cell r="BJ316">
            <v>0</v>
          </cell>
          <cell r="BK316">
            <v>62</v>
          </cell>
          <cell r="BL316">
            <v>5</v>
          </cell>
          <cell r="BM316">
            <v>0</v>
          </cell>
          <cell r="BN316">
            <v>0</v>
          </cell>
          <cell r="BO316">
            <v>0</v>
          </cell>
          <cell r="BP316">
            <v>5</v>
          </cell>
          <cell r="BQ316">
            <v>18</v>
          </cell>
          <cell r="BR316">
            <v>0</v>
          </cell>
          <cell r="BS316">
            <v>0</v>
          </cell>
          <cell r="BT316">
            <v>0</v>
          </cell>
          <cell r="BU316">
            <v>18</v>
          </cell>
          <cell r="BV316">
            <v>85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18</v>
          </cell>
          <cell r="CH316">
            <v>18</v>
          </cell>
          <cell r="CI316">
            <v>9</v>
          </cell>
          <cell r="CJ316">
            <v>0</v>
          </cell>
          <cell r="CK316">
            <v>45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45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8</v>
          </cell>
          <cell r="DA316">
            <v>8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6</v>
          </cell>
          <cell r="DJ316">
            <v>8</v>
          </cell>
          <cell r="DK316">
            <v>14</v>
          </cell>
          <cell r="DL316">
            <v>22</v>
          </cell>
        </row>
        <row r="317">
          <cell r="A317" t="str">
            <v>МАППТагиркент-КазмалярСКФО</v>
          </cell>
          <cell r="B317" t="str">
            <v>Северо-Кавказский</v>
          </cell>
          <cell r="C317" t="str">
            <v>Тагиркент-Казмаляр</v>
          </cell>
          <cell r="D317" t="str">
            <v>АПП</v>
          </cell>
          <cell r="E317" t="str">
            <v>МАПП</v>
          </cell>
          <cell r="F317" t="str">
            <v>да</v>
          </cell>
          <cell r="G317" t="str">
            <v>СКФО</v>
          </cell>
          <cell r="H317" t="str">
            <v>Республика Дагестан</v>
          </cell>
          <cell r="I317" t="str">
            <v>Север-Юг</v>
          </cell>
          <cell r="J317" t="str">
            <v>Западный</v>
          </cell>
          <cell r="K317" t="str">
            <v>нет</v>
          </cell>
          <cell r="L317" t="str">
            <v>Азербайджанская Республика</v>
          </cell>
          <cell r="M317" t="str">
            <v>Ханоба</v>
          </cell>
          <cell r="N317">
            <v>317550</v>
          </cell>
          <cell r="O317">
            <v>40310</v>
          </cell>
          <cell r="P317">
            <v>61293</v>
          </cell>
          <cell r="Q317">
            <v>101603</v>
          </cell>
          <cell r="R317">
            <v>55159</v>
          </cell>
          <cell r="S317">
            <v>74068</v>
          </cell>
          <cell r="T317">
            <v>129227</v>
          </cell>
          <cell r="U317">
            <v>92138</v>
          </cell>
          <cell r="V317">
            <v>88023</v>
          </cell>
          <cell r="W317">
            <v>180161</v>
          </cell>
          <cell r="X317">
            <v>61275</v>
          </cell>
          <cell r="Y317">
            <v>76798</v>
          </cell>
          <cell r="Z317">
            <v>138073</v>
          </cell>
          <cell r="AA317">
            <v>549064</v>
          </cell>
          <cell r="AB317">
            <v>43398</v>
          </cell>
          <cell r="AC317">
            <v>62817</v>
          </cell>
          <cell r="AD317">
            <v>106215</v>
          </cell>
          <cell r="AE317">
            <v>40654</v>
          </cell>
          <cell r="AF317">
            <v>60397</v>
          </cell>
          <cell r="AG317">
            <v>101051</v>
          </cell>
          <cell r="AH317">
            <v>74073</v>
          </cell>
          <cell r="AI317">
            <v>83867</v>
          </cell>
          <cell r="AJ317">
            <v>157940</v>
          </cell>
          <cell r="AK317">
            <v>39493</v>
          </cell>
          <cell r="AL317">
            <v>75921</v>
          </cell>
          <cell r="AM317">
            <v>115414</v>
          </cell>
          <cell r="AN317">
            <v>480620</v>
          </cell>
          <cell r="AO317">
            <v>26731</v>
          </cell>
          <cell r="AP317">
            <v>59420</v>
          </cell>
          <cell r="AQ317">
            <v>86151</v>
          </cell>
          <cell r="AR317">
            <v>33038</v>
          </cell>
          <cell r="AS317">
            <v>56548</v>
          </cell>
          <cell r="AT317">
            <v>89586</v>
          </cell>
          <cell r="AU317">
            <v>70795</v>
          </cell>
          <cell r="AV317">
            <v>80226</v>
          </cell>
          <cell r="AW317">
            <v>151021</v>
          </cell>
          <cell r="AX317">
            <v>38100</v>
          </cell>
          <cell r="AY317">
            <v>66175</v>
          </cell>
          <cell r="AZ317">
            <v>104275</v>
          </cell>
          <cell r="BA317">
            <v>431033</v>
          </cell>
          <cell r="BB317">
            <v>16303</v>
          </cell>
          <cell r="BC317">
            <v>13015</v>
          </cell>
          <cell r="BD317">
            <v>28686</v>
          </cell>
          <cell r="BE317">
            <v>24400</v>
          </cell>
          <cell r="BF317">
            <v>82404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82404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4183</v>
          </cell>
          <cell r="CX317">
            <v>338</v>
          </cell>
          <cell r="CY317">
            <v>1657</v>
          </cell>
          <cell r="CZ317">
            <v>1372</v>
          </cell>
          <cell r="DA317">
            <v>7550</v>
          </cell>
          <cell r="DB317">
            <v>2282</v>
          </cell>
          <cell r="DC317">
            <v>582</v>
          </cell>
          <cell r="DD317">
            <v>5869</v>
          </cell>
          <cell r="DE317">
            <v>1379</v>
          </cell>
          <cell r="DF317">
            <v>10112</v>
          </cell>
          <cell r="DG317">
            <v>5503</v>
          </cell>
          <cell r="DH317">
            <v>1285</v>
          </cell>
          <cell r="DI317">
            <v>8049</v>
          </cell>
          <cell r="DJ317">
            <v>3794</v>
          </cell>
          <cell r="DK317">
            <v>18631</v>
          </cell>
          <cell r="DL317">
            <v>36293</v>
          </cell>
        </row>
        <row r="318">
          <cell r="A318" t="str">
            <v>МППТаманьЮФО</v>
          </cell>
          <cell r="B318" t="str">
            <v>Сочинский</v>
          </cell>
          <cell r="C318" t="str">
            <v>Тамань</v>
          </cell>
          <cell r="D318" t="str">
            <v>МПП</v>
          </cell>
          <cell r="E318" t="str">
            <v>МПП</v>
          </cell>
          <cell r="F318" t="str">
            <v>да</v>
          </cell>
          <cell r="G318" t="str">
            <v>ЮФО</v>
          </cell>
          <cell r="H318" t="str">
            <v>Краснодарский край</v>
          </cell>
          <cell r="I318" t="str">
            <v>АЧБ</v>
          </cell>
          <cell r="J318" t="str">
            <v>Морской</v>
          </cell>
          <cell r="K318" t="str">
            <v>нет</v>
          </cell>
          <cell r="L318" t="str">
            <v>не применимо</v>
          </cell>
          <cell r="M318" t="str">
            <v>не применимо</v>
          </cell>
          <cell r="N318">
            <v>0</v>
          </cell>
          <cell r="O318">
            <v>383</v>
          </cell>
          <cell r="P318">
            <v>4658</v>
          </cell>
          <cell r="Q318">
            <v>5041</v>
          </cell>
          <cell r="R318">
            <v>270</v>
          </cell>
          <cell r="S318">
            <v>4847</v>
          </cell>
          <cell r="T318">
            <v>5117</v>
          </cell>
          <cell r="U318">
            <v>218</v>
          </cell>
          <cell r="V318">
            <v>4121</v>
          </cell>
          <cell r="W318">
            <v>4339</v>
          </cell>
          <cell r="X318">
            <v>410</v>
          </cell>
          <cell r="Y318">
            <v>4706</v>
          </cell>
          <cell r="Z318">
            <v>5116</v>
          </cell>
          <cell r="AA318">
            <v>19613</v>
          </cell>
          <cell r="AB318">
            <v>468</v>
          </cell>
          <cell r="AC318">
            <v>4615</v>
          </cell>
          <cell r="AD318">
            <v>5083</v>
          </cell>
          <cell r="AE318">
            <v>193</v>
          </cell>
          <cell r="AF318">
            <v>4484</v>
          </cell>
          <cell r="AG318">
            <v>4677</v>
          </cell>
          <cell r="AH318">
            <v>285</v>
          </cell>
          <cell r="AI318">
            <v>4591</v>
          </cell>
          <cell r="AJ318">
            <v>4876</v>
          </cell>
          <cell r="AK318">
            <v>180</v>
          </cell>
          <cell r="AL318">
            <v>4937</v>
          </cell>
          <cell r="AM318">
            <v>5117</v>
          </cell>
          <cell r="AN318">
            <v>19753</v>
          </cell>
          <cell r="AO318">
            <v>545</v>
          </cell>
          <cell r="AP318">
            <v>5289</v>
          </cell>
          <cell r="AQ318">
            <v>5834</v>
          </cell>
          <cell r="AR318">
            <v>171</v>
          </cell>
          <cell r="AS318">
            <v>4087</v>
          </cell>
          <cell r="AT318">
            <v>4258</v>
          </cell>
          <cell r="AU318">
            <v>226</v>
          </cell>
          <cell r="AV318">
            <v>4131</v>
          </cell>
          <cell r="AW318">
            <v>4357</v>
          </cell>
          <cell r="AX318">
            <v>276</v>
          </cell>
          <cell r="AY318">
            <v>4451</v>
          </cell>
          <cell r="AZ318">
            <v>4727</v>
          </cell>
          <cell r="BA318">
            <v>19176</v>
          </cell>
          <cell r="BB318">
            <v>141</v>
          </cell>
          <cell r="BC318">
            <v>146</v>
          </cell>
          <cell r="BD318">
            <v>3174</v>
          </cell>
          <cell r="BE318">
            <v>3058</v>
          </cell>
          <cell r="BF318">
            <v>6519</v>
          </cell>
          <cell r="BG318">
            <v>183</v>
          </cell>
          <cell r="BH318">
            <v>200</v>
          </cell>
          <cell r="BI318">
            <v>2488</v>
          </cell>
          <cell r="BJ318">
            <v>2709</v>
          </cell>
          <cell r="BK318">
            <v>5580</v>
          </cell>
          <cell r="BL318">
            <v>88</v>
          </cell>
          <cell r="BM318">
            <v>63</v>
          </cell>
          <cell r="BN318">
            <v>2312</v>
          </cell>
          <cell r="BO318">
            <v>2254</v>
          </cell>
          <cell r="BP318">
            <v>4717</v>
          </cell>
          <cell r="BQ318">
            <v>106</v>
          </cell>
          <cell r="BR318">
            <v>131</v>
          </cell>
          <cell r="BS318">
            <v>2805</v>
          </cell>
          <cell r="BT318">
            <v>2780</v>
          </cell>
          <cell r="BU318">
            <v>5822</v>
          </cell>
          <cell r="BV318">
            <v>22638</v>
          </cell>
          <cell r="BW318">
            <v>284</v>
          </cell>
          <cell r="BX318">
            <v>245</v>
          </cell>
          <cell r="BY318">
            <v>3099</v>
          </cell>
          <cell r="BZ318">
            <v>2943</v>
          </cell>
          <cell r="CA318">
            <v>6571</v>
          </cell>
          <cell r="CB318">
            <v>99</v>
          </cell>
          <cell r="CC318">
            <v>100</v>
          </cell>
          <cell r="CD318">
            <v>3216</v>
          </cell>
          <cell r="CE318">
            <v>3315</v>
          </cell>
          <cell r="CF318">
            <v>6730</v>
          </cell>
          <cell r="CG318">
            <v>145</v>
          </cell>
          <cell r="CH318">
            <v>148</v>
          </cell>
          <cell r="CI318">
            <v>3448</v>
          </cell>
          <cell r="CJ318">
            <v>3523</v>
          </cell>
          <cell r="CK318">
            <v>7264</v>
          </cell>
          <cell r="CL318">
            <v>175</v>
          </cell>
          <cell r="CM318">
            <v>185</v>
          </cell>
          <cell r="CN318">
            <v>3379</v>
          </cell>
          <cell r="CO318">
            <v>3235</v>
          </cell>
          <cell r="CP318">
            <v>6974</v>
          </cell>
          <cell r="CQ318">
            <v>27539</v>
          </cell>
          <cell r="CR318">
            <v>131</v>
          </cell>
          <cell r="CS318">
            <v>133</v>
          </cell>
          <cell r="CT318">
            <v>3532</v>
          </cell>
          <cell r="CU318">
            <v>3571</v>
          </cell>
          <cell r="CV318">
            <v>7367</v>
          </cell>
          <cell r="CW318">
            <v>222</v>
          </cell>
          <cell r="CX318">
            <v>211</v>
          </cell>
          <cell r="CY318">
            <v>3405</v>
          </cell>
          <cell r="CZ318">
            <v>3433</v>
          </cell>
          <cell r="DA318">
            <v>7271</v>
          </cell>
          <cell r="DB318">
            <v>136</v>
          </cell>
          <cell r="DC318">
            <v>104</v>
          </cell>
          <cell r="DD318">
            <v>3145</v>
          </cell>
          <cell r="DE318">
            <v>3154</v>
          </cell>
          <cell r="DF318">
            <v>6539</v>
          </cell>
          <cell r="DG318">
            <v>173</v>
          </cell>
          <cell r="DH318">
            <v>181</v>
          </cell>
          <cell r="DI318">
            <v>3487</v>
          </cell>
          <cell r="DJ318">
            <v>3349</v>
          </cell>
          <cell r="DK318">
            <v>7190</v>
          </cell>
          <cell r="DL318">
            <v>28367</v>
          </cell>
        </row>
        <row r="319">
          <cell r="A319" t="str">
            <v>ДАППЦаган-ТолгойСФО</v>
          </cell>
          <cell r="B319" t="str">
            <v>Новосибирский</v>
          </cell>
          <cell r="C319" t="str">
            <v>Цаган-Толгой</v>
          </cell>
          <cell r="D319" t="str">
            <v>АПП</v>
          </cell>
          <cell r="E319" t="str">
            <v>ДАПП</v>
          </cell>
          <cell r="F319" t="str">
            <v>да</v>
          </cell>
          <cell r="G319" t="str">
            <v>СФО</v>
          </cell>
          <cell r="H319" t="str">
            <v>Республика Тыва</v>
          </cell>
          <cell r="I319" t="str">
            <v>Восток</v>
          </cell>
          <cell r="J319" t="str">
            <v>РМК</v>
          </cell>
          <cell r="K319" t="str">
            <v>нет</v>
          </cell>
          <cell r="L319" t="str">
            <v>Монголия</v>
          </cell>
          <cell r="M319" t="str">
            <v>Арц-Сурь</v>
          </cell>
          <cell r="N319">
            <v>74750</v>
          </cell>
          <cell r="O319">
            <v>706</v>
          </cell>
          <cell r="P319">
            <v>2239</v>
          </cell>
          <cell r="Q319">
            <v>2945</v>
          </cell>
          <cell r="R319">
            <v>903</v>
          </cell>
          <cell r="S319">
            <v>1960</v>
          </cell>
          <cell r="T319">
            <v>2863</v>
          </cell>
          <cell r="U319">
            <v>3310</v>
          </cell>
          <cell r="V319">
            <v>2618</v>
          </cell>
          <cell r="W319">
            <v>5928</v>
          </cell>
          <cell r="X319">
            <v>840</v>
          </cell>
          <cell r="Y319">
            <v>2957</v>
          </cell>
          <cell r="Z319">
            <v>3797</v>
          </cell>
          <cell r="AA319">
            <v>15533</v>
          </cell>
          <cell r="AB319">
            <v>471</v>
          </cell>
          <cell r="AC319">
            <v>1465</v>
          </cell>
          <cell r="AD319">
            <v>1936</v>
          </cell>
          <cell r="AE319">
            <v>832</v>
          </cell>
          <cell r="AF319">
            <v>2541</v>
          </cell>
          <cell r="AG319">
            <v>3373</v>
          </cell>
          <cell r="AH319">
            <v>3976</v>
          </cell>
          <cell r="AI319">
            <v>2704</v>
          </cell>
          <cell r="AJ319">
            <v>6680</v>
          </cell>
          <cell r="AK319">
            <v>579</v>
          </cell>
          <cell r="AL319">
            <v>3197</v>
          </cell>
          <cell r="AM319">
            <v>3776</v>
          </cell>
          <cell r="AN319">
            <v>15765</v>
          </cell>
          <cell r="AO319">
            <v>524</v>
          </cell>
          <cell r="AP319">
            <v>2184</v>
          </cell>
          <cell r="AQ319">
            <v>2708</v>
          </cell>
          <cell r="AR319">
            <v>826</v>
          </cell>
          <cell r="AS319">
            <v>2588</v>
          </cell>
          <cell r="AT319">
            <v>3414</v>
          </cell>
          <cell r="AU319">
            <v>1696</v>
          </cell>
          <cell r="AV319">
            <v>2534</v>
          </cell>
          <cell r="AW319">
            <v>4230</v>
          </cell>
          <cell r="AX319">
            <v>2320</v>
          </cell>
          <cell r="AY319">
            <v>2631</v>
          </cell>
          <cell r="AZ319">
            <v>4951</v>
          </cell>
          <cell r="BA319">
            <v>15303</v>
          </cell>
          <cell r="BB319">
            <v>253</v>
          </cell>
          <cell r="BC319">
            <v>251</v>
          </cell>
          <cell r="BD319">
            <v>491</v>
          </cell>
          <cell r="BE319">
            <v>492</v>
          </cell>
          <cell r="BF319">
            <v>1487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1487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294</v>
          </cell>
          <cell r="CX319">
            <v>267</v>
          </cell>
          <cell r="CY319">
            <v>207</v>
          </cell>
          <cell r="CZ319">
            <v>191</v>
          </cell>
          <cell r="DA319">
            <v>959</v>
          </cell>
          <cell r="DB319">
            <v>653</v>
          </cell>
          <cell r="DC319">
            <v>730</v>
          </cell>
          <cell r="DD319">
            <v>344</v>
          </cell>
          <cell r="DE319">
            <v>327</v>
          </cell>
          <cell r="DF319">
            <v>2054</v>
          </cell>
          <cell r="DG319">
            <v>533</v>
          </cell>
          <cell r="DH319">
            <v>646</v>
          </cell>
          <cell r="DI319">
            <v>215</v>
          </cell>
          <cell r="DJ319">
            <v>273</v>
          </cell>
          <cell r="DK319">
            <v>1667</v>
          </cell>
          <cell r="DL319">
            <v>4680</v>
          </cell>
        </row>
        <row r="320">
          <cell r="A320" t="str">
            <v>ВППТверь (Мигалово)ЦФО</v>
          </cell>
          <cell r="B320" t="str">
            <v>Центральный аппарат</v>
          </cell>
          <cell r="C320" t="str">
            <v>Тверь (Мигалово)</v>
          </cell>
          <cell r="D320" t="str">
            <v>ВПП</v>
          </cell>
          <cell r="E320" t="str">
            <v>ВПП</v>
          </cell>
          <cell r="F320" t="str">
            <v>да</v>
          </cell>
          <cell r="G320" t="str">
            <v>ЦФО</v>
          </cell>
          <cell r="H320" t="str">
            <v>Тверская область</v>
          </cell>
          <cell r="I320" t="str">
            <v>Не является признаком отнесения к МТК</v>
          </cell>
          <cell r="J320" t="str">
            <v>Не является признаком отнесения к МТК</v>
          </cell>
          <cell r="K320" t="str">
            <v>нет</v>
          </cell>
          <cell r="L320" t="str">
            <v>не применимо</v>
          </cell>
          <cell r="M320" t="str">
            <v>не применимо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K320">
            <v>0</v>
          </cell>
          <cell r="DL320">
            <v>0</v>
          </cell>
        </row>
        <row r="321">
          <cell r="A321" t="str">
            <v>МППТемрюкЮФО</v>
          </cell>
          <cell r="B321" t="str">
            <v>Сочинский</v>
          </cell>
          <cell r="C321" t="str">
            <v>Темрюк</v>
          </cell>
          <cell r="D321" t="str">
            <v>МПП</v>
          </cell>
          <cell r="E321" t="str">
            <v>МПП</v>
          </cell>
          <cell r="F321" t="str">
            <v>да</v>
          </cell>
          <cell r="G321" t="str">
            <v>ЮФО</v>
          </cell>
          <cell r="H321" t="str">
            <v>Краснодарский край</v>
          </cell>
          <cell r="I321" t="str">
            <v>АЧБ</v>
          </cell>
          <cell r="J321" t="str">
            <v>Морской</v>
          </cell>
          <cell r="K321" t="str">
            <v>нет</v>
          </cell>
          <cell r="L321" t="str">
            <v>не применимо</v>
          </cell>
          <cell r="M321" t="str">
            <v>не применимо</v>
          </cell>
          <cell r="N321">
            <v>0</v>
          </cell>
          <cell r="O321">
            <v>1280</v>
          </cell>
          <cell r="P321">
            <v>3287</v>
          </cell>
          <cell r="Q321">
            <v>4567</v>
          </cell>
          <cell r="R321">
            <v>1143</v>
          </cell>
          <cell r="S321">
            <v>2772</v>
          </cell>
          <cell r="T321">
            <v>3915</v>
          </cell>
          <cell r="U321">
            <v>1593</v>
          </cell>
          <cell r="V321">
            <v>3149</v>
          </cell>
          <cell r="W321">
            <v>4742</v>
          </cell>
          <cell r="X321">
            <v>1531</v>
          </cell>
          <cell r="Y321">
            <v>4050</v>
          </cell>
          <cell r="Z321">
            <v>5581</v>
          </cell>
          <cell r="AA321">
            <v>18805</v>
          </cell>
          <cell r="AB321">
            <v>1535</v>
          </cell>
          <cell r="AC321">
            <v>4459</v>
          </cell>
          <cell r="AD321">
            <v>5994</v>
          </cell>
          <cell r="AE321">
            <v>1324</v>
          </cell>
          <cell r="AF321">
            <v>4329</v>
          </cell>
          <cell r="AG321">
            <v>5653</v>
          </cell>
          <cell r="AH321">
            <v>1665</v>
          </cell>
          <cell r="AI321">
            <v>4166</v>
          </cell>
          <cell r="AJ321">
            <v>5831</v>
          </cell>
          <cell r="AK321">
            <v>1807</v>
          </cell>
          <cell r="AL321">
            <v>3360</v>
          </cell>
          <cell r="AM321">
            <v>5167</v>
          </cell>
          <cell r="AN321">
            <v>22645</v>
          </cell>
          <cell r="AO321">
            <v>2685</v>
          </cell>
          <cell r="AP321">
            <v>3667</v>
          </cell>
          <cell r="AQ321">
            <v>6352</v>
          </cell>
          <cell r="AR321">
            <v>3041</v>
          </cell>
          <cell r="AS321">
            <v>3708</v>
          </cell>
          <cell r="AT321">
            <v>6749</v>
          </cell>
          <cell r="AU321">
            <v>2550</v>
          </cell>
          <cell r="AV321">
            <v>4093</v>
          </cell>
          <cell r="AW321">
            <v>6643</v>
          </cell>
          <cell r="AX321">
            <v>2696</v>
          </cell>
          <cell r="AY321">
            <v>3726</v>
          </cell>
          <cell r="AZ321">
            <v>6422</v>
          </cell>
          <cell r="BA321">
            <v>26166</v>
          </cell>
          <cell r="BB321">
            <v>1530</v>
          </cell>
          <cell r="BC321">
            <v>1627</v>
          </cell>
          <cell r="BD321">
            <v>1558</v>
          </cell>
          <cell r="BE321">
            <v>1533</v>
          </cell>
          <cell r="BF321">
            <v>6248</v>
          </cell>
          <cell r="BG321">
            <v>1197</v>
          </cell>
          <cell r="BH321">
            <v>1338</v>
          </cell>
          <cell r="BI321">
            <v>1812</v>
          </cell>
          <cell r="BJ321">
            <v>1802</v>
          </cell>
          <cell r="BK321">
            <v>6149</v>
          </cell>
          <cell r="BL321">
            <v>1330</v>
          </cell>
          <cell r="BM321">
            <v>1440</v>
          </cell>
          <cell r="BN321">
            <v>1335</v>
          </cell>
          <cell r="BO321">
            <v>1378</v>
          </cell>
          <cell r="BP321">
            <v>5483</v>
          </cell>
          <cell r="BQ321">
            <v>1355</v>
          </cell>
          <cell r="BR321">
            <v>1443</v>
          </cell>
          <cell r="BS321">
            <v>1669</v>
          </cell>
          <cell r="BT321">
            <v>1627</v>
          </cell>
          <cell r="BU321">
            <v>6094</v>
          </cell>
          <cell r="BV321">
            <v>23974</v>
          </cell>
          <cell r="BW321">
            <v>1630</v>
          </cell>
          <cell r="BX321">
            <v>1685</v>
          </cell>
          <cell r="BY321">
            <v>1459</v>
          </cell>
          <cell r="BZ321">
            <v>1527</v>
          </cell>
          <cell r="CA321">
            <v>6301</v>
          </cell>
          <cell r="CB321">
            <v>1649</v>
          </cell>
          <cell r="CC321">
            <v>1723</v>
          </cell>
          <cell r="CD321">
            <v>1604</v>
          </cell>
          <cell r="CE321">
            <v>1526</v>
          </cell>
          <cell r="CF321">
            <v>6502</v>
          </cell>
          <cell r="CG321">
            <v>1528</v>
          </cell>
          <cell r="CH321">
            <v>1582</v>
          </cell>
          <cell r="CI321">
            <v>1673</v>
          </cell>
          <cell r="CJ321">
            <v>1688</v>
          </cell>
          <cell r="CK321">
            <v>6471</v>
          </cell>
          <cell r="CL321">
            <v>1629</v>
          </cell>
          <cell r="CM321">
            <v>1577</v>
          </cell>
          <cell r="CN321">
            <v>1374</v>
          </cell>
          <cell r="CO321">
            <v>1381</v>
          </cell>
          <cell r="CP321">
            <v>5961</v>
          </cell>
          <cell r="CQ321">
            <v>25235</v>
          </cell>
          <cell r="CR321">
            <v>1517</v>
          </cell>
          <cell r="CS321">
            <v>1575</v>
          </cell>
          <cell r="CT321">
            <v>898</v>
          </cell>
          <cell r="CU321">
            <v>897</v>
          </cell>
          <cell r="CV321">
            <v>4887</v>
          </cell>
          <cell r="CW321">
            <v>2058</v>
          </cell>
          <cell r="CX321">
            <v>2122</v>
          </cell>
          <cell r="CY321">
            <v>967</v>
          </cell>
          <cell r="CZ321">
            <v>942</v>
          </cell>
          <cell r="DA321">
            <v>6089</v>
          </cell>
          <cell r="DB321">
            <v>1898</v>
          </cell>
          <cell r="DC321">
            <v>2042</v>
          </cell>
          <cell r="DD321">
            <v>1855</v>
          </cell>
          <cell r="DE321">
            <v>1653</v>
          </cell>
          <cell r="DF321">
            <v>7448</v>
          </cell>
          <cell r="DG321">
            <v>1644</v>
          </cell>
          <cell r="DH321">
            <v>1821</v>
          </cell>
          <cell r="DI321">
            <v>1554</v>
          </cell>
          <cell r="DJ321">
            <v>1429</v>
          </cell>
          <cell r="DK321">
            <v>6448</v>
          </cell>
          <cell r="DL321">
            <v>24872</v>
          </cell>
        </row>
        <row r="322">
          <cell r="A322" t="str">
            <v>ДАППТеплоеПФО</v>
          </cell>
          <cell r="B322" t="str">
            <v>Уральский</v>
          </cell>
          <cell r="C322" t="str">
            <v>Теплое</v>
          </cell>
          <cell r="D322" t="str">
            <v>АПП</v>
          </cell>
          <cell r="E322" t="str">
            <v>ДАПП</v>
          </cell>
          <cell r="F322" t="str">
            <v>да</v>
          </cell>
          <cell r="G322" t="str">
            <v>ПФО</v>
          </cell>
          <cell r="H322" t="str">
            <v>Оренбургская область</v>
          </cell>
          <cell r="I322" t="str">
            <v>Не является признаком отнесения к МТК</v>
          </cell>
          <cell r="J322" t="str">
            <v>Не является признаком отнесения к МТК</v>
          </cell>
          <cell r="K322" t="str">
            <v>нет</v>
          </cell>
          <cell r="L322" t="str">
            <v>Республика Казахстан</v>
          </cell>
          <cell r="M322" t="str">
            <v>Шаган</v>
          </cell>
          <cell r="N322">
            <v>0</v>
          </cell>
          <cell r="O322">
            <v>26335</v>
          </cell>
          <cell r="P322">
            <v>21505</v>
          </cell>
          <cell r="Q322">
            <v>47840</v>
          </cell>
          <cell r="R322">
            <v>34336</v>
          </cell>
          <cell r="S322">
            <v>32631</v>
          </cell>
          <cell r="T322">
            <v>66967</v>
          </cell>
          <cell r="U322">
            <v>49707</v>
          </cell>
          <cell r="V322">
            <v>50843</v>
          </cell>
          <cell r="W322">
            <v>100550</v>
          </cell>
          <cell r="X322">
            <v>30990</v>
          </cell>
          <cell r="Y322">
            <v>28503</v>
          </cell>
          <cell r="Z322">
            <v>59493</v>
          </cell>
          <cell r="AA322">
            <v>274850</v>
          </cell>
          <cell r="AB322">
            <v>26536</v>
          </cell>
          <cell r="AC322">
            <v>21983</v>
          </cell>
          <cell r="AD322">
            <v>48519</v>
          </cell>
          <cell r="AE322">
            <v>34901</v>
          </cell>
          <cell r="AF322">
            <v>29645</v>
          </cell>
          <cell r="AG322">
            <v>64546</v>
          </cell>
          <cell r="AH322">
            <v>42807</v>
          </cell>
          <cell r="AI322">
            <v>38196</v>
          </cell>
          <cell r="AJ322">
            <v>81003</v>
          </cell>
          <cell r="AK322">
            <v>32039</v>
          </cell>
          <cell r="AL322">
            <v>29256</v>
          </cell>
          <cell r="AM322">
            <v>61295</v>
          </cell>
          <cell r="AN322">
            <v>255363</v>
          </cell>
          <cell r="AO322">
            <v>27790</v>
          </cell>
          <cell r="AP322">
            <v>21644</v>
          </cell>
          <cell r="AQ322">
            <v>49434</v>
          </cell>
          <cell r="AR322">
            <v>39950</v>
          </cell>
          <cell r="AS322">
            <v>36789</v>
          </cell>
          <cell r="AT322">
            <v>76739</v>
          </cell>
          <cell r="AU322">
            <v>54619</v>
          </cell>
          <cell r="AV322">
            <v>54344</v>
          </cell>
          <cell r="AW322">
            <v>108963</v>
          </cell>
          <cell r="AX322">
            <v>38029</v>
          </cell>
          <cell r="AY322">
            <v>32937</v>
          </cell>
          <cell r="AZ322">
            <v>70966</v>
          </cell>
          <cell r="BA322">
            <v>306102</v>
          </cell>
          <cell r="BB322">
            <v>14396</v>
          </cell>
          <cell r="BC322">
            <v>14276</v>
          </cell>
          <cell r="BD322">
            <v>10262</v>
          </cell>
          <cell r="BE322">
            <v>10642</v>
          </cell>
          <cell r="BF322">
            <v>49576</v>
          </cell>
          <cell r="BG322">
            <v>1</v>
          </cell>
          <cell r="BH322">
            <v>1</v>
          </cell>
          <cell r="BI322">
            <v>0</v>
          </cell>
          <cell r="BJ322">
            <v>4</v>
          </cell>
          <cell r="BK322">
            <v>6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49582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15346</v>
          </cell>
          <cell r="DC322">
            <v>23120</v>
          </cell>
          <cell r="DD322">
            <v>12104</v>
          </cell>
          <cell r="DE322">
            <v>12779</v>
          </cell>
          <cell r="DF322">
            <v>63349</v>
          </cell>
          <cell r="DG322">
            <v>13367</v>
          </cell>
          <cell r="DH322">
            <v>10477</v>
          </cell>
          <cell r="DI322">
            <v>13251</v>
          </cell>
          <cell r="DJ322">
            <v>10902</v>
          </cell>
          <cell r="DK322">
            <v>47997</v>
          </cell>
          <cell r="DL322">
            <v>111346</v>
          </cell>
        </row>
        <row r="323">
          <cell r="A323" t="str">
            <v>ЖДППТёткиноЦФО</v>
          </cell>
          <cell r="B323" t="str">
            <v>Брянский</v>
          </cell>
          <cell r="C323" t="str">
            <v>Тёткино</v>
          </cell>
          <cell r="D323" t="str">
            <v>ЖДПП</v>
          </cell>
          <cell r="E323" t="str">
            <v>ЖДПП</v>
          </cell>
          <cell r="F323" t="str">
            <v>нет</v>
          </cell>
          <cell r="G323" t="str">
            <v>ЦФО</v>
          </cell>
          <cell r="H323" t="str">
            <v>Курская область</v>
          </cell>
          <cell r="I323" t="str">
            <v>Западный</v>
          </cell>
          <cell r="J323" t="str">
            <v>Сухопутный</v>
          </cell>
          <cell r="K323" t="str">
            <v>нет</v>
          </cell>
          <cell r="L323" t="str">
            <v>Украина</v>
          </cell>
          <cell r="M323" t="str">
            <v>Ворожба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K323">
            <v>0</v>
          </cell>
          <cell r="DL323">
            <v>0</v>
          </cell>
        </row>
        <row r="324">
          <cell r="A324" t="str">
            <v>ДАППТёткино (Бояро-Лежачи)ЦФО</v>
          </cell>
          <cell r="B324" t="str">
            <v>Брянский</v>
          </cell>
          <cell r="C324" t="str">
            <v>Тёткино (Бояро-Лежачи)</v>
          </cell>
          <cell r="D324" t="str">
            <v>АПП</v>
          </cell>
          <cell r="E324" t="str">
            <v>ДАПП</v>
          </cell>
          <cell r="F324" t="str">
            <v>нет</v>
          </cell>
          <cell r="G324" t="str">
            <v>ЦФО</v>
          </cell>
          <cell r="H324" t="str">
            <v>Курская область</v>
          </cell>
          <cell r="I324" t="str">
            <v>Западный</v>
          </cell>
          <cell r="J324" t="str">
            <v>Сухопутный</v>
          </cell>
          <cell r="K324" t="str">
            <v>нет</v>
          </cell>
          <cell r="L324" t="str">
            <v>Украина</v>
          </cell>
          <cell r="M324" t="str">
            <v>Бояро-Лежачи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K324">
            <v>0</v>
          </cell>
          <cell r="DL324">
            <v>0</v>
          </cell>
        </row>
        <row r="325">
          <cell r="A325" t="str">
            <v>ДАППТёткино (Рыжевка)ЦФО</v>
          </cell>
          <cell r="B325" t="str">
            <v>Брянский</v>
          </cell>
          <cell r="C325" t="str">
            <v>Тёткино (Рыжевка)</v>
          </cell>
          <cell r="D325" t="str">
            <v>АПП</v>
          </cell>
          <cell r="E325" t="str">
            <v>ДАПП</v>
          </cell>
          <cell r="F325" t="str">
            <v>да</v>
          </cell>
          <cell r="G325" t="str">
            <v>ЦФО</v>
          </cell>
          <cell r="H325" t="str">
            <v>Курская область</v>
          </cell>
          <cell r="I325" t="str">
            <v>Западный</v>
          </cell>
          <cell r="J325" t="str">
            <v>Сухопутный</v>
          </cell>
          <cell r="K325" t="str">
            <v>нет</v>
          </cell>
          <cell r="L325" t="str">
            <v>Украина</v>
          </cell>
          <cell r="M325" t="str">
            <v>Рыжевка</v>
          </cell>
          <cell r="N325">
            <v>0</v>
          </cell>
          <cell r="O325">
            <v>7709</v>
          </cell>
          <cell r="P325">
            <v>36636</v>
          </cell>
          <cell r="Q325">
            <v>44345</v>
          </cell>
          <cell r="R325">
            <v>10526</v>
          </cell>
          <cell r="S325">
            <v>48313</v>
          </cell>
          <cell r="T325">
            <v>58839</v>
          </cell>
          <cell r="U325">
            <v>12294</v>
          </cell>
          <cell r="V325">
            <v>50472</v>
          </cell>
          <cell r="W325">
            <v>62766</v>
          </cell>
          <cell r="X325">
            <v>9167</v>
          </cell>
          <cell r="Y325">
            <v>39540</v>
          </cell>
          <cell r="Z325">
            <v>48707</v>
          </cell>
          <cell r="AA325">
            <v>214657</v>
          </cell>
          <cell r="AB325">
            <v>7037</v>
          </cell>
          <cell r="AC325">
            <v>22551</v>
          </cell>
          <cell r="AD325">
            <v>29588</v>
          </cell>
          <cell r="AE325">
            <v>10324</v>
          </cell>
          <cell r="AF325">
            <v>30771</v>
          </cell>
          <cell r="AG325">
            <v>41095</v>
          </cell>
          <cell r="AH325">
            <v>12794</v>
          </cell>
          <cell r="AI325">
            <v>33191</v>
          </cell>
          <cell r="AJ325">
            <v>45985</v>
          </cell>
          <cell r="AK325">
            <v>7394</v>
          </cell>
          <cell r="AL325">
            <v>23801</v>
          </cell>
          <cell r="AM325">
            <v>31195</v>
          </cell>
          <cell r="AN325">
            <v>147863</v>
          </cell>
          <cell r="AO325">
            <v>5119</v>
          </cell>
          <cell r="AP325">
            <v>14828</v>
          </cell>
          <cell r="AQ325">
            <v>19947</v>
          </cell>
          <cell r="AR325">
            <v>7965</v>
          </cell>
          <cell r="AS325">
            <v>20424</v>
          </cell>
          <cell r="AT325">
            <v>28389</v>
          </cell>
          <cell r="AU325">
            <v>9721</v>
          </cell>
          <cell r="AV325">
            <v>22318</v>
          </cell>
          <cell r="AW325">
            <v>32039</v>
          </cell>
          <cell r="AX325">
            <v>6473</v>
          </cell>
          <cell r="AY325">
            <v>14038</v>
          </cell>
          <cell r="AZ325">
            <v>20511</v>
          </cell>
          <cell r="BA325">
            <v>100886</v>
          </cell>
          <cell r="BB325">
            <v>2493</v>
          </cell>
          <cell r="BC325">
            <v>2383</v>
          </cell>
          <cell r="BD325">
            <v>4496</v>
          </cell>
          <cell r="BE325">
            <v>4424</v>
          </cell>
          <cell r="BF325">
            <v>13796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13796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76</v>
          </cell>
          <cell r="CS325">
            <v>28</v>
          </cell>
          <cell r="CT325">
            <v>169</v>
          </cell>
          <cell r="CU325">
            <v>17</v>
          </cell>
          <cell r="CV325">
            <v>290</v>
          </cell>
          <cell r="CW325">
            <v>3</v>
          </cell>
          <cell r="CX325">
            <v>0</v>
          </cell>
          <cell r="CY325">
            <v>12</v>
          </cell>
          <cell r="CZ325">
            <v>2</v>
          </cell>
          <cell r="DA325">
            <v>17</v>
          </cell>
          <cell r="DB325">
            <v>2</v>
          </cell>
          <cell r="DC325">
            <v>0</v>
          </cell>
          <cell r="DD325">
            <v>0</v>
          </cell>
          <cell r="DE325">
            <v>0</v>
          </cell>
          <cell r="DF325">
            <v>2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K325">
            <v>0</v>
          </cell>
          <cell r="DL325">
            <v>309</v>
          </cell>
        </row>
        <row r="326">
          <cell r="A326" t="str">
            <v>ДАППТитовкаЮФО</v>
          </cell>
          <cell r="B326" t="str">
            <v>Ростовский</v>
          </cell>
          <cell r="C326" t="str">
            <v>Титовка</v>
          </cell>
          <cell r="D326" t="str">
            <v>АПП</v>
          </cell>
          <cell r="E326" t="str">
            <v>ДАПП</v>
          </cell>
          <cell r="F326" t="str">
            <v>нет</v>
          </cell>
          <cell r="G326" t="str">
            <v>ЮФО</v>
          </cell>
          <cell r="H326" t="str">
            <v>Ростовская область</v>
          </cell>
          <cell r="I326" t="str">
            <v>Западный</v>
          </cell>
          <cell r="J326" t="str">
            <v>Сухопутный</v>
          </cell>
          <cell r="K326" t="str">
            <v>нет</v>
          </cell>
          <cell r="L326" t="str">
            <v>не применимо (ЛНР)</v>
          </cell>
          <cell r="M326" t="str">
            <v>Городище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  <cell r="DD326">
            <v>0</v>
          </cell>
          <cell r="DE326">
            <v>0</v>
          </cell>
          <cell r="DF326">
            <v>0</v>
          </cell>
          <cell r="DG326">
            <v>0</v>
          </cell>
          <cell r="DH326">
            <v>0</v>
          </cell>
          <cell r="DI326">
            <v>0</v>
          </cell>
          <cell r="DJ326">
            <v>0</v>
          </cell>
          <cell r="DK326">
            <v>0</v>
          </cell>
          <cell r="DL326">
            <v>0</v>
          </cell>
        </row>
        <row r="327">
          <cell r="A327" t="str">
            <v>ДАППТишанкаЦФО</v>
          </cell>
          <cell r="B327" t="str">
            <v>Белгородский</v>
          </cell>
          <cell r="C327" t="str">
            <v>Тишанка</v>
          </cell>
          <cell r="D327" t="str">
            <v>АПП</v>
          </cell>
          <cell r="E327" t="str">
            <v>ДАПП</v>
          </cell>
          <cell r="F327" t="str">
            <v>нет</v>
          </cell>
          <cell r="G327" t="str">
            <v>ЦФО</v>
          </cell>
          <cell r="H327" t="str">
            <v>Белгородская область</v>
          </cell>
          <cell r="I327" t="str">
            <v>Западный</v>
          </cell>
          <cell r="J327" t="str">
            <v>Сухопутный</v>
          </cell>
          <cell r="K327" t="str">
            <v>нет</v>
          </cell>
          <cell r="L327" t="str">
            <v>Украина</v>
          </cell>
          <cell r="M327" t="str">
            <v>Бударки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  <cell r="DF327">
            <v>0</v>
          </cell>
          <cell r="DG327">
            <v>0</v>
          </cell>
          <cell r="DH327">
            <v>0</v>
          </cell>
          <cell r="DI327">
            <v>0</v>
          </cell>
          <cell r="DJ327">
            <v>0</v>
          </cell>
          <cell r="DK327">
            <v>0</v>
          </cell>
          <cell r="DL327">
            <v>0</v>
          </cell>
        </row>
        <row r="328">
          <cell r="A328" t="str">
            <v>ВППТомск (Богашево)СФО</v>
          </cell>
          <cell r="B328" t="str">
            <v>Новосибирский</v>
          </cell>
          <cell r="C328" t="str">
            <v>Томск (Богашево)</v>
          </cell>
          <cell r="D328" t="str">
            <v>ВПП</v>
          </cell>
          <cell r="E328" t="str">
            <v>ВПП</v>
          </cell>
          <cell r="F328" t="str">
            <v>да</v>
          </cell>
          <cell r="G328" t="str">
            <v>СФО</v>
          </cell>
          <cell r="H328" t="str">
            <v>Томская область</v>
          </cell>
          <cell r="I328" t="str">
            <v>Не является признаком отнесения к МТК</v>
          </cell>
          <cell r="J328" t="str">
            <v>Не является признаком отнесения к МТК</v>
          </cell>
          <cell r="K328" t="str">
            <v>нет</v>
          </cell>
          <cell r="L328" t="str">
            <v>не применимо</v>
          </cell>
          <cell r="M328" t="str">
            <v>не применимо</v>
          </cell>
          <cell r="N328">
            <v>1752000</v>
          </cell>
          <cell r="O328">
            <v>10244</v>
          </cell>
          <cell r="P328">
            <v>88</v>
          </cell>
          <cell r="Q328">
            <v>10332</v>
          </cell>
          <cell r="R328">
            <v>12939</v>
          </cell>
          <cell r="S328">
            <v>61</v>
          </cell>
          <cell r="T328">
            <v>13000</v>
          </cell>
          <cell r="U328">
            <v>19140</v>
          </cell>
          <cell r="V328">
            <v>114</v>
          </cell>
          <cell r="W328">
            <v>19254</v>
          </cell>
          <cell r="X328">
            <v>11319</v>
          </cell>
          <cell r="Y328">
            <v>42</v>
          </cell>
          <cell r="Z328">
            <v>11361</v>
          </cell>
          <cell r="AA328">
            <v>53947</v>
          </cell>
          <cell r="AB328">
            <v>14112</v>
          </cell>
          <cell r="AC328">
            <v>125</v>
          </cell>
          <cell r="AD328">
            <v>14237</v>
          </cell>
          <cell r="AE328">
            <v>12292</v>
          </cell>
          <cell r="AF328">
            <v>283</v>
          </cell>
          <cell r="AG328">
            <v>12575</v>
          </cell>
          <cell r="AH328">
            <v>17112</v>
          </cell>
          <cell r="AI328">
            <v>937</v>
          </cell>
          <cell r="AJ328">
            <v>18049</v>
          </cell>
          <cell r="AK328">
            <v>13774</v>
          </cell>
          <cell r="AL328">
            <v>34</v>
          </cell>
          <cell r="AM328">
            <v>13808</v>
          </cell>
          <cell r="AN328">
            <v>58669</v>
          </cell>
          <cell r="AO328">
            <v>14479</v>
          </cell>
          <cell r="AP328">
            <v>96</v>
          </cell>
          <cell r="AQ328">
            <v>14575</v>
          </cell>
          <cell r="AR328">
            <v>10713</v>
          </cell>
          <cell r="AS328">
            <v>46</v>
          </cell>
          <cell r="AT328">
            <v>10759</v>
          </cell>
          <cell r="AU328">
            <v>14813</v>
          </cell>
          <cell r="AV328">
            <v>74</v>
          </cell>
          <cell r="AW328">
            <v>14887</v>
          </cell>
          <cell r="AX328">
            <v>16838</v>
          </cell>
          <cell r="AY328">
            <v>62</v>
          </cell>
          <cell r="AZ328">
            <v>16900</v>
          </cell>
          <cell r="BA328">
            <v>57121</v>
          </cell>
          <cell r="BB328">
            <v>9107</v>
          </cell>
          <cell r="BC328">
            <v>7738</v>
          </cell>
          <cell r="BD328">
            <v>76</v>
          </cell>
          <cell r="BE328">
            <v>57</v>
          </cell>
          <cell r="BF328">
            <v>16978</v>
          </cell>
          <cell r="BG328">
            <v>3</v>
          </cell>
          <cell r="BH328">
            <v>25</v>
          </cell>
          <cell r="BI328">
            <v>5</v>
          </cell>
          <cell r="BJ328">
            <v>426</v>
          </cell>
          <cell r="BK328">
            <v>459</v>
          </cell>
          <cell r="BL328">
            <v>24</v>
          </cell>
          <cell r="BM328">
            <v>15</v>
          </cell>
          <cell r="BN328">
            <v>9</v>
          </cell>
          <cell r="BO328">
            <v>12</v>
          </cell>
          <cell r="BP328">
            <v>60</v>
          </cell>
          <cell r="BQ328">
            <v>26</v>
          </cell>
          <cell r="BR328">
            <v>16</v>
          </cell>
          <cell r="BS328">
            <v>11</v>
          </cell>
          <cell r="BT328">
            <v>11</v>
          </cell>
          <cell r="BU328">
            <v>64</v>
          </cell>
          <cell r="BV328">
            <v>17561</v>
          </cell>
          <cell r="BW328">
            <v>32</v>
          </cell>
          <cell r="BX328">
            <v>42</v>
          </cell>
          <cell r="BY328">
            <v>6</v>
          </cell>
          <cell r="BZ328">
            <v>6</v>
          </cell>
          <cell r="CA328">
            <v>86</v>
          </cell>
          <cell r="CB328">
            <v>20</v>
          </cell>
          <cell r="CC328">
            <v>16</v>
          </cell>
          <cell r="CD328">
            <v>6</v>
          </cell>
          <cell r="CE328">
            <v>6</v>
          </cell>
          <cell r="CF328">
            <v>48</v>
          </cell>
          <cell r="CG328">
            <v>0</v>
          </cell>
          <cell r="CH328">
            <v>245</v>
          </cell>
          <cell r="CI328">
            <v>0</v>
          </cell>
          <cell r="CJ328">
            <v>0</v>
          </cell>
          <cell r="CK328">
            <v>245</v>
          </cell>
          <cell r="CL328">
            <v>4597</v>
          </cell>
          <cell r="CM328">
            <v>5439</v>
          </cell>
          <cell r="CN328">
            <v>22</v>
          </cell>
          <cell r="CO328">
            <v>21</v>
          </cell>
          <cell r="CP328">
            <v>10079</v>
          </cell>
          <cell r="CQ328">
            <v>10458</v>
          </cell>
          <cell r="CR328">
            <v>1736</v>
          </cell>
          <cell r="CS328">
            <v>1496</v>
          </cell>
          <cell r="CT328">
            <v>7</v>
          </cell>
          <cell r="CU328">
            <v>6</v>
          </cell>
          <cell r="CV328">
            <v>3245</v>
          </cell>
          <cell r="CW328">
            <v>12</v>
          </cell>
          <cell r="CX328">
            <v>12</v>
          </cell>
          <cell r="CY328">
            <v>0</v>
          </cell>
          <cell r="CZ328">
            <v>0</v>
          </cell>
          <cell r="DA328">
            <v>24</v>
          </cell>
          <cell r="DB328">
            <v>43</v>
          </cell>
          <cell r="DC328">
            <v>22</v>
          </cell>
          <cell r="DD328">
            <v>0</v>
          </cell>
          <cell r="DE328">
            <v>0</v>
          </cell>
          <cell r="DF328">
            <v>65</v>
          </cell>
          <cell r="DG328">
            <v>21</v>
          </cell>
          <cell r="DH328">
            <v>28</v>
          </cell>
          <cell r="DI328">
            <v>0</v>
          </cell>
          <cell r="DJ328">
            <v>0</v>
          </cell>
          <cell r="DK328">
            <v>49</v>
          </cell>
          <cell r="DL328">
            <v>3383</v>
          </cell>
        </row>
        <row r="329">
          <cell r="A329" t="str">
            <v>ДАППТопольноеСФО</v>
          </cell>
          <cell r="B329" t="str">
            <v>Новосибирский</v>
          </cell>
          <cell r="C329" t="str">
            <v>Топольное</v>
          </cell>
          <cell r="D329" t="str">
            <v>АПП</v>
          </cell>
          <cell r="E329" t="str">
            <v>ДАПП</v>
          </cell>
          <cell r="F329" t="str">
            <v>да</v>
          </cell>
          <cell r="G329" t="str">
            <v>СФО</v>
          </cell>
          <cell r="H329" t="str">
            <v>Алтайский край</v>
          </cell>
          <cell r="I329" t="str">
            <v>Не является признаком отнесения к МТК</v>
          </cell>
          <cell r="J329" t="str">
            <v>Не является признаком отнесения к МТК</v>
          </cell>
          <cell r="K329" t="str">
            <v>нет</v>
          </cell>
          <cell r="L329" t="str">
            <v>Республика Казахстан</v>
          </cell>
          <cell r="M329" t="str">
            <v>Байтанат</v>
          </cell>
          <cell r="N329">
            <v>87600</v>
          </cell>
          <cell r="O329">
            <v>46</v>
          </cell>
          <cell r="P329">
            <v>39</v>
          </cell>
          <cell r="Q329">
            <v>85</v>
          </cell>
          <cell r="R329">
            <v>1999</v>
          </cell>
          <cell r="S329">
            <v>4697</v>
          </cell>
          <cell r="T329">
            <v>6696</v>
          </cell>
          <cell r="U329">
            <v>2809</v>
          </cell>
          <cell r="V329">
            <v>6040</v>
          </cell>
          <cell r="W329">
            <v>8849</v>
          </cell>
          <cell r="X329">
            <v>2351</v>
          </cell>
          <cell r="Y329">
            <v>3971</v>
          </cell>
          <cell r="Z329">
            <v>6322</v>
          </cell>
          <cell r="AA329">
            <v>21952</v>
          </cell>
          <cell r="AB329">
            <v>1125</v>
          </cell>
          <cell r="AC329">
            <v>2912</v>
          </cell>
          <cell r="AD329">
            <v>4037</v>
          </cell>
          <cell r="AE329">
            <v>1843</v>
          </cell>
          <cell r="AF329">
            <v>3874</v>
          </cell>
          <cell r="AG329">
            <v>5717</v>
          </cell>
          <cell r="AH329">
            <v>2896</v>
          </cell>
          <cell r="AI329">
            <v>5597</v>
          </cell>
          <cell r="AJ329">
            <v>8493</v>
          </cell>
          <cell r="AK329">
            <v>1933</v>
          </cell>
          <cell r="AL329">
            <v>4061</v>
          </cell>
          <cell r="AM329">
            <v>5994</v>
          </cell>
          <cell r="AN329">
            <v>24241</v>
          </cell>
          <cell r="AO329">
            <v>1202</v>
          </cell>
          <cell r="AP329">
            <v>2598</v>
          </cell>
          <cell r="AQ329">
            <v>3800</v>
          </cell>
          <cell r="AR329">
            <v>2511</v>
          </cell>
          <cell r="AS329">
            <v>4018</v>
          </cell>
          <cell r="AT329">
            <v>6529</v>
          </cell>
          <cell r="AU329">
            <v>2981</v>
          </cell>
          <cell r="AV329">
            <v>4950</v>
          </cell>
          <cell r="AW329">
            <v>7931</v>
          </cell>
          <cell r="AX329">
            <v>1885</v>
          </cell>
          <cell r="AY329">
            <v>3231</v>
          </cell>
          <cell r="AZ329">
            <v>5116</v>
          </cell>
          <cell r="BA329">
            <v>23376</v>
          </cell>
          <cell r="BB329">
            <v>284</v>
          </cell>
          <cell r="BC329">
            <v>273</v>
          </cell>
          <cell r="BD329">
            <v>393</v>
          </cell>
          <cell r="BE329">
            <v>367</v>
          </cell>
          <cell r="BF329">
            <v>1317</v>
          </cell>
          <cell r="BG329">
            <v>0</v>
          </cell>
          <cell r="BH329">
            <v>0</v>
          </cell>
          <cell r="BI329">
            <v>0</v>
          </cell>
          <cell r="BJ329">
            <v>3</v>
          </cell>
          <cell r="BK329">
            <v>3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1320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1103</v>
          </cell>
          <cell r="DC329">
            <v>972</v>
          </cell>
          <cell r="DD329">
            <v>1390</v>
          </cell>
          <cell r="DE329">
            <v>1244</v>
          </cell>
          <cell r="DF329">
            <v>4709</v>
          </cell>
          <cell r="DG329">
            <v>872</v>
          </cell>
          <cell r="DH329">
            <v>733</v>
          </cell>
          <cell r="DI329">
            <v>900</v>
          </cell>
          <cell r="DJ329">
            <v>743</v>
          </cell>
          <cell r="DK329">
            <v>3248</v>
          </cell>
          <cell r="DL329">
            <v>7957</v>
          </cell>
        </row>
        <row r="330">
          <cell r="A330" t="str">
            <v>МАППТорфяновкаСЗФО</v>
          </cell>
          <cell r="B330" t="str">
            <v>Санкт-Петербургский</v>
          </cell>
          <cell r="C330" t="str">
            <v>Торфяновка</v>
          </cell>
          <cell r="D330" t="str">
            <v>АПП</v>
          </cell>
          <cell r="E330" t="str">
            <v>МАПП</v>
          </cell>
          <cell r="F330" t="str">
            <v>да</v>
          </cell>
          <cell r="G330" t="str">
            <v>СЗФО</v>
          </cell>
          <cell r="H330" t="str">
            <v>Ленинградская область</v>
          </cell>
          <cell r="I330" t="str">
            <v>Западный</v>
          </cell>
          <cell r="J330" t="str">
            <v>Сухопутный</v>
          </cell>
          <cell r="K330" t="str">
            <v>нет</v>
          </cell>
          <cell r="L330" t="str">
            <v>Финляндская Республика</v>
          </cell>
          <cell r="M330" t="str">
            <v>Ваалимаа</v>
          </cell>
          <cell r="N330">
            <v>1916250</v>
          </cell>
          <cell r="O330">
            <v>439246</v>
          </cell>
          <cell r="P330">
            <v>106110</v>
          </cell>
          <cell r="Q330">
            <v>545356</v>
          </cell>
          <cell r="R330">
            <v>467011</v>
          </cell>
          <cell r="S330">
            <v>159120</v>
          </cell>
          <cell r="T330">
            <v>626131</v>
          </cell>
          <cell r="U330">
            <v>544009</v>
          </cell>
          <cell r="V330">
            <v>177964</v>
          </cell>
          <cell r="W330">
            <v>721973</v>
          </cell>
          <cell r="X330">
            <v>463219</v>
          </cell>
          <cell r="Y330">
            <v>113017</v>
          </cell>
          <cell r="Z330">
            <v>576236</v>
          </cell>
          <cell r="AA330">
            <v>2469696</v>
          </cell>
          <cell r="AB330">
            <v>432137</v>
          </cell>
          <cell r="AC330">
            <v>97018</v>
          </cell>
          <cell r="AD330">
            <v>529155</v>
          </cell>
          <cell r="AE330">
            <v>470180</v>
          </cell>
          <cell r="AF330">
            <v>146349</v>
          </cell>
          <cell r="AG330">
            <v>616529</v>
          </cell>
          <cell r="AH330">
            <v>540026</v>
          </cell>
          <cell r="AI330">
            <v>166422</v>
          </cell>
          <cell r="AJ330">
            <v>706448</v>
          </cell>
          <cell r="AK330">
            <v>439490</v>
          </cell>
          <cell r="AL330">
            <v>111950</v>
          </cell>
          <cell r="AM330">
            <v>551440</v>
          </cell>
          <cell r="AN330">
            <v>2403572</v>
          </cell>
          <cell r="AO330">
            <v>406425</v>
          </cell>
          <cell r="AP330">
            <v>90081</v>
          </cell>
          <cell r="AQ330">
            <v>496506</v>
          </cell>
          <cell r="AR330">
            <v>506054</v>
          </cell>
          <cell r="AS330">
            <v>146011</v>
          </cell>
          <cell r="AT330">
            <v>652065</v>
          </cell>
          <cell r="AU330">
            <v>563461</v>
          </cell>
          <cell r="AV330">
            <v>154563</v>
          </cell>
          <cell r="AW330">
            <v>718024</v>
          </cell>
          <cell r="AX330">
            <v>474401</v>
          </cell>
          <cell r="AY330">
            <v>114337</v>
          </cell>
          <cell r="AZ330">
            <v>588738</v>
          </cell>
          <cell r="BA330">
            <v>2455333</v>
          </cell>
          <cell r="BB330">
            <v>197828</v>
          </cell>
          <cell r="BC330">
            <v>195165</v>
          </cell>
          <cell r="BD330">
            <v>41665</v>
          </cell>
          <cell r="BE330">
            <v>42723</v>
          </cell>
          <cell r="BF330">
            <v>477381</v>
          </cell>
          <cell r="BG330">
            <v>18598</v>
          </cell>
          <cell r="BH330">
            <v>13916</v>
          </cell>
          <cell r="BI330">
            <v>2307</v>
          </cell>
          <cell r="BJ330">
            <v>1683</v>
          </cell>
          <cell r="BK330">
            <v>36504</v>
          </cell>
          <cell r="BL330">
            <v>27510</v>
          </cell>
          <cell r="BM330">
            <v>21946</v>
          </cell>
          <cell r="BN330">
            <v>3165</v>
          </cell>
          <cell r="BO330">
            <v>2000</v>
          </cell>
          <cell r="BP330">
            <v>54621</v>
          </cell>
          <cell r="BQ330">
            <v>31436</v>
          </cell>
          <cell r="BR330">
            <v>23891</v>
          </cell>
          <cell r="BS330">
            <v>2766</v>
          </cell>
          <cell r="BT330">
            <v>1888</v>
          </cell>
          <cell r="BU330">
            <v>59981</v>
          </cell>
          <cell r="BV330">
            <v>628487</v>
          </cell>
          <cell r="BW330">
            <v>27908</v>
          </cell>
          <cell r="BX330">
            <v>24068</v>
          </cell>
          <cell r="BY330">
            <v>2505</v>
          </cell>
          <cell r="BZ330">
            <v>1923</v>
          </cell>
          <cell r="CA330">
            <v>56404</v>
          </cell>
          <cell r="CB330">
            <v>36935</v>
          </cell>
          <cell r="CC330">
            <v>28730</v>
          </cell>
          <cell r="CD330">
            <v>7215</v>
          </cell>
          <cell r="CE330">
            <v>6537</v>
          </cell>
          <cell r="CF330">
            <v>79417</v>
          </cell>
          <cell r="CG330">
            <v>46701</v>
          </cell>
          <cell r="CH330">
            <v>44089</v>
          </cell>
          <cell r="CI330">
            <v>3704</v>
          </cell>
          <cell r="CJ330">
            <v>3276</v>
          </cell>
          <cell r="CK330">
            <v>97770</v>
          </cell>
          <cell r="CL330">
            <v>51372</v>
          </cell>
          <cell r="CM330">
            <v>42961</v>
          </cell>
          <cell r="CN330">
            <v>3793</v>
          </cell>
          <cell r="CO330">
            <v>3205</v>
          </cell>
          <cell r="CP330">
            <v>101331</v>
          </cell>
          <cell r="CQ330">
            <v>334922</v>
          </cell>
          <cell r="CR330">
            <v>41491</v>
          </cell>
          <cell r="CS330">
            <v>41343</v>
          </cell>
          <cell r="CT330">
            <v>3580</v>
          </cell>
          <cell r="CU330">
            <v>5688</v>
          </cell>
          <cell r="CV330">
            <v>92102</v>
          </cell>
          <cell r="CW330">
            <v>75263</v>
          </cell>
          <cell r="CX330">
            <v>67501</v>
          </cell>
          <cell r="CY330">
            <v>8371</v>
          </cell>
          <cell r="CZ330">
            <v>9052</v>
          </cell>
          <cell r="DA330">
            <v>160187</v>
          </cell>
          <cell r="DB330">
            <v>171017</v>
          </cell>
          <cell r="DC330">
            <v>197340</v>
          </cell>
          <cell r="DD330">
            <v>19751</v>
          </cell>
          <cell r="DE330">
            <v>17045</v>
          </cell>
          <cell r="DF330">
            <v>405153</v>
          </cell>
          <cell r="DG330">
            <v>88055</v>
          </cell>
          <cell r="DH330">
            <v>71926</v>
          </cell>
          <cell r="DI330">
            <v>21181</v>
          </cell>
          <cell r="DJ330">
            <v>16972</v>
          </cell>
          <cell r="DK330">
            <v>198134</v>
          </cell>
          <cell r="DL330">
            <v>855576</v>
          </cell>
        </row>
        <row r="331">
          <cell r="A331" t="str">
            <v>ЖДППТретьяковоСФО</v>
          </cell>
          <cell r="B331" t="str">
            <v>Новосибирский</v>
          </cell>
          <cell r="C331" t="str">
            <v>Третьяково</v>
          </cell>
          <cell r="D331" t="str">
            <v>ЖДПП</v>
          </cell>
          <cell r="E331" t="str">
            <v>ЖДПП</v>
          </cell>
          <cell r="F331" t="str">
            <v>да</v>
          </cell>
          <cell r="G331" t="str">
            <v>СФО</v>
          </cell>
          <cell r="H331" t="str">
            <v>Алтайский край</v>
          </cell>
          <cell r="I331" t="str">
            <v>Не является признаком отнесения к МТК</v>
          </cell>
          <cell r="J331" t="str">
            <v>Не является признаком отнесения к МТК</v>
          </cell>
          <cell r="K331" t="str">
            <v>нет</v>
          </cell>
          <cell r="L331" t="str">
            <v>Республика Казахстан</v>
          </cell>
          <cell r="M331" t="str">
            <v>Шемонаиха</v>
          </cell>
          <cell r="N331">
            <v>175200</v>
          </cell>
          <cell r="O331">
            <v>7716</v>
          </cell>
          <cell r="P331">
            <v>11003</v>
          </cell>
          <cell r="Q331">
            <v>18719</v>
          </cell>
          <cell r="R331">
            <v>7974</v>
          </cell>
          <cell r="S331">
            <v>7366</v>
          </cell>
          <cell r="T331">
            <v>15340</v>
          </cell>
          <cell r="U331">
            <v>12555</v>
          </cell>
          <cell r="V331">
            <v>9413</v>
          </cell>
          <cell r="W331">
            <v>21968</v>
          </cell>
          <cell r="X331">
            <v>6104</v>
          </cell>
          <cell r="Y331">
            <v>8408</v>
          </cell>
          <cell r="Z331">
            <v>14512</v>
          </cell>
          <cell r="AA331">
            <v>70539</v>
          </cell>
          <cell r="AB331">
            <v>6797</v>
          </cell>
          <cell r="AC331">
            <v>10592</v>
          </cell>
          <cell r="AD331">
            <v>17389</v>
          </cell>
          <cell r="AE331">
            <v>7254</v>
          </cell>
          <cell r="AF331">
            <v>7336</v>
          </cell>
          <cell r="AG331">
            <v>14590</v>
          </cell>
          <cell r="AH331">
            <v>12075</v>
          </cell>
          <cell r="AI331">
            <v>9196</v>
          </cell>
          <cell r="AJ331">
            <v>21271</v>
          </cell>
          <cell r="AK331">
            <v>6007</v>
          </cell>
          <cell r="AL331">
            <v>9890</v>
          </cell>
          <cell r="AM331">
            <v>15897</v>
          </cell>
          <cell r="AN331">
            <v>69147</v>
          </cell>
          <cell r="AO331">
            <v>5770</v>
          </cell>
          <cell r="AP331">
            <v>10450</v>
          </cell>
          <cell r="AQ331">
            <v>16220</v>
          </cell>
          <cell r="AR331">
            <v>7958</v>
          </cell>
          <cell r="AS331">
            <v>7876</v>
          </cell>
          <cell r="AT331">
            <v>15834</v>
          </cell>
          <cell r="AU331">
            <v>13080</v>
          </cell>
          <cell r="AV331">
            <v>9420</v>
          </cell>
          <cell r="AW331">
            <v>22500</v>
          </cell>
          <cell r="AX331">
            <v>6287</v>
          </cell>
          <cell r="AY331">
            <v>9048</v>
          </cell>
          <cell r="AZ331">
            <v>15335</v>
          </cell>
          <cell r="BA331">
            <v>69889</v>
          </cell>
          <cell r="BB331">
            <v>2936</v>
          </cell>
          <cell r="BC331">
            <v>2064</v>
          </cell>
          <cell r="BD331">
            <v>4859</v>
          </cell>
          <cell r="BE331">
            <v>4445</v>
          </cell>
          <cell r="BF331">
            <v>14304</v>
          </cell>
          <cell r="BG331">
            <v>9</v>
          </cell>
          <cell r="BH331">
            <v>12</v>
          </cell>
          <cell r="BI331">
            <v>890</v>
          </cell>
          <cell r="BJ331">
            <v>914</v>
          </cell>
          <cell r="BK331">
            <v>1825</v>
          </cell>
          <cell r="BL331">
            <v>5</v>
          </cell>
          <cell r="BM331">
            <v>7</v>
          </cell>
          <cell r="BN331">
            <v>782</v>
          </cell>
          <cell r="BO331">
            <v>822</v>
          </cell>
          <cell r="BP331">
            <v>1616</v>
          </cell>
          <cell r="BQ331">
            <v>24</v>
          </cell>
          <cell r="BR331">
            <v>26</v>
          </cell>
          <cell r="BS331">
            <v>752</v>
          </cell>
          <cell r="BT331">
            <v>807</v>
          </cell>
          <cell r="BU331">
            <v>1609</v>
          </cell>
          <cell r="BV331">
            <v>19354</v>
          </cell>
          <cell r="BW331">
            <v>51</v>
          </cell>
          <cell r="BX331">
            <v>52</v>
          </cell>
          <cell r="BY331">
            <v>878</v>
          </cell>
          <cell r="BZ331">
            <v>899</v>
          </cell>
          <cell r="CA331">
            <v>1880</v>
          </cell>
          <cell r="CB331">
            <v>23</v>
          </cell>
          <cell r="CC331">
            <v>28</v>
          </cell>
          <cell r="CD331">
            <v>689</v>
          </cell>
          <cell r="CE331">
            <v>740</v>
          </cell>
          <cell r="CF331">
            <v>1480</v>
          </cell>
          <cell r="CG331">
            <v>30</v>
          </cell>
          <cell r="CH331">
            <v>29</v>
          </cell>
          <cell r="CI331">
            <v>559</v>
          </cell>
          <cell r="CJ331">
            <v>613</v>
          </cell>
          <cell r="CK331">
            <v>1231</v>
          </cell>
          <cell r="CL331">
            <v>28</v>
          </cell>
          <cell r="CM331">
            <v>33</v>
          </cell>
          <cell r="CN331">
            <v>855</v>
          </cell>
          <cell r="CO331">
            <v>858</v>
          </cell>
          <cell r="CP331">
            <v>1774</v>
          </cell>
          <cell r="CQ331">
            <v>6365</v>
          </cell>
          <cell r="CR331">
            <v>40</v>
          </cell>
          <cell r="CS331">
            <v>42</v>
          </cell>
          <cell r="CT331">
            <v>755</v>
          </cell>
          <cell r="CU331">
            <v>757</v>
          </cell>
          <cell r="CV331">
            <v>1594</v>
          </cell>
          <cell r="CW331">
            <v>22</v>
          </cell>
          <cell r="CX331">
            <v>23</v>
          </cell>
          <cell r="CY331">
            <v>614</v>
          </cell>
          <cell r="CZ331">
            <v>678</v>
          </cell>
          <cell r="DA331">
            <v>1337</v>
          </cell>
          <cell r="DB331">
            <v>30</v>
          </cell>
          <cell r="DC331">
            <v>31</v>
          </cell>
          <cell r="DD331">
            <v>491</v>
          </cell>
          <cell r="DE331">
            <v>531</v>
          </cell>
          <cell r="DF331">
            <v>1083</v>
          </cell>
          <cell r="DG331">
            <v>39</v>
          </cell>
          <cell r="DH331">
            <v>39</v>
          </cell>
          <cell r="DI331">
            <v>642</v>
          </cell>
          <cell r="DJ331">
            <v>630</v>
          </cell>
          <cell r="DK331">
            <v>1350</v>
          </cell>
          <cell r="DL331">
            <v>5364</v>
          </cell>
        </row>
        <row r="332">
          <cell r="A332" t="str">
            <v>МАППТроебортноеЦФО</v>
          </cell>
          <cell r="B332" t="str">
            <v>Брянский</v>
          </cell>
          <cell r="C332" t="str">
            <v>Троебортное</v>
          </cell>
          <cell r="D332" t="str">
            <v>АПП</v>
          </cell>
          <cell r="E332" t="str">
            <v>МАПП</v>
          </cell>
          <cell r="F332" t="str">
            <v>да</v>
          </cell>
          <cell r="G332" t="str">
            <v>ЦФО</v>
          </cell>
          <cell r="H332" t="str">
            <v>Брянская область</v>
          </cell>
          <cell r="I332" t="str">
            <v>Западный</v>
          </cell>
          <cell r="J332" t="str">
            <v>Сухопутный</v>
          </cell>
          <cell r="K332" t="str">
            <v>нет</v>
          </cell>
          <cell r="L332" t="str">
            <v>Украина</v>
          </cell>
          <cell r="M332" t="str">
            <v>Бачевск</v>
          </cell>
          <cell r="N332">
            <v>2007500</v>
          </cell>
          <cell r="O332">
            <v>25407</v>
          </cell>
          <cell r="P332">
            <v>258313</v>
          </cell>
          <cell r="Q332">
            <v>283720</v>
          </cell>
          <cell r="R332">
            <v>43095</v>
          </cell>
          <cell r="S332">
            <v>359318</v>
          </cell>
          <cell r="T332">
            <v>402413</v>
          </cell>
          <cell r="U332">
            <v>74767</v>
          </cell>
          <cell r="V332">
            <v>436204</v>
          </cell>
          <cell r="W332">
            <v>510971</v>
          </cell>
          <cell r="X332">
            <v>35051</v>
          </cell>
          <cell r="Y332">
            <v>336375</v>
          </cell>
          <cell r="Z332">
            <v>371426</v>
          </cell>
          <cell r="AA332">
            <v>1568530</v>
          </cell>
          <cell r="AB332">
            <v>27254</v>
          </cell>
          <cell r="AC332">
            <v>242098</v>
          </cell>
          <cell r="AD332">
            <v>269352</v>
          </cell>
          <cell r="AE332">
            <v>54715</v>
          </cell>
          <cell r="AF332">
            <v>288659</v>
          </cell>
          <cell r="AG332">
            <v>343374</v>
          </cell>
          <cell r="AH332">
            <v>97686</v>
          </cell>
          <cell r="AI332">
            <v>337143</v>
          </cell>
          <cell r="AJ332">
            <v>434829</v>
          </cell>
          <cell r="AK332">
            <v>36200</v>
          </cell>
          <cell r="AL332">
            <v>242778</v>
          </cell>
          <cell r="AM332">
            <v>278978</v>
          </cell>
          <cell r="AN332">
            <v>1326533</v>
          </cell>
          <cell r="AO332">
            <v>23969</v>
          </cell>
          <cell r="AP332">
            <v>192050</v>
          </cell>
          <cell r="AQ332">
            <v>216019</v>
          </cell>
          <cell r="AR332">
            <v>71301</v>
          </cell>
          <cell r="AS332">
            <v>273912</v>
          </cell>
          <cell r="AT332">
            <v>345213</v>
          </cell>
          <cell r="AU332">
            <v>125461</v>
          </cell>
          <cell r="AV332">
            <v>324732</v>
          </cell>
          <cell r="AW332">
            <v>450193</v>
          </cell>
          <cell r="AX332">
            <v>57260</v>
          </cell>
          <cell r="AY332">
            <v>240457</v>
          </cell>
          <cell r="AZ332">
            <v>297717</v>
          </cell>
          <cell r="BA332">
            <v>1309142</v>
          </cell>
          <cell r="BB332">
            <v>24751</v>
          </cell>
          <cell r="BC332">
            <v>17107</v>
          </cell>
          <cell r="BD332">
            <v>91589</v>
          </cell>
          <cell r="BE332">
            <v>82488</v>
          </cell>
          <cell r="BF332">
            <v>215935</v>
          </cell>
          <cell r="BG332">
            <v>3113</v>
          </cell>
          <cell r="BH332">
            <v>4289</v>
          </cell>
          <cell r="BI332">
            <v>9511</v>
          </cell>
          <cell r="BJ332">
            <v>44197</v>
          </cell>
          <cell r="BK332">
            <v>61110</v>
          </cell>
          <cell r="BL332">
            <v>32639</v>
          </cell>
          <cell r="BM332">
            <v>22963</v>
          </cell>
          <cell r="BN332">
            <v>30896</v>
          </cell>
          <cell r="BO332">
            <v>41401</v>
          </cell>
          <cell r="BP332">
            <v>127899</v>
          </cell>
          <cell r="BQ332">
            <v>23356</v>
          </cell>
          <cell r="BR332">
            <v>22940</v>
          </cell>
          <cell r="BS332">
            <v>30257</v>
          </cell>
          <cell r="BT332">
            <v>38714</v>
          </cell>
          <cell r="BU332">
            <v>115267</v>
          </cell>
          <cell r="BV332">
            <v>520211</v>
          </cell>
          <cell r="BW332">
            <v>28101</v>
          </cell>
          <cell r="BX332">
            <v>20834</v>
          </cell>
          <cell r="BY332">
            <v>33102</v>
          </cell>
          <cell r="BZ332">
            <v>32432</v>
          </cell>
          <cell r="CA332">
            <v>114469</v>
          </cell>
          <cell r="CB332">
            <v>39231</v>
          </cell>
          <cell r="CC332">
            <v>57533</v>
          </cell>
          <cell r="CD332">
            <v>54553</v>
          </cell>
          <cell r="CE332">
            <v>57312</v>
          </cell>
          <cell r="CF332">
            <v>208629</v>
          </cell>
          <cell r="CG332">
            <v>97183</v>
          </cell>
          <cell r="CH332">
            <v>75862</v>
          </cell>
          <cell r="CI332">
            <v>81006</v>
          </cell>
          <cell r="CJ332">
            <v>76964</v>
          </cell>
          <cell r="CK332">
            <v>331015</v>
          </cell>
          <cell r="CL332">
            <v>37402</v>
          </cell>
          <cell r="CM332">
            <v>38556</v>
          </cell>
          <cell r="CN332">
            <v>59665</v>
          </cell>
          <cell r="CO332">
            <v>71771</v>
          </cell>
          <cell r="CP332">
            <v>207394</v>
          </cell>
          <cell r="CQ332">
            <v>861507</v>
          </cell>
          <cell r="CR332">
            <v>22380</v>
          </cell>
          <cell r="CS332">
            <v>14669</v>
          </cell>
          <cell r="CT332">
            <v>24280</v>
          </cell>
          <cell r="CU332">
            <v>27949</v>
          </cell>
          <cell r="CV332">
            <v>89278</v>
          </cell>
          <cell r="CW332">
            <v>20</v>
          </cell>
          <cell r="CX332">
            <v>20</v>
          </cell>
          <cell r="CY332">
            <v>66</v>
          </cell>
          <cell r="CZ332">
            <v>205</v>
          </cell>
          <cell r="DA332">
            <v>311</v>
          </cell>
          <cell r="DB332">
            <v>26</v>
          </cell>
          <cell r="DC332">
            <v>18</v>
          </cell>
          <cell r="DD332">
            <v>67</v>
          </cell>
          <cell r="DE332">
            <v>266</v>
          </cell>
          <cell r="DF332">
            <v>377</v>
          </cell>
          <cell r="DG332">
            <v>32</v>
          </cell>
          <cell r="DH332">
            <v>13</v>
          </cell>
          <cell r="DI332">
            <v>37</v>
          </cell>
          <cell r="DJ332">
            <v>129</v>
          </cell>
          <cell r="DK332">
            <v>211</v>
          </cell>
          <cell r="DL332">
            <v>90177</v>
          </cell>
        </row>
        <row r="333">
          <cell r="A333" t="str">
            <v>ЖДППТроицк (Кайрак, Магнай)УФО</v>
          </cell>
          <cell r="B333" t="str">
            <v>Уральский</v>
          </cell>
          <cell r="C333" t="str">
            <v>Троицк (Кайрак, Магнай)</v>
          </cell>
          <cell r="D333" t="str">
            <v>ЖДПП</v>
          </cell>
          <cell r="E333" t="str">
            <v>ЖДПП</v>
          </cell>
          <cell r="F333" t="str">
            <v>да</v>
          </cell>
          <cell r="G333" t="str">
            <v>УФО</v>
          </cell>
          <cell r="H333" t="str">
            <v>Челябинская область</v>
          </cell>
          <cell r="I333" t="str">
            <v>Не является признаком отнесения к МТК</v>
          </cell>
          <cell r="J333" t="str">
            <v>Не является признаком отнесения к МТК</v>
          </cell>
          <cell r="K333" t="str">
            <v>нет</v>
          </cell>
          <cell r="L333" t="str">
            <v>Республика Казахстан</v>
          </cell>
          <cell r="M333" t="str">
            <v>Кайрак, Магнай</v>
          </cell>
          <cell r="N333">
            <v>0</v>
          </cell>
          <cell r="O333">
            <v>11407</v>
          </cell>
          <cell r="P333">
            <v>10059</v>
          </cell>
          <cell r="Q333">
            <v>21466</v>
          </cell>
          <cell r="R333">
            <v>13530</v>
          </cell>
          <cell r="S333">
            <v>10846</v>
          </cell>
          <cell r="T333">
            <v>24376</v>
          </cell>
          <cell r="U333">
            <v>16127</v>
          </cell>
          <cell r="V333">
            <v>13278</v>
          </cell>
          <cell r="W333">
            <v>29405</v>
          </cell>
          <cell r="X333">
            <v>11010</v>
          </cell>
          <cell r="Y333">
            <v>9249</v>
          </cell>
          <cell r="Z333">
            <v>20259</v>
          </cell>
          <cell r="AA333">
            <v>95506</v>
          </cell>
          <cell r="AB333">
            <v>10811</v>
          </cell>
          <cell r="AC333">
            <v>9925</v>
          </cell>
          <cell r="AD333">
            <v>20736</v>
          </cell>
          <cell r="AE333">
            <v>11873</v>
          </cell>
          <cell r="AF333">
            <v>9596</v>
          </cell>
          <cell r="AG333">
            <v>21469</v>
          </cell>
          <cell r="AH333">
            <v>16479</v>
          </cell>
          <cell r="AI333">
            <v>13102</v>
          </cell>
          <cell r="AJ333">
            <v>29581</v>
          </cell>
          <cell r="AK333">
            <v>12110</v>
          </cell>
          <cell r="AL333">
            <v>10316</v>
          </cell>
          <cell r="AM333">
            <v>22426</v>
          </cell>
          <cell r="AN333">
            <v>94212</v>
          </cell>
          <cell r="AO333">
            <v>11026</v>
          </cell>
          <cell r="AP333">
            <v>9841</v>
          </cell>
          <cell r="AQ333">
            <v>20867</v>
          </cell>
          <cell r="AR333">
            <v>13354</v>
          </cell>
          <cell r="AS333">
            <v>9991</v>
          </cell>
          <cell r="AT333">
            <v>23345</v>
          </cell>
          <cell r="AU333">
            <v>18165</v>
          </cell>
          <cell r="AV333">
            <v>13917</v>
          </cell>
          <cell r="AW333">
            <v>32082</v>
          </cell>
          <cell r="AX333">
            <v>11969</v>
          </cell>
          <cell r="AY333">
            <v>10101</v>
          </cell>
          <cell r="AZ333">
            <v>22070</v>
          </cell>
          <cell r="BA333">
            <v>98364</v>
          </cell>
          <cell r="BB333">
            <v>4751</v>
          </cell>
          <cell r="BC333">
            <v>3996</v>
          </cell>
          <cell r="BD333">
            <v>4377</v>
          </cell>
          <cell r="BE333">
            <v>4058</v>
          </cell>
          <cell r="BF333">
            <v>17182</v>
          </cell>
          <cell r="BG333">
            <v>1748</v>
          </cell>
          <cell r="BH333">
            <v>1655</v>
          </cell>
          <cell r="BI333">
            <v>0</v>
          </cell>
          <cell r="BJ333">
            <v>1</v>
          </cell>
          <cell r="BK333">
            <v>3404</v>
          </cell>
          <cell r="BL333">
            <v>2208</v>
          </cell>
          <cell r="BM333">
            <v>2114</v>
          </cell>
          <cell r="BN333">
            <v>21</v>
          </cell>
          <cell r="BO333">
            <v>12</v>
          </cell>
          <cell r="BP333">
            <v>4355</v>
          </cell>
          <cell r="BQ333">
            <v>2001</v>
          </cell>
          <cell r="BR333">
            <v>1990</v>
          </cell>
          <cell r="BS333">
            <v>58</v>
          </cell>
          <cell r="BT333">
            <v>54</v>
          </cell>
          <cell r="BU333">
            <v>4103</v>
          </cell>
          <cell r="BV333">
            <v>29044</v>
          </cell>
          <cell r="BW333">
            <v>1467</v>
          </cell>
          <cell r="BX333">
            <v>1402</v>
          </cell>
          <cell r="BY333">
            <v>85</v>
          </cell>
          <cell r="BZ333">
            <v>81</v>
          </cell>
          <cell r="CA333">
            <v>3035</v>
          </cell>
          <cell r="CB333">
            <v>1580</v>
          </cell>
          <cell r="CC333">
            <v>1670</v>
          </cell>
          <cell r="CD333">
            <v>108</v>
          </cell>
          <cell r="CE333">
            <v>82</v>
          </cell>
          <cell r="CF333">
            <v>3440</v>
          </cell>
          <cell r="CG333">
            <v>1367</v>
          </cell>
          <cell r="CH333">
            <v>1498</v>
          </cell>
          <cell r="CI333">
            <v>136</v>
          </cell>
          <cell r="CJ333">
            <v>105</v>
          </cell>
          <cell r="CK333">
            <v>3106</v>
          </cell>
          <cell r="CL333">
            <v>1205</v>
          </cell>
          <cell r="CM333">
            <v>1341</v>
          </cell>
          <cell r="CN333">
            <v>111</v>
          </cell>
          <cell r="CO333">
            <v>71</v>
          </cell>
          <cell r="CP333">
            <v>2728</v>
          </cell>
          <cell r="CQ333">
            <v>12309</v>
          </cell>
          <cell r="CR333">
            <v>1078</v>
          </cell>
          <cell r="CS333">
            <v>1154</v>
          </cell>
          <cell r="CT333">
            <v>98</v>
          </cell>
          <cell r="CU333">
            <v>48</v>
          </cell>
          <cell r="CV333">
            <v>2378</v>
          </cell>
          <cell r="CW333">
            <v>1236</v>
          </cell>
          <cell r="CX333">
            <v>1379</v>
          </cell>
          <cell r="CY333">
            <v>51</v>
          </cell>
          <cell r="CZ333">
            <v>41</v>
          </cell>
          <cell r="DA333">
            <v>2707</v>
          </cell>
          <cell r="DB333">
            <v>1668</v>
          </cell>
          <cell r="DC333">
            <v>1784</v>
          </cell>
          <cell r="DD333">
            <v>39</v>
          </cell>
          <cell r="DE333">
            <v>39</v>
          </cell>
          <cell r="DF333">
            <v>3530</v>
          </cell>
          <cell r="DG333">
            <v>1857</v>
          </cell>
          <cell r="DH333">
            <v>1957</v>
          </cell>
          <cell r="DI333">
            <v>66</v>
          </cell>
          <cell r="DJ333">
            <v>65</v>
          </cell>
          <cell r="DK333">
            <v>3945</v>
          </cell>
          <cell r="DL333">
            <v>12560</v>
          </cell>
        </row>
        <row r="334">
          <cell r="A334" t="str">
            <v>МППТуапсеЮФО</v>
          </cell>
          <cell r="B334" t="str">
            <v>Сочинский</v>
          </cell>
          <cell r="C334" t="str">
            <v>Туапсе</v>
          </cell>
          <cell r="D334" t="str">
            <v>МПП</v>
          </cell>
          <cell r="E334" t="str">
            <v>МПП</v>
          </cell>
          <cell r="F334" t="str">
            <v>да</v>
          </cell>
          <cell r="G334" t="str">
            <v>ЮФО</v>
          </cell>
          <cell r="H334" t="str">
            <v>Краснодарский край</v>
          </cell>
          <cell r="I334" t="str">
            <v>АЧБ</v>
          </cell>
          <cell r="J334" t="str">
            <v>Морской</v>
          </cell>
          <cell r="K334" t="str">
            <v>нет</v>
          </cell>
          <cell r="L334" t="str">
            <v>не применимо</v>
          </cell>
          <cell r="M334" t="str">
            <v>не применимо</v>
          </cell>
          <cell r="N334">
            <v>0</v>
          </cell>
          <cell r="O334">
            <v>1190</v>
          </cell>
          <cell r="P334">
            <v>9851</v>
          </cell>
          <cell r="Q334">
            <v>11041</v>
          </cell>
          <cell r="R334">
            <v>1177</v>
          </cell>
          <cell r="S334">
            <v>9853</v>
          </cell>
          <cell r="T334">
            <v>11030</v>
          </cell>
          <cell r="U334">
            <v>738</v>
          </cell>
          <cell r="V334">
            <v>8951</v>
          </cell>
          <cell r="W334">
            <v>9689</v>
          </cell>
          <cell r="X334">
            <v>708</v>
          </cell>
          <cell r="Y334">
            <v>10203</v>
          </cell>
          <cell r="Z334">
            <v>10911</v>
          </cell>
          <cell r="AA334">
            <v>42671</v>
          </cell>
          <cell r="AB334">
            <v>836</v>
          </cell>
          <cell r="AC334">
            <v>10532</v>
          </cell>
          <cell r="AD334">
            <v>11368</v>
          </cell>
          <cell r="AE334">
            <v>728</v>
          </cell>
          <cell r="AF334">
            <v>9620</v>
          </cell>
          <cell r="AG334">
            <v>10348</v>
          </cell>
          <cell r="AH334">
            <v>612</v>
          </cell>
          <cell r="AI334">
            <v>9376</v>
          </cell>
          <cell r="AJ334">
            <v>9988</v>
          </cell>
          <cell r="AK334">
            <v>962</v>
          </cell>
          <cell r="AL334">
            <v>9740</v>
          </cell>
          <cell r="AM334">
            <v>10702</v>
          </cell>
          <cell r="AN334">
            <v>42406</v>
          </cell>
          <cell r="AO334">
            <v>739</v>
          </cell>
          <cell r="AP334">
            <v>10346</v>
          </cell>
          <cell r="AQ334">
            <v>11085</v>
          </cell>
          <cell r="AR334">
            <v>982</v>
          </cell>
          <cell r="AS334">
            <v>8785</v>
          </cell>
          <cell r="AT334">
            <v>9767</v>
          </cell>
          <cell r="AU334">
            <v>850</v>
          </cell>
          <cell r="AV334">
            <v>11120</v>
          </cell>
          <cell r="AW334">
            <v>11970</v>
          </cell>
          <cell r="AX334">
            <v>1009</v>
          </cell>
          <cell r="AY334">
            <v>13571</v>
          </cell>
          <cell r="AZ334">
            <v>14580</v>
          </cell>
          <cell r="BA334">
            <v>47402</v>
          </cell>
          <cell r="BB334">
            <v>496</v>
          </cell>
          <cell r="BC334">
            <v>525</v>
          </cell>
          <cell r="BD334">
            <v>6284</v>
          </cell>
          <cell r="BE334">
            <v>6409</v>
          </cell>
          <cell r="BF334">
            <v>13714</v>
          </cell>
          <cell r="BG334">
            <v>482</v>
          </cell>
          <cell r="BH334">
            <v>512</v>
          </cell>
          <cell r="BI334">
            <v>6729</v>
          </cell>
          <cell r="BJ334">
            <v>6662</v>
          </cell>
          <cell r="BK334">
            <v>14385</v>
          </cell>
          <cell r="BL334">
            <v>317</v>
          </cell>
          <cell r="BM334">
            <v>429</v>
          </cell>
          <cell r="BN334">
            <v>6332</v>
          </cell>
          <cell r="BO334">
            <v>6408</v>
          </cell>
          <cell r="BP334">
            <v>13486</v>
          </cell>
          <cell r="BQ334">
            <v>340</v>
          </cell>
          <cell r="BR334">
            <v>399</v>
          </cell>
          <cell r="BS334">
            <v>7176</v>
          </cell>
          <cell r="BT334">
            <v>7019</v>
          </cell>
          <cell r="BU334">
            <v>14934</v>
          </cell>
          <cell r="BV334">
            <v>56519</v>
          </cell>
          <cell r="BW334">
            <v>619</v>
          </cell>
          <cell r="BX334">
            <v>638</v>
          </cell>
          <cell r="BY334">
            <v>6310</v>
          </cell>
          <cell r="BZ334">
            <v>6369</v>
          </cell>
          <cell r="CA334">
            <v>13936</v>
          </cell>
          <cell r="CB334">
            <v>434</v>
          </cell>
          <cell r="CC334">
            <v>463</v>
          </cell>
          <cell r="CD334">
            <v>6509</v>
          </cell>
          <cell r="CE334">
            <v>6474</v>
          </cell>
          <cell r="CF334">
            <v>13880</v>
          </cell>
          <cell r="CG334">
            <v>253</v>
          </cell>
          <cell r="CH334">
            <v>267</v>
          </cell>
          <cell r="CI334">
            <v>5155</v>
          </cell>
          <cell r="CJ334">
            <v>5207</v>
          </cell>
          <cell r="CK334">
            <v>10882</v>
          </cell>
          <cell r="CL334">
            <v>432</v>
          </cell>
          <cell r="CM334">
            <v>465</v>
          </cell>
          <cell r="CN334">
            <v>5484</v>
          </cell>
          <cell r="CO334">
            <v>5510</v>
          </cell>
          <cell r="CP334">
            <v>11891</v>
          </cell>
          <cell r="CQ334">
            <v>50589</v>
          </cell>
          <cell r="CR334">
            <v>459</v>
          </cell>
          <cell r="CS334">
            <v>504</v>
          </cell>
          <cell r="CT334">
            <v>4752</v>
          </cell>
          <cell r="CU334">
            <v>4758</v>
          </cell>
          <cell r="CV334">
            <v>10473</v>
          </cell>
          <cell r="CW334">
            <v>394</v>
          </cell>
          <cell r="CX334">
            <v>509</v>
          </cell>
          <cell r="CY334">
            <v>4142</v>
          </cell>
          <cell r="CZ334">
            <v>4071</v>
          </cell>
          <cell r="DA334">
            <v>9116</v>
          </cell>
          <cell r="DB334">
            <v>803</v>
          </cell>
          <cell r="DC334">
            <v>858</v>
          </cell>
          <cell r="DD334">
            <v>5188</v>
          </cell>
          <cell r="DE334">
            <v>5294</v>
          </cell>
          <cell r="DF334">
            <v>12143</v>
          </cell>
          <cell r="DG334">
            <v>634</v>
          </cell>
          <cell r="DH334">
            <v>647</v>
          </cell>
          <cell r="DI334">
            <v>6838</v>
          </cell>
          <cell r="DJ334">
            <v>6583</v>
          </cell>
          <cell r="DK334">
            <v>14702</v>
          </cell>
          <cell r="DL334">
            <v>46434</v>
          </cell>
        </row>
        <row r="335">
          <cell r="A335" t="str">
            <v>ДАППОлочиДФО</v>
          </cell>
          <cell r="B335" t="str">
            <v>Читинский</v>
          </cell>
          <cell r="C335" t="str">
            <v>Олочи</v>
          </cell>
          <cell r="D335" t="str">
            <v>АПП</v>
          </cell>
          <cell r="E335" t="str">
            <v>ДАПП</v>
          </cell>
          <cell r="F335" t="str">
            <v>да</v>
          </cell>
          <cell r="G335" t="str">
            <v>ДФО</v>
          </cell>
          <cell r="H335" t="str">
            <v>Забайкальский край</v>
          </cell>
          <cell r="I335" t="str">
            <v>Восток</v>
          </cell>
          <cell r="J335" t="str">
            <v>РК (сухопутный)</v>
          </cell>
          <cell r="K335" t="str">
            <v>нет</v>
          </cell>
          <cell r="L335" t="str">
            <v>Китайская Народная Республика</v>
          </cell>
          <cell r="M335" t="str">
            <v>Шивэй</v>
          </cell>
          <cell r="N335">
            <v>0</v>
          </cell>
          <cell r="O335">
            <v>589</v>
          </cell>
          <cell r="P335">
            <v>13</v>
          </cell>
          <cell r="Q335">
            <v>602</v>
          </cell>
          <cell r="R335">
            <v>952</v>
          </cell>
          <cell r="S335">
            <v>7</v>
          </cell>
          <cell r="T335">
            <v>959</v>
          </cell>
          <cell r="U335">
            <v>1089</v>
          </cell>
          <cell r="V335">
            <v>12</v>
          </cell>
          <cell r="W335">
            <v>1101</v>
          </cell>
          <cell r="X335">
            <v>288</v>
          </cell>
          <cell r="Y335">
            <v>2</v>
          </cell>
          <cell r="Z335">
            <v>290</v>
          </cell>
          <cell r="AA335">
            <v>2952</v>
          </cell>
          <cell r="AB335">
            <v>116</v>
          </cell>
          <cell r="AC335">
            <v>5</v>
          </cell>
          <cell r="AD335">
            <v>121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166</v>
          </cell>
          <cell r="AL335">
            <v>2</v>
          </cell>
          <cell r="AM335">
            <v>168</v>
          </cell>
          <cell r="AN335">
            <v>289</v>
          </cell>
          <cell r="AO335">
            <v>263</v>
          </cell>
          <cell r="AP335">
            <v>3</v>
          </cell>
          <cell r="AQ335">
            <v>266</v>
          </cell>
          <cell r="AR335">
            <v>301</v>
          </cell>
          <cell r="AS335">
            <v>1</v>
          </cell>
          <cell r="AT335">
            <v>302</v>
          </cell>
          <cell r="AU335">
            <v>476</v>
          </cell>
          <cell r="AV335">
            <v>1</v>
          </cell>
          <cell r="AW335">
            <v>477</v>
          </cell>
          <cell r="AX335">
            <v>0</v>
          </cell>
          <cell r="AY335">
            <v>0</v>
          </cell>
          <cell r="AZ335">
            <v>0</v>
          </cell>
          <cell r="BA335">
            <v>1045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  <cell r="DF335">
            <v>0</v>
          </cell>
          <cell r="DG335">
            <v>0</v>
          </cell>
          <cell r="DH335">
            <v>0</v>
          </cell>
          <cell r="DI335">
            <v>0</v>
          </cell>
          <cell r="DJ335">
            <v>0</v>
          </cell>
          <cell r="DK335">
            <v>0</v>
          </cell>
          <cell r="DL335">
            <v>0</v>
          </cell>
        </row>
        <row r="336">
          <cell r="A336" t="str">
            <v>ВППТюмень (Рощино)УФО</v>
          </cell>
          <cell r="B336" t="str">
            <v>Уральский</v>
          </cell>
          <cell r="C336" t="str">
            <v>Тюмень (Рощино)</v>
          </cell>
          <cell r="D336" t="str">
            <v>ВПП</v>
          </cell>
          <cell r="E336" t="str">
            <v>ВПП</v>
          </cell>
          <cell r="F336" t="str">
            <v>да</v>
          </cell>
          <cell r="G336" t="str">
            <v>УФО</v>
          </cell>
          <cell r="H336" t="str">
            <v>Тюменская область</v>
          </cell>
          <cell r="I336" t="str">
            <v>Не является признаком отнесения к МТК</v>
          </cell>
          <cell r="J336" t="str">
            <v>Не является признаком отнесения к МТК</v>
          </cell>
          <cell r="K336" t="str">
            <v>нет</v>
          </cell>
          <cell r="L336" t="str">
            <v>не применимо</v>
          </cell>
          <cell r="M336" t="str">
            <v>не применимо</v>
          </cell>
          <cell r="N336">
            <v>1752000</v>
          </cell>
          <cell r="O336">
            <v>16759</v>
          </cell>
          <cell r="P336">
            <v>2981</v>
          </cell>
          <cell r="Q336">
            <v>19740</v>
          </cell>
          <cell r="R336">
            <v>43553</v>
          </cell>
          <cell r="S336">
            <v>5155</v>
          </cell>
          <cell r="T336">
            <v>48708</v>
          </cell>
          <cell r="U336">
            <v>69577</v>
          </cell>
          <cell r="V336">
            <v>5343</v>
          </cell>
          <cell r="W336">
            <v>74920</v>
          </cell>
          <cell r="X336">
            <v>29403</v>
          </cell>
          <cell r="Y336">
            <v>3523</v>
          </cell>
          <cell r="Z336">
            <v>32926</v>
          </cell>
          <cell r="AA336">
            <v>176294</v>
          </cell>
          <cell r="AB336">
            <v>21506</v>
          </cell>
          <cell r="AC336">
            <v>3438</v>
          </cell>
          <cell r="AD336">
            <v>24944</v>
          </cell>
          <cell r="AE336">
            <v>62423</v>
          </cell>
          <cell r="AF336">
            <v>3817</v>
          </cell>
          <cell r="AG336">
            <v>66240</v>
          </cell>
          <cell r="AH336">
            <v>101149</v>
          </cell>
          <cell r="AI336">
            <v>6468</v>
          </cell>
          <cell r="AJ336">
            <v>107617</v>
          </cell>
          <cell r="AK336">
            <v>29626</v>
          </cell>
          <cell r="AL336">
            <v>4266</v>
          </cell>
          <cell r="AM336">
            <v>33892</v>
          </cell>
          <cell r="AN336">
            <v>232693</v>
          </cell>
          <cell r="AO336">
            <v>19275</v>
          </cell>
          <cell r="AP336">
            <v>2561</v>
          </cell>
          <cell r="AQ336">
            <v>21836</v>
          </cell>
          <cell r="AR336">
            <v>55691</v>
          </cell>
          <cell r="AS336">
            <v>2811</v>
          </cell>
          <cell r="AT336">
            <v>58502</v>
          </cell>
          <cell r="AU336">
            <v>100406</v>
          </cell>
          <cell r="AV336">
            <v>3757</v>
          </cell>
          <cell r="AW336">
            <v>104163</v>
          </cell>
          <cell r="AX336">
            <v>33390</v>
          </cell>
          <cell r="AY336">
            <v>2583</v>
          </cell>
          <cell r="AZ336">
            <v>35973</v>
          </cell>
          <cell r="BA336">
            <v>220474</v>
          </cell>
          <cell r="BB336">
            <v>14598</v>
          </cell>
          <cell r="BC336">
            <v>12547</v>
          </cell>
          <cell r="BD336">
            <v>1256</v>
          </cell>
          <cell r="BE336">
            <v>854</v>
          </cell>
          <cell r="BF336">
            <v>29255</v>
          </cell>
          <cell r="BG336">
            <v>70</v>
          </cell>
          <cell r="BH336">
            <v>229</v>
          </cell>
          <cell r="BI336">
            <v>25</v>
          </cell>
          <cell r="BJ336">
            <v>3</v>
          </cell>
          <cell r="BK336">
            <v>327</v>
          </cell>
          <cell r="BL336">
            <v>267</v>
          </cell>
          <cell r="BM336">
            <v>117</v>
          </cell>
          <cell r="BN336">
            <v>66</v>
          </cell>
          <cell r="BO336">
            <v>11</v>
          </cell>
          <cell r="BP336">
            <v>461</v>
          </cell>
          <cell r="BQ336">
            <v>68</v>
          </cell>
          <cell r="BR336">
            <v>37</v>
          </cell>
          <cell r="BS336">
            <v>60</v>
          </cell>
          <cell r="BT336">
            <v>4</v>
          </cell>
          <cell r="BU336">
            <v>169</v>
          </cell>
          <cell r="BV336">
            <v>30212</v>
          </cell>
          <cell r="BW336">
            <v>21</v>
          </cell>
          <cell r="BX336">
            <v>20</v>
          </cell>
          <cell r="BY336">
            <v>174</v>
          </cell>
          <cell r="BZ336">
            <v>14</v>
          </cell>
          <cell r="CA336">
            <v>229</v>
          </cell>
          <cell r="CB336">
            <v>8695</v>
          </cell>
          <cell r="CC336">
            <v>9816</v>
          </cell>
          <cell r="CD336">
            <v>10784</v>
          </cell>
          <cell r="CE336">
            <v>1558</v>
          </cell>
          <cell r="CF336">
            <v>30853</v>
          </cell>
          <cell r="CG336">
            <v>30849</v>
          </cell>
          <cell r="CH336">
            <v>31529</v>
          </cell>
          <cell r="CI336">
            <v>11049</v>
          </cell>
          <cell r="CJ336">
            <v>2827</v>
          </cell>
          <cell r="CK336">
            <v>76254</v>
          </cell>
          <cell r="CL336">
            <v>20521</v>
          </cell>
          <cell r="CM336">
            <v>17112</v>
          </cell>
          <cell r="CN336">
            <v>6873</v>
          </cell>
          <cell r="CO336">
            <v>6512</v>
          </cell>
          <cell r="CP336">
            <v>51018</v>
          </cell>
          <cell r="CQ336">
            <v>158354</v>
          </cell>
          <cell r="CR336">
            <v>5387</v>
          </cell>
          <cell r="CS336">
            <v>4907</v>
          </cell>
          <cell r="CT336">
            <v>8065</v>
          </cell>
          <cell r="CU336">
            <v>5003</v>
          </cell>
          <cell r="CV336">
            <v>23362</v>
          </cell>
          <cell r="CW336">
            <v>7723</v>
          </cell>
          <cell r="CX336">
            <v>12257</v>
          </cell>
          <cell r="CY336">
            <v>8098</v>
          </cell>
          <cell r="CZ336">
            <v>5168</v>
          </cell>
          <cell r="DA336">
            <v>33246</v>
          </cell>
          <cell r="DB336">
            <v>20054</v>
          </cell>
          <cell r="DC336">
            <v>20302</v>
          </cell>
          <cell r="DD336">
            <v>6965</v>
          </cell>
          <cell r="DE336">
            <v>7124</v>
          </cell>
          <cell r="DF336">
            <v>54445</v>
          </cell>
          <cell r="DG336">
            <v>13405</v>
          </cell>
          <cell r="DH336">
            <v>12730</v>
          </cell>
          <cell r="DI336">
            <v>5901</v>
          </cell>
          <cell r="DJ336">
            <v>7286</v>
          </cell>
          <cell r="DK336">
            <v>39322</v>
          </cell>
          <cell r="DL336">
            <v>150375</v>
          </cell>
        </row>
        <row r="337">
          <cell r="A337" t="str">
            <v>ДАПП ПУПУбур-ТохторДФО</v>
          </cell>
          <cell r="B337" t="str">
            <v>Читинский</v>
          </cell>
          <cell r="C337" t="str">
            <v>Убур-Тохтор</v>
          </cell>
          <cell r="D337" t="str">
            <v>АПП</v>
          </cell>
          <cell r="E337" t="str">
            <v>ДАПП ПУП</v>
          </cell>
          <cell r="F337" t="str">
            <v>нет</v>
          </cell>
          <cell r="G337" t="str">
            <v>ДФО</v>
          </cell>
          <cell r="H337" t="str">
            <v>Забайкальский край</v>
          </cell>
          <cell r="I337" t="str">
            <v>Восток</v>
          </cell>
          <cell r="J337" t="str">
            <v>РМК</v>
          </cell>
          <cell r="K337" t="str">
            <v>нет</v>
          </cell>
          <cell r="L337" t="str">
            <v>Монголия</v>
          </cell>
          <cell r="M337" t="str">
            <v>Тогтор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  <cell r="DF337">
            <v>0</v>
          </cell>
          <cell r="DG337">
            <v>0</v>
          </cell>
          <cell r="DH337">
            <v>0</v>
          </cell>
          <cell r="DI337">
            <v>0</v>
          </cell>
          <cell r="DJ337">
            <v>0</v>
          </cell>
          <cell r="DK337">
            <v>0</v>
          </cell>
          <cell r="DL337">
            <v>0</v>
          </cell>
        </row>
        <row r="338">
          <cell r="A338" t="str">
            <v>МАППУбылинкаСЗФО</v>
          </cell>
          <cell r="B338" t="str">
            <v>Псковский</v>
          </cell>
          <cell r="C338" t="str">
            <v>Убылинка</v>
          </cell>
          <cell r="D338" t="str">
            <v>АПП</v>
          </cell>
          <cell r="E338" t="str">
            <v>МАПП</v>
          </cell>
          <cell r="F338" t="str">
            <v>да</v>
          </cell>
          <cell r="G338" t="str">
            <v>СЗФО</v>
          </cell>
          <cell r="H338" t="str">
            <v>Псковская область</v>
          </cell>
          <cell r="I338" t="str">
            <v>Западный</v>
          </cell>
          <cell r="J338" t="str">
            <v>Сухопутный</v>
          </cell>
          <cell r="K338" t="str">
            <v>нет</v>
          </cell>
          <cell r="L338" t="str">
            <v>Латвийская Республика</v>
          </cell>
          <cell r="M338" t="str">
            <v>Гребнево</v>
          </cell>
          <cell r="N338">
            <v>1460000</v>
          </cell>
          <cell r="O338">
            <v>27644</v>
          </cell>
          <cell r="P338">
            <v>27289</v>
          </cell>
          <cell r="Q338">
            <v>54933</v>
          </cell>
          <cell r="R338">
            <v>30889</v>
          </cell>
          <cell r="S338">
            <v>36289</v>
          </cell>
          <cell r="T338">
            <v>67178</v>
          </cell>
          <cell r="U338">
            <v>41425</v>
          </cell>
          <cell r="V338">
            <v>39335</v>
          </cell>
          <cell r="W338">
            <v>80760</v>
          </cell>
          <cell r="X338">
            <v>22235</v>
          </cell>
          <cell r="Y338">
            <v>29426</v>
          </cell>
          <cell r="Z338">
            <v>51661</v>
          </cell>
          <cell r="AA338">
            <v>254532</v>
          </cell>
          <cell r="AB338">
            <v>27442</v>
          </cell>
          <cell r="AC338">
            <v>24350</v>
          </cell>
          <cell r="AD338">
            <v>51792</v>
          </cell>
          <cell r="AE338">
            <v>30929</v>
          </cell>
          <cell r="AF338">
            <v>36821</v>
          </cell>
          <cell r="AG338">
            <v>67750</v>
          </cell>
          <cell r="AH338">
            <v>43606</v>
          </cell>
          <cell r="AI338">
            <v>42172</v>
          </cell>
          <cell r="AJ338">
            <v>85778</v>
          </cell>
          <cell r="AK338">
            <v>24102</v>
          </cell>
          <cell r="AL338">
            <v>49108</v>
          </cell>
          <cell r="AM338">
            <v>73210</v>
          </cell>
          <cell r="AN338">
            <v>278530</v>
          </cell>
          <cell r="AO338">
            <v>23715</v>
          </cell>
          <cell r="AP338">
            <v>28980</v>
          </cell>
          <cell r="AQ338">
            <v>52695</v>
          </cell>
          <cell r="AR338">
            <v>35653</v>
          </cell>
          <cell r="AS338">
            <v>48323</v>
          </cell>
          <cell r="AT338">
            <v>83976</v>
          </cell>
          <cell r="AU338">
            <v>47292</v>
          </cell>
          <cell r="AV338">
            <v>43416</v>
          </cell>
          <cell r="AW338">
            <v>90708</v>
          </cell>
          <cell r="AX338">
            <v>24658</v>
          </cell>
          <cell r="AY338">
            <v>33275</v>
          </cell>
          <cell r="AZ338">
            <v>57933</v>
          </cell>
          <cell r="BA338">
            <v>285312</v>
          </cell>
          <cell r="BB338">
            <v>13603</v>
          </cell>
          <cell r="BC338">
            <v>14109</v>
          </cell>
          <cell r="BD338">
            <v>13067</v>
          </cell>
          <cell r="BE338">
            <v>14389</v>
          </cell>
          <cell r="BF338">
            <v>55168</v>
          </cell>
          <cell r="BG338">
            <v>1663</v>
          </cell>
          <cell r="BH338">
            <v>3617</v>
          </cell>
          <cell r="BI338">
            <v>3473</v>
          </cell>
          <cell r="BJ338">
            <v>4612</v>
          </cell>
          <cell r="BK338">
            <v>13365</v>
          </cell>
          <cell r="BL338">
            <v>3835</v>
          </cell>
          <cell r="BM338">
            <v>6738</v>
          </cell>
          <cell r="BN338">
            <v>2944</v>
          </cell>
          <cell r="BO338">
            <v>5870</v>
          </cell>
          <cell r="BP338">
            <v>19387</v>
          </cell>
          <cell r="BQ338">
            <v>3521</v>
          </cell>
          <cell r="BR338">
            <v>6356</v>
          </cell>
          <cell r="BS338">
            <v>4187</v>
          </cell>
          <cell r="BT338">
            <v>7036</v>
          </cell>
          <cell r="BU338">
            <v>21100</v>
          </cell>
          <cell r="BV338">
            <v>109020</v>
          </cell>
          <cell r="BW338">
            <v>2188</v>
          </cell>
          <cell r="BX338">
            <v>4778</v>
          </cell>
          <cell r="BY338">
            <v>3089</v>
          </cell>
          <cell r="BZ338">
            <v>4952</v>
          </cell>
          <cell r="CA338">
            <v>15007</v>
          </cell>
          <cell r="CB338">
            <v>3807</v>
          </cell>
          <cell r="CC338">
            <v>7306</v>
          </cell>
          <cell r="CD338">
            <v>4593</v>
          </cell>
          <cell r="CE338">
            <v>7500</v>
          </cell>
          <cell r="CF338">
            <v>23206</v>
          </cell>
          <cell r="CG338">
            <v>4390</v>
          </cell>
          <cell r="CH338">
            <v>7168</v>
          </cell>
          <cell r="CI338">
            <v>3142</v>
          </cell>
          <cell r="CJ338">
            <v>6483</v>
          </cell>
          <cell r="CK338">
            <v>21183</v>
          </cell>
          <cell r="CL338">
            <v>4682</v>
          </cell>
          <cell r="CM338">
            <v>7152</v>
          </cell>
          <cell r="CN338">
            <v>5741</v>
          </cell>
          <cell r="CO338">
            <v>8072</v>
          </cell>
          <cell r="CP338">
            <v>25647</v>
          </cell>
          <cell r="CQ338">
            <v>85043</v>
          </cell>
          <cell r="CR338">
            <v>4905</v>
          </cell>
          <cell r="CS338">
            <v>8270</v>
          </cell>
          <cell r="CT338">
            <v>5896</v>
          </cell>
          <cell r="CU338">
            <v>10558</v>
          </cell>
          <cell r="CV338">
            <v>29629</v>
          </cell>
          <cell r="CW338">
            <v>5895</v>
          </cell>
          <cell r="CX338">
            <v>8354</v>
          </cell>
          <cell r="CY338">
            <v>16207</v>
          </cell>
          <cell r="CZ338">
            <v>33971</v>
          </cell>
          <cell r="DA338">
            <v>64427</v>
          </cell>
          <cell r="DB338">
            <v>12301</v>
          </cell>
          <cell r="DC338">
            <v>11979</v>
          </cell>
          <cell r="DD338">
            <v>28000</v>
          </cell>
          <cell r="DE338">
            <v>48177</v>
          </cell>
          <cell r="DF338">
            <v>100457</v>
          </cell>
          <cell r="DG338">
            <v>5296</v>
          </cell>
          <cell r="DH338">
            <v>7151</v>
          </cell>
          <cell r="DI338">
            <v>23461</v>
          </cell>
          <cell r="DJ338">
            <v>30625</v>
          </cell>
          <cell r="DK338">
            <v>66533</v>
          </cell>
          <cell r="DL338">
            <v>261046</v>
          </cell>
        </row>
        <row r="339">
          <cell r="A339" t="str">
            <v>МППУглегорскДФО</v>
          </cell>
          <cell r="B339" t="str">
            <v>Владивостокский</v>
          </cell>
          <cell r="C339" t="str">
            <v>Углегорск</v>
          </cell>
          <cell r="D339" t="str">
            <v>МПП</v>
          </cell>
          <cell r="E339" t="str">
            <v>МПП</v>
          </cell>
          <cell r="F339" t="str">
            <v>нет</v>
          </cell>
          <cell r="G339" t="str">
            <v>ДФО</v>
          </cell>
          <cell r="H339" t="str">
            <v>Сахалинская область</v>
          </cell>
          <cell r="I339" t="str">
            <v>Арктика</v>
          </cell>
          <cell r="J339" t="str">
            <v>Морской</v>
          </cell>
          <cell r="K339" t="str">
            <v>нет</v>
          </cell>
          <cell r="L339" t="str">
            <v>не применимо</v>
          </cell>
          <cell r="M339" t="str">
            <v>не применимо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  <cell r="DF339">
            <v>0</v>
          </cell>
          <cell r="DG339">
            <v>0</v>
          </cell>
          <cell r="DH339">
            <v>0</v>
          </cell>
          <cell r="DI339">
            <v>0</v>
          </cell>
          <cell r="DJ339">
            <v>0</v>
          </cell>
          <cell r="DK339">
            <v>0</v>
          </cell>
          <cell r="DL339">
            <v>0</v>
          </cell>
        </row>
        <row r="340">
          <cell r="A340" t="str">
            <v>ВППУлан-Удэ (Мухино)ДФО</v>
          </cell>
          <cell r="B340" t="str">
            <v>Читинский</v>
          </cell>
          <cell r="C340" t="str">
            <v>Улан-Удэ (Мухино)</v>
          </cell>
          <cell r="D340" t="str">
            <v>ВПП</v>
          </cell>
          <cell r="E340" t="str">
            <v>ВПП</v>
          </cell>
          <cell r="F340" t="str">
            <v>да</v>
          </cell>
          <cell r="G340" t="str">
            <v>ДФО</v>
          </cell>
          <cell r="H340" t="str">
            <v>Республика Бурятия</v>
          </cell>
          <cell r="I340" t="str">
            <v>Не является признаком отнесения к МТК</v>
          </cell>
          <cell r="J340" t="str">
            <v>Не является признаком отнесения к МТК</v>
          </cell>
          <cell r="K340" t="str">
            <v>нет</v>
          </cell>
          <cell r="L340" t="str">
            <v>не применимо</v>
          </cell>
          <cell r="M340" t="str">
            <v>не применимо</v>
          </cell>
          <cell r="N340">
            <v>2190000</v>
          </cell>
          <cell r="O340">
            <v>1691</v>
          </cell>
          <cell r="P340">
            <v>1303</v>
          </cell>
          <cell r="Q340">
            <v>2994</v>
          </cell>
          <cell r="R340">
            <v>2565</v>
          </cell>
          <cell r="S340">
            <v>2407</v>
          </cell>
          <cell r="T340">
            <v>4972</v>
          </cell>
          <cell r="U340">
            <v>5247</v>
          </cell>
          <cell r="V340">
            <v>9905</v>
          </cell>
          <cell r="W340">
            <v>15152</v>
          </cell>
          <cell r="X340">
            <v>4485</v>
          </cell>
          <cell r="Y340">
            <v>2172</v>
          </cell>
          <cell r="Z340">
            <v>6657</v>
          </cell>
          <cell r="AA340">
            <v>29775</v>
          </cell>
          <cell r="AB340">
            <v>4770</v>
          </cell>
          <cell r="AC340">
            <v>2468</v>
          </cell>
          <cell r="AD340">
            <v>7238</v>
          </cell>
          <cell r="AE340">
            <v>6000</v>
          </cell>
          <cell r="AF340">
            <v>3334</v>
          </cell>
          <cell r="AG340">
            <v>9334</v>
          </cell>
          <cell r="AH340">
            <v>8364</v>
          </cell>
          <cell r="AI340">
            <v>7364</v>
          </cell>
          <cell r="AJ340">
            <v>15728</v>
          </cell>
          <cell r="AK340">
            <v>5095</v>
          </cell>
          <cell r="AL340">
            <v>2951</v>
          </cell>
          <cell r="AM340">
            <v>8046</v>
          </cell>
          <cell r="AN340">
            <v>40346</v>
          </cell>
          <cell r="AO340">
            <v>4785</v>
          </cell>
          <cell r="AP340">
            <v>3885</v>
          </cell>
          <cell r="AQ340">
            <v>8670</v>
          </cell>
          <cell r="AR340">
            <v>6114</v>
          </cell>
          <cell r="AS340">
            <v>3792</v>
          </cell>
          <cell r="AT340">
            <v>9906</v>
          </cell>
          <cell r="AU340">
            <v>9277</v>
          </cell>
          <cell r="AV340">
            <v>6901</v>
          </cell>
          <cell r="AW340">
            <v>16178</v>
          </cell>
          <cell r="AX340">
            <v>3710</v>
          </cell>
          <cell r="AY340">
            <v>2271</v>
          </cell>
          <cell r="AZ340">
            <v>5981</v>
          </cell>
          <cell r="BA340">
            <v>40735</v>
          </cell>
          <cell r="BB340">
            <v>2178</v>
          </cell>
          <cell r="BC340">
            <v>1753</v>
          </cell>
          <cell r="BD340">
            <v>472</v>
          </cell>
          <cell r="BE340">
            <v>710</v>
          </cell>
          <cell r="BF340">
            <v>5113</v>
          </cell>
          <cell r="BG340">
            <v>52</v>
          </cell>
          <cell r="BH340">
            <v>26</v>
          </cell>
          <cell r="BI340">
            <v>0</v>
          </cell>
          <cell r="BJ340">
            <v>0</v>
          </cell>
          <cell r="BK340">
            <v>78</v>
          </cell>
          <cell r="BL340">
            <v>142</v>
          </cell>
          <cell r="BM340">
            <v>225</v>
          </cell>
          <cell r="BN340">
            <v>175</v>
          </cell>
          <cell r="BO340">
            <v>6</v>
          </cell>
          <cell r="BP340">
            <v>548</v>
          </cell>
          <cell r="BQ340">
            <v>149</v>
          </cell>
          <cell r="BR340">
            <v>94</v>
          </cell>
          <cell r="BS340">
            <v>5</v>
          </cell>
          <cell r="BT340">
            <v>82</v>
          </cell>
          <cell r="BU340">
            <v>330</v>
          </cell>
          <cell r="BV340">
            <v>6069</v>
          </cell>
          <cell r="BW340">
            <v>57</v>
          </cell>
          <cell r="BX340">
            <v>54</v>
          </cell>
          <cell r="BY340">
            <v>26</v>
          </cell>
          <cell r="BZ340">
            <v>21</v>
          </cell>
          <cell r="CA340">
            <v>158</v>
          </cell>
          <cell r="CB340">
            <v>244</v>
          </cell>
          <cell r="CC340">
            <v>105</v>
          </cell>
          <cell r="CD340">
            <v>925</v>
          </cell>
          <cell r="CE340">
            <v>6</v>
          </cell>
          <cell r="CF340">
            <v>1280</v>
          </cell>
          <cell r="CG340">
            <v>317</v>
          </cell>
          <cell r="CH340">
            <v>214</v>
          </cell>
          <cell r="CI340">
            <v>1165</v>
          </cell>
          <cell r="CJ340">
            <v>109</v>
          </cell>
          <cell r="CK340">
            <v>1805</v>
          </cell>
          <cell r="CL340">
            <v>522</v>
          </cell>
          <cell r="CM340">
            <v>737</v>
          </cell>
          <cell r="CN340">
            <v>204</v>
          </cell>
          <cell r="CO340">
            <v>117</v>
          </cell>
          <cell r="CP340">
            <v>1580</v>
          </cell>
          <cell r="CQ340">
            <v>4823</v>
          </cell>
          <cell r="CR340">
            <v>1537</v>
          </cell>
          <cell r="CS340">
            <v>1899</v>
          </cell>
          <cell r="CT340">
            <v>1074</v>
          </cell>
          <cell r="CU340">
            <v>538</v>
          </cell>
          <cell r="CV340">
            <v>5048</v>
          </cell>
          <cell r="CW340">
            <v>317</v>
          </cell>
          <cell r="CX340">
            <v>401</v>
          </cell>
          <cell r="CY340">
            <v>129</v>
          </cell>
          <cell r="CZ340">
            <v>178</v>
          </cell>
          <cell r="DA340">
            <v>1025</v>
          </cell>
          <cell r="DB340">
            <v>1695</v>
          </cell>
          <cell r="DC340">
            <v>2060</v>
          </cell>
          <cell r="DD340">
            <v>510</v>
          </cell>
          <cell r="DE340">
            <v>648</v>
          </cell>
          <cell r="DF340">
            <v>4913</v>
          </cell>
          <cell r="DG340">
            <v>1987</v>
          </cell>
          <cell r="DH340">
            <v>2214</v>
          </cell>
          <cell r="DI340">
            <v>398</v>
          </cell>
          <cell r="DJ340">
            <v>444</v>
          </cell>
          <cell r="DK340">
            <v>5043</v>
          </cell>
          <cell r="DL340">
            <v>16029</v>
          </cell>
        </row>
        <row r="341">
          <cell r="A341" t="str">
            <v>ВППУльяновск (Баратаевка)ПФО</v>
          </cell>
          <cell r="B341" t="str">
            <v>Волгоградский</v>
          </cell>
          <cell r="C341" t="str">
            <v>Ульяновск (Баратаевка)</v>
          </cell>
          <cell r="D341" t="str">
            <v>ВПП</v>
          </cell>
          <cell r="E341" t="str">
            <v>ВПП</v>
          </cell>
          <cell r="F341" t="str">
            <v>да</v>
          </cell>
          <cell r="G341" t="str">
            <v>ПФО</v>
          </cell>
          <cell r="H341" t="str">
            <v>Ульяновская область</v>
          </cell>
          <cell r="I341" t="str">
            <v>Не является признаком отнесения к МТК</v>
          </cell>
          <cell r="J341" t="str">
            <v>Не является признаком отнесения к МТК</v>
          </cell>
          <cell r="K341" t="str">
            <v>нет</v>
          </cell>
          <cell r="L341" t="str">
            <v>не применимо</v>
          </cell>
          <cell r="M341" t="str">
            <v>не применимо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20</v>
          </cell>
          <cell r="AP341">
            <v>6</v>
          </cell>
          <cell r="AQ341">
            <v>26</v>
          </cell>
          <cell r="AR341">
            <v>10399</v>
          </cell>
          <cell r="AS341">
            <v>50</v>
          </cell>
          <cell r="AT341">
            <v>10449</v>
          </cell>
          <cell r="AU341">
            <v>11308</v>
          </cell>
          <cell r="AV341">
            <v>51</v>
          </cell>
          <cell r="AW341">
            <v>11359</v>
          </cell>
          <cell r="AX341">
            <v>2897</v>
          </cell>
          <cell r="AY341">
            <v>6</v>
          </cell>
          <cell r="AZ341">
            <v>2903</v>
          </cell>
          <cell r="BA341">
            <v>24737</v>
          </cell>
          <cell r="BB341">
            <v>3</v>
          </cell>
          <cell r="BC341">
            <v>4</v>
          </cell>
          <cell r="BD341">
            <v>9</v>
          </cell>
          <cell r="BE341">
            <v>9</v>
          </cell>
          <cell r="BF341">
            <v>25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6</v>
          </cell>
          <cell r="BM341">
            <v>5</v>
          </cell>
          <cell r="BN341">
            <v>82</v>
          </cell>
          <cell r="BO341">
            <v>3</v>
          </cell>
          <cell r="BP341">
            <v>96</v>
          </cell>
          <cell r="BQ341">
            <v>17</v>
          </cell>
          <cell r="BR341">
            <v>16</v>
          </cell>
          <cell r="BS341">
            <v>23</v>
          </cell>
          <cell r="BT341">
            <v>23</v>
          </cell>
          <cell r="BU341">
            <v>79</v>
          </cell>
          <cell r="BV341">
            <v>200</v>
          </cell>
          <cell r="BW341">
            <v>0</v>
          </cell>
          <cell r="BX341">
            <v>0</v>
          </cell>
          <cell r="BY341">
            <v>0</v>
          </cell>
          <cell r="BZ341">
            <v>98</v>
          </cell>
          <cell r="CA341">
            <v>98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500</v>
          </cell>
          <cell r="CH341">
            <v>1030</v>
          </cell>
          <cell r="CI341">
            <v>184</v>
          </cell>
          <cell r="CJ341">
            <v>20</v>
          </cell>
          <cell r="CK341">
            <v>1734</v>
          </cell>
          <cell r="CL341">
            <v>2962</v>
          </cell>
          <cell r="CM341">
            <v>3142</v>
          </cell>
          <cell r="CN341">
            <v>0</v>
          </cell>
          <cell r="CO341">
            <v>0</v>
          </cell>
          <cell r="CP341">
            <v>6104</v>
          </cell>
          <cell r="CQ341">
            <v>7936</v>
          </cell>
          <cell r="CR341">
            <v>0</v>
          </cell>
          <cell r="CS341">
            <v>0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C341">
            <v>0</v>
          </cell>
          <cell r="DD341">
            <v>0</v>
          </cell>
          <cell r="DE341">
            <v>0</v>
          </cell>
          <cell r="DF341">
            <v>0</v>
          </cell>
          <cell r="DG341">
            <v>0</v>
          </cell>
          <cell r="DH341">
            <v>0</v>
          </cell>
          <cell r="DI341">
            <v>0</v>
          </cell>
          <cell r="DJ341">
            <v>0</v>
          </cell>
          <cell r="DK341">
            <v>0</v>
          </cell>
          <cell r="DL341">
            <v>0</v>
          </cell>
        </row>
        <row r="342">
          <cell r="A342" t="str">
            <v>ВППУльяновск (Восточный)ПФО</v>
          </cell>
          <cell r="B342" t="str">
            <v>Волгоградский</v>
          </cell>
          <cell r="C342" t="str">
            <v>Ульяновск (Восточный)</v>
          </cell>
          <cell r="D342" t="str">
            <v>ВПП</v>
          </cell>
          <cell r="E342" t="str">
            <v>ВПП</v>
          </cell>
          <cell r="F342" t="str">
            <v>да</v>
          </cell>
          <cell r="G342" t="str">
            <v>ПФО</v>
          </cell>
          <cell r="H342" t="str">
            <v>Ульяновская область</v>
          </cell>
          <cell r="I342" t="str">
            <v>Не является признаком отнесения к МТК</v>
          </cell>
          <cell r="J342" t="str">
            <v>Не является признаком отнесения к МТК</v>
          </cell>
          <cell r="K342" t="str">
            <v>нет</v>
          </cell>
          <cell r="L342" t="str">
            <v>не применимо</v>
          </cell>
          <cell r="M342" t="str">
            <v>не применимо</v>
          </cell>
          <cell r="N342">
            <v>700800</v>
          </cell>
          <cell r="O342">
            <v>190</v>
          </cell>
          <cell r="P342">
            <v>48</v>
          </cell>
          <cell r="Q342">
            <v>238</v>
          </cell>
          <cell r="R342">
            <v>12077</v>
          </cell>
          <cell r="S342">
            <v>95</v>
          </cell>
          <cell r="T342">
            <v>12172</v>
          </cell>
          <cell r="U342">
            <v>20592</v>
          </cell>
          <cell r="V342">
            <v>66</v>
          </cell>
          <cell r="W342">
            <v>20658</v>
          </cell>
          <cell r="X342">
            <v>2600</v>
          </cell>
          <cell r="Y342">
            <v>120</v>
          </cell>
          <cell r="Z342">
            <v>2720</v>
          </cell>
          <cell r="AA342">
            <v>35788</v>
          </cell>
          <cell r="AB342">
            <v>161</v>
          </cell>
          <cell r="AC342">
            <v>28</v>
          </cell>
          <cell r="AD342">
            <v>189</v>
          </cell>
          <cell r="AE342">
            <v>12736</v>
          </cell>
          <cell r="AF342">
            <v>694</v>
          </cell>
          <cell r="AG342">
            <v>13430</v>
          </cell>
          <cell r="AH342">
            <v>9657</v>
          </cell>
          <cell r="AI342">
            <v>72</v>
          </cell>
          <cell r="AJ342">
            <v>9729</v>
          </cell>
          <cell r="AK342">
            <v>2571</v>
          </cell>
          <cell r="AL342">
            <v>31</v>
          </cell>
          <cell r="AM342">
            <v>2602</v>
          </cell>
          <cell r="AN342">
            <v>25950</v>
          </cell>
          <cell r="AO342">
            <v>121</v>
          </cell>
          <cell r="AP342">
            <v>82</v>
          </cell>
          <cell r="AQ342">
            <v>203</v>
          </cell>
          <cell r="AR342">
            <v>500</v>
          </cell>
          <cell r="AS342">
            <v>36</v>
          </cell>
          <cell r="AT342">
            <v>536</v>
          </cell>
          <cell r="AU342">
            <v>297</v>
          </cell>
          <cell r="AV342">
            <v>69</v>
          </cell>
          <cell r="AW342">
            <v>366</v>
          </cell>
          <cell r="AX342">
            <v>260</v>
          </cell>
          <cell r="AY342">
            <v>327</v>
          </cell>
          <cell r="AZ342">
            <v>587</v>
          </cell>
          <cell r="BA342">
            <v>1692</v>
          </cell>
          <cell r="BB342">
            <v>41</v>
          </cell>
          <cell r="BC342">
            <v>88</v>
          </cell>
          <cell r="BD342">
            <v>93</v>
          </cell>
          <cell r="BE342">
            <v>0</v>
          </cell>
          <cell r="BF342">
            <v>222</v>
          </cell>
          <cell r="BG342">
            <v>49</v>
          </cell>
          <cell r="BH342">
            <v>10</v>
          </cell>
          <cell r="BI342">
            <v>6</v>
          </cell>
          <cell r="BJ342">
            <v>6</v>
          </cell>
          <cell r="BK342">
            <v>71</v>
          </cell>
          <cell r="BL342">
            <v>64</v>
          </cell>
          <cell r="BM342">
            <v>62</v>
          </cell>
          <cell r="BN342">
            <v>29</v>
          </cell>
          <cell r="BO342">
            <v>89</v>
          </cell>
          <cell r="BP342">
            <v>244</v>
          </cell>
          <cell r="BQ342">
            <v>1324</v>
          </cell>
          <cell r="BR342">
            <v>3084</v>
          </cell>
          <cell r="BS342">
            <v>89</v>
          </cell>
          <cell r="BT342">
            <v>96</v>
          </cell>
          <cell r="BU342">
            <v>4593</v>
          </cell>
          <cell r="BV342">
            <v>5130</v>
          </cell>
          <cell r="BW342">
            <v>219</v>
          </cell>
          <cell r="BX342">
            <v>197</v>
          </cell>
          <cell r="BY342">
            <v>11</v>
          </cell>
          <cell r="BZ342">
            <v>11</v>
          </cell>
          <cell r="CA342">
            <v>438</v>
          </cell>
          <cell r="CB342">
            <v>385</v>
          </cell>
          <cell r="CC342">
            <v>212</v>
          </cell>
          <cell r="CD342">
            <v>24</v>
          </cell>
          <cell r="CE342">
            <v>25</v>
          </cell>
          <cell r="CF342">
            <v>646</v>
          </cell>
          <cell r="CG342">
            <v>111</v>
          </cell>
          <cell r="CH342">
            <v>216</v>
          </cell>
          <cell r="CI342">
            <v>511</v>
          </cell>
          <cell r="CJ342">
            <v>10</v>
          </cell>
          <cell r="CK342">
            <v>848</v>
          </cell>
          <cell r="CL342">
            <v>166</v>
          </cell>
          <cell r="CM342">
            <v>177</v>
          </cell>
          <cell r="CN342">
            <v>9</v>
          </cell>
          <cell r="CO342">
            <v>17</v>
          </cell>
          <cell r="CP342">
            <v>369</v>
          </cell>
          <cell r="CQ342">
            <v>2301</v>
          </cell>
          <cell r="CR342">
            <v>836</v>
          </cell>
          <cell r="CS342">
            <v>915</v>
          </cell>
          <cell r="CT342">
            <v>10</v>
          </cell>
          <cell r="CU342">
            <v>15</v>
          </cell>
          <cell r="CV342">
            <v>1776</v>
          </cell>
          <cell r="CW342">
            <v>24</v>
          </cell>
          <cell r="CX342">
            <v>68</v>
          </cell>
          <cell r="CY342">
            <v>10</v>
          </cell>
          <cell r="CZ342">
            <v>1</v>
          </cell>
          <cell r="DA342">
            <v>103</v>
          </cell>
          <cell r="DB342">
            <v>22</v>
          </cell>
          <cell r="DC342">
            <v>148</v>
          </cell>
          <cell r="DD342">
            <v>31</v>
          </cell>
          <cell r="DE342">
            <v>23</v>
          </cell>
          <cell r="DF342">
            <v>224</v>
          </cell>
          <cell r="DG342">
            <v>20</v>
          </cell>
          <cell r="DH342">
            <v>167</v>
          </cell>
          <cell r="DI342">
            <v>11</v>
          </cell>
          <cell r="DJ342">
            <v>8</v>
          </cell>
          <cell r="DK342">
            <v>206</v>
          </cell>
          <cell r="DL342">
            <v>2309</v>
          </cell>
        </row>
        <row r="343">
          <cell r="A343" t="str">
            <v>ЖДППУспенскаяЮФО</v>
          </cell>
          <cell r="B343" t="str">
            <v>Ростовский</v>
          </cell>
          <cell r="C343" t="str">
            <v>Успенская</v>
          </cell>
          <cell r="D343" t="str">
            <v>ЖДПП</v>
          </cell>
          <cell r="E343" t="str">
            <v>ЖДПП</v>
          </cell>
          <cell r="F343" t="str">
            <v>да</v>
          </cell>
          <cell r="G343" t="str">
            <v>ЮФО</v>
          </cell>
          <cell r="H343" t="str">
            <v>Ростовская область</v>
          </cell>
          <cell r="I343" t="str">
            <v>Западный</v>
          </cell>
          <cell r="J343" t="str">
            <v>Сухопутный</v>
          </cell>
          <cell r="K343" t="str">
            <v>нет</v>
          </cell>
          <cell r="L343" t="str">
            <v>не применимо (ДНР)</v>
          </cell>
          <cell r="M343" t="str">
            <v>Квашино</v>
          </cell>
          <cell r="N343">
            <v>0</v>
          </cell>
          <cell r="O343">
            <v>2148</v>
          </cell>
          <cell r="P343">
            <v>12526</v>
          </cell>
          <cell r="Q343">
            <v>14674</v>
          </cell>
          <cell r="R343">
            <v>3088</v>
          </cell>
          <cell r="S343">
            <v>15795</v>
          </cell>
          <cell r="T343">
            <v>18883</v>
          </cell>
          <cell r="U343">
            <v>3494</v>
          </cell>
          <cell r="V343">
            <v>18478</v>
          </cell>
          <cell r="W343">
            <v>21972</v>
          </cell>
          <cell r="X343">
            <v>3446</v>
          </cell>
          <cell r="Y343">
            <v>16730</v>
          </cell>
          <cell r="Z343">
            <v>20176</v>
          </cell>
          <cell r="AA343">
            <v>75705</v>
          </cell>
          <cell r="AB343">
            <v>3209</v>
          </cell>
          <cell r="AC343">
            <v>14807</v>
          </cell>
          <cell r="AD343">
            <v>18016</v>
          </cell>
          <cell r="AE343">
            <v>4180</v>
          </cell>
          <cell r="AF343">
            <v>19915</v>
          </cell>
          <cell r="AG343">
            <v>24095</v>
          </cell>
          <cell r="AH343">
            <v>4771</v>
          </cell>
          <cell r="AI343">
            <v>25278</v>
          </cell>
          <cell r="AJ343">
            <v>30049</v>
          </cell>
          <cell r="AK343">
            <v>4276</v>
          </cell>
          <cell r="AL343">
            <v>20284</v>
          </cell>
          <cell r="AM343">
            <v>24560</v>
          </cell>
          <cell r="AN343">
            <v>96720</v>
          </cell>
          <cell r="AO343">
            <v>3709</v>
          </cell>
          <cell r="AP343">
            <v>17734</v>
          </cell>
          <cell r="AQ343">
            <v>21443</v>
          </cell>
          <cell r="AR343">
            <v>5183</v>
          </cell>
          <cell r="AS343">
            <v>22386</v>
          </cell>
          <cell r="AT343">
            <v>27569</v>
          </cell>
          <cell r="AU343">
            <v>6112</v>
          </cell>
          <cell r="AV343">
            <v>25206</v>
          </cell>
          <cell r="AW343">
            <v>31318</v>
          </cell>
          <cell r="AX343">
            <v>5947</v>
          </cell>
          <cell r="AY343">
            <v>19516</v>
          </cell>
          <cell r="AZ343">
            <v>25463</v>
          </cell>
          <cell r="BA343">
            <v>105793</v>
          </cell>
          <cell r="BB343">
            <v>3712</v>
          </cell>
          <cell r="BC343">
            <v>2425</v>
          </cell>
          <cell r="BD343">
            <v>8144</v>
          </cell>
          <cell r="BE343">
            <v>6636</v>
          </cell>
          <cell r="BF343">
            <v>20917</v>
          </cell>
          <cell r="BG343">
            <v>183</v>
          </cell>
          <cell r="BH343">
            <v>128</v>
          </cell>
          <cell r="BI343">
            <v>1129</v>
          </cell>
          <cell r="BJ343">
            <v>1181</v>
          </cell>
          <cell r="BK343">
            <v>2621</v>
          </cell>
          <cell r="BL343">
            <v>4394</v>
          </cell>
          <cell r="BM343">
            <v>2755</v>
          </cell>
          <cell r="BN343">
            <v>9893</v>
          </cell>
          <cell r="BO343">
            <v>8561</v>
          </cell>
          <cell r="BP343">
            <v>25603</v>
          </cell>
          <cell r="BQ343">
            <v>4376</v>
          </cell>
          <cell r="BR343">
            <v>3613</v>
          </cell>
          <cell r="BS343">
            <v>7801</v>
          </cell>
          <cell r="BT343">
            <v>7487</v>
          </cell>
          <cell r="BU343">
            <v>23277</v>
          </cell>
          <cell r="BV343">
            <v>72418</v>
          </cell>
          <cell r="BW343">
            <v>4537</v>
          </cell>
          <cell r="BX343">
            <v>3608</v>
          </cell>
          <cell r="BY343">
            <v>6939</v>
          </cell>
          <cell r="BZ343">
            <v>7136</v>
          </cell>
          <cell r="CA343">
            <v>22220</v>
          </cell>
          <cell r="CB343">
            <v>6783</v>
          </cell>
          <cell r="CC343">
            <v>5666</v>
          </cell>
          <cell r="CD343">
            <v>8568</v>
          </cell>
          <cell r="CE343">
            <v>8181</v>
          </cell>
          <cell r="CF343">
            <v>29198</v>
          </cell>
          <cell r="CG343">
            <v>17416</v>
          </cell>
          <cell r="CH343">
            <v>15450</v>
          </cell>
          <cell r="CI343">
            <v>10823</v>
          </cell>
          <cell r="CJ343">
            <v>9885</v>
          </cell>
          <cell r="CK343">
            <v>53574</v>
          </cell>
          <cell r="CL343">
            <v>7732</v>
          </cell>
          <cell r="CM343">
            <v>7047</v>
          </cell>
          <cell r="CN343">
            <v>6993</v>
          </cell>
          <cell r="CO343">
            <v>7564</v>
          </cell>
          <cell r="CP343">
            <v>29336</v>
          </cell>
          <cell r="CQ343">
            <v>134328</v>
          </cell>
          <cell r="CR343">
            <v>9695</v>
          </cell>
          <cell r="CS343">
            <v>5952</v>
          </cell>
          <cell r="CT343">
            <v>12363</v>
          </cell>
          <cell r="CU343">
            <v>6956</v>
          </cell>
          <cell r="CV343">
            <v>34966</v>
          </cell>
          <cell r="CW343">
            <v>12320</v>
          </cell>
          <cell r="CX343">
            <v>10710</v>
          </cell>
          <cell r="CY343">
            <v>15771</v>
          </cell>
          <cell r="CZ343">
            <v>13285</v>
          </cell>
          <cell r="DA343">
            <v>52086</v>
          </cell>
          <cell r="DB343">
            <v>13672</v>
          </cell>
          <cell r="DC343">
            <v>12060</v>
          </cell>
          <cell r="DD343">
            <v>16226</v>
          </cell>
          <cell r="DE343">
            <v>14850</v>
          </cell>
          <cell r="DF343">
            <v>56808</v>
          </cell>
          <cell r="DG343">
            <v>21437</v>
          </cell>
          <cell r="DH343">
            <v>19834</v>
          </cell>
          <cell r="DI343">
            <v>3773</v>
          </cell>
          <cell r="DJ343">
            <v>3360</v>
          </cell>
          <cell r="DK343">
            <v>48404</v>
          </cell>
          <cell r="DL343">
            <v>192264</v>
          </cell>
        </row>
        <row r="344">
          <cell r="A344" t="str">
            <v>МППУсть-ЛугаСЗФО</v>
          </cell>
          <cell r="B344" t="str">
            <v>Санкт-Петербургский</v>
          </cell>
          <cell r="C344" t="str">
            <v>Усть-Луга</v>
          </cell>
          <cell r="D344" t="str">
            <v>МПП</v>
          </cell>
          <cell r="E344" t="str">
            <v>МПП</v>
          </cell>
          <cell r="F344" t="str">
            <v>да</v>
          </cell>
          <cell r="G344" t="str">
            <v>СЗФО</v>
          </cell>
          <cell r="H344" t="str">
            <v>Ленинградская область</v>
          </cell>
          <cell r="I344" t="str">
            <v>Западный</v>
          </cell>
          <cell r="J344" t="str">
            <v>Морской</v>
          </cell>
          <cell r="K344" t="str">
            <v>нет</v>
          </cell>
          <cell r="L344" t="str">
            <v>не применимо</v>
          </cell>
          <cell r="M344" t="str">
            <v>не применимо</v>
          </cell>
          <cell r="N344">
            <v>73000</v>
          </cell>
          <cell r="O344">
            <v>4558</v>
          </cell>
          <cell r="P344">
            <v>17418</v>
          </cell>
          <cell r="Q344">
            <v>21976</v>
          </cell>
          <cell r="R344">
            <v>4588</v>
          </cell>
          <cell r="S344">
            <v>18259</v>
          </cell>
          <cell r="T344">
            <v>22847</v>
          </cell>
          <cell r="U344">
            <v>3716</v>
          </cell>
          <cell r="V344">
            <v>17505</v>
          </cell>
          <cell r="W344">
            <v>21221</v>
          </cell>
          <cell r="X344">
            <v>5267</v>
          </cell>
          <cell r="Y344">
            <v>17430</v>
          </cell>
          <cell r="Z344">
            <v>22697</v>
          </cell>
          <cell r="AA344">
            <v>88741</v>
          </cell>
          <cell r="AB344">
            <v>4419</v>
          </cell>
          <cell r="AC344">
            <v>17359</v>
          </cell>
          <cell r="AD344">
            <v>21778</v>
          </cell>
          <cell r="AE344">
            <v>3917</v>
          </cell>
          <cell r="AF344">
            <v>18283</v>
          </cell>
          <cell r="AG344">
            <v>22200</v>
          </cell>
          <cell r="AH344">
            <v>3233</v>
          </cell>
          <cell r="AI344">
            <v>17460</v>
          </cell>
          <cell r="AJ344">
            <v>20693</v>
          </cell>
          <cell r="AK344">
            <v>4144</v>
          </cell>
          <cell r="AL344">
            <v>18791</v>
          </cell>
          <cell r="AM344">
            <v>22935</v>
          </cell>
          <cell r="AN344">
            <v>87606</v>
          </cell>
          <cell r="AO344">
            <v>4478</v>
          </cell>
          <cell r="AP344">
            <v>18488</v>
          </cell>
          <cell r="AQ344">
            <v>22966</v>
          </cell>
          <cell r="AR344">
            <v>3930</v>
          </cell>
          <cell r="AS344">
            <v>22309</v>
          </cell>
          <cell r="AT344">
            <v>26239</v>
          </cell>
          <cell r="AU344">
            <v>3677</v>
          </cell>
          <cell r="AV344">
            <v>22433</v>
          </cell>
          <cell r="AW344">
            <v>26110</v>
          </cell>
          <cell r="AX344">
            <v>3925</v>
          </cell>
          <cell r="AY344">
            <v>26159</v>
          </cell>
          <cell r="AZ344">
            <v>30084</v>
          </cell>
          <cell r="BA344">
            <v>105399</v>
          </cell>
          <cell r="BB344">
            <v>1745</v>
          </cell>
          <cell r="BC344">
            <v>1764</v>
          </cell>
          <cell r="BD344">
            <v>10895</v>
          </cell>
          <cell r="BE344">
            <v>10787</v>
          </cell>
          <cell r="BF344">
            <v>25191</v>
          </cell>
          <cell r="BG344">
            <v>1866</v>
          </cell>
          <cell r="BH344">
            <v>1816</v>
          </cell>
          <cell r="BI344">
            <v>9327</v>
          </cell>
          <cell r="BJ344">
            <v>9630</v>
          </cell>
          <cell r="BK344">
            <v>22639</v>
          </cell>
          <cell r="BL344">
            <v>1707</v>
          </cell>
          <cell r="BM344">
            <v>1857</v>
          </cell>
          <cell r="BN344">
            <v>8086</v>
          </cell>
          <cell r="BO344">
            <v>8057</v>
          </cell>
          <cell r="BP344">
            <v>19707</v>
          </cell>
          <cell r="BQ344">
            <v>1619</v>
          </cell>
          <cell r="BR344">
            <v>1548</v>
          </cell>
          <cell r="BS344">
            <v>9592</v>
          </cell>
          <cell r="BT344">
            <v>9646</v>
          </cell>
          <cell r="BU344">
            <v>22405</v>
          </cell>
          <cell r="BV344">
            <v>89942</v>
          </cell>
          <cell r="BW344">
            <v>2319</v>
          </cell>
          <cell r="BX344">
            <v>2255</v>
          </cell>
          <cell r="BY344">
            <v>8471</v>
          </cell>
          <cell r="BZ344">
            <v>8609</v>
          </cell>
          <cell r="CA344">
            <v>21654</v>
          </cell>
          <cell r="CB344">
            <v>2096</v>
          </cell>
          <cell r="CC344">
            <v>2105</v>
          </cell>
          <cell r="CD344">
            <v>9368</v>
          </cell>
          <cell r="CE344">
            <v>9298</v>
          </cell>
          <cell r="CF344">
            <v>22867</v>
          </cell>
          <cell r="CG344">
            <v>2280</v>
          </cell>
          <cell r="CH344">
            <v>2210</v>
          </cell>
          <cell r="CI344">
            <v>9680</v>
          </cell>
          <cell r="CJ344">
            <v>9569</v>
          </cell>
          <cell r="CK344">
            <v>23739</v>
          </cell>
          <cell r="CL344">
            <v>2237</v>
          </cell>
          <cell r="CM344">
            <v>2384</v>
          </cell>
          <cell r="CN344">
            <v>10164</v>
          </cell>
          <cell r="CO344">
            <v>10289</v>
          </cell>
          <cell r="CP344">
            <v>25074</v>
          </cell>
          <cell r="CQ344">
            <v>93334</v>
          </cell>
          <cell r="CR344">
            <v>2517</v>
          </cell>
          <cell r="CS344">
            <v>2664</v>
          </cell>
          <cell r="CT344">
            <v>8491</v>
          </cell>
          <cell r="CU344">
            <v>8642</v>
          </cell>
          <cell r="CV344">
            <v>22314</v>
          </cell>
          <cell r="CW344">
            <v>2035</v>
          </cell>
          <cell r="CX344">
            <v>2103</v>
          </cell>
          <cell r="CY344">
            <v>10074</v>
          </cell>
          <cell r="CZ344">
            <v>10059</v>
          </cell>
          <cell r="DA344">
            <v>24271</v>
          </cell>
          <cell r="DB344">
            <v>2176</v>
          </cell>
          <cell r="DC344">
            <v>2052</v>
          </cell>
          <cell r="DD344">
            <v>9411</v>
          </cell>
          <cell r="DE344">
            <v>9701</v>
          </cell>
          <cell r="DF344">
            <v>23340</v>
          </cell>
          <cell r="DG344">
            <v>2324</v>
          </cell>
          <cell r="DH344">
            <v>2608</v>
          </cell>
          <cell r="DI344">
            <v>10598</v>
          </cell>
          <cell r="DJ344">
            <v>10981</v>
          </cell>
          <cell r="DK344">
            <v>26511</v>
          </cell>
          <cell r="DL344">
            <v>96436</v>
          </cell>
        </row>
        <row r="345">
          <cell r="A345" t="str">
            <v>ВППУфаПФО</v>
          </cell>
          <cell r="B345" t="str">
            <v>Уральский</v>
          </cell>
          <cell r="C345" t="str">
            <v>Уфа</v>
          </cell>
          <cell r="D345" t="str">
            <v>ВПП</v>
          </cell>
          <cell r="E345" t="str">
            <v>ВПП</v>
          </cell>
          <cell r="F345" t="str">
            <v>да</v>
          </cell>
          <cell r="G345" t="str">
            <v>ПФО</v>
          </cell>
          <cell r="H345" t="str">
            <v>Республика Башкортостан</v>
          </cell>
          <cell r="I345" t="str">
            <v>Не является признаком отнесения к МТК</v>
          </cell>
          <cell r="J345" t="str">
            <v>Не является признаком отнесения к МТК</v>
          </cell>
          <cell r="K345" t="str">
            <v>нет</v>
          </cell>
          <cell r="L345" t="str">
            <v>не применимо</v>
          </cell>
          <cell r="M345" t="str">
            <v>не применимо</v>
          </cell>
          <cell r="N345">
            <v>7008000</v>
          </cell>
          <cell r="O345">
            <v>47389</v>
          </cell>
          <cell r="P345">
            <v>5907</v>
          </cell>
          <cell r="Q345">
            <v>53296</v>
          </cell>
          <cell r="R345">
            <v>165403</v>
          </cell>
          <cell r="S345">
            <v>7898</v>
          </cell>
          <cell r="T345">
            <v>173301</v>
          </cell>
          <cell r="U345">
            <v>250657</v>
          </cell>
          <cell r="V345">
            <v>4662</v>
          </cell>
          <cell r="W345">
            <v>255319</v>
          </cell>
          <cell r="X345">
            <v>112037</v>
          </cell>
          <cell r="Y345">
            <v>9578</v>
          </cell>
          <cell r="Z345">
            <v>121615</v>
          </cell>
          <cell r="AA345">
            <v>603531</v>
          </cell>
          <cell r="AB345">
            <v>80446</v>
          </cell>
          <cell r="AC345">
            <v>6595</v>
          </cell>
          <cell r="AD345">
            <v>87041</v>
          </cell>
          <cell r="AE345">
            <v>233136</v>
          </cell>
          <cell r="AF345">
            <v>6110</v>
          </cell>
          <cell r="AG345">
            <v>239246</v>
          </cell>
          <cell r="AH345">
            <v>283216</v>
          </cell>
          <cell r="AI345">
            <v>7002</v>
          </cell>
          <cell r="AJ345">
            <v>290218</v>
          </cell>
          <cell r="AK345">
            <v>118201</v>
          </cell>
          <cell r="AL345">
            <v>7367</v>
          </cell>
          <cell r="AM345">
            <v>125568</v>
          </cell>
          <cell r="AN345">
            <v>742073</v>
          </cell>
          <cell r="AO345">
            <v>67531</v>
          </cell>
          <cell r="AP345">
            <v>5878</v>
          </cell>
          <cell r="AQ345">
            <v>73409</v>
          </cell>
          <cell r="AR345">
            <v>241110</v>
          </cell>
          <cell r="AS345">
            <v>6821</v>
          </cell>
          <cell r="AT345">
            <v>247931</v>
          </cell>
          <cell r="AU345">
            <v>303570</v>
          </cell>
          <cell r="AV345">
            <v>7369</v>
          </cell>
          <cell r="AW345">
            <v>310939</v>
          </cell>
          <cell r="AX345">
            <v>164147</v>
          </cell>
          <cell r="AY345">
            <v>7754</v>
          </cell>
          <cell r="AZ345">
            <v>171901</v>
          </cell>
          <cell r="BA345">
            <v>804180</v>
          </cell>
          <cell r="BB345">
            <v>48167</v>
          </cell>
          <cell r="BC345">
            <v>41818</v>
          </cell>
          <cell r="BD345">
            <v>3079</v>
          </cell>
          <cell r="BE345">
            <v>2519</v>
          </cell>
          <cell r="BF345">
            <v>95583</v>
          </cell>
          <cell r="BG345">
            <v>475</v>
          </cell>
          <cell r="BH345">
            <v>27</v>
          </cell>
          <cell r="BI345">
            <v>14</v>
          </cell>
          <cell r="BJ345">
            <v>19</v>
          </cell>
          <cell r="BK345">
            <v>535</v>
          </cell>
          <cell r="BL345">
            <v>150</v>
          </cell>
          <cell r="BM345">
            <v>393</v>
          </cell>
          <cell r="BN345">
            <v>27</v>
          </cell>
          <cell r="BO345">
            <v>704</v>
          </cell>
          <cell r="BP345">
            <v>1274</v>
          </cell>
          <cell r="BQ345">
            <v>8236</v>
          </cell>
          <cell r="BR345">
            <v>7742</v>
          </cell>
          <cell r="BS345">
            <v>1216</v>
          </cell>
          <cell r="BT345">
            <v>1888</v>
          </cell>
          <cell r="BU345">
            <v>19082</v>
          </cell>
          <cell r="BV345">
            <v>116474</v>
          </cell>
          <cell r="BW345">
            <v>22483</v>
          </cell>
          <cell r="BX345">
            <v>23720</v>
          </cell>
          <cell r="BY345">
            <v>9083</v>
          </cell>
          <cell r="BZ345">
            <v>1530</v>
          </cell>
          <cell r="CA345">
            <v>56816</v>
          </cell>
          <cell r="CB345">
            <v>30986</v>
          </cell>
          <cell r="CC345">
            <v>37606</v>
          </cell>
          <cell r="CD345">
            <v>20083</v>
          </cell>
          <cell r="CE345">
            <v>3676</v>
          </cell>
          <cell r="CF345">
            <v>92351</v>
          </cell>
          <cell r="CG345">
            <v>136812</v>
          </cell>
          <cell r="CH345">
            <v>139695</v>
          </cell>
          <cell r="CI345">
            <v>24256</v>
          </cell>
          <cell r="CJ345">
            <v>7422</v>
          </cell>
          <cell r="CK345">
            <v>308185</v>
          </cell>
          <cell r="CL345">
            <v>95807</v>
          </cell>
          <cell r="CM345">
            <v>84096</v>
          </cell>
          <cell r="CN345">
            <v>16771</v>
          </cell>
          <cell r="CO345">
            <v>16741</v>
          </cell>
          <cell r="CP345">
            <v>213415</v>
          </cell>
          <cell r="CQ345">
            <v>670767</v>
          </cell>
          <cell r="CR345">
            <v>31885</v>
          </cell>
          <cell r="CS345">
            <v>31254</v>
          </cell>
          <cell r="CT345">
            <v>16867</v>
          </cell>
          <cell r="CU345">
            <v>7569</v>
          </cell>
          <cell r="CV345">
            <v>87575</v>
          </cell>
          <cell r="CW345">
            <v>14361</v>
          </cell>
          <cell r="CX345">
            <v>21520</v>
          </cell>
          <cell r="CY345">
            <v>16940</v>
          </cell>
          <cell r="CZ345">
            <v>8220</v>
          </cell>
          <cell r="DA345">
            <v>61041</v>
          </cell>
          <cell r="DB345">
            <v>79510</v>
          </cell>
          <cell r="DC345">
            <v>83299</v>
          </cell>
          <cell r="DD345">
            <v>16607</v>
          </cell>
          <cell r="DE345">
            <v>13493</v>
          </cell>
          <cell r="DF345">
            <v>192909</v>
          </cell>
          <cell r="DG345">
            <v>52472</v>
          </cell>
          <cell r="DH345">
            <v>51272</v>
          </cell>
          <cell r="DI345">
            <v>8018</v>
          </cell>
          <cell r="DJ345">
            <v>13468</v>
          </cell>
          <cell r="DK345">
            <v>125230</v>
          </cell>
          <cell r="DL345">
            <v>466755</v>
          </cell>
        </row>
        <row r="346">
          <cell r="A346" t="str">
            <v>СППУшаковоДФО</v>
          </cell>
          <cell r="B346" t="str">
            <v>Хабаровский</v>
          </cell>
          <cell r="C346" t="str">
            <v>Ушаково</v>
          </cell>
          <cell r="D346" t="str">
            <v>СПП</v>
          </cell>
          <cell r="E346" t="str">
            <v>СПП</v>
          </cell>
          <cell r="F346" t="str">
            <v>нет</v>
          </cell>
          <cell r="G346" t="str">
            <v>ДФО</v>
          </cell>
          <cell r="H346" t="str">
            <v>Амурская область</v>
          </cell>
          <cell r="I346" t="str">
            <v>Восток</v>
          </cell>
          <cell r="J346" t="str">
            <v>РК (сухопутный)</v>
          </cell>
          <cell r="K346" t="str">
            <v>нет</v>
          </cell>
          <cell r="L346" t="str">
            <v>Китайская Народная Республика</v>
          </cell>
          <cell r="M346" t="str">
            <v>Хума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 t="e">
            <v>#N/A</v>
          </cell>
          <cell r="CX346" t="e">
            <v>#N/A</v>
          </cell>
          <cell r="CY346" t="e">
            <v>#N/A</v>
          </cell>
          <cell r="CZ346" t="e">
            <v>#N/A</v>
          </cell>
          <cell r="DA346" t="e">
            <v>#N/A</v>
          </cell>
          <cell r="DB346" t="e">
            <v>#N/A</v>
          </cell>
          <cell r="DC346" t="e">
            <v>#N/A</v>
          </cell>
          <cell r="DD346" t="e">
            <v>#N/A</v>
          </cell>
          <cell r="DE346" t="e">
            <v>#N/A</v>
          </cell>
          <cell r="DF346" t="e">
            <v>#N/A</v>
          </cell>
          <cell r="DG346" t="e">
            <v>#N/A</v>
          </cell>
          <cell r="DH346" t="e">
            <v>#N/A</v>
          </cell>
          <cell r="DI346" t="e">
            <v>#N/A</v>
          </cell>
          <cell r="DJ346" t="e">
            <v>#N/A</v>
          </cell>
          <cell r="DK346" t="e">
            <v>#N/A</v>
          </cell>
          <cell r="DL346" t="e">
            <v>#N/A</v>
          </cell>
        </row>
        <row r="347">
          <cell r="A347" t="str">
            <v>МППУэленДФО</v>
          </cell>
          <cell r="B347" t="str">
            <v>Владивостокский</v>
          </cell>
          <cell r="C347" t="str">
            <v>Уэлен</v>
          </cell>
          <cell r="D347" t="str">
            <v>МПП</v>
          </cell>
          <cell r="E347" t="str">
            <v>МПП</v>
          </cell>
          <cell r="F347" t="str">
            <v>нет</v>
          </cell>
          <cell r="G347" t="str">
            <v>ДФО</v>
          </cell>
          <cell r="H347" t="str">
            <v>Чукотский автономный округ</v>
          </cell>
          <cell r="I347" t="str">
            <v>Не является признаком отнесения к МТК</v>
          </cell>
          <cell r="J347" t="str">
            <v>Не является признаком отнесения к МТК</v>
          </cell>
          <cell r="K347" t="str">
            <v>да</v>
          </cell>
          <cell r="L347" t="str">
            <v>не применимо</v>
          </cell>
          <cell r="M347" t="str">
            <v>не применимо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  <cell r="DF347">
            <v>0</v>
          </cell>
          <cell r="DG347">
            <v>0</v>
          </cell>
          <cell r="DH347">
            <v>0</v>
          </cell>
          <cell r="DI347">
            <v>0</v>
          </cell>
          <cell r="DJ347">
            <v>0</v>
          </cell>
          <cell r="DK347">
            <v>0</v>
          </cell>
          <cell r="DL347">
            <v>0</v>
          </cell>
        </row>
        <row r="348">
          <cell r="A348" t="str">
            <v>МППФеодосияЮФО</v>
          </cell>
          <cell r="B348" t="str">
            <v>Крымский</v>
          </cell>
          <cell r="C348" t="str">
            <v>Феодосия</v>
          </cell>
          <cell r="D348" t="str">
            <v>МПП</v>
          </cell>
          <cell r="E348" t="str">
            <v>МПП</v>
          </cell>
          <cell r="F348" t="str">
            <v>да</v>
          </cell>
          <cell r="G348" t="str">
            <v>ЮФО</v>
          </cell>
          <cell r="H348" t="str">
            <v>Республика Крым</v>
          </cell>
          <cell r="I348" t="str">
            <v>АЧБ</v>
          </cell>
          <cell r="J348" t="str">
            <v>Морской</v>
          </cell>
          <cell r="K348" t="str">
            <v>нет</v>
          </cell>
          <cell r="L348" t="str">
            <v>не применимо</v>
          </cell>
          <cell r="M348" t="str">
            <v>не применимо</v>
          </cell>
          <cell r="N348">
            <v>0</v>
          </cell>
          <cell r="O348">
            <v>12</v>
          </cell>
          <cell r="P348">
            <v>38</v>
          </cell>
          <cell r="Q348">
            <v>50</v>
          </cell>
          <cell r="R348">
            <v>1</v>
          </cell>
          <cell r="S348">
            <v>106</v>
          </cell>
          <cell r="T348">
            <v>107</v>
          </cell>
          <cell r="U348">
            <v>2</v>
          </cell>
          <cell r="V348">
            <v>126</v>
          </cell>
          <cell r="W348">
            <v>128</v>
          </cell>
          <cell r="X348">
            <v>0</v>
          </cell>
          <cell r="Y348">
            <v>78</v>
          </cell>
          <cell r="Z348">
            <v>78</v>
          </cell>
          <cell r="AA348">
            <v>363</v>
          </cell>
          <cell r="AB348">
            <v>0</v>
          </cell>
          <cell r="AC348">
            <v>196</v>
          </cell>
          <cell r="AD348">
            <v>196</v>
          </cell>
          <cell r="AE348">
            <v>6</v>
          </cell>
          <cell r="AF348">
            <v>273</v>
          </cell>
          <cell r="AG348">
            <v>279</v>
          </cell>
          <cell r="AH348">
            <v>6</v>
          </cell>
          <cell r="AI348">
            <v>254</v>
          </cell>
          <cell r="AJ348">
            <v>260</v>
          </cell>
          <cell r="AK348">
            <v>0</v>
          </cell>
          <cell r="AL348">
            <v>143</v>
          </cell>
          <cell r="AM348">
            <v>143</v>
          </cell>
          <cell r="AN348">
            <v>878</v>
          </cell>
          <cell r="AO348">
            <v>0</v>
          </cell>
          <cell r="AP348">
            <v>169</v>
          </cell>
          <cell r="AQ348">
            <v>169</v>
          </cell>
          <cell r="AR348">
            <v>2</v>
          </cell>
          <cell r="AS348">
            <v>156</v>
          </cell>
          <cell r="AT348">
            <v>158</v>
          </cell>
          <cell r="AU348">
            <v>6</v>
          </cell>
          <cell r="AV348">
            <v>280</v>
          </cell>
          <cell r="AW348">
            <v>286</v>
          </cell>
          <cell r="AX348">
            <v>8</v>
          </cell>
          <cell r="AY348">
            <v>126</v>
          </cell>
          <cell r="AZ348">
            <v>134</v>
          </cell>
          <cell r="BA348">
            <v>747</v>
          </cell>
          <cell r="BB348">
            <v>0</v>
          </cell>
          <cell r="BC348">
            <v>0</v>
          </cell>
          <cell r="BD348">
            <v>60</v>
          </cell>
          <cell r="BE348">
            <v>40</v>
          </cell>
          <cell r="BF348">
            <v>100</v>
          </cell>
          <cell r="BG348">
            <v>8</v>
          </cell>
          <cell r="BH348">
            <v>0</v>
          </cell>
          <cell r="BI348">
            <v>0</v>
          </cell>
          <cell r="BJ348">
            <v>20</v>
          </cell>
          <cell r="BK348">
            <v>28</v>
          </cell>
          <cell r="BL348">
            <v>14</v>
          </cell>
          <cell r="BM348">
            <v>12</v>
          </cell>
          <cell r="BN348">
            <v>77</v>
          </cell>
          <cell r="BO348">
            <v>77</v>
          </cell>
          <cell r="BP348">
            <v>180</v>
          </cell>
          <cell r="BQ348">
            <v>0</v>
          </cell>
          <cell r="BR348">
            <v>6</v>
          </cell>
          <cell r="BS348">
            <v>58</v>
          </cell>
          <cell r="BT348">
            <v>39</v>
          </cell>
          <cell r="BU348">
            <v>103</v>
          </cell>
          <cell r="BV348">
            <v>411</v>
          </cell>
          <cell r="BW348">
            <v>1</v>
          </cell>
          <cell r="BX348">
            <v>1</v>
          </cell>
          <cell r="BY348">
            <v>38</v>
          </cell>
          <cell r="BZ348">
            <v>57</v>
          </cell>
          <cell r="CA348">
            <v>97</v>
          </cell>
          <cell r="CB348">
            <v>0</v>
          </cell>
          <cell r="CC348">
            <v>0</v>
          </cell>
          <cell r="CD348">
            <v>19</v>
          </cell>
          <cell r="CE348">
            <v>19</v>
          </cell>
          <cell r="CF348">
            <v>38</v>
          </cell>
          <cell r="CG348">
            <v>0</v>
          </cell>
          <cell r="CH348">
            <v>0</v>
          </cell>
          <cell r="CI348">
            <v>59</v>
          </cell>
          <cell r="CJ348">
            <v>40</v>
          </cell>
          <cell r="CK348">
            <v>99</v>
          </cell>
          <cell r="CL348">
            <v>0</v>
          </cell>
          <cell r="CM348">
            <v>0</v>
          </cell>
          <cell r="CN348">
            <v>40</v>
          </cell>
          <cell r="CO348">
            <v>39</v>
          </cell>
          <cell r="CP348">
            <v>79</v>
          </cell>
          <cell r="CQ348">
            <v>313</v>
          </cell>
          <cell r="CR348">
            <v>0</v>
          </cell>
          <cell r="CS348">
            <v>0</v>
          </cell>
          <cell r="CT348">
            <v>39</v>
          </cell>
          <cell r="CU348">
            <v>59</v>
          </cell>
          <cell r="CV348">
            <v>98</v>
          </cell>
          <cell r="CW348">
            <v>10</v>
          </cell>
          <cell r="CX348">
            <v>0</v>
          </cell>
          <cell r="CY348">
            <v>20</v>
          </cell>
          <cell r="CZ348">
            <v>20</v>
          </cell>
          <cell r="DA348">
            <v>50</v>
          </cell>
          <cell r="DB348">
            <v>3</v>
          </cell>
          <cell r="DC348">
            <v>20</v>
          </cell>
          <cell r="DD348">
            <v>39</v>
          </cell>
          <cell r="DE348">
            <v>39</v>
          </cell>
          <cell r="DF348">
            <v>101</v>
          </cell>
          <cell r="DG348">
            <v>2</v>
          </cell>
          <cell r="DH348">
            <v>2</v>
          </cell>
          <cell r="DI348">
            <v>36</v>
          </cell>
          <cell r="DJ348">
            <v>36</v>
          </cell>
          <cell r="DK348">
            <v>76</v>
          </cell>
          <cell r="DL348">
            <v>325</v>
          </cell>
        </row>
        <row r="349">
          <cell r="A349" t="str">
            <v>РППХабаровскДФО</v>
          </cell>
          <cell r="B349" t="str">
            <v>Хабаровский</v>
          </cell>
          <cell r="C349" t="str">
            <v>Хабаровск</v>
          </cell>
          <cell r="D349" t="str">
            <v>РПП</v>
          </cell>
          <cell r="E349" t="str">
            <v>РПП</v>
          </cell>
          <cell r="F349" t="str">
            <v>да</v>
          </cell>
          <cell r="G349" t="str">
            <v>ДФО</v>
          </cell>
          <cell r="H349" t="str">
            <v>Хабаровский край</v>
          </cell>
          <cell r="I349" t="str">
            <v>Восток</v>
          </cell>
          <cell r="J349" t="str">
            <v>РК (сухопутный)</v>
          </cell>
          <cell r="K349" t="str">
            <v>нет</v>
          </cell>
          <cell r="L349" t="str">
            <v>Китайская Народная Республика</v>
          </cell>
          <cell r="M349" t="str">
            <v>Фуюань</v>
          </cell>
          <cell r="N349">
            <v>131040</v>
          </cell>
          <cell r="O349">
            <v>0</v>
          </cell>
          <cell r="P349">
            <v>0</v>
          </cell>
          <cell r="Q349">
            <v>0</v>
          </cell>
          <cell r="R349">
            <v>20062</v>
          </cell>
          <cell r="S349">
            <v>12511</v>
          </cell>
          <cell r="T349">
            <v>32573</v>
          </cell>
          <cell r="U349">
            <v>34109</v>
          </cell>
          <cell r="V349">
            <v>38546</v>
          </cell>
          <cell r="W349">
            <v>72655</v>
          </cell>
          <cell r="X349">
            <v>9760</v>
          </cell>
          <cell r="Y349">
            <v>6794</v>
          </cell>
          <cell r="Z349">
            <v>16554</v>
          </cell>
          <cell r="AA349">
            <v>121782</v>
          </cell>
          <cell r="AB349">
            <v>0</v>
          </cell>
          <cell r="AC349">
            <v>0</v>
          </cell>
          <cell r="AD349">
            <v>0</v>
          </cell>
          <cell r="AE349">
            <v>17446</v>
          </cell>
          <cell r="AF349">
            <v>10913</v>
          </cell>
          <cell r="AG349">
            <v>28359</v>
          </cell>
          <cell r="AH349">
            <v>29637</v>
          </cell>
          <cell r="AI349">
            <v>37822</v>
          </cell>
          <cell r="AJ349">
            <v>67459</v>
          </cell>
          <cell r="AK349">
            <v>9082</v>
          </cell>
          <cell r="AL349">
            <v>6327</v>
          </cell>
          <cell r="AM349">
            <v>15409</v>
          </cell>
          <cell r="AN349">
            <v>111227</v>
          </cell>
          <cell r="AO349">
            <v>0</v>
          </cell>
          <cell r="AP349">
            <v>0</v>
          </cell>
          <cell r="AQ349">
            <v>0</v>
          </cell>
          <cell r="AR349">
            <v>11431</v>
          </cell>
          <cell r="AS349">
            <v>9649</v>
          </cell>
          <cell r="AT349">
            <v>21080</v>
          </cell>
          <cell r="AU349">
            <v>11748</v>
          </cell>
          <cell r="AV349">
            <v>21708</v>
          </cell>
          <cell r="AW349">
            <v>33456</v>
          </cell>
          <cell r="AX349">
            <v>7317</v>
          </cell>
          <cell r="AY349">
            <v>4937</v>
          </cell>
          <cell r="AZ349">
            <v>12254</v>
          </cell>
          <cell r="BA349">
            <v>66790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89</v>
          </cell>
          <cell r="BH349">
            <v>113</v>
          </cell>
          <cell r="BI349">
            <v>25</v>
          </cell>
          <cell r="BJ349">
            <v>25</v>
          </cell>
          <cell r="BK349">
            <v>252</v>
          </cell>
          <cell r="BL349">
            <v>306</v>
          </cell>
          <cell r="BM349">
            <v>352</v>
          </cell>
          <cell r="BN349">
            <v>77</v>
          </cell>
          <cell r="BO349">
            <v>69</v>
          </cell>
          <cell r="BP349">
            <v>804</v>
          </cell>
          <cell r="BQ349">
            <v>242</v>
          </cell>
          <cell r="BR349">
            <v>172</v>
          </cell>
          <cell r="BS349">
            <v>72</v>
          </cell>
          <cell r="BT349">
            <v>80</v>
          </cell>
          <cell r="BU349">
            <v>566</v>
          </cell>
          <cell r="BV349">
            <v>1622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140</v>
          </cell>
          <cell r="CC349">
            <v>182</v>
          </cell>
          <cell r="CD349">
            <v>69</v>
          </cell>
          <cell r="CE349">
            <v>48</v>
          </cell>
          <cell r="CF349">
            <v>439</v>
          </cell>
          <cell r="CG349">
            <v>218</v>
          </cell>
          <cell r="CH349">
            <v>229</v>
          </cell>
          <cell r="CI349">
            <v>107</v>
          </cell>
          <cell r="CJ349">
            <v>113</v>
          </cell>
          <cell r="CK349">
            <v>667</v>
          </cell>
          <cell r="CL349">
            <v>196</v>
          </cell>
          <cell r="CM349">
            <v>150</v>
          </cell>
          <cell r="CN349">
            <v>44</v>
          </cell>
          <cell r="CO349">
            <v>59</v>
          </cell>
          <cell r="CP349">
            <v>449</v>
          </cell>
          <cell r="CQ349">
            <v>1555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52</v>
          </cell>
          <cell r="CX349">
            <v>90</v>
          </cell>
          <cell r="CY349">
            <v>32</v>
          </cell>
          <cell r="CZ349">
            <v>14</v>
          </cell>
          <cell r="DA349">
            <v>188</v>
          </cell>
          <cell r="DB349">
            <v>144</v>
          </cell>
          <cell r="DC349">
            <v>138</v>
          </cell>
          <cell r="DD349">
            <v>107</v>
          </cell>
          <cell r="DE349">
            <v>111</v>
          </cell>
          <cell r="DF349">
            <v>500</v>
          </cell>
          <cell r="DG349">
            <v>108</v>
          </cell>
          <cell r="DH349">
            <v>76</v>
          </cell>
          <cell r="DI349">
            <v>46</v>
          </cell>
          <cell r="DJ349">
            <v>60</v>
          </cell>
          <cell r="DK349">
            <v>290</v>
          </cell>
          <cell r="DL349">
            <v>978</v>
          </cell>
        </row>
        <row r="350">
          <cell r="A350" t="str">
            <v>ВППХабаровск (Новый)ДФО</v>
          </cell>
          <cell r="B350" t="str">
            <v>Хабаровский</v>
          </cell>
          <cell r="C350" t="str">
            <v>Хабаровск (Новый)</v>
          </cell>
          <cell r="D350" t="str">
            <v>ВПП</v>
          </cell>
          <cell r="E350" t="str">
            <v>ВПП</v>
          </cell>
          <cell r="F350" t="str">
            <v>да</v>
          </cell>
          <cell r="G350" t="str">
            <v>ДФО</v>
          </cell>
          <cell r="H350" t="str">
            <v>Хабаровский край</v>
          </cell>
          <cell r="I350" t="str">
            <v>Не является признаком отнесения к МТК</v>
          </cell>
          <cell r="J350" t="str">
            <v>Не является признаком отнесения к МТК</v>
          </cell>
          <cell r="K350" t="str">
            <v>нет</v>
          </cell>
          <cell r="L350" t="str">
            <v>не применимо</v>
          </cell>
          <cell r="M350" t="str">
            <v>не применимо</v>
          </cell>
          <cell r="N350">
            <v>2628000</v>
          </cell>
          <cell r="O350">
            <v>76486</v>
          </cell>
          <cell r="P350">
            <v>10750</v>
          </cell>
          <cell r="Q350">
            <v>87236</v>
          </cell>
          <cell r="R350">
            <v>73648</v>
          </cell>
          <cell r="S350">
            <v>18478</v>
          </cell>
          <cell r="T350">
            <v>92126</v>
          </cell>
          <cell r="U350">
            <v>74626</v>
          </cell>
          <cell r="V350">
            <v>28586</v>
          </cell>
          <cell r="W350">
            <v>103212</v>
          </cell>
          <cell r="X350">
            <v>79565</v>
          </cell>
          <cell r="Y350">
            <v>14575</v>
          </cell>
          <cell r="Z350">
            <v>94140</v>
          </cell>
          <cell r="AA350">
            <v>376714</v>
          </cell>
          <cell r="AB350">
            <v>85258</v>
          </cell>
          <cell r="AC350">
            <v>11077</v>
          </cell>
          <cell r="AD350">
            <v>96335</v>
          </cell>
          <cell r="AE350">
            <v>73069</v>
          </cell>
          <cell r="AF350">
            <v>20511</v>
          </cell>
          <cell r="AG350">
            <v>93580</v>
          </cell>
          <cell r="AH350">
            <v>75753</v>
          </cell>
          <cell r="AI350">
            <v>40374</v>
          </cell>
          <cell r="AJ350">
            <v>116127</v>
          </cell>
          <cell r="AK350">
            <v>72516</v>
          </cell>
          <cell r="AL350">
            <v>13559</v>
          </cell>
          <cell r="AM350">
            <v>86075</v>
          </cell>
          <cell r="AN350">
            <v>392117</v>
          </cell>
          <cell r="AO350">
            <v>80393</v>
          </cell>
          <cell r="AP350">
            <v>10839</v>
          </cell>
          <cell r="AQ350">
            <v>91232</v>
          </cell>
          <cell r="AR350">
            <v>78049</v>
          </cell>
          <cell r="AS350">
            <v>16603</v>
          </cell>
          <cell r="AT350">
            <v>94652</v>
          </cell>
          <cell r="AU350">
            <v>78772</v>
          </cell>
          <cell r="AV350">
            <v>29630</v>
          </cell>
          <cell r="AW350">
            <v>108402</v>
          </cell>
          <cell r="AX350">
            <v>85223</v>
          </cell>
          <cell r="AY350">
            <v>13156</v>
          </cell>
          <cell r="AZ350">
            <v>98379</v>
          </cell>
          <cell r="BA350">
            <v>392665</v>
          </cell>
          <cell r="BB350">
            <v>43598</v>
          </cell>
          <cell r="BC350">
            <v>35475</v>
          </cell>
          <cell r="BD350">
            <v>2037</v>
          </cell>
          <cell r="BE350">
            <v>2698</v>
          </cell>
          <cell r="BF350">
            <v>83808</v>
          </cell>
          <cell r="BG350">
            <v>660</v>
          </cell>
          <cell r="BH350">
            <v>663</v>
          </cell>
          <cell r="BI350">
            <v>25</v>
          </cell>
          <cell r="BJ350">
            <v>12</v>
          </cell>
          <cell r="BK350">
            <v>1360</v>
          </cell>
          <cell r="BL350">
            <v>187</v>
          </cell>
          <cell r="BM350">
            <v>353</v>
          </cell>
          <cell r="BN350">
            <v>17</v>
          </cell>
          <cell r="BO350">
            <v>193</v>
          </cell>
          <cell r="BP350">
            <v>750</v>
          </cell>
          <cell r="BQ350">
            <v>321</v>
          </cell>
          <cell r="BR350">
            <v>825</v>
          </cell>
          <cell r="BS350">
            <v>62</v>
          </cell>
          <cell r="BT350">
            <v>617</v>
          </cell>
          <cell r="BU350">
            <v>1825</v>
          </cell>
          <cell r="BV350">
            <v>87743</v>
          </cell>
          <cell r="BW350">
            <v>296</v>
          </cell>
          <cell r="BX350">
            <v>619</v>
          </cell>
          <cell r="BY350">
            <v>43</v>
          </cell>
          <cell r="BZ350">
            <v>34</v>
          </cell>
          <cell r="CA350">
            <v>992</v>
          </cell>
          <cell r="CB350">
            <v>730</v>
          </cell>
          <cell r="CC350">
            <v>997</v>
          </cell>
          <cell r="CD350">
            <v>1528</v>
          </cell>
          <cell r="CE350">
            <v>314</v>
          </cell>
          <cell r="CF350">
            <v>3569</v>
          </cell>
          <cell r="CG350">
            <v>5880</v>
          </cell>
          <cell r="CH350">
            <v>6433</v>
          </cell>
          <cell r="CI350">
            <v>2748</v>
          </cell>
          <cell r="CJ350">
            <v>1590</v>
          </cell>
          <cell r="CK350">
            <v>16651</v>
          </cell>
          <cell r="CL350">
            <v>6836</v>
          </cell>
          <cell r="CM350">
            <v>7387</v>
          </cell>
          <cell r="CN350">
            <v>24859</v>
          </cell>
          <cell r="CO350">
            <v>1816</v>
          </cell>
          <cell r="CP350">
            <v>40898</v>
          </cell>
          <cell r="CQ350">
            <v>62110</v>
          </cell>
          <cell r="CR350">
            <v>2458</v>
          </cell>
          <cell r="CS350">
            <v>1966</v>
          </cell>
          <cell r="CT350">
            <v>476</v>
          </cell>
          <cell r="CU350">
            <v>162</v>
          </cell>
          <cell r="CV350">
            <v>5062</v>
          </cell>
          <cell r="CW350">
            <v>36</v>
          </cell>
          <cell r="CX350">
            <v>356</v>
          </cell>
          <cell r="CY350">
            <v>8</v>
          </cell>
          <cell r="CZ350">
            <v>477</v>
          </cell>
          <cell r="DA350">
            <v>877</v>
          </cell>
          <cell r="DB350">
            <v>90</v>
          </cell>
          <cell r="DC350">
            <v>360</v>
          </cell>
          <cell r="DD350">
            <v>177</v>
          </cell>
          <cell r="DE350">
            <v>2812</v>
          </cell>
          <cell r="DF350">
            <v>3439</v>
          </cell>
          <cell r="DG350">
            <v>4363</v>
          </cell>
          <cell r="DH350">
            <v>6599</v>
          </cell>
          <cell r="DI350">
            <v>750</v>
          </cell>
          <cell r="DJ350">
            <v>1402</v>
          </cell>
          <cell r="DK350">
            <v>13114</v>
          </cell>
          <cell r="DL350">
            <v>22492</v>
          </cell>
        </row>
        <row r="351">
          <cell r="A351" t="str">
            <v>ДАППШара-СурСФО</v>
          </cell>
          <cell r="B351" t="str">
            <v>Новосибирский</v>
          </cell>
          <cell r="C351" t="str">
            <v>Шара-Сур</v>
          </cell>
          <cell r="D351" t="str">
            <v>АПП</v>
          </cell>
          <cell r="E351" t="str">
            <v>ДАПП</v>
          </cell>
          <cell r="F351" t="str">
            <v>да</v>
          </cell>
          <cell r="G351" t="str">
            <v>СФО</v>
          </cell>
          <cell r="H351" t="str">
            <v>Республика Тыва</v>
          </cell>
          <cell r="I351" t="str">
            <v>Восток</v>
          </cell>
          <cell r="J351" t="str">
            <v>РМК</v>
          </cell>
          <cell r="K351" t="str">
            <v>нет</v>
          </cell>
          <cell r="L351" t="str">
            <v>Монголия</v>
          </cell>
          <cell r="M351" t="str">
            <v>Тэс</v>
          </cell>
          <cell r="N351">
            <v>49400</v>
          </cell>
          <cell r="O351">
            <v>1534</v>
          </cell>
          <cell r="P351">
            <v>422</v>
          </cell>
          <cell r="Q351">
            <v>1956</v>
          </cell>
          <cell r="R351">
            <v>1299</v>
          </cell>
          <cell r="S351">
            <v>315</v>
          </cell>
          <cell r="T351">
            <v>1614</v>
          </cell>
          <cell r="U351">
            <v>827</v>
          </cell>
          <cell r="V351">
            <v>308</v>
          </cell>
          <cell r="W351">
            <v>1135</v>
          </cell>
          <cell r="X351">
            <v>1642</v>
          </cell>
          <cell r="Y351">
            <v>244</v>
          </cell>
          <cell r="Z351">
            <v>1886</v>
          </cell>
          <cell r="AA351">
            <v>6591</v>
          </cell>
          <cell r="AB351">
            <v>1029</v>
          </cell>
          <cell r="AC351">
            <v>202</v>
          </cell>
          <cell r="AD351">
            <v>1231</v>
          </cell>
          <cell r="AE351">
            <v>466</v>
          </cell>
          <cell r="AF351">
            <v>236</v>
          </cell>
          <cell r="AG351">
            <v>702</v>
          </cell>
          <cell r="AH351">
            <v>176</v>
          </cell>
          <cell r="AI351">
            <v>158</v>
          </cell>
          <cell r="AJ351">
            <v>334</v>
          </cell>
          <cell r="AK351">
            <v>209</v>
          </cell>
          <cell r="AL351">
            <v>152</v>
          </cell>
          <cell r="AM351">
            <v>361</v>
          </cell>
          <cell r="AN351">
            <v>2628</v>
          </cell>
          <cell r="AO351">
            <v>213</v>
          </cell>
          <cell r="AP351">
            <v>245</v>
          </cell>
          <cell r="AQ351">
            <v>458</v>
          </cell>
          <cell r="AR351">
            <v>154</v>
          </cell>
          <cell r="AS351">
            <v>326</v>
          </cell>
          <cell r="AT351">
            <v>480</v>
          </cell>
          <cell r="AU351">
            <v>106</v>
          </cell>
          <cell r="AV351">
            <v>273</v>
          </cell>
          <cell r="AW351">
            <v>379</v>
          </cell>
          <cell r="AX351">
            <v>128</v>
          </cell>
          <cell r="AY351">
            <v>152</v>
          </cell>
          <cell r="AZ351">
            <v>280</v>
          </cell>
          <cell r="BA351">
            <v>1597</v>
          </cell>
          <cell r="BB351">
            <v>14</v>
          </cell>
          <cell r="BC351">
            <v>20</v>
          </cell>
          <cell r="BD351">
            <v>87</v>
          </cell>
          <cell r="BE351">
            <v>90</v>
          </cell>
          <cell r="BF351">
            <v>211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211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28</v>
          </cell>
          <cell r="CX351">
            <v>62</v>
          </cell>
          <cell r="CY351">
            <v>17</v>
          </cell>
          <cell r="CZ351">
            <v>24</v>
          </cell>
          <cell r="DA351">
            <v>131</v>
          </cell>
          <cell r="DB351">
            <v>37</v>
          </cell>
          <cell r="DC351">
            <v>58</v>
          </cell>
          <cell r="DD351">
            <v>19</v>
          </cell>
          <cell r="DE351">
            <v>19</v>
          </cell>
          <cell r="DF351">
            <v>133</v>
          </cell>
          <cell r="DG351">
            <v>45</v>
          </cell>
          <cell r="DH351">
            <v>64</v>
          </cell>
          <cell r="DI351">
            <v>25</v>
          </cell>
          <cell r="DJ351">
            <v>25</v>
          </cell>
          <cell r="DK351">
            <v>159</v>
          </cell>
          <cell r="DL351">
            <v>423</v>
          </cell>
        </row>
        <row r="352">
          <cell r="A352" t="str">
            <v>ВППХанты-МансийскУФО</v>
          </cell>
          <cell r="B352" t="str">
            <v>Уральский</v>
          </cell>
          <cell r="C352" t="str">
            <v>Ханты-Мансийск</v>
          </cell>
          <cell r="D352" t="str">
            <v>ВПП</v>
          </cell>
          <cell r="E352" t="str">
            <v>ВПП</v>
          </cell>
          <cell r="F352" t="str">
            <v>да</v>
          </cell>
          <cell r="G352" t="str">
            <v>УФО</v>
          </cell>
          <cell r="H352" t="str">
            <v>Ханты-Мансийский автономный округ - Югра</v>
          </cell>
          <cell r="I352" t="str">
            <v>Не является признаком отнесения к МТК</v>
          </cell>
          <cell r="J352" t="str">
            <v>Не является признаком отнесения к МТК</v>
          </cell>
          <cell r="K352" t="str">
            <v>нет</v>
          </cell>
          <cell r="L352" t="str">
            <v>не применимо</v>
          </cell>
          <cell r="M352" t="str">
            <v>не применимо</v>
          </cell>
          <cell r="N352">
            <v>876000</v>
          </cell>
          <cell r="O352">
            <v>303</v>
          </cell>
          <cell r="P352">
            <v>181</v>
          </cell>
          <cell r="Q352">
            <v>484</v>
          </cell>
          <cell r="R352">
            <v>2461</v>
          </cell>
          <cell r="S352">
            <v>270</v>
          </cell>
          <cell r="T352">
            <v>2731</v>
          </cell>
          <cell r="U352">
            <v>5800</v>
          </cell>
          <cell r="V352">
            <v>632</v>
          </cell>
          <cell r="W352">
            <v>6432</v>
          </cell>
          <cell r="X352">
            <v>622</v>
          </cell>
          <cell r="Y352">
            <v>674</v>
          </cell>
          <cell r="Z352">
            <v>1296</v>
          </cell>
          <cell r="AA352">
            <v>10943</v>
          </cell>
          <cell r="AB352">
            <v>109</v>
          </cell>
          <cell r="AC352">
            <v>592</v>
          </cell>
          <cell r="AD352">
            <v>701</v>
          </cell>
          <cell r="AE352">
            <v>1984</v>
          </cell>
          <cell r="AF352">
            <v>529</v>
          </cell>
          <cell r="AG352">
            <v>2513</v>
          </cell>
          <cell r="AH352">
            <v>5256</v>
          </cell>
          <cell r="AI352">
            <v>597</v>
          </cell>
          <cell r="AJ352">
            <v>5853</v>
          </cell>
          <cell r="AK352">
            <v>834</v>
          </cell>
          <cell r="AL352">
            <v>274</v>
          </cell>
          <cell r="AM352">
            <v>1108</v>
          </cell>
          <cell r="AN352">
            <v>10175</v>
          </cell>
          <cell r="AO352">
            <v>195</v>
          </cell>
          <cell r="AP352">
            <v>553</v>
          </cell>
          <cell r="AQ352">
            <v>748</v>
          </cell>
          <cell r="AR352">
            <v>2467</v>
          </cell>
          <cell r="AS352">
            <v>691</v>
          </cell>
          <cell r="AT352">
            <v>3158</v>
          </cell>
          <cell r="AU352">
            <v>5833</v>
          </cell>
          <cell r="AV352">
            <v>557</v>
          </cell>
          <cell r="AW352">
            <v>6390</v>
          </cell>
          <cell r="AX352">
            <v>721</v>
          </cell>
          <cell r="AY352">
            <v>558</v>
          </cell>
          <cell r="AZ352">
            <v>1279</v>
          </cell>
          <cell r="BA352">
            <v>11575</v>
          </cell>
          <cell r="BB352">
            <v>42</v>
          </cell>
          <cell r="BC352">
            <v>5</v>
          </cell>
          <cell r="BD352">
            <v>276</v>
          </cell>
          <cell r="BE352">
            <v>261</v>
          </cell>
          <cell r="BF352">
            <v>584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584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0</v>
          </cell>
          <cell r="DE352">
            <v>0</v>
          </cell>
          <cell r="DF352">
            <v>0</v>
          </cell>
          <cell r="DG352">
            <v>0</v>
          </cell>
          <cell r="DH352">
            <v>0</v>
          </cell>
          <cell r="DI352">
            <v>0</v>
          </cell>
          <cell r="DJ352">
            <v>0</v>
          </cell>
          <cell r="DK352">
            <v>0</v>
          </cell>
          <cell r="DL352">
            <v>0</v>
          </cell>
        </row>
        <row r="353">
          <cell r="A353" t="str">
            <v>ЖДППХасанДФО</v>
          </cell>
          <cell r="B353" t="str">
            <v>Владивостокский</v>
          </cell>
          <cell r="C353" t="str">
            <v>Хасан</v>
          </cell>
          <cell r="D353" t="str">
            <v>ЖДПП</v>
          </cell>
          <cell r="E353" t="str">
            <v>ЖДПП</v>
          </cell>
          <cell r="F353" t="str">
            <v>да</v>
          </cell>
          <cell r="G353" t="str">
            <v>ДФО</v>
          </cell>
          <cell r="H353" t="str">
            <v>Приморский край</v>
          </cell>
          <cell r="I353" t="str">
            <v>Восток</v>
          </cell>
          <cell r="J353" t="str">
            <v>РК (сухопутный)</v>
          </cell>
          <cell r="K353" t="str">
            <v>нет</v>
          </cell>
          <cell r="L353" t="str">
            <v>Корейская Народно-Демократическая Республика</v>
          </cell>
          <cell r="M353" t="str">
            <v>Туманган</v>
          </cell>
          <cell r="N353">
            <v>0</v>
          </cell>
          <cell r="O353">
            <v>2028</v>
          </cell>
          <cell r="P353">
            <v>1471</v>
          </cell>
          <cell r="Q353">
            <v>3499</v>
          </cell>
          <cell r="R353">
            <v>2194</v>
          </cell>
          <cell r="S353">
            <v>2030</v>
          </cell>
          <cell r="T353">
            <v>4224</v>
          </cell>
          <cell r="U353">
            <v>1938</v>
          </cell>
          <cell r="V353">
            <v>1897</v>
          </cell>
          <cell r="W353">
            <v>3835</v>
          </cell>
          <cell r="X353">
            <v>1052</v>
          </cell>
          <cell r="Y353">
            <v>1798</v>
          </cell>
          <cell r="Z353">
            <v>2850</v>
          </cell>
          <cell r="AA353">
            <v>14408</v>
          </cell>
          <cell r="AB353">
            <v>765</v>
          </cell>
          <cell r="AC353">
            <v>1105</v>
          </cell>
          <cell r="AD353">
            <v>1870</v>
          </cell>
          <cell r="AE353">
            <v>845</v>
          </cell>
          <cell r="AF353">
            <v>2324</v>
          </cell>
          <cell r="AG353">
            <v>3169</v>
          </cell>
          <cell r="AH353">
            <v>924</v>
          </cell>
          <cell r="AI353">
            <v>2215</v>
          </cell>
          <cell r="AJ353">
            <v>3139</v>
          </cell>
          <cell r="AK353">
            <v>994</v>
          </cell>
          <cell r="AL353">
            <v>1844</v>
          </cell>
          <cell r="AM353">
            <v>2838</v>
          </cell>
          <cell r="AN353">
            <v>11016</v>
          </cell>
          <cell r="AO353">
            <v>887</v>
          </cell>
          <cell r="AP353">
            <v>1010</v>
          </cell>
          <cell r="AQ353">
            <v>1897</v>
          </cell>
          <cell r="AR353">
            <v>832</v>
          </cell>
          <cell r="AS353">
            <v>1489</v>
          </cell>
          <cell r="AT353">
            <v>2321</v>
          </cell>
          <cell r="AU353">
            <v>713</v>
          </cell>
          <cell r="AV353">
            <v>1906</v>
          </cell>
          <cell r="AW353">
            <v>2619</v>
          </cell>
          <cell r="AX353">
            <v>810</v>
          </cell>
          <cell r="AY353">
            <v>2343</v>
          </cell>
          <cell r="AZ353">
            <v>3153</v>
          </cell>
          <cell r="BA353">
            <v>9990</v>
          </cell>
          <cell r="BB353">
            <v>164</v>
          </cell>
          <cell r="BC353">
            <v>177</v>
          </cell>
          <cell r="BD353">
            <v>239</v>
          </cell>
          <cell r="BE353">
            <v>445</v>
          </cell>
          <cell r="BF353">
            <v>1025</v>
          </cell>
          <cell r="BG353">
            <v>123</v>
          </cell>
          <cell r="BH353">
            <v>112</v>
          </cell>
          <cell r="BI353">
            <v>0</v>
          </cell>
          <cell r="BJ353">
            <v>0</v>
          </cell>
          <cell r="BK353">
            <v>235</v>
          </cell>
          <cell r="BL353">
            <v>80</v>
          </cell>
          <cell r="BM353">
            <v>53</v>
          </cell>
          <cell r="BN353">
            <v>0</v>
          </cell>
          <cell r="BO353">
            <v>0</v>
          </cell>
          <cell r="BP353">
            <v>133</v>
          </cell>
          <cell r="BQ353">
            <v>10</v>
          </cell>
          <cell r="BR353">
            <v>0</v>
          </cell>
          <cell r="BS353">
            <v>0</v>
          </cell>
          <cell r="BT353">
            <v>0</v>
          </cell>
          <cell r="BU353">
            <v>10</v>
          </cell>
          <cell r="BV353">
            <v>1403</v>
          </cell>
          <cell r="BW353">
            <v>9</v>
          </cell>
          <cell r="BX353">
            <v>0</v>
          </cell>
          <cell r="BY353">
            <v>0</v>
          </cell>
          <cell r="BZ353">
            <v>0</v>
          </cell>
          <cell r="CA353">
            <v>9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84</v>
          </cell>
          <cell r="CH353">
            <v>0</v>
          </cell>
          <cell r="CI353">
            <v>4</v>
          </cell>
          <cell r="CJ353">
            <v>0</v>
          </cell>
          <cell r="CK353">
            <v>88</v>
          </cell>
          <cell r="CL353">
            <v>22</v>
          </cell>
          <cell r="CM353">
            <v>0</v>
          </cell>
          <cell r="CN353">
            <v>1</v>
          </cell>
          <cell r="CO353">
            <v>0</v>
          </cell>
          <cell r="CP353">
            <v>23</v>
          </cell>
          <cell r="CQ353">
            <v>120</v>
          </cell>
          <cell r="CR353">
            <v>4</v>
          </cell>
          <cell r="CS353">
            <v>0</v>
          </cell>
          <cell r="CT353">
            <v>0</v>
          </cell>
          <cell r="CU353">
            <v>0</v>
          </cell>
          <cell r="CV353">
            <v>4</v>
          </cell>
          <cell r="CW353">
            <v>4</v>
          </cell>
          <cell r="CX353">
            <v>0</v>
          </cell>
          <cell r="CY353">
            <v>0</v>
          </cell>
          <cell r="CZ353">
            <v>0</v>
          </cell>
          <cell r="DA353">
            <v>4</v>
          </cell>
          <cell r="DB353">
            <v>20</v>
          </cell>
          <cell r="DC353">
            <v>0</v>
          </cell>
          <cell r="DD353">
            <v>19</v>
          </cell>
          <cell r="DE353">
            <v>0</v>
          </cell>
          <cell r="DF353">
            <v>39</v>
          </cell>
          <cell r="DG353">
            <v>46</v>
          </cell>
          <cell r="DH353">
            <v>45</v>
          </cell>
          <cell r="DI353">
            <v>0</v>
          </cell>
          <cell r="DJ353">
            <v>0</v>
          </cell>
          <cell r="DK353">
            <v>91</v>
          </cell>
          <cell r="DL353">
            <v>138</v>
          </cell>
        </row>
        <row r="354">
          <cell r="A354" t="str">
            <v>МППХолмскДФО</v>
          </cell>
          <cell r="B354" t="str">
            <v>Владивостокский</v>
          </cell>
          <cell r="C354" t="str">
            <v>Холмск</v>
          </cell>
          <cell r="D354" t="str">
            <v>МПП</v>
          </cell>
          <cell r="E354" t="str">
            <v>МПП</v>
          </cell>
          <cell r="F354" t="str">
            <v>да</v>
          </cell>
          <cell r="G354" t="str">
            <v>ДФО</v>
          </cell>
          <cell r="H354" t="str">
            <v>Сахалинская область</v>
          </cell>
          <cell r="I354" t="str">
            <v>Арктика</v>
          </cell>
          <cell r="J354" t="str">
            <v>Морской</v>
          </cell>
          <cell r="K354" t="str">
            <v>нет</v>
          </cell>
          <cell r="L354" t="str">
            <v>не применимо</v>
          </cell>
          <cell r="M354" t="str">
            <v>не применимо</v>
          </cell>
          <cell r="N354">
            <v>0</v>
          </cell>
          <cell r="O354">
            <v>639</v>
          </cell>
          <cell r="P354">
            <v>302</v>
          </cell>
          <cell r="Q354">
            <v>941</v>
          </cell>
          <cell r="R354">
            <v>1277</v>
          </cell>
          <cell r="S354">
            <v>1497</v>
          </cell>
          <cell r="T354">
            <v>2774</v>
          </cell>
          <cell r="U354">
            <v>994</v>
          </cell>
          <cell r="V354">
            <v>2311</v>
          </cell>
          <cell r="W354">
            <v>3305</v>
          </cell>
          <cell r="X354">
            <v>926</v>
          </cell>
          <cell r="Y354">
            <v>921</v>
          </cell>
          <cell r="Z354">
            <v>1847</v>
          </cell>
          <cell r="AA354">
            <v>8867</v>
          </cell>
          <cell r="AB354">
            <v>386</v>
          </cell>
          <cell r="AC354">
            <v>122</v>
          </cell>
          <cell r="AD354">
            <v>508</v>
          </cell>
          <cell r="AE354">
            <v>918</v>
          </cell>
          <cell r="AF354">
            <v>2234</v>
          </cell>
          <cell r="AG354">
            <v>3152</v>
          </cell>
          <cell r="AH354">
            <v>462</v>
          </cell>
          <cell r="AI354">
            <v>2804</v>
          </cell>
          <cell r="AJ354">
            <v>3266</v>
          </cell>
          <cell r="AK354">
            <v>529</v>
          </cell>
          <cell r="AL354">
            <v>1263</v>
          </cell>
          <cell r="AM354">
            <v>1792</v>
          </cell>
          <cell r="AN354">
            <v>8718</v>
          </cell>
          <cell r="AO354">
            <v>204</v>
          </cell>
          <cell r="AP354">
            <v>142</v>
          </cell>
          <cell r="AQ354">
            <v>346</v>
          </cell>
          <cell r="AR354">
            <v>594</v>
          </cell>
          <cell r="AS354">
            <v>647</v>
          </cell>
          <cell r="AT354">
            <v>1241</v>
          </cell>
          <cell r="AU354">
            <v>131</v>
          </cell>
          <cell r="AV354">
            <v>698</v>
          </cell>
          <cell r="AW354">
            <v>829</v>
          </cell>
          <cell r="AX354">
            <v>468</v>
          </cell>
          <cell r="AY354">
            <v>263</v>
          </cell>
          <cell r="AZ354">
            <v>731</v>
          </cell>
          <cell r="BA354">
            <v>3147</v>
          </cell>
          <cell r="BB354">
            <v>197</v>
          </cell>
          <cell r="BC354">
            <v>75</v>
          </cell>
          <cell r="BD354">
            <v>36</v>
          </cell>
          <cell r="BE354">
            <v>36</v>
          </cell>
          <cell r="BF354">
            <v>344</v>
          </cell>
          <cell r="BG354">
            <v>205</v>
          </cell>
          <cell r="BH354">
            <v>143</v>
          </cell>
          <cell r="BI354">
            <v>272</v>
          </cell>
          <cell r="BJ354">
            <v>192</v>
          </cell>
          <cell r="BK354">
            <v>812</v>
          </cell>
          <cell r="BL354">
            <v>106</v>
          </cell>
          <cell r="BM354">
            <v>59</v>
          </cell>
          <cell r="BN354">
            <v>788</v>
          </cell>
          <cell r="BO354">
            <v>509</v>
          </cell>
          <cell r="BP354">
            <v>1462</v>
          </cell>
          <cell r="BQ354">
            <v>192</v>
          </cell>
          <cell r="BR354">
            <v>184</v>
          </cell>
          <cell r="BS354">
            <v>21</v>
          </cell>
          <cell r="BT354">
            <v>328</v>
          </cell>
          <cell r="BU354">
            <v>725</v>
          </cell>
          <cell r="BV354">
            <v>3343</v>
          </cell>
          <cell r="BW354">
            <v>149</v>
          </cell>
          <cell r="BX354">
            <v>150</v>
          </cell>
          <cell r="BY354">
            <v>9</v>
          </cell>
          <cell r="BZ354">
            <v>9</v>
          </cell>
          <cell r="CA354">
            <v>317</v>
          </cell>
          <cell r="CB354">
            <v>272</v>
          </cell>
          <cell r="CC354">
            <v>280</v>
          </cell>
          <cell r="CD354">
            <v>201</v>
          </cell>
          <cell r="CE354">
            <v>135</v>
          </cell>
          <cell r="CF354">
            <v>888</v>
          </cell>
          <cell r="CG354">
            <v>220</v>
          </cell>
          <cell r="CH354">
            <v>136</v>
          </cell>
          <cell r="CI354">
            <v>166</v>
          </cell>
          <cell r="CJ354">
            <v>105</v>
          </cell>
          <cell r="CK354">
            <v>627</v>
          </cell>
          <cell r="CL354">
            <v>137</v>
          </cell>
          <cell r="CM354">
            <v>116</v>
          </cell>
          <cell r="CN354">
            <v>77</v>
          </cell>
          <cell r="CO354">
            <v>119</v>
          </cell>
          <cell r="CP354">
            <v>449</v>
          </cell>
          <cell r="CQ354">
            <v>2281</v>
          </cell>
          <cell r="CR354">
            <v>291</v>
          </cell>
          <cell r="CS354">
            <v>243</v>
          </cell>
          <cell r="CT354">
            <v>62</v>
          </cell>
          <cell r="CU354">
            <v>83</v>
          </cell>
          <cell r="CV354">
            <v>679</v>
          </cell>
          <cell r="CW354">
            <v>240</v>
          </cell>
          <cell r="CX354">
            <v>150</v>
          </cell>
          <cell r="CY354">
            <v>56</v>
          </cell>
          <cell r="CZ354">
            <v>56</v>
          </cell>
          <cell r="DA354">
            <v>502</v>
          </cell>
          <cell r="DB354">
            <v>127</v>
          </cell>
          <cell r="DC354">
            <v>194</v>
          </cell>
          <cell r="DD354">
            <v>136</v>
          </cell>
          <cell r="DE354">
            <v>101</v>
          </cell>
          <cell r="DF354">
            <v>558</v>
          </cell>
          <cell r="DG354">
            <v>236</v>
          </cell>
          <cell r="DH354">
            <v>295</v>
          </cell>
          <cell r="DI354">
            <v>54</v>
          </cell>
          <cell r="DJ354">
            <v>70</v>
          </cell>
          <cell r="DK354">
            <v>655</v>
          </cell>
          <cell r="DL354">
            <v>2394</v>
          </cell>
        </row>
        <row r="355">
          <cell r="A355" t="str">
            <v>ЖДППНаушкиДФО</v>
          </cell>
          <cell r="B355" t="str">
            <v>Читинский</v>
          </cell>
          <cell r="C355" t="str">
            <v>Наушки</v>
          </cell>
          <cell r="D355" t="str">
            <v>ЖДПП</v>
          </cell>
          <cell r="E355" t="str">
            <v>ЖДПП</v>
          </cell>
          <cell r="F355" t="str">
            <v>да</v>
          </cell>
          <cell r="G355" t="str">
            <v>ДФО</v>
          </cell>
          <cell r="H355" t="str">
            <v>Республика Бурятия</v>
          </cell>
          <cell r="I355" t="str">
            <v>Восток</v>
          </cell>
          <cell r="J355" t="str">
            <v>РМК</v>
          </cell>
          <cell r="K355" t="str">
            <v>нет</v>
          </cell>
          <cell r="L355" t="str">
            <v>Монголия</v>
          </cell>
          <cell r="M355" t="str">
            <v>Сухэ-Батор</v>
          </cell>
          <cell r="N355">
            <v>0</v>
          </cell>
          <cell r="O355">
            <v>1329</v>
          </cell>
          <cell r="P355">
            <v>7405</v>
          </cell>
          <cell r="Q355">
            <v>8734</v>
          </cell>
          <cell r="R355">
            <v>2375</v>
          </cell>
          <cell r="S355">
            <v>13549</v>
          </cell>
          <cell r="T355">
            <v>15924</v>
          </cell>
          <cell r="U355">
            <v>4900</v>
          </cell>
          <cell r="V355">
            <v>26677</v>
          </cell>
          <cell r="W355">
            <v>31577</v>
          </cell>
          <cell r="X355">
            <v>1579</v>
          </cell>
          <cell r="Y355">
            <v>9344</v>
          </cell>
          <cell r="Z355">
            <v>10923</v>
          </cell>
          <cell r="AA355">
            <v>67158</v>
          </cell>
          <cell r="AB355">
            <v>3954</v>
          </cell>
          <cell r="AC355">
            <v>7266</v>
          </cell>
          <cell r="AD355">
            <v>11220</v>
          </cell>
          <cell r="AE355">
            <v>5048</v>
          </cell>
          <cell r="AF355">
            <v>12848</v>
          </cell>
          <cell r="AG355">
            <v>17896</v>
          </cell>
          <cell r="AH355">
            <v>6722</v>
          </cell>
          <cell r="AI355">
            <v>27244</v>
          </cell>
          <cell r="AJ355">
            <v>33966</v>
          </cell>
          <cell r="AK355">
            <v>4096</v>
          </cell>
          <cell r="AL355">
            <v>7792</v>
          </cell>
          <cell r="AM355">
            <v>11888</v>
          </cell>
          <cell r="AN355">
            <v>74970</v>
          </cell>
          <cell r="AO355">
            <v>1724</v>
          </cell>
          <cell r="AP355">
            <v>10658</v>
          </cell>
          <cell r="AQ355">
            <v>12382</v>
          </cell>
          <cell r="AR355">
            <v>3014</v>
          </cell>
          <cell r="AS355">
            <v>16585</v>
          </cell>
          <cell r="AT355">
            <v>19599</v>
          </cell>
          <cell r="AU355">
            <v>4976</v>
          </cell>
          <cell r="AV355">
            <v>30675</v>
          </cell>
          <cell r="AW355">
            <v>35651</v>
          </cell>
          <cell r="AX355">
            <v>3103</v>
          </cell>
          <cell r="AY355">
            <v>10330</v>
          </cell>
          <cell r="AZ355">
            <v>13433</v>
          </cell>
          <cell r="BA355">
            <v>81065</v>
          </cell>
          <cell r="BB355">
            <v>2051</v>
          </cell>
          <cell r="BC355">
            <v>1746</v>
          </cell>
          <cell r="BD355">
            <v>2964</v>
          </cell>
          <cell r="BE355">
            <v>1590</v>
          </cell>
          <cell r="BF355">
            <v>8351</v>
          </cell>
          <cell r="BG355">
            <v>1811</v>
          </cell>
          <cell r="BH355">
            <v>1816</v>
          </cell>
          <cell r="BI355">
            <v>331</v>
          </cell>
          <cell r="BJ355">
            <v>331</v>
          </cell>
          <cell r="BK355">
            <v>4289</v>
          </cell>
          <cell r="BL355">
            <v>2161</v>
          </cell>
          <cell r="BM355">
            <v>2159</v>
          </cell>
          <cell r="BN355">
            <v>553</v>
          </cell>
          <cell r="BO355">
            <v>553</v>
          </cell>
          <cell r="BP355">
            <v>5426</v>
          </cell>
          <cell r="BQ355">
            <v>1613</v>
          </cell>
          <cell r="BR355">
            <v>1611</v>
          </cell>
          <cell r="BS355">
            <v>199</v>
          </cell>
          <cell r="BT355">
            <v>201</v>
          </cell>
          <cell r="BU355">
            <v>3624</v>
          </cell>
          <cell r="BV355">
            <v>21690</v>
          </cell>
          <cell r="BW355">
            <v>6</v>
          </cell>
          <cell r="BX355">
            <v>0</v>
          </cell>
          <cell r="BY355">
            <v>1323</v>
          </cell>
          <cell r="BZ355">
            <v>1321</v>
          </cell>
          <cell r="CA355">
            <v>2650</v>
          </cell>
          <cell r="CB355">
            <v>0</v>
          </cell>
          <cell r="CC355">
            <v>0</v>
          </cell>
          <cell r="CD355">
            <v>1338</v>
          </cell>
          <cell r="CE355">
            <v>1338</v>
          </cell>
          <cell r="CF355">
            <v>2676</v>
          </cell>
          <cell r="CG355">
            <v>21</v>
          </cell>
          <cell r="CH355">
            <v>591</v>
          </cell>
          <cell r="CI355">
            <v>1376</v>
          </cell>
          <cell r="CJ355">
            <v>1376</v>
          </cell>
          <cell r="CK355">
            <v>3364</v>
          </cell>
          <cell r="CL355">
            <v>592</v>
          </cell>
          <cell r="CM355">
            <v>24</v>
          </cell>
          <cell r="CN355">
            <v>1359</v>
          </cell>
          <cell r="CO355">
            <v>1361</v>
          </cell>
          <cell r="CP355">
            <v>3336</v>
          </cell>
          <cell r="CQ355">
            <v>12026</v>
          </cell>
          <cell r="CR355">
            <v>1196</v>
          </cell>
          <cell r="CS355">
            <v>1200</v>
          </cell>
          <cell r="CT355">
            <v>0</v>
          </cell>
          <cell r="CU355">
            <v>0</v>
          </cell>
          <cell r="CV355">
            <v>2396</v>
          </cell>
          <cell r="CW355">
            <v>2310</v>
          </cell>
          <cell r="CX355">
            <v>2778</v>
          </cell>
          <cell r="CY355">
            <v>1371</v>
          </cell>
          <cell r="CZ355">
            <v>724</v>
          </cell>
          <cell r="DA355">
            <v>7183</v>
          </cell>
          <cell r="DB355">
            <v>3991</v>
          </cell>
          <cell r="DC355">
            <v>5362</v>
          </cell>
          <cell r="DD355">
            <v>2570</v>
          </cell>
          <cell r="DE355">
            <v>1364</v>
          </cell>
          <cell r="DF355">
            <v>13287</v>
          </cell>
          <cell r="DG355">
            <v>3450</v>
          </cell>
          <cell r="DH355">
            <v>4221</v>
          </cell>
          <cell r="DI355">
            <v>1156</v>
          </cell>
          <cell r="DJ355">
            <v>739</v>
          </cell>
          <cell r="DK355">
            <v>9566</v>
          </cell>
          <cell r="DL355">
            <v>32432</v>
          </cell>
        </row>
        <row r="356">
          <cell r="A356" t="str">
            <v>ВППЧебоксарыПФО</v>
          </cell>
          <cell r="B356" t="str">
            <v>Волгоградский</v>
          </cell>
          <cell r="C356" t="str">
            <v>Чебоксары</v>
          </cell>
          <cell r="D356" t="str">
            <v>ВПП</v>
          </cell>
          <cell r="E356" t="str">
            <v>ВПП</v>
          </cell>
          <cell r="F356" t="str">
            <v>да</v>
          </cell>
          <cell r="G356" t="str">
            <v>ПФО</v>
          </cell>
          <cell r="H356" t="str">
            <v>Чувашская Республика – Чувашия</v>
          </cell>
          <cell r="I356" t="str">
            <v>Не является признаком отнесения к МТК</v>
          </cell>
          <cell r="J356" t="str">
            <v>Не является признаком отнесения к МТК</v>
          </cell>
          <cell r="K356" t="str">
            <v>нет</v>
          </cell>
          <cell r="L356" t="str">
            <v>не применимо</v>
          </cell>
          <cell r="M356" t="str">
            <v>не применимо</v>
          </cell>
          <cell r="N356">
            <v>0</v>
          </cell>
          <cell r="O356">
            <v>4</v>
          </cell>
          <cell r="P356">
            <v>12</v>
          </cell>
          <cell r="Q356">
            <v>16</v>
          </cell>
          <cell r="R356">
            <v>3951</v>
          </cell>
          <cell r="S356">
            <v>28</v>
          </cell>
          <cell r="T356">
            <v>3979</v>
          </cell>
          <cell r="U356">
            <v>8313</v>
          </cell>
          <cell r="V356">
            <v>9</v>
          </cell>
          <cell r="W356">
            <v>8322</v>
          </cell>
          <cell r="X356">
            <v>950</v>
          </cell>
          <cell r="Y356">
            <v>2</v>
          </cell>
          <cell r="Z356">
            <v>952</v>
          </cell>
          <cell r="AA356">
            <v>13269</v>
          </cell>
          <cell r="AB356">
            <v>1</v>
          </cell>
          <cell r="AC356">
            <v>6</v>
          </cell>
          <cell r="AD356">
            <v>7</v>
          </cell>
          <cell r="AE356">
            <v>5879</v>
          </cell>
          <cell r="AF356">
            <v>7</v>
          </cell>
          <cell r="AG356">
            <v>5886</v>
          </cell>
          <cell r="AH356">
            <v>8836</v>
          </cell>
          <cell r="AI356">
            <v>20</v>
          </cell>
          <cell r="AJ356">
            <v>8856</v>
          </cell>
          <cell r="AK356">
            <v>2788</v>
          </cell>
          <cell r="AL356">
            <v>3</v>
          </cell>
          <cell r="AM356">
            <v>2791</v>
          </cell>
          <cell r="AN356">
            <v>17540</v>
          </cell>
          <cell r="AO356">
            <v>2</v>
          </cell>
          <cell r="AP356">
            <v>2</v>
          </cell>
          <cell r="AQ356">
            <v>4</v>
          </cell>
          <cell r="AR356">
            <v>4608</v>
          </cell>
          <cell r="AS356">
            <v>38</v>
          </cell>
          <cell r="AT356">
            <v>4646</v>
          </cell>
          <cell r="AU356">
            <v>7746</v>
          </cell>
          <cell r="AV356">
            <v>12</v>
          </cell>
          <cell r="AW356">
            <v>7758</v>
          </cell>
          <cell r="AX356">
            <v>2350</v>
          </cell>
          <cell r="AY356">
            <v>28</v>
          </cell>
          <cell r="AZ356">
            <v>2378</v>
          </cell>
          <cell r="BA356">
            <v>14786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9</v>
          </cell>
          <cell r="BO356">
            <v>9</v>
          </cell>
          <cell r="BP356">
            <v>18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18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  <cell r="DD356">
            <v>0</v>
          </cell>
          <cell r="DE356">
            <v>0</v>
          </cell>
          <cell r="DF356">
            <v>0</v>
          </cell>
          <cell r="DG356">
            <v>0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  <cell r="DL356">
            <v>0</v>
          </cell>
        </row>
        <row r="357">
          <cell r="A357" t="str">
            <v>ВППЧелябинск (Баландино)УФО</v>
          </cell>
          <cell r="B357" t="str">
            <v>Уральский</v>
          </cell>
          <cell r="C357" t="str">
            <v>Челябинск (Баландино)</v>
          </cell>
          <cell r="D357" t="str">
            <v>ВПП</v>
          </cell>
          <cell r="E357" t="str">
            <v>ВПП</v>
          </cell>
          <cell r="F357" t="str">
            <v>да</v>
          </cell>
          <cell r="G357" t="str">
            <v>УФО</v>
          </cell>
          <cell r="H357" t="str">
            <v>Челябинская область</v>
          </cell>
          <cell r="I357" t="str">
            <v>Не является признаком отнесения к МТК</v>
          </cell>
          <cell r="J357" t="str">
            <v>Не является признаком отнесения к МТК</v>
          </cell>
          <cell r="K357" t="str">
            <v>нет</v>
          </cell>
          <cell r="L357" t="str">
            <v>не применимо</v>
          </cell>
          <cell r="M357" t="str">
            <v>не применимо</v>
          </cell>
          <cell r="N357">
            <v>3504000</v>
          </cell>
          <cell r="O357">
            <v>20704</v>
          </cell>
          <cell r="P357">
            <v>5110</v>
          </cell>
          <cell r="Q357">
            <v>25814</v>
          </cell>
          <cell r="R357">
            <v>53435</v>
          </cell>
          <cell r="S357">
            <v>11018</v>
          </cell>
          <cell r="T357">
            <v>64453</v>
          </cell>
          <cell r="U357">
            <v>77275</v>
          </cell>
          <cell r="V357">
            <v>21091</v>
          </cell>
          <cell r="W357">
            <v>98366</v>
          </cell>
          <cell r="X357">
            <v>40550</v>
          </cell>
          <cell r="Y357">
            <v>6815</v>
          </cell>
          <cell r="Z357">
            <v>47365</v>
          </cell>
          <cell r="AA357">
            <v>235998</v>
          </cell>
          <cell r="AB357">
            <v>31384</v>
          </cell>
          <cell r="AC357">
            <v>5315</v>
          </cell>
          <cell r="AD357">
            <v>36699</v>
          </cell>
          <cell r="AE357">
            <v>98149</v>
          </cell>
          <cell r="AF357">
            <v>12077</v>
          </cell>
          <cell r="AG357">
            <v>110226</v>
          </cell>
          <cell r="AH357">
            <v>112434</v>
          </cell>
          <cell r="AI357">
            <v>24025</v>
          </cell>
          <cell r="AJ357">
            <v>136459</v>
          </cell>
          <cell r="AK357">
            <v>45788</v>
          </cell>
          <cell r="AL357">
            <v>8655</v>
          </cell>
          <cell r="AM357">
            <v>54443</v>
          </cell>
          <cell r="AN357">
            <v>337827</v>
          </cell>
          <cell r="AO357">
            <v>24237</v>
          </cell>
          <cell r="AP357">
            <v>5559</v>
          </cell>
          <cell r="AQ357">
            <v>29796</v>
          </cell>
          <cell r="AR357">
            <v>84251</v>
          </cell>
          <cell r="AS357">
            <v>10468</v>
          </cell>
          <cell r="AT357">
            <v>94719</v>
          </cell>
          <cell r="AU357">
            <v>108820</v>
          </cell>
          <cell r="AV357">
            <v>20686</v>
          </cell>
          <cell r="AW357">
            <v>129506</v>
          </cell>
          <cell r="AX357">
            <v>55864</v>
          </cell>
          <cell r="AY357">
            <v>6630</v>
          </cell>
          <cell r="AZ357">
            <v>62494</v>
          </cell>
          <cell r="BA357">
            <v>316515</v>
          </cell>
          <cell r="BB357">
            <v>12898</v>
          </cell>
          <cell r="BC357">
            <v>11039</v>
          </cell>
          <cell r="BD357">
            <v>2047</v>
          </cell>
          <cell r="BE357">
            <v>1387</v>
          </cell>
          <cell r="BF357">
            <v>27371</v>
          </cell>
          <cell r="BG357">
            <v>20</v>
          </cell>
          <cell r="BH357">
            <v>12</v>
          </cell>
          <cell r="BI357">
            <v>17</v>
          </cell>
          <cell r="BJ357">
            <v>12</v>
          </cell>
          <cell r="BK357">
            <v>61</v>
          </cell>
          <cell r="BL357">
            <v>129</v>
          </cell>
          <cell r="BM357">
            <v>80</v>
          </cell>
          <cell r="BN357">
            <v>111</v>
          </cell>
          <cell r="BO357">
            <v>74</v>
          </cell>
          <cell r="BP357">
            <v>394</v>
          </cell>
          <cell r="BQ357">
            <v>18</v>
          </cell>
          <cell r="BR357">
            <v>0</v>
          </cell>
          <cell r="BS357">
            <v>17</v>
          </cell>
          <cell r="BT357">
            <v>23</v>
          </cell>
          <cell r="BU357">
            <v>58</v>
          </cell>
          <cell r="BV357">
            <v>27884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2035</v>
          </cell>
          <cell r="CC357">
            <v>4486</v>
          </cell>
          <cell r="CD357">
            <v>4880</v>
          </cell>
          <cell r="CE357">
            <v>551</v>
          </cell>
          <cell r="CF357">
            <v>11952</v>
          </cell>
          <cell r="CG357">
            <v>32334</v>
          </cell>
          <cell r="CH357">
            <v>32585</v>
          </cell>
          <cell r="CI357">
            <v>14982</v>
          </cell>
          <cell r="CJ357">
            <v>4865</v>
          </cell>
          <cell r="CK357">
            <v>84766</v>
          </cell>
          <cell r="CL357">
            <v>20776</v>
          </cell>
          <cell r="CM357">
            <v>18240</v>
          </cell>
          <cell r="CN357">
            <v>9085</v>
          </cell>
          <cell r="CO357">
            <v>8397</v>
          </cell>
          <cell r="CP357">
            <v>56498</v>
          </cell>
          <cell r="CQ357">
            <v>153216</v>
          </cell>
          <cell r="CR357">
            <v>5027</v>
          </cell>
          <cell r="CS357">
            <v>4143</v>
          </cell>
          <cell r="CT357">
            <v>10105</v>
          </cell>
          <cell r="CU357">
            <v>3906</v>
          </cell>
          <cell r="CV357">
            <v>23181</v>
          </cell>
          <cell r="CW357">
            <v>13461</v>
          </cell>
          <cell r="CX357">
            <v>17662</v>
          </cell>
          <cell r="CY357">
            <v>11251</v>
          </cell>
          <cell r="CZ357">
            <v>5937</v>
          </cell>
          <cell r="DA357">
            <v>48311</v>
          </cell>
          <cell r="DB357">
            <v>27130</v>
          </cell>
          <cell r="DC357">
            <v>27793</v>
          </cell>
          <cell r="DD357">
            <v>9704</v>
          </cell>
          <cell r="DE357">
            <v>8320</v>
          </cell>
          <cell r="DF357">
            <v>72947</v>
          </cell>
          <cell r="DG357">
            <v>16303</v>
          </cell>
          <cell r="DH357">
            <v>14847</v>
          </cell>
          <cell r="DI357">
            <v>6396</v>
          </cell>
          <cell r="DJ357">
            <v>8674</v>
          </cell>
          <cell r="DK357">
            <v>46220</v>
          </cell>
          <cell r="DL357">
            <v>190659</v>
          </cell>
        </row>
        <row r="358">
          <cell r="A358" t="str">
            <v>ВППЧереповецСЗФО</v>
          </cell>
          <cell r="B358" t="str">
            <v>Санкт-Петербургский</v>
          </cell>
          <cell r="C358" t="str">
            <v>Череповец</v>
          </cell>
          <cell r="D358" t="str">
            <v>ВПП</v>
          </cell>
          <cell r="E358" t="str">
            <v>ВПП</v>
          </cell>
          <cell r="F358" t="str">
            <v>да</v>
          </cell>
          <cell r="G358" t="str">
            <v>СЗФО</v>
          </cell>
          <cell r="H358" t="str">
            <v>Вологодская область</v>
          </cell>
          <cell r="I358" t="str">
            <v>Не является признаком отнесения к МТК</v>
          </cell>
          <cell r="J358" t="str">
            <v>Не является признаком отнесения к МТК</v>
          </cell>
          <cell r="K358" t="str">
            <v>нет</v>
          </cell>
          <cell r="L358" t="str">
            <v>не применимо</v>
          </cell>
          <cell r="M358" t="str">
            <v>не применимо</v>
          </cell>
          <cell r="N358">
            <v>0</v>
          </cell>
          <cell r="O358">
            <v>193</v>
          </cell>
          <cell r="P358">
            <v>50</v>
          </cell>
          <cell r="Q358">
            <v>243</v>
          </cell>
          <cell r="R358">
            <v>451</v>
          </cell>
          <cell r="S358">
            <v>0</v>
          </cell>
          <cell r="T358">
            <v>451</v>
          </cell>
          <cell r="U358">
            <v>1860</v>
          </cell>
          <cell r="V358">
            <v>43</v>
          </cell>
          <cell r="W358">
            <v>1903</v>
          </cell>
          <cell r="X358">
            <v>426</v>
          </cell>
          <cell r="Y358">
            <v>246</v>
          </cell>
          <cell r="Z358">
            <v>672</v>
          </cell>
          <cell r="AA358">
            <v>3269</v>
          </cell>
          <cell r="AB358">
            <v>124</v>
          </cell>
          <cell r="AC358">
            <v>16</v>
          </cell>
          <cell r="AD358">
            <v>140</v>
          </cell>
          <cell r="AE358">
            <v>494</v>
          </cell>
          <cell r="AF358">
            <v>13</v>
          </cell>
          <cell r="AG358">
            <v>507</v>
          </cell>
          <cell r="AH358">
            <v>1831</v>
          </cell>
          <cell r="AI358">
            <v>23</v>
          </cell>
          <cell r="AJ358">
            <v>1854</v>
          </cell>
          <cell r="AK358">
            <v>338</v>
          </cell>
          <cell r="AL358">
            <v>148</v>
          </cell>
          <cell r="AM358">
            <v>486</v>
          </cell>
          <cell r="AN358">
            <v>2987</v>
          </cell>
          <cell r="AO358">
            <v>157</v>
          </cell>
          <cell r="AP358">
            <v>95</v>
          </cell>
          <cell r="AQ358">
            <v>252</v>
          </cell>
          <cell r="AR358">
            <v>476</v>
          </cell>
          <cell r="AS358">
            <v>9</v>
          </cell>
          <cell r="AT358">
            <v>485</v>
          </cell>
          <cell r="AU358">
            <v>1032</v>
          </cell>
          <cell r="AV358">
            <v>82</v>
          </cell>
          <cell r="AW358">
            <v>1114</v>
          </cell>
          <cell r="AX358">
            <v>251</v>
          </cell>
          <cell r="AY358">
            <v>110</v>
          </cell>
          <cell r="AZ358">
            <v>361</v>
          </cell>
          <cell r="BA358">
            <v>2212</v>
          </cell>
          <cell r="BB358">
            <v>119</v>
          </cell>
          <cell r="BC358">
            <v>89</v>
          </cell>
          <cell r="BD358">
            <v>63</v>
          </cell>
          <cell r="BE358">
            <v>40</v>
          </cell>
          <cell r="BF358">
            <v>311</v>
          </cell>
          <cell r="BG358">
            <v>24</v>
          </cell>
          <cell r="BH358">
            <v>13</v>
          </cell>
          <cell r="BI358">
            <v>0</v>
          </cell>
          <cell r="BJ358">
            <v>5</v>
          </cell>
          <cell r="BK358">
            <v>42</v>
          </cell>
          <cell r="BL358">
            <v>17</v>
          </cell>
          <cell r="BM358">
            <v>26</v>
          </cell>
          <cell r="BN358">
            <v>12</v>
          </cell>
          <cell r="BO358">
            <v>150</v>
          </cell>
          <cell r="BP358">
            <v>205</v>
          </cell>
          <cell r="BQ358">
            <v>217</v>
          </cell>
          <cell r="BR358">
            <v>109</v>
          </cell>
          <cell r="BS358">
            <v>50</v>
          </cell>
          <cell r="BT358">
            <v>133</v>
          </cell>
          <cell r="BU358">
            <v>509</v>
          </cell>
          <cell r="BV358">
            <v>1067</v>
          </cell>
          <cell r="BW358">
            <v>113</v>
          </cell>
          <cell r="BX358">
            <v>110</v>
          </cell>
          <cell r="BY358">
            <v>91</v>
          </cell>
          <cell r="BZ358">
            <v>52</v>
          </cell>
          <cell r="CA358">
            <v>366</v>
          </cell>
          <cell r="CB358">
            <v>25</v>
          </cell>
          <cell r="CC358">
            <v>9</v>
          </cell>
          <cell r="CD358">
            <v>0</v>
          </cell>
          <cell r="CE358">
            <v>0</v>
          </cell>
          <cell r="CF358">
            <v>34</v>
          </cell>
          <cell r="CG358">
            <v>108</v>
          </cell>
          <cell r="CH358">
            <v>70</v>
          </cell>
          <cell r="CI358">
            <v>16</v>
          </cell>
          <cell r="CJ358">
            <v>60</v>
          </cell>
          <cell r="CK358">
            <v>254</v>
          </cell>
          <cell r="CL358">
            <v>163</v>
          </cell>
          <cell r="CM358">
            <v>113</v>
          </cell>
          <cell r="CN358">
            <v>106</v>
          </cell>
          <cell r="CO358">
            <v>100</v>
          </cell>
          <cell r="CP358">
            <v>482</v>
          </cell>
          <cell r="CQ358">
            <v>1136</v>
          </cell>
          <cell r="CR358">
            <v>35</v>
          </cell>
          <cell r="CS358">
            <v>21</v>
          </cell>
          <cell r="CT358">
            <v>17</v>
          </cell>
          <cell r="CU358">
            <v>118</v>
          </cell>
          <cell r="CV358">
            <v>191</v>
          </cell>
          <cell r="CW358">
            <v>12</v>
          </cell>
          <cell r="CX358">
            <v>0</v>
          </cell>
          <cell r="CY358">
            <v>0</v>
          </cell>
          <cell r="CZ358">
            <v>0</v>
          </cell>
          <cell r="DA358">
            <v>12</v>
          </cell>
          <cell r="DB358">
            <v>54</v>
          </cell>
          <cell r="DC358">
            <v>10</v>
          </cell>
          <cell r="DD358">
            <v>39</v>
          </cell>
          <cell r="DE358">
            <v>1</v>
          </cell>
          <cell r="DF358">
            <v>104</v>
          </cell>
          <cell r="DG358">
            <v>10</v>
          </cell>
          <cell r="DH358">
            <v>10</v>
          </cell>
          <cell r="DI358">
            <v>7</v>
          </cell>
          <cell r="DJ358">
            <v>18</v>
          </cell>
          <cell r="DK358">
            <v>45</v>
          </cell>
          <cell r="DL358">
            <v>352</v>
          </cell>
        </row>
        <row r="359">
          <cell r="A359" t="str">
            <v>РППЧерлакСФО</v>
          </cell>
          <cell r="B359" t="str">
            <v>Новосибирский</v>
          </cell>
          <cell r="C359" t="str">
            <v>Черлак</v>
          </cell>
          <cell r="D359" t="str">
            <v>РПП</v>
          </cell>
          <cell r="E359" t="str">
            <v>РПП</v>
          </cell>
          <cell r="F359" t="str">
            <v>да</v>
          </cell>
          <cell r="G359" t="str">
            <v>СФО</v>
          </cell>
          <cell r="H359" t="str">
            <v>Омская область</v>
          </cell>
          <cell r="I359" t="str">
            <v>Не является признаком отнесения к МТК</v>
          </cell>
          <cell r="J359" t="str">
            <v>Не является признаком отнесения к МТК</v>
          </cell>
          <cell r="K359" t="str">
            <v>нет</v>
          </cell>
          <cell r="L359" t="str">
            <v>Республика Казахстан</v>
          </cell>
          <cell r="M359" t="str">
            <v>Урлитобе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255</v>
          </cell>
          <cell r="S359">
            <v>47</v>
          </cell>
          <cell r="T359">
            <v>302</v>
          </cell>
          <cell r="U359">
            <v>261</v>
          </cell>
          <cell r="V359">
            <v>111</v>
          </cell>
          <cell r="W359">
            <v>372</v>
          </cell>
          <cell r="X359">
            <v>81</v>
          </cell>
          <cell r="Y359">
            <v>41</v>
          </cell>
          <cell r="Z359">
            <v>122</v>
          </cell>
          <cell r="AA359">
            <v>796</v>
          </cell>
          <cell r="AB359">
            <v>0</v>
          </cell>
          <cell r="AC359">
            <v>0</v>
          </cell>
          <cell r="AD359">
            <v>0</v>
          </cell>
          <cell r="AE359">
            <v>242</v>
          </cell>
          <cell r="AF359">
            <v>85</v>
          </cell>
          <cell r="AG359">
            <v>327</v>
          </cell>
          <cell r="AH359">
            <v>308</v>
          </cell>
          <cell r="AI359">
            <v>122</v>
          </cell>
          <cell r="AJ359">
            <v>430</v>
          </cell>
          <cell r="AK359">
            <v>102</v>
          </cell>
          <cell r="AL359">
            <v>78</v>
          </cell>
          <cell r="AM359">
            <v>180</v>
          </cell>
          <cell r="AN359">
            <v>937</v>
          </cell>
          <cell r="AO359">
            <v>0</v>
          </cell>
          <cell r="AP359">
            <v>0</v>
          </cell>
          <cell r="AQ359">
            <v>0</v>
          </cell>
          <cell r="AR359">
            <v>228</v>
          </cell>
          <cell r="AS359">
            <v>145</v>
          </cell>
          <cell r="AT359">
            <v>373</v>
          </cell>
          <cell r="AU359">
            <v>333</v>
          </cell>
          <cell r="AV359">
            <v>226</v>
          </cell>
          <cell r="AW359">
            <v>559</v>
          </cell>
          <cell r="AX359">
            <v>127</v>
          </cell>
          <cell r="AY359">
            <v>42</v>
          </cell>
          <cell r="AZ359">
            <v>169</v>
          </cell>
          <cell r="BA359">
            <v>1101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90</v>
          </cell>
          <cell r="BH359">
            <v>96</v>
          </cell>
          <cell r="BI359">
            <v>79</v>
          </cell>
          <cell r="BJ359">
            <v>69</v>
          </cell>
          <cell r="BK359">
            <v>334</v>
          </cell>
          <cell r="BL359">
            <v>75</v>
          </cell>
          <cell r="BM359">
            <v>68</v>
          </cell>
          <cell r="BN359">
            <v>152</v>
          </cell>
          <cell r="BO359">
            <v>119</v>
          </cell>
          <cell r="BP359">
            <v>414</v>
          </cell>
          <cell r="BQ359">
            <v>13</v>
          </cell>
          <cell r="BR359">
            <v>14</v>
          </cell>
          <cell r="BS359">
            <v>30</v>
          </cell>
          <cell r="BT359">
            <v>68</v>
          </cell>
          <cell r="BU359">
            <v>125</v>
          </cell>
          <cell r="BV359">
            <v>873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18</v>
          </cell>
          <cell r="CC359">
            <v>20</v>
          </cell>
          <cell r="CD359">
            <v>78</v>
          </cell>
          <cell r="CE359">
            <v>68</v>
          </cell>
          <cell r="CF359">
            <v>184</v>
          </cell>
          <cell r="CG359">
            <v>10</v>
          </cell>
          <cell r="CH359">
            <v>8</v>
          </cell>
          <cell r="CI359">
            <v>128</v>
          </cell>
          <cell r="CJ359">
            <v>127</v>
          </cell>
          <cell r="CK359">
            <v>273</v>
          </cell>
          <cell r="CL359">
            <v>18</v>
          </cell>
          <cell r="CM359">
            <v>21</v>
          </cell>
          <cell r="CN359">
            <v>71</v>
          </cell>
          <cell r="CO359">
            <v>78</v>
          </cell>
          <cell r="CP359">
            <v>188</v>
          </cell>
          <cell r="CQ359">
            <v>645</v>
          </cell>
          <cell r="CR359">
            <v>0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113</v>
          </cell>
          <cell r="CX359">
            <v>111</v>
          </cell>
          <cell r="CY359">
            <v>111</v>
          </cell>
          <cell r="CZ359">
            <v>98</v>
          </cell>
          <cell r="DA359">
            <v>433</v>
          </cell>
          <cell r="DB359">
            <v>67</v>
          </cell>
          <cell r="DC359">
            <v>63</v>
          </cell>
          <cell r="DD359">
            <v>145</v>
          </cell>
          <cell r="DE359">
            <v>132</v>
          </cell>
          <cell r="DF359">
            <v>407</v>
          </cell>
          <cell r="DG359">
            <v>14</v>
          </cell>
          <cell r="DH359">
            <v>20</v>
          </cell>
          <cell r="DI359">
            <v>48</v>
          </cell>
          <cell r="DJ359">
            <v>70</v>
          </cell>
          <cell r="DK359">
            <v>152</v>
          </cell>
          <cell r="DL359">
            <v>992</v>
          </cell>
        </row>
        <row r="360">
          <cell r="A360" t="str">
            <v>МАППЧернышевскоеСЗФО</v>
          </cell>
          <cell r="B360" t="str">
            <v>Калининградский</v>
          </cell>
          <cell r="C360" t="str">
            <v>Чернышевское</v>
          </cell>
          <cell r="D360" t="str">
            <v>АПП</v>
          </cell>
          <cell r="E360" t="str">
            <v>МАПП</v>
          </cell>
          <cell r="F360" t="str">
            <v>да</v>
          </cell>
          <cell r="G360" t="str">
            <v>СЗФО</v>
          </cell>
          <cell r="H360" t="str">
            <v>Калининградская область</v>
          </cell>
          <cell r="I360" t="str">
            <v>Западный</v>
          </cell>
          <cell r="J360" t="str">
            <v>Сухопутный</v>
          </cell>
          <cell r="K360" t="str">
            <v>нет</v>
          </cell>
          <cell r="L360" t="str">
            <v>Литовская Республика</v>
          </cell>
          <cell r="M360" t="str">
            <v>Кибартай</v>
          </cell>
          <cell r="N360">
            <v>1460000</v>
          </cell>
          <cell r="O360">
            <v>79648</v>
          </cell>
          <cell r="P360">
            <v>33560</v>
          </cell>
          <cell r="Q360">
            <v>113208</v>
          </cell>
          <cell r="R360">
            <v>95478</v>
          </cell>
          <cell r="S360">
            <v>35397</v>
          </cell>
          <cell r="T360">
            <v>130875</v>
          </cell>
          <cell r="U360">
            <v>113208</v>
          </cell>
          <cell r="V360">
            <v>37498</v>
          </cell>
          <cell r="W360">
            <v>150706</v>
          </cell>
          <cell r="X360">
            <v>89701</v>
          </cell>
          <cell r="Y360">
            <v>30808</v>
          </cell>
          <cell r="Z360">
            <v>120509</v>
          </cell>
          <cell r="AA360">
            <v>515298</v>
          </cell>
          <cell r="AB360">
            <v>79999</v>
          </cell>
          <cell r="AC360">
            <v>28639</v>
          </cell>
          <cell r="AD360">
            <v>108638</v>
          </cell>
          <cell r="AE360">
            <v>92309</v>
          </cell>
          <cell r="AF360">
            <v>37780</v>
          </cell>
          <cell r="AG360">
            <v>130089</v>
          </cell>
          <cell r="AH360">
            <v>110791</v>
          </cell>
          <cell r="AI360">
            <v>40376</v>
          </cell>
          <cell r="AJ360">
            <v>151167</v>
          </cell>
          <cell r="AK360">
            <v>92722</v>
          </cell>
          <cell r="AL360">
            <v>34139</v>
          </cell>
          <cell r="AM360">
            <v>126861</v>
          </cell>
          <cell r="AN360">
            <v>516755</v>
          </cell>
          <cell r="AO360">
            <v>78980</v>
          </cell>
          <cell r="AP360">
            <v>28724</v>
          </cell>
          <cell r="AQ360">
            <v>107704</v>
          </cell>
          <cell r="AR360">
            <v>100930</v>
          </cell>
          <cell r="AS360">
            <v>35043</v>
          </cell>
          <cell r="AT360">
            <v>135973</v>
          </cell>
          <cell r="AU360">
            <v>120367</v>
          </cell>
          <cell r="AV360">
            <v>54907</v>
          </cell>
          <cell r="AW360">
            <v>175274</v>
          </cell>
          <cell r="AX360">
            <v>93462</v>
          </cell>
          <cell r="AY360">
            <v>37760</v>
          </cell>
          <cell r="AZ360">
            <v>131222</v>
          </cell>
          <cell r="BA360">
            <v>550173</v>
          </cell>
          <cell r="BB360">
            <v>37846</v>
          </cell>
          <cell r="BC360">
            <v>39490</v>
          </cell>
          <cell r="BD360">
            <v>14075</v>
          </cell>
          <cell r="BE360">
            <v>12262</v>
          </cell>
          <cell r="BF360">
            <v>103673</v>
          </cell>
          <cell r="BG360">
            <v>15152</v>
          </cell>
          <cell r="BH360">
            <v>16416</v>
          </cell>
          <cell r="BI360">
            <v>1538</v>
          </cell>
          <cell r="BJ360">
            <v>1510</v>
          </cell>
          <cell r="BK360">
            <v>34616</v>
          </cell>
          <cell r="BL360">
            <v>18930</v>
          </cell>
          <cell r="BM360">
            <v>19929</v>
          </cell>
          <cell r="BN360">
            <v>1962</v>
          </cell>
          <cell r="BO360">
            <v>1787</v>
          </cell>
          <cell r="BP360">
            <v>42608</v>
          </cell>
          <cell r="BQ360">
            <v>19273</v>
          </cell>
          <cell r="BR360">
            <v>18520</v>
          </cell>
          <cell r="BS360">
            <v>1478</v>
          </cell>
          <cell r="BT360">
            <v>1290</v>
          </cell>
          <cell r="BU360">
            <v>40561</v>
          </cell>
          <cell r="BV360">
            <v>221458</v>
          </cell>
          <cell r="BW360">
            <v>14173</v>
          </cell>
          <cell r="BX360">
            <v>16767</v>
          </cell>
          <cell r="BY360">
            <v>1418</v>
          </cell>
          <cell r="BZ360">
            <v>1210</v>
          </cell>
          <cell r="CA360">
            <v>33568</v>
          </cell>
          <cell r="CB360">
            <v>17461</v>
          </cell>
          <cell r="CC360">
            <v>18187</v>
          </cell>
          <cell r="CD360">
            <v>2043</v>
          </cell>
          <cell r="CE360">
            <v>1847</v>
          </cell>
          <cell r="CF360">
            <v>39538</v>
          </cell>
          <cell r="CG360">
            <v>17715</v>
          </cell>
          <cell r="CH360">
            <v>18956</v>
          </cell>
          <cell r="CI360">
            <v>2584</v>
          </cell>
          <cell r="CJ360">
            <v>2597</v>
          </cell>
          <cell r="CK360">
            <v>41852</v>
          </cell>
          <cell r="CL360">
            <v>18279</v>
          </cell>
          <cell r="CM360">
            <v>18401</v>
          </cell>
          <cell r="CN360">
            <v>2322</v>
          </cell>
          <cell r="CO360">
            <v>2419</v>
          </cell>
          <cell r="CP360">
            <v>41421</v>
          </cell>
          <cell r="CQ360">
            <v>156379</v>
          </cell>
          <cell r="CR360">
            <v>14312</v>
          </cell>
          <cell r="CS360">
            <v>16850</v>
          </cell>
          <cell r="CT360">
            <v>1749</v>
          </cell>
          <cell r="CU360">
            <v>1944</v>
          </cell>
          <cell r="CV360">
            <v>34855</v>
          </cell>
          <cell r="CW360">
            <v>24319</v>
          </cell>
          <cell r="CX360">
            <v>25738</v>
          </cell>
          <cell r="CY360">
            <v>5206</v>
          </cell>
          <cell r="CZ360">
            <v>5862</v>
          </cell>
          <cell r="DA360">
            <v>61125</v>
          </cell>
          <cell r="DB360">
            <v>36820</v>
          </cell>
          <cell r="DC360">
            <v>45402</v>
          </cell>
          <cell r="DD360">
            <v>9296</v>
          </cell>
          <cell r="DE360">
            <v>10545</v>
          </cell>
          <cell r="DF360">
            <v>102063</v>
          </cell>
          <cell r="DG360">
            <v>26674</v>
          </cell>
          <cell r="DH360">
            <v>25998</v>
          </cell>
          <cell r="DI360">
            <v>7539</v>
          </cell>
          <cell r="DJ360">
            <v>8239</v>
          </cell>
          <cell r="DK360">
            <v>68450</v>
          </cell>
          <cell r="DL360">
            <v>266493</v>
          </cell>
        </row>
        <row r="361">
          <cell r="A361" t="str">
            <v>ЖДППЧерняховскСЗФО</v>
          </cell>
          <cell r="B361" t="str">
            <v>Калининградский</v>
          </cell>
          <cell r="C361" t="str">
            <v>Черняховск</v>
          </cell>
          <cell r="D361" t="str">
            <v>ЖДПП</v>
          </cell>
          <cell r="E361" t="str">
            <v>ЖДПП</v>
          </cell>
          <cell r="F361" t="str">
            <v>да</v>
          </cell>
          <cell r="G361" t="str">
            <v>СЗФО</v>
          </cell>
          <cell r="H361" t="str">
            <v>Калининградская область</v>
          </cell>
          <cell r="I361" t="str">
            <v>Западный</v>
          </cell>
          <cell r="J361" t="str">
            <v>Сухопутный</v>
          </cell>
          <cell r="K361" t="str">
            <v>нет</v>
          </cell>
          <cell r="L361" t="str">
            <v>Литовская Республика</v>
          </cell>
          <cell r="M361" t="str">
            <v>Кибартай</v>
          </cell>
          <cell r="N361">
            <v>0</v>
          </cell>
          <cell r="O361">
            <v>1714</v>
          </cell>
          <cell r="P361">
            <v>935</v>
          </cell>
          <cell r="Q361">
            <v>2649</v>
          </cell>
          <cell r="R361">
            <v>1959</v>
          </cell>
          <cell r="S361">
            <v>893</v>
          </cell>
          <cell r="T361">
            <v>2852</v>
          </cell>
          <cell r="U361">
            <v>2005</v>
          </cell>
          <cell r="V361">
            <v>1269</v>
          </cell>
          <cell r="W361">
            <v>3274</v>
          </cell>
          <cell r="X361">
            <v>0</v>
          </cell>
          <cell r="Y361">
            <v>0</v>
          </cell>
          <cell r="Z361">
            <v>0</v>
          </cell>
          <cell r="AA361">
            <v>8775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  <cell r="DD361">
            <v>0</v>
          </cell>
          <cell r="DE361">
            <v>0</v>
          </cell>
          <cell r="DF361">
            <v>0</v>
          </cell>
          <cell r="DG361">
            <v>0</v>
          </cell>
          <cell r="DH361">
            <v>0</v>
          </cell>
          <cell r="DI361">
            <v>0</v>
          </cell>
          <cell r="DJ361">
            <v>0</v>
          </cell>
          <cell r="DK361">
            <v>0</v>
          </cell>
          <cell r="DL361">
            <v>0</v>
          </cell>
        </row>
        <row r="362">
          <cell r="A362" t="str">
            <v>ДАППЧертковоЮФО</v>
          </cell>
          <cell r="B362" t="str">
            <v>Ростовский</v>
          </cell>
          <cell r="C362" t="str">
            <v>Чертково</v>
          </cell>
          <cell r="D362" t="str">
            <v>АПП</v>
          </cell>
          <cell r="E362" t="str">
            <v>ДАПП</v>
          </cell>
          <cell r="F362" t="str">
            <v>да</v>
          </cell>
          <cell r="G362" t="str">
            <v>ЮФО</v>
          </cell>
          <cell r="H362" t="str">
            <v>Ростовская область</v>
          </cell>
          <cell r="I362" t="str">
            <v>Западный</v>
          </cell>
          <cell r="J362" t="str">
            <v>Сухопутный</v>
          </cell>
          <cell r="K362" t="str">
            <v>нет</v>
          </cell>
          <cell r="L362" t="str">
            <v>не применимо (ЛНР)</v>
          </cell>
          <cell r="M362" t="str">
            <v>Меловое</v>
          </cell>
          <cell r="N362">
            <v>0</v>
          </cell>
          <cell r="O362">
            <v>3723</v>
          </cell>
          <cell r="P362">
            <v>148026</v>
          </cell>
          <cell r="Q362">
            <v>151749</v>
          </cell>
          <cell r="R362">
            <v>5815</v>
          </cell>
          <cell r="S362">
            <v>183405</v>
          </cell>
          <cell r="T362">
            <v>189220</v>
          </cell>
          <cell r="U362">
            <v>9409</v>
          </cell>
          <cell r="V362">
            <v>183895</v>
          </cell>
          <cell r="W362">
            <v>193304</v>
          </cell>
          <cell r="X362">
            <v>5674</v>
          </cell>
          <cell r="Y362">
            <v>188231</v>
          </cell>
          <cell r="Z362">
            <v>193905</v>
          </cell>
          <cell r="AA362">
            <v>728178</v>
          </cell>
          <cell r="AB362">
            <v>4656</v>
          </cell>
          <cell r="AC362">
            <v>156668</v>
          </cell>
          <cell r="AD362">
            <v>161324</v>
          </cell>
          <cell r="AE362">
            <v>8707</v>
          </cell>
          <cell r="AF362">
            <v>205641</v>
          </cell>
          <cell r="AG362">
            <v>214348</v>
          </cell>
          <cell r="AH362">
            <v>15280</v>
          </cell>
          <cell r="AI362">
            <v>220299</v>
          </cell>
          <cell r="AJ362">
            <v>235579</v>
          </cell>
          <cell r="AK362">
            <v>13561</v>
          </cell>
          <cell r="AL362">
            <v>193337</v>
          </cell>
          <cell r="AM362">
            <v>206898</v>
          </cell>
          <cell r="AN362">
            <v>818149</v>
          </cell>
          <cell r="AO362">
            <v>6821</v>
          </cell>
          <cell r="AP362">
            <v>164303</v>
          </cell>
          <cell r="AQ362">
            <v>171124</v>
          </cell>
          <cell r="AR362">
            <v>12170</v>
          </cell>
          <cell r="AS362">
            <v>178707</v>
          </cell>
          <cell r="AT362">
            <v>190877</v>
          </cell>
          <cell r="AU362">
            <v>18009</v>
          </cell>
          <cell r="AV362">
            <v>206511</v>
          </cell>
          <cell r="AW362">
            <v>224520</v>
          </cell>
          <cell r="AX362">
            <v>11772</v>
          </cell>
          <cell r="AY362">
            <v>175396</v>
          </cell>
          <cell r="AZ362">
            <v>187168</v>
          </cell>
          <cell r="BA362">
            <v>773689</v>
          </cell>
          <cell r="BB362">
            <v>4858</v>
          </cell>
          <cell r="BC362">
            <v>4602</v>
          </cell>
          <cell r="BD362">
            <v>66811</v>
          </cell>
          <cell r="BE362">
            <v>64034</v>
          </cell>
          <cell r="BF362">
            <v>140305</v>
          </cell>
          <cell r="BG362">
            <v>171</v>
          </cell>
          <cell r="BH362">
            <v>143</v>
          </cell>
          <cell r="BI362">
            <v>607</v>
          </cell>
          <cell r="BJ362">
            <v>1704</v>
          </cell>
          <cell r="BK362">
            <v>2625</v>
          </cell>
          <cell r="BL362">
            <v>2175</v>
          </cell>
          <cell r="BM362">
            <v>1911</v>
          </cell>
          <cell r="BN362">
            <v>22838</v>
          </cell>
          <cell r="BO362">
            <v>22536</v>
          </cell>
          <cell r="BP362">
            <v>49460</v>
          </cell>
          <cell r="BQ362">
            <v>3161</v>
          </cell>
          <cell r="BR362">
            <v>2695</v>
          </cell>
          <cell r="BS362">
            <v>57527</v>
          </cell>
          <cell r="BT362">
            <v>41558</v>
          </cell>
          <cell r="BU362">
            <v>104941</v>
          </cell>
          <cell r="BV362">
            <v>297331</v>
          </cell>
          <cell r="BW362">
            <v>3619</v>
          </cell>
          <cell r="BX362">
            <v>2736</v>
          </cell>
          <cell r="BY362">
            <v>53030</v>
          </cell>
          <cell r="BZ362">
            <v>45325</v>
          </cell>
          <cell r="CA362">
            <v>104710</v>
          </cell>
          <cell r="CB362">
            <v>5326</v>
          </cell>
          <cell r="CC362">
            <v>5360</v>
          </cell>
          <cell r="CD362">
            <v>68402</v>
          </cell>
          <cell r="CE362">
            <v>62994</v>
          </cell>
          <cell r="CF362">
            <v>142082</v>
          </cell>
          <cell r="CG362">
            <v>10481</v>
          </cell>
          <cell r="CH362">
            <v>7277</v>
          </cell>
          <cell r="CI362">
            <v>94359</v>
          </cell>
          <cell r="CJ362">
            <v>89846</v>
          </cell>
          <cell r="CK362">
            <v>201963</v>
          </cell>
          <cell r="CL362">
            <v>5246</v>
          </cell>
          <cell r="CM362">
            <v>4045</v>
          </cell>
          <cell r="CN362">
            <v>87060</v>
          </cell>
          <cell r="CO362">
            <v>95934</v>
          </cell>
          <cell r="CP362">
            <v>192285</v>
          </cell>
          <cell r="CQ362">
            <v>641040</v>
          </cell>
          <cell r="CR362">
            <v>4896</v>
          </cell>
          <cell r="CS362">
            <v>3702</v>
          </cell>
          <cell r="CT362">
            <v>55642</v>
          </cell>
          <cell r="CU362">
            <v>53947</v>
          </cell>
          <cell r="CV362">
            <v>118187</v>
          </cell>
          <cell r="CW362">
            <v>6428</v>
          </cell>
          <cell r="CX362">
            <v>6199</v>
          </cell>
          <cell r="CY362">
            <v>48600</v>
          </cell>
          <cell r="CZ362">
            <v>29610</v>
          </cell>
          <cell r="DA362">
            <v>90837</v>
          </cell>
          <cell r="DB362">
            <v>14548</v>
          </cell>
          <cell r="DC362">
            <v>14244</v>
          </cell>
          <cell r="DD362">
            <v>50969</v>
          </cell>
          <cell r="DE362">
            <v>48092</v>
          </cell>
          <cell r="DF362">
            <v>127853</v>
          </cell>
          <cell r="DG362">
            <v>24950</v>
          </cell>
          <cell r="DH362">
            <v>24109</v>
          </cell>
          <cell r="DI362">
            <v>41398</v>
          </cell>
          <cell r="DJ362">
            <v>34918</v>
          </cell>
          <cell r="DK362">
            <v>125375</v>
          </cell>
          <cell r="DL362">
            <v>462252</v>
          </cell>
        </row>
        <row r="363">
          <cell r="A363" t="str">
            <v>ЖДППЧертковоЮФО</v>
          </cell>
          <cell r="B363" t="str">
            <v>Ростовский</v>
          </cell>
          <cell r="C363" t="str">
            <v>Чертково</v>
          </cell>
          <cell r="D363" t="str">
            <v>ЖДПП</v>
          </cell>
          <cell r="E363" t="str">
            <v>ЖДПП</v>
          </cell>
          <cell r="F363" t="str">
            <v>нет</v>
          </cell>
          <cell r="G363" t="str">
            <v>ЮФО</v>
          </cell>
          <cell r="H363" t="str">
            <v>Ростовская область</v>
          </cell>
          <cell r="I363" t="str">
            <v>Западный</v>
          </cell>
          <cell r="J363" t="str">
            <v>Сухопутный</v>
          </cell>
          <cell r="K363" t="str">
            <v>нет</v>
          </cell>
          <cell r="L363" t="str">
            <v>не применимо (ЛНР)</v>
          </cell>
          <cell r="M363" t="str">
            <v>Зариновка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C363">
            <v>0</v>
          </cell>
          <cell r="DD363">
            <v>0</v>
          </cell>
          <cell r="DE363">
            <v>0</v>
          </cell>
          <cell r="DF363">
            <v>0</v>
          </cell>
          <cell r="DG363">
            <v>0</v>
          </cell>
          <cell r="DH363">
            <v>0</v>
          </cell>
          <cell r="DI363">
            <v>0</v>
          </cell>
          <cell r="DJ363">
            <v>0</v>
          </cell>
          <cell r="DK363">
            <v>0</v>
          </cell>
          <cell r="DL363">
            <v>0</v>
          </cell>
        </row>
        <row r="364">
          <cell r="A364" t="str">
            <v>ВППЧита (Кадала)ДФО</v>
          </cell>
          <cell r="B364" t="str">
            <v>Читинский</v>
          </cell>
          <cell r="C364" t="str">
            <v>Чита (Кадала)</v>
          </cell>
          <cell r="D364" t="str">
            <v>ВПП</v>
          </cell>
          <cell r="E364" t="str">
            <v>ВПП</v>
          </cell>
          <cell r="F364" t="str">
            <v>да</v>
          </cell>
          <cell r="G364" t="str">
            <v>ДФО</v>
          </cell>
          <cell r="H364" t="str">
            <v>Забайкальский край</v>
          </cell>
          <cell r="I364" t="str">
            <v>Не является признаком отнесения к МТК</v>
          </cell>
          <cell r="J364" t="str">
            <v>Не является признаком отнесения к МТК</v>
          </cell>
          <cell r="K364" t="str">
            <v>нет</v>
          </cell>
          <cell r="L364" t="str">
            <v>не применимо</v>
          </cell>
          <cell r="M364" t="str">
            <v>не применимо</v>
          </cell>
          <cell r="N364">
            <v>0</v>
          </cell>
          <cell r="O364">
            <v>4732</v>
          </cell>
          <cell r="P364">
            <v>9</v>
          </cell>
          <cell r="Q364">
            <v>4741</v>
          </cell>
          <cell r="R364">
            <v>4110</v>
          </cell>
          <cell r="S364">
            <v>6</v>
          </cell>
          <cell r="T364">
            <v>4116</v>
          </cell>
          <cell r="U364">
            <v>3679</v>
          </cell>
          <cell r="V364">
            <v>248</v>
          </cell>
          <cell r="W364">
            <v>3927</v>
          </cell>
          <cell r="X364">
            <v>4892</v>
          </cell>
          <cell r="Y364">
            <v>987</v>
          </cell>
          <cell r="Z364">
            <v>5879</v>
          </cell>
          <cell r="AA364">
            <v>18663</v>
          </cell>
          <cell r="AB364">
            <v>4302</v>
          </cell>
          <cell r="AC364">
            <v>620</v>
          </cell>
          <cell r="AD364">
            <v>4922</v>
          </cell>
          <cell r="AE364">
            <v>4267</v>
          </cell>
          <cell r="AF364">
            <v>462</v>
          </cell>
          <cell r="AG364">
            <v>4729</v>
          </cell>
          <cell r="AH364">
            <v>5257</v>
          </cell>
          <cell r="AI364">
            <v>2209</v>
          </cell>
          <cell r="AJ364">
            <v>7466</v>
          </cell>
          <cell r="AK364">
            <v>8152</v>
          </cell>
          <cell r="AL364">
            <v>1133</v>
          </cell>
          <cell r="AM364">
            <v>9285</v>
          </cell>
          <cell r="AN364">
            <v>26402</v>
          </cell>
          <cell r="AO364">
            <v>4883</v>
          </cell>
          <cell r="AP364">
            <v>839</v>
          </cell>
          <cell r="AQ364">
            <v>5722</v>
          </cell>
          <cell r="AR364">
            <v>7778</v>
          </cell>
          <cell r="AS364">
            <v>1670</v>
          </cell>
          <cell r="AT364">
            <v>9448</v>
          </cell>
          <cell r="AU364">
            <v>8860</v>
          </cell>
          <cell r="AV364">
            <v>3765</v>
          </cell>
          <cell r="AW364">
            <v>12625</v>
          </cell>
          <cell r="AX364">
            <v>9509</v>
          </cell>
          <cell r="AY364">
            <v>3259</v>
          </cell>
          <cell r="AZ364">
            <v>12768</v>
          </cell>
          <cell r="BA364">
            <v>40563</v>
          </cell>
          <cell r="BB364">
            <v>4433</v>
          </cell>
          <cell r="BC364">
            <v>3594</v>
          </cell>
          <cell r="BD364">
            <v>175</v>
          </cell>
          <cell r="BE364">
            <v>196</v>
          </cell>
          <cell r="BF364">
            <v>8398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26</v>
          </cell>
          <cell r="BM364">
            <v>0</v>
          </cell>
          <cell r="BN364">
            <v>0</v>
          </cell>
          <cell r="BO364">
            <v>0</v>
          </cell>
          <cell r="BP364">
            <v>26</v>
          </cell>
          <cell r="BQ364">
            <v>0</v>
          </cell>
          <cell r="BR364">
            <v>0</v>
          </cell>
          <cell r="BS364">
            <v>617</v>
          </cell>
          <cell r="BT364">
            <v>4</v>
          </cell>
          <cell r="BU364">
            <v>621</v>
          </cell>
          <cell r="BV364">
            <v>9045</v>
          </cell>
          <cell r="BW364">
            <v>0</v>
          </cell>
          <cell r="BX364">
            <v>0</v>
          </cell>
          <cell r="BY364">
            <v>266</v>
          </cell>
          <cell r="BZ364">
            <v>1</v>
          </cell>
          <cell r="CA364">
            <v>267</v>
          </cell>
          <cell r="CB364">
            <v>0</v>
          </cell>
          <cell r="CC364">
            <v>0</v>
          </cell>
          <cell r="CD364">
            <v>800</v>
          </cell>
          <cell r="CE364">
            <v>2</v>
          </cell>
          <cell r="CF364">
            <v>802</v>
          </cell>
          <cell r="CG364">
            <v>357</v>
          </cell>
          <cell r="CH364">
            <v>360</v>
          </cell>
          <cell r="CI364">
            <v>6</v>
          </cell>
          <cell r="CJ364">
            <v>6</v>
          </cell>
          <cell r="CK364">
            <v>729</v>
          </cell>
          <cell r="CL364">
            <v>70</v>
          </cell>
          <cell r="CM364">
            <v>40</v>
          </cell>
          <cell r="CN364">
            <v>0</v>
          </cell>
          <cell r="CO364">
            <v>0</v>
          </cell>
          <cell r="CP364">
            <v>110</v>
          </cell>
          <cell r="CQ364">
            <v>1908</v>
          </cell>
          <cell r="CR364">
            <v>45</v>
          </cell>
          <cell r="CS364">
            <v>53</v>
          </cell>
          <cell r="CT364">
            <v>0</v>
          </cell>
          <cell r="CU364">
            <v>5</v>
          </cell>
          <cell r="CV364">
            <v>103</v>
          </cell>
          <cell r="CW364">
            <v>28</v>
          </cell>
          <cell r="CX364">
            <v>20</v>
          </cell>
          <cell r="CY364">
            <v>6</v>
          </cell>
          <cell r="CZ364">
            <v>0</v>
          </cell>
          <cell r="DA364">
            <v>54</v>
          </cell>
          <cell r="DB364">
            <v>18</v>
          </cell>
          <cell r="DC364">
            <v>21</v>
          </cell>
          <cell r="DD364">
            <v>10</v>
          </cell>
          <cell r="DE364">
            <v>8</v>
          </cell>
          <cell r="DF364">
            <v>57</v>
          </cell>
          <cell r="DG364">
            <v>0</v>
          </cell>
          <cell r="DH364">
            <v>4</v>
          </cell>
          <cell r="DI364">
            <v>0</v>
          </cell>
          <cell r="DJ364">
            <v>0</v>
          </cell>
          <cell r="DK364">
            <v>4</v>
          </cell>
          <cell r="DL364">
            <v>218</v>
          </cell>
        </row>
        <row r="365">
          <cell r="A365" t="str">
            <v>ВППЧкаловскийЦФО</v>
          </cell>
          <cell r="B365" t="str">
            <v>Центральный аппарат</v>
          </cell>
          <cell r="C365" t="str">
            <v>Чкаловский</v>
          </cell>
          <cell r="D365" t="str">
            <v>ВПП</v>
          </cell>
          <cell r="E365" t="str">
            <v>ВПП</v>
          </cell>
          <cell r="F365" t="str">
            <v>да</v>
          </cell>
          <cell r="G365" t="str">
            <v>ЦФО</v>
          </cell>
          <cell r="H365" t="str">
            <v>Московская область</v>
          </cell>
          <cell r="I365" t="str">
            <v>Не является признаком отнесения к МТК</v>
          </cell>
          <cell r="J365" t="str">
            <v>Не является признаком отнесения к МТК</v>
          </cell>
          <cell r="K365" t="str">
            <v>нет</v>
          </cell>
          <cell r="L365" t="str">
            <v>не применимо</v>
          </cell>
          <cell r="M365" t="str">
            <v>не применимо</v>
          </cell>
          <cell r="N365">
            <v>0</v>
          </cell>
          <cell r="O365">
            <v>8453</v>
          </cell>
          <cell r="P365">
            <v>257</v>
          </cell>
          <cell r="Q365">
            <v>8710</v>
          </cell>
          <cell r="R365">
            <v>9509</v>
          </cell>
          <cell r="S365">
            <v>248</v>
          </cell>
          <cell r="T365">
            <v>9757</v>
          </cell>
          <cell r="U365">
            <v>9446</v>
          </cell>
          <cell r="V365">
            <v>1315</v>
          </cell>
          <cell r="W365">
            <v>10761</v>
          </cell>
          <cell r="X365">
            <v>12244</v>
          </cell>
          <cell r="Y365">
            <v>285</v>
          </cell>
          <cell r="Z365">
            <v>12529</v>
          </cell>
          <cell r="AA365">
            <v>41757</v>
          </cell>
          <cell r="AB365">
            <v>10988</v>
          </cell>
          <cell r="AC365">
            <v>203</v>
          </cell>
          <cell r="AD365">
            <v>11191</v>
          </cell>
          <cell r="AE365">
            <v>11573</v>
          </cell>
          <cell r="AF365">
            <v>177</v>
          </cell>
          <cell r="AG365">
            <v>11750</v>
          </cell>
          <cell r="AH365">
            <v>8621</v>
          </cell>
          <cell r="AI365">
            <v>997</v>
          </cell>
          <cell r="AJ365">
            <v>9618</v>
          </cell>
          <cell r="AK365">
            <v>14382</v>
          </cell>
          <cell r="AL365">
            <v>419</v>
          </cell>
          <cell r="AM365">
            <v>14801</v>
          </cell>
          <cell r="AN365">
            <v>47360</v>
          </cell>
          <cell r="AO365">
            <v>11289</v>
          </cell>
          <cell r="AP365">
            <v>160</v>
          </cell>
          <cell r="AQ365">
            <v>11449</v>
          </cell>
          <cell r="AR365">
            <v>10996</v>
          </cell>
          <cell r="AS365">
            <v>248</v>
          </cell>
          <cell r="AT365">
            <v>11244</v>
          </cell>
          <cell r="AU365">
            <v>13981</v>
          </cell>
          <cell r="AV365">
            <v>1850</v>
          </cell>
          <cell r="AW365">
            <v>15831</v>
          </cell>
          <cell r="AX365">
            <v>12897</v>
          </cell>
          <cell r="AY365">
            <v>308</v>
          </cell>
          <cell r="AZ365">
            <v>13205</v>
          </cell>
          <cell r="BA365">
            <v>51729</v>
          </cell>
          <cell r="BB365">
            <v>5107</v>
          </cell>
          <cell r="BC365">
            <v>5602</v>
          </cell>
          <cell r="BD365">
            <v>30</v>
          </cell>
          <cell r="BE365">
            <v>52</v>
          </cell>
          <cell r="BF365">
            <v>10791</v>
          </cell>
          <cell r="BG365">
            <v>6100</v>
          </cell>
          <cell r="BH365">
            <v>5045</v>
          </cell>
          <cell r="BI365">
            <v>793</v>
          </cell>
          <cell r="BJ365">
            <v>1099</v>
          </cell>
          <cell r="BK365">
            <v>13037</v>
          </cell>
          <cell r="BL365">
            <v>6023</v>
          </cell>
          <cell r="BM365">
            <v>6267</v>
          </cell>
          <cell r="BN365">
            <v>1089</v>
          </cell>
          <cell r="BO365">
            <v>794</v>
          </cell>
          <cell r="BP365">
            <v>14173</v>
          </cell>
          <cell r="BQ365">
            <v>7311</v>
          </cell>
          <cell r="BR365">
            <v>8174</v>
          </cell>
          <cell r="BS365">
            <v>357</v>
          </cell>
          <cell r="BT365">
            <v>247</v>
          </cell>
          <cell r="BU365">
            <v>16089</v>
          </cell>
          <cell r="BV365">
            <v>54090</v>
          </cell>
          <cell r="BW365">
            <v>5957</v>
          </cell>
          <cell r="BX365">
            <v>5582</v>
          </cell>
          <cell r="BY365">
            <v>97</v>
          </cell>
          <cell r="BZ365">
            <v>85</v>
          </cell>
          <cell r="CA365">
            <v>11721</v>
          </cell>
          <cell r="CB365">
            <v>6619</v>
          </cell>
          <cell r="CC365">
            <v>6220</v>
          </cell>
          <cell r="CD365">
            <v>142</v>
          </cell>
          <cell r="CE365">
            <v>122</v>
          </cell>
          <cell r="CF365">
            <v>13103</v>
          </cell>
          <cell r="CG365">
            <v>6241</v>
          </cell>
          <cell r="CH365">
            <v>6089</v>
          </cell>
          <cell r="CI365">
            <v>1922</v>
          </cell>
          <cell r="CJ365">
            <v>1758</v>
          </cell>
          <cell r="CK365">
            <v>16010</v>
          </cell>
          <cell r="CL365">
            <v>7352</v>
          </cell>
          <cell r="CM365">
            <v>6947</v>
          </cell>
          <cell r="CN365">
            <v>487</v>
          </cell>
          <cell r="CO365">
            <v>151</v>
          </cell>
          <cell r="CP365">
            <v>14937</v>
          </cell>
          <cell r="CQ365">
            <v>55771</v>
          </cell>
          <cell r="CR365">
            <v>7247</v>
          </cell>
          <cell r="CS365">
            <v>5940</v>
          </cell>
          <cell r="CT365">
            <v>239</v>
          </cell>
          <cell r="CU365">
            <v>44</v>
          </cell>
          <cell r="CV365">
            <v>13470</v>
          </cell>
          <cell r="CW365">
            <v>1260</v>
          </cell>
          <cell r="CX365">
            <v>2123</v>
          </cell>
          <cell r="CY365">
            <v>13</v>
          </cell>
          <cell r="CZ365">
            <v>64</v>
          </cell>
          <cell r="DA365">
            <v>3460</v>
          </cell>
          <cell r="DB365">
            <v>2896</v>
          </cell>
          <cell r="DC365">
            <v>3114</v>
          </cell>
          <cell r="DD365">
            <v>2050</v>
          </cell>
          <cell r="DE365">
            <v>1838</v>
          </cell>
          <cell r="DF365">
            <v>9898</v>
          </cell>
          <cell r="DG365">
            <v>1823</v>
          </cell>
          <cell r="DH365">
            <v>2185</v>
          </cell>
          <cell r="DI365">
            <v>46</v>
          </cell>
          <cell r="DJ365">
            <v>69</v>
          </cell>
          <cell r="DK365">
            <v>4123</v>
          </cell>
          <cell r="DL365">
            <v>30951</v>
          </cell>
        </row>
        <row r="366">
          <cell r="A366" t="str">
            <v>ЖДППСоловьевскДФО</v>
          </cell>
          <cell r="B366" t="str">
            <v>Читинский</v>
          </cell>
          <cell r="C366" t="str">
            <v>Соловьевск</v>
          </cell>
          <cell r="D366" t="str">
            <v>ЖДПП</v>
          </cell>
          <cell r="E366" t="str">
            <v>ЖДПП</v>
          </cell>
          <cell r="F366" t="str">
            <v>да</v>
          </cell>
          <cell r="G366" t="str">
            <v>ДФО</v>
          </cell>
          <cell r="H366" t="str">
            <v>Забайкальский край</v>
          </cell>
          <cell r="I366" t="str">
            <v>Восток</v>
          </cell>
          <cell r="J366" t="str">
            <v>РМК</v>
          </cell>
          <cell r="K366" t="str">
            <v>нет</v>
          </cell>
          <cell r="L366" t="str">
            <v>Монголия</v>
          </cell>
          <cell r="M366" t="str">
            <v>Эрэнцав</v>
          </cell>
          <cell r="N366">
            <v>0</v>
          </cell>
          <cell r="O366">
            <v>0</v>
          </cell>
          <cell r="P366">
            <v>208</v>
          </cell>
          <cell r="Q366">
            <v>208</v>
          </cell>
          <cell r="R366">
            <v>0</v>
          </cell>
          <cell r="S366">
            <v>218</v>
          </cell>
          <cell r="T366">
            <v>218</v>
          </cell>
          <cell r="U366">
            <v>0</v>
          </cell>
          <cell r="V366">
            <v>202</v>
          </cell>
          <cell r="W366">
            <v>202</v>
          </cell>
          <cell r="X366">
            <v>0</v>
          </cell>
          <cell r="Y366">
            <v>240</v>
          </cell>
          <cell r="Z366">
            <v>240</v>
          </cell>
          <cell r="AA366">
            <v>868</v>
          </cell>
          <cell r="AB366">
            <v>0</v>
          </cell>
          <cell r="AC366">
            <v>238</v>
          </cell>
          <cell r="AD366">
            <v>238</v>
          </cell>
          <cell r="AE366">
            <v>0</v>
          </cell>
          <cell r="AF366">
            <v>290</v>
          </cell>
          <cell r="AG366">
            <v>290</v>
          </cell>
          <cell r="AH366">
            <v>0</v>
          </cell>
          <cell r="AI366">
            <v>278</v>
          </cell>
          <cell r="AJ366">
            <v>278</v>
          </cell>
          <cell r="AK366">
            <v>0</v>
          </cell>
          <cell r="AL366">
            <v>298</v>
          </cell>
          <cell r="AM366">
            <v>298</v>
          </cell>
          <cell r="AN366">
            <v>1104</v>
          </cell>
          <cell r="AO366">
            <v>0</v>
          </cell>
          <cell r="AP366">
            <v>250</v>
          </cell>
          <cell r="AQ366">
            <v>250</v>
          </cell>
          <cell r="AR366">
            <v>2</v>
          </cell>
          <cell r="AS366">
            <v>362</v>
          </cell>
          <cell r="AT366">
            <v>364</v>
          </cell>
          <cell r="AU366">
            <v>1278</v>
          </cell>
          <cell r="AV366">
            <v>326</v>
          </cell>
          <cell r="AW366">
            <v>1604</v>
          </cell>
          <cell r="AX366">
            <v>0</v>
          </cell>
          <cell r="AY366">
            <v>340</v>
          </cell>
          <cell r="AZ366">
            <v>340</v>
          </cell>
          <cell r="BA366">
            <v>2558</v>
          </cell>
          <cell r="BB366">
            <v>0</v>
          </cell>
          <cell r="BC366">
            <v>0</v>
          </cell>
          <cell r="BD366">
            <v>150</v>
          </cell>
          <cell r="BE366">
            <v>146</v>
          </cell>
          <cell r="BF366">
            <v>296</v>
          </cell>
          <cell r="BG366">
            <v>0</v>
          </cell>
          <cell r="BH366">
            <v>0</v>
          </cell>
          <cell r="BI366">
            <v>145</v>
          </cell>
          <cell r="BJ366">
            <v>145</v>
          </cell>
          <cell r="BK366">
            <v>290</v>
          </cell>
          <cell r="BL366">
            <v>0</v>
          </cell>
          <cell r="BM366">
            <v>0</v>
          </cell>
          <cell r="BN366">
            <v>127</v>
          </cell>
          <cell r="BO366">
            <v>127</v>
          </cell>
          <cell r="BP366">
            <v>254</v>
          </cell>
          <cell r="BQ366">
            <v>0</v>
          </cell>
          <cell r="BR366">
            <v>0</v>
          </cell>
          <cell r="BS366">
            <v>91</v>
          </cell>
          <cell r="BT366">
            <v>91</v>
          </cell>
          <cell r="BU366">
            <v>182</v>
          </cell>
          <cell r="BV366">
            <v>1022</v>
          </cell>
          <cell r="BW366">
            <v>0</v>
          </cell>
          <cell r="BX366">
            <v>0</v>
          </cell>
          <cell r="BY366">
            <v>76</v>
          </cell>
          <cell r="BZ366">
            <v>76</v>
          </cell>
          <cell r="CA366">
            <v>152</v>
          </cell>
          <cell r="CB366">
            <v>0</v>
          </cell>
          <cell r="CC366">
            <v>0</v>
          </cell>
          <cell r="CD366">
            <v>73</v>
          </cell>
          <cell r="CE366">
            <v>73</v>
          </cell>
          <cell r="CF366">
            <v>146</v>
          </cell>
          <cell r="CG366">
            <v>0</v>
          </cell>
          <cell r="CH366">
            <v>0</v>
          </cell>
          <cell r="CI366">
            <v>52</v>
          </cell>
          <cell r="CJ366">
            <v>52</v>
          </cell>
          <cell r="CK366">
            <v>104</v>
          </cell>
          <cell r="CL366">
            <v>0</v>
          </cell>
          <cell r="CM366">
            <v>0</v>
          </cell>
          <cell r="CN366">
            <v>56</v>
          </cell>
          <cell r="CO366">
            <v>56</v>
          </cell>
          <cell r="CP366">
            <v>112</v>
          </cell>
          <cell r="CQ366">
            <v>514</v>
          </cell>
          <cell r="CR366">
            <v>0</v>
          </cell>
          <cell r="CS366">
            <v>0</v>
          </cell>
          <cell r="CT366">
            <v>51</v>
          </cell>
          <cell r="CU366">
            <v>51</v>
          </cell>
          <cell r="CV366">
            <v>102</v>
          </cell>
          <cell r="CW366">
            <v>0</v>
          </cell>
          <cell r="CX366">
            <v>0</v>
          </cell>
          <cell r="CY366">
            <v>93</v>
          </cell>
          <cell r="CZ366">
            <v>93</v>
          </cell>
          <cell r="DA366">
            <v>186</v>
          </cell>
          <cell r="DB366">
            <v>0</v>
          </cell>
          <cell r="DC366">
            <v>0</v>
          </cell>
          <cell r="DD366">
            <v>138</v>
          </cell>
          <cell r="DE366">
            <v>138</v>
          </cell>
          <cell r="DF366">
            <v>276</v>
          </cell>
          <cell r="DG366">
            <v>0</v>
          </cell>
          <cell r="DH366">
            <v>0</v>
          </cell>
          <cell r="DI366">
            <v>147</v>
          </cell>
          <cell r="DJ366">
            <v>147</v>
          </cell>
          <cell r="DK366">
            <v>294</v>
          </cell>
          <cell r="DL366">
            <v>858</v>
          </cell>
        </row>
        <row r="367">
          <cell r="A367" t="str">
            <v>МППШахтерскДФО</v>
          </cell>
          <cell r="B367" t="str">
            <v>Владивостокский</v>
          </cell>
          <cell r="C367" t="str">
            <v>Шахтерск</v>
          </cell>
          <cell r="D367" t="str">
            <v>МПП</v>
          </cell>
          <cell r="E367" t="str">
            <v>МПП</v>
          </cell>
          <cell r="F367" t="str">
            <v>да</v>
          </cell>
          <cell r="G367" t="str">
            <v>ДФО</v>
          </cell>
          <cell r="H367" t="str">
            <v>Сахалинская область</v>
          </cell>
          <cell r="I367" t="str">
            <v>Арктика</v>
          </cell>
          <cell r="J367" t="str">
            <v>Морской</v>
          </cell>
          <cell r="K367" t="str">
            <v>нет</v>
          </cell>
          <cell r="L367" t="str">
            <v>не применимо</v>
          </cell>
          <cell r="M367" t="str">
            <v>не применимо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25</v>
          </cell>
          <cell r="AS367">
            <v>1834</v>
          </cell>
          <cell r="AT367">
            <v>1859</v>
          </cell>
          <cell r="AU367">
            <v>12</v>
          </cell>
          <cell r="AV367">
            <v>2440</v>
          </cell>
          <cell r="AW367">
            <v>2452</v>
          </cell>
          <cell r="AX367">
            <v>2</v>
          </cell>
          <cell r="AY367">
            <v>1035</v>
          </cell>
          <cell r="AZ367">
            <v>1037</v>
          </cell>
          <cell r="BA367">
            <v>5348</v>
          </cell>
          <cell r="BB367">
            <v>0</v>
          </cell>
          <cell r="BC367">
            <v>0</v>
          </cell>
          <cell r="BD367">
            <v>86</v>
          </cell>
          <cell r="BE367">
            <v>22</v>
          </cell>
          <cell r="BF367">
            <v>108</v>
          </cell>
          <cell r="BG367">
            <v>32</v>
          </cell>
          <cell r="BH367">
            <v>37</v>
          </cell>
          <cell r="BI367">
            <v>1151</v>
          </cell>
          <cell r="BJ367">
            <v>1216</v>
          </cell>
          <cell r="BK367">
            <v>2436</v>
          </cell>
          <cell r="BL367">
            <v>14</v>
          </cell>
          <cell r="BM367">
            <v>41</v>
          </cell>
          <cell r="BN367">
            <v>1545</v>
          </cell>
          <cell r="BO367">
            <v>1557</v>
          </cell>
          <cell r="BP367">
            <v>3157</v>
          </cell>
          <cell r="BQ367">
            <v>11</v>
          </cell>
          <cell r="BR367">
            <v>13</v>
          </cell>
          <cell r="BS367">
            <v>635</v>
          </cell>
          <cell r="BT367">
            <v>631</v>
          </cell>
          <cell r="BU367">
            <v>1290</v>
          </cell>
          <cell r="BV367">
            <v>6991</v>
          </cell>
          <cell r="BW367">
            <v>0</v>
          </cell>
          <cell r="BX367">
            <v>0</v>
          </cell>
          <cell r="BY367">
            <v>39</v>
          </cell>
          <cell r="BZ367">
            <v>0</v>
          </cell>
          <cell r="CA367">
            <v>39</v>
          </cell>
          <cell r="CB367">
            <v>15</v>
          </cell>
          <cell r="CC367">
            <v>15</v>
          </cell>
          <cell r="CD367">
            <v>1231</v>
          </cell>
          <cell r="CE367">
            <v>1184</v>
          </cell>
          <cell r="CF367">
            <v>2445</v>
          </cell>
          <cell r="CG367">
            <v>9</v>
          </cell>
          <cell r="CH367">
            <v>14</v>
          </cell>
          <cell r="CI367">
            <v>1132</v>
          </cell>
          <cell r="CJ367">
            <v>1181</v>
          </cell>
          <cell r="CK367">
            <v>2336</v>
          </cell>
          <cell r="CL367">
            <v>0</v>
          </cell>
          <cell r="CM367">
            <v>0</v>
          </cell>
          <cell r="CN367">
            <v>499</v>
          </cell>
          <cell r="CO367">
            <v>560</v>
          </cell>
          <cell r="CP367">
            <v>1059</v>
          </cell>
          <cell r="CQ367">
            <v>5879</v>
          </cell>
          <cell r="CR367">
            <v>0</v>
          </cell>
          <cell r="CS367">
            <v>0</v>
          </cell>
          <cell r="CT367">
            <v>0</v>
          </cell>
          <cell r="CU367">
            <v>0</v>
          </cell>
          <cell r="CV367">
            <v>0</v>
          </cell>
          <cell r="CW367">
            <v>33</v>
          </cell>
          <cell r="CX367">
            <v>16</v>
          </cell>
          <cell r="CY367">
            <v>1338</v>
          </cell>
          <cell r="CZ367">
            <v>1228</v>
          </cell>
          <cell r="DA367">
            <v>2615</v>
          </cell>
          <cell r="DB367">
            <v>22</v>
          </cell>
          <cell r="DC367">
            <v>21</v>
          </cell>
          <cell r="DD367">
            <v>1252</v>
          </cell>
          <cell r="DE367">
            <v>1275</v>
          </cell>
          <cell r="DF367">
            <v>2570</v>
          </cell>
          <cell r="DG367">
            <v>2</v>
          </cell>
          <cell r="DH367">
            <v>2</v>
          </cell>
          <cell r="DI367">
            <v>835</v>
          </cell>
          <cell r="DJ367">
            <v>837</v>
          </cell>
          <cell r="DK367">
            <v>1676</v>
          </cell>
          <cell r="DL367">
            <v>6861</v>
          </cell>
        </row>
        <row r="368">
          <cell r="A368" t="str">
            <v>МАППШебекиноЦФО</v>
          </cell>
          <cell r="B368" t="str">
            <v>Белгородский</v>
          </cell>
          <cell r="C368" t="str">
            <v>Шебекино</v>
          </cell>
          <cell r="D368" t="str">
            <v>АПП</v>
          </cell>
          <cell r="E368" t="str">
            <v>МАПП</v>
          </cell>
          <cell r="F368" t="str">
            <v>да</v>
          </cell>
          <cell r="G368" t="str">
            <v>ЦФО</v>
          </cell>
          <cell r="H368" t="str">
            <v>Белгородская область</v>
          </cell>
          <cell r="I368" t="str">
            <v>Западный</v>
          </cell>
          <cell r="J368" t="str">
            <v>Сухопутный</v>
          </cell>
          <cell r="K368" t="str">
            <v>нет</v>
          </cell>
          <cell r="L368" t="str">
            <v>Украина</v>
          </cell>
          <cell r="M368" t="str">
            <v>Плетеновка</v>
          </cell>
          <cell r="N368">
            <v>1752000</v>
          </cell>
          <cell r="O368">
            <v>18564</v>
          </cell>
          <cell r="P368">
            <v>134726</v>
          </cell>
          <cell r="Q368">
            <v>153290</v>
          </cell>
          <cell r="R368">
            <v>31192</v>
          </cell>
          <cell r="S368">
            <v>167722</v>
          </cell>
          <cell r="T368">
            <v>198914</v>
          </cell>
          <cell r="U368">
            <v>39999</v>
          </cell>
          <cell r="V368">
            <v>185434</v>
          </cell>
          <cell r="W368">
            <v>225433</v>
          </cell>
          <cell r="X368">
            <v>48937</v>
          </cell>
          <cell r="Y368">
            <v>167443</v>
          </cell>
          <cell r="Z368">
            <v>216380</v>
          </cell>
          <cell r="AA368">
            <v>794017</v>
          </cell>
          <cell r="AB368">
            <v>35269</v>
          </cell>
          <cell r="AC368">
            <v>129175</v>
          </cell>
          <cell r="AD368">
            <v>164444</v>
          </cell>
          <cell r="AE368">
            <v>51941</v>
          </cell>
          <cell r="AF368">
            <v>152679</v>
          </cell>
          <cell r="AG368">
            <v>204620</v>
          </cell>
          <cell r="AH368">
            <v>45647</v>
          </cell>
          <cell r="AI368">
            <v>171830</v>
          </cell>
          <cell r="AJ368">
            <v>217477</v>
          </cell>
          <cell r="AK368">
            <v>42097</v>
          </cell>
          <cell r="AL368">
            <v>148593</v>
          </cell>
          <cell r="AM368">
            <v>190690</v>
          </cell>
          <cell r="AN368">
            <v>777231</v>
          </cell>
          <cell r="AO368">
            <v>28086</v>
          </cell>
          <cell r="AP368">
            <v>100175</v>
          </cell>
          <cell r="AQ368">
            <v>128261</v>
          </cell>
          <cell r="AR368">
            <v>43258</v>
          </cell>
          <cell r="AS368">
            <v>127147</v>
          </cell>
          <cell r="AT368">
            <v>170405</v>
          </cell>
          <cell r="AU368">
            <v>53086</v>
          </cell>
          <cell r="AV368">
            <v>138874</v>
          </cell>
          <cell r="AW368">
            <v>191960</v>
          </cell>
          <cell r="AX368">
            <v>59850</v>
          </cell>
          <cell r="AY368">
            <v>113677</v>
          </cell>
          <cell r="AZ368">
            <v>173527</v>
          </cell>
          <cell r="BA368">
            <v>664153</v>
          </cell>
          <cell r="BB368">
            <v>19247</v>
          </cell>
          <cell r="BC368">
            <v>18492</v>
          </cell>
          <cell r="BD368">
            <v>39233</v>
          </cell>
          <cell r="BE368">
            <v>38415</v>
          </cell>
          <cell r="BF368">
            <v>115387</v>
          </cell>
          <cell r="BG368">
            <v>2</v>
          </cell>
          <cell r="BH368">
            <v>0</v>
          </cell>
          <cell r="BI368">
            <v>63</v>
          </cell>
          <cell r="BJ368">
            <v>67</v>
          </cell>
          <cell r="BK368">
            <v>132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115519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524</v>
          </cell>
          <cell r="CS368">
            <v>291</v>
          </cell>
          <cell r="CT368">
            <v>6711</v>
          </cell>
          <cell r="CU368">
            <v>3325</v>
          </cell>
          <cell r="CV368">
            <v>10851</v>
          </cell>
          <cell r="CW368">
            <v>1340</v>
          </cell>
          <cell r="CX368">
            <v>1263</v>
          </cell>
          <cell r="CY368">
            <v>36379</v>
          </cell>
          <cell r="CZ368">
            <v>29144</v>
          </cell>
          <cell r="DA368">
            <v>68126</v>
          </cell>
          <cell r="DB368">
            <v>1938</v>
          </cell>
          <cell r="DC368">
            <v>1773</v>
          </cell>
          <cell r="DD368">
            <v>29289</v>
          </cell>
          <cell r="DE368">
            <v>25074</v>
          </cell>
          <cell r="DF368">
            <v>58074</v>
          </cell>
          <cell r="DG368">
            <v>0</v>
          </cell>
          <cell r="DH368">
            <v>0</v>
          </cell>
          <cell r="DI368">
            <v>9</v>
          </cell>
          <cell r="DJ368">
            <v>2</v>
          </cell>
          <cell r="DK368">
            <v>11</v>
          </cell>
          <cell r="DL368">
            <v>137062</v>
          </cell>
        </row>
        <row r="369">
          <cell r="A369" t="str">
            <v>МАППШумилкиноСЗФО</v>
          </cell>
          <cell r="B369" t="str">
            <v>Псковский</v>
          </cell>
          <cell r="C369" t="str">
            <v>Шумилкино</v>
          </cell>
          <cell r="D369" t="str">
            <v>АПП</v>
          </cell>
          <cell r="E369" t="str">
            <v>МАПП</v>
          </cell>
          <cell r="F369" t="str">
            <v>да</v>
          </cell>
          <cell r="G369" t="str">
            <v>СЗФО</v>
          </cell>
          <cell r="H369" t="str">
            <v>Псковская область</v>
          </cell>
          <cell r="I369" t="str">
            <v>Западный</v>
          </cell>
          <cell r="J369" t="str">
            <v>Сухопутный</v>
          </cell>
          <cell r="K369" t="str">
            <v>нет</v>
          </cell>
          <cell r="L369" t="str">
            <v>Эстонская Республика</v>
          </cell>
          <cell r="M369" t="str">
            <v>Лухамаа</v>
          </cell>
          <cell r="N369">
            <v>1460000</v>
          </cell>
          <cell r="O369">
            <v>82686</v>
          </cell>
          <cell r="P369">
            <v>45399</v>
          </cell>
          <cell r="Q369">
            <v>128085</v>
          </cell>
          <cell r="R369">
            <v>87947</v>
          </cell>
          <cell r="S369">
            <v>63422</v>
          </cell>
          <cell r="T369">
            <v>151369</v>
          </cell>
          <cell r="U369">
            <v>122064</v>
          </cell>
          <cell r="V369">
            <v>91974</v>
          </cell>
          <cell r="W369">
            <v>214038</v>
          </cell>
          <cell r="X369">
            <v>81082</v>
          </cell>
          <cell r="Y369">
            <v>59045</v>
          </cell>
          <cell r="Z369">
            <v>140127</v>
          </cell>
          <cell r="AA369">
            <v>633619</v>
          </cell>
          <cell r="AB369">
            <v>90891</v>
          </cell>
          <cell r="AC369">
            <v>49015</v>
          </cell>
          <cell r="AD369">
            <v>139906</v>
          </cell>
          <cell r="AE369">
            <v>97694</v>
          </cell>
          <cell r="AF369">
            <v>71871</v>
          </cell>
          <cell r="AG369">
            <v>169565</v>
          </cell>
          <cell r="AH369">
            <v>120621</v>
          </cell>
          <cell r="AI369">
            <v>78585</v>
          </cell>
          <cell r="AJ369">
            <v>199206</v>
          </cell>
          <cell r="AK369">
            <v>82428</v>
          </cell>
          <cell r="AL369">
            <v>63126</v>
          </cell>
          <cell r="AM369">
            <v>145554</v>
          </cell>
          <cell r="AN369">
            <v>654231</v>
          </cell>
          <cell r="AO369">
            <v>77435</v>
          </cell>
          <cell r="AP369">
            <v>49116</v>
          </cell>
          <cell r="AQ369">
            <v>126551</v>
          </cell>
          <cell r="AR369">
            <v>101426</v>
          </cell>
          <cell r="AS369">
            <v>75081</v>
          </cell>
          <cell r="AT369">
            <v>176507</v>
          </cell>
          <cell r="AU369">
            <v>125591</v>
          </cell>
          <cell r="AV369">
            <v>81138</v>
          </cell>
          <cell r="AW369">
            <v>206729</v>
          </cell>
          <cell r="AX369">
            <v>80868</v>
          </cell>
          <cell r="AY369">
            <v>60566</v>
          </cell>
          <cell r="AZ369">
            <v>141434</v>
          </cell>
          <cell r="BA369">
            <v>651221</v>
          </cell>
          <cell r="BB369">
            <v>44762</v>
          </cell>
          <cell r="BC369">
            <v>42871</v>
          </cell>
          <cell r="BD369">
            <v>20752</v>
          </cell>
          <cell r="BE369">
            <v>25363</v>
          </cell>
          <cell r="BF369">
            <v>133748</v>
          </cell>
          <cell r="BG369">
            <v>1428</v>
          </cell>
          <cell r="BH369">
            <v>3797</v>
          </cell>
          <cell r="BI369">
            <v>2026</v>
          </cell>
          <cell r="BJ369">
            <v>5978</v>
          </cell>
          <cell r="BK369">
            <v>13229</v>
          </cell>
          <cell r="BL369">
            <v>3236</v>
          </cell>
          <cell r="BM369">
            <v>5858</v>
          </cell>
          <cell r="BN369">
            <v>3250</v>
          </cell>
          <cell r="BO369">
            <v>8075</v>
          </cell>
          <cell r="BP369">
            <v>20419</v>
          </cell>
          <cell r="BQ369">
            <v>3354</v>
          </cell>
          <cell r="BR369">
            <v>6210</v>
          </cell>
          <cell r="BS369">
            <v>3996</v>
          </cell>
          <cell r="BT369">
            <v>9706</v>
          </cell>
          <cell r="BU369">
            <v>23266</v>
          </cell>
          <cell r="BV369">
            <v>190662</v>
          </cell>
          <cell r="BW369">
            <v>3186</v>
          </cell>
          <cell r="BX369">
            <v>5813</v>
          </cell>
          <cell r="BY369">
            <v>3646</v>
          </cell>
          <cell r="BZ369">
            <v>7783</v>
          </cell>
          <cell r="CA369">
            <v>20428</v>
          </cell>
          <cell r="CB369">
            <v>4559</v>
          </cell>
          <cell r="CC369">
            <v>7142</v>
          </cell>
          <cell r="CD369">
            <v>5151</v>
          </cell>
          <cell r="CE369">
            <v>10047</v>
          </cell>
          <cell r="CF369">
            <v>26899</v>
          </cell>
          <cell r="CG369">
            <v>7780</v>
          </cell>
          <cell r="CH369">
            <v>10812</v>
          </cell>
          <cell r="CI369">
            <v>5210</v>
          </cell>
          <cell r="CJ369">
            <v>9673</v>
          </cell>
          <cell r="CK369">
            <v>33475</v>
          </cell>
          <cell r="CL369">
            <v>6920</v>
          </cell>
          <cell r="CM369">
            <v>8570</v>
          </cell>
          <cell r="CN369">
            <v>4873</v>
          </cell>
          <cell r="CO369">
            <v>9806</v>
          </cell>
          <cell r="CP369">
            <v>30169</v>
          </cell>
          <cell r="CQ369">
            <v>110971</v>
          </cell>
          <cell r="CR369">
            <v>7544</v>
          </cell>
          <cell r="CS369">
            <v>9442</v>
          </cell>
          <cell r="CT369">
            <v>4472</v>
          </cell>
          <cell r="CU369">
            <v>10375</v>
          </cell>
          <cell r="CV369">
            <v>31833</v>
          </cell>
          <cell r="CW369">
            <v>12763</v>
          </cell>
          <cell r="CX369">
            <v>12328</v>
          </cell>
          <cell r="CY369">
            <v>11315</v>
          </cell>
          <cell r="CZ369">
            <v>19637</v>
          </cell>
          <cell r="DA369">
            <v>56043</v>
          </cell>
          <cell r="DB369">
            <v>23224</v>
          </cell>
          <cell r="DC369">
            <v>24051</v>
          </cell>
          <cell r="DD369">
            <v>21517</v>
          </cell>
          <cell r="DE369">
            <v>33191</v>
          </cell>
          <cell r="DF369">
            <v>101983</v>
          </cell>
          <cell r="DG369">
            <v>9750</v>
          </cell>
          <cell r="DH369">
            <v>9799</v>
          </cell>
          <cell r="DI369">
            <v>15508</v>
          </cell>
          <cell r="DJ369">
            <v>23189</v>
          </cell>
          <cell r="DK369">
            <v>58246</v>
          </cell>
          <cell r="DL369">
            <v>248105</v>
          </cell>
        </row>
        <row r="370">
          <cell r="A370" t="str">
            <v>ВППЭлистаЮФО</v>
          </cell>
          <cell r="B370" t="str">
            <v>Волгоградский</v>
          </cell>
          <cell r="C370" t="str">
            <v>Элиста</v>
          </cell>
          <cell r="D370" t="str">
            <v>ВПП</v>
          </cell>
          <cell r="E370" t="str">
            <v>ВПП</v>
          </cell>
          <cell r="F370" t="str">
            <v>да</v>
          </cell>
          <cell r="G370" t="str">
            <v>ЮФО</v>
          </cell>
          <cell r="H370" t="str">
            <v>Республика Калмыкия</v>
          </cell>
          <cell r="I370" t="str">
            <v>Не является признаком отнесения к МТК</v>
          </cell>
          <cell r="J370" t="str">
            <v>Не является признаком отнесения к МТК</v>
          </cell>
          <cell r="K370" t="str">
            <v>нет</v>
          </cell>
          <cell r="L370" t="str">
            <v>не применимо</v>
          </cell>
          <cell r="M370" t="str">
            <v>не применимо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K370">
            <v>0</v>
          </cell>
          <cell r="DL370">
            <v>0</v>
          </cell>
        </row>
        <row r="371">
          <cell r="A371" t="str">
            <v>ЖДППЭльтонЮФО</v>
          </cell>
          <cell r="B371" t="str">
            <v>Волгоградский</v>
          </cell>
          <cell r="C371" t="str">
            <v>Эльтон</v>
          </cell>
          <cell r="D371" t="str">
            <v>ЖДПП</v>
          </cell>
          <cell r="E371" t="str">
            <v>ЖДПП</v>
          </cell>
          <cell r="F371" t="str">
            <v>да</v>
          </cell>
          <cell r="G371" t="str">
            <v>ЮФО</v>
          </cell>
          <cell r="H371" t="str">
            <v>Волгоградская область</v>
          </cell>
          <cell r="I371" t="str">
            <v>Не является признаком отнесения к МТК</v>
          </cell>
          <cell r="J371" t="str">
            <v>Не является признаком отнесения к МТК</v>
          </cell>
          <cell r="K371" t="str">
            <v>нет</v>
          </cell>
          <cell r="L371" t="str">
            <v>Республика Казахстан</v>
          </cell>
          <cell r="M371" t="str">
            <v>Сайхин</v>
          </cell>
          <cell r="N371">
            <v>0</v>
          </cell>
          <cell r="O371">
            <v>1415</v>
          </cell>
          <cell r="P371">
            <v>157</v>
          </cell>
          <cell r="Q371">
            <v>1572</v>
          </cell>
          <cell r="R371">
            <v>1609</v>
          </cell>
          <cell r="S371">
            <v>58</v>
          </cell>
          <cell r="T371">
            <v>1667</v>
          </cell>
          <cell r="U371">
            <v>1142</v>
          </cell>
          <cell r="V371">
            <v>5</v>
          </cell>
          <cell r="W371">
            <v>1147</v>
          </cell>
          <cell r="X371">
            <v>1230</v>
          </cell>
          <cell r="Y371">
            <v>1</v>
          </cell>
          <cell r="Z371">
            <v>1231</v>
          </cell>
          <cell r="AA371">
            <v>5617</v>
          </cell>
          <cell r="AB371">
            <v>749</v>
          </cell>
          <cell r="AC371">
            <v>2</v>
          </cell>
          <cell r="AD371">
            <v>751</v>
          </cell>
          <cell r="AE371">
            <v>618</v>
          </cell>
          <cell r="AF371">
            <v>0</v>
          </cell>
          <cell r="AG371">
            <v>618</v>
          </cell>
          <cell r="AH371">
            <v>331</v>
          </cell>
          <cell r="AI371">
            <v>1</v>
          </cell>
          <cell r="AJ371">
            <v>332</v>
          </cell>
          <cell r="AK371">
            <v>524</v>
          </cell>
          <cell r="AL371">
            <v>7</v>
          </cell>
          <cell r="AM371">
            <v>531</v>
          </cell>
          <cell r="AN371">
            <v>2232</v>
          </cell>
          <cell r="AO371">
            <v>410</v>
          </cell>
          <cell r="AP371">
            <v>12</v>
          </cell>
          <cell r="AQ371">
            <v>422</v>
          </cell>
          <cell r="AR371">
            <v>420</v>
          </cell>
          <cell r="AS371">
            <v>1</v>
          </cell>
          <cell r="AT371">
            <v>421</v>
          </cell>
          <cell r="AU371">
            <v>340</v>
          </cell>
          <cell r="AV371">
            <v>2</v>
          </cell>
          <cell r="AW371">
            <v>342</v>
          </cell>
          <cell r="AX371">
            <v>371</v>
          </cell>
          <cell r="AY371">
            <v>0</v>
          </cell>
          <cell r="AZ371">
            <v>371</v>
          </cell>
          <cell r="BA371">
            <v>1556</v>
          </cell>
          <cell r="BB371">
            <v>262</v>
          </cell>
          <cell r="BC371">
            <v>202</v>
          </cell>
          <cell r="BD371">
            <v>0</v>
          </cell>
          <cell r="BE371">
            <v>0</v>
          </cell>
          <cell r="BF371">
            <v>464</v>
          </cell>
          <cell r="BG371">
            <v>184</v>
          </cell>
          <cell r="BH371">
            <v>124</v>
          </cell>
          <cell r="BI371">
            <v>0</v>
          </cell>
          <cell r="BJ371">
            <v>0</v>
          </cell>
          <cell r="BK371">
            <v>308</v>
          </cell>
          <cell r="BL371">
            <v>262</v>
          </cell>
          <cell r="BM371">
            <v>163</v>
          </cell>
          <cell r="BN371">
            <v>0</v>
          </cell>
          <cell r="BO371">
            <v>0</v>
          </cell>
          <cell r="BP371">
            <v>425</v>
          </cell>
          <cell r="BQ371">
            <v>182</v>
          </cell>
          <cell r="BR371">
            <v>182</v>
          </cell>
          <cell r="BS371">
            <v>0</v>
          </cell>
          <cell r="BT371">
            <v>0</v>
          </cell>
          <cell r="BU371">
            <v>364</v>
          </cell>
          <cell r="BV371">
            <v>1561</v>
          </cell>
          <cell r="BW371">
            <v>139</v>
          </cell>
          <cell r="BX371">
            <v>143</v>
          </cell>
          <cell r="BY371">
            <v>0</v>
          </cell>
          <cell r="BZ371">
            <v>0</v>
          </cell>
          <cell r="CA371">
            <v>282</v>
          </cell>
          <cell r="CB371">
            <v>402</v>
          </cell>
          <cell r="CC371">
            <v>411</v>
          </cell>
          <cell r="CD371">
            <v>0</v>
          </cell>
          <cell r="CE371">
            <v>0</v>
          </cell>
          <cell r="CF371">
            <v>813</v>
          </cell>
          <cell r="CG371">
            <v>419</v>
          </cell>
          <cell r="CH371">
            <v>411</v>
          </cell>
          <cell r="CI371">
            <v>4</v>
          </cell>
          <cell r="CJ371">
            <v>0</v>
          </cell>
          <cell r="CK371">
            <v>834</v>
          </cell>
          <cell r="CL371">
            <v>281</v>
          </cell>
          <cell r="CM371">
            <v>261</v>
          </cell>
          <cell r="CN371">
            <v>0</v>
          </cell>
          <cell r="CO371">
            <v>0</v>
          </cell>
          <cell r="CP371">
            <v>542</v>
          </cell>
          <cell r="CQ371">
            <v>2471</v>
          </cell>
          <cell r="CR371">
            <v>200</v>
          </cell>
          <cell r="CS371">
            <v>139</v>
          </cell>
          <cell r="CT371">
            <v>0</v>
          </cell>
          <cell r="CU371">
            <v>0</v>
          </cell>
          <cell r="CV371">
            <v>339</v>
          </cell>
          <cell r="CW371">
            <v>421</v>
          </cell>
          <cell r="CX371">
            <v>383</v>
          </cell>
          <cell r="CY371">
            <v>0</v>
          </cell>
          <cell r="CZ371">
            <v>2</v>
          </cell>
          <cell r="DA371">
            <v>806</v>
          </cell>
          <cell r="DB371">
            <v>579</v>
          </cell>
          <cell r="DC371">
            <v>569</v>
          </cell>
          <cell r="DD371">
            <v>0</v>
          </cell>
          <cell r="DE371">
            <v>0</v>
          </cell>
          <cell r="DF371">
            <v>1148</v>
          </cell>
          <cell r="DG371">
            <v>417</v>
          </cell>
          <cell r="DH371">
            <v>415</v>
          </cell>
          <cell r="DI371">
            <v>1</v>
          </cell>
          <cell r="DJ371">
            <v>4</v>
          </cell>
          <cell r="DK371">
            <v>837</v>
          </cell>
          <cell r="DL371">
            <v>3130</v>
          </cell>
        </row>
        <row r="372">
          <cell r="A372" t="str">
            <v>МППЮжная ОзереевкаЮФО</v>
          </cell>
          <cell r="B372" t="str">
            <v>Сочинский</v>
          </cell>
          <cell r="C372" t="str">
            <v>Южная Озереевка</v>
          </cell>
          <cell r="D372" t="str">
            <v>МПП</v>
          </cell>
          <cell r="E372" t="str">
            <v>МПП</v>
          </cell>
          <cell r="F372" t="str">
            <v>да</v>
          </cell>
          <cell r="G372" t="str">
            <v>ЮФО</v>
          </cell>
          <cell r="H372" t="str">
            <v>Краснодарский край</v>
          </cell>
          <cell r="I372" t="str">
            <v>АЧБ</v>
          </cell>
          <cell r="J372" t="str">
            <v>Морской</v>
          </cell>
          <cell r="K372" t="str">
            <v>нет</v>
          </cell>
          <cell r="L372" t="str">
            <v>не применимо</v>
          </cell>
          <cell r="M372" t="str">
            <v>не применимо</v>
          </cell>
          <cell r="N372">
            <v>0</v>
          </cell>
          <cell r="O372">
            <v>1098</v>
          </cell>
          <cell r="P372">
            <v>5123</v>
          </cell>
          <cell r="Q372">
            <v>6221</v>
          </cell>
          <cell r="R372">
            <v>792</v>
          </cell>
          <cell r="S372">
            <v>6226</v>
          </cell>
          <cell r="T372">
            <v>7018</v>
          </cell>
          <cell r="U372">
            <v>626</v>
          </cell>
          <cell r="V372">
            <v>5680</v>
          </cell>
          <cell r="W372">
            <v>6306</v>
          </cell>
          <cell r="X372">
            <v>503</v>
          </cell>
          <cell r="Y372">
            <v>5709</v>
          </cell>
          <cell r="Z372">
            <v>6212</v>
          </cell>
          <cell r="AA372">
            <v>25757</v>
          </cell>
          <cell r="AB372">
            <v>257</v>
          </cell>
          <cell r="AC372">
            <v>6676</v>
          </cell>
          <cell r="AD372">
            <v>6933</v>
          </cell>
          <cell r="AE372">
            <v>393</v>
          </cell>
          <cell r="AF372">
            <v>6587</v>
          </cell>
          <cell r="AG372">
            <v>6980</v>
          </cell>
          <cell r="AH372">
            <v>481</v>
          </cell>
          <cell r="AI372">
            <v>6149</v>
          </cell>
          <cell r="AJ372">
            <v>6630</v>
          </cell>
          <cell r="AK372">
            <v>620</v>
          </cell>
          <cell r="AL372">
            <v>6312</v>
          </cell>
          <cell r="AM372">
            <v>6932</v>
          </cell>
          <cell r="AN372">
            <v>27475</v>
          </cell>
          <cell r="AO372">
            <v>894</v>
          </cell>
          <cell r="AP372">
            <v>7111</v>
          </cell>
          <cell r="AQ372">
            <v>8005</v>
          </cell>
          <cell r="AR372">
            <v>566</v>
          </cell>
          <cell r="AS372">
            <v>5634</v>
          </cell>
          <cell r="AT372">
            <v>6200</v>
          </cell>
          <cell r="AU372">
            <v>655</v>
          </cell>
          <cell r="AV372">
            <v>6627</v>
          </cell>
          <cell r="AW372">
            <v>7282</v>
          </cell>
          <cell r="AX372">
            <v>741</v>
          </cell>
          <cell r="AY372">
            <v>6492</v>
          </cell>
          <cell r="AZ372">
            <v>7233</v>
          </cell>
          <cell r="BA372">
            <v>28720</v>
          </cell>
          <cell r="BB372">
            <v>397</v>
          </cell>
          <cell r="BC372">
            <v>442</v>
          </cell>
          <cell r="BD372">
            <v>3398</v>
          </cell>
          <cell r="BE372">
            <v>3462</v>
          </cell>
          <cell r="BF372">
            <v>7699</v>
          </cell>
          <cell r="BG372">
            <v>448</v>
          </cell>
          <cell r="BH372">
            <v>418</v>
          </cell>
          <cell r="BI372">
            <v>2904</v>
          </cell>
          <cell r="BJ372">
            <v>2962</v>
          </cell>
          <cell r="BK372">
            <v>6732</v>
          </cell>
          <cell r="BL372">
            <v>491</v>
          </cell>
          <cell r="BM372">
            <v>530</v>
          </cell>
          <cell r="BN372">
            <v>2584</v>
          </cell>
          <cell r="BO372">
            <v>2590</v>
          </cell>
          <cell r="BP372">
            <v>6195</v>
          </cell>
          <cell r="BQ372">
            <v>476</v>
          </cell>
          <cell r="BR372">
            <v>479</v>
          </cell>
          <cell r="BS372">
            <v>2903</v>
          </cell>
          <cell r="BT372">
            <v>2786</v>
          </cell>
          <cell r="BU372">
            <v>6644</v>
          </cell>
          <cell r="BV372">
            <v>27270</v>
          </cell>
          <cell r="BW372">
            <v>511</v>
          </cell>
          <cell r="BX372">
            <v>522</v>
          </cell>
          <cell r="BY372">
            <v>2829</v>
          </cell>
          <cell r="BZ372">
            <v>2857</v>
          </cell>
          <cell r="CA372">
            <v>6719</v>
          </cell>
          <cell r="CB372">
            <v>470</v>
          </cell>
          <cell r="CC372">
            <v>467</v>
          </cell>
          <cell r="CD372">
            <v>3240</v>
          </cell>
          <cell r="CE372">
            <v>3128</v>
          </cell>
          <cell r="CF372">
            <v>7305</v>
          </cell>
          <cell r="CG372">
            <v>457</v>
          </cell>
          <cell r="CH372">
            <v>496</v>
          </cell>
          <cell r="CI372">
            <v>2519</v>
          </cell>
          <cell r="CJ372">
            <v>2656</v>
          </cell>
          <cell r="CK372">
            <v>6128</v>
          </cell>
          <cell r="CL372">
            <v>433</v>
          </cell>
          <cell r="CM372">
            <v>397</v>
          </cell>
          <cell r="CN372">
            <v>3578</v>
          </cell>
          <cell r="CO372">
            <v>3490</v>
          </cell>
          <cell r="CP372">
            <v>7898</v>
          </cell>
          <cell r="CQ372">
            <v>28050</v>
          </cell>
          <cell r="CR372">
            <v>517</v>
          </cell>
          <cell r="CS372">
            <v>557</v>
          </cell>
          <cell r="CT372">
            <v>3025</v>
          </cell>
          <cell r="CU372">
            <v>3184</v>
          </cell>
          <cell r="CV372">
            <v>7283</v>
          </cell>
          <cell r="CW372">
            <v>256</v>
          </cell>
          <cell r="CX372">
            <v>284</v>
          </cell>
          <cell r="CY372">
            <v>3021</v>
          </cell>
          <cell r="CZ372">
            <v>2992</v>
          </cell>
          <cell r="DA372">
            <v>6553</v>
          </cell>
          <cell r="DB372">
            <v>213</v>
          </cell>
          <cell r="DC372">
            <v>218</v>
          </cell>
          <cell r="DD372">
            <v>2585</v>
          </cell>
          <cell r="DE372">
            <v>2652</v>
          </cell>
          <cell r="DF372">
            <v>5668</v>
          </cell>
          <cell r="DG372">
            <v>133</v>
          </cell>
          <cell r="DH372">
            <v>133</v>
          </cell>
          <cell r="DI372">
            <v>2667</v>
          </cell>
          <cell r="DJ372">
            <v>2667</v>
          </cell>
          <cell r="DK372">
            <v>5600</v>
          </cell>
          <cell r="DL372">
            <v>25104</v>
          </cell>
        </row>
        <row r="373">
          <cell r="A373" t="str">
            <v>ВППЮжно-Сахалинск (Хомутово)ДФО</v>
          </cell>
          <cell r="B373" t="str">
            <v>Владивостокский</v>
          </cell>
          <cell r="C373" t="str">
            <v>Южно-Сахалинск (Хомутово)</v>
          </cell>
          <cell r="D373" t="str">
            <v>ВПП</v>
          </cell>
          <cell r="E373" t="str">
            <v>ВПП</v>
          </cell>
          <cell r="F373" t="str">
            <v>да</v>
          </cell>
          <cell r="G373" t="str">
            <v>ДФО</v>
          </cell>
          <cell r="H373" t="str">
            <v>Сахалинская область</v>
          </cell>
          <cell r="I373" t="str">
            <v>Не является признаком отнесения к МТК</v>
          </cell>
          <cell r="J373" t="str">
            <v>Не является признаком отнесения к МТК</v>
          </cell>
          <cell r="K373" t="str">
            <v>нет</v>
          </cell>
          <cell r="L373" t="str">
            <v>не применимо</v>
          </cell>
          <cell r="M373" t="str">
            <v>не применимо</v>
          </cell>
          <cell r="N373">
            <v>0</v>
          </cell>
          <cell r="O373">
            <v>21150</v>
          </cell>
          <cell r="P373">
            <v>5822</v>
          </cell>
          <cell r="Q373">
            <v>26972</v>
          </cell>
          <cell r="R373">
            <v>25047</v>
          </cell>
          <cell r="S373">
            <v>7026</v>
          </cell>
          <cell r="T373">
            <v>32073</v>
          </cell>
          <cell r="U373">
            <v>27179</v>
          </cell>
          <cell r="V373">
            <v>10325</v>
          </cell>
          <cell r="W373">
            <v>37504</v>
          </cell>
          <cell r="X373">
            <v>23698</v>
          </cell>
          <cell r="Y373">
            <v>6603</v>
          </cell>
          <cell r="Z373">
            <v>30301</v>
          </cell>
          <cell r="AA373">
            <v>126850</v>
          </cell>
          <cell r="AB373">
            <v>25159</v>
          </cell>
          <cell r="AC373">
            <v>5623</v>
          </cell>
          <cell r="AD373">
            <v>30782</v>
          </cell>
          <cell r="AE373">
            <v>25349</v>
          </cell>
          <cell r="AF373">
            <v>5837</v>
          </cell>
          <cell r="AG373">
            <v>31186</v>
          </cell>
          <cell r="AH373">
            <v>26386</v>
          </cell>
          <cell r="AI373">
            <v>9021</v>
          </cell>
          <cell r="AJ373">
            <v>35407</v>
          </cell>
          <cell r="AK373">
            <v>23381</v>
          </cell>
          <cell r="AL373">
            <v>5451</v>
          </cell>
          <cell r="AM373">
            <v>28832</v>
          </cell>
          <cell r="AN373">
            <v>126207</v>
          </cell>
          <cell r="AO373">
            <v>23862</v>
          </cell>
          <cell r="AP373">
            <v>5828</v>
          </cell>
          <cell r="AQ373">
            <v>29690</v>
          </cell>
          <cell r="AR373">
            <v>25468</v>
          </cell>
          <cell r="AS373">
            <v>6388</v>
          </cell>
          <cell r="AT373">
            <v>31856</v>
          </cell>
          <cell r="AU373">
            <v>24975</v>
          </cell>
          <cell r="AV373">
            <v>7415</v>
          </cell>
          <cell r="AW373">
            <v>32390</v>
          </cell>
          <cell r="AX373">
            <v>29280</v>
          </cell>
          <cell r="AY373">
            <v>4489</v>
          </cell>
          <cell r="AZ373">
            <v>33769</v>
          </cell>
          <cell r="BA373">
            <v>127705</v>
          </cell>
          <cell r="BB373">
            <v>10941</v>
          </cell>
          <cell r="BC373">
            <v>9083</v>
          </cell>
          <cell r="BD373">
            <v>1374</v>
          </cell>
          <cell r="BE373">
            <v>1287</v>
          </cell>
          <cell r="BF373">
            <v>22685</v>
          </cell>
          <cell r="BG373">
            <v>195</v>
          </cell>
          <cell r="BH373">
            <v>70</v>
          </cell>
          <cell r="BI373">
            <v>96</v>
          </cell>
          <cell r="BJ373">
            <v>146</v>
          </cell>
          <cell r="BK373">
            <v>507</v>
          </cell>
          <cell r="BL373">
            <v>67</v>
          </cell>
          <cell r="BM373">
            <v>72</v>
          </cell>
          <cell r="BN373">
            <v>167</v>
          </cell>
          <cell r="BO373">
            <v>160</v>
          </cell>
          <cell r="BP373">
            <v>466</v>
          </cell>
          <cell r="BQ373">
            <v>81</v>
          </cell>
          <cell r="BR373">
            <v>114</v>
          </cell>
          <cell r="BS373">
            <v>110</v>
          </cell>
          <cell r="BT373">
            <v>119</v>
          </cell>
          <cell r="BU373">
            <v>424</v>
          </cell>
          <cell r="BV373">
            <v>24082</v>
          </cell>
          <cell r="BW373">
            <v>72</v>
          </cell>
          <cell r="BX373">
            <v>97</v>
          </cell>
          <cell r="BY373">
            <v>199</v>
          </cell>
          <cell r="BZ373">
            <v>137</v>
          </cell>
          <cell r="CA373">
            <v>505</v>
          </cell>
          <cell r="CB373">
            <v>252</v>
          </cell>
          <cell r="CC373">
            <v>124</v>
          </cell>
          <cell r="CD373">
            <v>140</v>
          </cell>
          <cell r="CE373">
            <v>94</v>
          </cell>
          <cell r="CF373">
            <v>610</v>
          </cell>
          <cell r="CG373">
            <v>904</v>
          </cell>
          <cell r="CH373">
            <v>738</v>
          </cell>
          <cell r="CI373">
            <v>252</v>
          </cell>
          <cell r="CJ373">
            <v>191</v>
          </cell>
          <cell r="CK373">
            <v>2085</v>
          </cell>
          <cell r="CL373">
            <v>611</v>
          </cell>
          <cell r="CM373">
            <v>794</v>
          </cell>
          <cell r="CN373">
            <v>240</v>
          </cell>
          <cell r="CO373">
            <v>286</v>
          </cell>
          <cell r="CP373">
            <v>1931</v>
          </cell>
          <cell r="CQ373">
            <v>5131</v>
          </cell>
          <cell r="CR373">
            <v>43</v>
          </cell>
          <cell r="CS373">
            <v>73</v>
          </cell>
          <cell r="CT373">
            <v>134</v>
          </cell>
          <cell r="CU373">
            <v>192</v>
          </cell>
          <cell r="CV373">
            <v>442</v>
          </cell>
          <cell r="CW373">
            <v>16</v>
          </cell>
          <cell r="CX373">
            <v>11</v>
          </cell>
          <cell r="CY373">
            <v>11</v>
          </cell>
          <cell r="CZ373">
            <v>7</v>
          </cell>
          <cell r="DA373">
            <v>45</v>
          </cell>
          <cell r="DB373">
            <v>3</v>
          </cell>
          <cell r="DC373">
            <v>18</v>
          </cell>
          <cell r="DD373">
            <v>0</v>
          </cell>
          <cell r="DE373">
            <v>0</v>
          </cell>
          <cell r="DF373">
            <v>21</v>
          </cell>
          <cell r="DG373">
            <v>4</v>
          </cell>
          <cell r="DH373">
            <v>49</v>
          </cell>
          <cell r="DI373">
            <v>9</v>
          </cell>
          <cell r="DJ373">
            <v>8</v>
          </cell>
          <cell r="DK373">
            <v>70</v>
          </cell>
          <cell r="DL373">
            <v>578</v>
          </cell>
        </row>
        <row r="374">
          <cell r="A374" t="str">
            <v>ВППЯкутскДФО</v>
          </cell>
          <cell r="B374" t="str">
            <v>Хабаровский</v>
          </cell>
          <cell r="C374" t="str">
            <v>Якутск</v>
          </cell>
          <cell r="D374" t="str">
            <v>ВПП</v>
          </cell>
          <cell r="E374" t="str">
            <v>ВПП</v>
          </cell>
          <cell r="F374" t="str">
            <v>да</v>
          </cell>
          <cell r="G374" t="str">
            <v>ДФО</v>
          </cell>
          <cell r="H374" t="str">
            <v>Республика Саха (Якутия)</v>
          </cell>
          <cell r="I374" t="str">
            <v>Не является признаком отнесения к МТК</v>
          </cell>
          <cell r="J374" t="str">
            <v>Не является признаком отнесения к МТК</v>
          </cell>
          <cell r="K374" t="str">
            <v>нет</v>
          </cell>
          <cell r="L374" t="str">
            <v>не применимо</v>
          </cell>
          <cell r="M374" t="str">
            <v>не применимо</v>
          </cell>
          <cell r="N374">
            <v>1051200</v>
          </cell>
          <cell r="O374">
            <v>4439</v>
          </cell>
          <cell r="P374">
            <v>1464</v>
          </cell>
          <cell r="Q374">
            <v>5903</v>
          </cell>
          <cell r="R374">
            <v>6502</v>
          </cell>
          <cell r="S374">
            <v>1441</v>
          </cell>
          <cell r="T374">
            <v>7943</v>
          </cell>
          <cell r="U374">
            <v>13147</v>
          </cell>
          <cell r="V374">
            <v>1896</v>
          </cell>
          <cell r="W374">
            <v>15043</v>
          </cell>
          <cell r="X374">
            <v>3502</v>
          </cell>
          <cell r="Y374">
            <v>1310</v>
          </cell>
          <cell r="Z374">
            <v>4812</v>
          </cell>
          <cell r="AA374">
            <v>33701</v>
          </cell>
          <cell r="AB374">
            <v>3460</v>
          </cell>
          <cell r="AC374">
            <v>1044</v>
          </cell>
          <cell r="AD374">
            <v>4504</v>
          </cell>
          <cell r="AE374">
            <v>4111</v>
          </cell>
          <cell r="AF374">
            <v>1073</v>
          </cell>
          <cell r="AG374">
            <v>5184</v>
          </cell>
          <cell r="AH374">
            <v>7949</v>
          </cell>
          <cell r="AI374">
            <v>1454</v>
          </cell>
          <cell r="AJ374">
            <v>9403</v>
          </cell>
          <cell r="AK374">
            <v>4542</v>
          </cell>
          <cell r="AL374">
            <v>351</v>
          </cell>
          <cell r="AM374">
            <v>4893</v>
          </cell>
          <cell r="AN374">
            <v>23984</v>
          </cell>
          <cell r="AO374">
            <v>2036</v>
          </cell>
          <cell r="AP374">
            <v>3</v>
          </cell>
          <cell r="AQ374">
            <v>2039</v>
          </cell>
          <cell r="AR374">
            <v>5674</v>
          </cell>
          <cell r="AS374">
            <v>981</v>
          </cell>
          <cell r="AT374">
            <v>6655</v>
          </cell>
          <cell r="AU374">
            <v>12185</v>
          </cell>
          <cell r="AV374">
            <v>1634</v>
          </cell>
          <cell r="AW374">
            <v>13819</v>
          </cell>
          <cell r="AX374">
            <v>6886</v>
          </cell>
          <cell r="AY374">
            <v>1095</v>
          </cell>
          <cell r="AZ374">
            <v>7981</v>
          </cell>
          <cell r="BA374">
            <v>30494</v>
          </cell>
          <cell r="BB374">
            <v>2211</v>
          </cell>
          <cell r="BC374">
            <v>1683</v>
          </cell>
          <cell r="BD374">
            <v>135</v>
          </cell>
          <cell r="BE374">
            <v>253</v>
          </cell>
          <cell r="BF374">
            <v>4282</v>
          </cell>
          <cell r="BG374">
            <v>112</v>
          </cell>
          <cell r="BH374">
            <v>310</v>
          </cell>
          <cell r="BI374">
            <v>10</v>
          </cell>
          <cell r="BJ374">
            <v>170</v>
          </cell>
          <cell r="BK374">
            <v>602</v>
          </cell>
          <cell r="BL374">
            <v>7</v>
          </cell>
          <cell r="BM374">
            <v>309</v>
          </cell>
          <cell r="BN374">
            <v>28</v>
          </cell>
          <cell r="BO374">
            <v>105</v>
          </cell>
          <cell r="BP374">
            <v>449</v>
          </cell>
          <cell r="BQ374">
            <v>3</v>
          </cell>
          <cell r="BR374">
            <v>277</v>
          </cell>
          <cell r="BS374">
            <v>0</v>
          </cell>
          <cell r="BT374">
            <v>1</v>
          </cell>
          <cell r="BU374">
            <v>281</v>
          </cell>
          <cell r="BV374">
            <v>5614</v>
          </cell>
          <cell r="BW374">
            <v>0</v>
          </cell>
          <cell r="BX374">
            <v>260</v>
          </cell>
          <cell r="BY374">
            <v>0</v>
          </cell>
          <cell r="BZ374">
            <v>2</v>
          </cell>
          <cell r="CA374">
            <v>262</v>
          </cell>
          <cell r="CB374">
            <v>0</v>
          </cell>
          <cell r="CC374">
            <v>142</v>
          </cell>
          <cell r="CD374">
            <v>2</v>
          </cell>
          <cell r="CE374">
            <v>0</v>
          </cell>
          <cell r="CF374">
            <v>144</v>
          </cell>
          <cell r="CG374">
            <v>0</v>
          </cell>
          <cell r="CH374">
            <v>78</v>
          </cell>
          <cell r="CI374">
            <v>0</v>
          </cell>
          <cell r="CJ374">
            <v>0</v>
          </cell>
          <cell r="CK374">
            <v>78</v>
          </cell>
          <cell r="CL374">
            <v>3</v>
          </cell>
          <cell r="CM374">
            <v>232</v>
          </cell>
          <cell r="CN374">
            <v>5</v>
          </cell>
          <cell r="CO374">
            <v>7</v>
          </cell>
          <cell r="CP374">
            <v>247</v>
          </cell>
          <cell r="CQ374">
            <v>731</v>
          </cell>
          <cell r="CR374">
            <v>0</v>
          </cell>
          <cell r="CS374">
            <v>155</v>
          </cell>
          <cell r="CT374">
            <v>0</v>
          </cell>
          <cell r="CU374">
            <v>0</v>
          </cell>
          <cell r="CV374">
            <v>155</v>
          </cell>
          <cell r="CW374">
            <v>0</v>
          </cell>
          <cell r="CX374">
            <v>94</v>
          </cell>
          <cell r="CY374">
            <v>0</v>
          </cell>
          <cell r="CZ374">
            <v>1</v>
          </cell>
          <cell r="DA374">
            <v>95</v>
          </cell>
          <cell r="DB374">
            <v>0</v>
          </cell>
          <cell r="DC374">
            <v>183</v>
          </cell>
          <cell r="DD374">
            <v>10</v>
          </cell>
          <cell r="DE374">
            <v>10</v>
          </cell>
          <cell r="DF374">
            <v>203</v>
          </cell>
          <cell r="DG374">
            <v>0</v>
          </cell>
          <cell r="DH374">
            <v>89</v>
          </cell>
          <cell r="DI374">
            <v>0</v>
          </cell>
          <cell r="DJ374">
            <v>6</v>
          </cell>
          <cell r="DK374">
            <v>95</v>
          </cell>
          <cell r="DL374">
            <v>548</v>
          </cell>
        </row>
        <row r="375">
          <cell r="A375" t="str">
            <v>МППЯлтаЮФО</v>
          </cell>
          <cell r="B375" t="str">
            <v>Крымский</v>
          </cell>
          <cell r="C375" t="str">
            <v>Ялта</v>
          </cell>
          <cell r="D375" t="str">
            <v>МПП</v>
          </cell>
          <cell r="E375" t="str">
            <v>МПП</v>
          </cell>
          <cell r="F375" t="str">
            <v>да</v>
          </cell>
          <cell r="G375" t="str">
            <v>ЮФО</v>
          </cell>
          <cell r="H375" t="str">
            <v>Республика Крым</v>
          </cell>
          <cell r="I375" t="str">
            <v>АЧБ</v>
          </cell>
          <cell r="J375" t="str">
            <v>Морской</v>
          </cell>
          <cell r="K375" t="str">
            <v>нет</v>
          </cell>
          <cell r="L375" t="str">
            <v>не применимо</v>
          </cell>
          <cell r="M375" t="str">
            <v>не применимо</v>
          </cell>
          <cell r="N375">
            <v>0</v>
          </cell>
          <cell r="O375">
            <v>2</v>
          </cell>
          <cell r="P375">
            <v>3</v>
          </cell>
          <cell r="Q375">
            <v>5</v>
          </cell>
          <cell r="R375">
            <v>12</v>
          </cell>
          <cell r="S375">
            <v>65</v>
          </cell>
          <cell r="T375">
            <v>77</v>
          </cell>
          <cell r="U375">
            <v>30</v>
          </cell>
          <cell r="V375">
            <v>55</v>
          </cell>
          <cell r="W375">
            <v>85</v>
          </cell>
          <cell r="X375">
            <v>8</v>
          </cell>
          <cell r="Y375">
            <v>28</v>
          </cell>
          <cell r="Z375">
            <v>36</v>
          </cell>
          <cell r="AA375">
            <v>203</v>
          </cell>
          <cell r="AB375">
            <v>3</v>
          </cell>
          <cell r="AC375">
            <v>0</v>
          </cell>
          <cell r="AD375">
            <v>3</v>
          </cell>
          <cell r="AE375">
            <v>36</v>
          </cell>
          <cell r="AF375">
            <v>44</v>
          </cell>
          <cell r="AG375">
            <v>80</v>
          </cell>
          <cell r="AH375">
            <v>40</v>
          </cell>
          <cell r="AI375">
            <v>55</v>
          </cell>
          <cell r="AJ375">
            <v>95</v>
          </cell>
          <cell r="AK375">
            <v>10</v>
          </cell>
          <cell r="AL375">
            <v>10</v>
          </cell>
          <cell r="AM375">
            <v>20</v>
          </cell>
          <cell r="AN375">
            <v>198</v>
          </cell>
          <cell r="AO375">
            <v>0</v>
          </cell>
          <cell r="AP375">
            <v>0</v>
          </cell>
          <cell r="AQ375">
            <v>0</v>
          </cell>
          <cell r="AR375">
            <v>44</v>
          </cell>
          <cell r="AS375">
            <v>24</v>
          </cell>
          <cell r="AT375">
            <v>68</v>
          </cell>
          <cell r="AU375">
            <v>28</v>
          </cell>
          <cell r="AV375">
            <v>39</v>
          </cell>
          <cell r="AW375">
            <v>67</v>
          </cell>
          <cell r="AX375">
            <v>19</v>
          </cell>
          <cell r="AY375">
            <v>9</v>
          </cell>
          <cell r="AZ375">
            <v>28</v>
          </cell>
          <cell r="BA375">
            <v>163</v>
          </cell>
          <cell r="BB375">
            <v>4</v>
          </cell>
          <cell r="BC375">
            <v>1</v>
          </cell>
          <cell r="BD375">
            <v>0</v>
          </cell>
          <cell r="BE375">
            <v>2</v>
          </cell>
          <cell r="BF375">
            <v>7</v>
          </cell>
          <cell r="BG375">
            <v>1</v>
          </cell>
          <cell r="BH375">
            <v>0</v>
          </cell>
          <cell r="BI375">
            <v>1</v>
          </cell>
          <cell r="BJ375">
            <v>0</v>
          </cell>
          <cell r="BK375">
            <v>2</v>
          </cell>
          <cell r="BL375">
            <v>13</v>
          </cell>
          <cell r="BM375">
            <v>13</v>
          </cell>
          <cell r="BN375">
            <v>7</v>
          </cell>
          <cell r="BO375">
            <v>5</v>
          </cell>
          <cell r="BP375">
            <v>38</v>
          </cell>
          <cell r="BQ375">
            <v>0</v>
          </cell>
          <cell r="BR375">
            <v>8</v>
          </cell>
          <cell r="BS375">
            <v>0</v>
          </cell>
          <cell r="BT375">
            <v>0</v>
          </cell>
          <cell r="BU375">
            <v>8</v>
          </cell>
          <cell r="BV375">
            <v>55</v>
          </cell>
          <cell r="BW375">
            <v>2</v>
          </cell>
          <cell r="BX375">
            <v>0</v>
          </cell>
          <cell r="BY375">
            <v>0</v>
          </cell>
          <cell r="BZ375">
            <v>0</v>
          </cell>
          <cell r="CA375">
            <v>2</v>
          </cell>
          <cell r="CB375">
            <v>10</v>
          </cell>
          <cell r="CC375">
            <v>2</v>
          </cell>
          <cell r="CD375">
            <v>1</v>
          </cell>
          <cell r="CE375">
            <v>0</v>
          </cell>
          <cell r="CF375">
            <v>13</v>
          </cell>
          <cell r="CG375">
            <v>32</v>
          </cell>
          <cell r="CH375">
            <v>20</v>
          </cell>
          <cell r="CI375">
            <v>9</v>
          </cell>
          <cell r="CJ375">
            <v>10</v>
          </cell>
          <cell r="CK375">
            <v>71</v>
          </cell>
          <cell r="CL375">
            <v>13</v>
          </cell>
          <cell r="CM375">
            <v>24</v>
          </cell>
          <cell r="CN375">
            <v>2</v>
          </cell>
          <cell r="CO375">
            <v>1</v>
          </cell>
          <cell r="CP375">
            <v>40</v>
          </cell>
          <cell r="CQ375">
            <v>126</v>
          </cell>
          <cell r="CR375">
            <v>2</v>
          </cell>
          <cell r="CS375">
            <v>0</v>
          </cell>
          <cell r="CT375">
            <v>0</v>
          </cell>
          <cell r="CU375">
            <v>0</v>
          </cell>
          <cell r="CV375">
            <v>2</v>
          </cell>
          <cell r="CW375">
            <v>16</v>
          </cell>
          <cell r="CX375">
            <v>20</v>
          </cell>
          <cell r="CY375">
            <v>0</v>
          </cell>
          <cell r="CZ375">
            <v>2</v>
          </cell>
          <cell r="DA375">
            <v>38</v>
          </cell>
          <cell r="DB375">
            <v>11</v>
          </cell>
          <cell r="DC375">
            <v>16</v>
          </cell>
          <cell r="DD375">
            <v>1</v>
          </cell>
          <cell r="DE375">
            <v>5</v>
          </cell>
          <cell r="DF375">
            <v>33</v>
          </cell>
          <cell r="DG375">
            <v>16</v>
          </cell>
          <cell r="DH375">
            <v>78</v>
          </cell>
          <cell r="DI375">
            <v>1</v>
          </cell>
          <cell r="DJ375">
            <v>1</v>
          </cell>
          <cell r="DK375">
            <v>96</v>
          </cell>
          <cell r="DL375">
            <v>169</v>
          </cell>
        </row>
        <row r="376">
          <cell r="A376" t="str">
            <v>МАППЯраг-КазмалярСКФО</v>
          </cell>
          <cell r="B376" t="str">
            <v>Северо-Кавказский</v>
          </cell>
          <cell r="C376" t="str">
            <v>Яраг-Казмаляр</v>
          </cell>
          <cell r="D376" t="str">
            <v>АПП</v>
          </cell>
          <cell r="E376" t="str">
            <v>МАПП</v>
          </cell>
          <cell r="F376" t="str">
            <v>да</v>
          </cell>
          <cell r="G376" t="str">
            <v>СКФО</v>
          </cell>
          <cell r="H376" t="str">
            <v>Республика Дагестан</v>
          </cell>
          <cell r="I376" t="str">
            <v>Север-Юг</v>
          </cell>
          <cell r="J376" t="str">
            <v>Западный</v>
          </cell>
          <cell r="K376" t="str">
            <v>нет</v>
          </cell>
          <cell r="L376" t="str">
            <v>Азербайджанская Республика</v>
          </cell>
          <cell r="M376" t="str">
            <v>Самур</v>
          </cell>
          <cell r="N376">
            <v>0</v>
          </cell>
          <cell r="O376">
            <v>86825</v>
          </cell>
          <cell r="P376">
            <v>132462</v>
          </cell>
          <cell r="Q376">
            <v>219287</v>
          </cell>
          <cell r="R376">
            <v>105311</v>
          </cell>
          <cell r="S376">
            <v>160914</v>
          </cell>
          <cell r="T376">
            <v>266225</v>
          </cell>
          <cell r="U376">
            <v>158261</v>
          </cell>
          <cell r="V376">
            <v>188499</v>
          </cell>
          <cell r="W376">
            <v>346760</v>
          </cell>
          <cell r="X376">
            <v>113973</v>
          </cell>
          <cell r="Y376">
            <v>160757</v>
          </cell>
          <cell r="Z376">
            <v>274730</v>
          </cell>
          <cell r="AA376">
            <v>1107002</v>
          </cell>
          <cell r="AB376">
            <v>97693</v>
          </cell>
          <cell r="AC376">
            <v>141027</v>
          </cell>
          <cell r="AD376">
            <v>238720</v>
          </cell>
          <cell r="AE376">
            <v>124263</v>
          </cell>
          <cell r="AF376">
            <v>174262</v>
          </cell>
          <cell r="AG376">
            <v>298525</v>
          </cell>
          <cell r="AH376">
            <v>175800</v>
          </cell>
          <cell r="AI376">
            <v>186725</v>
          </cell>
          <cell r="AJ376">
            <v>362525</v>
          </cell>
          <cell r="AK376">
            <v>120742</v>
          </cell>
          <cell r="AL376">
            <v>180505</v>
          </cell>
          <cell r="AM376">
            <v>301247</v>
          </cell>
          <cell r="AN376">
            <v>1201017</v>
          </cell>
          <cell r="AO376">
            <v>114269</v>
          </cell>
          <cell r="AP376">
            <v>166035</v>
          </cell>
          <cell r="AQ376">
            <v>280304</v>
          </cell>
          <cell r="AR376">
            <v>143448</v>
          </cell>
          <cell r="AS376">
            <v>190072</v>
          </cell>
          <cell r="AT376">
            <v>333520</v>
          </cell>
          <cell r="AU376">
            <v>188783</v>
          </cell>
          <cell r="AV376">
            <v>214724</v>
          </cell>
          <cell r="AW376">
            <v>403507</v>
          </cell>
          <cell r="AX376">
            <v>122647</v>
          </cell>
          <cell r="AY376">
            <v>188956</v>
          </cell>
          <cell r="AZ376">
            <v>311603</v>
          </cell>
          <cell r="BA376">
            <v>1328934</v>
          </cell>
          <cell r="BB376">
            <v>57691</v>
          </cell>
          <cell r="BC376">
            <v>52433</v>
          </cell>
          <cell r="BD376">
            <v>79950</v>
          </cell>
          <cell r="BE376">
            <v>83424</v>
          </cell>
          <cell r="BF376">
            <v>273498</v>
          </cell>
          <cell r="BG376">
            <v>11483</v>
          </cell>
          <cell r="BH376">
            <v>9601</v>
          </cell>
          <cell r="BI376">
            <v>11199</v>
          </cell>
          <cell r="BJ376">
            <v>12925</v>
          </cell>
          <cell r="BK376">
            <v>45208</v>
          </cell>
          <cell r="BL376">
            <v>7863</v>
          </cell>
          <cell r="BM376">
            <v>6362</v>
          </cell>
          <cell r="BN376">
            <v>10136</v>
          </cell>
          <cell r="BO376">
            <v>13713</v>
          </cell>
          <cell r="BP376">
            <v>38074</v>
          </cell>
          <cell r="BQ376">
            <v>12722</v>
          </cell>
          <cell r="BR376">
            <v>12287</v>
          </cell>
          <cell r="BS376">
            <v>10828</v>
          </cell>
          <cell r="BT376">
            <v>11741</v>
          </cell>
          <cell r="BU376">
            <v>47578</v>
          </cell>
          <cell r="BV376">
            <v>404358</v>
          </cell>
          <cell r="BW376">
            <v>12388</v>
          </cell>
          <cell r="BX376">
            <v>11908</v>
          </cell>
          <cell r="BY376">
            <v>10495</v>
          </cell>
          <cell r="BZ376">
            <v>11209</v>
          </cell>
          <cell r="CA376">
            <v>46000</v>
          </cell>
          <cell r="CB376">
            <v>14308</v>
          </cell>
          <cell r="CC376">
            <v>12792</v>
          </cell>
          <cell r="CD376">
            <v>12686</v>
          </cell>
          <cell r="CE376">
            <v>14760</v>
          </cell>
          <cell r="CF376">
            <v>54546</v>
          </cell>
          <cell r="CG376">
            <v>13597</v>
          </cell>
          <cell r="CH376">
            <v>6453</v>
          </cell>
          <cell r="CI376">
            <v>10905</v>
          </cell>
          <cell r="CJ376">
            <v>13205</v>
          </cell>
          <cell r="CK376">
            <v>44160</v>
          </cell>
          <cell r="CL376">
            <v>15652</v>
          </cell>
          <cell r="CM376">
            <v>9536</v>
          </cell>
          <cell r="CN376">
            <v>14524</v>
          </cell>
          <cell r="CO376">
            <v>14834</v>
          </cell>
          <cell r="CP376">
            <v>54546</v>
          </cell>
          <cell r="CQ376">
            <v>199252</v>
          </cell>
          <cell r="CR376">
            <v>17383</v>
          </cell>
          <cell r="CS376">
            <v>8866</v>
          </cell>
          <cell r="CT376">
            <v>10161</v>
          </cell>
          <cell r="CU376">
            <v>11212</v>
          </cell>
          <cell r="CV376">
            <v>47622</v>
          </cell>
          <cell r="CW376">
            <v>19994</v>
          </cell>
          <cell r="CX376">
            <v>8145</v>
          </cell>
          <cell r="CY376">
            <v>17123</v>
          </cell>
          <cell r="CZ376">
            <v>17129</v>
          </cell>
          <cell r="DA376">
            <v>62391</v>
          </cell>
          <cell r="DB376">
            <v>23345</v>
          </cell>
          <cell r="DC376">
            <v>4086</v>
          </cell>
          <cell r="DD376">
            <v>19452</v>
          </cell>
          <cell r="DE376">
            <v>20566</v>
          </cell>
          <cell r="DF376">
            <v>67449</v>
          </cell>
          <cell r="DG376">
            <v>15372</v>
          </cell>
          <cell r="DH376">
            <v>6136</v>
          </cell>
          <cell r="DI376">
            <v>20653</v>
          </cell>
          <cell r="DJ376">
            <v>18436</v>
          </cell>
          <cell r="DK376">
            <v>60597</v>
          </cell>
          <cell r="DL376">
            <v>238059</v>
          </cell>
        </row>
        <row r="377">
          <cell r="A377" t="str">
            <v>ВППЯрославль (Туношна)ЦФО</v>
          </cell>
          <cell r="B377" t="str">
            <v>Центральный аппарат</v>
          </cell>
          <cell r="C377" t="str">
            <v>Ярославль (Туношна)</v>
          </cell>
          <cell r="D377" t="str">
            <v>ВПП</v>
          </cell>
          <cell r="E377" t="str">
            <v>ВПП</v>
          </cell>
          <cell r="F377" t="str">
            <v>да</v>
          </cell>
          <cell r="G377" t="str">
            <v>ЦФО</v>
          </cell>
          <cell r="H377" t="str">
            <v>Ярославская область</v>
          </cell>
          <cell r="I377" t="str">
            <v>Не является признаком отнесения к МТК</v>
          </cell>
          <cell r="J377" t="str">
            <v>Не является признаком отнесения к МТК</v>
          </cell>
          <cell r="K377" t="str">
            <v>нет</v>
          </cell>
          <cell r="L377" t="str">
            <v>не применимо</v>
          </cell>
          <cell r="M377" t="str">
            <v>не применимо</v>
          </cell>
          <cell r="N377">
            <v>0</v>
          </cell>
          <cell r="O377">
            <v>96</v>
          </cell>
          <cell r="P377">
            <v>64</v>
          </cell>
          <cell r="Q377">
            <v>160</v>
          </cell>
          <cell r="R377">
            <v>49</v>
          </cell>
          <cell r="S377">
            <v>12</v>
          </cell>
          <cell r="T377">
            <v>61</v>
          </cell>
          <cell r="U377">
            <v>187</v>
          </cell>
          <cell r="V377">
            <v>46</v>
          </cell>
          <cell r="W377">
            <v>233</v>
          </cell>
          <cell r="X377">
            <v>321</v>
          </cell>
          <cell r="Y377">
            <v>123</v>
          </cell>
          <cell r="Z377">
            <v>444</v>
          </cell>
          <cell r="AA377">
            <v>898</v>
          </cell>
          <cell r="AB377">
            <v>67</v>
          </cell>
          <cell r="AC377">
            <v>44</v>
          </cell>
          <cell r="AD377">
            <v>111</v>
          </cell>
          <cell r="AE377">
            <v>121</v>
          </cell>
          <cell r="AF377">
            <v>81</v>
          </cell>
          <cell r="AG377">
            <v>202</v>
          </cell>
          <cell r="AH377">
            <v>192</v>
          </cell>
          <cell r="AI377">
            <v>39</v>
          </cell>
          <cell r="AJ377">
            <v>231</v>
          </cell>
          <cell r="AK377">
            <v>293</v>
          </cell>
          <cell r="AL377">
            <v>140</v>
          </cell>
          <cell r="AM377">
            <v>433</v>
          </cell>
          <cell r="AN377">
            <v>977</v>
          </cell>
          <cell r="AO377">
            <v>161</v>
          </cell>
          <cell r="AP377">
            <v>233</v>
          </cell>
          <cell r="AQ377">
            <v>394</v>
          </cell>
          <cell r="AR377">
            <v>60</v>
          </cell>
          <cell r="AS377">
            <v>22</v>
          </cell>
          <cell r="AT377">
            <v>82</v>
          </cell>
          <cell r="AU377">
            <v>233</v>
          </cell>
          <cell r="AV377">
            <v>182</v>
          </cell>
          <cell r="AW377">
            <v>415</v>
          </cell>
          <cell r="AX377">
            <v>171</v>
          </cell>
          <cell r="AY377">
            <v>219</v>
          </cell>
          <cell r="AZ377">
            <v>390</v>
          </cell>
          <cell r="BA377">
            <v>1281</v>
          </cell>
          <cell r="BB377">
            <v>149</v>
          </cell>
          <cell r="BC377">
            <v>106</v>
          </cell>
          <cell r="BD377">
            <v>183</v>
          </cell>
          <cell r="BE377">
            <v>212</v>
          </cell>
          <cell r="BF377">
            <v>650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1</v>
          </cell>
          <cell r="BM377">
            <v>0</v>
          </cell>
          <cell r="BN377">
            <v>4</v>
          </cell>
          <cell r="BO377">
            <v>3</v>
          </cell>
          <cell r="BP377">
            <v>8</v>
          </cell>
          <cell r="BQ377">
            <v>3</v>
          </cell>
          <cell r="BR377">
            <v>162</v>
          </cell>
          <cell r="BS377">
            <v>70</v>
          </cell>
          <cell r="BT377">
            <v>124</v>
          </cell>
          <cell r="BU377">
            <v>359</v>
          </cell>
          <cell r="BV377">
            <v>1017</v>
          </cell>
          <cell r="BW377">
            <v>106</v>
          </cell>
          <cell r="BX377">
            <v>56</v>
          </cell>
          <cell r="BY377">
            <v>128</v>
          </cell>
          <cell r="BZ377">
            <v>77</v>
          </cell>
          <cell r="CA377">
            <v>367</v>
          </cell>
          <cell r="CB377">
            <v>2</v>
          </cell>
          <cell r="CC377">
            <v>5</v>
          </cell>
          <cell r="CD377">
            <v>12</v>
          </cell>
          <cell r="CE377">
            <v>20</v>
          </cell>
          <cell r="CF377">
            <v>39</v>
          </cell>
          <cell r="CG377">
            <v>92</v>
          </cell>
          <cell r="CH377">
            <v>7</v>
          </cell>
          <cell r="CI377">
            <v>114</v>
          </cell>
          <cell r="CJ377">
            <v>15</v>
          </cell>
          <cell r="CK377">
            <v>228</v>
          </cell>
          <cell r="CL377">
            <v>9</v>
          </cell>
          <cell r="CM377">
            <v>141</v>
          </cell>
          <cell r="CN377">
            <v>26</v>
          </cell>
          <cell r="CO377">
            <v>108</v>
          </cell>
          <cell r="CP377">
            <v>284</v>
          </cell>
          <cell r="CQ377">
            <v>918</v>
          </cell>
          <cell r="CR377">
            <v>108</v>
          </cell>
          <cell r="CS377">
            <v>0</v>
          </cell>
          <cell r="CT377">
            <v>7</v>
          </cell>
          <cell r="CU377">
            <v>0</v>
          </cell>
          <cell r="CV377">
            <v>115</v>
          </cell>
          <cell r="CW377">
            <v>3</v>
          </cell>
          <cell r="CX377">
            <v>7</v>
          </cell>
          <cell r="CY377">
            <v>3</v>
          </cell>
          <cell r="CZ377">
            <v>3</v>
          </cell>
          <cell r="DA377">
            <v>16</v>
          </cell>
          <cell r="DB377">
            <v>6</v>
          </cell>
          <cell r="DC377">
            <v>11</v>
          </cell>
          <cell r="DD377">
            <v>8</v>
          </cell>
          <cell r="DE377">
            <v>9</v>
          </cell>
          <cell r="DF377">
            <v>34</v>
          </cell>
          <cell r="DG377">
            <v>0</v>
          </cell>
          <cell r="DH377">
            <v>0</v>
          </cell>
          <cell r="DI377">
            <v>0</v>
          </cell>
          <cell r="DJ377">
            <v>8</v>
          </cell>
          <cell r="DK377">
            <v>8</v>
          </cell>
          <cell r="DL377">
            <v>173</v>
          </cell>
        </row>
        <row r="378">
          <cell r="A378" t="str">
            <v>ВППНорильск (Алыкель)СФО</v>
          </cell>
          <cell r="B378" t="str">
            <v>Мурманский</v>
          </cell>
          <cell r="C378" t="str">
            <v>Норильск (Алыкель)</v>
          </cell>
          <cell r="D378" t="str">
            <v>ВПП</v>
          </cell>
          <cell r="E378" t="str">
            <v>ВПП</v>
          </cell>
          <cell r="F378" t="str">
            <v>нет</v>
          </cell>
          <cell r="G378" t="str">
            <v>СФО</v>
          </cell>
          <cell r="H378" t="str">
            <v>Красноярский край</v>
          </cell>
          <cell r="I378" t="str">
            <v>Не является признаком отнесения к МТК</v>
          </cell>
          <cell r="J378" t="str">
            <v>Не является признаком отнесения к МТК</v>
          </cell>
          <cell r="K378">
            <v>0</v>
          </cell>
          <cell r="L378" t="str">
            <v>не применимо</v>
          </cell>
          <cell r="M378" t="str">
            <v>не применимо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K378">
            <v>0</v>
          </cell>
          <cell r="DL378">
            <v>0</v>
          </cell>
        </row>
        <row r="379">
          <cell r="A379" t="str">
            <v>ВППТобольск (Ремезов)УФО</v>
          </cell>
          <cell r="B379" t="str">
            <v>Уральский</v>
          </cell>
          <cell r="C379" t="str">
            <v>Тобольск (Ремезов)</v>
          </cell>
          <cell r="D379" t="str">
            <v>ВПП</v>
          </cell>
          <cell r="E379" t="str">
            <v>ВПП</v>
          </cell>
          <cell r="F379" t="str">
            <v>нет</v>
          </cell>
          <cell r="G379" t="str">
            <v>УФО</v>
          </cell>
          <cell r="H379" t="str">
            <v>Тюменская область</v>
          </cell>
          <cell r="I379" t="str">
            <v>Не является признаком отнесения к МТК</v>
          </cell>
          <cell r="J379" t="str">
            <v>Не является признаком отнесения к МТК</v>
          </cell>
          <cell r="K379">
            <v>0</v>
          </cell>
          <cell r="L379" t="str">
            <v>не применимо</v>
          </cell>
          <cell r="M379" t="str">
            <v>не применимо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K379">
            <v>0</v>
          </cell>
          <cell r="DL379">
            <v>0</v>
          </cell>
        </row>
        <row r="380">
          <cell r="A380" t="str">
            <v>ВППИжевскПФО</v>
          </cell>
          <cell r="B380" t="str">
            <v>Волгоградский</v>
          </cell>
          <cell r="C380" t="str">
            <v>Ижевск</v>
          </cell>
          <cell r="D380" t="str">
            <v>ВПП</v>
          </cell>
          <cell r="E380" t="str">
            <v>ВПП</v>
          </cell>
          <cell r="F380" t="str">
            <v>нет</v>
          </cell>
          <cell r="G380" t="str">
            <v>ПФО</v>
          </cell>
          <cell r="H380" t="str">
            <v>Удмуртская Республика</v>
          </cell>
          <cell r="I380" t="str">
            <v>-</v>
          </cell>
          <cell r="J380" t="str">
            <v>-</v>
          </cell>
          <cell r="K380">
            <v>0</v>
          </cell>
          <cell r="L380" t="str">
            <v>не применимо</v>
          </cell>
          <cell r="M380" t="str">
            <v>не применимо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  <cell r="DL380">
            <v>0</v>
          </cell>
        </row>
        <row r="381">
          <cell r="A381" t="str">
            <v>СППЛесозаводскДФО</v>
          </cell>
          <cell r="B381" t="str">
            <v>Владивостокский</v>
          </cell>
          <cell r="C381" t="str">
            <v>Лесозаводск</v>
          </cell>
          <cell r="D381" t="str">
            <v>СПП</v>
          </cell>
          <cell r="E381" t="str">
            <v>СПП</v>
          </cell>
          <cell r="F381" t="str">
            <v>нет</v>
          </cell>
          <cell r="G381" t="str">
            <v>ДФО</v>
          </cell>
          <cell r="H381">
            <v>0</v>
          </cell>
          <cell r="I381" t="str">
            <v>-</v>
          </cell>
          <cell r="J381" t="str">
            <v>-</v>
          </cell>
          <cell r="K381">
            <v>0</v>
          </cell>
          <cell r="L381" t="str">
            <v>Китайская Народная Республика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K381">
            <v>0</v>
          </cell>
          <cell r="DL381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ables/table1.xml><?xml version="1.0" encoding="utf-8"?>
<table xmlns="http://schemas.openxmlformats.org/spreadsheetml/2006/main" id="2" name="Таблица2" displayName="Таблица2" ref="A1:CF381" totalsRowShown="0" headerRowDxfId="170" dataDxfId="169" totalsRowDxfId="168">
  <autoFilter ref="A1:CF381"/>
  <tableColumns count="84">
    <tableColumn id="1" name="ID" dataDxfId="167" totalsRowDxfId="166"/>
    <tableColumn id="2" name="Филиал" dataDxfId="165" totalsRowDxfId="164">
      <calculatedColumnFormula>VLOOKUP(A:A,[1]Перечень_ПП!$A:$X,3,0)</calculatedColumnFormula>
    </tableColumn>
    <tableColumn id="4" name="Вид" dataDxfId="163" totalsRowDxfId="162">
      <calculatedColumnFormula>VLOOKUP(A:A,[1]Перечень_ПП!$A:$X,4,0)</calculatedColumnFormula>
    </tableColumn>
    <tableColumn id="5" name="Тип" dataDxfId="161" totalsRowDxfId="160">
      <calculatedColumnFormula>VLOOKUP(A:A,[1]Перечень_ПП!$A:$X,5,0)</calculatedColumnFormula>
    </tableColumn>
    <tableColumn id="3" name="Наименование пункта пропуска" dataDxfId="159" totalsRowDxfId="158">
      <calculatedColumnFormula>VLOOKUP(A:A,[1]Перечень_ПП!$A:$X,6,0)</calculatedColumnFormula>
    </tableColumn>
    <tableColumn id="47" name="Установлен / закрыт" dataDxfId="157" totalsRowDxfId="156">
      <calculatedColumnFormula>VLOOKUP(A:A,[1]Перечень_ПП!$A:$X,23,0)</calculatedColumnFormula>
    </tableColumn>
    <tableColumn id="6" name="Функционирует/не функционирует" dataDxfId="155" totalsRowDxfId="154">
      <calculatedColumnFormula>VLOOKUP(A:A,[1]Перечень_ПП!$A:$X,21,0)</calculatedColumnFormula>
    </tableColumn>
    <tableColumn id="84" name="84 приоритетные" dataDxfId="153" totalsRowDxfId="152"/>
    <tableColumn id="9" name="Причины не функционирования" dataDxfId="151" totalsRowDxfId="150">
      <calculatedColumnFormula>VLOOKUP(A:A,[1]Перечень_ПП!$A:$X,22,0)</calculatedColumnFormula>
    </tableColumn>
    <tableColumn id="62" name="Распорядок работы" dataDxfId="149" totalsRowDxfId="148">
      <calculatedColumnFormula>VLOOKUP(A:A,[2]Данные_УА!$A:$BF,24,0)</calculatedColumnFormula>
    </tableColumn>
    <tableColumn id="61" name="Классификация по виду международного сообщения" dataDxfId="147" totalsRowDxfId="146">
      <calculatedColumnFormula>VLOOKUP(A:A,[1]Перечень_ПП!$A:$X,7,0)</calculatedColumnFormula>
    </tableColumn>
    <tableColumn id="59" name="Дополнительная классификация по виду международного сообщения" dataDxfId="145" totalsRowDxfId="144">
      <calculatedColumnFormula>VLOOKUP(A:A,[1]Перечень_ПП!$A:$X,8,0)</calculatedColumnFormula>
    </tableColumn>
    <tableColumn id="58" name="Классификация по характеру международного сообщения" dataDxfId="143" totalsRowDxfId="142">
      <calculatedColumnFormula>VLOOKUP(A:A,[1]Перечень_ПП!$A:$X,9,0)</calculatedColumnFormula>
    </tableColumn>
    <tableColumn id="56" name="Классификация по режиму работы" dataDxfId="141" totalsRowDxfId="140">
      <calculatedColumnFormula>VLOOKUP(A:A,[1]Перечень_ПП!$A:$X,10,0)</calculatedColumnFormula>
    </tableColumn>
    <tableColumn id="54" name="Классификация по статусу" dataDxfId="139" totalsRowDxfId="138">
      <calculatedColumnFormula>VLOOKUP(A:A,[1]Перечень_ПП!$A:$X,11,0)</calculatedColumnFormula>
    </tableColumn>
    <tableColumn id="53" name="Классификация по пропуску" dataDxfId="137" totalsRowDxfId="136">
      <calculatedColumnFormula>VLOOKUP(A:A,[1]Перечень_ПП!$A:$X,12,0)</calculatedColumnFormula>
    </tableColumn>
    <tableColumn id="51" name="Специализация: для ввоза на территорию РФ  животных, продукции животного происхождения, кормов, кормовых добавок, лекарственных средств для животных и подкарантинной продукции (подкарантинного материала, подкарантинного груза) (ПП РФ от 07.07.2011 № 557)" dataDxfId="135" totalsRowDxfId="134">
      <calculatedColumnFormula>VLOOKUP(A:A,[1]Перечень_ПП!$A:$X,13,0)</calculatedColumnFormula>
    </tableColumn>
    <tableColumn id="50" name="Специализация: для ввоза на территорию Российской  Федерации товаров, химических, биологических и радиоактивных веществ, отходов и иных грузов, представляющих опасность для человека (ПП РФ от 03.06.2011 № 442)" dataDxfId="133" totalsRowDxfId="132">
      <calculatedColumnFormula>VLOOKUP(A:A,[1]Перечень_ПП!$A:$X,14,0)</calculatedColumnFormula>
    </tableColumn>
    <tableColumn id="48" name="Специализация: для ввоза на территорию Российской Федерации пищевых продуктов, материалов и изделий (ПП РФ от 03.06.2011 № 442)" dataDxfId="131" totalsRowDxfId="130">
      <calculatedColumnFormula>VLOOKUP(A:A,[1]Перечень_ПП!$A:$X,15,0)</calculatedColumnFormula>
    </tableColumn>
    <tableColumn id="10" name="Сопредельное государство" dataDxfId="129" totalsRowDxfId="128">
      <calculatedColumnFormula>VLOOKUP(A:A,[1]Перечень_ПП!$A:$X,16,0)</calculatedColumnFormula>
    </tableColumn>
    <tableColumn id="28" name="Сопредельный пункт пропуска" dataDxfId="127" totalsRowDxfId="126">
      <calculatedColumnFormula>VLOOKUP(A:A,[1]Перечень_ПП!$A:$X,17,0)</calculatedColumnFormula>
    </tableColumn>
    <tableColumn id="7" name="Федеральный округ" dataDxfId="125" totalsRowDxfId="124">
      <calculatedColumnFormula>VLOOKUP(A:A,[1]Перечень_ПП!$A:$X,18,0)</calculatedColumnFormula>
    </tableColumn>
    <tableColumn id="8" name="Субъект РФ" dataDxfId="123" totalsRowDxfId="122">
      <calculatedColumnFormula>VLOOKUP(A:A,[1]Перечень_ПП!$A:$X,19,0)</calculatedColumnFormula>
    </tableColumn>
    <tableColumn id="20" name="Адрес" dataDxfId="121" totalsRowDxfId="120">
      <calculatedColumnFormula>VLOOKUP(A:A,[1]Перечень_ПП!$A:$X,20,0)</calculatedColumnFormula>
    </tableColumn>
    <tableColumn id="71" name="Принадлежность дороги" dataDxfId="119" totalsRowDxfId="118">
      <calculatedColumnFormula>VLOOKUP(A:A,[2]ДОРОГИ!$A:$BX,24,0)</calculatedColumnFormula>
    </tableColumn>
    <tableColumn id="70" name="Номер, название дороги" dataDxfId="117" totalsRowDxfId="116">
      <calculatedColumnFormula>VLOOKUP(A:A,[2]ДОРОГИ!$A:$BX,25,0)</calculatedColumnFormula>
    </tableColumn>
    <tableColumn id="31" name="Группы АВС " dataDxfId="115" totalsRowDxfId="114">
      <calculatedColumnFormula>VLOOKUP($A:$A,'[3]данные ру Грузы'!$A:$CC,10,0)</calculatedColumnFormula>
    </tableColumn>
    <tableColumn id="29" name="Рейтинг Приоритизации 2019 " dataDxfId="113" totalsRowDxfId="112">
      <calculatedColumnFormula>VLOOKUP($A:$A,'[3]данные ру Грузы'!$A:$CC,11,0)</calculatedColumnFormula>
    </tableColumn>
    <tableColumn id="77" name="Направление МТК" dataDxfId="111" totalsRowDxfId="110">
      <calculatedColumnFormula>VLOOKUP($A:$A,'[3]данные ру Грузы'!$A:$CC,13,0)</calculatedColumnFormula>
    </tableColumn>
    <tableColumn id="30" name="Принадлежность к МТК" dataDxfId="109" totalsRowDxfId="108">
      <calculatedColumnFormula>VLOOKUP($A:$A,'[3]данные ру Грузы'!$A:$CC,12,0)</calculatedColumnFormula>
    </tableColumn>
    <tableColumn id="69" name="ГТС в сутки (по паспорту)" dataDxfId="107" totalsRowDxfId="106">
      <calculatedColumnFormula>VLOOKUP(A:A,[2]Данные_УА!$A:$BF,37,0)</calculatedColumnFormula>
    </tableColumn>
    <tableColumn id="68" name="ПТС в сутки (по паспорту)" dataDxfId="105" totalsRowDxfId="104">
      <calculatedColumnFormula>VLOOKUP(A:A,[2]Данные_УА!$A:$BF,41,0)</calculatedColumnFormula>
    </tableColumn>
    <tableColumn id="67" name="ЛТС в сутки (по паспорту)" dataDxfId="103" totalsRowDxfId="102">
      <calculatedColumnFormula>VLOOKUP(A:A,[2]Данные_УА!$A:$BF,45,0)</calculatedColumnFormula>
    </tableColumn>
    <tableColumn id="66" name="Всего ТС в сутки (по паспорту)" dataDxfId="101" totalsRowDxfId="100">
      <calculatedColumnFormula>VLOOKUP(A:A,[2]Данные_УА!$A:$BF,49,0)</calculatedColumnFormula>
    </tableColumn>
    <tableColumn id="65" name="Лиц в сутки (по паспорту)" dataDxfId="99" totalsRowDxfId="98">
      <calculatedColumnFormula>VLOOKUP(A:A,[2]Данные_УА!$A:$BF,53,0)</calculatedColumnFormula>
    </tableColumn>
    <tableColumn id="64" name="Грузы в сутки (по паспорту)" dataDxfId="97" totalsRowDxfId="96">
      <calculatedColumnFormula>VLOOKUP(A:A,[2]Данные_УА!$A:$BF,57,0)</calculatedColumnFormula>
    </tableColumn>
    <tableColumn id="11" name="ГТС в год (по паспорту)" dataDxfId="95" totalsRowDxfId="94">
      <calculatedColumnFormula>VLOOKUP(A:A,[2]Данные_УА!$A:$BF,38,0)</calculatedColumnFormula>
    </tableColumn>
    <tableColumn id="12" name="ПТС в год (по паспорту)" dataDxfId="93" totalsRowDxfId="92">
      <calculatedColumnFormula>VLOOKUP(A:A,[2]Данные_УА!$A:$BF,42,0)</calculatedColumnFormula>
    </tableColumn>
    <tableColumn id="13" name="ЛТС в год (по паспорту)" dataDxfId="91" totalsRowDxfId="90">
      <calculatedColumnFormula>VLOOKUP(A:A,[2]Данные_УА!$A:$BF,46,0)</calculatedColumnFormula>
    </tableColumn>
    <tableColumn id="32" name="Всего ТС в год (по паспорту)" dataDxfId="89" totalsRowDxfId="88">
      <calculatedColumnFormula>VLOOKUP(A:A,[2]Данные_УА!$A:$BF,50,0)</calculatedColumnFormula>
    </tableColumn>
    <tableColumn id="14" name="Лица в год (по паспорту)" dataDxfId="87" totalsRowDxfId="86">
      <calculatedColumnFormula>VLOOKUP(A:A,[2]Данные_УА!$A:$BF,54,0)</calculatedColumnFormula>
    </tableColumn>
    <tableColumn id="15" name="Грузы в год (по паспорту)" dataDxfId="85" totalsRowDxfId="84">
      <calculatedColumnFormula>VLOOKUP(A:A,[2]Данные_УА!$A:$BF,58,0)</calculatedColumnFormula>
    </tableColumn>
    <tableColumn id="16" name="ГТС 2017 (факт)" dataDxfId="83" totalsRowDxfId="82">
      <calculatedColumnFormula>VLOOKUP($A:$A,'[3]данные ру ТС'!$A:$CZ,22,0)</calculatedColumnFormula>
    </tableColumn>
    <tableColumn id="17" name="ПТС 2017 (факт)" dataDxfId="81" totalsRowDxfId="80">
      <calculatedColumnFormula>VLOOKUP($A:$A,'[3]данные ру ТС'!$A:$CZ,27,0)</calculatedColumnFormula>
    </tableColumn>
    <tableColumn id="18" name="ЛТС 2017 (факт)" dataDxfId="79" totalsRowDxfId="78">
      <calculatedColumnFormula>VLOOKUP($A:$A,'[3]данные ру ТС'!$A:$CZ,32,0)</calculatedColumnFormula>
    </tableColumn>
    <tableColumn id="19" name="Всего ТС (ж.д. составы) за 2017 год (факт)" dataDxfId="77" totalsRowDxfId="76">
      <calculatedColumnFormula>VLOOKUP($A:$A,'[3]данные ру ТС'!$A:$CZ,33,0)</calculatedColumnFormula>
    </tableColumn>
    <tableColumn id="21" name="ГТС 2018 (факт)" dataDxfId="75" totalsRowDxfId="74" dataCellStyle="Финансовый">
      <calculatedColumnFormula>VLOOKUP($A:$A,'[3]данные ру ТС'!$A:$CZ,38,0)</calculatedColumnFormula>
    </tableColumn>
    <tableColumn id="22" name="ПТС 2018 (факт)" dataDxfId="73" totalsRowDxfId="72" dataCellStyle="Финансовый">
      <calculatedColumnFormula>VLOOKUP($A:$A,'[3]данные ру ТС'!$A:$CZ,43,0)</calculatedColumnFormula>
    </tableColumn>
    <tableColumn id="23" name="ЛТС 2018 (факт)" dataDxfId="71" totalsRowDxfId="70" dataCellStyle="Финансовый">
      <calculatedColumnFormula>VLOOKUP($A:$A,'[3]данные ру ТС'!$A:$CZ,48,0)</calculatedColumnFormula>
    </tableColumn>
    <tableColumn id="24" name="Всего ТС (ж.д. составы) за 2018 год (факт)" dataDxfId="69" totalsRowDxfId="68" dataCellStyle="Финансовый">
      <calculatedColumnFormula>VLOOKUP($A:$A,'[3]данные ру ТС'!$A:$CZ,49,0)</calculatedColumnFormula>
    </tableColumn>
    <tableColumn id="27" name="ГТС 2019 (факт)" dataDxfId="67" totalsRowDxfId="66" dataCellStyle="Финансовый">
      <calculatedColumnFormula>VLOOKUP($A:$A,'[3]данные ру ТС'!$A:$CZ,54,0)</calculatedColumnFormula>
    </tableColumn>
    <tableColumn id="33" name="ПТС 2019 (факт)" dataDxfId="65" totalsRowDxfId="64" dataCellStyle="Финансовый">
      <calculatedColumnFormula>VLOOKUP($A:$A,'[3]данные ру ТС'!$A:$CZ,59,0)</calculatedColumnFormula>
    </tableColumn>
    <tableColumn id="34" name="ЛТС 2019 (факт)" dataDxfId="63" totalsRowDxfId="62" dataCellStyle="Финансовый">
      <calculatedColumnFormula>VLOOKUP($A:$A,'[3]данные ру ТС'!$A:$CZ,64,0)</calculatedColumnFormula>
    </tableColumn>
    <tableColumn id="35" name="Всего ТС (ж.д. составы) за 2019 год (факт)" dataDxfId="61" totalsRowDxfId="60" dataCellStyle="Финансовый">
      <calculatedColumnFormula>VLOOKUP($A:$A,'[3]данные ру ТС'!$A:$CZ,65,0)</calculatedColumnFormula>
    </tableColumn>
    <tableColumn id="38" name="ГТС 2020 (факт)" dataDxfId="59" totalsRowDxfId="58" dataCellStyle="Финансовый">
      <calculatedColumnFormula>VLOOKUP($A:$A,'[3]данные ру ТС'!$A:$CZ,78,0)</calculatedColumnFormula>
    </tableColumn>
    <tableColumn id="39" name="ПТС 2020 (факт)" dataDxfId="57" totalsRowDxfId="56" dataCellStyle="Финансовый">
      <calculatedColumnFormula>VLOOKUP($A:$A,'[3]данные ру ТС'!$A:$CZ,83,0)</calculatedColumnFormula>
    </tableColumn>
    <tableColumn id="40" name="ЛТС 2020 (факт)" dataDxfId="55" totalsRowDxfId="54" dataCellStyle="Финансовый">
      <calculatedColumnFormula>VLOOKUP($A:$A,'[3]данные ру ТС'!$A:$CZ,88,0)</calculatedColumnFormula>
    </tableColumn>
    <tableColumn id="41" name="Всего ТС (ж.д. составы) за 2020 год (факт)" dataDxfId="53" totalsRowDxfId="52" dataCellStyle="Финансовый">
      <calculatedColumnFormula>VLOOKUP($A:$A,'[3]данные ру ТС'!$A:$CZ,89,0)</calculatedColumnFormula>
    </tableColumn>
    <tableColumn id="75" name="ГТС 2021 (факт)" dataDxfId="51" totalsRowDxfId="50">
      <calculatedColumnFormula>VLOOKUP($A:$A,'[3]данные ру ТС'!$A:$FD,126,0)</calculatedColumnFormula>
    </tableColumn>
    <tableColumn id="74" name="ПТС 2021 (факт)" dataDxfId="49" totalsRowDxfId="48">
      <calculatedColumnFormula>VLOOKUP($A:$A,'[3]данные ру ТС'!$A:$FD,127,0)</calculatedColumnFormula>
    </tableColumn>
    <tableColumn id="73" name="ЛТС 2021 (факт)" dataDxfId="47" totalsRowDxfId="46">
      <calculatedColumnFormula>VLOOKUP($A:$A,'[3]данные ру ТС'!$A:$FD,128,0)</calculatedColumnFormula>
    </tableColumn>
    <tableColumn id="72" name="Всего ТС (ж.д. составы) за 2021 год (факт)" dataDxfId="45" totalsRowDxfId="44">
      <calculatedColumnFormula>VLOOKUP($A:$A,'[3]данные ру ТС'!$A:$FD,129,0)</calculatedColumnFormula>
    </tableColumn>
    <tableColumn id="81" name="ГТС 2022 (факт)" dataDxfId="43" totalsRowDxfId="42" dataCellStyle="Финансовый">
      <calculatedColumnFormula>VLOOKUP($A:$A,'[3]данные ру ТС'!$A:$FD,142,0)</calculatedColumnFormula>
    </tableColumn>
    <tableColumn id="80" name="ПТС 2022 (факт)" dataDxfId="41" totalsRowDxfId="40" dataCellStyle="Финансовый">
      <calculatedColumnFormula>VLOOKUP($A:$A,'[3]данные ру ТС'!$A:$FD,155,0)</calculatedColumnFormula>
    </tableColumn>
    <tableColumn id="79" name="ЛТС 2022 (факт)" dataDxfId="39" totalsRowDxfId="38" dataCellStyle="Финансовый">
      <calculatedColumnFormula>VLOOKUP($A:$A,'[3]данные ру ТС'!$A:$FW,168,0)</calculatedColumnFormula>
    </tableColumn>
    <tableColumn id="49" name="Всего ТС (ж.д. составы) за 2022 год (факт)" dataDxfId="37" totalsRowDxfId="36" dataCellStyle="Финансовый">
      <calculatedColumnFormula>Таблица2[[#This Row],[ЛТС 2022 (факт)]]+Таблица2[[#This Row],[ПТС 2022 (факт)]]+Таблица2[[#This Row],[ГТС 2022 (факт)]]</calculatedColumnFormula>
    </tableColumn>
    <tableColumn id="44" name="Лица 2017 (факт)" dataDxfId="35" totalsRowDxfId="34" dataCellStyle="Финансовый">
      <calculatedColumnFormula>VLOOKUP($A:$A,'[3]данные ру ФЛ'!$A:$DL,27,0)</calculatedColumnFormula>
    </tableColumn>
    <tableColumn id="45" name="Лица 2018 (факт)" dataDxfId="33" totalsRowDxfId="32" dataCellStyle="Финансовый">
      <calculatedColumnFormula>VLOOKUP($A:$A,'[3]данные ру ФЛ'!$A:$DL,40,0)</calculatedColumnFormula>
    </tableColumn>
    <tableColumn id="46" name="Лица 2019 (факт)" dataDxfId="31" totalsRowDxfId="30" dataCellStyle="Финансовый">
      <calculatedColumnFormula>VLOOKUP($A:$A,'[3]данные ру ФЛ'!$A:$DL,53,0)</calculatedColumnFormula>
    </tableColumn>
    <tableColumn id="52" name="Лица 2020 (факт)" dataDxfId="29" totalsRowDxfId="28">
      <calculatedColumnFormula>VLOOKUP($A:$A,'[3]данные ру ФЛ'!$A:$DL,74,0)</calculatedColumnFormula>
    </tableColumn>
    <tableColumn id="76" name="Лица 2021 (факт)" dataDxfId="27" totalsRowDxfId="26">
      <calculatedColumnFormula>VLOOKUP($A:$A,'[3]данные ру ФЛ'!$A:$DL,95,0)</calculatedColumnFormula>
    </tableColumn>
    <tableColumn id="82" name="Лица 2022 (факт)" dataDxfId="25" totalsRowDxfId="24">
      <calculatedColumnFormula>VLOOKUP($A:$A,'[3]данные ру ФЛ'!$A:$DL,116,0)</calculatedColumnFormula>
    </tableColumn>
    <tableColumn id="55" name="Грузы 2017, тонн (факт)" dataDxfId="23" totalsRowDxfId="22" dataCellStyle="Процентный">
      <calculatedColumnFormula>VLOOKUP($A:$A,'[3]данные ру Грузы'!$A:$CR,31,0)</calculatedColumnFormula>
    </tableColumn>
    <tableColumn id="57" name="Грузы 2018, тонн (факт)" dataDxfId="21" totalsRowDxfId="20" dataCellStyle="Процентный">
      <calculatedColumnFormula>VLOOKUP($A:$A,'[3]данные ру Грузы'!$A:$CR,44,0)</calculatedColumnFormula>
    </tableColumn>
    <tableColumn id="60" name="Грузы 2019, тонн (факт)" dataDxfId="19" totalsRowDxfId="18" dataCellStyle="Процентный">
      <calculatedColumnFormula>VLOOKUP($A:$A,'[3]данные ру Грузы'!$A:$CR,57,0)</calculatedColumnFormula>
    </tableColumn>
    <tableColumn id="63" name="Грузы 2020, тонн (факт)" dataDxfId="17" totalsRowDxfId="16" dataCellStyle="Процентный">
      <calculatedColumnFormula>VLOOKUP($A:$A,'[3]данные ру Грузы'!$A:$CR,70,0)</calculatedColumnFormula>
    </tableColumn>
    <tableColumn id="78" name="Грузы 2021, тонн (факт)" dataDxfId="15" totalsRowDxfId="14" dataCellStyle="Процентный">
      <calculatedColumnFormula>VLOOKUP($A:$A,'[3]данные ру Грузы'!$A:$CR,83,0)</calculatedColumnFormula>
    </tableColumn>
    <tableColumn id="83" name="Грузы 2022, тонн (факт)" dataDxfId="13" totalsRowDxfId="12" dataCellStyle="Процентный">
      <calculatedColumnFormula>VLOOKUP($A:$A,'[3]данные ру Грузы'!$A:$CR,96,0)</calculatedColumnFormula>
    </tableColumn>
    <tableColumn id="25" name="Пограничный контроль" dataDxfId="11" totalsRowDxfId="10" dataCellStyle="Процентный">
      <calculatedColumnFormula>VLOOKUP(A:A,[2]Данные_УА!$A:$BO,60,0)</calculatedColumnFormula>
    </tableColumn>
    <tableColumn id="26" name="Таможенный контроль" dataDxfId="9" totalsRowDxfId="8" dataCellStyle="Процентный">
      <calculatedColumnFormula>VLOOKUP(A:A,[2]Данные_УА!$A:$BO,61,0)</calculatedColumnFormula>
    </tableColumn>
    <tableColumn id="36" name="Санитарно-карантинный контроль" dataDxfId="7" totalsRowDxfId="6" dataCellStyle="Процентный">
      <calculatedColumnFormula>VLOOKUP(A:A,[2]Данные_УА!$A:$BO,62,0)</calculatedColumnFormula>
    </tableColumn>
    <tableColumn id="37" name="Ветеринарный контроль" dataDxfId="5" totalsRowDxfId="4" dataCellStyle="Процентный">
      <calculatedColumnFormula>VLOOKUP(A:A,[2]Данные_УА!$A:$BO,63,0)</calculatedColumnFormula>
    </tableColumn>
    <tableColumn id="42" name="Карантинный фитосанитарный контроль" dataDxfId="3" totalsRowDxfId="2" dataCellStyle="Процентный">
      <calculatedColumnFormula>VLOOKUP(A:A,[2]Данные_УА!$A:$BO,64,0)</calculatedColumnFormula>
    </tableColumn>
    <tableColumn id="43" name="Транспортный контроль" dataDxfId="1" totalsRowDxfId="0" dataCellStyle="Процентный">
      <calculatedColumnFormula>VLOOKUP(A:A,[2]Данные_УА!$A:$BO,65,0)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8"/>
  <sheetViews>
    <sheetView workbookViewId="0">
      <selection activeCell="D1" sqref="D1"/>
    </sheetView>
  </sheetViews>
  <sheetFormatPr defaultRowHeight="15" x14ac:dyDescent="0.25"/>
  <cols>
    <col min="2" max="2" width="23.5703125" customWidth="1"/>
    <col min="3" max="3" width="21.28515625" customWidth="1"/>
    <col min="4" max="4" width="11" customWidth="1"/>
    <col min="5" max="5" width="29.42578125" customWidth="1"/>
    <col min="6" max="6" width="16.28515625" customWidth="1"/>
    <col min="11" max="11" width="4.7109375" customWidth="1"/>
    <col min="12" max="12" width="15.7109375" customWidth="1"/>
  </cols>
  <sheetData>
    <row r="1" spans="1:14" x14ac:dyDescent="0.25">
      <c r="A1" s="7" t="s">
        <v>494</v>
      </c>
      <c r="B1" s="7"/>
      <c r="C1" s="7" t="s">
        <v>467</v>
      </c>
      <c r="D1" s="10" t="s">
        <v>513</v>
      </c>
      <c r="E1" s="9"/>
      <c r="F1" s="9"/>
      <c r="G1" s="9"/>
      <c r="H1" s="9"/>
      <c r="I1" s="9"/>
      <c r="J1" s="9"/>
      <c r="K1" s="9"/>
      <c r="L1" s="9"/>
      <c r="M1" s="11"/>
      <c r="N1" s="11"/>
    </row>
    <row r="3" spans="1:14" x14ac:dyDescent="0.25">
      <c r="A3" s="7" t="s">
        <v>493</v>
      </c>
      <c r="B3" s="7"/>
      <c r="C3" s="7" t="s">
        <v>467</v>
      </c>
      <c r="D3" s="10" t="s">
        <v>512</v>
      </c>
      <c r="E3" s="9"/>
      <c r="F3" s="9"/>
      <c r="G3" s="9"/>
      <c r="H3" s="9"/>
      <c r="I3" s="9"/>
      <c r="J3" s="9"/>
      <c r="K3" s="9"/>
      <c r="L3" s="9"/>
      <c r="M3" s="11"/>
      <c r="N3" s="11"/>
    </row>
    <row r="5" spans="1:14" x14ac:dyDescent="0.25">
      <c r="A5" s="7" t="s">
        <v>492</v>
      </c>
      <c r="B5" s="7"/>
      <c r="C5" s="7" t="s">
        <v>467</v>
      </c>
      <c r="D5" s="10" t="s">
        <v>511</v>
      </c>
      <c r="E5" s="9"/>
      <c r="F5" s="9"/>
      <c r="G5" s="9"/>
      <c r="H5" s="9"/>
      <c r="I5" s="9"/>
      <c r="J5" s="9"/>
      <c r="K5" s="9"/>
      <c r="L5" s="9"/>
      <c r="M5" s="11"/>
      <c r="N5" s="11"/>
    </row>
    <row r="6" spans="1:14" x14ac:dyDescent="0.25">
      <c r="B6" t="s">
        <v>398</v>
      </c>
    </row>
    <row r="7" spans="1:14" x14ac:dyDescent="0.25">
      <c r="A7" s="1" t="s">
        <v>399</v>
      </c>
      <c r="B7" s="57" t="s">
        <v>402</v>
      </c>
    </row>
    <row r="8" spans="1:14" x14ac:dyDescent="0.25">
      <c r="A8" s="1" t="s">
        <v>400</v>
      </c>
      <c r="B8" s="57" t="s">
        <v>403</v>
      </c>
    </row>
    <row r="9" spans="1:14" x14ac:dyDescent="0.25">
      <c r="A9" s="1" t="s">
        <v>401</v>
      </c>
      <c r="B9" s="57" t="s">
        <v>404</v>
      </c>
    </row>
    <row r="10" spans="1:14" x14ac:dyDescent="0.25">
      <c r="A10" s="1" t="s">
        <v>486</v>
      </c>
      <c r="B10" s="57" t="s">
        <v>487</v>
      </c>
    </row>
    <row r="11" spans="1:14" x14ac:dyDescent="0.25">
      <c r="A11" s="1" t="s">
        <v>488</v>
      </c>
      <c r="B11" s="57" t="s">
        <v>489</v>
      </c>
    </row>
    <row r="12" spans="1:14" x14ac:dyDescent="0.25">
      <c r="A12" s="1" t="s">
        <v>490</v>
      </c>
      <c r="B12" s="57" t="s">
        <v>491</v>
      </c>
    </row>
    <row r="15" spans="1:14" x14ac:dyDescent="0.25">
      <c r="A15" s="7" t="s">
        <v>466</v>
      </c>
      <c r="B15" s="7"/>
      <c r="C15" s="7" t="s">
        <v>467</v>
      </c>
      <c r="D15" s="8" t="e">
        <f>#REF!</f>
        <v>#REF!</v>
      </c>
      <c r="E15" s="9"/>
      <c r="F15" s="9"/>
      <c r="G15" s="9"/>
      <c r="H15" s="9"/>
      <c r="I15" s="9"/>
      <c r="J15" s="9"/>
      <c r="K15" s="9"/>
      <c r="L15" s="9"/>
      <c r="M15" s="11"/>
      <c r="N15" s="11"/>
    </row>
    <row r="16" spans="1:14" x14ac:dyDescent="0.25">
      <c r="A16" s="2"/>
      <c r="B16" s="2"/>
      <c r="C16" s="2" t="s">
        <v>438</v>
      </c>
      <c r="D16" s="2"/>
      <c r="E16" s="2"/>
    </row>
    <row r="17" spans="2:12" x14ac:dyDescent="0.25">
      <c r="B17" t="s">
        <v>439</v>
      </c>
      <c r="C17" s="3" t="s">
        <v>440</v>
      </c>
      <c r="D17" s="3"/>
      <c r="E17" s="3"/>
    </row>
    <row r="18" spans="2:12" x14ac:dyDescent="0.25">
      <c r="C18" s="4" t="s">
        <v>441</v>
      </c>
      <c r="D18" s="4" t="s">
        <v>442</v>
      </c>
      <c r="E18" s="4" t="s">
        <v>443</v>
      </c>
    </row>
    <row r="19" spans="2:12" x14ac:dyDescent="0.25">
      <c r="C19" s="4">
        <v>2017</v>
      </c>
      <c r="D19" s="4" t="s">
        <v>444</v>
      </c>
      <c r="E19" s="4" t="s">
        <v>445</v>
      </c>
    </row>
    <row r="20" spans="2:12" x14ac:dyDescent="0.25">
      <c r="C20" s="4">
        <v>2018</v>
      </c>
      <c r="D20" s="4" t="s">
        <v>444</v>
      </c>
      <c r="E20" s="4" t="s">
        <v>445</v>
      </c>
    </row>
    <row r="21" spans="2:12" x14ac:dyDescent="0.25">
      <c r="C21" s="4">
        <v>2019</v>
      </c>
      <c r="D21" s="4" t="s">
        <v>444</v>
      </c>
      <c r="E21" s="4" t="s">
        <v>445</v>
      </c>
    </row>
    <row r="22" spans="2:12" x14ac:dyDescent="0.25">
      <c r="C22" s="4">
        <v>2020</v>
      </c>
      <c r="D22" s="4" t="s">
        <v>444</v>
      </c>
      <c r="E22" s="4" t="s">
        <v>445</v>
      </c>
    </row>
    <row r="23" spans="2:12" x14ac:dyDescent="0.25">
      <c r="C23" s="4">
        <v>2021</v>
      </c>
      <c r="D23" s="4" t="s">
        <v>446</v>
      </c>
      <c r="E23" s="4" t="s">
        <v>445</v>
      </c>
    </row>
    <row r="25" spans="2:12" x14ac:dyDescent="0.25">
      <c r="B25" t="s">
        <v>447</v>
      </c>
      <c r="C25" s="3" t="s">
        <v>448</v>
      </c>
      <c r="L25" t="s">
        <v>449</v>
      </c>
    </row>
    <row r="26" spans="2:12" x14ac:dyDescent="0.25">
      <c r="B26" t="s">
        <v>447</v>
      </c>
      <c r="C26" s="3" t="s">
        <v>450</v>
      </c>
      <c r="L26" t="s">
        <v>451</v>
      </c>
    </row>
    <row r="27" spans="2:12" x14ac:dyDescent="0.25">
      <c r="B27" t="s">
        <v>447</v>
      </c>
      <c r="C27" s="3" t="s">
        <v>452</v>
      </c>
      <c r="L27" t="s">
        <v>453</v>
      </c>
    </row>
    <row r="29" spans="2:12" x14ac:dyDescent="0.25">
      <c r="B29" t="s">
        <v>454</v>
      </c>
      <c r="C29" s="3" t="s">
        <v>455</v>
      </c>
    </row>
    <row r="30" spans="2:12" x14ac:dyDescent="0.25">
      <c r="C30" s="4" t="s">
        <v>441</v>
      </c>
      <c r="D30" s="4" t="s">
        <v>442</v>
      </c>
      <c r="E30" s="4" t="s">
        <v>443</v>
      </c>
    </row>
    <row r="31" spans="2:12" x14ac:dyDescent="0.25">
      <c r="C31" s="4">
        <v>2017</v>
      </c>
      <c r="D31" s="4" t="s">
        <v>444</v>
      </c>
      <c r="E31" s="4" t="s">
        <v>445</v>
      </c>
    </row>
    <row r="32" spans="2:12" x14ac:dyDescent="0.25">
      <c r="C32" s="4">
        <v>2018</v>
      </c>
      <c r="D32" s="4" t="s">
        <v>444</v>
      </c>
      <c r="E32" s="4" t="s">
        <v>445</v>
      </c>
    </row>
    <row r="33" spans="2:5" x14ac:dyDescent="0.25">
      <c r="C33" s="4">
        <v>2019</v>
      </c>
      <c r="D33" s="4" t="s">
        <v>444</v>
      </c>
      <c r="E33" s="4" t="s">
        <v>445</v>
      </c>
    </row>
    <row r="34" spans="2:5" x14ac:dyDescent="0.25">
      <c r="C34" s="4">
        <v>2020</v>
      </c>
      <c r="D34" s="4" t="s">
        <v>444</v>
      </c>
      <c r="E34" s="4" t="s">
        <v>445</v>
      </c>
    </row>
    <row r="35" spans="2:5" x14ac:dyDescent="0.25">
      <c r="C35" s="4">
        <v>2021</v>
      </c>
      <c r="D35" s="4" t="s">
        <v>446</v>
      </c>
      <c r="E35" s="4" t="s">
        <v>445</v>
      </c>
    </row>
    <row r="36" spans="2:5" x14ac:dyDescent="0.25">
      <c r="C36" s="5"/>
      <c r="D36" s="5"/>
      <c r="E36" s="5"/>
    </row>
    <row r="37" spans="2:5" x14ac:dyDescent="0.25">
      <c r="B37" t="s">
        <v>454</v>
      </c>
      <c r="C37" s="3" t="s">
        <v>456</v>
      </c>
    </row>
    <row r="38" spans="2:5" x14ac:dyDescent="0.25">
      <c r="C38" s="4" t="s">
        <v>441</v>
      </c>
      <c r="D38" s="4" t="s">
        <v>442</v>
      </c>
      <c r="E38" s="4" t="s">
        <v>443</v>
      </c>
    </row>
    <row r="39" spans="2:5" x14ac:dyDescent="0.25">
      <c r="C39" s="4">
        <v>2017</v>
      </c>
      <c r="D39" s="4" t="s">
        <v>444</v>
      </c>
      <c r="E39" s="4" t="s">
        <v>445</v>
      </c>
    </row>
    <row r="40" spans="2:5" x14ac:dyDescent="0.25">
      <c r="C40" s="4">
        <v>2018</v>
      </c>
      <c r="D40" s="4" t="s">
        <v>444</v>
      </c>
      <c r="E40" s="4" t="s">
        <v>445</v>
      </c>
    </row>
    <row r="41" spans="2:5" x14ac:dyDescent="0.25">
      <c r="C41" s="4">
        <v>2019</v>
      </c>
      <c r="D41" s="4" t="s">
        <v>444</v>
      </c>
      <c r="E41" s="4" t="s">
        <v>445</v>
      </c>
    </row>
    <row r="42" spans="2:5" x14ac:dyDescent="0.25">
      <c r="C42" s="4">
        <v>2020</v>
      </c>
      <c r="D42" s="4" t="s">
        <v>444</v>
      </c>
      <c r="E42" s="4" t="s">
        <v>445</v>
      </c>
    </row>
    <row r="43" spans="2:5" x14ac:dyDescent="0.25">
      <c r="C43" s="4">
        <v>2021</v>
      </c>
      <c r="D43" s="4" t="s">
        <v>457</v>
      </c>
      <c r="E43" s="4" t="s">
        <v>445</v>
      </c>
    </row>
    <row r="45" spans="2:5" x14ac:dyDescent="0.25">
      <c r="B45" t="s">
        <v>454</v>
      </c>
      <c r="C45" s="3" t="s">
        <v>458</v>
      </c>
    </row>
    <row r="46" spans="2:5" x14ac:dyDescent="0.25">
      <c r="C46" s="4" t="s">
        <v>441</v>
      </c>
      <c r="D46" s="4" t="s">
        <v>442</v>
      </c>
      <c r="E46" s="4" t="s">
        <v>443</v>
      </c>
    </row>
    <row r="47" spans="2:5" x14ac:dyDescent="0.25">
      <c r="C47" s="4">
        <v>2017</v>
      </c>
      <c r="D47" s="4" t="s">
        <v>444</v>
      </c>
      <c r="E47" s="4" t="s">
        <v>445</v>
      </c>
    </row>
    <row r="48" spans="2:5" x14ac:dyDescent="0.25">
      <c r="C48" s="4">
        <v>2018</v>
      </c>
      <c r="D48" s="4" t="s">
        <v>444</v>
      </c>
      <c r="E48" s="4" t="s">
        <v>445</v>
      </c>
    </row>
    <row r="49" spans="2:6" x14ac:dyDescent="0.25">
      <c r="C49" s="4">
        <v>2019</v>
      </c>
      <c r="D49" s="4" t="s">
        <v>444</v>
      </c>
      <c r="E49" s="4" t="s">
        <v>445</v>
      </c>
    </row>
    <row r="50" spans="2:6" x14ac:dyDescent="0.25">
      <c r="C50" s="4">
        <v>2020</v>
      </c>
      <c r="D50" s="4" t="s">
        <v>444</v>
      </c>
      <c r="E50" s="4" t="s">
        <v>445</v>
      </c>
    </row>
    <row r="51" spans="2:6" x14ac:dyDescent="0.25">
      <c r="C51" s="4">
        <v>2021</v>
      </c>
      <c r="D51" s="4" t="s">
        <v>457</v>
      </c>
      <c r="E51" s="4" t="s">
        <v>445</v>
      </c>
    </row>
    <row r="53" spans="2:6" x14ac:dyDescent="0.25">
      <c r="B53" s="2"/>
      <c r="C53" s="2" t="s">
        <v>459</v>
      </c>
      <c r="D53" s="2"/>
      <c r="E53" s="2"/>
      <c r="F53" s="2"/>
    </row>
    <row r="54" spans="2:6" x14ac:dyDescent="0.25">
      <c r="B54" t="s">
        <v>460</v>
      </c>
      <c r="C54" s="6" t="s">
        <v>461</v>
      </c>
      <c r="D54" s="5"/>
      <c r="E54" s="5"/>
      <c r="F54" s="5"/>
    </row>
    <row r="55" spans="2:6" x14ac:dyDescent="0.25">
      <c r="C55" s="4" t="s">
        <v>441</v>
      </c>
      <c r="D55" s="4" t="s">
        <v>442</v>
      </c>
      <c r="E55" s="4"/>
      <c r="F55" s="4" t="s">
        <v>443</v>
      </c>
    </row>
    <row r="56" spans="2:6" x14ac:dyDescent="0.25">
      <c r="C56" s="4">
        <v>2017</v>
      </c>
      <c r="D56" s="4" t="s">
        <v>444</v>
      </c>
      <c r="E56" s="4" t="s">
        <v>462</v>
      </c>
      <c r="F56" s="4" t="s">
        <v>463</v>
      </c>
    </row>
    <row r="57" spans="2:6" x14ac:dyDescent="0.25">
      <c r="C57" s="4">
        <v>2018</v>
      </c>
      <c r="D57" s="4" t="s">
        <v>444</v>
      </c>
      <c r="E57" s="4" t="s">
        <v>462</v>
      </c>
      <c r="F57" s="4" t="s">
        <v>463</v>
      </c>
    </row>
    <row r="58" spans="2:6" x14ac:dyDescent="0.25">
      <c r="C58" s="4">
        <v>2019</v>
      </c>
      <c r="D58" s="4" t="s">
        <v>444</v>
      </c>
      <c r="E58" s="4" t="s">
        <v>462</v>
      </c>
      <c r="F58" s="4" t="s">
        <v>463</v>
      </c>
    </row>
    <row r="59" spans="2:6" x14ac:dyDescent="0.25">
      <c r="C59" s="4">
        <v>2020</v>
      </c>
      <c r="D59" s="4" t="s">
        <v>444</v>
      </c>
      <c r="E59" s="4" t="s">
        <v>462</v>
      </c>
      <c r="F59" s="4" t="s">
        <v>445</v>
      </c>
    </row>
    <row r="60" spans="2:6" x14ac:dyDescent="0.25">
      <c r="C60" s="4">
        <v>2021</v>
      </c>
      <c r="D60" s="4" t="s">
        <v>446</v>
      </c>
      <c r="E60" s="4" t="s">
        <v>462</v>
      </c>
      <c r="F60" s="4" t="s">
        <v>445</v>
      </c>
    </row>
    <row r="62" spans="2:6" x14ac:dyDescent="0.25">
      <c r="B62" t="s">
        <v>464</v>
      </c>
      <c r="C62" s="6" t="s">
        <v>465</v>
      </c>
      <c r="D62" s="5"/>
      <c r="E62" s="5"/>
      <c r="F62" s="5"/>
    </row>
    <row r="63" spans="2:6" x14ac:dyDescent="0.25">
      <c r="C63" s="4" t="s">
        <v>441</v>
      </c>
      <c r="D63" s="4" t="s">
        <v>442</v>
      </c>
      <c r="E63" s="4"/>
      <c r="F63" s="4" t="s">
        <v>443</v>
      </c>
    </row>
    <row r="64" spans="2:6" x14ac:dyDescent="0.25">
      <c r="C64" s="4">
        <v>2017</v>
      </c>
      <c r="D64" s="4" t="s">
        <v>444</v>
      </c>
      <c r="E64" s="4" t="s">
        <v>462</v>
      </c>
      <c r="F64" s="4" t="s">
        <v>463</v>
      </c>
    </row>
    <row r="65" spans="3:6" x14ac:dyDescent="0.25">
      <c r="C65" s="4">
        <v>2018</v>
      </c>
      <c r="D65" s="4" t="s">
        <v>444</v>
      </c>
      <c r="E65" s="4" t="s">
        <v>462</v>
      </c>
      <c r="F65" s="4" t="s">
        <v>463</v>
      </c>
    </row>
    <row r="66" spans="3:6" x14ac:dyDescent="0.25">
      <c r="C66" s="4">
        <v>2019</v>
      </c>
      <c r="D66" s="4" t="s">
        <v>444</v>
      </c>
      <c r="E66" s="4" t="s">
        <v>462</v>
      </c>
      <c r="F66" s="4" t="s">
        <v>463</v>
      </c>
    </row>
    <row r="67" spans="3:6" x14ac:dyDescent="0.25">
      <c r="C67" s="4">
        <v>2020</v>
      </c>
      <c r="D67" s="4" t="s">
        <v>444</v>
      </c>
      <c r="E67" s="4" t="s">
        <v>462</v>
      </c>
      <c r="F67" s="4" t="s">
        <v>445</v>
      </c>
    </row>
    <row r="68" spans="3:6" x14ac:dyDescent="0.25">
      <c r="C68" s="4">
        <v>2021</v>
      </c>
      <c r="D68" s="4" t="s">
        <v>446</v>
      </c>
      <c r="E68" s="4" t="s">
        <v>462</v>
      </c>
      <c r="F68" s="4" t="s">
        <v>445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408"/>
  <sheetViews>
    <sheetView tabSelected="1" zoomScale="90" zoomScaleNormal="90" workbookViewId="0">
      <pane xSplit="5" ySplit="1" topLeftCell="F260" activePane="bottomRight" state="frozen"/>
      <selection activeCell="B1" sqref="B1"/>
      <selection pane="topRight" activeCell="F1" sqref="F1"/>
      <selection pane="bottomLeft" activeCell="B2" sqref="B2"/>
      <selection pane="bottomRight" activeCell="AG381" sqref="AG381"/>
    </sheetView>
  </sheetViews>
  <sheetFormatPr defaultColWidth="8.85546875" defaultRowHeight="15" outlineLevelCol="1" x14ac:dyDescent="0.25"/>
  <cols>
    <col min="1" max="1" width="13.28515625" style="31" customWidth="1"/>
    <col min="2" max="2" width="11.85546875" style="31" customWidth="1"/>
    <col min="3" max="3" width="5.42578125" style="31" customWidth="1"/>
    <col min="4" max="4" width="5.85546875" style="33" customWidth="1"/>
    <col min="5" max="5" width="20" style="33" customWidth="1"/>
    <col min="6" max="6" width="9" style="33" customWidth="1"/>
    <col min="7" max="8" width="8.42578125" style="31" customWidth="1"/>
    <col min="9" max="9" width="13.28515625" style="31" customWidth="1" outlineLevel="1"/>
    <col min="10" max="10" width="13.7109375" style="31" customWidth="1" outlineLevel="1"/>
    <col min="11" max="11" width="17.28515625" style="31" customWidth="1" outlineLevel="1"/>
    <col min="12" max="12" width="14" style="31" customWidth="1" outlineLevel="1"/>
    <col min="13" max="13" width="17.28515625" style="31" customWidth="1" outlineLevel="1"/>
    <col min="14" max="14" width="15.28515625" style="31" customWidth="1" outlineLevel="1"/>
    <col min="15" max="15" width="13.7109375" style="31" customWidth="1" outlineLevel="1"/>
    <col min="16" max="16" width="13.140625" style="31" customWidth="1" outlineLevel="1"/>
    <col min="17" max="19" width="8.42578125" style="31" customWidth="1" outlineLevel="1"/>
    <col min="20" max="20" width="14.140625" style="31" customWidth="1"/>
    <col min="21" max="21" width="17.28515625" style="31" customWidth="1"/>
    <col min="22" max="22" width="9.140625" style="33" customWidth="1" outlineLevel="1"/>
    <col min="23" max="23" width="15.7109375" style="31" customWidth="1" outlineLevel="1"/>
    <col min="24" max="25" width="12.7109375" style="33" customWidth="1"/>
    <col min="26" max="26" width="22.5703125" style="33" customWidth="1"/>
    <col min="27" max="27" width="18.85546875" style="31" customWidth="1" outlineLevel="1"/>
    <col min="28" max="29" width="13.85546875" style="33" customWidth="1" outlineLevel="1"/>
    <col min="30" max="30" width="12.5703125" style="34" customWidth="1"/>
    <col min="31" max="33" width="13.7109375" style="33" customWidth="1" outlineLevel="1"/>
    <col min="34" max="34" width="23.28515625" style="33" customWidth="1" outlineLevel="1"/>
    <col min="35" max="36" width="13.7109375" style="33" customWidth="1" outlineLevel="1"/>
    <col min="37" max="37" width="11.85546875" style="33" customWidth="1" outlineLevel="1"/>
    <col min="38" max="38" width="11.85546875" style="32" customWidth="1" outlineLevel="1"/>
    <col min="39" max="39" width="12" style="32" customWidth="1" outlineLevel="1"/>
    <col min="40" max="40" width="11.85546875" style="31" customWidth="1" outlineLevel="1" collapsed="1"/>
    <col min="41" max="41" width="11.85546875" style="33" customWidth="1" outlineLevel="1"/>
    <col min="42" max="42" width="11.85546875" style="32" customWidth="1"/>
    <col min="43" max="49" width="8.140625" style="33" customWidth="1" outlineLevel="1"/>
    <col min="50" max="50" width="8.140625" style="37" customWidth="1" outlineLevel="1" collapsed="1"/>
    <col min="51" max="53" width="8.140625" style="37" customWidth="1" outlineLevel="1"/>
    <col min="54" max="58" width="8.140625" style="35" customWidth="1" outlineLevel="1"/>
    <col min="59" max="59" width="10.7109375" style="35" customWidth="1" outlineLevel="1"/>
    <col min="60" max="60" width="8.140625" style="35" customWidth="1" outlineLevel="1"/>
    <col min="61" max="61" width="9.5703125" style="35" customWidth="1" outlineLevel="1"/>
    <col min="62" max="62" width="9.5703125" style="35" customWidth="1"/>
    <col min="63" max="64" width="10.28515625" style="35" customWidth="1" outlineLevel="1"/>
    <col min="65" max="65" width="11" style="36" customWidth="1" outlineLevel="1"/>
    <col min="66" max="66" width="9.140625" style="37" customWidth="1" outlineLevel="1"/>
    <col min="67" max="67" width="9.140625" style="37" customWidth="1"/>
    <col min="68" max="68" width="11.85546875" style="31" customWidth="1" outlineLevel="1"/>
    <col min="69" max="69" width="12.140625" style="31" customWidth="1" outlineLevel="1"/>
    <col min="70" max="71" width="12.5703125" style="31" customWidth="1" outlineLevel="1"/>
    <col min="72" max="72" width="12.5703125" style="31" customWidth="1"/>
    <col min="73" max="74" width="10.28515625" style="31" customWidth="1" outlineLevel="1"/>
    <col min="75" max="75" width="11.7109375" style="38" bestFit="1" customWidth="1" outlineLevel="1"/>
    <col min="76" max="76" width="11" style="39" customWidth="1" outlineLevel="1" collapsed="1"/>
    <col min="77" max="77" width="13" style="39" customWidth="1" outlineLevel="1"/>
    <col min="78" max="78" width="11.28515625" style="39" customWidth="1"/>
    <col min="79" max="84" width="0" style="31" hidden="1" customWidth="1"/>
    <col min="85" max="16384" width="8.85546875" style="31"/>
  </cols>
  <sheetData>
    <row r="1" spans="1:84" s="56" customFormat="1" ht="46.9" customHeight="1" x14ac:dyDescent="0.25">
      <c r="A1" s="43" t="s">
        <v>363</v>
      </c>
      <c r="B1" s="44" t="s">
        <v>424</v>
      </c>
      <c r="C1" s="44" t="s">
        <v>365</v>
      </c>
      <c r="D1" s="44" t="s">
        <v>366</v>
      </c>
      <c r="E1" s="44" t="s">
        <v>364</v>
      </c>
      <c r="F1" s="43" t="s">
        <v>468</v>
      </c>
      <c r="G1" s="44" t="s">
        <v>367</v>
      </c>
      <c r="H1" s="44" t="s">
        <v>525</v>
      </c>
      <c r="I1" s="45" t="s">
        <v>414</v>
      </c>
      <c r="J1" s="46" t="s">
        <v>422</v>
      </c>
      <c r="K1" s="44" t="s">
        <v>425</v>
      </c>
      <c r="L1" s="44" t="s">
        <v>426</v>
      </c>
      <c r="M1" s="44" t="s">
        <v>427</v>
      </c>
      <c r="N1" s="44" t="s">
        <v>428</v>
      </c>
      <c r="O1" s="44" t="s">
        <v>429</v>
      </c>
      <c r="P1" s="44" t="s">
        <v>430</v>
      </c>
      <c r="Q1" s="44" t="s">
        <v>431</v>
      </c>
      <c r="R1" s="44" t="s">
        <v>432</v>
      </c>
      <c r="S1" s="44" t="s">
        <v>433</v>
      </c>
      <c r="T1" s="44" t="s">
        <v>369</v>
      </c>
      <c r="U1" s="44" t="s">
        <v>374</v>
      </c>
      <c r="V1" s="47" t="s">
        <v>368</v>
      </c>
      <c r="W1" s="44" t="s">
        <v>415</v>
      </c>
      <c r="X1" s="45" t="s">
        <v>416</v>
      </c>
      <c r="Y1" s="41" t="s">
        <v>484</v>
      </c>
      <c r="Z1" s="42" t="s">
        <v>485</v>
      </c>
      <c r="AA1" s="48" t="s">
        <v>375</v>
      </c>
      <c r="AB1" s="48" t="s">
        <v>377</v>
      </c>
      <c r="AC1" s="48" t="s">
        <v>514</v>
      </c>
      <c r="AD1" s="48" t="s">
        <v>376</v>
      </c>
      <c r="AE1" s="49" t="s">
        <v>470</v>
      </c>
      <c r="AF1" s="49" t="s">
        <v>471</v>
      </c>
      <c r="AG1" s="49" t="s">
        <v>472</v>
      </c>
      <c r="AH1" s="49" t="s">
        <v>473</v>
      </c>
      <c r="AI1" s="49" t="s">
        <v>476</v>
      </c>
      <c r="AJ1" s="49" t="s">
        <v>474</v>
      </c>
      <c r="AK1" s="50" t="s">
        <v>370</v>
      </c>
      <c r="AL1" s="50" t="s">
        <v>371</v>
      </c>
      <c r="AM1" s="50" t="s">
        <v>372</v>
      </c>
      <c r="AN1" s="50" t="s">
        <v>475</v>
      </c>
      <c r="AO1" s="50" t="s">
        <v>423</v>
      </c>
      <c r="AP1" s="50" t="s">
        <v>373</v>
      </c>
      <c r="AQ1" s="51" t="s">
        <v>378</v>
      </c>
      <c r="AR1" s="51" t="s">
        <v>379</v>
      </c>
      <c r="AS1" s="51" t="s">
        <v>380</v>
      </c>
      <c r="AT1" s="51" t="s">
        <v>434</v>
      </c>
      <c r="AU1" s="52" t="s">
        <v>381</v>
      </c>
      <c r="AV1" s="52" t="s">
        <v>382</v>
      </c>
      <c r="AW1" s="52" t="s">
        <v>383</v>
      </c>
      <c r="AX1" s="52" t="s">
        <v>435</v>
      </c>
      <c r="AY1" s="52" t="s">
        <v>384</v>
      </c>
      <c r="AZ1" s="52" t="s">
        <v>385</v>
      </c>
      <c r="BA1" s="52" t="s">
        <v>386</v>
      </c>
      <c r="BB1" s="52" t="s">
        <v>436</v>
      </c>
      <c r="BC1" s="52" t="s">
        <v>387</v>
      </c>
      <c r="BD1" s="52" t="s">
        <v>388</v>
      </c>
      <c r="BE1" s="52" t="s">
        <v>389</v>
      </c>
      <c r="BF1" s="52" t="s">
        <v>437</v>
      </c>
      <c r="BG1" s="52" t="s">
        <v>477</v>
      </c>
      <c r="BH1" s="52" t="s">
        <v>478</v>
      </c>
      <c r="BI1" s="52" t="s">
        <v>479</v>
      </c>
      <c r="BJ1" s="52" t="s">
        <v>480</v>
      </c>
      <c r="BK1" s="52" t="s">
        <v>517</v>
      </c>
      <c r="BL1" s="52" t="s">
        <v>518</v>
      </c>
      <c r="BM1" s="52" t="s">
        <v>519</v>
      </c>
      <c r="BN1" s="52" t="s">
        <v>520</v>
      </c>
      <c r="BO1" s="53" t="s">
        <v>390</v>
      </c>
      <c r="BP1" s="53" t="s">
        <v>391</v>
      </c>
      <c r="BQ1" s="53" t="s">
        <v>392</v>
      </c>
      <c r="BR1" s="53" t="s">
        <v>393</v>
      </c>
      <c r="BS1" s="53" t="s">
        <v>481</v>
      </c>
      <c r="BT1" s="53" t="s">
        <v>521</v>
      </c>
      <c r="BU1" s="54" t="s">
        <v>394</v>
      </c>
      <c r="BV1" s="54" t="s">
        <v>395</v>
      </c>
      <c r="BW1" s="54" t="s">
        <v>396</v>
      </c>
      <c r="BX1" s="54" t="s">
        <v>397</v>
      </c>
      <c r="BY1" s="54" t="s">
        <v>482</v>
      </c>
      <c r="BZ1" s="54" t="s">
        <v>522</v>
      </c>
      <c r="CA1" s="55" t="s">
        <v>417</v>
      </c>
      <c r="CB1" s="55" t="s">
        <v>418</v>
      </c>
      <c r="CC1" s="55" t="s">
        <v>419</v>
      </c>
      <c r="CD1" s="55" t="s">
        <v>420</v>
      </c>
      <c r="CE1" s="55" t="s">
        <v>421</v>
      </c>
      <c r="CF1" s="55" t="s">
        <v>483</v>
      </c>
    </row>
    <row r="2" spans="1:84" s="12" customFormat="1" ht="11.25" x14ac:dyDescent="0.2">
      <c r="A2" s="12" t="s">
        <v>344</v>
      </c>
      <c r="B2" s="12" t="str">
        <f>VLOOKUP(A:A,[1]Перечень_ПП!$A:$X,3,0)</f>
        <v>Читинский</v>
      </c>
      <c r="C2" s="13" t="str">
        <f>VLOOKUP(A:A,[1]Перечень_ПП!$A:$X,4,0)</f>
        <v>АПП</v>
      </c>
      <c r="D2" s="13" t="str">
        <f>VLOOKUP(A:A,[1]Перечень_ПП!$A:$X,5,0)</f>
        <v>ДАПП</v>
      </c>
      <c r="E2" s="12" t="str">
        <f>VLOOKUP(A:A,[1]Перечень_ПП!$A:$X,6,0)</f>
        <v>Абагайтуй</v>
      </c>
      <c r="F2" s="12" t="str">
        <f>VLOOKUP(A:A,[1]Перечень_ПП!$A:$X,23,0)</f>
        <v>установлен</v>
      </c>
      <c r="G2" s="13" t="str">
        <f>VLOOKUP(A:A,[1]Перечень_ПП!$A:$X,21,0)</f>
        <v>нет</v>
      </c>
      <c r="H2" s="13" t="s">
        <v>524</v>
      </c>
      <c r="I2" s="14" t="str">
        <f>VLOOKUP(A:A,[1]Перечень_ПП!$A:$X,22,0)</f>
        <v>Пункт пропуска не обустроен, так как решение о целесообразности функционирования не принято, в том числе сопредельным государством</v>
      </c>
      <c r="J2" s="15" t="str">
        <f>VLOOKUP(A:A,[2]Данные_УА!$A:$BF,24,0)</f>
        <v>не определен</v>
      </c>
      <c r="K2" s="13" t="str">
        <f>VLOOKUP(A:A,[1]Перечень_ПП!$A:$X,7,0)</f>
        <v>автомобильный</v>
      </c>
      <c r="L2" s="13" t="str">
        <f>VLOOKUP(A:A,[1]Перечень_ПП!$A:$X,8,0)</f>
        <v>не определен</v>
      </c>
      <c r="M2" s="13" t="str">
        <f>VLOOKUP(A:A,[1]Перечень_ПП!$A:$X,9,0)</f>
        <v>грузовой</v>
      </c>
      <c r="N2" s="13" t="str">
        <f>VLOOKUP(A:A,[1]Перечень_ПП!$A:$X,10,0)</f>
        <v>работающий на нерегулярной основе</v>
      </c>
      <c r="O2" s="13" t="str">
        <f>VLOOKUP(A:A,[1]Перечень_ПП!$A:$X,11,0)</f>
        <v>двусторонний</v>
      </c>
      <c r="P2" s="13" t="str">
        <f>VLOOKUP(A:A,[1]Перечень_ПП!$A:$X,12,0)</f>
        <v>не определен</v>
      </c>
      <c r="Q2" s="13" t="str">
        <f>VLOOKUP(A:A,[1]Перечень_ПП!$A:$X,13,0)</f>
        <v>нет</v>
      </c>
      <c r="R2" s="13" t="str">
        <f>VLOOKUP(A:A,[1]Перечень_ПП!$A:$X,14,0)</f>
        <v>нет</v>
      </c>
      <c r="S2" s="13" t="str">
        <f>VLOOKUP(A:A,[1]Перечень_ПП!$A:$X,15,0)</f>
        <v>нет</v>
      </c>
      <c r="T2" s="13" t="str">
        <f>VLOOKUP(A:A,[1]Перечень_ПП!$A:$X,16,0)</f>
        <v>Китайская Народная Республика</v>
      </c>
      <c r="U2" s="12" t="str">
        <f>VLOOKUP(A:A,[1]Перечень_ПП!$A:$X,17,0)</f>
        <v>Эрка</v>
      </c>
      <c r="V2" s="13" t="str">
        <f>VLOOKUP(A:A,[1]Перечень_ПП!$A:$X,18,0)</f>
        <v>ДФО</v>
      </c>
      <c r="W2" s="12" t="str">
        <f>VLOOKUP(A:A,[1]Перечень_ПП!$A:$X,19,0)</f>
        <v>Забайкальский край</v>
      </c>
      <c r="X2" s="14" t="str">
        <f>VLOOKUP(A:A,[1]Перечень_ПП!$A:$X,20,0)</f>
        <v>не определен</v>
      </c>
      <c r="Y2" s="14">
        <f>VLOOKUP(A:A,[2]ДОРОГИ!$A:$BX,24,0)</f>
        <v>0</v>
      </c>
      <c r="Z2" s="14">
        <f>VLOOKUP(A:A,[2]ДОРОГИ!$A:$BX,25,0)</f>
        <v>0</v>
      </c>
      <c r="AA2" s="16" t="str">
        <f>VLOOKUP($A:$A,'[3]данные ру Грузы'!$A:$CC,10,0)</f>
        <v>не определена</v>
      </c>
      <c r="AB2" s="16">
        <f>VLOOKUP($A:$A,'[3]данные ру Грузы'!$A:$CC,11,0)</f>
        <v>325</v>
      </c>
      <c r="AC2" s="16" t="str">
        <f>VLOOKUP($A:$A,'[3]данные ру Грузы'!$A:$CC,13,0)</f>
        <v>РК (сухопутный)</v>
      </c>
      <c r="AD2" s="16" t="str">
        <f>VLOOKUP($A:$A,'[3]данные ру Грузы'!$A:$CC,12,0)</f>
        <v>Восток</v>
      </c>
      <c r="AE2" s="16">
        <f>VLOOKUP(A:A,[2]Данные_УА!$A:$BF,37,0)</f>
        <v>0</v>
      </c>
      <c r="AF2" s="16">
        <f>VLOOKUP(A:A,[2]Данные_УА!$A:$BF,41,0)</f>
        <v>0</v>
      </c>
      <c r="AG2" s="16">
        <f>VLOOKUP(A:A,[2]Данные_УА!$A:$BF,45,0)</f>
        <v>0</v>
      </c>
      <c r="AH2" s="16">
        <f>VLOOKUP(A:A,[2]Данные_УА!$A:$BF,49,0)</f>
        <v>0</v>
      </c>
      <c r="AI2" s="16">
        <f>VLOOKUP(A:A,[2]Данные_УА!$A:$BF,53,0)</f>
        <v>0</v>
      </c>
      <c r="AJ2" s="16">
        <f>VLOOKUP(A:A,[2]Данные_УА!$A:$BF,57,0)</f>
        <v>0</v>
      </c>
      <c r="AK2" s="17">
        <f>VLOOKUP(A:A,[2]Данные_УА!$A:$BF,38,0)</f>
        <v>0</v>
      </c>
      <c r="AL2" s="17">
        <f>VLOOKUP(A:A,[2]Данные_УА!$A:$BF,42,0)</f>
        <v>0</v>
      </c>
      <c r="AM2" s="17">
        <f>VLOOKUP(A:A,[2]Данные_УА!$A:$BF,46,0)</f>
        <v>0</v>
      </c>
      <c r="AN2" s="17">
        <f>VLOOKUP(A:A,[2]Данные_УА!$A:$BF,50,0)</f>
        <v>0</v>
      </c>
      <c r="AO2" s="17">
        <f>VLOOKUP(A:A,[2]Данные_УА!$A:$BF,54,0)</f>
        <v>0</v>
      </c>
      <c r="AP2" s="18">
        <f>VLOOKUP(A:A,[2]Данные_УА!$A:$BF,58,0)</f>
        <v>0</v>
      </c>
      <c r="AQ2" s="19">
        <f>VLOOKUP($A:$A,'[3]данные ру ТС'!$A:$CZ,22,0)</f>
        <v>0</v>
      </c>
      <c r="AR2" s="19">
        <f>VLOOKUP($A:$A,'[3]данные ру ТС'!$A:$CZ,27,0)</f>
        <v>0</v>
      </c>
      <c r="AS2" s="19">
        <f>VLOOKUP($A:$A,'[3]данные ру ТС'!$A:$CZ,32,0)</f>
        <v>0</v>
      </c>
      <c r="AT2" s="19">
        <f>VLOOKUP($A:$A,'[3]данные ру ТС'!$A:$CZ,33,0)</f>
        <v>0</v>
      </c>
      <c r="AU2" s="19">
        <f>VLOOKUP($A:$A,'[3]данные ру ТС'!$A:$CZ,38,0)</f>
        <v>0</v>
      </c>
      <c r="AV2" s="19">
        <f>VLOOKUP($A:$A,'[3]данные ру ТС'!$A:$CZ,43,0)</f>
        <v>0</v>
      </c>
      <c r="AW2" s="19">
        <f>VLOOKUP($A:$A,'[3]данные ру ТС'!$A:$CZ,48,0)</f>
        <v>0</v>
      </c>
      <c r="AX2" s="19">
        <f>VLOOKUP($A:$A,'[3]данные ру ТС'!$A:$CZ,49,0)</f>
        <v>0</v>
      </c>
      <c r="AY2" s="19">
        <f>VLOOKUP($A:$A,'[3]данные ру ТС'!$A:$CZ,54,0)</f>
        <v>0</v>
      </c>
      <c r="AZ2" s="19">
        <f>VLOOKUP($A:$A,'[3]данные ру ТС'!$A:$CZ,59,0)</f>
        <v>0</v>
      </c>
      <c r="BA2" s="19">
        <f>VLOOKUP($A:$A,'[3]данные ру ТС'!$A:$CZ,64,0)</f>
        <v>0</v>
      </c>
      <c r="BB2" s="19">
        <f>VLOOKUP($A:$A,'[3]данные ру ТС'!$A:$CZ,65,0)</f>
        <v>0</v>
      </c>
      <c r="BC2" s="19">
        <f>VLOOKUP($A:$A,'[3]данные ру ТС'!$A:$CZ,78,0)</f>
        <v>0</v>
      </c>
      <c r="BD2" s="19">
        <f>VLOOKUP($A:$A,'[3]данные ру ТС'!$A:$CZ,83,0)</f>
        <v>0</v>
      </c>
      <c r="BE2" s="19">
        <f>VLOOKUP($A:$A,'[3]данные ру ТС'!$A:$CZ,88,0)</f>
        <v>0</v>
      </c>
      <c r="BF2" s="19">
        <f>VLOOKUP($A:$A,'[3]данные ру ТС'!$A:$CZ,89,0)</f>
        <v>0</v>
      </c>
      <c r="BG2" s="19">
        <f>VLOOKUP($A:$A,'[3]данные ру ТС'!$A:$FD,126,0)</f>
        <v>0</v>
      </c>
      <c r="BH2" s="19">
        <f>VLOOKUP($A:$A,'[3]данные ру ТС'!$A:$FD,127,0)</f>
        <v>0</v>
      </c>
      <c r="BI2" s="19">
        <f>VLOOKUP($A:$A,'[3]данные ру ТС'!$A:$FD,128,0)</f>
        <v>0</v>
      </c>
      <c r="BJ2" s="19">
        <f>VLOOKUP($A:$A,'[3]данные ру ТС'!$A:$FD,129,0)</f>
        <v>0</v>
      </c>
      <c r="BK2" s="19">
        <f>VLOOKUP($A:$A,'[3]данные ру ТС'!$A:$FD,142,0)</f>
        <v>0</v>
      </c>
      <c r="BL2" s="19">
        <f>VLOOKUP($A:$A,'[3]данные ру ТС'!$A:$FD,155,0)</f>
        <v>0</v>
      </c>
      <c r="BM2" s="19">
        <f>VLOOKUP($A:$A,'[3]данные ру ТС'!$A:$FW,168,0)</f>
        <v>0</v>
      </c>
      <c r="BN2" s="19">
        <f>Таблица2[[#This Row],[ЛТС 2022 (факт)]]+Таблица2[[#This Row],[ПТС 2022 (факт)]]+Таблица2[[#This Row],[ГТС 2022 (факт)]]</f>
        <v>0</v>
      </c>
      <c r="BO2" s="20">
        <f>VLOOKUP($A:$A,'[3]данные ру ФЛ'!$A:$DL,27,0)</f>
        <v>0</v>
      </c>
      <c r="BP2" s="20">
        <f>VLOOKUP($A:$A,'[3]данные ру ФЛ'!$A:$DL,40,0)</f>
        <v>0</v>
      </c>
      <c r="BQ2" s="20">
        <f>VLOOKUP($A:$A,'[3]данные ру ФЛ'!$A:$DL,53,0)</f>
        <v>0</v>
      </c>
      <c r="BR2" s="20">
        <f>VLOOKUP($A:$A,'[3]данные ру ФЛ'!$A:$DL,74,0)</f>
        <v>0</v>
      </c>
      <c r="BS2" s="20">
        <f>VLOOKUP($A:$A,'[3]данные ру ФЛ'!$A:$DL,95,0)</f>
        <v>0</v>
      </c>
      <c r="BT2" s="20">
        <f>VLOOKUP($A:$A,'[3]данные ру ФЛ'!$A:$DL,116,0)</f>
        <v>0</v>
      </c>
      <c r="BU2" s="21">
        <f>VLOOKUP($A:$A,'[3]данные ру Грузы'!$A:$CR,31,0)</f>
        <v>0</v>
      </c>
      <c r="BV2" s="21">
        <f>VLOOKUP($A:$A,'[3]данные ру Грузы'!$A:$CR,44,0)</f>
        <v>0</v>
      </c>
      <c r="BW2" s="21">
        <f>VLOOKUP($A:$A,'[3]данные ру Грузы'!$A:$CR,57,0)</f>
        <v>0</v>
      </c>
      <c r="BX2" s="21">
        <f>VLOOKUP($A:$A,'[3]данные ру Грузы'!$A:$CR,70,0)</f>
        <v>0</v>
      </c>
      <c r="BY2" s="21">
        <f>VLOOKUP($A:$A,'[3]данные ру Грузы'!$A:$CR,83,0)</f>
        <v>0</v>
      </c>
      <c r="BZ2" s="21">
        <f>VLOOKUP($A:$A,'[3]данные ру Грузы'!$A:$CR,96,0)</f>
        <v>0</v>
      </c>
      <c r="CA2" s="22" t="str">
        <f>VLOOKUP(A:A,[2]Данные_УА!$A:$BO,60,0)</f>
        <v>нет</v>
      </c>
      <c r="CB2" s="23" t="str">
        <f>VLOOKUP(A:A,[2]Данные_УА!$A:$BO,61,0)</f>
        <v>нет</v>
      </c>
      <c r="CC2" s="23" t="str">
        <f>VLOOKUP(A:A,[2]Данные_УА!$A:$BO,62,0)</f>
        <v>нет</v>
      </c>
      <c r="CD2" s="23" t="str">
        <f>VLOOKUP(A:A,[2]Данные_УА!$A:$BO,63,0)</f>
        <v>нет</v>
      </c>
      <c r="CE2" s="23" t="str">
        <f>VLOOKUP(A:A,[2]Данные_УА!$A:$BO,64,0)</f>
        <v>нет</v>
      </c>
      <c r="CF2" s="23" t="str">
        <f>VLOOKUP(A:A,[2]Данные_УА!$A:$BO,65,0)</f>
        <v>нет</v>
      </c>
    </row>
    <row r="3" spans="1:84" s="12" customFormat="1" ht="11.25" x14ac:dyDescent="0.2">
      <c r="A3" s="12" t="s">
        <v>178</v>
      </c>
      <c r="B3" s="12" t="str">
        <f>VLOOKUP(A:A,[1]Перечень_ПП!$A:$X,3,0)</f>
        <v>Новосибирский</v>
      </c>
      <c r="C3" s="13" t="str">
        <f>VLOOKUP(A:A,[1]Перечень_ПП!$A:$X,4,0)</f>
        <v>ВПП</v>
      </c>
      <c r="D3" s="13" t="str">
        <f>VLOOKUP(A:A,[1]Перечень_ПП!$A:$X,5,0)</f>
        <v>ВПП</v>
      </c>
      <c r="E3" s="12" t="str">
        <f>VLOOKUP(A:A,[1]Перечень_ПП!$A:$X,6,0)</f>
        <v>Абакан</v>
      </c>
      <c r="F3" s="12" t="str">
        <f>VLOOKUP(A:A,[1]Перечень_ПП!$A:$X,23,0)</f>
        <v>установлен</v>
      </c>
      <c r="G3" s="13" t="str">
        <f>VLOOKUP(A:A,[1]Перечень_ПП!$A:$X,21,0)</f>
        <v>да</v>
      </c>
      <c r="H3" s="13" t="s">
        <v>524</v>
      </c>
      <c r="I3" s="14" t="str">
        <f>VLOOKUP(A:A,[1]Перечень_ПП!$A:$X,22,0)</f>
        <v>функционирует</v>
      </c>
      <c r="J3" s="15" t="str">
        <f>VLOOKUP(A:A,[2]Данные_УА!$A:$BF,24,0)</f>
        <v>круглосуточно</v>
      </c>
      <c r="K3" s="13" t="str">
        <f>VLOOKUP(A:A,[1]Перечень_ПП!$A:$X,7,0)</f>
        <v>воздушный</v>
      </c>
      <c r="L3" s="13" t="str">
        <f>VLOOKUP(A:A,[1]Перечень_ПП!$A:$X,8,0)</f>
        <v>не определен</v>
      </c>
      <c r="M3" s="13" t="str">
        <f>VLOOKUP(A:A,[1]Перечень_ПП!$A:$X,9,0)</f>
        <v>грузо-пассажирский</v>
      </c>
      <c r="N3" s="13" t="str">
        <f>VLOOKUP(A:A,[1]Перечень_ПП!$A:$X,10,0)</f>
        <v>постоянный</v>
      </c>
      <c r="O3" s="13" t="str">
        <f>VLOOKUP(A:A,[1]Перечень_ПП!$A:$X,11,0)</f>
        <v>многосторонний</v>
      </c>
      <c r="P3" s="13" t="str">
        <f>VLOOKUP(A:A,[1]Перечень_ПП!$A:$X,12,0)</f>
        <v>не определен</v>
      </c>
      <c r="Q3" s="13" t="str">
        <f>VLOOKUP(A:A,[1]Перечень_ПП!$A:$X,13,0)</f>
        <v>нет</v>
      </c>
      <c r="R3" s="13" t="str">
        <f>VLOOKUP(A:A,[1]Перечень_ПП!$A:$X,14,0)</f>
        <v>нет</v>
      </c>
      <c r="S3" s="13" t="str">
        <f>VLOOKUP(A:A,[1]Перечень_ПП!$A:$X,15,0)</f>
        <v>нет</v>
      </c>
      <c r="T3" s="13" t="str">
        <f>VLOOKUP(A:A,[1]Перечень_ПП!$A:$X,16,0)</f>
        <v>не применимо</v>
      </c>
      <c r="U3" s="12" t="str">
        <f>VLOOKUP(A:A,[1]Перечень_ПП!$A:$X,17,0)</f>
        <v>не применимо</v>
      </c>
      <c r="V3" s="13" t="str">
        <f>VLOOKUP(A:A,[1]Перечень_ПП!$A:$X,18,0)</f>
        <v>СФО</v>
      </c>
      <c r="W3" s="12" t="str">
        <f>VLOOKUP(A:A,[1]Перечень_ПП!$A:$X,19,0)</f>
        <v>Республика Хакасия</v>
      </c>
      <c r="X3" s="14" t="str">
        <f>VLOOKUP(A:A,[1]Перечень_ПП!$A:$X,20,0)</f>
        <v>Республика Хакасия, аэропорт,  г. Абакан, пр-т Дружбы Народов, 59</v>
      </c>
      <c r="Y3" s="14">
        <f>VLOOKUP(A:A,[2]ДОРОГИ!$A:$BX,24,0)</f>
        <v>0</v>
      </c>
      <c r="Z3" s="14">
        <f>VLOOKUP(A:A,[2]ДОРОГИ!$A:$BX,25,0)</f>
        <v>0</v>
      </c>
      <c r="AA3" s="16" t="str">
        <f>VLOOKUP($A:$A,'[3]данные ру Грузы'!$A:$CC,10,0)</f>
        <v>Группа С</v>
      </c>
      <c r="AB3" s="16">
        <f>VLOOKUP($A:$A,'[3]данные ру Грузы'!$A:$CC,11,0)</f>
        <v>289</v>
      </c>
      <c r="AC3" s="16" t="str">
        <f>VLOOKUP($A:$A,'[3]данные ру Грузы'!$A:$CC,13,0)</f>
        <v>Не является признаком отнесения к МТК</v>
      </c>
      <c r="AD3" s="16" t="str">
        <f>VLOOKUP($A:$A,'[3]данные ру Грузы'!$A:$CC,12,0)</f>
        <v>Не является признаком отнесения к МТК</v>
      </c>
      <c r="AE3" s="16">
        <f>VLOOKUP(A:A,[2]Данные_УА!$A:$BF,37,0)</f>
        <v>1</v>
      </c>
      <c r="AF3" s="16">
        <f>VLOOKUP(A:A,[2]Данные_УА!$A:$BF,41,0)</f>
        <v>1</v>
      </c>
      <c r="AG3" s="16">
        <f>VLOOKUP(A:A,[2]Данные_УА!$A:$BF,45,0)</f>
        <v>0</v>
      </c>
      <c r="AH3" s="16">
        <f>VLOOKUP(A:A,[2]Данные_УА!$A:$BF,49,0)</f>
        <v>2</v>
      </c>
      <c r="AI3" s="16">
        <f>VLOOKUP(A:A,[2]Данные_УА!$A:$BF,53,0)</f>
        <v>9600</v>
      </c>
      <c r="AJ3" s="16">
        <f>VLOOKUP(A:A,[2]Данные_УА!$A:$BF,57,0)</f>
        <v>3</v>
      </c>
      <c r="AK3" s="17">
        <f>VLOOKUP(A:A,[2]Данные_УА!$A:$BF,38,0)</f>
        <v>365</v>
      </c>
      <c r="AL3" s="17">
        <f>VLOOKUP(A:A,[2]Данные_УА!$A:$BF,42,0)</f>
        <v>365</v>
      </c>
      <c r="AM3" s="17">
        <f>VLOOKUP(A:A,[2]Данные_УА!$A:$BF,46,0)</f>
        <v>0</v>
      </c>
      <c r="AN3" s="17">
        <f>VLOOKUP(A:A,[2]Данные_УА!$A:$BF,50,0)</f>
        <v>730</v>
      </c>
      <c r="AO3" s="17">
        <f>VLOOKUP(A:A,[2]Данные_УА!$A:$BF,54,0)</f>
        <v>3504000</v>
      </c>
      <c r="AP3" s="18">
        <f>VLOOKUP(A:A,[2]Данные_УА!$A:$BF,58,0)</f>
        <v>1095</v>
      </c>
      <c r="AQ3" s="19">
        <f>VLOOKUP($A:$A,'[3]данные ру ТС'!$A:$CZ,22,0)</f>
        <v>8</v>
      </c>
      <c r="AR3" s="19">
        <f>VLOOKUP($A:$A,'[3]данные ру ТС'!$A:$CZ,27,0)</f>
        <v>57</v>
      </c>
      <c r="AS3" s="19">
        <f>VLOOKUP($A:$A,'[3]данные ру ТС'!$A:$CZ,32,0)</f>
        <v>0</v>
      </c>
      <c r="AT3" s="19">
        <f>VLOOKUP($A:$A,'[3]данные ру ТС'!$A:$CZ,33,0)</f>
        <v>65</v>
      </c>
      <c r="AU3" s="19">
        <f>VLOOKUP($A:$A,'[3]данные ру ТС'!$A:$CZ,38,0)</f>
        <v>18</v>
      </c>
      <c r="AV3" s="19">
        <f>VLOOKUP($A:$A,'[3]данные ру ТС'!$A:$CZ,43,0)</f>
        <v>348</v>
      </c>
      <c r="AW3" s="19">
        <f>VLOOKUP($A:$A,'[3]данные ру ТС'!$A:$CZ,48,0)</f>
        <v>0</v>
      </c>
      <c r="AX3" s="19">
        <f>VLOOKUP($A:$A,'[3]данные ру ТС'!$A:$CZ,49,0)</f>
        <v>366</v>
      </c>
      <c r="AY3" s="19">
        <f>VLOOKUP($A:$A,'[3]данные ру ТС'!$A:$CZ,54,0)</f>
        <v>74</v>
      </c>
      <c r="AZ3" s="19">
        <f>VLOOKUP($A:$A,'[3]данные ру ТС'!$A:$CZ,59,0)</f>
        <v>382</v>
      </c>
      <c r="BA3" s="19">
        <f>VLOOKUP($A:$A,'[3]данные ру ТС'!$A:$CZ,64,0)</f>
        <v>0</v>
      </c>
      <c r="BB3" s="19">
        <f>VLOOKUP($A:$A,'[3]данные ру ТС'!$A:$CZ,65,0)</f>
        <v>456</v>
      </c>
      <c r="BC3" s="19">
        <f>VLOOKUP($A:$A,'[3]данные ру ТС'!$A:$CZ,78,0)</f>
        <v>85</v>
      </c>
      <c r="BD3" s="19">
        <f>VLOOKUP($A:$A,'[3]данные ру ТС'!$A:$CZ,83,0)</f>
        <v>17</v>
      </c>
      <c r="BE3" s="19">
        <f>VLOOKUP($A:$A,'[3]данные ру ТС'!$A:$CZ,88,0)</f>
        <v>0</v>
      </c>
      <c r="BF3" s="19">
        <f>VLOOKUP($A:$A,'[3]данные ру ТС'!$A:$CZ,89,0)</f>
        <v>102</v>
      </c>
      <c r="BG3" s="19">
        <f>VLOOKUP($A:$A,'[3]данные ру ТС'!$A:$FD,126,0)</f>
        <v>147</v>
      </c>
      <c r="BH3" s="19">
        <f>VLOOKUP($A:$A,'[3]данные ру ТС'!$A:$FD,127,0)</f>
        <v>4</v>
      </c>
      <c r="BI3" s="19">
        <f>VLOOKUP($A:$A,'[3]данные ру ТС'!$A:$FD,128,0)</f>
        <v>0</v>
      </c>
      <c r="BJ3" s="19">
        <f>VLOOKUP($A:$A,'[3]данные ру ТС'!$A:$FD,129,0)</f>
        <v>151</v>
      </c>
      <c r="BK3" s="19">
        <f>VLOOKUP($A:$A,'[3]данные ру ТС'!$A:$FD,142,0)</f>
        <v>266</v>
      </c>
      <c r="BL3" s="19">
        <f>VLOOKUP($A:$A,'[3]данные ру ТС'!$A:$FD,155,0)</f>
        <v>5</v>
      </c>
      <c r="BM3" s="19">
        <f>VLOOKUP($A:$A,'[3]данные ру ТС'!$A:$FW,168,0)</f>
        <v>0</v>
      </c>
      <c r="BN3" s="19">
        <f>Таблица2[[#This Row],[ЛТС 2022 (факт)]]+Таблица2[[#This Row],[ПТС 2022 (факт)]]+Таблица2[[#This Row],[ГТС 2022 (факт)]]</f>
        <v>271</v>
      </c>
      <c r="BO3" s="20">
        <f>VLOOKUP($A:$A,'[3]данные ру ФЛ'!$A:$DL,27,0)</f>
        <v>9427</v>
      </c>
      <c r="BP3" s="20">
        <f>VLOOKUP($A:$A,'[3]данные ру ФЛ'!$A:$DL,40,0)</f>
        <v>11500</v>
      </c>
      <c r="BQ3" s="20">
        <f>VLOOKUP($A:$A,'[3]данные ру ФЛ'!$A:$DL,53,0)</f>
        <v>12145</v>
      </c>
      <c r="BR3" s="20">
        <f>VLOOKUP($A:$A,'[3]данные ру ФЛ'!$A:$DL,74,0)</f>
        <v>4273</v>
      </c>
      <c r="BS3" s="20">
        <f>VLOOKUP($A:$A,'[3]данные ру ФЛ'!$A:$DL,95,0)</f>
        <v>1033</v>
      </c>
      <c r="BT3" s="20">
        <f>VLOOKUP($A:$A,'[3]данные ру ФЛ'!$A:$DL,116,0)</f>
        <v>1670</v>
      </c>
      <c r="BU3" s="21">
        <f>VLOOKUP($A:$A,'[3]данные ру Грузы'!$A:$CR,31,0)</f>
        <v>70.822000000000003</v>
      </c>
      <c r="BV3" s="21">
        <f>VLOOKUP($A:$A,'[3]данные ру Грузы'!$A:$CR,44,0)</f>
        <v>164.69800000000001</v>
      </c>
      <c r="BW3" s="21">
        <f>VLOOKUP($A:$A,'[3]данные ру Грузы'!$A:$CR,57,0)</f>
        <v>70.960000000000008</v>
      </c>
      <c r="BX3" s="21">
        <f>VLOOKUP($A:$A,'[3]данные ру Грузы'!$A:$CR,70,0)</f>
        <v>0</v>
      </c>
      <c r="BY3" s="21">
        <f>VLOOKUP($A:$A,'[3]данные ру Грузы'!$A:$CR,83,0)</f>
        <v>68.908000000000001</v>
      </c>
      <c r="BZ3" s="21">
        <f>VLOOKUP($A:$A,'[3]данные ру Грузы'!$A:$CR,96,0)</f>
        <v>9091.1549999999988</v>
      </c>
      <c r="CA3" s="22" t="str">
        <f>VLOOKUP(A:A,[2]Данные_УА!$A:$BO,60,0)</f>
        <v>да</v>
      </c>
      <c r="CB3" s="23" t="str">
        <f>VLOOKUP(A:A,[2]Данные_УА!$A:$BO,61,0)</f>
        <v>да</v>
      </c>
      <c r="CC3" s="23" t="str">
        <f>VLOOKUP(A:A,[2]Данные_УА!$A:$BO,62,0)</f>
        <v>да</v>
      </c>
      <c r="CD3" s="23" t="str">
        <f>VLOOKUP(A:A,[2]Данные_УА!$A:$BO,63,0)</f>
        <v>да</v>
      </c>
      <c r="CE3" s="23" t="str">
        <f>VLOOKUP(A:A,[2]Данные_УА!$A:$BO,64,0)</f>
        <v>да</v>
      </c>
      <c r="CF3" s="23" t="str">
        <f>VLOOKUP(A:A,[2]Данные_УА!$A:$BO,65,0)</f>
        <v>нет</v>
      </c>
    </row>
    <row r="4" spans="1:84" s="12" customFormat="1" ht="11.25" x14ac:dyDescent="0.2">
      <c r="A4" s="12" t="s">
        <v>260</v>
      </c>
      <c r="B4" s="12" t="str">
        <f>VLOOKUP(A:A,[1]Перечень_ПП!$A:$X,3,0)</f>
        <v>Сочинский</v>
      </c>
      <c r="C4" s="13" t="str">
        <f>VLOOKUP(A:A,[1]Перечень_ПП!$A:$X,4,0)</f>
        <v>АПП</v>
      </c>
      <c r="D4" s="13" t="str">
        <f>VLOOKUP(A:A,[1]Перечень_ПП!$A:$X,5,0)</f>
        <v>МАПП</v>
      </c>
      <c r="E4" s="12" t="str">
        <f>VLOOKUP(A:A,[1]Перечень_ПП!$A:$X,6,0)</f>
        <v>Адлер</v>
      </c>
      <c r="F4" s="12" t="str">
        <f>VLOOKUP(A:A,[1]Перечень_ПП!$A:$X,23,0)</f>
        <v>установлен</v>
      </c>
      <c r="G4" s="13" t="str">
        <f>VLOOKUP(A:A,[1]Перечень_ПП!$A:$X,21,0)</f>
        <v>да</v>
      </c>
      <c r="H4" s="13" t="s">
        <v>523</v>
      </c>
      <c r="I4" s="14" t="str">
        <f>VLOOKUP(A:A,[1]Перечень_ПП!$A:$X,22,0)</f>
        <v>функционирует</v>
      </c>
      <c r="J4" s="15" t="str">
        <f>VLOOKUP(A:A,[2]Данные_УА!$A:$BF,24,0)</f>
        <v>круглосуточно</v>
      </c>
      <c r="K4" s="13" t="str">
        <f>VLOOKUP(A:A,[1]Перечень_ПП!$A:$X,7,0)</f>
        <v>автомобильный</v>
      </c>
      <c r="L4" s="13" t="str">
        <f>VLOOKUP(A:A,[1]Перечень_ПП!$A:$X,8,0)</f>
        <v>пешеходный</v>
      </c>
      <c r="M4" s="13" t="str">
        <f>VLOOKUP(A:A,[1]Перечень_ПП!$A:$X,9,0)</f>
        <v>грузо-пассажирский</v>
      </c>
      <c r="N4" s="13" t="str">
        <f>VLOOKUP(A:A,[1]Перечень_ПП!$A:$X,10,0)</f>
        <v>постоянный</v>
      </c>
      <c r="O4" s="13" t="str">
        <f>VLOOKUP(A:A,[1]Перечень_ПП!$A:$X,11,0)</f>
        <v>многосторонний</v>
      </c>
      <c r="P4" s="13" t="str">
        <f>VLOOKUP(A:A,[1]Перечень_ПП!$A:$X,12,0)</f>
        <v>не определен</v>
      </c>
      <c r="Q4" s="13" t="str">
        <f>VLOOKUP(A:A,[1]Перечень_ПП!$A:$X,13,0)</f>
        <v>да</v>
      </c>
      <c r="R4" s="13" t="str">
        <f>VLOOKUP(A:A,[1]Перечень_ПП!$A:$X,14,0)</f>
        <v>да</v>
      </c>
      <c r="S4" s="13" t="str">
        <f>VLOOKUP(A:A,[1]Перечень_ПП!$A:$X,15,0)</f>
        <v>да</v>
      </c>
      <c r="T4" s="13" t="str">
        <f>VLOOKUP(A:A,[1]Перечень_ПП!$A:$X,16,0)</f>
        <v>Республика Абхазия</v>
      </c>
      <c r="U4" s="12" t="str">
        <f>VLOOKUP(A:A,[1]Перечень_ПП!$A:$X,17,0)</f>
        <v>Псоу</v>
      </c>
      <c r="V4" s="13" t="str">
        <f>VLOOKUP(A:A,[1]Перечень_ПП!$A:$X,18,0)</f>
        <v>ЮФО</v>
      </c>
      <c r="W4" s="12" t="str">
        <f>VLOOKUP(A:A,[1]Перечень_ПП!$A:$X,19,0)</f>
        <v>Краснодарский край</v>
      </c>
      <c r="X4" s="14" t="str">
        <f>VLOOKUP(A:A,[1]Перечень_ПП!$A:$X,20,0)</f>
        <v>Краснодарский край, г. Сочи, р-н Адлерский, с. Веселое,  ул. Таврическая</v>
      </c>
      <c r="Y4" s="14" t="str">
        <f>VLOOKUP(A:A,[2]ДОРОГИ!$A:$BX,24,0)</f>
        <v>федеральная</v>
      </c>
      <c r="Z4" s="14" t="str">
        <f>VLOOKUP(A:A,[2]ДОРОГИ!$A:$BX,25,0)</f>
        <v>А-147</v>
      </c>
      <c r="AA4" s="16" t="str">
        <f>VLOOKUP($A:$A,'[3]данные ру Грузы'!$A:$CC,10,0)</f>
        <v>Группа А</v>
      </c>
      <c r="AB4" s="16">
        <f>VLOOKUP($A:$A,'[3]данные ру Грузы'!$A:$CC,11,0)</f>
        <v>12</v>
      </c>
      <c r="AC4" s="16" t="str">
        <f>VLOOKUP($A:$A,'[3]данные ру Грузы'!$A:$CC,13,0)</f>
        <v>Западный</v>
      </c>
      <c r="AD4" s="16" t="str">
        <f>VLOOKUP($A:$A,'[3]данные ру Грузы'!$A:$CC,12,0)</f>
        <v>Север-Юг</v>
      </c>
      <c r="AE4" s="16">
        <f>VLOOKUP(A:A,[2]Данные_УА!$A:$BF,37,0)</f>
        <v>150</v>
      </c>
      <c r="AF4" s="16">
        <f>VLOOKUP(A:A,[2]Данные_УА!$A:$BF,41,0)</f>
        <v>100</v>
      </c>
      <c r="AG4" s="16">
        <f>VLOOKUP(A:A,[2]Данные_УА!$A:$BF,45,0)</f>
        <v>1250</v>
      </c>
      <c r="AH4" s="16">
        <f>VLOOKUP(A:A,[2]Данные_УА!$A:$BF,49,0)</f>
        <v>1500</v>
      </c>
      <c r="AI4" s="16">
        <f>VLOOKUP(A:A,[2]Данные_УА!$A:$BF,53,0)</f>
        <v>28000</v>
      </c>
      <c r="AJ4" s="16">
        <f>VLOOKUP(A:A,[2]Данные_УА!$A:$BF,57,0)</f>
        <v>0</v>
      </c>
      <c r="AK4" s="17">
        <f>VLOOKUP(A:A,[2]Данные_УА!$A:$BF,38,0)</f>
        <v>54750</v>
      </c>
      <c r="AL4" s="17">
        <f>VLOOKUP(A:A,[2]Данные_УА!$A:$BF,42,0)</f>
        <v>36500</v>
      </c>
      <c r="AM4" s="17">
        <f>VLOOKUP(A:A,[2]Данные_УА!$A:$BF,46,0)</f>
        <v>456250</v>
      </c>
      <c r="AN4" s="17">
        <f>VLOOKUP(A:A,[2]Данные_УА!$A:$BF,50,0)</f>
        <v>547500</v>
      </c>
      <c r="AO4" s="17">
        <f>VLOOKUP(A:A,[2]Данные_УА!$A:$BF,54,0)</f>
        <v>10220000</v>
      </c>
      <c r="AP4" s="18">
        <f>VLOOKUP(A:A,[2]Данные_УА!$A:$BF,58,0)</f>
        <v>0</v>
      </c>
      <c r="AQ4" s="19">
        <f>VLOOKUP($A:$A,'[3]данные ру ТС'!$A:$CZ,22,0)</f>
        <v>105498</v>
      </c>
      <c r="AR4" s="19">
        <f>VLOOKUP($A:$A,'[3]данные ру ТС'!$A:$CZ,27,0)</f>
        <v>89761</v>
      </c>
      <c r="AS4" s="19">
        <f>VLOOKUP($A:$A,'[3]данные ру ТС'!$A:$CZ,32,0)</f>
        <v>1769178</v>
      </c>
      <c r="AT4" s="19">
        <f>VLOOKUP($A:$A,'[3]данные ру ТС'!$A:$CZ,33,0)</f>
        <v>1964437</v>
      </c>
      <c r="AU4" s="19">
        <f>VLOOKUP($A:$A,'[3]данные ру ТС'!$A:$CZ,38,0)</f>
        <v>98509</v>
      </c>
      <c r="AV4" s="19">
        <f>VLOOKUP($A:$A,'[3]данные ру ТС'!$A:$CZ,43,0)</f>
        <v>93065</v>
      </c>
      <c r="AW4" s="19">
        <f>VLOOKUP($A:$A,'[3]данные ру ТС'!$A:$CZ,48,0)</f>
        <v>1916149</v>
      </c>
      <c r="AX4" s="19">
        <f>VLOOKUP($A:$A,'[3]данные ру ТС'!$A:$CZ,49,0)</f>
        <v>2107723</v>
      </c>
      <c r="AY4" s="19">
        <f>VLOOKUP($A:$A,'[3]данные ру ТС'!$A:$CZ,54,0)</f>
        <v>97161</v>
      </c>
      <c r="AZ4" s="19">
        <f>VLOOKUP($A:$A,'[3]данные ру ТС'!$A:$CZ,59,0)</f>
        <v>95518</v>
      </c>
      <c r="BA4" s="19">
        <f>VLOOKUP($A:$A,'[3]данные ру ТС'!$A:$CZ,64,0)</f>
        <v>2137028</v>
      </c>
      <c r="BB4" s="19">
        <f>VLOOKUP($A:$A,'[3]данные ру ТС'!$A:$CZ,65,0)</f>
        <v>2329707</v>
      </c>
      <c r="BC4" s="19">
        <f>VLOOKUP($A:$A,'[3]данные ру ТС'!$A:$CZ,78,0)</f>
        <v>79709</v>
      </c>
      <c r="BD4" s="19">
        <f>VLOOKUP($A:$A,'[3]данные ру ТС'!$A:$CZ,83,0)</f>
        <v>52266</v>
      </c>
      <c r="BE4" s="19">
        <f>VLOOKUP($A:$A,'[3]данные ру ТС'!$A:$CZ,88,0)</f>
        <v>1398240</v>
      </c>
      <c r="BF4" s="19">
        <f>VLOOKUP($A:$A,'[3]данные ру ТС'!$A:$CZ,89,0)</f>
        <v>1530215</v>
      </c>
      <c r="BG4" s="19">
        <f>VLOOKUP($A:$A,'[3]данные ру ТС'!$A:$FD,126,0)</f>
        <v>100691</v>
      </c>
      <c r="BH4" s="19">
        <f>VLOOKUP($A:$A,'[3]данные ру ТС'!$A:$FD,127,0)</f>
        <v>103181</v>
      </c>
      <c r="BI4" s="19">
        <f>VLOOKUP($A:$A,'[3]данные ру ТС'!$A:$FD,128,0)</f>
        <v>2347832</v>
      </c>
      <c r="BJ4" s="19">
        <f>VLOOKUP($A:$A,'[3]данные ру ТС'!$A:$FD,129,0)</f>
        <v>2551704</v>
      </c>
      <c r="BK4" s="19">
        <f>VLOOKUP($A:$A,'[3]данные ру ТС'!$A:$FD,142,0)</f>
        <v>90346</v>
      </c>
      <c r="BL4" s="19">
        <f>VLOOKUP($A:$A,'[3]данные ру ТС'!$A:$FD,155,0)</f>
        <v>82102</v>
      </c>
      <c r="BM4" s="19">
        <f>VLOOKUP($A:$A,'[3]данные ру ТС'!$A:$FW,168,0)</f>
        <v>2388558</v>
      </c>
      <c r="BN4" s="19">
        <f>Таблица2[[#This Row],[ЛТС 2022 (факт)]]+Таблица2[[#This Row],[ПТС 2022 (факт)]]+Таблица2[[#This Row],[ГТС 2022 (факт)]]</f>
        <v>2561006</v>
      </c>
      <c r="BO4" s="20">
        <f>VLOOKUP($A:$A,'[3]данные ру ФЛ'!$A:$DL,27,0)</f>
        <v>9635803</v>
      </c>
      <c r="BP4" s="20">
        <f>VLOOKUP($A:$A,'[3]данные ру ФЛ'!$A:$DL,40,0)</f>
        <v>10022500</v>
      </c>
      <c r="BQ4" s="20">
        <f>VLOOKUP($A:$A,'[3]данные ру ФЛ'!$A:$DL,53,0)</f>
        <v>10826224</v>
      </c>
      <c r="BR4" s="20">
        <f>VLOOKUP($A:$A,'[3]данные ру ФЛ'!$A:$DL,74,0)</f>
        <v>6454829</v>
      </c>
      <c r="BS4" s="20">
        <f>VLOOKUP($A:$A,'[3]данные ру ФЛ'!$A:$DL,95,0)</f>
        <v>11392851</v>
      </c>
      <c r="BT4" s="20">
        <f>VLOOKUP($A:$A,'[3]данные ру ФЛ'!$A:$DL,116,0)</f>
        <v>11972069</v>
      </c>
      <c r="BU4" s="21">
        <f>VLOOKUP($A:$A,'[3]данные ру Грузы'!$A:$CR,31,0)</f>
        <v>224437</v>
      </c>
      <c r="BV4" s="21">
        <f>VLOOKUP($A:$A,'[3]данные ру Грузы'!$A:$CR,44,0)</f>
        <v>174135</v>
      </c>
      <c r="BW4" s="21">
        <f>VLOOKUP($A:$A,'[3]данные ру Грузы'!$A:$CR,57,0)</f>
        <v>187833</v>
      </c>
      <c r="BX4" s="21">
        <f>VLOOKUP($A:$A,'[3]данные ру Грузы'!$A:$CR,70,0)</f>
        <v>204227</v>
      </c>
      <c r="BY4" s="21">
        <f>VLOOKUP($A:$A,'[3]данные ру Грузы'!$A:$CR,83,0)</f>
        <v>178396.66099999999</v>
      </c>
      <c r="BZ4" s="21">
        <f>VLOOKUP($A:$A,'[3]данные ру Грузы'!$A:$CR,96,0)</f>
        <v>337932.69</v>
      </c>
      <c r="CA4" s="22" t="str">
        <f>VLOOKUP(A:A,[2]Данные_УА!$A:$BO,60,0)</f>
        <v>да</v>
      </c>
      <c r="CB4" s="23" t="str">
        <f>VLOOKUP(A:A,[2]Данные_УА!$A:$BO,61,0)</f>
        <v>да</v>
      </c>
      <c r="CC4" s="23" t="str">
        <f>VLOOKUP(A:A,[2]Данные_УА!$A:$BO,62,0)</f>
        <v>да</v>
      </c>
      <c r="CD4" s="23" t="str">
        <f>VLOOKUP(A:A,[2]Данные_УА!$A:$BO,63,0)</f>
        <v>да</v>
      </c>
      <c r="CE4" s="23" t="str">
        <f>VLOOKUP(A:A,[2]Данные_УА!$A:$BO,64,0)</f>
        <v>да</v>
      </c>
      <c r="CF4" s="23" t="str">
        <f>VLOOKUP(A:A,[2]Данные_УА!$A:$BO,65,0)</f>
        <v>да</v>
      </c>
    </row>
    <row r="5" spans="1:84" s="12" customFormat="1" ht="11.25" x14ac:dyDescent="0.2">
      <c r="A5" s="12" t="s">
        <v>261</v>
      </c>
      <c r="B5" s="12" t="str">
        <f>VLOOKUP(A:A,[1]Перечень_ПП!$A:$X,3,0)</f>
        <v>Сочинский</v>
      </c>
      <c r="C5" s="13" t="str">
        <f>VLOOKUP(A:A,[1]Перечень_ПП!$A:$X,4,0)</f>
        <v>ЖДПП</v>
      </c>
      <c r="D5" s="13" t="str">
        <f>VLOOKUP(A:A,[1]Перечень_ПП!$A:$X,5,0)</f>
        <v>ЖДПП</v>
      </c>
      <c r="E5" s="12" t="str">
        <f>VLOOKUP(A:A,[1]Перечень_ПП!$A:$X,6,0)</f>
        <v>Адлер</v>
      </c>
      <c r="F5" s="12" t="str">
        <f>VLOOKUP(A:A,[1]Перечень_ПП!$A:$X,23,0)</f>
        <v>установлен</v>
      </c>
      <c r="G5" s="13" t="str">
        <f>VLOOKUP(A:A,[1]Перечень_ПП!$A:$X,21,0)</f>
        <v>да</v>
      </c>
      <c r="H5" s="13" t="s">
        <v>523</v>
      </c>
      <c r="I5" s="14" t="str">
        <f>VLOOKUP(A:A,[1]Перечень_ПП!$A:$X,22,0)</f>
        <v>функционирует</v>
      </c>
      <c r="J5" s="15" t="str">
        <f>VLOOKUP(A:A,[2]Данные_УА!$A:$BF,24,0)</f>
        <v>круглосуточно</v>
      </c>
      <c r="K5" s="13" t="str">
        <f>VLOOKUP(A:A,[1]Перечень_ПП!$A:$X,7,0)</f>
        <v>железнодорожный</v>
      </c>
      <c r="L5" s="13" t="str">
        <f>VLOOKUP(A:A,[1]Перечень_ПП!$A:$X,8,0)</f>
        <v>не определен</v>
      </c>
      <c r="M5" s="13" t="str">
        <f>VLOOKUP(A:A,[1]Перечень_ПП!$A:$X,9,0)</f>
        <v>грузо-пассажирский</v>
      </c>
      <c r="N5" s="13" t="str">
        <f>VLOOKUP(A:A,[1]Перечень_ПП!$A:$X,10,0)</f>
        <v>постоянный</v>
      </c>
      <c r="O5" s="13" t="str">
        <f>VLOOKUP(A:A,[1]Перечень_ПП!$A:$X,11,0)</f>
        <v>многосторонний</v>
      </c>
      <c r="P5" s="13" t="str">
        <f>VLOOKUP(A:A,[1]Перечень_ПП!$A:$X,12,0)</f>
        <v>не определен</v>
      </c>
      <c r="Q5" s="13" t="str">
        <f>VLOOKUP(A:A,[1]Перечень_ПП!$A:$X,13,0)</f>
        <v>нет</v>
      </c>
      <c r="R5" s="13" t="str">
        <f>VLOOKUP(A:A,[1]Перечень_ПП!$A:$X,14,0)</f>
        <v>да</v>
      </c>
      <c r="S5" s="13" t="str">
        <f>VLOOKUP(A:A,[1]Перечень_ПП!$A:$X,15,0)</f>
        <v>да</v>
      </c>
      <c r="T5" s="13" t="str">
        <f>VLOOKUP(A:A,[1]Перечень_ПП!$A:$X,16,0)</f>
        <v>Республика Абхазия</v>
      </c>
      <c r="U5" s="12" t="str">
        <f>VLOOKUP(A:A,[1]Перечень_ПП!$A:$X,17,0)</f>
        <v>Псоу</v>
      </c>
      <c r="V5" s="13" t="str">
        <f>VLOOKUP(A:A,[1]Перечень_ПП!$A:$X,18,0)</f>
        <v>ЮФО</v>
      </c>
      <c r="W5" s="12" t="str">
        <f>VLOOKUP(A:A,[1]Перечень_ПП!$A:$X,19,0)</f>
        <v>Краснодарский край</v>
      </c>
      <c r="X5" s="14" t="str">
        <f>VLOOKUP(A:A,[1]Перечень_ПП!$A:$X,20,0)</f>
        <v>Краснодарский край, г. Сочи, Адлерский район, с. Весёлое железнодорожная станция «Весёлое»</v>
      </c>
      <c r="Y5" s="14">
        <f>VLOOKUP(A:A,[2]ДОРОГИ!$A:$BX,24,0)</f>
        <v>0</v>
      </c>
      <c r="Z5" s="14">
        <f>VLOOKUP(A:A,[2]ДОРОГИ!$A:$BX,25,0)</f>
        <v>0</v>
      </c>
      <c r="AA5" s="16" t="str">
        <f>VLOOKUP($A:$A,'[3]данные ру Грузы'!$A:$CC,10,0)</f>
        <v>Группа В</v>
      </c>
      <c r="AB5" s="16">
        <f>VLOOKUP($A:$A,'[3]данные ру Грузы'!$A:$CC,11,0)</f>
        <v>97</v>
      </c>
      <c r="AC5" s="16" t="str">
        <f>VLOOKUP($A:$A,'[3]данные ру Грузы'!$A:$CC,13,0)</f>
        <v>Западный</v>
      </c>
      <c r="AD5" s="16" t="str">
        <f>VLOOKUP($A:$A,'[3]данные ру Грузы'!$A:$CC,12,0)</f>
        <v>Север-Юг</v>
      </c>
      <c r="AE5" s="16">
        <f>VLOOKUP(A:A,[2]Данные_УА!$A:$BF,37,0)</f>
        <v>3</v>
      </c>
      <c r="AF5" s="16">
        <f>VLOOKUP(A:A,[2]Данные_УА!$A:$BF,41,0)</f>
        <v>3</v>
      </c>
      <c r="AG5" s="16">
        <f>VLOOKUP(A:A,[2]Данные_УА!$A:$BF,45,0)</f>
        <v>0</v>
      </c>
      <c r="AH5" s="16">
        <f>VLOOKUP(A:A,[2]Данные_УА!$A:$BF,49,0)</f>
        <v>6</v>
      </c>
      <c r="AI5" s="16">
        <f>VLOOKUP(A:A,[2]Данные_УА!$A:$BF,53,0)</f>
        <v>2190</v>
      </c>
      <c r="AJ5" s="16">
        <f>VLOOKUP(A:A,[2]Данные_УА!$A:$BF,57,0)</f>
        <v>0</v>
      </c>
      <c r="AK5" s="17">
        <f>VLOOKUP(A:A,[2]Данные_УА!$A:$BF,38,0)</f>
        <v>1095</v>
      </c>
      <c r="AL5" s="17">
        <f>VLOOKUP(A:A,[2]Данные_УА!$A:$BF,42,0)</f>
        <v>1095</v>
      </c>
      <c r="AM5" s="17">
        <f>VLOOKUP(A:A,[2]Данные_УА!$A:$BF,46,0)</f>
        <v>0</v>
      </c>
      <c r="AN5" s="17">
        <f>VLOOKUP(A:A,[2]Данные_УА!$A:$BF,50,0)</f>
        <v>2190</v>
      </c>
      <c r="AO5" s="17">
        <f>VLOOKUP(A:A,[2]Данные_УА!$A:$BF,54,0)</f>
        <v>799350</v>
      </c>
      <c r="AP5" s="18">
        <f>VLOOKUP(A:A,[2]Данные_УА!$A:$BF,58,0)</f>
        <v>0</v>
      </c>
      <c r="AQ5" s="19">
        <f>VLOOKUP($A:$A,'[3]данные ру ТС'!$A:$CZ,22,0)</f>
        <v>647</v>
      </c>
      <c r="AR5" s="19">
        <f>VLOOKUP($A:$A,'[3]данные ру ТС'!$A:$CZ,27,0)</f>
        <v>1059</v>
      </c>
      <c r="AS5" s="19">
        <f>VLOOKUP($A:$A,'[3]данные ру ТС'!$A:$CZ,32,0)</f>
        <v>0</v>
      </c>
      <c r="AT5" s="19">
        <f>VLOOKUP($A:$A,'[3]данные ру ТС'!$A:$CZ,33,0)</f>
        <v>1706</v>
      </c>
      <c r="AU5" s="19">
        <f>VLOOKUP($A:$A,'[3]данные ру ТС'!$A:$CZ,38,0)</f>
        <v>596</v>
      </c>
      <c r="AV5" s="19">
        <f>VLOOKUP($A:$A,'[3]данные ру ТС'!$A:$CZ,43,0)</f>
        <v>1046</v>
      </c>
      <c r="AW5" s="19">
        <f>VLOOKUP($A:$A,'[3]данные ру ТС'!$A:$CZ,48,0)</f>
        <v>0</v>
      </c>
      <c r="AX5" s="19">
        <f>VLOOKUP($A:$A,'[3]данные ру ТС'!$A:$CZ,49,0)</f>
        <v>1642</v>
      </c>
      <c r="AY5" s="19">
        <f>VLOOKUP($A:$A,'[3]данные ру ТС'!$A:$CZ,54,0)</f>
        <v>495</v>
      </c>
      <c r="AZ5" s="19">
        <f>VLOOKUP($A:$A,'[3]данные ру ТС'!$A:$CZ,59,0)</f>
        <v>880</v>
      </c>
      <c r="BA5" s="19">
        <f>VLOOKUP($A:$A,'[3]данные ру ТС'!$A:$CZ,64,0)</f>
        <v>0</v>
      </c>
      <c r="BB5" s="19">
        <f>VLOOKUP($A:$A,'[3]данные ру ТС'!$A:$CZ,65,0)</f>
        <v>1375</v>
      </c>
      <c r="BC5" s="19">
        <f>VLOOKUP($A:$A,'[3]данные ру ТС'!$A:$CZ,78,0)</f>
        <v>279</v>
      </c>
      <c r="BD5" s="19">
        <f>VLOOKUP($A:$A,'[3]данные ру ТС'!$A:$CZ,83,0)</f>
        <v>470</v>
      </c>
      <c r="BE5" s="19">
        <f>VLOOKUP($A:$A,'[3]данные ру ТС'!$A:$CZ,88,0)</f>
        <v>0</v>
      </c>
      <c r="BF5" s="19">
        <f>VLOOKUP($A:$A,'[3]данные ру ТС'!$A:$CZ,89,0)</f>
        <v>749</v>
      </c>
      <c r="BG5" s="19">
        <f>VLOOKUP($A:$A,'[3]данные ру ТС'!$A:$FD,126,0)</f>
        <v>460</v>
      </c>
      <c r="BH5" s="19">
        <f>VLOOKUP($A:$A,'[3]данные ру ТС'!$A:$FD,127,0)</f>
        <v>1131</v>
      </c>
      <c r="BI5" s="19">
        <f>VLOOKUP($A:$A,'[3]данные ру ТС'!$A:$FD,128,0)</f>
        <v>0</v>
      </c>
      <c r="BJ5" s="19">
        <f>VLOOKUP($A:$A,'[3]данные ру ТС'!$A:$FD,129,0)</f>
        <v>1591</v>
      </c>
      <c r="BK5" s="19">
        <f>VLOOKUP($A:$A,'[3]данные ру ТС'!$A:$FD,142,0)</f>
        <v>734</v>
      </c>
      <c r="BL5" s="19">
        <f>VLOOKUP($A:$A,'[3]данные ру ТС'!$A:$FD,155,0)</f>
        <v>1118</v>
      </c>
      <c r="BM5" s="19">
        <f>VLOOKUP($A:$A,'[3]данные ру ТС'!$A:$FW,168,0)</f>
        <v>0</v>
      </c>
      <c r="BN5" s="19">
        <f>Таблица2[[#This Row],[ЛТС 2022 (факт)]]+Таблица2[[#This Row],[ПТС 2022 (факт)]]+Таблица2[[#This Row],[ГТС 2022 (факт)]]</f>
        <v>1852</v>
      </c>
      <c r="BO5" s="20">
        <f>VLOOKUP($A:$A,'[3]данные ру ФЛ'!$A:$DL,27,0)</f>
        <v>336329</v>
      </c>
      <c r="BP5" s="20">
        <f>VLOOKUP($A:$A,'[3]данные ру ФЛ'!$A:$DL,40,0)</f>
        <v>327887</v>
      </c>
      <c r="BQ5" s="20">
        <f>VLOOKUP($A:$A,'[3]данные ру ФЛ'!$A:$DL,53,0)</f>
        <v>336002</v>
      </c>
      <c r="BR5" s="20">
        <f>VLOOKUP($A:$A,'[3]данные ру ФЛ'!$A:$DL,74,0)</f>
        <v>84218</v>
      </c>
      <c r="BS5" s="20">
        <f>VLOOKUP($A:$A,'[3]данные ру ФЛ'!$A:$DL,95,0)</f>
        <v>329496</v>
      </c>
      <c r="BT5" s="20">
        <f>VLOOKUP($A:$A,'[3]данные ру ФЛ'!$A:$DL,116,0)</f>
        <v>378987</v>
      </c>
      <c r="BU5" s="21">
        <f>VLOOKUP($A:$A,'[3]данные ру Грузы'!$A:$CR,31,0)</f>
        <v>220223.67</v>
      </c>
      <c r="BV5" s="21">
        <f>VLOOKUP($A:$A,'[3]данные ру Грузы'!$A:$CR,44,0)</f>
        <v>496640</v>
      </c>
      <c r="BW5" s="21">
        <f>VLOOKUP($A:$A,'[3]данные ру Грузы'!$A:$CR,57,0)</f>
        <v>430338.62899999996</v>
      </c>
      <c r="BX5" s="21">
        <f>VLOOKUP($A:$A,'[3]данные ру Грузы'!$A:$CR,70,0)</f>
        <v>761927.5</v>
      </c>
      <c r="BY5" s="21">
        <f>VLOOKUP($A:$A,'[3]данные ру Грузы'!$A:$CR,83,0)</f>
        <v>466511.25</v>
      </c>
      <c r="BZ5" s="21">
        <f>VLOOKUP($A:$A,'[3]данные ру Грузы'!$A:$CR,96,0)</f>
        <v>748754.70000000007</v>
      </c>
      <c r="CA5" s="22" t="str">
        <f>VLOOKUP(A:A,[2]Данные_УА!$A:$BO,60,0)</f>
        <v>да</v>
      </c>
      <c r="CB5" s="23" t="str">
        <f>VLOOKUP(A:A,[2]Данные_УА!$A:$BO,61,0)</f>
        <v>да</v>
      </c>
      <c r="CC5" s="23" t="str">
        <f>VLOOKUP(A:A,[2]Данные_УА!$A:$BO,62,0)</f>
        <v>да</v>
      </c>
      <c r="CD5" s="23" t="str">
        <f>VLOOKUP(A:A,[2]Данные_УА!$A:$BO,63,0)</f>
        <v>да</v>
      </c>
      <c r="CE5" s="23" t="str">
        <f>VLOOKUP(A:A,[2]Данные_УА!$A:$BO,64,0)</f>
        <v>да</v>
      </c>
      <c r="CF5" s="23" t="str">
        <f>VLOOKUP(A:A,[2]Данные_УА!$A:$BO,65,0)</f>
        <v>нет</v>
      </c>
    </row>
    <row r="6" spans="1:84" s="12" customFormat="1" ht="11.25" collapsed="1" x14ac:dyDescent="0.2">
      <c r="A6" s="12" t="s">
        <v>218</v>
      </c>
      <c r="B6" s="12" t="str">
        <f>VLOOKUP(A:A,[1]Перечень_ПП!$A:$X,3,0)</f>
        <v>Ростовский</v>
      </c>
      <c r="C6" s="13" t="str">
        <f>VLOOKUP(A:A,[1]Перечень_ПП!$A:$X,4,0)</f>
        <v>МПП</v>
      </c>
      <c r="D6" s="13" t="str">
        <f>VLOOKUP(A:A,[1]Перечень_ПП!$A:$X,5,0)</f>
        <v>МПП</v>
      </c>
      <c r="E6" s="12" t="str">
        <f>VLOOKUP(A:A,[1]Перечень_ПП!$A:$X,6,0)</f>
        <v>Азов</v>
      </c>
      <c r="F6" s="12" t="str">
        <f>VLOOKUP(A:A,[1]Перечень_ПП!$A:$X,23,0)</f>
        <v>установлен</v>
      </c>
      <c r="G6" s="13" t="str">
        <f>VLOOKUP(A:A,[1]Перечень_ПП!$A:$X,21,0)</f>
        <v>да</v>
      </c>
      <c r="H6" s="13" t="s">
        <v>524</v>
      </c>
      <c r="I6" s="14" t="str">
        <f>VLOOKUP(A:A,[1]Перечень_ПП!$A:$X,22,0)</f>
        <v>функционирует</v>
      </c>
      <c r="J6" s="15" t="str">
        <f>VLOOKUP(A:A,[2]Данные_УА!$A:$BF,24,0)</f>
        <v>круглосуточно</v>
      </c>
      <c r="K6" s="13" t="str">
        <f>VLOOKUP(A:A,[1]Перечень_ПП!$A:$X,7,0)</f>
        <v>морской</v>
      </c>
      <c r="L6" s="13" t="str">
        <f>VLOOKUP(A:A,[1]Перечень_ПП!$A:$X,8,0)</f>
        <v>не определен</v>
      </c>
      <c r="M6" s="13" t="str">
        <f>VLOOKUP(A:A,[1]Перечень_ПП!$A:$X,9,0)</f>
        <v>грузовой</v>
      </c>
      <c r="N6" s="13" t="str">
        <f>VLOOKUP(A:A,[1]Перечень_ПП!$A:$X,10,0)</f>
        <v>постоянный</v>
      </c>
      <c r="O6" s="13" t="str">
        <f>VLOOKUP(A:A,[1]Перечень_ПП!$A:$X,11,0)</f>
        <v>многосторонний</v>
      </c>
      <c r="P6" s="13" t="str">
        <f>VLOOKUP(A:A,[1]Перечень_ПП!$A:$X,12,0)</f>
        <v>не определен</v>
      </c>
      <c r="Q6" s="13" t="str">
        <f>VLOOKUP(A:A,[1]Перечень_ПП!$A:$X,13,0)</f>
        <v>да</v>
      </c>
      <c r="R6" s="13" t="str">
        <f>VLOOKUP(A:A,[1]Перечень_ПП!$A:$X,14,0)</f>
        <v>да</v>
      </c>
      <c r="S6" s="13" t="str">
        <f>VLOOKUP(A:A,[1]Перечень_ПП!$A:$X,15,0)</f>
        <v>да</v>
      </c>
      <c r="T6" s="13" t="str">
        <f>VLOOKUP(A:A,[1]Перечень_ПП!$A:$X,16,0)</f>
        <v>не применимо</v>
      </c>
      <c r="U6" s="12" t="str">
        <f>VLOOKUP(A:A,[1]Перечень_ПП!$A:$X,17,0)</f>
        <v>не применимо</v>
      </c>
      <c r="V6" s="13" t="str">
        <f>VLOOKUP(A:A,[1]Перечень_ПП!$A:$X,18,0)</f>
        <v>ЮФО</v>
      </c>
      <c r="W6" s="12" t="str">
        <f>VLOOKUP(A:A,[1]Перечень_ПП!$A:$X,19,0)</f>
        <v>Ростовская область</v>
      </c>
      <c r="X6" s="14" t="str">
        <f>VLOOKUP(A:A,[1]Перечень_ПП!$A:$X,20,0)</f>
        <v>Ростовская область, г. Азов, в границах морского порта Азов</v>
      </c>
      <c r="Y6" s="14">
        <f>VLOOKUP(A:A,[2]ДОРОГИ!$A:$BX,24,0)</f>
        <v>0</v>
      </c>
      <c r="Z6" s="14">
        <f>VLOOKUP(A:A,[2]ДОРОГИ!$A:$BX,25,0)</f>
        <v>0</v>
      </c>
      <c r="AA6" s="16" t="str">
        <f>VLOOKUP($A:$A,'[3]данные ру Грузы'!$A:$CC,10,0)</f>
        <v>Группа В</v>
      </c>
      <c r="AB6" s="16">
        <f>VLOOKUP($A:$A,'[3]данные ру Грузы'!$A:$CC,11,0)</f>
        <v>73</v>
      </c>
      <c r="AC6" s="16" t="str">
        <f>VLOOKUP($A:$A,'[3]данные ру Грузы'!$A:$CC,13,0)</f>
        <v>Морской</v>
      </c>
      <c r="AD6" s="16" t="str">
        <f>VLOOKUP($A:$A,'[3]данные ру Грузы'!$A:$CC,12,0)</f>
        <v>АЧБ</v>
      </c>
      <c r="AE6" s="16">
        <f>VLOOKUP(A:A,[2]Данные_УА!$A:$BF,37,0)</f>
        <v>1.9013698630136986</v>
      </c>
      <c r="AF6" s="16">
        <f>VLOOKUP(A:A,[2]Данные_УА!$A:$BF,41,0)</f>
        <v>0</v>
      </c>
      <c r="AG6" s="16">
        <f>VLOOKUP(A:A,[2]Данные_УА!$A:$BF,45,0)</f>
        <v>0</v>
      </c>
      <c r="AH6" s="16">
        <f>VLOOKUP(A:A,[2]Данные_УА!$A:$BF,49,0)</f>
        <v>1.9013698630136986</v>
      </c>
      <c r="AI6" s="16">
        <f>VLOOKUP(A:A,[2]Данные_УА!$A:$BF,53,0)</f>
        <v>0</v>
      </c>
      <c r="AJ6" s="16">
        <f>VLOOKUP(A:A,[2]Данные_УА!$A:$BF,57,0)</f>
        <v>7356.1643835616442</v>
      </c>
      <c r="AK6" s="17">
        <f>VLOOKUP(A:A,[2]Данные_УА!$A:$BF,38,0)</f>
        <v>694</v>
      </c>
      <c r="AL6" s="17">
        <f>VLOOKUP(A:A,[2]Данные_УА!$A:$BF,42,0)</f>
        <v>0</v>
      </c>
      <c r="AM6" s="17">
        <f>VLOOKUP(A:A,[2]Данные_УА!$A:$BF,46,0)</f>
        <v>0</v>
      </c>
      <c r="AN6" s="17">
        <f>VLOOKUP(A:A,[2]Данные_УА!$A:$BF,50,0)</f>
        <v>694</v>
      </c>
      <c r="AO6" s="17">
        <f>VLOOKUP(A:A,[2]Данные_УА!$A:$BF,54,0)</f>
        <v>0</v>
      </c>
      <c r="AP6" s="18">
        <f>VLOOKUP(A:A,[2]Данные_УА!$A:$BF,58,0)</f>
        <v>2685000</v>
      </c>
      <c r="AQ6" s="19">
        <f>VLOOKUP($A:$A,'[3]данные ру ТС'!$A:$CZ,22,0)</f>
        <v>2479</v>
      </c>
      <c r="AR6" s="19">
        <f>VLOOKUP($A:$A,'[3]данные ру ТС'!$A:$CZ,27,0)</f>
        <v>0</v>
      </c>
      <c r="AS6" s="19">
        <f>VLOOKUP($A:$A,'[3]данные ру ТС'!$A:$CZ,32,0)</f>
        <v>0</v>
      </c>
      <c r="AT6" s="19">
        <f>VLOOKUP($A:$A,'[3]данные ру ТС'!$A:$CZ,33,0)</f>
        <v>2479</v>
      </c>
      <c r="AU6" s="19">
        <f>VLOOKUP($A:$A,'[3]данные ру ТС'!$A:$CZ,38,0)</f>
        <v>3227</v>
      </c>
      <c r="AV6" s="19">
        <f>VLOOKUP($A:$A,'[3]данные ру ТС'!$A:$CZ,43,0)</f>
        <v>0</v>
      </c>
      <c r="AW6" s="19">
        <f>VLOOKUP($A:$A,'[3]данные ру ТС'!$A:$CZ,48,0)</f>
        <v>0</v>
      </c>
      <c r="AX6" s="19">
        <f>VLOOKUP($A:$A,'[3]данные ру ТС'!$A:$CZ,49,0)</f>
        <v>3227</v>
      </c>
      <c r="AY6" s="19">
        <f>VLOOKUP($A:$A,'[3]данные ру ТС'!$A:$CZ,54,0)</f>
        <v>2699</v>
      </c>
      <c r="AZ6" s="19">
        <f>VLOOKUP($A:$A,'[3]данные ру ТС'!$A:$CZ,59,0)</f>
        <v>0</v>
      </c>
      <c r="BA6" s="19">
        <f>VLOOKUP($A:$A,'[3]данные ру ТС'!$A:$CZ,64,0)</f>
        <v>0</v>
      </c>
      <c r="BB6" s="19">
        <f>VLOOKUP($A:$A,'[3]данные ру ТС'!$A:$CZ,65,0)</f>
        <v>2699</v>
      </c>
      <c r="BC6" s="19">
        <f>VLOOKUP($A:$A,'[3]данные ру ТС'!$A:$CZ,78,0)</f>
        <v>2066</v>
      </c>
      <c r="BD6" s="19">
        <f>VLOOKUP($A:$A,'[3]данные ру ТС'!$A:$CZ,83,0)</f>
        <v>0</v>
      </c>
      <c r="BE6" s="19">
        <f>VLOOKUP($A:$A,'[3]данные ру ТС'!$A:$CZ,88,0)</f>
        <v>0</v>
      </c>
      <c r="BF6" s="19">
        <f>VLOOKUP($A:$A,'[3]данные ру ТС'!$A:$CZ,89,0)</f>
        <v>2066</v>
      </c>
      <c r="BG6" s="19">
        <f>VLOOKUP($A:$A,'[3]данные ру ТС'!$A:$FD,126,0)</f>
        <v>2186</v>
      </c>
      <c r="BH6" s="19">
        <f>VLOOKUP($A:$A,'[3]данные ру ТС'!$A:$FD,127,0)</f>
        <v>0</v>
      </c>
      <c r="BI6" s="19">
        <f>VLOOKUP($A:$A,'[3]данные ру ТС'!$A:$FD,128,0)</f>
        <v>0</v>
      </c>
      <c r="BJ6" s="19">
        <f>VLOOKUP($A:$A,'[3]данные ру ТС'!$A:$FD,129,0)</f>
        <v>2186</v>
      </c>
      <c r="BK6" s="19">
        <f>VLOOKUP($A:$A,'[3]данные ру ТС'!$A:$FD,142,0)</f>
        <v>1829</v>
      </c>
      <c r="BL6" s="19">
        <f>VLOOKUP($A:$A,'[3]данные ру ТС'!$A:$FD,155,0)</f>
        <v>0</v>
      </c>
      <c r="BM6" s="19">
        <f>VLOOKUP($A:$A,'[3]данные ру ТС'!$A:$FW,168,0)</f>
        <v>0</v>
      </c>
      <c r="BN6" s="19">
        <f>Таблица2[[#This Row],[ЛТС 2022 (факт)]]+Таблица2[[#This Row],[ПТС 2022 (факт)]]+Таблица2[[#This Row],[ГТС 2022 (факт)]]</f>
        <v>1829</v>
      </c>
      <c r="BO6" s="20">
        <f>VLOOKUP($A:$A,'[3]данные ру ФЛ'!$A:$DL,27,0)</f>
        <v>31503</v>
      </c>
      <c r="BP6" s="20">
        <f>VLOOKUP($A:$A,'[3]данные ру ФЛ'!$A:$DL,40,0)</f>
        <v>38424</v>
      </c>
      <c r="BQ6" s="20">
        <f>VLOOKUP($A:$A,'[3]данные ру ФЛ'!$A:$DL,53,0)</f>
        <v>33695</v>
      </c>
      <c r="BR6" s="20">
        <f>VLOOKUP($A:$A,'[3]данные ру ФЛ'!$A:$DL,74,0)</f>
        <v>25428</v>
      </c>
      <c r="BS6" s="20">
        <f>VLOOKUP($A:$A,'[3]данные ру ФЛ'!$A:$DL,95,0)</f>
        <v>27767</v>
      </c>
      <c r="BT6" s="20">
        <f>VLOOKUP($A:$A,'[3]данные ру ФЛ'!$A:$DL,116,0)</f>
        <v>22932</v>
      </c>
      <c r="BU6" s="21">
        <f>VLOOKUP($A:$A,'[3]данные ру Грузы'!$A:$CR,31,0)</f>
        <v>4705484</v>
      </c>
      <c r="BV6" s="21">
        <f>VLOOKUP($A:$A,'[3]данные ру Грузы'!$A:$CR,44,0)</f>
        <v>5344792</v>
      </c>
      <c r="BW6" s="21">
        <f>VLOOKUP($A:$A,'[3]данные ру Грузы'!$A:$CR,57,0)</f>
        <v>4927410</v>
      </c>
      <c r="BX6" s="21">
        <f>VLOOKUP($A:$A,'[3]данные ру Грузы'!$A:$CR,70,0)</f>
        <v>4310688</v>
      </c>
      <c r="BY6" s="21">
        <f>VLOOKUP($A:$A,'[3]данные ру Грузы'!$A:$CR,83,0)</f>
        <v>4329087</v>
      </c>
      <c r="BZ6" s="21">
        <f>VLOOKUP($A:$A,'[3]данные ру Грузы'!$A:$CR,96,0)</f>
        <v>2964654.7</v>
      </c>
      <c r="CA6" s="22" t="str">
        <f>VLOOKUP(A:A,[2]Данные_УА!$A:$BO,60,0)</f>
        <v>да</v>
      </c>
      <c r="CB6" s="23" t="str">
        <f>VLOOKUP(A:A,[2]Данные_УА!$A:$BO,61,0)</f>
        <v>да</v>
      </c>
      <c r="CC6" s="23" t="str">
        <f>VLOOKUP(A:A,[2]Данные_УА!$A:$BO,62,0)</f>
        <v>да</v>
      </c>
      <c r="CD6" s="23" t="str">
        <f>VLOOKUP(A:A,[2]Данные_УА!$A:$BO,63,0)</f>
        <v>да</v>
      </c>
      <c r="CE6" s="23" t="str">
        <f>VLOOKUP(A:A,[2]Данные_УА!$A:$BO,64,0)</f>
        <v>да</v>
      </c>
      <c r="CF6" s="23" t="str">
        <f>VLOOKUP(A:A,[2]Данные_УА!$A:$BO,65,0)</f>
        <v>нет</v>
      </c>
    </row>
    <row r="7" spans="1:84" s="12" customFormat="1" ht="11.25" x14ac:dyDescent="0.2">
      <c r="A7" s="12" t="s">
        <v>350</v>
      </c>
      <c r="B7" s="12" t="str">
        <f>VLOOKUP(A:A,[1]Перечень_ПП!$A:$X,3,0)</f>
        <v>Читинский</v>
      </c>
      <c r="C7" s="13" t="str">
        <f>VLOOKUP(A:A,[1]Перечень_ПП!$A:$X,4,0)</f>
        <v>АПП</v>
      </c>
      <c r="D7" s="13" t="str">
        <f>VLOOKUP(A:A,[1]Перечень_ПП!$A:$X,5,0)</f>
        <v>МАПП</v>
      </c>
      <c r="E7" s="12" t="str">
        <f>VLOOKUP(A:A,[1]Перечень_ПП!$A:$X,6,0)</f>
        <v>Кяхта</v>
      </c>
      <c r="F7" s="12" t="str">
        <f>VLOOKUP(A:A,[1]Перечень_ПП!$A:$X,23,0)</f>
        <v>установлен</v>
      </c>
      <c r="G7" s="13" t="str">
        <f>VLOOKUP(A:A,[1]Перечень_ПП!$A:$X,21,0)</f>
        <v>да</v>
      </c>
      <c r="H7" s="13" t="s">
        <v>523</v>
      </c>
      <c r="I7" s="14" t="str">
        <f>VLOOKUP(A:A,[1]Перечень_ПП!$A:$X,22,0)</f>
        <v>функционирует</v>
      </c>
      <c r="J7" s="15" t="str">
        <f>VLOOKUP(A:A,[2]Данные_УА!$A:$BF,24,0)</f>
        <v>ежедневно, грузовое направление с 08.00 до 20.00; легковое и пассажирское направление: круглосуточно</v>
      </c>
      <c r="K7" s="13" t="str">
        <f>VLOOKUP(A:A,[1]Перечень_ПП!$A:$X,7,0)</f>
        <v>автомобильный</v>
      </c>
      <c r="L7" s="13" t="str">
        <f>VLOOKUP(A:A,[1]Перечень_ПП!$A:$X,8,0)</f>
        <v>не определен</v>
      </c>
      <c r="M7" s="13" t="str">
        <f>VLOOKUP(A:A,[1]Перечень_ПП!$A:$X,9,0)</f>
        <v>грузо-пассажирский</v>
      </c>
      <c r="N7" s="13" t="str">
        <f>VLOOKUP(A:A,[1]Перечень_ПП!$A:$X,10,0)</f>
        <v>постоянный</v>
      </c>
      <c r="O7" s="13" t="str">
        <f>VLOOKUP(A:A,[1]Перечень_ПП!$A:$X,11,0)</f>
        <v>многосторонний</v>
      </c>
      <c r="P7" s="13" t="str">
        <f>VLOOKUP(A:A,[1]Перечень_ПП!$A:$X,12,0)</f>
        <v>не определен</v>
      </c>
      <c r="Q7" s="13" t="str">
        <f>VLOOKUP(A:A,[1]Перечень_ПП!$A:$X,13,0)</f>
        <v>да</v>
      </c>
      <c r="R7" s="13" t="str">
        <f>VLOOKUP(A:A,[1]Перечень_ПП!$A:$X,14,0)</f>
        <v>нет</v>
      </c>
      <c r="S7" s="13" t="str">
        <f>VLOOKUP(A:A,[1]Перечень_ПП!$A:$X,15,0)</f>
        <v>да</v>
      </c>
      <c r="T7" s="13" t="str">
        <f>VLOOKUP(A:A,[1]Перечень_ПП!$A:$X,16,0)</f>
        <v>Монголия</v>
      </c>
      <c r="U7" s="12" t="str">
        <f>VLOOKUP(A:A,[1]Перечень_ПП!$A:$X,17,0)</f>
        <v>Алтан-Булак</v>
      </c>
      <c r="V7" s="13" t="str">
        <f>VLOOKUP(A:A,[1]Перечень_ПП!$A:$X,18,0)</f>
        <v>ДФО</v>
      </c>
      <c r="W7" s="12" t="str">
        <f>VLOOKUP(A:A,[1]Перечень_ПП!$A:$X,19,0)</f>
        <v>Республика Бурятия</v>
      </c>
      <c r="X7" s="14" t="str">
        <f>VLOOKUP(A:A,[1]Перечень_ПП!$A:$X,20,0)</f>
        <v>Республика Бурятия, Кяхтинский район, г. Кяхта, ул. Таможенная 1, федеральная автодорога  А-165 "Улан-Удэ - Кяхта", 235 км</v>
      </c>
      <c r="Y7" s="14" t="str">
        <f>VLOOKUP(A:A,[2]ДОРОГИ!$A:$BX,24,0)</f>
        <v>федеральная</v>
      </c>
      <c r="Z7" s="14" t="str">
        <f>VLOOKUP(A:A,[2]ДОРОГИ!$A:$BX,25,0)</f>
        <v>А-340</v>
      </c>
      <c r="AA7" s="16" t="str">
        <f>VLOOKUP($A:$A,'[3]данные ру Грузы'!$A:$CC,10,0)</f>
        <v>Группа А</v>
      </c>
      <c r="AB7" s="16">
        <f>VLOOKUP($A:$A,'[3]данные ру Грузы'!$A:$CC,11,0)</f>
        <v>3</v>
      </c>
      <c r="AC7" s="16" t="str">
        <f>VLOOKUP($A:$A,'[3]данные ру Грузы'!$A:$CC,13,0)</f>
        <v>РМК</v>
      </c>
      <c r="AD7" s="16" t="str">
        <f>VLOOKUP($A:$A,'[3]данные ру Грузы'!$A:$CC,12,0)</f>
        <v>Восток</v>
      </c>
      <c r="AE7" s="16">
        <f>VLOOKUP(A:A,[2]Данные_УА!$A:$BF,37,0)</f>
        <v>350</v>
      </c>
      <c r="AF7" s="16">
        <f>VLOOKUP(A:A,[2]Данные_УА!$A:$BF,41,0)</f>
        <v>50</v>
      </c>
      <c r="AG7" s="16">
        <f>VLOOKUP(A:A,[2]Данные_УА!$A:$BF,45,0)</f>
        <v>600</v>
      </c>
      <c r="AH7" s="16">
        <f>VLOOKUP(A:A,[2]Данные_УА!$A:$BF,49,0)</f>
        <v>1000</v>
      </c>
      <c r="AI7" s="16">
        <f>VLOOKUP(A:A,[2]Данные_УА!$A:$BF,53,0)</f>
        <v>5000</v>
      </c>
      <c r="AJ7" s="16">
        <f>VLOOKUP(A:A,[2]Данные_УА!$A:$BF,57,0)</f>
        <v>0</v>
      </c>
      <c r="AK7" s="17">
        <f>VLOOKUP(A:A,[2]Данные_УА!$A:$BF,38,0)</f>
        <v>127750</v>
      </c>
      <c r="AL7" s="17">
        <f>VLOOKUP(A:A,[2]Данные_УА!$A:$BF,42,0)</f>
        <v>18250</v>
      </c>
      <c r="AM7" s="17">
        <f>VLOOKUP(A:A,[2]Данные_УА!$A:$BF,46,0)</f>
        <v>219000</v>
      </c>
      <c r="AN7" s="17">
        <f>VLOOKUP(A:A,[2]Данные_УА!$A:$BF,50,0)</f>
        <v>365000</v>
      </c>
      <c r="AO7" s="17">
        <f>VLOOKUP(A:A,[2]Данные_УА!$A:$BF,54,0)</f>
        <v>1825000</v>
      </c>
      <c r="AP7" s="18">
        <f>VLOOKUP(A:A,[2]Данные_УА!$A:$BF,58,0)</f>
        <v>0</v>
      </c>
      <c r="AQ7" s="19">
        <f>VLOOKUP($A:$A,'[3]данные ру ТС'!$A:$CZ,22,0)</f>
        <v>28667</v>
      </c>
      <c r="AR7" s="19">
        <f>VLOOKUP($A:$A,'[3]данные ру ТС'!$A:$CZ,27,0)</f>
        <v>5829</v>
      </c>
      <c r="AS7" s="19">
        <f>VLOOKUP($A:$A,'[3]данные ру ТС'!$A:$CZ,32,0)</f>
        <v>199979</v>
      </c>
      <c r="AT7" s="19">
        <f>VLOOKUP($A:$A,'[3]данные ру ТС'!$A:$CZ,33,0)</f>
        <v>234475</v>
      </c>
      <c r="AU7" s="19">
        <f>VLOOKUP($A:$A,'[3]данные ру ТС'!$A:$CZ,38,0)</f>
        <v>22656</v>
      </c>
      <c r="AV7" s="19">
        <f>VLOOKUP($A:$A,'[3]данные ру ТС'!$A:$CZ,43,0)</f>
        <v>6113</v>
      </c>
      <c r="AW7" s="19">
        <f>VLOOKUP($A:$A,'[3]данные ру ТС'!$A:$CZ,48,0)</f>
        <v>172737</v>
      </c>
      <c r="AX7" s="19">
        <f>VLOOKUP($A:$A,'[3]данные ру ТС'!$A:$CZ,49,0)</f>
        <v>201506</v>
      </c>
      <c r="AY7" s="19">
        <f>VLOOKUP($A:$A,'[3]данные ру ТС'!$A:$CZ,54,0)</f>
        <v>20586</v>
      </c>
      <c r="AZ7" s="19">
        <f>VLOOKUP($A:$A,'[3]данные ру ТС'!$A:$CZ,59,0)</f>
        <v>6136</v>
      </c>
      <c r="BA7" s="19">
        <f>VLOOKUP($A:$A,'[3]данные ру ТС'!$A:$CZ,64,0)</f>
        <v>168816</v>
      </c>
      <c r="BB7" s="19">
        <f>VLOOKUP($A:$A,'[3]данные ру ТС'!$A:$CZ,65,0)</f>
        <v>195538</v>
      </c>
      <c r="BC7" s="19">
        <f>VLOOKUP($A:$A,'[3]данные ру ТС'!$A:$CZ,78,0)</f>
        <v>16720</v>
      </c>
      <c r="BD7" s="19">
        <f>VLOOKUP($A:$A,'[3]данные ру ТС'!$A:$CZ,83,0)</f>
        <v>657</v>
      </c>
      <c r="BE7" s="19">
        <f>VLOOKUP($A:$A,'[3]данные ру ТС'!$A:$CZ,88,0)</f>
        <v>24551</v>
      </c>
      <c r="BF7" s="19">
        <f>VLOOKUP($A:$A,'[3]данные ру ТС'!$A:$CZ,89,0)</f>
        <v>41928</v>
      </c>
      <c r="BG7" s="19">
        <f>VLOOKUP($A:$A,'[3]данные ру ТС'!$A:$FD,126,0)</f>
        <v>24770</v>
      </c>
      <c r="BH7" s="19">
        <f>VLOOKUP($A:$A,'[3]данные ру ТС'!$A:$FD,127,0)</f>
        <v>85</v>
      </c>
      <c r="BI7" s="19">
        <f>VLOOKUP($A:$A,'[3]данные ру ТС'!$A:$FD,128,0)</f>
        <v>1300</v>
      </c>
      <c r="BJ7" s="19">
        <f>VLOOKUP($A:$A,'[3]данные ру ТС'!$A:$FD,129,0)</f>
        <v>26155</v>
      </c>
      <c r="BK7" s="19">
        <f>VLOOKUP($A:$A,'[3]данные ру ТС'!$A:$FD,142,0)</f>
        <v>27577</v>
      </c>
      <c r="BL7" s="19">
        <f>VLOOKUP($A:$A,'[3]данные ру ТС'!$A:$FD,155,0)</f>
        <v>2735</v>
      </c>
      <c r="BM7" s="19">
        <f>VLOOKUP($A:$A,'[3]данные ру ТС'!$A:$FW,168,0)</f>
        <v>113666</v>
      </c>
      <c r="BN7" s="19">
        <f>Таблица2[[#This Row],[ЛТС 2022 (факт)]]+Таблица2[[#This Row],[ПТС 2022 (факт)]]+Таблица2[[#This Row],[ГТС 2022 (факт)]]</f>
        <v>143978</v>
      </c>
      <c r="BO7" s="20">
        <f>VLOOKUP($A:$A,'[3]данные ру ФЛ'!$A:$DL,27,0)</f>
        <v>721181</v>
      </c>
      <c r="BP7" s="20">
        <f>VLOOKUP($A:$A,'[3]данные ру ФЛ'!$A:$DL,40,0)</f>
        <v>681288</v>
      </c>
      <c r="BQ7" s="20">
        <f>VLOOKUP($A:$A,'[3]данные ру ФЛ'!$A:$DL,53,0)</f>
        <v>653427</v>
      </c>
      <c r="BR7" s="20">
        <f>VLOOKUP($A:$A,'[3]данные ру ФЛ'!$A:$DL,74,0)</f>
        <v>100039</v>
      </c>
      <c r="BS7" s="20">
        <f>VLOOKUP($A:$A,'[3]данные ру ФЛ'!$A:$DL,95,0)</f>
        <v>36033</v>
      </c>
      <c r="BT7" s="20">
        <f>VLOOKUP($A:$A,'[3]данные ру ФЛ'!$A:$DL,116,0)</f>
        <v>396626</v>
      </c>
      <c r="BU7" s="21">
        <f>VLOOKUP($A:$A,'[3]данные ру Грузы'!$A:$CR,31,0)</f>
        <v>148795.73000000001</v>
      </c>
      <c r="BV7" s="21">
        <f>VLOOKUP($A:$A,'[3]данные ру Грузы'!$A:$CR,44,0)</f>
        <v>169134.35699999999</v>
      </c>
      <c r="BW7" s="21">
        <f>VLOOKUP($A:$A,'[3]данные ру Грузы'!$A:$CR,57,0)</f>
        <v>190199.995</v>
      </c>
      <c r="BX7" s="21">
        <f>VLOOKUP($A:$A,'[3]данные ру Грузы'!$A:$CR,70,0)</f>
        <v>145023.022</v>
      </c>
      <c r="BY7" s="21">
        <f>VLOOKUP($A:$A,'[3]данные ру Грузы'!$A:$CR,83,0)</f>
        <v>160964.54200000002</v>
      </c>
      <c r="BZ7" s="21">
        <f>VLOOKUP($A:$A,'[3]данные ру Грузы'!$A:$CR,96,0)</f>
        <v>181218.71899999998</v>
      </c>
      <c r="CA7" s="22" t="str">
        <f>VLOOKUP(A:A,[2]Данные_УА!$A:$BO,60,0)</f>
        <v>да</v>
      </c>
      <c r="CB7" s="23" t="str">
        <f>VLOOKUP(A:A,[2]Данные_УА!$A:$BO,61,0)</f>
        <v>да</v>
      </c>
      <c r="CC7" s="23" t="str">
        <f>VLOOKUP(A:A,[2]Данные_УА!$A:$BO,62,0)</f>
        <v>да</v>
      </c>
      <c r="CD7" s="23" t="str">
        <f>VLOOKUP(A:A,[2]Данные_УА!$A:$BO,63,0)</f>
        <v>да</v>
      </c>
      <c r="CE7" s="23" t="str">
        <f>VLOOKUP(A:A,[2]Данные_УА!$A:$BO,64,0)</f>
        <v>да</v>
      </c>
      <c r="CF7" s="23" t="str">
        <f>VLOOKUP(A:A,[2]Данные_УА!$A:$BO,65,0)</f>
        <v>нет</v>
      </c>
    </row>
    <row r="8" spans="1:84" s="12" customFormat="1" ht="11.25" x14ac:dyDescent="0.2">
      <c r="A8" s="12" t="s">
        <v>86</v>
      </c>
      <c r="B8" s="12" t="str">
        <f>VLOOKUP(A:A,[1]Перечень_ПП!$A:$X,3,0)</f>
        <v>Волгоградский</v>
      </c>
      <c r="C8" s="13" t="str">
        <f>VLOOKUP(A:A,[1]Перечень_ПП!$A:$X,4,0)</f>
        <v>ЖДПП</v>
      </c>
      <c r="D8" s="13" t="str">
        <f>VLOOKUP(A:A,[1]Перечень_ПП!$A:$X,5,0)</f>
        <v>ЖДПП</v>
      </c>
      <c r="E8" s="12" t="str">
        <f>VLOOKUP(A:A,[1]Перечень_ПП!$A:$X,6,0)</f>
        <v>Аксарайский</v>
      </c>
      <c r="F8" s="12" t="str">
        <f>VLOOKUP(A:A,[1]Перечень_ПП!$A:$X,23,0)</f>
        <v>установлен</v>
      </c>
      <c r="G8" s="13" t="str">
        <f>VLOOKUP(A:A,[1]Перечень_ПП!$A:$X,21,0)</f>
        <v>да</v>
      </c>
      <c r="H8" s="13" t="s">
        <v>524</v>
      </c>
      <c r="I8" s="14" t="str">
        <f>VLOOKUP(A:A,[1]Перечень_ПП!$A:$X,22,0)</f>
        <v>функционирует</v>
      </c>
      <c r="J8" s="15" t="str">
        <f>VLOOKUP(A:A,[2]Данные_УА!$A:$BF,24,0)</f>
        <v>круглосуточно</v>
      </c>
      <c r="K8" s="13" t="str">
        <f>VLOOKUP(A:A,[1]Перечень_ПП!$A:$X,7,0)</f>
        <v>железнодорожный</v>
      </c>
      <c r="L8" s="13" t="str">
        <f>VLOOKUP(A:A,[1]Перечень_ПП!$A:$X,8,0)</f>
        <v>не определен</v>
      </c>
      <c r="M8" s="13" t="str">
        <f>VLOOKUP(A:A,[1]Перечень_ПП!$A:$X,9,0)</f>
        <v>грузо-пассажирский</v>
      </c>
      <c r="N8" s="13" t="str">
        <f>VLOOKUP(A:A,[1]Перечень_ПП!$A:$X,10,0)</f>
        <v>постоянный</v>
      </c>
      <c r="O8" s="13" t="str">
        <f>VLOOKUP(A:A,[1]Перечень_ПП!$A:$X,11,0)</f>
        <v>многосторонний</v>
      </c>
      <c r="P8" s="13" t="str">
        <f>VLOOKUP(A:A,[1]Перечень_ПП!$A:$X,12,0)</f>
        <v>не определен</v>
      </c>
      <c r="Q8" s="13" t="str">
        <f>VLOOKUP(A:A,[1]Перечень_ПП!$A:$X,13,0)</f>
        <v>нет</v>
      </c>
      <c r="R8" s="13" t="str">
        <f>VLOOKUP(A:A,[1]Перечень_ПП!$A:$X,14,0)</f>
        <v>нет</v>
      </c>
      <c r="S8" s="13" t="str">
        <f>VLOOKUP(A:A,[1]Перечень_ПП!$A:$X,15,0)</f>
        <v>нет</v>
      </c>
      <c r="T8" s="13" t="str">
        <f>VLOOKUP(A:A,[1]Перечень_ПП!$A:$X,16,0)</f>
        <v>Республика Казахстан</v>
      </c>
      <c r="U8" s="12" t="str">
        <f>VLOOKUP(A:A,[1]Перечень_ПП!$A:$X,17,0)</f>
        <v>Ганюшкино</v>
      </c>
      <c r="V8" s="13" t="str">
        <f>VLOOKUP(A:A,[1]Перечень_ПП!$A:$X,18,0)</f>
        <v>ЮФО</v>
      </c>
      <c r="W8" s="12" t="str">
        <f>VLOOKUP(A:A,[1]Перечень_ПП!$A:$X,19,0)</f>
        <v>Астраханская область</v>
      </c>
      <c r="X8" s="14" t="str">
        <f>VLOOKUP(A:A,[1]Перечень_ПП!$A:$X,20,0)</f>
        <v>Астраханская область. Красноярский район, территория в пределах пограничных железнодорожных станций Аксарайская, Аксарайкая-2 и в соответствии с географическими координатами, утвержденными приказом Минтранса России от 20.02.2017 № 61</v>
      </c>
      <c r="Y8" s="14">
        <f>VLOOKUP(A:A,[2]ДОРОГИ!$A:$BX,24,0)</f>
        <v>0</v>
      </c>
      <c r="Z8" s="14">
        <f>VLOOKUP(A:A,[2]ДОРОГИ!$A:$BX,25,0)</f>
        <v>0</v>
      </c>
      <c r="AA8" s="16" t="str">
        <f>VLOOKUP($A:$A,'[3]данные ру Грузы'!$A:$CC,10,0)</f>
        <v>Группа А</v>
      </c>
      <c r="AB8" s="16">
        <f>VLOOKUP($A:$A,'[3]данные ру Грузы'!$A:$CC,11,0)</f>
        <v>63</v>
      </c>
      <c r="AC8" s="16" t="str">
        <f>VLOOKUP($A:$A,'[3]данные ру Грузы'!$A:$CC,13,0)</f>
        <v>Не является признаком отнесения к МТК</v>
      </c>
      <c r="AD8" s="16" t="str">
        <f>VLOOKUP($A:$A,'[3]данные ру Грузы'!$A:$CC,12,0)</f>
        <v>Не является признаком отнесения к МТК</v>
      </c>
      <c r="AE8" s="16">
        <f>VLOOKUP(A:A,[2]Данные_УА!$A:$BF,37,0)</f>
        <v>0</v>
      </c>
      <c r="AF8" s="16">
        <f>VLOOKUP(A:A,[2]Данные_УА!$A:$BF,41,0)</f>
        <v>0</v>
      </c>
      <c r="AG8" s="16">
        <f>VLOOKUP(A:A,[2]Данные_УА!$A:$BF,45,0)</f>
        <v>0</v>
      </c>
      <c r="AH8" s="16">
        <f>VLOOKUP(A:A,[2]Данные_УА!$A:$BF,49,0)</f>
        <v>0</v>
      </c>
      <c r="AI8" s="16">
        <f>VLOOKUP(A:A,[2]Данные_УА!$A:$BF,53,0)</f>
        <v>0</v>
      </c>
      <c r="AJ8" s="16">
        <f>VLOOKUP(A:A,[2]Данные_УА!$A:$BF,57,0)</f>
        <v>0</v>
      </c>
      <c r="AK8" s="17">
        <f>VLOOKUP(A:A,[2]Данные_УА!$A:$BF,38,0)</f>
        <v>0</v>
      </c>
      <c r="AL8" s="17">
        <f>VLOOKUP(A:A,[2]Данные_УА!$A:$BF,42,0)</f>
        <v>0</v>
      </c>
      <c r="AM8" s="17">
        <f>VLOOKUP(A:A,[2]Данные_УА!$A:$BF,46,0)</f>
        <v>0</v>
      </c>
      <c r="AN8" s="17">
        <f>VLOOKUP(A:A,[2]Данные_УА!$A:$BF,50,0)</f>
        <v>0</v>
      </c>
      <c r="AO8" s="17">
        <f>VLOOKUP(A:A,[2]Данные_УА!$A:$BF,54,0)</f>
        <v>0</v>
      </c>
      <c r="AP8" s="18">
        <f>VLOOKUP(A:A,[2]Данные_УА!$A:$BF,58,0)</f>
        <v>0</v>
      </c>
      <c r="AQ8" s="19">
        <f>VLOOKUP($A:$A,'[3]данные ру ТС'!$A:$CZ,22,0)</f>
        <v>8914</v>
      </c>
      <c r="AR8" s="19">
        <f>VLOOKUP($A:$A,'[3]данные ру ТС'!$A:$CZ,27,0)</f>
        <v>2583</v>
      </c>
      <c r="AS8" s="19">
        <f>VLOOKUP($A:$A,'[3]данные ру ТС'!$A:$CZ,32,0)</f>
        <v>0</v>
      </c>
      <c r="AT8" s="19">
        <f>VLOOKUP($A:$A,'[3]данные ру ТС'!$A:$CZ,33,0)</f>
        <v>11497</v>
      </c>
      <c r="AU8" s="19">
        <f>VLOOKUP($A:$A,'[3]данные ру ТС'!$A:$CZ,38,0)</f>
        <v>6919</v>
      </c>
      <c r="AV8" s="19">
        <f>VLOOKUP($A:$A,'[3]данные ру ТС'!$A:$CZ,43,0)</f>
        <v>2346</v>
      </c>
      <c r="AW8" s="19">
        <f>VLOOKUP($A:$A,'[3]данные ру ТС'!$A:$CZ,48,0)</f>
        <v>0</v>
      </c>
      <c r="AX8" s="19">
        <f>VLOOKUP($A:$A,'[3]данные ру ТС'!$A:$CZ,49,0)</f>
        <v>9265</v>
      </c>
      <c r="AY8" s="19">
        <f>VLOOKUP($A:$A,'[3]данные ру ТС'!$A:$CZ,54,0)</f>
        <v>6716</v>
      </c>
      <c r="AZ8" s="19">
        <f>VLOOKUP($A:$A,'[3]данные ру ТС'!$A:$CZ,59,0)</f>
        <v>4300</v>
      </c>
      <c r="BA8" s="19">
        <f>VLOOKUP($A:$A,'[3]данные ру ТС'!$A:$CZ,64,0)</f>
        <v>0</v>
      </c>
      <c r="BB8" s="19">
        <f>VLOOKUP($A:$A,'[3]данные ру ТС'!$A:$CZ,65,0)</f>
        <v>11016</v>
      </c>
      <c r="BC8" s="19">
        <f>VLOOKUP($A:$A,'[3]данные ру ТС'!$A:$CZ,78,0)</f>
        <v>7990</v>
      </c>
      <c r="BD8" s="19">
        <f>VLOOKUP($A:$A,'[3]данные ру ТС'!$A:$CZ,83,0)</f>
        <v>1790</v>
      </c>
      <c r="BE8" s="19">
        <f>VLOOKUP($A:$A,'[3]данные ру ТС'!$A:$CZ,88,0)</f>
        <v>0</v>
      </c>
      <c r="BF8" s="19">
        <f>VLOOKUP($A:$A,'[3]данные ру ТС'!$A:$CZ,89,0)</f>
        <v>9780</v>
      </c>
      <c r="BG8" s="19">
        <f>VLOOKUP($A:$A,'[3]данные ру ТС'!$A:$FD,126,0)</f>
        <v>7132</v>
      </c>
      <c r="BH8" s="19">
        <f>VLOOKUP($A:$A,'[3]данные ру ТС'!$A:$FD,127,0)</f>
        <v>1509</v>
      </c>
      <c r="BI8" s="19">
        <f>VLOOKUP($A:$A,'[3]данные ру ТС'!$A:$FD,128,0)</f>
        <v>0</v>
      </c>
      <c r="BJ8" s="19">
        <f>VLOOKUP($A:$A,'[3]данные ру ТС'!$A:$FD,129,0)</f>
        <v>8641</v>
      </c>
      <c r="BK8" s="19">
        <f>VLOOKUP($A:$A,'[3]данные ру ТС'!$A:$FD,142,0)</f>
        <v>6529</v>
      </c>
      <c r="BL8" s="19">
        <f>VLOOKUP($A:$A,'[3]данные ру ТС'!$A:$FD,155,0)</f>
        <v>1893</v>
      </c>
      <c r="BM8" s="19">
        <f>VLOOKUP($A:$A,'[3]данные ру ТС'!$A:$FW,168,0)</f>
        <v>0</v>
      </c>
      <c r="BN8" s="19">
        <f>Таблица2[[#This Row],[ЛТС 2022 (факт)]]+Таблица2[[#This Row],[ПТС 2022 (факт)]]+Таблица2[[#This Row],[ГТС 2022 (факт)]]</f>
        <v>8422</v>
      </c>
      <c r="BO8" s="20">
        <f>VLOOKUP($A:$A,'[3]данные ру ФЛ'!$A:$DL,27,0)</f>
        <v>432808</v>
      </c>
      <c r="BP8" s="20">
        <f>VLOOKUP($A:$A,'[3]данные ру ФЛ'!$A:$DL,40,0)</f>
        <v>401587</v>
      </c>
      <c r="BQ8" s="20">
        <f>VLOOKUP($A:$A,'[3]данные ру ФЛ'!$A:$DL,53,0)</f>
        <v>391924</v>
      </c>
      <c r="BR8" s="20">
        <f>VLOOKUP($A:$A,'[3]данные ру ФЛ'!$A:$DL,74,0)</f>
        <v>163223</v>
      </c>
      <c r="BS8" s="20">
        <f>VLOOKUP($A:$A,'[3]данные ру ФЛ'!$A:$DL,95,0)</f>
        <v>60003</v>
      </c>
      <c r="BT8" s="20">
        <f>VLOOKUP($A:$A,'[3]данные ру ФЛ'!$A:$DL,116,0)</f>
        <v>172351</v>
      </c>
      <c r="BU8" s="21">
        <f>VLOOKUP($A:$A,'[3]данные ру Грузы'!$A:$CR,31,0)</f>
        <v>0</v>
      </c>
      <c r="BV8" s="21">
        <f>VLOOKUP($A:$A,'[3]данные ру Грузы'!$A:$CR,44,0)</f>
        <v>0</v>
      </c>
      <c r="BW8" s="21">
        <f>VLOOKUP($A:$A,'[3]данные ру Грузы'!$A:$CR,57,0)</f>
        <v>0</v>
      </c>
      <c r="BX8" s="21">
        <f>VLOOKUP($A:$A,'[3]данные ру Грузы'!$A:$CR,70,0)</f>
        <v>0</v>
      </c>
      <c r="BY8" s="21">
        <f>VLOOKUP($A:$A,'[3]данные ру Грузы'!$A:$CR,83,0)</f>
        <v>0</v>
      </c>
      <c r="BZ8" s="21">
        <f>VLOOKUP($A:$A,'[3]данные ру Грузы'!$A:$CR,96,0)</f>
        <v>0</v>
      </c>
      <c r="CA8" s="22" t="str">
        <f>VLOOKUP(A:A,[2]Данные_УА!$A:$BO,60,0)</f>
        <v>да</v>
      </c>
      <c r="CB8" s="23" t="str">
        <f>VLOOKUP(A:A,[2]Данные_УА!$A:$BO,61,0)</f>
        <v>нет</v>
      </c>
      <c r="CC8" s="23" t="str">
        <f>VLOOKUP(A:A,[2]Данные_УА!$A:$BO,62,0)</f>
        <v>нет</v>
      </c>
      <c r="CD8" s="23" t="str">
        <f>VLOOKUP(A:A,[2]Данные_УА!$A:$BO,63,0)</f>
        <v>нет</v>
      </c>
      <c r="CE8" s="23" t="str">
        <f>VLOOKUP(A:A,[2]Данные_УА!$A:$BO,64,0)</f>
        <v>нет</v>
      </c>
      <c r="CF8" s="23" t="str">
        <f>VLOOKUP(A:A,[2]Данные_УА!$A:$BO,65,0)</f>
        <v>нет</v>
      </c>
    </row>
    <row r="9" spans="1:84" s="12" customFormat="1" ht="11.25" x14ac:dyDescent="0.2">
      <c r="A9" s="12" t="s">
        <v>58</v>
      </c>
      <c r="B9" s="12" t="str">
        <f>VLOOKUP(A:A,[1]Перечень_ПП!$A:$X,3,0)</f>
        <v>Владивостокский</v>
      </c>
      <c r="C9" s="13" t="str">
        <f>VLOOKUP(A:A,[1]Перечень_ПП!$A:$X,4,0)</f>
        <v>МПП</v>
      </c>
      <c r="D9" s="13" t="str">
        <f>VLOOKUP(A:A,[1]Перечень_ПП!$A:$X,5,0)</f>
        <v>МПП</v>
      </c>
      <c r="E9" s="12" t="str">
        <f>VLOOKUP(A:A,[1]Перечень_ПП!$A:$X,6,0)</f>
        <v>Александровск-Сахалинский</v>
      </c>
      <c r="F9" s="12" t="str">
        <f>VLOOKUP(A:A,[1]Перечень_ПП!$A:$X,23,0)</f>
        <v>установлен</v>
      </c>
      <c r="G9" s="13" t="str">
        <f>VLOOKUP(A:A,[1]Перечень_ПП!$A:$X,21,0)</f>
        <v>нет</v>
      </c>
      <c r="H9" s="13" t="s">
        <v>524</v>
      </c>
      <c r="I9" s="14" t="str">
        <f>VLOOKUP(A:A,[1]Перечень_ПП!$A:$X,22,0)</f>
        <v>Не функционирует по решению пограничного органа с 2009 г. Пункт пропуска не обустроен, так как решение о целесообразности функционирования не принято</v>
      </c>
      <c r="J9" s="15" t="str">
        <f>VLOOKUP(A:A,[2]Данные_УА!$A:$BF,24,0)</f>
        <v>не определен</v>
      </c>
      <c r="K9" s="13" t="str">
        <f>VLOOKUP(A:A,[1]Перечень_ПП!$A:$X,7,0)</f>
        <v>морской</v>
      </c>
      <c r="L9" s="13" t="str">
        <f>VLOOKUP(A:A,[1]Перечень_ПП!$A:$X,8,0)</f>
        <v>не определен</v>
      </c>
      <c r="M9" s="13" t="str">
        <f>VLOOKUP(A:A,[1]Перечень_ПП!$A:$X,9,0)</f>
        <v>грузовой</v>
      </c>
      <c r="N9" s="13" t="str">
        <f>VLOOKUP(A:A,[1]Перечень_ПП!$A:$X,10,0)</f>
        <v>постоянный</v>
      </c>
      <c r="O9" s="13" t="str">
        <f>VLOOKUP(A:A,[1]Перечень_ПП!$A:$X,11,0)</f>
        <v>многосторонний</v>
      </c>
      <c r="P9" s="13" t="str">
        <f>VLOOKUP(A:A,[1]Перечень_ПП!$A:$X,12,0)</f>
        <v>не определен</v>
      </c>
      <c r="Q9" s="13" t="str">
        <f>VLOOKUP(A:A,[1]Перечень_ПП!$A:$X,13,0)</f>
        <v>нет</v>
      </c>
      <c r="R9" s="13" t="str">
        <f>VLOOKUP(A:A,[1]Перечень_ПП!$A:$X,14,0)</f>
        <v>нет</v>
      </c>
      <c r="S9" s="13" t="str">
        <f>VLOOKUP(A:A,[1]Перечень_ПП!$A:$X,15,0)</f>
        <v>нет</v>
      </c>
      <c r="T9" s="13" t="str">
        <f>VLOOKUP(A:A,[1]Перечень_ПП!$A:$X,16,0)</f>
        <v>не применимо</v>
      </c>
      <c r="U9" s="12" t="str">
        <f>VLOOKUP(A:A,[1]Перечень_ПП!$A:$X,17,0)</f>
        <v>не применимо</v>
      </c>
      <c r="V9" s="13" t="str">
        <f>VLOOKUP(A:A,[1]Перечень_ПП!$A:$X,18,0)</f>
        <v>ДФО</v>
      </c>
      <c r="W9" s="12" t="str">
        <f>VLOOKUP(A:A,[1]Перечень_ПП!$A:$X,19,0)</f>
        <v>Сахалинская область</v>
      </c>
      <c r="X9" s="14" t="str">
        <f>VLOOKUP(A:A,[1]Перечень_ПП!$A:$X,20,0)</f>
        <v>не определен</v>
      </c>
      <c r="Y9" s="14">
        <f>VLOOKUP(A:A,[2]ДОРОГИ!$A:$BX,24,0)</f>
        <v>0</v>
      </c>
      <c r="Z9" s="14">
        <f>VLOOKUP(A:A,[2]ДОРОГИ!$A:$BX,25,0)</f>
        <v>0</v>
      </c>
      <c r="AA9" s="16" t="str">
        <f>VLOOKUP($A:$A,'[3]данные ру Грузы'!$A:$CC,10,0)</f>
        <v>не определена</v>
      </c>
      <c r="AB9" s="16">
        <f>VLOOKUP($A:$A,'[3]данные ру Грузы'!$A:$CC,11,0)</f>
        <v>374</v>
      </c>
      <c r="AC9" s="16" t="str">
        <f>VLOOKUP($A:$A,'[3]данные ру Грузы'!$A:$CC,13,0)</f>
        <v>Морской</v>
      </c>
      <c r="AD9" s="16" t="str">
        <f>VLOOKUP($A:$A,'[3]данные ру Грузы'!$A:$CC,12,0)</f>
        <v>Арктика</v>
      </c>
      <c r="AE9" s="16">
        <f>VLOOKUP(A:A,[2]Данные_УА!$A:$BF,37,0)</f>
        <v>0</v>
      </c>
      <c r="AF9" s="16">
        <f>VLOOKUP(A:A,[2]Данные_УА!$A:$BF,41,0)</f>
        <v>0</v>
      </c>
      <c r="AG9" s="16">
        <f>VLOOKUP(A:A,[2]Данные_УА!$A:$BF,45,0)</f>
        <v>0</v>
      </c>
      <c r="AH9" s="16">
        <f>VLOOKUP(A:A,[2]Данные_УА!$A:$BF,49,0)</f>
        <v>0</v>
      </c>
      <c r="AI9" s="16">
        <f>VLOOKUP(A:A,[2]Данные_УА!$A:$BF,53,0)</f>
        <v>0</v>
      </c>
      <c r="AJ9" s="16">
        <f>VLOOKUP(A:A,[2]Данные_УА!$A:$BF,57,0)</f>
        <v>0</v>
      </c>
      <c r="AK9" s="17">
        <f>VLOOKUP(A:A,[2]Данные_УА!$A:$BF,38,0)</f>
        <v>0</v>
      </c>
      <c r="AL9" s="17">
        <f>VLOOKUP(A:A,[2]Данные_УА!$A:$BF,42,0)</f>
        <v>0</v>
      </c>
      <c r="AM9" s="17">
        <f>VLOOKUP(A:A,[2]Данные_УА!$A:$BF,46,0)</f>
        <v>0</v>
      </c>
      <c r="AN9" s="17">
        <f>VLOOKUP(A:A,[2]Данные_УА!$A:$BF,50,0)</f>
        <v>0</v>
      </c>
      <c r="AO9" s="17">
        <f>VLOOKUP(A:A,[2]Данные_УА!$A:$BF,54,0)</f>
        <v>0</v>
      </c>
      <c r="AP9" s="18">
        <f>VLOOKUP(A:A,[2]Данные_УА!$A:$BF,58,0)</f>
        <v>0</v>
      </c>
      <c r="AQ9" s="19">
        <f>VLOOKUP($A:$A,'[3]данные ру ТС'!$A:$CZ,22,0)</f>
        <v>0</v>
      </c>
      <c r="AR9" s="19">
        <f>VLOOKUP($A:$A,'[3]данные ру ТС'!$A:$CZ,27,0)</f>
        <v>0</v>
      </c>
      <c r="AS9" s="19">
        <f>VLOOKUP($A:$A,'[3]данные ру ТС'!$A:$CZ,32,0)</f>
        <v>0</v>
      </c>
      <c r="AT9" s="19">
        <f>VLOOKUP($A:$A,'[3]данные ру ТС'!$A:$CZ,33,0)</f>
        <v>0</v>
      </c>
      <c r="AU9" s="19">
        <f>VLOOKUP($A:$A,'[3]данные ру ТС'!$A:$CZ,38,0)</f>
        <v>0</v>
      </c>
      <c r="AV9" s="19">
        <f>VLOOKUP($A:$A,'[3]данные ру ТС'!$A:$CZ,43,0)</f>
        <v>0</v>
      </c>
      <c r="AW9" s="19">
        <f>VLOOKUP($A:$A,'[3]данные ру ТС'!$A:$CZ,48,0)</f>
        <v>0</v>
      </c>
      <c r="AX9" s="19">
        <f>VLOOKUP($A:$A,'[3]данные ру ТС'!$A:$CZ,49,0)</f>
        <v>0</v>
      </c>
      <c r="AY9" s="19">
        <f>VLOOKUP($A:$A,'[3]данные ру ТС'!$A:$CZ,54,0)</f>
        <v>0</v>
      </c>
      <c r="AZ9" s="19">
        <f>VLOOKUP($A:$A,'[3]данные ру ТС'!$A:$CZ,59,0)</f>
        <v>0</v>
      </c>
      <c r="BA9" s="19">
        <f>VLOOKUP($A:$A,'[3]данные ру ТС'!$A:$CZ,64,0)</f>
        <v>0</v>
      </c>
      <c r="BB9" s="19">
        <f>VLOOKUP($A:$A,'[3]данные ру ТС'!$A:$CZ,65,0)</f>
        <v>0</v>
      </c>
      <c r="BC9" s="19">
        <f>VLOOKUP($A:$A,'[3]данные ру ТС'!$A:$CZ,78,0)</f>
        <v>0</v>
      </c>
      <c r="BD9" s="19">
        <f>VLOOKUP($A:$A,'[3]данные ру ТС'!$A:$CZ,83,0)</f>
        <v>0</v>
      </c>
      <c r="BE9" s="19">
        <f>VLOOKUP($A:$A,'[3]данные ру ТС'!$A:$CZ,88,0)</f>
        <v>0</v>
      </c>
      <c r="BF9" s="19">
        <f>VLOOKUP($A:$A,'[3]данные ру ТС'!$A:$CZ,89,0)</f>
        <v>0</v>
      </c>
      <c r="BG9" s="19">
        <f>VLOOKUP($A:$A,'[3]данные ру ТС'!$A:$FD,126,0)</f>
        <v>0</v>
      </c>
      <c r="BH9" s="19">
        <f>VLOOKUP($A:$A,'[3]данные ру ТС'!$A:$FD,127,0)</f>
        <v>0</v>
      </c>
      <c r="BI9" s="19">
        <f>VLOOKUP($A:$A,'[3]данные ру ТС'!$A:$FD,128,0)</f>
        <v>0</v>
      </c>
      <c r="BJ9" s="19">
        <f>VLOOKUP($A:$A,'[3]данные ру ТС'!$A:$FD,129,0)</f>
        <v>0</v>
      </c>
      <c r="BK9" s="19">
        <f>VLOOKUP($A:$A,'[3]данные ру ТС'!$A:$FD,142,0)</f>
        <v>0</v>
      </c>
      <c r="BL9" s="19">
        <f>VLOOKUP($A:$A,'[3]данные ру ТС'!$A:$FD,155,0)</f>
        <v>0</v>
      </c>
      <c r="BM9" s="19">
        <f>VLOOKUP($A:$A,'[3]данные ру ТС'!$A:$FW,168,0)</f>
        <v>0</v>
      </c>
      <c r="BN9" s="19">
        <f>Таблица2[[#This Row],[ЛТС 2022 (факт)]]+Таблица2[[#This Row],[ПТС 2022 (факт)]]+Таблица2[[#This Row],[ГТС 2022 (факт)]]</f>
        <v>0</v>
      </c>
      <c r="BO9" s="20">
        <f>VLOOKUP($A:$A,'[3]данные ру ФЛ'!$A:$DL,27,0)</f>
        <v>0</v>
      </c>
      <c r="BP9" s="20">
        <f>VLOOKUP($A:$A,'[3]данные ру ФЛ'!$A:$DL,40,0)</f>
        <v>0</v>
      </c>
      <c r="BQ9" s="20">
        <f>VLOOKUP($A:$A,'[3]данные ру ФЛ'!$A:$DL,53,0)</f>
        <v>0</v>
      </c>
      <c r="BR9" s="20">
        <f>VLOOKUP($A:$A,'[3]данные ру ФЛ'!$A:$DL,74,0)</f>
        <v>0</v>
      </c>
      <c r="BS9" s="20">
        <f>VLOOKUP($A:$A,'[3]данные ру ФЛ'!$A:$DL,95,0)</f>
        <v>0</v>
      </c>
      <c r="BT9" s="20">
        <f>VLOOKUP($A:$A,'[3]данные ру ФЛ'!$A:$DL,116,0)</f>
        <v>0</v>
      </c>
      <c r="BU9" s="21">
        <f>VLOOKUP($A:$A,'[3]данные ру Грузы'!$A:$CR,31,0)</f>
        <v>0</v>
      </c>
      <c r="BV9" s="21">
        <f>VLOOKUP($A:$A,'[3]данные ру Грузы'!$A:$CR,44,0)</f>
        <v>0</v>
      </c>
      <c r="BW9" s="21">
        <f>VLOOKUP($A:$A,'[3]данные ру Грузы'!$A:$CR,57,0)</f>
        <v>0</v>
      </c>
      <c r="BX9" s="21">
        <f>VLOOKUP($A:$A,'[3]данные ру Грузы'!$A:$CR,70,0)</f>
        <v>0</v>
      </c>
      <c r="BY9" s="21">
        <f>VLOOKUP($A:$A,'[3]данные ру Грузы'!$A:$CR,83,0)</f>
        <v>0</v>
      </c>
      <c r="BZ9" s="21">
        <f>VLOOKUP($A:$A,'[3]данные ру Грузы'!$A:$CR,96,0)</f>
        <v>0</v>
      </c>
      <c r="CA9" s="22" t="str">
        <f>VLOOKUP(A:A,[2]Данные_УА!$A:$BO,60,0)</f>
        <v>нет</v>
      </c>
      <c r="CB9" s="23" t="str">
        <f>VLOOKUP(A:A,[2]Данные_УА!$A:$BO,61,0)</f>
        <v>нет</v>
      </c>
      <c r="CC9" s="23" t="str">
        <f>VLOOKUP(A:A,[2]Данные_УА!$A:$BO,62,0)</f>
        <v>нет</v>
      </c>
      <c r="CD9" s="23" t="str">
        <f>VLOOKUP(A:A,[2]Данные_УА!$A:$BO,63,0)</f>
        <v>нет</v>
      </c>
      <c r="CE9" s="23" t="str">
        <f>VLOOKUP(A:A,[2]Данные_УА!$A:$BO,64,0)</f>
        <v>нет</v>
      </c>
      <c r="CF9" s="23" t="str">
        <f>VLOOKUP(A:A,[2]Данные_УА!$A:$BO,65,0)</f>
        <v>нет</v>
      </c>
    </row>
    <row r="10" spans="1:84" s="12" customFormat="1" ht="11.25" x14ac:dyDescent="0.2">
      <c r="A10" s="12" t="s">
        <v>167</v>
      </c>
      <c r="B10" s="12" t="str">
        <f>VLOOKUP(A:A,[1]Перечень_ПП!$A:$X,3,0)</f>
        <v>Новосибирский</v>
      </c>
      <c r="C10" s="13" t="str">
        <f>VLOOKUP(A:A,[1]Перечень_ПП!$A:$X,4,0)</f>
        <v>АПП</v>
      </c>
      <c r="D10" s="13" t="str">
        <f>VLOOKUP(A:A,[1]Перечень_ПП!$A:$X,5,0)</f>
        <v>МАПП</v>
      </c>
      <c r="E10" s="12" t="str">
        <f>VLOOKUP(A:A,[1]Перечень_ПП!$A:$X,6,0)</f>
        <v>Ташанта</v>
      </c>
      <c r="F10" s="12" t="str">
        <f>VLOOKUP(A:A,[1]Перечень_ПП!$A:$X,23,0)</f>
        <v>установлен</v>
      </c>
      <c r="G10" s="13" t="str">
        <f>VLOOKUP(A:A,[1]Перечень_ПП!$A:$X,21,0)</f>
        <v>да</v>
      </c>
      <c r="H10" s="13" t="s">
        <v>523</v>
      </c>
      <c r="I10" s="14" t="str">
        <f>VLOOKUP(A:A,[1]Перечень_ПП!$A:$X,22,0)</f>
        <v>функционирует</v>
      </c>
      <c r="J10" s="15" t="str">
        <f>VLOOKUP(A:A,[2]Данные_УА!$A:$BF,24,0)</f>
        <v>с 09.00 до 18.00, без технологического перерыва
выходной - воскресенье и государственные, национальные праздники Монголии и Российской Федерации по согласованию сторон</v>
      </c>
      <c r="K10" s="13" t="str">
        <f>VLOOKUP(A:A,[1]Перечень_ПП!$A:$X,7,0)</f>
        <v>автомобильный</v>
      </c>
      <c r="L10" s="13" t="str">
        <f>VLOOKUP(A:A,[1]Перечень_ПП!$A:$X,8,0)</f>
        <v>не определен</v>
      </c>
      <c r="M10" s="13" t="str">
        <f>VLOOKUP(A:A,[1]Перечень_ПП!$A:$X,9,0)</f>
        <v>грузо-пассажирский</v>
      </c>
      <c r="N10" s="13" t="str">
        <f>VLOOKUP(A:A,[1]Перечень_ПП!$A:$X,10,0)</f>
        <v>постоянный</v>
      </c>
      <c r="O10" s="13" t="str">
        <f>VLOOKUP(A:A,[1]Перечень_ПП!$A:$X,11,0)</f>
        <v>многосторонний</v>
      </c>
      <c r="P10" s="13" t="str">
        <f>VLOOKUP(A:A,[1]Перечень_ПП!$A:$X,12,0)</f>
        <v>не определен</v>
      </c>
      <c r="Q10" s="13" t="str">
        <f>VLOOKUP(A:A,[1]Перечень_ПП!$A:$X,13,0)</f>
        <v>да</v>
      </c>
      <c r="R10" s="13" t="str">
        <f>VLOOKUP(A:A,[1]Перечень_ПП!$A:$X,14,0)</f>
        <v>нет</v>
      </c>
      <c r="S10" s="13" t="str">
        <f>VLOOKUP(A:A,[1]Перечень_ПП!$A:$X,15,0)</f>
        <v>да</v>
      </c>
      <c r="T10" s="13" t="str">
        <f>VLOOKUP(A:A,[1]Перечень_ПП!$A:$X,16,0)</f>
        <v>Монголия</v>
      </c>
      <c r="U10" s="12" t="str">
        <f>VLOOKUP(A:A,[1]Перечень_ПП!$A:$X,17,0)</f>
        <v>Цаган-Нур</v>
      </c>
      <c r="V10" s="13" t="str">
        <f>VLOOKUP(A:A,[1]Перечень_ПП!$A:$X,18,0)</f>
        <v>СФО</v>
      </c>
      <c r="W10" s="12" t="str">
        <f>VLOOKUP(A:A,[1]Перечень_ПП!$A:$X,19,0)</f>
        <v>Республика Алтай</v>
      </c>
      <c r="X10" s="14" t="str">
        <f>VLOOKUP(A:A,[1]Перечень_ПП!$A:$X,20,0)</f>
        <v>Республика Алтай, Кош-Агачский район, федеральная автодорога Р-256 «Чуйский тракт», 943 км</v>
      </c>
      <c r="Y10" s="14" t="str">
        <f>VLOOKUP(A:A,[2]ДОРОГИ!$A:$BX,24,0)</f>
        <v>федеральная</v>
      </c>
      <c r="Z10" s="14" t="str">
        <f>VLOOKUP(A:A,[2]ДОРОГИ!$A:$BX,25,0)</f>
        <v>Р-256</v>
      </c>
      <c r="AA10" s="16" t="str">
        <f>VLOOKUP($A:$A,'[3]данные ру Грузы'!$A:$CC,10,0)</f>
        <v>Группа В</v>
      </c>
      <c r="AB10" s="16">
        <f>VLOOKUP($A:$A,'[3]данные ру Грузы'!$A:$CC,11,0)</f>
        <v>33</v>
      </c>
      <c r="AC10" s="16" t="str">
        <f>VLOOKUP($A:$A,'[3]данные ру Грузы'!$A:$CC,13,0)</f>
        <v>РМК</v>
      </c>
      <c r="AD10" s="16" t="str">
        <f>VLOOKUP($A:$A,'[3]данные ру Грузы'!$A:$CC,12,0)</f>
        <v>Восток</v>
      </c>
      <c r="AE10" s="16">
        <f>VLOOKUP(A:A,[2]Данные_УА!$A:$BF,37,0)</f>
        <v>20</v>
      </c>
      <c r="AF10" s="16">
        <f>VLOOKUP(A:A,[2]Данные_УА!$A:$BF,41,0)</f>
        <v>5</v>
      </c>
      <c r="AG10" s="16">
        <f>VLOOKUP(A:A,[2]Данные_УА!$A:$BF,45,0)</f>
        <v>75</v>
      </c>
      <c r="AH10" s="16">
        <f>VLOOKUP(A:A,[2]Данные_УА!$A:$BF,49,0)</f>
        <v>100</v>
      </c>
      <c r="AI10" s="16">
        <f>VLOOKUP(A:A,[2]Данные_УА!$A:$BF,53,0)</f>
        <v>0</v>
      </c>
      <c r="AJ10" s="16">
        <f>VLOOKUP(A:A,[2]Данные_УА!$A:$BF,57,0)</f>
        <v>0</v>
      </c>
      <c r="AK10" s="17">
        <f>VLOOKUP(A:A,[2]Данные_УА!$A:$BF,38,0)</f>
        <v>5980</v>
      </c>
      <c r="AL10" s="17">
        <f>VLOOKUP(A:A,[2]Данные_УА!$A:$BF,42,0)</f>
        <v>1495</v>
      </c>
      <c r="AM10" s="17">
        <f>VLOOKUP(A:A,[2]Данные_УА!$A:$BF,46,0)</f>
        <v>22425</v>
      </c>
      <c r="AN10" s="17">
        <f>VLOOKUP(A:A,[2]Данные_УА!$A:$BF,50,0)</f>
        <v>29900</v>
      </c>
      <c r="AO10" s="17">
        <f>VLOOKUP(A:A,[2]Данные_УА!$A:$BF,54,0)</f>
        <v>0</v>
      </c>
      <c r="AP10" s="18">
        <f>VLOOKUP(A:A,[2]Данные_УА!$A:$BF,58,0)</f>
        <v>0</v>
      </c>
      <c r="AQ10" s="19">
        <f>VLOOKUP($A:$A,'[3]данные ру ТС'!$A:$CZ,22,0)</f>
        <v>5865</v>
      </c>
      <c r="AR10" s="19">
        <f>VLOOKUP($A:$A,'[3]данные ру ТС'!$A:$CZ,27,0)</f>
        <v>805</v>
      </c>
      <c r="AS10" s="19">
        <f>VLOOKUP($A:$A,'[3]данные ру ТС'!$A:$CZ,32,0)</f>
        <v>17847</v>
      </c>
      <c r="AT10" s="19">
        <f>VLOOKUP($A:$A,'[3]данные ру ТС'!$A:$CZ,33,0)</f>
        <v>24517</v>
      </c>
      <c r="AU10" s="19">
        <f>VLOOKUP($A:$A,'[3]данные ру ТС'!$A:$CZ,38,0)</f>
        <v>7829</v>
      </c>
      <c r="AV10" s="19">
        <f>VLOOKUP($A:$A,'[3]данные ру ТС'!$A:$CZ,43,0)</f>
        <v>1458</v>
      </c>
      <c r="AW10" s="19">
        <f>VLOOKUP($A:$A,'[3]данные ру ТС'!$A:$CZ,48,0)</f>
        <v>18590</v>
      </c>
      <c r="AX10" s="19">
        <f>VLOOKUP($A:$A,'[3]данные ру ТС'!$A:$CZ,49,0)</f>
        <v>27877</v>
      </c>
      <c r="AY10" s="19">
        <f>VLOOKUP($A:$A,'[3]данные ру ТС'!$A:$CZ,54,0)</f>
        <v>8089</v>
      </c>
      <c r="AZ10" s="19">
        <f>VLOOKUP($A:$A,'[3]данные ру ТС'!$A:$CZ,59,0)</f>
        <v>1433</v>
      </c>
      <c r="BA10" s="19">
        <f>VLOOKUP($A:$A,'[3]данные ру ТС'!$A:$CZ,64,0)</f>
        <v>19458</v>
      </c>
      <c r="BB10" s="19">
        <f>VLOOKUP($A:$A,'[3]данные ру ТС'!$A:$CZ,65,0)</f>
        <v>28980</v>
      </c>
      <c r="BC10" s="19">
        <f>VLOOKUP($A:$A,'[3]данные ру ТС'!$A:$CZ,78,0)</f>
        <v>7238</v>
      </c>
      <c r="BD10" s="19">
        <f>VLOOKUP($A:$A,'[3]данные ру ТС'!$A:$CZ,83,0)</f>
        <v>132</v>
      </c>
      <c r="BE10" s="19">
        <f>VLOOKUP($A:$A,'[3]данные ру ТС'!$A:$CZ,88,0)</f>
        <v>2676</v>
      </c>
      <c r="BF10" s="19">
        <f>VLOOKUP($A:$A,'[3]данные ру ТС'!$A:$CZ,89,0)</f>
        <v>10046</v>
      </c>
      <c r="BG10" s="19">
        <f>VLOOKUP($A:$A,'[3]данные ру ТС'!$A:$FD,126,0)</f>
        <v>8222</v>
      </c>
      <c r="BH10" s="19">
        <f>VLOOKUP($A:$A,'[3]данные ру ТС'!$A:$FD,127,0)</f>
        <v>4</v>
      </c>
      <c r="BI10" s="19">
        <f>VLOOKUP($A:$A,'[3]данные ру ТС'!$A:$FD,128,0)</f>
        <v>64</v>
      </c>
      <c r="BJ10" s="19">
        <f>VLOOKUP($A:$A,'[3]данные ру ТС'!$A:$FD,129,0)</f>
        <v>8290</v>
      </c>
      <c r="BK10" s="19">
        <f>VLOOKUP($A:$A,'[3]данные ру ТС'!$A:$FD,142,0)</f>
        <v>11239</v>
      </c>
      <c r="BL10" s="19">
        <f>VLOOKUP($A:$A,'[3]данные ру ТС'!$A:$FD,155,0)</f>
        <v>408</v>
      </c>
      <c r="BM10" s="19">
        <f>VLOOKUP($A:$A,'[3]данные ру ТС'!$A:$FW,168,0)</f>
        <v>16844</v>
      </c>
      <c r="BN10" s="19">
        <f>Таблица2[[#This Row],[ЛТС 2022 (факт)]]+Таблица2[[#This Row],[ПТС 2022 (факт)]]+Таблица2[[#This Row],[ГТС 2022 (факт)]]</f>
        <v>28491</v>
      </c>
      <c r="BO10" s="20">
        <f>VLOOKUP($A:$A,'[3]данные ру ФЛ'!$A:$DL,27,0)</f>
        <v>94597</v>
      </c>
      <c r="BP10" s="20">
        <f>VLOOKUP($A:$A,'[3]данные ру ФЛ'!$A:$DL,40,0)</f>
        <v>106131</v>
      </c>
      <c r="BQ10" s="20">
        <f>VLOOKUP($A:$A,'[3]данные ру ФЛ'!$A:$DL,53,0)</f>
        <v>110340</v>
      </c>
      <c r="BR10" s="20">
        <f>VLOOKUP($A:$A,'[3]данные ру ФЛ'!$A:$DL,74,0)</f>
        <v>20287</v>
      </c>
      <c r="BS10" s="20">
        <f>VLOOKUP($A:$A,'[3]данные ру ФЛ'!$A:$DL,95,0)</f>
        <v>8391</v>
      </c>
      <c r="BT10" s="20">
        <f>VLOOKUP($A:$A,'[3]данные ру ФЛ'!$A:$DL,116,0)</f>
        <v>89573</v>
      </c>
      <c r="BU10" s="21">
        <f>VLOOKUP($A:$A,'[3]данные ру Грузы'!$A:$CR,31,0)</f>
        <v>59458.42669</v>
      </c>
      <c r="BV10" s="21">
        <f>VLOOKUP($A:$A,'[3]данные ру Грузы'!$A:$CR,44,0)</f>
        <v>81925.760000000009</v>
      </c>
      <c r="BW10" s="21">
        <f>VLOOKUP($A:$A,'[3]данные ру Грузы'!$A:$CR,57,0)</f>
        <v>86177.399000000005</v>
      </c>
      <c r="BX10" s="21">
        <f>VLOOKUP($A:$A,'[3]данные ру Грузы'!$A:$CR,70,0)</f>
        <v>82138.291000000012</v>
      </c>
      <c r="BY10" s="21">
        <f>VLOOKUP($A:$A,'[3]данные ру Грузы'!$A:$CR,83,0)</f>
        <v>89485</v>
      </c>
      <c r="BZ10" s="21">
        <f>VLOOKUP($A:$A,'[3]данные ру Грузы'!$A:$CR,96,0)</f>
        <v>123319</v>
      </c>
      <c r="CA10" s="22" t="str">
        <f>VLOOKUP(A:A,[2]Данные_УА!$A:$BO,60,0)</f>
        <v>да</v>
      </c>
      <c r="CB10" s="23" t="str">
        <f>VLOOKUP(A:A,[2]Данные_УА!$A:$BO,61,0)</f>
        <v>да</v>
      </c>
      <c r="CC10" s="23" t="str">
        <f>VLOOKUP(A:A,[2]Данные_УА!$A:$BO,62,0)</f>
        <v>да</v>
      </c>
      <c r="CD10" s="23" t="str">
        <f>VLOOKUP(A:A,[2]Данные_УА!$A:$BO,63,0)</f>
        <v>да</v>
      </c>
      <c r="CE10" s="23" t="str">
        <f>VLOOKUP(A:A,[2]Данные_УА!$A:$BO,64,0)</f>
        <v>да</v>
      </c>
      <c r="CF10" s="23" t="str">
        <f>VLOOKUP(A:A,[2]Данные_УА!$A:$BO,65,0)</f>
        <v>нет</v>
      </c>
    </row>
    <row r="11" spans="1:84" s="12" customFormat="1" ht="11.25" x14ac:dyDescent="0.2">
      <c r="A11" s="12" t="s">
        <v>323</v>
      </c>
      <c r="B11" s="12" t="str">
        <f>VLOOKUP(A:A,[1]Перечень_ПП!$A:$X,3,0)</f>
        <v>Хабаровский</v>
      </c>
      <c r="C11" s="13" t="str">
        <f>VLOOKUP(A:A,[1]Перечень_ПП!$A:$X,4,0)</f>
        <v>СПП</v>
      </c>
      <c r="D11" s="13" t="str">
        <f>VLOOKUP(A:A,[1]Перечень_ПП!$A:$X,5,0)</f>
        <v>СПП</v>
      </c>
      <c r="E11" s="12" t="str">
        <f>VLOOKUP(A:A,[1]Перечень_ПП!$A:$X,6,0)</f>
        <v>Амурзет</v>
      </c>
      <c r="F11" s="12" t="str">
        <f>VLOOKUP(A:A,[1]Перечень_ПП!$A:$X,23,0)</f>
        <v>установлен</v>
      </c>
      <c r="G11" s="13" t="str">
        <f>VLOOKUP(A:A,[1]Перечень_ПП!$A:$X,21,0)</f>
        <v>да</v>
      </c>
      <c r="H11" s="13" t="s">
        <v>524</v>
      </c>
      <c r="I11" s="14" t="str">
        <f>VLOOKUP(A:A,[1]Перечень_ПП!$A:$X,22,0)</f>
        <v>функционирует</v>
      </c>
      <c r="J11" s="15" t="str">
        <f>VLOOKUP(A:A,[2]Данные_УА!$A:$BF,24,0)</f>
        <v>6-дневная рабочая неделя, выходной воскресенье и нерабочие праздничные дни в соответствии со ст. 112 ТК РФ, в навигационный период с 09.30 до 17.30, в период ледостава - с 9.00 до 17.30. Въезд пассажирского и грузового автотранспорта  прекращается за 30 минут до окончания работы пункта пропуска</v>
      </c>
      <c r="K11" s="13" t="str">
        <f>VLOOKUP(A:A,[1]Перечень_ПП!$A:$X,7,0)</f>
        <v>смешанный</v>
      </c>
      <c r="L11" s="13" t="str">
        <f>VLOOKUP(A:A,[1]Перечень_ПП!$A:$X,8,0)</f>
        <v>не определен</v>
      </c>
      <c r="M11" s="13" t="str">
        <f>VLOOKUP(A:A,[1]Перечень_ПП!$A:$X,9,0)</f>
        <v>грузо-пассажирский</v>
      </c>
      <c r="N11" s="13" t="str">
        <f>VLOOKUP(A:A,[1]Перечень_ПП!$A:$X,10,0)</f>
        <v>постоянный</v>
      </c>
      <c r="O11" s="13" t="str">
        <f>VLOOKUP(A:A,[1]Перечень_ПП!$A:$X,11,0)</f>
        <v>многосторонний</v>
      </c>
      <c r="P11" s="13" t="str">
        <f>VLOOKUP(A:A,[1]Перечень_ПП!$A:$X,12,0)</f>
        <v>не определен</v>
      </c>
      <c r="Q11" s="13" t="str">
        <f>VLOOKUP(A:A,[1]Перечень_ПП!$A:$X,13,0)</f>
        <v>нет</v>
      </c>
      <c r="R11" s="13" t="str">
        <f>VLOOKUP(A:A,[1]Перечень_ПП!$A:$X,14,0)</f>
        <v>да</v>
      </c>
      <c r="S11" s="13" t="str">
        <f>VLOOKUP(A:A,[1]Перечень_ПП!$A:$X,15,0)</f>
        <v>нет</v>
      </c>
      <c r="T11" s="13" t="str">
        <f>VLOOKUP(A:A,[1]Перечень_ПП!$A:$X,16,0)</f>
        <v>Китайская Народная Республика</v>
      </c>
      <c r="U11" s="12" t="str">
        <f>VLOOKUP(A:A,[1]Перечень_ПП!$A:$X,17,0)</f>
        <v>Лобэй</v>
      </c>
      <c r="V11" s="13" t="str">
        <f>VLOOKUP(A:A,[1]Перечень_ПП!$A:$X,18,0)</f>
        <v>ДФО</v>
      </c>
      <c r="W11" s="12" t="str">
        <f>VLOOKUP(A:A,[1]Перечень_ПП!$A:$X,19,0)</f>
        <v>Еврейская автономная область</v>
      </c>
      <c r="X11" s="14" t="str">
        <f>VLOOKUP(A:A,[1]Перечень_ПП!$A:$X,20,0)</f>
        <v>Еврейская автономная область, Октябрьский район, с. Амурзет, ул. Ленина, 91, 403 км. реки Средний Амур, 221 км. автодороги Биробиджан - Амурзет</v>
      </c>
      <c r="Y11" s="14" t="str">
        <f>VLOOKUP(A:A,[2]ДОРОГИ!$A:$BX,24,0)</f>
        <v>региональная</v>
      </c>
      <c r="Z11" s="14" t="str">
        <f>VLOOKUP(A:A,[2]ДОРОГИ!$A:$BX,25,0)</f>
        <v>Биробиджан-Амурзет в Ленинском и Октябрьском районах (99 ОП РЗ 99К-1)</v>
      </c>
      <c r="AA11" s="16" t="str">
        <f>VLOOKUP($A:$A,'[3]данные ру Грузы'!$A:$CC,10,0)</f>
        <v>Группа В</v>
      </c>
      <c r="AB11" s="16">
        <f>VLOOKUP($A:$A,'[3]данные ру Грузы'!$A:$CC,11,0)</f>
        <v>35</v>
      </c>
      <c r="AC11" s="16" t="str">
        <f>VLOOKUP($A:$A,'[3]данные ру Грузы'!$A:$CC,13,0)</f>
        <v>РК (сухопутный)</v>
      </c>
      <c r="AD11" s="16" t="str">
        <f>VLOOKUP($A:$A,'[3]данные ру Грузы'!$A:$CC,12,0)</f>
        <v>Восток</v>
      </c>
      <c r="AE11" s="16" t="str">
        <f>VLOOKUP(A:A,[2]Данные_УА!$A:$BF,37,0)</f>
        <v xml:space="preserve">речные суда (грузо-пассажирские) - 5, автотранспортные средства в навигационный период -25, в период ледостава - 32
</v>
      </c>
      <c r="AF11" s="16">
        <f>VLOOKUP(A:A,[2]Данные_УА!$A:$BF,41,0)</f>
        <v>0</v>
      </c>
      <c r="AG11" s="16">
        <f>VLOOKUP(A:A,[2]Данные_УА!$A:$BF,45,0)</f>
        <v>0</v>
      </c>
      <c r="AH11" s="16" t="str">
        <f>VLOOKUP(A:A,[2]Данные_УА!$A:$BF,49,0)</f>
        <v xml:space="preserve">речные суда (грузо-пассажирские) - 5, автотранспортные средства в навигационный период -25, в период ледостава - 32
</v>
      </c>
      <c r="AI11" s="16">
        <f>VLOOKUP(A:A,[2]Данные_УА!$A:$BF,53,0)</f>
        <v>640</v>
      </c>
      <c r="AJ11" s="16">
        <f>VLOOKUP(A:A,[2]Данные_УА!$A:$BF,57,0)</f>
        <v>2000</v>
      </c>
      <c r="AK11" s="17" t="str">
        <f>VLOOKUP(A:A,[2]Данные_УА!$A:$BF,38,0)</f>
        <v xml:space="preserve">речные суда (грузо-пассажирские) - 780, автотранспортные средства в навигационный период -3 900, в период ледостава - 4160
</v>
      </c>
      <c r="AL11" s="17">
        <f>VLOOKUP(A:A,[2]Данные_УА!$A:$BF,42,0)</f>
        <v>0</v>
      </c>
      <c r="AM11" s="17">
        <f>VLOOKUP(A:A,[2]Данные_УА!$A:$BF,46,0)</f>
        <v>0</v>
      </c>
      <c r="AN11" s="17" t="str">
        <f>VLOOKUP(A:A,[2]Данные_УА!$A:$BF,50,0)</f>
        <v xml:space="preserve">речные суда (грузо-пассажирские) - 780, автотранспортные средства в навигационный период -3 900, в период ледостава - 4160
</v>
      </c>
      <c r="AO11" s="17">
        <f>VLOOKUP(A:A,[2]Данные_УА!$A:$BF,54,0)</f>
        <v>160640</v>
      </c>
      <c r="AP11" s="18">
        <f>VLOOKUP(A:A,[2]Данные_УА!$A:$BF,58,0)</f>
        <v>502000</v>
      </c>
      <c r="AQ11" s="19">
        <f>VLOOKUP($A:$A,'[3]данные ру ТС'!$A:$CZ,22,0)</f>
        <v>3980</v>
      </c>
      <c r="AR11" s="19">
        <f>VLOOKUP($A:$A,'[3]данные ру ТС'!$A:$CZ,27,0)</f>
        <v>1138</v>
      </c>
      <c r="AS11" s="19">
        <f>VLOOKUP($A:$A,'[3]данные ру ТС'!$A:$CZ,32,0)</f>
        <v>0</v>
      </c>
      <c r="AT11" s="19">
        <f>VLOOKUP($A:$A,'[3]данные ру ТС'!$A:$CZ,33,0)</f>
        <v>5118</v>
      </c>
      <c r="AU11" s="19">
        <f>VLOOKUP($A:$A,'[3]данные ру ТС'!$A:$CZ,38,0)</f>
        <v>5177</v>
      </c>
      <c r="AV11" s="19">
        <f>VLOOKUP($A:$A,'[3]данные ру ТС'!$A:$CZ,43,0)</f>
        <v>728</v>
      </c>
      <c r="AW11" s="19">
        <f>VLOOKUP($A:$A,'[3]данные ру ТС'!$A:$CZ,48,0)</f>
        <v>0</v>
      </c>
      <c r="AX11" s="19">
        <f>VLOOKUP($A:$A,'[3]данные ру ТС'!$A:$CZ,49,0)</f>
        <v>5905</v>
      </c>
      <c r="AY11" s="19">
        <f>VLOOKUP($A:$A,'[3]данные ру ТС'!$A:$CZ,54,0)</f>
        <v>5300</v>
      </c>
      <c r="AZ11" s="19">
        <f>VLOOKUP($A:$A,'[3]данные ру ТС'!$A:$CZ,59,0)</f>
        <v>558</v>
      </c>
      <c r="BA11" s="19">
        <f>VLOOKUP($A:$A,'[3]данные ру ТС'!$A:$CZ,64,0)</f>
        <v>0</v>
      </c>
      <c r="BB11" s="19">
        <f>VLOOKUP($A:$A,'[3]данные ру ТС'!$A:$CZ,65,0)</f>
        <v>5858</v>
      </c>
      <c r="BC11" s="19">
        <f>VLOOKUP($A:$A,'[3]данные ру ТС'!$A:$CZ,78,0)</f>
        <v>660</v>
      </c>
      <c r="BD11" s="19">
        <f>VLOOKUP($A:$A,'[3]данные ру ТС'!$A:$CZ,83,0)</f>
        <v>68</v>
      </c>
      <c r="BE11" s="19">
        <f>VLOOKUP($A:$A,'[3]данные ру ТС'!$A:$CZ,88,0)</f>
        <v>0</v>
      </c>
      <c r="BF11" s="19">
        <f>VLOOKUP($A:$A,'[3]данные ру ТС'!$A:$CZ,89,0)</f>
        <v>728</v>
      </c>
      <c r="BG11" s="19">
        <f>VLOOKUP($A:$A,'[3]данные ру ТС'!$A:$FD,126,0)</f>
        <v>0</v>
      </c>
      <c r="BH11" s="19">
        <f>VLOOKUP($A:$A,'[3]данные ру ТС'!$A:$FD,127,0)</f>
        <v>0</v>
      </c>
      <c r="BI11" s="19">
        <f>VLOOKUP($A:$A,'[3]данные ру ТС'!$A:$FD,128,0)</f>
        <v>0</v>
      </c>
      <c r="BJ11" s="19">
        <f>VLOOKUP($A:$A,'[3]данные ру ТС'!$A:$FD,129,0)</f>
        <v>0</v>
      </c>
      <c r="BK11" s="19">
        <f>VLOOKUP($A:$A,'[3]данные ру ТС'!$A:$FD,142,0)</f>
        <v>28</v>
      </c>
      <c r="BL11" s="19">
        <f>VLOOKUP($A:$A,'[3]данные ру ТС'!$A:$FD,155,0)</f>
        <v>0</v>
      </c>
      <c r="BM11" s="19">
        <f>VLOOKUP($A:$A,'[3]данные ру ТС'!$A:$FW,168,0)</f>
        <v>0</v>
      </c>
      <c r="BN11" s="19">
        <f>Таблица2[[#This Row],[ЛТС 2022 (факт)]]+Таблица2[[#This Row],[ПТС 2022 (факт)]]+Таблица2[[#This Row],[ГТС 2022 (факт)]]</f>
        <v>28</v>
      </c>
      <c r="BO11" s="20">
        <f>VLOOKUP($A:$A,'[3]данные ру ФЛ'!$A:$DL,27,0)</f>
        <v>20954</v>
      </c>
      <c r="BP11" s="20">
        <f>VLOOKUP($A:$A,'[3]данные ру ФЛ'!$A:$DL,40,0)</f>
        <v>18277</v>
      </c>
      <c r="BQ11" s="20">
        <f>VLOOKUP($A:$A,'[3]данные ру ФЛ'!$A:$DL,53,0)</f>
        <v>17608</v>
      </c>
      <c r="BR11" s="20">
        <f>VLOOKUP($A:$A,'[3]данные ру ФЛ'!$A:$DL,74,0)</f>
        <v>1292</v>
      </c>
      <c r="BS11" s="20">
        <f>VLOOKUP($A:$A,'[3]данные ру ФЛ'!$A:$DL,95,0)</f>
        <v>0</v>
      </c>
      <c r="BT11" s="20">
        <f>VLOOKUP($A:$A,'[3]данные ру ФЛ'!$A:$DL,116,0)</f>
        <v>84</v>
      </c>
      <c r="BU11" s="21">
        <f>VLOOKUP($A:$A,'[3]данные ру Грузы'!$A:$CR,31,0)</f>
        <v>53803</v>
      </c>
      <c r="BV11" s="21">
        <f>VLOOKUP($A:$A,'[3]данные ру Грузы'!$A:$CR,44,0)</f>
        <v>63339</v>
      </c>
      <c r="BW11" s="21">
        <f>VLOOKUP($A:$A,'[3]данные ру Грузы'!$A:$CR,57,0)</f>
        <v>51474</v>
      </c>
      <c r="BX11" s="21">
        <f>VLOOKUP($A:$A,'[3]данные ру Грузы'!$A:$CR,70,0)</f>
        <v>7450</v>
      </c>
      <c r="BY11" s="21">
        <f>VLOOKUP($A:$A,'[3]данные ру Грузы'!$A:$CR,83,0)</f>
        <v>0</v>
      </c>
      <c r="BZ11" s="21">
        <f>VLOOKUP($A:$A,'[3]данные ру Грузы'!$A:$CR,96,0)</f>
        <v>2830.2485999999999</v>
      </c>
      <c r="CA11" s="22" t="str">
        <f>VLOOKUP(A:A,[2]Данные_УА!$A:$BO,60,0)</f>
        <v>да</v>
      </c>
      <c r="CB11" s="23" t="str">
        <f>VLOOKUP(A:A,[2]Данные_УА!$A:$BO,61,0)</f>
        <v>да</v>
      </c>
      <c r="CC11" s="23" t="str">
        <f>VLOOKUP(A:A,[2]Данные_УА!$A:$BO,62,0)</f>
        <v>да</v>
      </c>
      <c r="CD11" s="23" t="str">
        <f>VLOOKUP(A:A,[2]Данные_УА!$A:$BO,63,0)</f>
        <v>да</v>
      </c>
      <c r="CE11" s="23" t="str">
        <f>VLOOKUP(A:A,[2]Данные_УА!$A:$BO,64,0)</f>
        <v>да</v>
      </c>
      <c r="CF11" s="23" t="str">
        <f>VLOOKUP(A:A,[2]Данные_УА!$A:$BO,65,0)</f>
        <v>да</v>
      </c>
    </row>
    <row r="12" spans="1:84" s="12" customFormat="1" ht="11.25" x14ac:dyDescent="0.2">
      <c r="A12" s="12" t="s">
        <v>59</v>
      </c>
      <c r="B12" s="12" t="str">
        <f>VLOOKUP(A:A,[1]Перечень_ПП!$A:$X,3,0)</f>
        <v>Владивостокский</v>
      </c>
      <c r="C12" s="13" t="str">
        <f>VLOOKUP(A:A,[1]Перечень_ПП!$A:$X,4,0)</f>
        <v>МПП</v>
      </c>
      <c r="D12" s="13" t="str">
        <f>VLOOKUP(A:A,[1]Перечень_ПП!$A:$X,5,0)</f>
        <v>МПП</v>
      </c>
      <c r="E12" s="12" t="str">
        <f>VLOOKUP(A:A,[1]Перечень_ПП!$A:$X,6,0)</f>
        <v>Анадырь</v>
      </c>
      <c r="F12" s="12" t="str">
        <f>VLOOKUP(A:A,[1]Перечень_ПП!$A:$X,23,0)</f>
        <v>установлен</v>
      </c>
      <c r="G12" s="13" t="str">
        <f>VLOOKUP(A:A,[1]Перечень_ПП!$A:$X,21,0)</f>
        <v>да</v>
      </c>
      <c r="H12" s="13" t="s">
        <v>524</v>
      </c>
      <c r="I12" s="14" t="str">
        <f>VLOOKUP(A:A,[1]Перечень_ПП!$A:$X,22,0)</f>
        <v>функционирует</v>
      </c>
      <c r="J12" s="15" t="str">
        <f>VLOOKUP(A:A,[2]Данные_УА!$A:$BF,24,0)</f>
        <v>рабочие дни: понедельник - пятница с 9:00 до 18:00  (в выходные дни и вне регламента работы пункта пропуска по предварительному уведомлению (заявке) и огласованию с ГКО). Выходные дни: суббота, воскресенье (при форс-мажорных обстоятельствах круглосуточно)</v>
      </c>
      <c r="K12" s="13" t="str">
        <f>VLOOKUP(A:A,[1]Перечень_ПП!$A:$X,7,0)</f>
        <v>морской</v>
      </c>
      <c r="L12" s="13" t="str">
        <f>VLOOKUP(A:A,[1]Перечень_ПП!$A:$X,8,0)</f>
        <v>не определен</v>
      </c>
      <c r="M12" s="13" t="str">
        <f>VLOOKUP(A:A,[1]Перечень_ПП!$A:$X,9,0)</f>
        <v>грузо-пассажирский</v>
      </c>
      <c r="N12" s="13" t="str">
        <f>VLOOKUP(A:A,[1]Перечень_ПП!$A:$X,10,0)</f>
        <v>сезонный</v>
      </c>
      <c r="O12" s="13" t="str">
        <f>VLOOKUP(A:A,[1]Перечень_ПП!$A:$X,11,0)</f>
        <v>многосторонний</v>
      </c>
      <c r="P12" s="13" t="str">
        <f>VLOOKUP(A:A,[1]Перечень_ПП!$A:$X,12,0)</f>
        <v>не определен</v>
      </c>
      <c r="Q12" s="13" t="str">
        <f>VLOOKUP(A:A,[1]Перечень_ПП!$A:$X,13,0)</f>
        <v>нет</v>
      </c>
      <c r="R12" s="13" t="str">
        <f>VLOOKUP(A:A,[1]Перечень_ПП!$A:$X,14,0)</f>
        <v>да</v>
      </c>
      <c r="S12" s="13" t="str">
        <f>VLOOKUP(A:A,[1]Перечень_ПП!$A:$X,15,0)</f>
        <v>да</v>
      </c>
      <c r="T12" s="13" t="str">
        <f>VLOOKUP(A:A,[1]Перечень_ПП!$A:$X,16,0)</f>
        <v>не применимо</v>
      </c>
      <c r="U12" s="12" t="str">
        <f>VLOOKUP(A:A,[1]Перечень_ПП!$A:$X,17,0)</f>
        <v>не применимо</v>
      </c>
      <c r="V12" s="13" t="str">
        <f>VLOOKUP(A:A,[1]Перечень_ПП!$A:$X,18,0)</f>
        <v>ДФО</v>
      </c>
      <c r="W12" s="12" t="str">
        <f>VLOOKUP(A:A,[1]Перечень_ПП!$A:$X,19,0)</f>
        <v>Чукотский автономный округ</v>
      </c>
      <c r="X12" s="14" t="str">
        <f>VLOOKUP(A:A,[1]Перечень_ПП!$A:$X,20,0)</f>
        <v>Чукотский автономный округ, г. Анадырь, ул. Ленина, д. 73, Анадырский лиман, Берингово море</v>
      </c>
      <c r="Y12" s="14">
        <f>VLOOKUP(A:A,[2]ДОРОГИ!$A:$BX,24,0)</f>
        <v>0</v>
      </c>
      <c r="Z12" s="14">
        <f>VLOOKUP(A:A,[2]ДОРОГИ!$A:$BX,25,0)</f>
        <v>0</v>
      </c>
      <c r="AA12" s="16" t="str">
        <f>VLOOKUP($A:$A,'[3]данные ру Грузы'!$A:$CC,10,0)</f>
        <v>Группа С</v>
      </c>
      <c r="AB12" s="16">
        <f>VLOOKUP($A:$A,'[3]данные ру Грузы'!$A:$CC,11,0)</f>
        <v>321</v>
      </c>
      <c r="AC12" s="16" t="str">
        <f>VLOOKUP($A:$A,'[3]данные ру Грузы'!$A:$CC,13,0)</f>
        <v>Морской</v>
      </c>
      <c r="AD12" s="16" t="str">
        <f>VLOOKUP($A:$A,'[3]данные ру Грузы'!$A:$CC,12,0)</f>
        <v>Арктика</v>
      </c>
      <c r="AE12" s="16">
        <f>VLOOKUP(A:A,[2]Данные_УА!$A:$BF,37,0)</f>
        <v>6</v>
      </c>
      <c r="AF12" s="16">
        <f>VLOOKUP(A:A,[2]Данные_УА!$A:$BF,41,0)</f>
        <v>0</v>
      </c>
      <c r="AG12" s="16">
        <f>VLOOKUP(A:A,[2]Данные_УА!$A:$BF,45,0)</f>
        <v>0</v>
      </c>
      <c r="AH12" s="16">
        <f>VLOOKUP(A:A,[2]Данные_УА!$A:$BF,49,0)</f>
        <v>6</v>
      </c>
      <c r="AI12" s="16">
        <f>VLOOKUP(A:A,[2]Данные_УА!$A:$BF,53,0)</f>
        <v>0</v>
      </c>
      <c r="AJ12" s="16">
        <f>VLOOKUP(A:A,[2]Данные_УА!$A:$BF,57,0)</f>
        <v>4000</v>
      </c>
      <c r="AK12" s="17">
        <f>VLOOKUP(A:A,[2]Данные_УА!$A:$BF,38,0)</f>
        <v>546</v>
      </c>
      <c r="AL12" s="17">
        <f>VLOOKUP(A:A,[2]Данные_УА!$A:$BF,42,0)</f>
        <v>0</v>
      </c>
      <c r="AM12" s="17">
        <f>VLOOKUP(A:A,[2]Данные_УА!$A:$BF,46,0)</f>
        <v>0</v>
      </c>
      <c r="AN12" s="17">
        <f>VLOOKUP(A:A,[2]Данные_УА!$A:$BF,50,0)</f>
        <v>546</v>
      </c>
      <c r="AO12" s="17">
        <f>VLOOKUP(A:A,[2]Данные_УА!$A:$BF,54,0)</f>
        <v>0</v>
      </c>
      <c r="AP12" s="18">
        <f>VLOOKUP(A:A,[2]Данные_УА!$A:$BF,58,0)</f>
        <v>364000</v>
      </c>
      <c r="AQ12" s="19">
        <f>VLOOKUP($A:$A,'[3]данные ру ТС'!$A:$CZ,22,0)</f>
        <v>5</v>
      </c>
      <c r="AR12" s="19">
        <f>VLOOKUP($A:$A,'[3]данные ру ТС'!$A:$CZ,27,0)</f>
        <v>0</v>
      </c>
      <c r="AS12" s="19">
        <f>VLOOKUP($A:$A,'[3]данные ру ТС'!$A:$CZ,32,0)</f>
        <v>0</v>
      </c>
      <c r="AT12" s="19">
        <f>VLOOKUP($A:$A,'[3]данные ру ТС'!$A:$CZ,33,0)</f>
        <v>5</v>
      </c>
      <c r="AU12" s="19">
        <f>VLOOKUP($A:$A,'[3]данные ру ТС'!$A:$CZ,38,0)</f>
        <v>9</v>
      </c>
      <c r="AV12" s="19">
        <f>VLOOKUP($A:$A,'[3]данные ру ТС'!$A:$CZ,43,0)</f>
        <v>1</v>
      </c>
      <c r="AW12" s="19">
        <f>VLOOKUP($A:$A,'[3]данные ру ТС'!$A:$CZ,48,0)</f>
        <v>0</v>
      </c>
      <c r="AX12" s="19">
        <f>VLOOKUP($A:$A,'[3]данные ру ТС'!$A:$CZ,49,0)</f>
        <v>10</v>
      </c>
      <c r="AY12" s="19">
        <f>VLOOKUP($A:$A,'[3]данные ру ТС'!$A:$CZ,54,0)</f>
        <v>13</v>
      </c>
      <c r="AZ12" s="19">
        <f>VLOOKUP($A:$A,'[3]данные ру ТС'!$A:$CZ,59,0)</f>
        <v>1</v>
      </c>
      <c r="BA12" s="19">
        <f>VLOOKUP($A:$A,'[3]данные ру ТС'!$A:$CZ,64,0)</f>
        <v>0</v>
      </c>
      <c r="BB12" s="19">
        <f>VLOOKUP($A:$A,'[3]данные ру ТС'!$A:$CZ,65,0)</f>
        <v>14</v>
      </c>
      <c r="BC12" s="19">
        <f>VLOOKUP($A:$A,'[3]данные ру ТС'!$A:$CZ,78,0)</f>
        <v>6</v>
      </c>
      <c r="BD12" s="19">
        <f>VLOOKUP($A:$A,'[3]данные ру ТС'!$A:$CZ,83,0)</f>
        <v>1</v>
      </c>
      <c r="BE12" s="19">
        <f>VLOOKUP($A:$A,'[3]данные ру ТС'!$A:$CZ,88,0)</f>
        <v>0</v>
      </c>
      <c r="BF12" s="19">
        <f>VLOOKUP($A:$A,'[3]данные ру ТС'!$A:$CZ,89,0)</f>
        <v>7</v>
      </c>
      <c r="BG12" s="19">
        <f>VLOOKUP($A:$A,'[3]данные ру ТС'!$A:$FD,126,0)</f>
        <v>7</v>
      </c>
      <c r="BH12" s="19">
        <f>VLOOKUP($A:$A,'[3]данные ру ТС'!$A:$FD,127,0)</f>
        <v>0</v>
      </c>
      <c r="BI12" s="19">
        <f>VLOOKUP($A:$A,'[3]данные ру ТС'!$A:$FD,128,0)</f>
        <v>0</v>
      </c>
      <c r="BJ12" s="19">
        <f>VLOOKUP($A:$A,'[3]данные ру ТС'!$A:$FD,129,0)</f>
        <v>7</v>
      </c>
      <c r="BK12" s="19">
        <f>VLOOKUP($A:$A,'[3]данные ру ТС'!$A:$FD,142,0)</f>
        <v>7</v>
      </c>
      <c r="BL12" s="19">
        <f>VLOOKUP($A:$A,'[3]данные ру ТС'!$A:$FD,155,0)</f>
        <v>0</v>
      </c>
      <c r="BM12" s="19">
        <f>VLOOKUP($A:$A,'[3]данные ру ТС'!$A:$FW,168,0)</f>
        <v>0</v>
      </c>
      <c r="BN12" s="19">
        <f>Таблица2[[#This Row],[ЛТС 2022 (факт)]]+Таблица2[[#This Row],[ПТС 2022 (факт)]]+Таблица2[[#This Row],[ГТС 2022 (факт)]]</f>
        <v>7</v>
      </c>
      <c r="BO12" s="20">
        <f>VLOOKUP($A:$A,'[3]данные ру ФЛ'!$A:$DL,27,0)</f>
        <v>146</v>
      </c>
      <c r="BP12" s="20">
        <f>VLOOKUP($A:$A,'[3]данные ру ФЛ'!$A:$DL,40,0)</f>
        <v>467</v>
      </c>
      <c r="BQ12" s="20">
        <f>VLOOKUP($A:$A,'[3]данные ру ФЛ'!$A:$DL,53,0)</f>
        <v>536</v>
      </c>
      <c r="BR12" s="20">
        <f>VLOOKUP($A:$A,'[3]данные ру ФЛ'!$A:$DL,74,0)</f>
        <v>265</v>
      </c>
      <c r="BS12" s="20">
        <f>VLOOKUP($A:$A,'[3]данные ру ФЛ'!$A:$DL,95,0)</f>
        <v>178</v>
      </c>
      <c r="BT12" s="20">
        <f>VLOOKUP($A:$A,'[3]данные ру ФЛ'!$A:$DL,116,0)</f>
        <v>195</v>
      </c>
      <c r="BU12" s="21">
        <f>VLOOKUP($A:$A,'[3]данные ру Грузы'!$A:$CR,31,0)</f>
        <v>3</v>
      </c>
      <c r="BV12" s="21">
        <f>VLOOKUP($A:$A,'[3]данные ру Грузы'!$A:$CR,44,0)</f>
        <v>1237</v>
      </c>
      <c r="BW12" s="21">
        <f>VLOOKUP($A:$A,'[3]данные ру Грузы'!$A:$CR,57,0)</f>
        <v>5816</v>
      </c>
      <c r="BX12" s="21">
        <f>VLOOKUP($A:$A,'[3]данные ру Грузы'!$A:$CR,70,0)</f>
        <v>6.1669999999999998</v>
      </c>
      <c r="BY12" s="21">
        <f>VLOOKUP($A:$A,'[3]данные ру Грузы'!$A:$CR,83,0)</f>
        <v>0</v>
      </c>
      <c r="BZ12" s="21">
        <f>VLOOKUP($A:$A,'[3]данные ру Грузы'!$A:$CR,96,0)</f>
        <v>0</v>
      </c>
      <c r="CA12" s="22" t="str">
        <f>VLOOKUP(A:A,[2]Данные_УА!$A:$BO,60,0)</f>
        <v>да</v>
      </c>
      <c r="CB12" s="23" t="str">
        <f>VLOOKUP(A:A,[2]Данные_УА!$A:$BO,61,0)</f>
        <v>да</v>
      </c>
      <c r="CC12" s="23" t="str">
        <f>VLOOKUP(A:A,[2]Данные_УА!$A:$BO,62,0)</f>
        <v>да</v>
      </c>
      <c r="CD12" s="23" t="str">
        <f>VLOOKUP(A:A,[2]Данные_УА!$A:$BO,63,0)</f>
        <v>да</v>
      </c>
      <c r="CE12" s="23" t="str">
        <f>VLOOKUP(A:A,[2]Данные_УА!$A:$BO,64,0)</f>
        <v>да</v>
      </c>
      <c r="CF12" s="23" t="str">
        <f>VLOOKUP(A:A,[2]Данные_УА!$A:$BO,65,0)</f>
        <v>нет</v>
      </c>
    </row>
    <row r="13" spans="1:84" s="12" customFormat="1" ht="11.25" x14ac:dyDescent="0.2">
      <c r="A13" s="12" t="s">
        <v>52</v>
      </c>
      <c r="B13" s="12" t="str">
        <f>VLOOKUP(A:A,[1]Перечень_ПП!$A:$X,3,0)</f>
        <v>Владивостокский</v>
      </c>
      <c r="C13" s="13" t="str">
        <f>VLOOKUP(A:A,[1]Перечень_ПП!$A:$X,4,0)</f>
        <v>ВПП</v>
      </c>
      <c r="D13" s="13" t="str">
        <f>VLOOKUP(A:A,[1]Перечень_ПП!$A:$X,5,0)</f>
        <v>ВПП</v>
      </c>
      <c r="E13" s="12" t="str">
        <f>VLOOKUP(A:A,[1]Перечень_ПП!$A:$X,6,0)</f>
        <v>Анадырь (Угольный)</v>
      </c>
      <c r="F13" s="12" t="str">
        <f>VLOOKUP(A:A,[1]Перечень_ПП!$A:$X,23,0)</f>
        <v>установлен</v>
      </c>
      <c r="G13" s="13" t="str">
        <f>VLOOKUP(A:A,[1]Перечень_ПП!$A:$X,21,0)</f>
        <v>да</v>
      </c>
      <c r="H13" s="13" t="s">
        <v>524</v>
      </c>
      <c r="I13" s="14" t="str">
        <f>VLOOKUP(A:A,[1]Перечень_ПП!$A:$X,22,0)</f>
        <v>функционирует</v>
      </c>
      <c r="J13" s="15" t="str">
        <f>VLOOKUP(A:A,[2]Данные_УА!$A:$BF,24,0)</f>
        <v>рабочие дни: понедельник пятница с 9:00 до 18:00 (в выходные дни и вне регламента работы пункта пропуска по предварительному уведомлению (заявке) и согласованию с ГКО). Выходные дни: суббота, воскресенье (по форс-мажорным обстоятельствам круглосуточно)</v>
      </c>
      <c r="K13" s="13" t="str">
        <f>VLOOKUP(A:A,[1]Перечень_ПП!$A:$X,7,0)</f>
        <v>воздушный</v>
      </c>
      <c r="L13" s="13" t="str">
        <f>VLOOKUP(A:A,[1]Перечень_ПП!$A:$X,8,0)</f>
        <v>не определен</v>
      </c>
      <c r="M13" s="13" t="str">
        <f>VLOOKUP(A:A,[1]Перечень_ПП!$A:$X,9,0)</f>
        <v>грузо-пассажирский</v>
      </c>
      <c r="N13" s="13" t="str">
        <f>VLOOKUP(A:A,[1]Перечень_ПП!$A:$X,10,0)</f>
        <v>работающий на нерегулярной основе</v>
      </c>
      <c r="O13" s="13" t="str">
        <f>VLOOKUP(A:A,[1]Перечень_ПП!$A:$X,11,0)</f>
        <v>многосторонний</v>
      </c>
      <c r="P13" s="13" t="str">
        <f>VLOOKUP(A:A,[1]Перечень_ПП!$A:$X,12,0)</f>
        <v>не определен</v>
      </c>
      <c r="Q13" s="13" t="str">
        <f>VLOOKUP(A:A,[1]Перечень_ПП!$A:$X,13,0)</f>
        <v>нет</v>
      </c>
      <c r="R13" s="13" t="str">
        <f>VLOOKUP(A:A,[1]Перечень_ПП!$A:$X,14,0)</f>
        <v>нет</v>
      </c>
      <c r="S13" s="13" t="str">
        <f>VLOOKUP(A:A,[1]Перечень_ПП!$A:$X,15,0)</f>
        <v>нет</v>
      </c>
      <c r="T13" s="13" t="str">
        <f>VLOOKUP(A:A,[1]Перечень_ПП!$A:$X,16,0)</f>
        <v>не применимо</v>
      </c>
      <c r="U13" s="12" t="str">
        <f>VLOOKUP(A:A,[1]Перечень_ПП!$A:$X,17,0)</f>
        <v>не применимо</v>
      </c>
      <c r="V13" s="13" t="str">
        <f>VLOOKUP(A:A,[1]Перечень_ПП!$A:$X,18,0)</f>
        <v>ДФО</v>
      </c>
      <c r="W13" s="12" t="str">
        <f>VLOOKUP(A:A,[1]Перечень_ПП!$A:$X,19,0)</f>
        <v>Чукотский автономный округ</v>
      </c>
      <c r="X13" s="14" t="str">
        <f>VLOOKUP(A:A,[1]Перечень_ПП!$A:$X,20,0)</f>
        <v>Чукотский АО, Анадырский р-н, п. Угольные Копи, д. 6, аэровокзальный комплекс</v>
      </c>
      <c r="Y13" s="14">
        <f>VLOOKUP(A:A,[2]ДОРОГИ!$A:$BX,24,0)</f>
        <v>0</v>
      </c>
      <c r="Z13" s="14">
        <f>VLOOKUP(A:A,[2]ДОРОГИ!$A:$BX,25,0)</f>
        <v>0</v>
      </c>
      <c r="AA13" s="16" t="str">
        <f>VLOOKUP($A:$A,'[3]данные ру Грузы'!$A:$CC,10,0)</f>
        <v>Группа С</v>
      </c>
      <c r="AB13" s="16">
        <f>VLOOKUP($A:$A,'[3]данные ру Грузы'!$A:$CC,11,0)</f>
        <v>301</v>
      </c>
      <c r="AC13" s="16" t="str">
        <f>VLOOKUP($A:$A,'[3]данные ру Грузы'!$A:$CC,13,0)</f>
        <v>Не является признаком отнесения к МТК</v>
      </c>
      <c r="AD13" s="16" t="str">
        <f>VLOOKUP($A:$A,'[3]данные ру Грузы'!$A:$CC,12,0)</f>
        <v>Не является признаком отнесения к МТК</v>
      </c>
      <c r="AE13" s="16">
        <f>VLOOKUP(A:A,[2]Данные_УА!$A:$BF,37,0)</f>
        <v>0</v>
      </c>
      <c r="AF13" s="16">
        <f>VLOOKUP(A:A,[2]Данные_УА!$A:$BF,41,0)</f>
        <v>5</v>
      </c>
      <c r="AG13" s="16">
        <f>VLOOKUP(A:A,[2]Данные_УА!$A:$BF,45,0)</f>
        <v>0</v>
      </c>
      <c r="AH13" s="16">
        <f>VLOOKUP(A:A,[2]Данные_УА!$A:$BF,49,0)</f>
        <v>5</v>
      </c>
      <c r="AI13" s="16">
        <f>VLOOKUP(A:A,[2]Данные_УА!$A:$BF,53,0)</f>
        <v>900</v>
      </c>
      <c r="AJ13" s="16">
        <f>VLOOKUP(A:A,[2]Данные_УА!$A:$BF,57,0)</f>
        <v>25</v>
      </c>
      <c r="AK13" s="17">
        <f>VLOOKUP(A:A,[2]Данные_УА!$A:$BF,38,0)</f>
        <v>0</v>
      </c>
      <c r="AL13" s="17">
        <f>VLOOKUP(A:A,[2]Данные_УА!$A:$BF,42,0)</f>
        <v>0</v>
      </c>
      <c r="AM13" s="17">
        <f>VLOOKUP(A:A,[2]Данные_УА!$A:$BF,46,0)</f>
        <v>0</v>
      </c>
      <c r="AN13" s="17">
        <f>VLOOKUP(A:A,[2]Данные_УА!$A:$BF,50,0)</f>
        <v>0</v>
      </c>
      <c r="AO13" s="17">
        <f>VLOOKUP(A:A,[2]Данные_УА!$A:$BF,54,0)</f>
        <v>0</v>
      </c>
      <c r="AP13" s="18">
        <f>VLOOKUP(A:A,[2]Данные_УА!$A:$BF,58,0)</f>
        <v>0</v>
      </c>
      <c r="AQ13" s="19">
        <f>VLOOKUP($A:$A,'[3]данные ру ТС'!$A:$CZ,22,0)</f>
        <v>5</v>
      </c>
      <c r="AR13" s="19">
        <f>VLOOKUP($A:$A,'[3]данные ру ТС'!$A:$CZ,27,0)</f>
        <v>62</v>
      </c>
      <c r="AS13" s="19">
        <f>VLOOKUP($A:$A,'[3]данные ру ТС'!$A:$CZ,32,0)</f>
        <v>0</v>
      </c>
      <c r="AT13" s="19">
        <f>VLOOKUP($A:$A,'[3]данные ру ТС'!$A:$CZ,33,0)</f>
        <v>67</v>
      </c>
      <c r="AU13" s="19">
        <f>VLOOKUP($A:$A,'[3]данные ру ТС'!$A:$CZ,38,0)</f>
        <v>1</v>
      </c>
      <c r="AV13" s="19">
        <f>VLOOKUP($A:$A,'[3]данные ру ТС'!$A:$CZ,43,0)</f>
        <v>53</v>
      </c>
      <c r="AW13" s="19">
        <f>VLOOKUP($A:$A,'[3]данные ру ТС'!$A:$CZ,48,0)</f>
        <v>0</v>
      </c>
      <c r="AX13" s="19">
        <f>VLOOKUP($A:$A,'[3]данные ру ТС'!$A:$CZ,49,0)</f>
        <v>54</v>
      </c>
      <c r="AY13" s="19">
        <f>VLOOKUP($A:$A,'[3]данные ру ТС'!$A:$CZ,54,0)</f>
        <v>1</v>
      </c>
      <c r="AZ13" s="19">
        <f>VLOOKUP($A:$A,'[3]данные ру ТС'!$A:$CZ,59,0)</f>
        <v>69</v>
      </c>
      <c r="BA13" s="19">
        <f>VLOOKUP($A:$A,'[3]данные ру ТС'!$A:$CZ,64,0)</f>
        <v>0</v>
      </c>
      <c r="BB13" s="19">
        <f>VLOOKUP($A:$A,'[3]данные ру ТС'!$A:$CZ,65,0)</f>
        <v>70</v>
      </c>
      <c r="BC13" s="19">
        <f>VLOOKUP($A:$A,'[3]данные ру ТС'!$A:$CZ,78,0)</f>
        <v>0</v>
      </c>
      <c r="BD13" s="19">
        <f>VLOOKUP($A:$A,'[3]данные ру ТС'!$A:$CZ,83,0)</f>
        <v>10</v>
      </c>
      <c r="BE13" s="19">
        <f>VLOOKUP($A:$A,'[3]данные ру ТС'!$A:$CZ,88,0)</f>
        <v>0</v>
      </c>
      <c r="BF13" s="19">
        <f>VLOOKUP($A:$A,'[3]данные ру ТС'!$A:$CZ,89,0)</f>
        <v>10</v>
      </c>
      <c r="BG13" s="19">
        <f>VLOOKUP($A:$A,'[3]данные ру ТС'!$A:$FD,126,0)</f>
        <v>3</v>
      </c>
      <c r="BH13" s="19">
        <f>VLOOKUP($A:$A,'[3]данные ру ТС'!$A:$FD,127,0)</f>
        <v>19</v>
      </c>
      <c r="BI13" s="19">
        <f>VLOOKUP($A:$A,'[3]данные ру ТС'!$A:$FD,128,0)</f>
        <v>0</v>
      </c>
      <c r="BJ13" s="19">
        <f>VLOOKUP($A:$A,'[3]данные ру ТС'!$A:$FD,129,0)</f>
        <v>22</v>
      </c>
      <c r="BK13" s="19">
        <f>VLOOKUP($A:$A,'[3]данные ру ТС'!$A:$FD,142,0)</f>
        <v>0</v>
      </c>
      <c r="BL13" s="19">
        <f>VLOOKUP($A:$A,'[3]данные ру ТС'!$A:$FD,155,0)</f>
        <v>13</v>
      </c>
      <c r="BM13" s="19">
        <f>VLOOKUP($A:$A,'[3]данные ру ТС'!$A:$FW,168,0)</f>
        <v>0</v>
      </c>
      <c r="BN13" s="19">
        <f>Таблица2[[#This Row],[ЛТС 2022 (факт)]]+Таблица2[[#This Row],[ПТС 2022 (факт)]]+Таблица2[[#This Row],[ГТС 2022 (факт)]]</f>
        <v>13</v>
      </c>
      <c r="BO13" s="20">
        <f>VLOOKUP($A:$A,'[3]данные ру ФЛ'!$A:$DL,27,0)</f>
        <v>325</v>
      </c>
      <c r="BP13" s="20">
        <f>VLOOKUP($A:$A,'[3]данные ру ФЛ'!$A:$DL,40,0)</f>
        <v>285</v>
      </c>
      <c r="BQ13" s="20">
        <f>VLOOKUP($A:$A,'[3]данные ру ФЛ'!$A:$DL,53,0)</f>
        <v>494</v>
      </c>
      <c r="BR13" s="20">
        <f>VLOOKUP($A:$A,'[3]данные ру ФЛ'!$A:$DL,74,0)</f>
        <v>78</v>
      </c>
      <c r="BS13" s="20">
        <f>VLOOKUP($A:$A,'[3]данные ру ФЛ'!$A:$DL,95,0)</f>
        <v>80</v>
      </c>
      <c r="BT13" s="20">
        <f>VLOOKUP($A:$A,'[3]данные ру ФЛ'!$A:$DL,116,0)</f>
        <v>108</v>
      </c>
      <c r="BU13" s="21">
        <f>VLOOKUP($A:$A,'[3]данные ру Грузы'!$A:$CR,31,0)</f>
        <v>0</v>
      </c>
      <c r="BV13" s="21">
        <f>VLOOKUP($A:$A,'[3]данные ру Грузы'!$A:$CR,44,0)</f>
        <v>2</v>
      </c>
      <c r="BW13" s="21">
        <f>VLOOKUP($A:$A,'[3]данные ру Грузы'!$A:$CR,57,0)</f>
        <v>12</v>
      </c>
      <c r="BX13" s="21">
        <f>VLOOKUP($A:$A,'[3]данные ру Грузы'!$A:$CR,70,0)</f>
        <v>10.7</v>
      </c>
      <c r="BY13" s="21">
        <f>VLOOKUP($A:$A,'[3]данные ру Грузы'!$A:$CR,83,0)</f>
        <v>10.7</v>
      </c>
      <c r="BZ13" s="21">
        <f>VLOOKUP($A:$A,'[3]данные ру Грузы'!$A:$CR,96,0)</f>
        <v>0.12</v>
      </c>
      <c r="CA13" s="22" t="str">
        <f>VLOOKUP(A:A,[2]Данные_УА!$A:$BO,60,0)</f>
        <v>да</v>
      </c>
      <c r="CB13" s="23" t="str">
        <f>VLOOKUP(A:A,[2]Данные_УА!$A:$BO,61,0)</f>
        <v>да</v>
      </c>
      <c r="CC13" s="23" t="str">
        <f>VLOOKUP(A:A,[2]Данные_УА!$A:$BO,62,0)</f>
        <v>да</v>
      </c>
      <c r="CD13" s="23" t="str">
        <f>VLOOKUP(A:A,[2]Данные_УА!$A:$BO,63,0)</f>
        <v>да</v>
      </c>
      <c r="CE13" s="23" t="str">
        <f>VLOOKUP(A:A,[2]Данные_УА!$A:$BO,64,0)</f>
        <v>да</v>
      </c>
      <c r="CF13" s="23" t="str">
        <f>VLOOKUP(A:A,[2]Данные_УА!$A:$BO,65,0)</f>
        <v>нет</v>
      </c>
    </row>
    <row r="14" spans="1:84" s="12" customFormat="1" ht="11.25" x14ac:dyDescent="0.2">
      <c r="A14" s="12" t="s">
        <v>266</v>
      </c>
      <c r="B14" s="12" t="str">
        <f>VLOOKUP(A:A,[1]Перечень_ПП!$A:$X,3,0)</f>
        <v>Сочинский</v>
      </c>
      <c r="C14" s="13" t="str">
        <f>VLOOKUP(A:A,[1]Перечень_ПП!$A:$X,4,0)</f>
        <v>МПП</v>
      </c>
      <c r="D14" s="13" t="str">
        <f>VLOOKUP(A:A,[1]Перечень_ПП!$A:$X,5,0)</f>
        <v>МПП</v>
      </c>
      <c r="E14" s="12" t="str">
        <f>VLOOKUP(A:A,[1]Перечень_ПП!$A:$X,6,0)</f>
        <v>Анапа</v>
      </c>
      <c r="F14" s="12" t="str">
        <f>VLOOKUP(A:A,[1]Перечень_ПП!$A:$X,23,0)</f>
        <v>установлен</v>
      </c>
      <c r="G14" s="13" t="str">
        <f>VLOOKUP(A:A,[1]Перечень_ПП!$A:$X,21,0)</f>
        <v>да</v>
      </c>
      <c r="H14" s="13" t="s">
        <v>524</v>
      </c>
      <c r="I14" s="14" t="str">
        <f>VLOOKUP(A:A,[1]Перечень_ПП!$A:$X,22,0)</f>
        <v>функционирует</v>
      </c>
      <c r="J14" s="15" t="str">
        <f>VLOOKUP(A:A,[2]Данные_УА!$A:$BF,24,0)</f>
        <v>круглосуточно</v>
      </c>
      <c r="K14" s="13" t="str">
        <f>VLOOKUP(A:A,[1]Перечень_ПП!$A:$X,7,0)</f>
        <v>морской</v>
      </c>
      <c r="L14" s="13" t="str">
        <f>VLOOKUP(A:A,[1]Перечень_ПП!$A:$X,8,0)</f>
        <v>не определен</v>
      </c>
      <c r="M14" s="13" t="str">
        <f>VLOOKUP(A:A,[1]Перечень_ПП!$A:$X,9,0)</f>
        <v>грузо-пассажирский</v>
      </c>
      <c r="N14" s="13" t="str">
        <f>VLOOKUP(A:A,[1]Перечень_ПП!$A:$X,10,0)</f>
        <v>постоянный</v>
      </c>
      <c r="O14" s="13" t="str">
        <f>VLOOKUP(A:A,[1]Перечень_ПП!$A:$X,11,0)</f>
        <v>многосторонний</v>
      </c>
      <c r="P14" s="13" t="str">
        <f>VLOOKUP(A:A,[1]Перечень_ПП!$A:$X,12,0)</f>
        <v>не определен</v>
      </c>
      <c r="Q14" s="13" t="str">
        <f>VLOOKUP(A:A,[1]Перечень_ПП!$A:$X,13,0)</f>
        <v>нет</v>
      </c>
      <c r="R14" s="13" t="str">
        <f>VLOOKUP(A:A,[1]Перечень_ПП!$A:$X,14,0)</f>
        <v>нет</v>
      </c>
      <c r="S14" s="13" t="str">
        <f>VLOOKUP(A:A,[1]Перечень_ПП!$A:$X,15,0)</f>
        <v>да</v>
      </c>
      <c r="T14" s="13" t="str">
        <f>VLOOKUP(A:A,[1]Перечень_ПП!$A:$X,16,0)</f>
        <v>не применимо</v>
      </c>
      <c r="U14" s="12" t="str">
        <f>VLOOKUP(A:A,[1]Перечень_ПП!$A:$X,17,0)</f>
        <v>не применимо</v>
      </c>
      <c r="V14" s="13" t="str">
        <f>VLOOKUP(A:A,[1]Перечень_ПП!$A:$X,18,0)</f>
        <v>ЮФО</v>
      </c>
      <c r="W14" s="12" t="str">
        <f>VLOOKUP(A:A,[1]Перечень_ПП!$A:$X,19,0)</f>
        <v>Краснодарский край</v>
      </c>
      <c r="X14" s="14" t="str">
        <f>VLOOKUP(A:A,[1]Перечень_ПП!$A:$X,20,0)</f>
        <v>Краснодарский край, г. Анапа, ул. Ленина, 1</v>
      </c>
      <c r="Y14" s="14">
        <f>VLOOKUP(A:A,[2]ДОРОГИ!$A:$BX,24,0)</f>
        <v>0</v>
      </c>
      <c r="Z14" s="14">
        <f>VLOOKUP(A:A,[2]ДОРОГИ!$A:$BX,25,0)</f>
        <v>0</v>
      </c>
      <c r="AA14" s="16" t="str">
        <f>VLOOKUP($A:$A,'[3]данные ру Грузы'!$A:$CC,10,0)</f>
        <v>Группа В</v>
      </c>
      <c r="AB14" s="16">
        <f>VLOOKUP($A:$A,'[3]данные ру Грузы'!$A:$CC,11,0)</f>
        <v>83</v>
      </c>
      <c r="AC14" s="16" t="str">
        <f>VLOOKUP($A:$A,'[3]данные ру Грузы'!$A:$CC,13,0)</f>
        <v>Морской</v>
      </c>
      <c r="AD14" s="16" t="str">
        <f>VLOOKUP($A:$A,'[3]данные ру Грузы'!$A:$CC,12,0)</f>
        <v>АЧБ</v>
      </c>
      <c r="AE14" s="16">
        <f>VLOOKUP(A:A,[2]Данные_УА!$A:$BF,37,0)</f>
        <v>2</v>
      </c>
      <c r="AF14" s="16">
        <f>VLOOKUP(A:A,[2]Данные_УА!$A:$BF,41,0)</f>
        <v>0</v>
      </c>
      <c r="AG14" s="16">
        <f>VLOOKUP(A:A,[2]Данные_УА!$A:$BF,45,0)</f>
        <v>0</v>
      </c>
      <c r="AH14" s="16">
        <f>VLOOKUP(A:A,[2]Данные_УА!$A:$BF,49,0)</f>
        <v>2</v>
      </c>
      <c r="AI14" s="16">
        <f>VLOOKUP(A:A,[2]Данные_УА!$A:$BF,53,0)</f>
        <v>0</v>
      </c>
      <c r="AJ14" s="16">
        <f>VLOOKUP(A:A,[2]Данные_УА!$A:$BF,57,0)</f>
        <v>1024.6575342465753</v>
      </c>
      <c r="AK14" s="17">
        <f>VLOOKUP(A:A,[2]Данные_УА!$A:$BF,38,0)</f>
        <v>730</v>
      </c>
      <c r="AL14" s="17">
        <f>VLOOKUP(A:A,[2]Данные_УА!$A:$BF,42,0)</f>
        <v>0</v>
      </c>
      <c r="AM14" s="17">
        <f>VLOOKUP(A:A,[2]Данные_УА!$A:$BF,46,0)</f>
        <v>0</v>
      </c>
      <c r="AN14" s="17">
        <f>VLOOKUP(A:A,[2]Данные_УА!$A:$BF,50,0)</f>
        <v>730</v>
      </c>
      <c r="AO14" s="17">
        <f>VLOOKUP(A:A,[2]Данные_УА!$A:$BF,54,0)</f>
        <v>0</v>
      </c>
      <c r="AP14" s="18">
        <f>VLOOKUP(A:A,[2]Данные_УА!$A:$BF,58,0)</f>
        <v>374000</v>
      </c>
      <c r="AQ14" s="19">
        <f>VLOOKUP($A:$A,'[3]данные ру ТС'!$A:$CZ,22,0)</f>
        <v>114</v>
      </c>
      <c r="AR14" s="19">
        <f>VLOOKUP($A:$A,'[3]данные ру ТС'!$A:$CZ,27,0)</f>
        <v>45</v>
      </c>
      <c r="AS14" s="19">
        <f>VLOOKUP($A:$A,'[3]данные ру ТС'!$A:$CZ,32,0)</f>
        <v>0</v>
      </c>
      <c r="AT14" s="19">
        <f>VLOOKUP($A:$A,'[3]данные ру ТС'!$A:$CZ,33,0)</f>
        <v>159</v>
      </c>
      <c r="AU14" s="19">
        <f>VLOOKUP($A:$A,'[3]данные ру ТС'!$A:$CZ,38,0)</f>
        <v>10</v>
      </c>
      <c r="AV14" s="19">
        <f>VLOOKUP($A:$A,'[3]данные ру ТС'!$A:$CZ,43,0)</f>
        <v>20</v>
      </c>
      <c r="AW14" s="19">
        <f>VLOOKUP($A:$A,'[3]данные ру ТС'!$A:$CZ,48,0)</f>
        <v>0</v>
      </c>
      <c r="AX14" s="19">
        <f>VLOOKUP($A:$A,'[3]данные ру ТС'!$A:$CZ,49,0)</f>
        <v>30</v>
      </c>
      <c r="AY14" s="19">
        <f>VLOOKUP($A:$A,'[3]данные ру ТС'!$A:$CZ,54,0)</f>
        <v>12</v>
      </c>
      <c r="AZ14" s="19">
        <f>VLOOKUP($A:$A,'[3]данные ру ТС'!$A:$CZ,59,0)</f>
        <v>37</v>
      </c>
      <c r="BA14" s="19">
        <f>VLOOKUP($A:$A,'[3]данные ру ТС'!$A:$CZ,64,0)</f>
        <v>0</v>
      </c>
      <c r="BB14" s="19">
        <f>VLOOKUP($A:$A,'[3]данные ру ТС'!$A:$CZ,65,0)</f>
        <v>49</v>
      </c>
      <c r="BC14" s="19">
        <f>VLOOKUP($A:$A,'[3]данные ру ТС'!$A:$CZ,78,0)</f>
        <v>5</v>
      </c>
      <c r="BD14" s="19">
        <f>VLOOKUP($A:$A,'[3]данные ру ТС'!$A:$CZ,83,0)</f>
        <v>8</v>
      </c>
      <c r="BE14" s="19">
        <f>VLOOKUP($A:$A,'[3]данные ру ТС'!$A:$CZ,88,0)</f>
        <v>0</v>
      </c>
      <c r="BF14" s="19">
        <f>VLOOKUP($A:$A,'[3]данные ру ТС'!$A:$CZ,89,0)</f>
        <v>13</v>
      </c>
      <c r="BG14" s="19">
        <f>VLOOKUP($A:$A,'[3]данные ру ТС'!$A:$FD,126,0)</f>
        <v>0</v>
      </c>
      <c r="BH14" s="19">
        <f>VLOOKUP($A:$A,'[3]данные ру ТС'!$A:$FD,127,0)</f>
        <v>29</v>
      </c>
      <c r="BI14" s="19">
        <f>VLOOKUP($A:$A,'[3]данные ру ТС'!$A:$FD,128,0)</f>
        <v>0</v>
      </c>
      <c r="BJ14" s="19">
        <f>VLOOKUP($A:$A,'[3]данные ру ТС'!$A:$FD,129,0)</f>
        <v>29</v>
      </c>
      <c r="BK14" s="19">
        <f>VLOOKUP($A:$A,'[3]данные ру ТС'!$A:$FD,142,0)</f>
        <v>43</v>
      </c>
      <c r="BL14" s="19">
        <f>VLOOKUP($A:$A,'[3]данные ру ТС'!$A:$FD,155,0)</f>
        <v>72</v>
      </c>
      <c r="BM14" s="19">
        <f>VLOOKUP($A:$A,'[3]данные ру ТС'!$A:$FW,168,0)</f>
        <v>0</v>
      </c>
      <c r="BN14" s="19">
        <f>Таблица2[[#This Row],[ЛТС 2022 (факт)]]+Таблица2[[#This Row],[ПТС 2022 (факт)]]+Таблица2[[#This Row],[ГТС 2022 (факт)]]</f>
        <v>115</v>
      </c>
      <c r="BO14" s="20">
        <f>VLOOKUP($A:$A,'[3]данные ру ФЛ'!$A:$DL,27,0)</f>
        <v>3546</v>
      </c>
      <c r="BP14" s="20">
        <f>VLOOKUP($A:$A,'[3]данные ру ФЛ'!$A:$DL,40,0)</f>
        <v>417</v>
      </c>
      <c r="BQ14" s="20">
        <f>VLOOKUP($A:$A,'[3]данные ру ФЛ'!$A:$DL,53,0)</f>
        <v>616</v>
      </c>
      <c r="BR14" s="20">
        <f>VLOOKUP($A:$A,'[3]данные ру ФЛ'!$A:$DL,74,0)</f>
        <v>187</v>
      </c>
      <c r="BS14" s="20">
        <f>VLOOKUP($A:$A,'[3]данные ру ФЛ'!$A:$DL,95,0)</f>
        <v>228</v>
      </c>
      <c r="BT14" s="20">
        <f>VLOOKUP($A:$A,'[3]данные ру ФЛ'!$A:$DL,116,0)</f>
        <v>4164</v>
      </c>
      <c r="BU14" s="21">
        <f>VLOOKUP($A:$A,'[3]данные ру Грузы'!$A:$CR,31,0)</f>
        <v>40404.800000000003</v>
      </c>
      <c r="BV14" s="21">
        <f>VLOOKUP($A:$A,'[3]данные ру Грузы'!$A:$CR,44,0)</f>
        <v>27629.71</v>
      </c>
      <c r="BW14" s="21">
        <f>VLOOKUP($A:$A,'[3]данные ру Грузы'!$A:$CR,57,0)</f>
        <v>15800.4</v>
      </c>
      <c r="BX14" s="21">
        <f>VLOOKUP($A:$A,'[3]данные ру Грузы'!$A:$CR,70,0)</f>
        <v>8828.3619999999992</v>
      </c>
      <c r="BY14" s="21">
        <f>VLOOKUP($A:$A,'[3]данные ру Грузы'!$A:$CR,83,0)</f>
        <v>9246.8920000000016</v>
      </c>
      <c r="BZ14" s="21">
        <f>VLOOKUP($A:$A,'[3]данные ру Грузы'!$A:$CR,96,0)</f>
        <v>298.37</v>
      </c>
      <c r="CA14" s="22" t="str">
        <f>VLOOKUP(A:A,[2]Данные_УА!$A:$BO,60,0)</f>
        <v>да</v>
      </c>
      <c r="CB14" s="23" t="str">
        <f>VLOOKUP(A:A,[2]Данные_УА!$A:$BO,61,0)</f>
        <v>да</v>
      </c>
      <c r="CC14" s="23" t="str">
        <f>VLOOKUP(A:A,[2]Данные_УА!$A:$BO,62,0)</f>
        <v>да</v>
      </c>
      <c r="CD14" s="23" t="str">
        <f>VLOOKUP(A:A,[2]Данные_УА!$A:$BO,63,0)</f>
        <v>да</v>
      </c>
      <c r="CE14" s="23" t="str">
        <f>VLOOKUP(A:A,[2]Данные_УА!$A:$BO,64,0)</f>
        <v>да</v>
      </c>
      <c r="CF14" s="23" t="str">
        <f>VLOOKUP(A:A,[2]Данные_УА!$A:$BO,65,0)</f>
        <v>нет</v>
      </c>
    </row>
    <row r="15" spans="1:84" s="12" customFormat="1" ht="11.25" x14ac:dyDescent="0.2">
      <c r="A15" s="12" t="s">
        <v>262</v>
      </c>
      <c r="B15" s="12" t="str">
        <f>VLOOKUP(A:A,[1]Перечень_ПП!$A:$X,3,0)</f>
        <v>Сочинский</v>
      </c>
      <c r="C15" s="13" t="str">
        <f>VLOOKUP(A:A,[1]Перечень_ПП!$A:$X,4,0)</f>
        <v>ВПП</v>
      </c>
      <c r="D15" s="13" t="str">
        <f>VLOOKUP(A:A,[1]Перечень_ПП!$A:$X,5,0)</f>
        <v>ВПП</v>
      </c>
      <c r="E15" s="12" t="str">
        <f>VLOOKUP(A:A,[1]Перечень_ПП!$A:$X,6,0)</f>
        <v>Анапа (Витязево)</v>
      </c>
      <c r="F15" s="12" t="str">
        <f>VLOOKUP(A:A,[1]Перечень_ПП!$A:$X,23,0)</f>
        <v>установлен</v>
      </c>
      <c r="G15" s="13" t="str">
        <f>VLOOKUP(A:A,[1]Перечень_ПП!$A:$X,21,0)</f>
        <v>да</v>
      </c>
      <c r="H15" s="13" t="s">
        <v>524</v>
      </c>
      <c r="I15" s="14" t="str">
        <f>VLOOKUP(A:A,[1]Перечень_ПП!$A:$X,22,0)</f>
        <v>функционирует</v>
      </c>
      <c r="J15" s="15" t="str">
        <f>VLOOKUP(A:A,[2]Данные_УА!$A:$BF,24,0)</f>
        <v>зимний период-ежедневно с 08.00 до 20.00, летний период-ежедневно с 07.30 до 22.30</v>
      </c>
      <c r="K15" s="13" t="str">
        <f>VLOOKUP(A:A,[1]Перечень_ПП!$A:$X,7,0)</f>
        <v>воздушный</v>
      </c>
      <c r="L15" s="13" t="str">
        <f>VLOOKUP(A:A,[1]Перечень_ПП!$A:$X,8,0)</f>
        <v>не определен</v>
      </c>
      <c r="M15" s="13" t="str">
        <f>VLOOKUP(A:A,[1]Перечень_ПП!$A:$X,9,0)</f>
        <v>грузо-пассажирский</v>
      </c>
      <c r="N15" s="13" t="str">
        <f>VLOOKUP(A:A,[1]Перечень_ПП!$A:$X,10,0)</f>
        <v>работающий на нерегулярной основе</v>
      </c>
      <c r="O15" s="13" t="str">
        <f>VLOOKUP(A:A,[1]Перечень_ПП!$A:$X,11,0)</f>
        <v>многосторонний</v>
      </c>
      <c r="P15" s="13" t="str">
        <f>VLOOKUP(A:A,[1]Перечень_ПП!$A:$X,12,0)</f>
        <v>не определен</v>
      </c>
      <c r="Q15" s="13" t="str">
        <f>VLOOKUP(A:A,[1]Перечень_ПП!$A:$X,13,0)</f>
        <v>нет</v>
      </c>
      <c r="R15" s="13" t="str">
        <f>VLOOKUP(A:A,[1]Перечень_ПП!$A:$X,14,0)</f>
        <v>нет</v>
      </c>
      <c r="S15" s="13" t="str">
        <f>VLOOKUP(A:A,[1]Перечень_ПП!$A:$X,15,0)</f>
        <v>да</v>
      </c>
      <c r="T15" s="13" t="str">
        <f>VLOOKUP(A:A,[1]Перечень_ПП!$A:$X,16,0)</f>
        <v>не применимо</v>
      </c>
      <c r="U15" s="12" t="str">
        <f>VLOOKUP(A:A,[1]Перечень_ПП!$A:$X,17,0)</f>
        <v>не применимо</v>
      </c>
      <c r="V15" s="13" t="str">
        <f>VLOOKUP(A:A,[1]Перечень_ПП!$A:$X,18,0)</f>
        <v>ЮФО</v>
      </c>
      <c r="W15" s="12" t="str">
        <f>VLOOKUP(A:A,[1]Перечень_ПП!$A:$X,19,0)</f>
        <v>Краснодарский край</v>
      </c>
      <c r="X15" s="14" t="str">
        <f>VLOOKUP(A:A,[1]Перечень_ПП!$A:$X,20,0)</f>
        <v>Краснодарский край, г. Анапа -7, аэропорт</v>
      </c>
      <c r="Y15" s="14">
        <f>VLOOKUP(A:A,[2]ДОРОГИ!$A:$BX,24,0)</f>
        <v>0</v>
      </c>
      <c r="Z15" s="14">
        <f>VLOOKUP(A:A,[2]ДОРОГИ!$A:$BX,25,0)</f>
        <v>0</v>
      </c>
      <c r="AA15" s="16" t="str">
        <f>VLOOKUP($A:$A,'[3]данные ру Грузы'!$A:$CC,10,0)</f>
        <v>Группа В</v>
      </c>
      <c r="AB15" s="16">
        <f>VLOOKUP($A:$A,'[3]данные ру Грузы'!$A:$CC,11,0)</f>
        <v>199</v>
      </c>
      <c r="AC15" s="16" t="str">
        <f>VLOOKUP($A:$A,'[3]данные ру Грузы'!$A:$CC,13,0)</f>
        <v>Не является признаком отнесения к МТК</v>
      </c>
      <c r="AD15" s="16" t="str">
        <f>VLOOKUP($A:$A,'[3]данные ру Грузы'!$A:$CC,12,0)</f>
        <v>Не является признаком отнесения к МТК</v>
      </c>
      <c r="AE15" s="16">
        <f>VLOOKUP(A:A,[2]Данные_УА!$A:$BF,37,0)</f>
        <v>0</v>
      </c>
      <c r="AF15" s="16">
        <f>VLOOKUP(A:A,[2]Данные_УА!$A:$BF,41,0)</f>
        <v>4</v>
      </c>
      <c r="AG15" s="16">
        <f>VLOOKUP(A:A,[2]Данные_УА!$A:$BF,45,0)</f>
        <v>0</v>
      </c>
      <c r="AH15" s="16">
        <f>VLOOKUP(A:A,[2]Данные_УА!$A:$BF,49,0)</f>
        <v>4</v>
      </c>
      <c r="AI15" s="16" t="str">
        <f>VLOOKUP(A:A,[2]Данные_УА!$A:$BF,53,0)</f>
        <v>480/600</v>
      </c>
      <c r="AJ15" s="16">
        <f>VLOOKUP(A:A,[2]Данные_УА!$A:$BF,57,0)</f>
        <v>10</v>
      </c>
      <c r="AK15" s="17">
        <f>VLOOKUP(A:A,[2]Данные_УА!$A:$BF,38,0)</f>
        <v>0</v>
      </c>
      <c r="AL15" s="17">
        <f>VLOOKUP(A:A,[2]Данные_УА!$A:$BF,42,0)</f>
        <v>0</v>
      </c>
      <c r="AM15" s="17">
        <f>VLOOKUP(A:A,[2]Данные_УА!$A:$BF,46,0)</f>
        <v>0</v>
      </c>
      <c r="AN15" s="17">
        <f>VLOOKUP(A:A,[2]Данные_УА!$A:$BF,50,0)</f>
        <v>0</v>
      </c>
      <c r="AO15" s="17">
        <f>VLOOKUP(A:A,[2]Данные_УА!$A:$BF,54,0)</f>
        <v>0</v>
      </c>
      <c r="AP15" s="18">
        <f>VLOOKUP(A:A,[2]Данные_УА!$A:$BF,58,0)</f>
        <v>0</v>
      </c>
      <c r="AQ15" s="19">
        <f>VLOOKUP($A:$A,'[3]данные ру ТС'!$A:$CZ,22,0)</f>
        <v>78</v>
      </c>
      <c r="AR15" s="19">
        <f>VLOOKUP($A:$A,'[3]данные ру ТС'!$A:$CZ,27,0)</f>
        <v>662</v>
      </c>
      <c r="AS15" s="19">
        <f>VLOOKUP($A:$A,'[3]данные ру ТС'!$A:$CZ,32,0)</f>
        <v>0</v>
      </c>
      <c r="AT15" s="19">
        <f>VLOOKUP($A:$A,'[3]данные ру ТС'!$A:$CZ,33,0)</f>
        <v>740</v>
      </c>
      <c r="AU15" s="19">
        <f>VLOOKUP($A:$A,'[3]данные ру ТС'!$A:$CZ,38,0)</f>
        <v>155</v>
      </c>
      <c r="AV15" s="19">
        <f>VLOOKUP($A:$A,'[3]данные ру ТС'!$A:$CZ,43,0)</f>
        <v>320</v>
      </c>
      <c r="AW15" s="19">
        <f>VLOOKUP($A:$A,'[3]данные ру ТС'!$A:$CZ,48,0)</f>
        <v>0</v>
      </c>
      <c r="AX15" s="19">
        <f>VLOOKUP($A:$A,'[3]данные ру ТС'!$A:$CZ,49,0)</f>
        <v>475</v>
      </c>
      <c r="AY15" s="19">
        <f>VLOOKUP($A:$A,'[3]данные ру ТС'!$A:$CZ,54,0)</f>
        <v>116</v>
      </c>
      <c r="AZ15" s="19">
        <f>VLOOKUP($A:$A,'[3]данные ру ТС'!$A:$CZ,59,0)</f>
        <v>434</v>
      </c>
      <c r="BA15" s="19">
        <f>VLOOKUP($A:$A,'[3]данные ру ТС'!$A:$CZ,64,0)</f>
        <v>0</v>
      </c>
      <c r="BB15" s="19">
        <f>VLOOKUP($A:$A,'[3]данные ру ТС'!$A:$CZ,65,0)</f>
        <v>550</v>
      </c>
      <c r="BC15" s="19">
        <f>VLOOKUP($A:$A,'[3]данные ру ТС'!$A:$CZ,78,0)</f>
        <v>0</v>
      </c>
      <c r="BD15" s="19">
        <f>VLOOKUP($A:$A,'[3]данные ру ТС'!$A:$CZ,83,0)</f>
        <v>335</v>
      </c>
      <c r="BE15" s="19">
        <f>VLOOKUP($A:$A,'[3]данные ру ТС'!$A:$CZ,88,0)</f>
        <v>0</v>
      </c>
      <c r="BF15" s="19">
        <f>VLOOKUP($A:$A,'[3]данные ру ТС'!$A:$CZ,89,0)</f>
        <v>335</v>
      </c>
      <c r="BG15" s="19">
        <f>VLOOKUP($A:$A,'[3]данные ру ТС'!$A:$FD,126,0)</f>
        <v>43</v>
      </c>
      <c r="BH15" s="19">
        <f>VLOOKUP($A:$A,'[3]данные ру ТС'!$A:$FD,127,0)</f>
        <v>485</v>
      </c>
      <c r="BI15" s="19">
        <f>VLOOKUP($A:$A,'[3]данные ру ТС'!$A:$FD,128,0)</f>
        <v>0</v>
      </c>
      <c r="BJ15" s="19">
        <f>VLOOKUP($A:$A,'[3]данные ру ТС'!$A:$FD,129,0)</f>
        <v>528</v>
      </c>
      <c r="BK15" s="19">
        <f>VLOOKUP($A:$A,'[3]данные ру ТС'!$A:$FD,142,0)</f>
        <v>8</v>
      </c>
      <c r="BL15" s="19">
        <f>VLOOKUP($A:$A,'[3]данные ру ТС'!$A:$FD,155,0)</f>
        <v>67</v>
      </c>
      <c r="BM15" s="19">
        <f>VLOOKUP($A:$A,'[3]данные ру ТС'!$A:$FW,168,0)</f>
        <v>0</v>
      </c>
      <c r="BN15" s="19">
        <f>Таблица2[[#This Row],[ЛТС 2022 (факт)]]+Таблица2[[#This Row],[ПТС 2022 (факт)]]+Таблица2[[#This Row],[ГТС 2022 (факт)]]</f>
        <v>75</v>
      </c>
      <c r="BO15" s="20">
        <f>VLOOKUP($A:$A,'[3]данные ру ФЛ'!$A:$DL,27,0)</f>
        <v>13087</v>
      </c>
      <c r="BP15" s="20">
        <f>VLOOKUP($A:$A,'[3]данные ру ФЛ'!$A:$DL,40,0)</f>
        <v>16328</v>
      </c>
      <c r="BQ15" s="20">
        <f>VLOOKUP($A:$A,'[3]данные ру ФЛ'!$A:$DL,53,0)</f>
        <v>24480</v>
      </c>
      <c r="BR15" s="20">
        <f>VLOOKUP($A:$A,'[3]данные ру ФЛ'!$A:$DL,74,0)</f>
        <v>20307</v>
      </c>
      <c r="BS15" s="20">
        <f>VLOOKUP($A:$A,'[3]данные ру ФЛ'!$A:$DL,95,0)</f>
        <v>21089</v>
      </c>
      <c r="BT15" s="20">
        <f>VLOOKUP($A:$A,'[3]данные ру ФЛ'!$A:$DL,116,0)</f>
        <v>5976</v>
      </c>
      <c r="BU15" s="21">
        <f>VLOOKUP($A:$A,'[3]данные ру Грузы'!$A:$CR,31,0)</f>
        <v>137.16299999999998</v>
      </c>
      <c r="BV15" s="21">
        <f>VLOOKUP($A:$A,'[3]данные ру Грузы'!$A:$CR,44,0)</f>
        <v>31.756</v>
      </c>
      <c r="BW15" s="21">
        <f>VLOOKUP($A:$A,'[3]данные ру Грузы'!$A:$CR,57,0)</f>
        <v>172.26999999999998</v>
      </c>
      <c r="BX15" s="21">
        <f>VLOOKUP($A:$A,'[3]данные ру Грузы'!$A:$CR,70,0)</f>
        <v>502.19999999999993</v>
      </c>
      <c r="BY15" s="21">
        <f>VLOOKUP($A:$A,'[3]данные ру Грузы'!$A:$CR,83,0)</f>
        <v>1065.394</v>
      </c>
      <c r="BZ15" s="21">
        <f>VLOOKUP($A:$A,'[3]данные ру Грузы'!$A:$CR,96,0)</f>
        <v>4.0000000000000001E-3</v>
      </c>
      <c r="CA15" s="22" t="str">
        <f>VLOOKUP(A:A,[2]Данные_УА!$A:$BO,60,0)</f>
        <v>да</v>
      </c>
      <c r="CB15" s="23" t="str">
        <f>VLOOKUP(A:A,[2]Данные_УА!$A:$BO,61,0)</f>
        <v>да</v>
      </c>
      <c r="CC15" s="23" t="str">
        <f>VLOOKUP(A:A,[2]Данные_УА!$A:$BO,62,0)</f>
        <v>да</v>
      </c>
      <c r="CD15" s="23" t="str">
        <f>VLOOKUP(A:A,[2]Данные_УА!$A:$BO,63,0)</f>
        <v>да</v>
      </c>
      <c r="CE15" s="23" t="str">
        <f>VLOOKUP(A:A,[2]Данные_УА!$A:$BO,64,0)</f>
        <v>да</v>
      </c>
      <c r="CF15" s="23" t="str">
        <f>VLOOKUP(A:A,[2]Данные_УА!$A:$BO,65,0)</f>
        <v>нет</v>
      </c>
    </row>
    <row r="16" spans="1:84" s="12" customFormat="1" ht="11.25" x14ac:dyDescent="0.2">
      <c r="A16" s="12" t="s">
        <v>126</v>
      </c>
      <c r="B16" s="12" t="str">
        <f>VLOOKUP(A:A,[1]Перечень_ПП!$A:$X,3,0)</f>
        <v>Крымский</v>
      </c>
      <c r="C16" s="13" t="str">
        <f>VLOOKUP(A:A,[1]Перечень_ПП!$A:$X,4,0)</f>
        <v>АПП</v>
      </c>
      <c r="D16" s="13" t="str">
        <f>VLOOKUP(A:A,[1]Перечень_ПП!$A:$X,5,0)</f>
        <v>МАПП</v>
      </c>
      <c r="E16" s="12" t="str">
        <f>VLOOKUP(A:A,[1]Перечень_ПП!$A:$X,6,0)</f>
        <v>Армянск</v>
      </c>
      <c r="F16" s="12" t="str">
        <f>VLOOKUP(A:A,[1]Перечень_ПП!$A:$X,23,0)</f>
        <v>установлен</v>
      </c>
      <c r="G16" s="13" t="str">
        <f>VLOOKUP(A:A,[1]Перечень_ПП!$A:$X,21,0)</f>
        <v>да</v>
      </c>
      <c r="H16" s="13" t="s">
        <v>524</v>
      </c>
      <c r="I16" s="14" t="str">
        <f>VLOOKUP(A:A,[1]Перечень_ПП!$A:$X,22,0)</f>
        <v>функционирует</v>
      </c>
      <c r="J16" s="15" t="str">
        <f>VLOOKUP(A:A,[2]Данные_УА!$A:$BF,24,0)</f>
        <v>круглосуточно</v>
      </c>
      <c r="K16" s="13" t="str">
        <f>VLOOKUP(A:A,[1]Перечень_ПП!$A:$X,7,0)</f>
        <v>автомобильный</v>
      </c>
      <c r="L16" s="13" t="str">
        <f>VLOOKUP(A:A,[1]Перечень_ПП!$A:$X,8,0)</f>
        <v>не определен</v>
      </c>
      <c r="M16" s="13" t="str">
        <f>VLOOKUP(A:A,[1]Перечень_ПП!$A:$X,9,0)</f>
        <v>грузо-пассажирский</v>
      </c>
      <c r="N16" s="13" t="str">
        <f>VLOOKUP(A:A,[1]Перечень_ПП!$A:$X,10,0)</f>
        <v>постоянный</v>
      </c>
      <c r="O16" s="13" t="str">
        <f>VLOOKUP(A:A,[1]Перечень_ПП!$A:$X,11,0)</f>
        <v>многосторонний</v>
      </c>
      <c r="P16" s="13" t="str">
        <f>VLOOKUP(A:A,[1]Перечень_ПП!$A:$X,12,0)</f>
        <v>не определен</v>
      </c>
      <c r="Q16" s="13" t="str">
        <f>VLOOKUP(A:A,[1]Перечень_ПП!$A:$X,13,0)</f>
        <v>да</v>
      </c>
      <c r="R16" s="13" t="str">
        <f>VLOOKUP(A:A,[1]Перечень_ПП!$A:$X,14,0)</f>
        <v>нет</v>
      </c>
      <c r="S16" s="13" t="str">
        <f>VLOOKUP(A:A,[1]Перечень_ПП!$A:$X,15,0)</f>
        <v>да</v>
      </c>
      <c r="T16" s="13" t="str">
        <f>VLOOKUP(A:A,[1]Перечень_ПП!$A:$X,16,0)</f>
        <v>не применимо (Херсонская обл.)</v>
      </c>
      <c r="U16" s="12" t="str">
        <f>VLOOKUP(A:A,[1]Перечень_ПП!$A:$X,17,0)</f>
        <v>«Контрольный пункт въезда-выезда» Каланчак</v>
      </c>
      <c r="V16" s="13" t="str">
        <f>VLOOKUP(A:A,[1]Перечень_ПП!$A:$X,18,0)</f>
        <v>ЮФО</v>
      </c>
      <c r="W16" s="12" t="str">
        <f>VLOOKUP(A:A,[1]Перечень_ПП!$A:$X,19,0)</f>
        <v>Республика Крым</v>
      </c>
      <c r="X16" s="14" t="str">
        <f>VLOOKUP(A:A,[1]Перечень_ПП!$A:$X,20,0)</f>
        <v>Республика Крым, 114 км автодороги М17 «Херсон-Джанкой-Феодосия-Керчь», МАПП Армянск</v>
      </c>
      <c r="Y16" s="14" t="str">
        <f>VLOOKUP(A:A,[2]ДОРОГИ!$A:$BX,24,0)</f>
        <v>региональная</v>
      </c>
      <c r="Z16" s="14" t="str">
        <f>VLOOKUP(A:A,[2]ДОРОГИ!$A:$BX,25,0)</f>
        <v>35 ОП РЗ 35А-001
(Е-97) граница с Украиной - Джанкой - Феодосия - Керчь</v>
      </c>
      <c r="AA16" s="16" t="str">
        <f>VLOOKUP($A:$A,'[3]данные ру Грузы'!$A:$CC,10,0)</f>
        <v>Группа С</v>
      </c>
      <c r="AB16" s="16">
        <f>VLOOKUP($A:$A,'[3]данные ру Грузы'!$A:$CC,11,0)</f>
        <v>203</v>
      </c>
      <c r="AC16" s="16" t="str">
        <f>VLOOKUP($A:$A,'[3]данные ру Грузы'!$A:$CC,13,0)</f>
        <v>Сухопутный</v>
      </c>
      <c r="AD16" s="16" t="str">
        <f>VLOOKUP($A:$A,'[3]данные ру Грузы'!$A:$CC,12,0)</f>
        <v>Западный</v>
      </c>
      <c r="AE16" s="16">
        <f>VLOOKUP(A:A,[2]Данные_УА!$A:$BF,37,0)</f>
        <v>30</v>
      </c>
      <c r="AF16" s="16">
        <f>VLOOKUP(A:A,[2]Данные_УА!$A:$BF,41,0)</f>
        <v>30</v>
      </c>
      <c r="AG16" s="16">
        <f>VLOOKUP(A:A,[2]Данные_УА!$A:$BF,45,0)</f>
        <v>400</v>
      </c>
      <c r="AH16" s="16">
        <f>VLOOKUP(A:A,[2]Данные_УА!$A:$BF,49,0)</f>
        <v>460</v>
      </c>
      <c r="AI16" s="16">
        <f>VLOOKUP(A:A,[2]Данные_УА!$A:$BF,53,0)</f>
        <v>4000</v>
      </c>
      <c r="AJ16" s="16">
        <f>VLOOKUP(A:A,[2]Данные_УА!$A:$BF,57,0)</f>
        <v>0</v>
      </c>
      <c r="AK16" s="17">
        <f>VLOOKUP(A:A,[2]Данные_УА!$A:$BF,38,0)</f>
        <v>10950</v>
      </c>
      <c r="AL16" s="17">
        <f>VLOOKUP(A:A,[2]Данные_УА!$A:$BF,42,0)</f>
        <v>10950</v>
      </c>
      <c r="AM16" s="17">
        <f>VLOOKUP(A:A,[2]Данные_УА!$A:$BF,46,0)</f>
        <v>146000</v>
      </c>
      <c r="AN16" s="17">
        <f>VLOOKUP(A:A,[2]Данные_УА!$A:$BF,50,0)</f>
        <v>167900</v>
      </c>
      <c r="AO16" s="17">
        <f>VLOOKUP(A:A,[2]Данные_УА!$A:$BF,54,0)</f>
        <v>1460000</v>
      </c>
      <c r="AP16" s="18">
        <f>VLOOKUP(A:A,[2]Данные_УА!$A:$BF,58,0)</f>
        <v>0</v>
      </c>
      <c r="AQ16" s="19">
        <f>VLOOKUP($A:$A,'[3]данные ру ТС'!$A:$CZ,22,0)</f>
        <v>144</v>
      </c>
      <c r="AR16" s="19">
        <f>VLOOKUP($A:$A,'[3]данные ру ТС'!$A:$CZ,27,0)</f>
        <v>109</v>
      </c>
      <c r="AS16" s="19">
        <f>VLOOKUP($A:$A,'[3]данные ру ТС'!$A:$CZ,32,0)</f>
        <v>121698</v>
      </c>
      <c r="AT16" s="19">
        <f>VLOOKUP($A:$A,'[3]данные ру ТС'!$A:$CZ,33,0)</f>
        <v>121951</v>
      </c>
      <c r="AU16" s="19">
        <f>VLOOKUP($A:$A,'[3]данные ру ТС'!$A:$CZ,38,0)</f>
        <v>121</v>
      </c>
      <c r="AV16" s="19">
        <f>VLOOKUP($A:$A,'[3]данные ру ТС'!$A:$CZ,43,0)</f>
        <v>263</v>
      </c>
      <c r="AW16" s="19">
        <f>VLOOKUP($A:$A,'[3]данные ру ТС'!$A:$CZ,48,0)</f>
        <v>113177</v>
      </c>
      <c r="AX16" s="19">
        <f>VLOOKUP($A:$A,'[3]данные ру ТС'!$A:$CZ,49,0)</f>
        <v>113561</v>
      </c>
      <c r="AY16" s="19">
        <f>VLOOKUP($A:$A,'[3]данные ру ТС'!$A:$CZ,54,0)</f>
        <v>117</v>
      </c>
      <c r="AZ16" s="19">
        <f>VLOOKUP($A:$A,'[3]данные ру ТС'!$A:$CZ,59,0)</f>
        <v>221</v>
      </c>
      <c r="BA16" s="19">
        <f>VLOOKUP($A:$A,'[3]данные ру ТС'!$A:$CZ,64,0)</f>
        <v>104893</v>
      </c>
      <c r="BB16" s="19">
        <f>VLOOKUP($A:$A,'[3]данные ру ТС'!$A:$CZ,65,0)</f>
        <v>105231</v>
      </c>
      <c r="BC16" s="19">
        <f>VLOOKUP($A:$A,'[3]данные ру ТС'!$A:$CZ,78,0)</f>
        <v>33</v>
      </c>
      <c r="BD16" s="19">
        <f>VLOOKUP($A:$A,'[3]данные ру ТС'!$A:$CZ,83,0)</f>
        <v>50</v>
      </c>
      <c r="BE16" s="19">
        <f>VLOOKUP($A:$A,'[3]данные ру ТС'!$A:$CZ,88,0)</f>
        <v>27352</v>
      </c>
      <c r="BF16" s="19">
        <f>VLOOKUP($A:$A,'[3]данные ру ТС'!$A:$CZ,89,0)</f>
        <v>27435</v>
      </c>
      <c r="BG16" s="19">
        <f>VLOOKUP($A:$A,'[3]данные ру ТС'!$A:$FD,126,0)</f>
        <v>60</v>
      </c>
      <c r="BH16" s="19">
        <f>VLOOKUP($A:$A,'[3]данные ру ТС'!$A:$FD,127,0)</f>
        <v>79</v>
      </c>
      <c r="BI16" s="19">
        <f>VLOOKUP($A:$A,'[3]данные ру ТС'!$A:$FD,128,0)</f>
        <v>38804</v>
      </c>
      <c r="BJ16" s="19">
        <f>VLOOKUP($A:$A,'[3]данные ру ТС'!$A:$FD,129,0)</f>
        <v>38943</v>
      </c>
      <c r="BK16" s="19">
        <f>VLOOKUP($A:$A,'[3]данные ру ТС'!$A:$FD,142,0)</f>
        <v>87536</v>
      </c>
      <c r="BL16" s="19">
        <f>VLOOKUP($A:$A,'[3]данные ру ТС'!$A:$FD,155,0)</f>
        <v>891</v>
      </c>
      <c r="BM16" s="19">
        <f>VLOOKUP($A:$A,'[3]данные ру ТС'!$A:$FW,168,0)</f>
        <v>199686</v>
      </c>
      <c r="BN16" s="19">
        <f>Таблица2[[#This Row],[ЛТС 2022 (факт)]]+Таблица2[[#This Row],[ПТС 2022 (факт)]]+Таблица2[[#This Row],[ГТС 2022 (факт)]]</f>
        <v>288113</v>
      </c>
      <c r="BO16" s="20">
        <f>VLOOKUP($A:$A,'[3]данные ру ФЛ'!$A:$DL,27,0)</f>
        <v>1157566</v>
      </c>
      <c r="BP16" s="20">
        <f>VLOOKUP($A:$A,'[3]данные ру ФЛ'!$A:$DL,40,0)</f>
        <v>1176248</v>
      </c>
      <c r="BQ16" s="20">
        <f>VLOOKUP($A:$A,'[3]данные ру ФЛ'!$A:$DL,53,0)</f>
        <v>1150990</v>
      </c>
      <c r="BR16" s="20">
        <f>VLOOKUP($A:$A,'[3]данные ру ФЛ'!$A:$DL,74,0)</f>
        <v>304669</v>
      </c>
      <c r="BS16" s="20">
        <f>VLOOKUP($A:$A,'[3]данные ру ФЛ'!$A:$DL,95,0)</f>
        <v>375654</v>
      </c>
      <c r="BT16" s="20">
        <f>VLOOKUP($A:$A,'[3]данные ру ФЛ'!$A:$DL,116,0)</f>
        <v>705800</v>
      </c>
      <c r="BU16" s="21">
        <f>VLOOKUP($A:$A,'[3]данные ру Грузы'!$A:$CR,31,0)</f>
        <v>0</v>
      </c>
      <c r="BV16" s="21">
        <f>VLOOKUP($A:$A,'[3]данные ру Грузы'!$A:$CR,44,0)</f>
        <v>0</v>
      </c>
      <c r="BW16" s="21">
        <f>VLOOKUP($A:$A,'[3]данные ру Грузы'!$A:$CR,57,0)</f>
        <v>0</v>
      </c>
      <c r="BX16" s="21">
        <f>VLOOKUP($A:$A,'[3]данные ру Грузы'!$A:$CR,70,0)</f>
        <v>0</v>
      </c>
      <c r="BY16" s="21">
        <f>VLOOKUP($A:$A,'[3]данные ру Грузы'!$A:$CR,83,0)</f>
        <v>0</v>
      </c>
      <c r="BZ16" s="21">
        <f>VLOOKUP($A:$A,'[3]данные ру Грузы'!$A:$CR,96,0)</f>
        <v>10902.637999999999</v>
      </c>
      <c r="CA16" s="22" t="str">
        <f>VLOOKUP(A:A,[2]Данные_УА!$A:$BO,60,0)</f>
        <v>да</v>
      </c>
      <c r="CB16" s="23" t="str">
        <f>VLOOKUP(A:A,[2]Данные_УА!$A:$BO,61,0)</f>
        <v>да</v>
      </c>
      <c r="CC16" s="23" t="str">
        <f>VLOOKUP(A:A,[2]Данные_УА!$A:$BO,62,0)</f>
        <v>да</v>
      </c>
      <c r="CD16" s="23" t="str">
        <f>VLOOKUP(A:A,[2]Данные_УА!$A:$BO,63,0)</f>
        <v>да</v>
      </c>
      <c r="CE16" s="23" t="str">
        <f>VLOOKUP(A:A,[2]Данные_УА!$A:$BO,64,0)</f>
        <v>да</v>
      </c>
      <c r="CF16" s="23" t="str">
        <f>VLOOKUP(A:A,[2]Данные_УА!$A:$BO,65,0)</f>
        <v>да</v>
      </c>
    </row>
    <row r="17" spans="1:84" s="12" customFormat="1" ht="11.25" x14ac:dyDescent="0.2">
      <c r="A17" s="12" t="s">
        <v>129</v>
      </c>
      <c r="B17" s="12" t="str">
        <f>VLOOKUP(A:A,[1]Перечень_ПП!$A:$X,3,0)</f>
        <v>Крымский</v>
      </c>
      <c r="C17" s="13" t="str">
        <f>VLOOKUP(A:A,[1]Перечень_ПП!$A:$X,4,0)</f>
        <v>ЖДПП</v>
      </c>
      <c r="D17" s="13" t="str">
        <f>VLOOKUP(A:A,[1]Перечень_ПП!$A:$X,5,0)</f>
        <v>ЖДПП</v>
      </c>
      <c r="E17" s="12" t="str">
        <f>VLOOKUP(A:A,[1]Перечень_ПП!$A:$X,6,0)</f>
        <v>Армянск</v>
      </c>
      <c r="F17" s="12" t="str">
        <f>VLOOKUP(A:A,[1]Перечень_ПП!$A:$X,23,0)</f>
        <v>установлен</v>
      </c>
      <c r="G17" s="13" t="str">
        <f>VLOOKUP(A:A,[1]Перечень_ПП!$A:$X,21,0)</f>
        <v>да</v>
      </c>
      <c r="H17" s="13" t="s">
        <v>524</v>
      </c>
      <c r="I17" s="14" t="str">
        <f>VLOOKUP(A:A,[1]Перечень_ПП!$A:$X,22,0)</f>
        <v>В связи с односторонним принятием украинской стороной решения пропуск через государственную границу Российской Федерации временно не осуществляется с конца 2014 года. Пункт пропуска обустроен, ГКО размещены</v>
      </c>
      <c r="J17" s="15" t="str">
        <f>VLOOKUP(A:A,[2]Данные_УА!$A:$BF,24,0)</f>
        <v>круглосуточно</v>
      </c>
      <c r="K17" s="13" t="str">
        <f>VLOOKUP(A:A,[1]Перечень_ПП!$A:$X,7,0)</f>
        <v>железнодорожный</v>
      </c>
      <c r="L17" s="13" t="str">
        <f>VLOOKUP(A:A,[1]Перечень_ПП!$A:$X,8,0)</f>
        <v>не определен</v>
      </c>
      <c r="M17" s="13" t="str">
        <f>VLOOKUP(A:A,[1]Перечень_ПП!$A:$X,9,0)</f>
        <v>грузо-пассажирский</v>
      </c>
      <c r="N17" s="13" t="str">
        <f>VLOOKUP(A:A,[1]Перечень_ПП!$A:$X,10,0)</f>
        <v>постоянный</v>
      </c>
      <c r="O17" s="13" t="str">
        <f>VLOOKUP(A:A,[1]Перечень_ПП!$A:$X,11,0)</f>
        <v>многосторонний</v>
      </c>
      <c r="P17" s="13" t="str">
        <f>VLOOKUP(A:A,[1]Перечень_ПП!$A:$X,12,0)</f>
        <v>не определен</v>
      </c>
      <c r="Q17" s="13" t="str">
        <f>VLOOKUP(A:A,[1]Перечень_ПП!$A:$X,13,0)</f>
        <v>да</v>
      </c>
      <c r="R17" s="13" t="str">
        <f>VLOOKUP(A:A,[1]Перечень_ПП!$A:$X,14,0)</f>
        <v>да</v>
      </c>
      <c r="S17" s="13" t="str">
        <f>VLOOKUP(A:A,[1]Перечень_ПП!$A:$X,15,0)</f>
        <v>да</v>
      </c>
      <c r="T17" s="13" t="str">
        <f>VLOOKUP(A:A,[1]Перечень_ПП!$A:$X,16,0)</f>
        <v>не применимо (Херсонская обл.)</v>
      </c>
      <c r="U17" s="12" t="str">
        <f>VLOOKUP(A:A,[1]Перечень_ПП!$A:$X,17,0)</f>
        <v>Вадим, Херсон</v>
      </c>
      <c r="V17" s="13" t="str">
        <f>VLOOKUP(A:A,[1]Перечень_ПП!$A:$X,18,0)</f>
        <v>ЮФО</v>
      </c>
      <c r="W17" s="12" t="str">
        <f>VLOOKUP(A:A,[1]Перечень_ПП!$A:$X,19,0)</f>
        <v>Республика Крым</v>
      </c>
      <c r="X17" s="14" t="str">
        <f>VLOOKUP(A:A,[1]Перечень_ПП!$A:$X,20,0)</f>
        <v>Республика Крым, железнодорожная станция Армянск</v>
      </c>
      <c r="Y17" s="14">
        <f>VLOOKUP(A:A,[2]ДОРОГИ!$A:$BX,24,0)</f>
        <v>0</v>
      </c>
      <c r="Z17" s="14">
        <f>VLOOKUP(A:A,[2]ДОРОГИ!$A:$BX,25,0)</f>
        <v>0</v>
      </c>
      <c r="AA17" s="16" t="str">
        <f>VLOOKUP($A:$A,'[3]данные ру Грузы'!$A:$CC,10,0)</f>
        <v>Группа С</v>
      </c>
      <c r="AB17" s="16">
        <f>VLOOKUP($A:$A,'[3]данные ру Грузы'!$A:$CC,11,0)</f>
        <v>369</v>
      </c>
      <c r="AC17" s="16" t="str">
        <f>VLOOKUP($A:$A,'[3]данные ру Грузы'!$A:$CC,13,0)</f>
        <v>Сухопутный</v>
      </c>
      <c r="AD17" s="16" t="str">
        <f>VLOOKUP($A:$A,'[3]данные ру Грузы'!$A:$CC,12,0)</f>
        <v>Западный</v>
      </c>
      <c r="AE17" s="16">
        <f>VLOOKUP(A:A,[2]Данные_УА!$A:$BF,37,0)</f>
        <v>0</v>
      </c>
      <c r="AF17" s="16">
        <f>VLOOKUP(A:A,[2]Данные_УА!$A:$BF,41,0)</f>
        <v>0</v>
      </c>
      <c r="AG17" s="16">
        <f>VLOOKUP(A:A,[2]Данные_УА!$A:$BF,45,0)</f>
        <v>0</v>
      </c>
      <c r="AH17" s="16">
        <f>VLOOKUP(A:A,[2]Данные_УА!$A:$BF,49,0)</f>
        <v>0</v>
      </c>
      <c r="AI17" s="16">
        <f>VLOOKUP(A:A,[2]Данные_УА!$A:$BF,53,0)</f>
        <v>0</v>
      </c>
      <c r="AJ17" s="16">
        <f>VLOOKUP(A:A,[2]Данные_УА!$A:$BF,57,0)</f>
        <v>0</v>
      </c>
      <c r="AK17" s="17">
        <f>VLOOKUP(A:A,[2]Данные_УА!$A:$BF,38,0)</f>
        <v>0</v>
      </c>
      <c r="AL17" s="17">
        <f>VLOOKUP(A:A,[2]Данные_УА!$A:$BF,42,0)</f>
        <v>0</v>
      </c>
      <c r="AM17" s="17">
        <f>VLOOKUP(A:A,[2]Данные_УА!$A:$BF,46,0)</f>
        <v>0</v>
      </c>
      <c r="AN17" s="17">
        <f>VLOOKUP(A:A,[2]Данные_УА!$A:$BF,50,0)</f>
        <v>0</v>
      </c>
      <c r="AO17" s="17">
        <f>VLOOKUP(A:A,[2]Данные_УА!$A:$BF,54,0)</f>
        <v>0</v>
      </c>
      <c r="AP17" s="18">
        <f>VLOOKUP(A:A,[2]Данные_УА!$A:$BF,58,0)</f>
        <v>0</v>
      </c>
      <c r="AQ17" s="19">
        <f>VLOOKUP($A:$A,'[3]данные ру ТС'!$A:$CZ,22,0)</f>
        <v>0</v>
      </c>
      <c r="AR17" s="19">
        <f>VLOOKUP($A:$A,'[3]данные ру ТС'!$A:$CZ,27,0)</f>
        <v>0</v>
      </c>
      <c r="AS17" s="19">
        <f>VLOOKUP($A:$A,'[3]данные ру ТС'!$A:$CZ,32,0)</f>
        <v>0</v>
      </c>
      <c r="AT17" s="19">
        <f>VLOOKUP($A:$A,'[3]данные ру ТС'!$A:$CZ,33,0)</f>
        <v>0</v>
      </c>
      <c r="AU17" s="19">
        <f>VLOOKUP($A:$A,'[3]данные ру ТС'!$A:$CZ,38,0)</f>
        <v>0</v>
      </c>
      <c r="AV17" s="19">
        <f>VLOOKUP($A:$A,'[3]данные ру ТС'!$A:$CZ,43,0)</f>
        <v>0</v>
      </c>
      <c r="AW17" s="19">
        <f>VLOOKUP($A:$A,'[3]данные ру ТС'!$A:$CZ,48,0)</f>
        <v>0</v>
      </c>
      <c r="AX17" s="19">
        <f>VLOOKUP($A:$A,'[3]данные ру ТС'!$A:$CZ,49,0)</f>
        <v>0</v>
      </c>
      <c r="AY17" s="19">
        <f>VLOOKUP($A:$A,'[3]данные ру ТС'!$A:$CZ,54,0)</f>
        <v>0</v>
      </c>
      <c r="AZ17" s="19">
        <f>VLOOKUP($A:$A,'[3]данные ру ТС'!$A:$CZ,59,0)</f>
        <v>0</v>
      </c>
      <c r="BA17" s="19">
        <f>VLOOKUP($A:$A,'[3]данные ру ТС'!$A:$CZ,64,0)</f>
        <v>0</v>
      </c>
      <c r="BB17" s="19">
        <f>VLOOKUP($A:$A,'[3]данные ру ТС'!$A:$CZ,65,0)</f>
        <v>0</v>
      </c>
      <c r="BC17" s="19">
        <f>VLOOKUP($A:$A,'[3]данные ру ТС'!$A:$CZ,78,0)</f>
        <v>0</v>
      </c>
      <c r="BD17" s="19">
        <f>VLOOKUP($A:$A,'[3]данные ру ТС'!$A:$CZ,83,0)</f>
        <v>0</v>
      </c>
      <c r="BE17" s="19">
        <f>VLOOKUP($A:$A,'[3]данные ру ТС'!$A:$CZ,88,0)</f>
        <v>0</v>
      </c>
      <c r="BF17" s="19">
        <f>VLOOKUP($A:$A,'[3]данные ру ТС'!$A:$CZ,89,0)</f>
        <v>0</v>
      </c>
      <c r="BG17" s="19">
        <f>VLOOKUP($A:$A,'[3]данные ру ТС'!$A:$FD,126,0)</f>
        <v>0</v>
      </c>
      <c r="BH17" s="19">
        <f>VLOOKUP($A:$A,'[3]данные ру ТС'!$A:$FD,127,0)</f>
        <v>0</v>
      </c>
      <c r="BI17" s="19">
        <f>VLOOKUP($A:$A,'[3]данные ру ТС'!$A:$FD,128,0)</f>
        <v>0</v>
      </c>
      <c r="BJ17" s="19">
        <f>VLOOKUP($A:$A,'[3]данные ру ТС'!$A:$FD,129,0)</f>
        <v>0</v>
      </c>
      <c r="BK17" s="19">
        <f>VLOOKUP($A:$A,'[3]данные ру ТС'!$A:$FD,142,0)</f>
        <v>32</v>
      </c>
      <c r="BL17" s="19">
        <f>VLOOKUP($A:$A,'[3]данные ру ТС'!$A:$FD,155,0)</f>
        <v>3</v>
      </c>
      <c r="BM17" s="19">
        <f>VLOOKUP($A:$A,'[3]данные ру ТС'!$A:$FW,168,0)</f>
        <v>0</v>
      </c>
      <c r="BN17" s="19">
        <f>Таблица2[[#This Row],[ЛТС 2022 (факт)]]+Таблица2[[#This Row],[ПТС 2022 (факт)]]+Таблица2[[#This Row],[ГТС 2022 (факт)]]</f>
        <v>35</v>
      </c>
      <c r="BO17" s="20">
        <f>VLOOKUP($A:$A,'[3]данные ру ФЛ'!$A:$DL,27,0)</f>
        <v>0</v>
      </c>
      <c r="BP17" s="20">
        <f>VLOOKUP($A:$A,'[3]данные ру ФЛ'!$A:$DL,40,0)</f>
        <v>0</v>
      </c>
      <c r="BQ17" s="20">
        <f>VLOOKUP($A:$A,'[3]данные ру ФЛ'!$A:$DL,53,0)</f>
        <v>0</v>
      </c>
      <c r="BR17" s="20">
        <f>VLOOKUP($A:$A,'[3]данные ру ФЛ'!$A:$DL,74,0)</f>
        <v>0</v>
      </c>
      <c r="BS17" s="20">
        <f>VLOOKUP($A:$A,'[3]данные ру ФЛ'!$A:$DL,95,0)</f>
        <v>0</v>
      </c>
      <c r="BT17" s="20">
        <f>VLOOKUP($A:$A,'[3]данные ру ФЛ'!$A:$DL,116,0)</f>
        <v>471</v>
      </c>
      <c r="BU17" s="21">
        <f>VLOOKUP($A:$A,'[3]данные ру Грузы'!$A:$CR,31,0)</f>
        <v>0</v>
      </c>
      <c r="BV17" s="21">
        <f>VLOOKUP($A:$A,'[3]данные ру Грузы'!$A:$CR,44,0)</f>
        <v>0</v>
      </c>
      <c r="BW17" s="21">
        <f>VLOOKUP($A:$A,'[3]данные ру Грузы'!$A:$CR,57,0)</f>
        <v>0</v>
      </c>
      <c r="BX17" s="21">
        <f>VLOOKUP($A:$A,'[3]данные ру Грузы'!$A:$CR,70,0)</f>
        <v>0</v>
      </c>
      <c r="BY17" s="21">
        <f>VLOOKUP($A:$A,'[3]данные ру Грузы'!$A:$CR,83,0)</f>
        <v>0</v>
      </c>
      <c r="BZ17" s="21">
        <f>VLOOKUP($A:$A,'[3]данные ру Грузы'!$A:$CR,96,0)</f>
        <v>0</v>
      </c>
      <c r="CA17" s="22" t="str">
        <f>VLOOKUP(A:A,[2]Данные_УА!$A:$BO,60,0)</f>
        <v>да</v>
      </c>
      <c r="CB17" s="23" t="str">
        <f>VLOOKUP(A:A,[2]Данные_УА!$A:$BO,61,0)</f>
        <v>да</v>
      </c>
      <c r="CC17" s="23" t="str">
        <f>VLOOKUP(A:A,[2]Данные_УА!$A:$BO,62,0)</f>
        <v>да</v>
      </c>
      <c r="CD17" s="23" t="str">
        <f>VLOOKUP(A:A,[2]Данные_УА!$A:$BO,63,0)</f>
        <v>да</v>
      </c>
      <c r="CE17" s="23" t="str">
        <f>VLOOKUP(A:A,[2]Данные_УА!$A:$BO,64,0)</f>
        <v>да</v>
      </c>
      <c r="CF17" s="23" t="str">
        <f>VLOOKUP(A:A,[2]Данные_УА!$A:$BO,65,0)</f>
        <v>нет</v>
      </c>
    </row>
    <row r="18" spans="1:84" s="12" customFormat="1" ht="11.25" x14ac:dyDescent="0.2">
      <c r="A18" s="12" t="s">
        <v>145</v>
      </c>
      <c r="B18" s="12" t="str">
        <f>VLOOKUP(A:A,[1]Перечень_ПП!$A:$X,3,0)</f>
        <v>Мурманский</v>
      </c>
      <c r="C18" s="13" t="str">
        <f>VLOOKUP(A:A,[1]Перечень_ПП!$A:$X,4,0)</f>
        <v>МПП</v>
      </c>
      <c r="D18" s="13" t="str">
        <f>VLOOKUP(A:A,[1]Перечень_ПП!$A:$X,5,0)</f>
        <v>МПП</v>
      </c>
      <c r="E18" s="12" t="str">
        <f>VLOOKUP(A:A,[1]Перечень_ПП!$A:$X,6,0)</f>
        <v>Архангельск</v>
      </c>
      <c r="F18" s="12" t="str">
        <f>VLOOKUP(A:A,[1]Перечень_ПП!$A:$X,23,0)</f>
        <v>установлен</v>
      </c>
      <c r="G18" s="13" t="str">
        <f>VLOOKUP(A:A,[1]Перечень_ПП!$A:$X,21,0)</f>
        <v>да</v>
      </c>
      <c r="H18" s="13" t="s">
        <v>524</v>
      </c>
      <c r="I18" s="14" t="str">
        <f>VLOOKUP(A:A,[1]Перечень_ПП!$A:$X,22,0)</f>
        <v>функционирует</v>
      </c>
      <c r="J18" s="15" t="str">
        <f>VLOOKUP(A:A,[2]Данные_УА!$A:$BF,24,0)</f>
        <v>круглосуточно</v>
      </c>
      <c r="K18" s="13" t="str">
        <f>VLOOKUP(A:A,[1]Перечень_ПП!$A:$X,7,0)</f>
        <v>морской</v>
      </c>
      <c r="L18" s="13" t="str">
        <f>VLOOKUP(A:A,[1]Перечень_ПП!$A:$X,8,0)</f>
        <v>не определен</v>
      </c>
      <c r="M18" s="13" t="str">
        <f>VLOOKUP(A:A,[1]Перечень_ПП!$A:$X,9,0)</f>
        <v>грузо-пассажирский</v>
      </c>
      <c r="N18" s="13" t="str">
        <f>VLOOKUP(A:A,[1]Перечень_ПП!$A:$X,10,0)</f>
        <v>постоянный</v>
      </c>
      <c r="O18" s="13" t="str">
        <f>VLOOKUP(A:A,[1]Перечень_ПП!$A:$X,11,0)</f>
        <v>многосторонний</v>
      </c>
      <c r="P18" s="13" t="str">
        <f>VLOOKUP(A:A,[1]Перечень_ПП!$A:$X,12,0)</f>
        <v>не определен</v>
      </c>
      <c r="Q18" s="13" t="str">
        <f>VLOOKUP(A:A,[1]Перечень_ПП!$A:$X,13,0)</f>
        <v>да</v>
      </c>
      <c r="R18" s="13" t="str">
        <f>VLOOKUP(A:A,[1]Перечень_ПП!$A:$X,14,0)</f>
        <v>да</v>
      </c>
      <c r="S18" s="13" t="str">
        <f>VLOOKUP(A:A,[1]Перечень_ПП!$A:$X,15,0)</f>
        <v>да</v>
      </c>
      <c r="T18" s="13" t="str">
        <f>VLOOKUP(A:A,[1]Перечень_ПП!$A:$X,16,0)</f>
        <v>не применимо</v>
      </c>
      <c r="U18" s="12" t="str">
        <f>VLOOKUP(A:A,[1]Перечень_ПП!$A:$X,17,0)</f>
        <v>не применимо</v>
      </c>
      <c r="V18" s="13" t="str">
        <f>VLOOKUP(A:A,[1]Перечень_ПП!$A:$X,18,0)</f>
        <v>СЗФО</v>
      </c>
      <c r="W18" s="12" t="str">
        <f>VLOOKUP(A:A,[1]Перечень_ПП!$A:$X,19,0)</f>
        <v>Архангельская область</v>
      </c>
      <c r="X18" s="14" t="str">
        <f>VLOOKUP(A:A,[1]Перечень_ПП!$A:$X,20,0)</f>
        <v>Архангельская область, Белое море, река Северная Двина, Акватория бухты Северная, залив Дежнева, о. Земля Александры, архипелага Земля Франца Иосифа</v>
      </c>
      <c r="Y18" s="14">
        <f>VLOOKUP(A:A,[2]ДОРОГИ!$A:$BX,24,0)</f>
        <v>0</v>
      </c>
      <c r="Z18" s="14">
        <f>VLOOKUP(A:A,[2]ДОРОГИ!$A:$BX,25,0)</f>
        <v>0</v>
      </c>
      <c r="AA18" s="16" t="str">
        <f>VLOOKUP($A:$A,'[3]данные ру Грузы'!$A:$CC,10,0)</f>
        <v>Группа В</v>
      </c>
      <c r="AB18" s="16">
        <f>VLOOKUP($A:$A,'[3]данные ру Грузы'!$A:$CC,11,0)</f>
        <v>109</v>
      </c>
      <c r="AC18" s="16" t="str">
        <f>VLOOKUP($A:$A,'[3]данные ру Грузы'!$A:$CC,13,0)</f>
        <v>Морской</v>
      </c>
      <c r="AD18" s="16" t="str">
        <f>VLOOKUP($A:$A,'[3]данные ру Грузы'!$A:$CC,12,0)</f>
        <v>Арктика</v>
      </c>
      <c r="AE18" s="16">
        <f>VLOOKUP(A:A,[2]Данные_УА!$A:$BF,37,0)</f>
        <v>0</v>
      </c>
      <c r="AF18" s="16">
        <f>VLOOKUP(A:A,[2]Данные_УА!$A:$BF,41,0)</f>
        <v>0</v>
      </c>
      <c r="AG18" s="16">
        <f>VLOOKUP(A:A,[2]Данные_УА!$A:$BF,45,0)</f>
        <v>0</v>
      </c>
      <c r="AH18" s="16">
        <f>VLOOKUP(A:A,[2]Данные_УА!$A:$BF,49,0)</f>
        <v>0</v>
      </c>
      <c r="AI18" s="16">
        <f>VLOOKUP(A:A,[2]Данные_УА!$A:$BF,53,0)</f>
        <v>0</v>
      </c>
      <c r="AJ18" s="16">
        <f>VLOOKUP(A:A,[2]Данные_УА!$A:$BF,57,0)</f>
        <v>0</v>
      </c>
      <c r="AK18" s="17">
        <f>VLOOKUP(A:A,[2]Данные_УА!$A:$BF,38,0)</f>
        <v>0</v>
      </c>
      <c r="AL18" s="17">
        <f>VLOOKUP(A:A,[2]Данные_УА!$A:$BF,42,0)</f>
        <v>0</v>
      </c>
      <c r="AM18" s="17">
        <f>VLOOKUP(A:A,[2]Данные_УА!$A:$BF,46,0)</f>
        <v>0</v>
      </c>
      <c r="AN18" s="17">
        <f>VLOOKUP(A:A,[2]Данные_УА!$A:$BF,50,0)</f>
        <v>0</v>
      </c>
      <c r="AO18" s="17">
        <f>VLOOKUP(A:A,[2]Данные_УА!$A:$BF,54,0)</f>
        <v>0</v>
      </c>
      <c r="AP18" s="18">
        <f>VLOOKUP(A:A,[2]Данные_УА!$A:$BF,58,0)</f>
        <v>0</v>
      </c>
      <c r="AQ18" s="19">
        <f>VLOOKUP($A:$A,'[3]данные ру ТС'!$A:$CZ,22,0)</f>
        <v>612</v>
      </c>
      <c r="AR18" s="19">
        <f>VLOOKUP($A:$A,'[3]данные ру ТС'!$A:$CZ,27,0)</f>
        <v>8</v>
      </c>
      <c r="AS18" s="19">
        <f>VLOOKUP($A:$A,'[3]данные ру ТС'!$A:$CZ,32,0)</f>
        <v>0</v>
      </c>
      <c r="AT18" s="19">
        <f>VLOOKUP($A:$A,'[3]данные ру ТС'!$A:$CZ,33,0)</f>
        <v>620</v>
      </c>
      <c r="AU18" s="19">
        <f>VLOOKUP($A:$A,'[3]данные ру ТС'!$A:$CZ,38,0)</f>
        <v>677</v>
      </c>
      <c r="AV18" s="19">
        <f>VLOOKUP($A:$A,'[3]данные ру ТС'!$A:$CZ,43,0)</f>
        <v>10</v>
      </c>
      <c r="AW18" s="19">
        <f>VLOOKUP($A:$A,'[3]данные ру ТС'!$A:$CZ,48,0)</f>
        <v>0</v>
      </c>
      <c r="AX18" s="19">
        <f>VLOOKUP($A:$A,'[3]данные ру ТС'!$A:$CZ,49,0)</f>
        <v>687</v>
      </c>
      <c r="AY18" s="19">
        <f>VLOOKUP($A:$A,'[3]данные ру ТС'!$A:$CZ,54,0)</f>
        <v>614</v>
      </c>
      <c r="AZ18" s="19">
        <f>VLOOKUP($A:$A,'[3]данные ру ТС'!$A:$CZ,59,0)</f>
        <v>9</v>
      </c>
      <c r="BA18" s="19">
        <f>VLOOKUP($A:$A,'[3]данные ру ТС'!$A:$CZ,64,0)</f>
        <v>0</v>
      </c>
      <c r="BB18" s="19">
        <f>VLOOKUP($A:$A,'[3]данные ру ТС'!$A:$CZ,65,0)</f>
        <v>623</v>
      </c>
      <c r="BC18" s="19">
        <f>VLOOKUP($A:$A,'[3]данные ру ТС'!$A:$CZ,78,0)</f>
        <v>633</v>
      </c>
      <c r="BD18" s="19">
        <f>VLOOKUP($A:$A,'[3]данные ру ТС'!$A:$CZ,83,0)</f>
        <v>3</v>
      </c>
      <c r="BE18" s="19">
        <f>VLOOKUP($A:$A,'[3]данные ру ТС'!$A:$CZ,88,0)</f>
        <v>0</v>
      </c>
      <c r="BF18" s="19">
        <f>VLOOKUP($A:$A,'[3]данные ру ТС'!$A:$CZ,89,0)</f>
        <v>636</v>
      </c>
      <c r="BG18" s="19">
        <f>VLOOKUP($A:$A,'[3]данные ру ТС'!$A:$FD,126,0)</f>
        <v>571</v>
      </c>
      <c r="BH18" s="19">
        <f>VLOOKUP($A:$A,'[3]данные ру ТС'!$A:$FD,127,0)</f>
        <v>8</v>
      </c>
      <c r="BI18" s="19">
        <f>VLOOKUP($A:$A,'[3]данные ру ТС'!$A:$FD,128,0)</f>
        <v>0</v>
      </c>
      <c r="BJ18" s="19">
        <f>VLOOKUP($A:$A,'[3]данные ру ТС'!$A:$FD,129,0)</f>
        <v>579</v>
      </c>
      <c r="BK18" s="19">
        <f>VLOOKUP($A:$A,'[3]данные ру ТС'!$A:$FD,142,0)</f>
        <v>274</v>
      </c>
      <c r="BL18" s="19">
        <f>VLOOKUP($A:$A,'[3]данные ру ТС'!$A:$FD,155,0)</f>
        <v>1</v>
      </c>
      <c r="BM18" s="19">
        <f>VLOOKUP($A:$A,'[3]данные ру ТС'!$A:$FW,168,0)</f>
        <v>0</v>
      </c>
      <c r="BN18" s="19">
        <f>Таблица2[[#This Row],[ЛТС 2022 (факт)]]+Таблица2[[#This Row],[ПТС 2022 (факт)]]+Таблица2[[#This Row],[ГТС 2022 (факт)]]</f>
        <v>275</v>
      </c>
      <c r="BO18" s="20">
        <f>VLOOKUP($A:$A,'[3]данные ру ФЛ'!$A:$DL,27,0)</f>
        <v>11082</v>
      </c>
      <c r="BP18" s="20">
        <f>VLOOKUP($A:$A,'[3]данные ру ФЛ'!$A:$DL,40,0)</f>
        <v>13686</v>
      </c>
      <c r="BQ18" s="20">
        <f>VLOOKUP($A:$A,'[3]данные ру ФЛ'!$A:$DL,53,0)</f>
        <v>10965</v>
      </c>
      <c r="BR18" s="20">
        <f>VLOOKUP($A:$A,'[3]данные ру ФЛ'!$A:$DL,74,0)</f>
        <v>8587</v>
      </c>
      <c r="BS18" s="20">
        <f>VLOOKUP($A:$A,'[3]данные ру ФЛ'!$A:$DL,95,0)</f>
        <v>7427</v>
      </c>
      <c r="BT18" s="20">
        <f>VLOOKUP($A:$A,'[3]данные ру ФЛ'!$A:$DL,116,0)</f>
        <v>3836</v>
      </c>
      <c r="BU18" s="21">
        <f>VLOOKUP($A:$A,'[3]данные ру Грузы'!$A:$CR,31,0)</f>
        <v>1726984.2660000001</v>
      </c>
      <c r="BV18" s="21">
        <f>VLOOKUP($A:$A,'[3]данные ру Грузы'!$A:$CR,44,0)</f>
        <v>4725585.2420000006</v>
      </c>
      <c r="BW18" s="21">
        <f>VLOOKUP($A:$A,'[3]данные ру Грузы'!$A:$CR,57,0)</f>
        <v>2452893.75</v>
      </c>
      <c r="BX18" s="21">
        <f>VLOOKUP($A:$A,'[3]данные ру Грузы'!$A:$CR,70,0)</f>
        <v>1834359.6609</v>
      </c>
      <c r="BY18" s="21">
        <f>VLOOKUP($A:$A,'[3]данные ру Грузы'!$A:$CR,83,0)</f>
        <v>1477400.898</v>
      </c>
      <c r="BZ18" s="21">
        <f>VLOOKUP($A:$A,'[3]данные ру Грузы'!$A:$CR,96,0)</f>
        <v>782393.679</v>
      </c>
      <c r="CA18" s="22" t="str">
        <f>VLOOKUP(A:A,[2]Данные_УА!$A:$BO,60,0)</f>
        <v>да</v>
      </c>
      <c r="CB18" s="23" t="str">
        <f>VLOOKUP(A:A,[2]Данные_УА!$A:$BO,61,0)</f>
        <v>да</v>
      </c>
      <c r="CC18" s="23" t="str">
        <f>VLOOKUP(A:A,[2]Данные_УА!$A:$BO,62,0)</f>
        <v>да</v>
      </c>
      <c r="CD18" s="23" t="str">
        <f>VLOOKUP(A:A,[2]Данные_УА!$A:$BO,63,0)</f>
        <v>да</v>
      </c>
      <c r="CE18" s="23" t="str">
        <f>VLOOKUP(A:A,[2]Данные_УА!$A:$BO,64,0)</f>
        <v>да</v>
      </c>
      <c r="CF18" s="23" t="str">
        <f>VLOOKUP(A:A,[2]Данные_УА!$A:$BO,65,0)</f>
        <v>да</v>
      </c>
    </row>
    <row r="19" spans="1:84" s="12" customFormat="1" ht="11.25" x14ac:dyDescent="0.2">
      <c r="A19" s="12" t="s">
        <v>141</v>
      </c>
      <c r="B19" s="12" t="str">
        <f>VLOOKUP(A:A,[1]Перечень_ПП!$A:$X,3,0)</f>
        <v>Мурманский</v>
      </c>
      <c r="C19" s="13" t="str">
        <f>VLOOKUP(A:A,[1]Перечень_ПП!$A:$X,4,0)</f>
        <v>ВПП</v>
      </c>
      <c r="D19" s="13" t="str">
        <f>VLOOKUP(A:A,[1]Перечень_ПП!$A:$X,5,0)</f>
        <v>ВПП</v>
      </c>
      <c r="E19" s="12" t="str">
        <f>VLOOKUP(A:A,[1]Перечень_ПП!$A:$X,6,0)</f>
        <v>Архангельск (Талаги)</v>
      </c>
      <c r="F19" s="12" t="str">
        <f>VLOOKUP(A:A,[1]Перечень_ПП!$A:$X,23,0)</f>
        <v>установлен</v>
      </c>
      <c r="G19" s="13" t="str">
        <f>VLOOKUP(A:A,[1]Перечень_ПП!$A:$X,21,0)</f>
        <v>да</v>
      </c>
      <c r="H19" s="13" t="s">
        <v>524</v>
      </c>
      <c r="I19" s="14" t="str">
        <f>VLOOKUP(A:A,[1]Перечень_ПП!$A:$X,22,0)</f>
        <v>функционирует</v>
      </c>
      <c r="J19" s="15" t="str">
        <f>VLOOKUP(A:A,[2]Данные_УА!$A:$BF,24,0)</f>
        <v>круглосуточно</v>
      </c>
      <c r="K19" s="13" t="str">
        <f>VLOOKUP(A:A,[1]Перечень_ПП!$A:$X,7,0)</f>
        <v>воздушный</v>
      </c>
      <c r="L19" s="13" t="str">
        <f>VLOOKUP(A:A,[1]Перечень_ПП!$A:$X,8,0)</f>
        <v>не определен</v>
      </c>
      <c r="M19" s="13" t="str">
        <f>VLOOKUP(A:A,[1]Перечень_ПП!$A:$X,9,0)</f>
        <v>грузо-пассажирский</v>
      </c>
      <c r="N19" s="13" t="str">
        <f>VLOOKUP(A:A,[1]Перечень_ПП!$A:$X,10,0)</f>
        <v>постоянный</v>
      </c>
      <c r="O19" s="13" t="str">
        <f>VLOOKUP(A:A,[1]Перечень_ПП!$A:$X,11,0)</f>
        <v>многосторонний</v>
      </c>
      <c r="P19" s="13" t="str">
        <f>VLOOKUP(A:A,[1]Перечень_ПП!$A:$X,12,0)</f>
        <v>не определен</v>
      </c>
      <c r="Q19" s="13" t="str">
        <f>VLOOKUP(A:A,[1]Перечень_ПП!$A:$X,13,0)</f>
        <v>нет</v>
      </c>
      <c r="R19" s="13" t="str">
        <f>VLOOKUP(A:A,[1]Перечень_ПП!$A:$X,14,0)</f>
        <v>да</v>
      </c>
      <c r="S19" s="13" t="str">
        <f>VLOOKUP(A:A,[1]Перечень_ПП!$A:$X,15,0)</f>
        <v>нет</v>
      </c>
      <c r="T19" s="13" t="str">
        <f>VLOOKUP(A:A,[1]Перечень_ПП!$A:$X,16,0)</f>
        <v>не применимо</v>
      </c>
      <c r="U19" s="12" t="str">
        <f>VLOOKUP(A:A,[1]Перечень_ПП!$A:$X,17,0)</f>
        <v>не применимо</v>
      </c>
      <c r="V19" s="13" t="str">
        <f>VLOOKUP(A:A,[1]Перечень_ПП!$A:$X,18,0)</f>
        <v>СЗФО</v>
      </c>
      <c r="W19" s="12" t="str">
        <f>VLOOKUP(A:A,[1]Перечень_ПП!$A:$X,19,0)</f>
        <v>Архангельская область</v>
      </c>
      <c r="X19" s="14" t="str">
        <f>VLOOKUP(A:A,[1]Перечень_ПП!$A:$X,20,0)</f>
        <v>Архангельск, п.Талаги,  аэропорт Архангельск, д. 3, к. 3</v>
      </c>
      <c r="Y19" s="14">
        <f>VLOOKUP(A:A,[2]ДОРОГИ!$A:$BX,24,0)</f>
        <v>0</v>
      </c>
      <c r="Z19" s="14">
        <f>VLOOKUP(A:A,[2]ДОРОГИ!$A:$BX,25,0)</f>
        <v>0</v>
      </c>
      <c r="AA19" s="16" t="str">
        <f>VLOOKUP($A:$A,'[3]данные ру Грузы'!$A:$CC,10,0)</f>
        <v>Группа В</v>
      </c>
      <c r="AB19" s="16">
        <f>VLOOKUP($A:$A,'[3]данные ру Грузы'!$A:$CC,11,0)</f>
        <v>104</v>
      </c>
      <c r="AC19" s="16" t="str">
        <f>VLOOKUP($A:$A,'[3]данные ру Грузы'!$A:$CC,13,0)</f>
        <v>Не является признаком отнесения к МТК</v>
      </c>
      <c r="AD19" s="16" t="str">
        <f>VLOOKUP($A:$A,'[3]данные ру Грузы'!$A:$CC,12,0)</f>
        <v>Не является признаком отнесения к МТК</v>
      </c>
      <c r="AE19" s="16">
        <f>VLOOKUP(A:A,[2]Данные_УА!$A:$BF,37,0)</f>
        <v>0</v>
      </c>
      <c r="AF19" s="16">
        <f>VLOOKUP(A:A,[2]Данные_УА!$A:$BF,41,0)</f>
        <v>0</v>
      </c>
      <c r="AG19" s="16">
        <f>VLOOKUP(A:A,[2]Данные_УА!$A:$BF,45,0)</f>
        <v>0</v>
      </c>
      <c r="AH19" s="16">
        <f>VLOOKUP(A:A,[2]Данные_УА!$A:$BF,49,0)</f>
        <v>0</v>
      </c>
      <c r="AI19" s="16">
        <f>VLOOKUP(A:A,[2]Данные_УА!$A:$BF,53,0)</f>
        <v>2880</v>
      </c>
      <c r="AJ19" s="16">
        <f>VLOOKUP(A:A,[2]Данные_УА!$A:$BF,57,0)</f>
        <v>0</v>
      </c>
      <c r="AK19" s="17">
        <f>VLOOKUP(A:A,[2]Данные_УА!$A:$BF,38,0)</f>
        <v>0</v>
      </c>
      <c r="AL19" s="17">
        <f>VLOOKUP(A:A,[2]Данные_УА!$A:$BF,42,0)</f>
        <v>0</v>
      </c>
      <c r="AM19" s="17">
        <f>VLOOKUP(A:A,[2]Данные_УА!$A:$BF,46,0)</f>
        <v>0</v>
      </c>
      <c r="AN19" s="17">
        <f>VLOOKUP(A:A,[2]Данные_УА!$A:$BF,50,0)</f>
        <v>0</v>
      </c>
      <c r="AO19" s="17">
        <f>VLOOKUP(A:A,[2]Данные_УА!$A:$BF,54,0)</f>
        <v>1051200</v>
      </c>
      <c r="AP19" s="18">
        <f>VLOOKUP(A:A,[2]Данные_УА!$A:$BF,58,0)</f>
        <v>0</v>
      </c>
      <c r="AQ19" s="19">
        <f>VLOOKUP($A:$A,'[3]данные ру ТС'!$A:$CZ,22,0)</f>
        <v>6</v>
      </c>
      <c r="AR19" s="19">
        <f>VLOOKUP($A:$A,'[3]данные ру ТС'!$A:$CZ,27,0)</f>
        <v>537</v>
      </c>
      <c r="AS19" s="19">
        <f>VLOOKUP($A:$A,'[3]данные ру ТС'!$A:$CZ,32,0)</f>
        <v>0</v>
      </c>
      <c r="AT19" s="19">
        <f>VLOOKUP($A:$A,'[3]данные ру ТС'!$A:$CZ,33,0)</f>
        <v>543</v>
      </c>
      <c r="AU19" s="19">
        <f>VLOOKUP($A:$A,'[3]данные ру ТС'!$A:$CZ,38,0)</f>
        <v>7</v>
      </c>
      <c r="AV19" s="19">
        <f>VLOOKUP($A:$A,'[3]данные ру ТС'!$A:$CZ,43,0)</f>
        <v>467</v>
      </c>
      <c r="AW19" s="19">
        <f>VLOOKUP($A:$A,'[3]данные ру ТС'!$A:$CZ,48,0)</f>
        <v>0</v>
      </c>
      <c r="AX19" s="19">
        <f>VLOOKUP($A:$A,'[3]данные ру ТС'!$A:$CZ,49,0)</f>
        <v>474</v>
      </c>
      <c r="AY19" s="19">
        <f>VLOOKUP($A:$A,'[3]данные ру ТС'!$A:$CZ,54,0)</f>
        <v>0</v>
      </c>
      <c r="AZ19" s="19">
        <f>VLOOKUP($A:$A,'[3]данные ру ТС'!$A:$CZ,59,0)</f>
        <v>423</v>
      </c>
      <c r="BA19" s="19">
        <f>VLOOKUP($A:$A,'[3]данные ру ТС'!$A:$CZ,64,0)</f>
        <v>0</v>
      </c>
      <c r="BB19" s="19">
        <f>VLOOKUP($A:$A,'[3]данные ру ТС'!$A:$CZ,65,0)</f>
        <v>423</v>
      </c>
      <c r="BC19" s="19">
        <f>VLOOKUP($A:$A,'[3]данные ру ТС'!$A:$CZ,78,0)</f>
        <v>0</v>
      </c>
      <c r="BD19" s="19">
        <f>VLOOKUP($A:$A,'[3]данные ру ТС'!$A:$CZ,83,0)</f>
        <v>9</v>
      </c>
      <c r="BE19" s="19">
        <f>VLOOKUP($A:$A,'[3]данные ру ТС'!$A:$CZ,88,0)</f>
        <v>0</v>
      </c>
      <c r="BF19" s="19">
        <f>VLOOKUP($A:$A,'[3]данные ру ТС'!$A:$CZ,89,0)</f>
        <v>9</v>
      </c>
      <c r="BG19" s="19">
        <f>VLOOKUP($A:$A,'[3]данные ру ТС'!$A:$FD,126,0)</f>
        <v>1</v>
      </c>
      <c r="BH19" s="19">
        <f>VLOOKUP($A:$A,'[3]данные ру ТС'!$A:$FD,127,0)</f>
        <v>179</v>
      </c>
      <c r="BI19" s="19">
        <f>VLOOKUP($A:$A,'[3]данные ру ТС'!$A:$FD,128,0)</f>
        <v>0</v>
      </c>
      <c r="BJ19" s="19">
        <f>VLOOKUP($A:$A,'[3]данные ру ТС'!$A:$FD,129,0)</f>
        <v>180</v>
      </c>
      <c r="BK19" s="19">
        <f>VLOOKUP($A:$A,'[3]данные ру ТС'!$A:$FD,142,0)</f>
        <v>0</v>
      </c>
      <c r="BL19" s="19">
        <f>VLOOKUP($A:$A,'[3]данные ру ТС'!$A:$FD,155,0)</f>
        <v>16</v>
      </c>
      <c r="BM19" s="19">
        <f>VLOOKUP($A:$A,'[3]данные ру ТС'!$A:$FW,168,0)</f>
        <v>0</v>
      </c>
      <c r="BN19" s="19">
        <f>Таблица2[[#This Row],[ЛТС 2022 (факт)]]+Таблица2[[#This Row],[ПТС 2022 (факт)]]+Таблица2[[#This Row],[ГТС 2022 (факт)]]</f>
        <v>16</v>
      </c>
      <c r="BO19" s="20">
        <f>VLOOKUP($A:$A,'[3]данные ру ФЛ'!$A:$DL,27,0)</f>
        <v>107863</v>
      </c>
      <c r="BP19" s="20">
        <f>VLOOKUP($A:$A,'[3]данные ру ФЛ'!$A:$DL,40,0)</f>
        <v>95119</v>
      </c>
      <c r="BQ19" s="20">
        <f>VLOOKUP($A:$A,'[3]данные ру ФЛ'!$A:$DL,53,0)</f>
        <v>84634</v>
      </c>
      <c r="BR19" s="20">
        <f>VLOOKUP($A:$A,'[3]данные ру ФЛ'!$A:$DL,74,0)</f>
        <v>595</v>
      </c>
      <c r="BS19" s="20">
        <f>VLOOKUP($A:$A,'[3]данные ру ФЛ'!$A:$DL,95,0)</f>
        <v>34384</v>
      </c>
      <c r="BT19" s="20">
        <f>VLOOKUP($A:$A,'[3]данные ру ФЛ'!$A:$DL,116,0)</f>
        <v>2852</v>
      </c>
      <c r="BU19" s="21">
        <f>VLOOKUP($A:$A,'[3]данные ру Грузы'!$A:$CR,31,0)</f>
        <v>433.49799999999999</v>
      </c>
      <c r="BV19" s="21">
        <f>VLOOKUP($A:$A,'[3]данные ру Грузы'!$A:$CR,44,0)</f>
        <v>248.15699999999998</v>
      </c>
      <c r="BW19" s="21">
        <f>VLOOKUP($A:$A,'[3]данные ру Грузы'!$A:$CR,57,0)</f>
        <v>63.58</v>
      </c>
      <c r="BX19" s="21">
        <f>VLOOKUP($A:$A,'[3]данные ру Грузы'!$A:$CR,70,0)</f>
        <v>73.3</v>
      </c>
      <c r="BY19" s="21">
        <f>VLOOKUP($A:$A,'[3]данные ру Грузы'!$A:$CR,83,0)</f>
        <v>23.248999999999999</v>
      </c>
      <c r="BZ19" s="21">
        <f>VLOOKUP($A:$A,'[3]данные ру Грузы'!$A:$CR,96,0)</f>
        <v>0</v>
      </c>
      <c r="CA19" s="22" t="str">
        <f>VLOOKUP(A:A,[2]Данные_УА!$A:$BO,60,0)</f>
        <v>да</v>
      </c>
      <c r="CB19" s="23" t="str">
        <f>VLOOKUP(A:A,[2]Данные_УА!$A:$BO,61,0)</f>
        <v>да</v>
      </c>
      <c r="CC19" s="23" t="str">
        <f>VLOOKUP(A:A,[2]Данные_УА!$A:$BO,62,0)</f>
        <v>да</v>
      </c>
      <c r="CD19" s="23" t="str">
        <f>VLOOKUP(A:A,[2]Данные_УА!$A:$BO,63,0)</f>
        <v>да</v>
      </c>
      <c r="CE19" s="23" t="str">
        <f>VLOOKUP(A:A,[2]Данные_УА!$A:$BO,64,0)</f>
        <v>да</v>
      </c>
      <c r="CF19" s="23" t="str">
        <f>VLOOKUP(A:A,[2]Данные_УА!$A:$BO,65,0)</f>
        <v>да</v>
      </c>
    </row>
    <row r="20" spans="1:84" s="12" customFormat="1" ht="11.25" x14ac:dyDescent="0.2">
      <c r="A20" s="12" t="s">
        <v>510</v>
      </c>
      <c r="B20" s="12" t="str">
        <f>VLOOKUP(A:A,[1]Перечень_ПП!$A:$X,3,0)</f>
        <v>Новосибирский</v>
      </c>
      <c r="C20" s="13" t="str">
        <f>VLOOKUP(A:A,[1]Перечень_ПП!$A:$X,4,0)</f>
        <v>АПП</v>
      </c>
      <c r="D20" s="13" t="str">
        <f>VLOOKUP(A:A,[1]Перечень_ПП!$A:$X,5,0)</f>
        <v>МАПП</v>
      </c>
      <c r="E20" s="12" t="str">
        <f>VLOOKUP(A:A,[1]Перечень_ПП!$A:$X,6,0)</f>
        <v>Хандагайты (Боршо)</v>
      </c>
      <c r="F20" s="12" t="str">
        <f>VLOOKUP(A:A,[1]Перечень_ПП!$A:$X,23,0)</f>
        <v>установлен</v>
      </c>
      <c r="G20" s="13" t="str">
        <f>VLOOKUP(A:A,[1]Перечень_ПП!$A:$X,21,0)</f>
        <v>да</v>
      </c>
      <c r="H20" s="13" t="s">
        <v>523</v>
      </c>
      <c r="I20" s="14" t="str">
        <f>VLOOKUP(A:A,[1]Перечень_ПП!$A:$X,22,0)</f>
        <v>функционирует</v>
      </c>
      <c r="J20" s="15" t="str">
        <f>VLOOKUP(A:A,[2]Данные_УА!$A:$BF,24,0)</f>
        <v>с 08.00 до 18.00, санитарный день: воскресенье, технологический перерыв с 12.00 до 14.00</v>
      </c>
      <c r="K20" s="13" t="str">
        <f>VLOOKUP(A:A,[1]Перечень_ПП!$A:$X,7,0)</f>
        <v>автомобильный</v>
      </c>
      <c r="L20" s="13" t="str">
        <f>VLOOKUP(A:A,[1]Перечень_ПП!$A:$X,8,0)</f>
        <v>не определен</v>
      </c>
      <c r="M20" s="13" t="str">
        <f>VLOOKUP(A:A,[1]Перечень_ПП!$A:$X,9,0)</f>
        <v>грузо-пассажирский</v>
      </c>
      <c r="N20" s="13" t="str">
        <f>VLOOKUP(A:A,[1]Перечень_ПП!$A:$X,10,0)</f>
        <v>постоянный</v>
      </c>
      <c r="O20" s="13" t="str">
        <f>VLOOKUP(A:A,[1]Перечень_ПП!$A:$X,11,0)</f>
        <v>многосторонний</v>
      </c>
      <c r="P20" s="13" t="str">
        <f>VLOOKUP(A:A,[1]Перечень_ПП!$A:$X,12,0)</f>
        <v>не определен</v>
      </c>
      <c r="Q20" s="13" t="str">
        <f>VLOOKUP(A:A,[1]Перечень_ПП!$A:$X,13,0)</f>
        <v>да</v>
      </c>
      <c r="R20" s="13" t="str">
        <f>VLOOKUP(A:A,[1]Перечень_ПП!$A:$X,14,0)</f>
        <v>нет</v>
      </c>
      <c r="S20" s="13" t="str">
        <f>VLOOKUP(A:A,[1]Перечень_ПП!$A:$X,15,0)</f>
        <v>да</v>
      </c>
      <c r="T20" s="13" t="str">
        <f>VLOOKUP(A:A,[1]Перечень_ПП!$A:$X,16,0)</f>
        <v>Монголия</v>
      </c>
      <c r="U20" s="12" t="str">
        <f>VLOOKUP(A:A,[1]Перечень_ПП!$A:$X,17,0)</f>
        <v>Боршо</v>
      </c>
      <c r="V20" s="13" t="str">
        <f>VLOOKUP(A:A,[1]Перечень_ПП!$A:$X,18,0)</f>
        <v>СФО</v>
      </c>
      <c r="W20" s="12" t="str">
        <f>VLOOKUP(A:A,[1]Перечень_ПП!$A:$X,19,0)</f>
        <v>Республика Тыва</v>
      </c>
      <c r="X20" s="14" t="str">
        <f>VLOOKUP(A:A,[1]Перечень_ПП!$A:$X,20,0)</f>
        <v>Республика Тыва, Овюрский район, расположенный в 3-х км на юго-восток от ориентира с. Хандагайты, км 1116+125 автомобильной дороги федерального значения Р-257 «Енисей» «Красноярск – Абакан - Кызыл-Чадан – Хандагайты – государственная граница с Монголией»</v>
      </c>
      <c r="Y20" s="14" t="str">
        <f>VLOOKUP(A:A,[2]ДОРОГИ!$A:$BX,24,0)</f>
        <v>федеральная</v>
      </c>
      <c r="Z20" s="14" t="str">
        <f>VLOOKUP(A:A,[2]ДОРОГИ!$A:$BX,25,0)</f>
        <v>Р-257</v>
      </c>
      <c r="AA20" s="16" t="str">
        <f>VLOOKUP($A:$A,'[3]данные ру Грузы'!$A:$CC,10,0)</f>
        <v>Группа А</v>
      </c>
      <c r="AB20" s="16">
        <f>VLOOKUP($A:$A,'[3]данные ру Грузы'!$A:$CC,11,0)</f>
        <v>78</v>
      </c>
      <c r="AC20" s="16" t="str">
        <f>VLOOKUP($A:$A,'[3]данные ру Грузы'!$A:$CC,13,0)</f>
        <v>РМК</v>
      </c>
      <c r="AD20" s="16" t="str">
        <f>VLOOKUP($A:$A,'[3]данные ру Грузы'!$A:$CC,12,0)</f>
        <v>Восток</v>
      </c>
      <c r="AE20" s="16">
        <f>VLOOKUP(A:A,[2]Данные_УА!$A:$BF,37,0)</f>
        <v>45</v>
      </c>
      <c r="AF20" s="16">
        <f>VLOOKUP(A:A,[2]Данные_УА!$A:$BF,41,0)</f>
        <v>3</v>
      </c>
      <c r="AG20" s="16">
        <f>VLOOKUP(A:A,[2]Данные_УА!$A:$BF,45,0)</f>
        <v>52</v>
      </c>
      <c r="AH20" s="16">
        <f>VLOOKUP(A:A,[2]Данные_УА!$A:$BF,49,0)</f>
        <v>100</v>
      </c>
      <c r="AI20" s="16">
        <f>VLOOKUP(A:A,[2]Данные_УА!$A:$BF,53,0)</f>
        <v>355</v>
      </c>
      <c r="AJ20" s="16">
        <f>VLOOKUP(A:A,[2]Данные_УА!$A:$BF,57,0)</f>
        <v>0</v>
      </c>
      <c r="AK20" s="17">
        <f>VLOOKUP(A:A,[2]Данные_УА!$A:$BF,38,0)</f>
        <v>13455</v>
      </c>
      <c r="AL20" s="17">
        <f>VLOOKUP(A:A,[2]Данные_УА!$A:$BF,42,0)</f>
        <v>897</v>
      </c>
      <c r="AM20" s="17">
        <f>VLOOKUP(A:A,[2]Данные_УА!$A:$BF,46,0)</f>
        <v>15548</v>
      </c>
      <c r="AN20" s="17">
        <f>VLOOKUP(A:A,[2]Данные_УА!$A:$BF,50,0)</f>
        <v>29900</v>
      </c>
      <c r="AO20" s="17">
        <f>VLOOKUP(A:A,[2]Данные_УА!$A:$BF,54,0)</f>
        <v>106145</v>
      </c>
      <c r="AP20" s="18">
        <f>VLOOKUP(A:A,[2]Данные_УА!$A:$BF,58,0)</f>
        <v>0</v>
      </c>
      <c r="AQ20" s="19">
        <f>VLOOKUP($A:$A,'[3]данные ру ТС'!$A:$CZ,22,0)</f>
        <v>3031</v>
      </c>
      <c r="AR20" s="19">
        <f>VLOOKUP($A:$A,'[3]данные ру ТС'!$A:$CZ,27,0)</f>
        <v>66</v>
      </c>
      <c r="AS20" s="19">
        <f>VLOOKUP($A:$A,'[3]данные ру ТС'!$A:$CZ,32,0)</f>
        <v>17390</v>
      </c>
      <c r="AT20" s="19">
        <f>VLOOKUP($A:$A,'[3]данные ру ТС'!$A:$CZ,33,0)</f>
        <v>20487</v>
      </c>
      <c r="AU20" s="19">
        <f>VLOOKUP($A:$A,'[3]данные ру ТС'!$A:$CZ,38,0)</f>
        <v>3379</v>
      </c>
      <c r="AV20" s="19">
        <f>VLOOKUP($A:$A,'[3]данные ру ТС'!$A:$CZ,43,0)</f>
        <v>62</v>
      </c>
      <c r="AW20" s="19">
        <f>VLOOKUP($A:$A,'[3]данные ру ТС'!$A:$CZ,48,0)</f>
        <v>22106</v>
      </c>
      <c r="AX20" s="19">
        <f>VLOOKUP($A:$A,'[3]данные ру ТС'!$A:$CZ,49,0)</f>
        <v>25547</v>
      </c>
      <c r="AY20" s="19">
        <f>VLOOKUP($A:$A,'[3]данные ру ТС'!$A:$CZ,54,0)</f>
        <v>2902</v>
      </c>
      <c r="AZ20" s="19">
        <f>VLOOKUP($A:$A,'[3]данные ру ТС'!$A:$CZ,59,0)</f>
        <v>61</v>
      </c>
      <c r="BA20" s="19">
        <f>VLOOKUP($A:$A,'[3]данные ру ТС'!$A:$CZ,64,0)</f>
        <v>25355</v>
      </c>
      <c r="BB20" s="19">
        <f>VLOOKUP($A:$A,'[3]данные ру ТС'!$A:$CZ,65,0)</f>
        <v>28318</v>
      </c>
      <c r="BC20" s="19">
        <f>VLOOKUP($A:$A,'[3]данные ру ТС'!$A:$CZ,78,0)</f>
        <v>2686</v>
      </c>
      <c r="BD20" s="19">
        <f>VLOOKUP($A:$A,'[3]данные ру ТС'!$A:$CZ,83,0)</f>
        <v>4</v>
      </c>
      <c r="BE20" s="19">
        <f>VLOOKUP($A:$A,'[3]данные ру ТС'!$A:$CZ,88,0)</f>
        <v>3757</v>
      </c>
      <c r="BF20" s="19">
        <f>VLOOKUP($A:$A,'[3]данные ру ТС'!$A:$CZ,89,0)</f>
        <v>6447</v>
      </c>
      <c r="BG20" s="19">
        <f>VLOOKUP($A:$A,'[3]данные ру ТС'!$A:$FD,126,0)</f>
        <v>3105</v>
      </c>
      <c r="BH20" s="19">
        <f>VLOOKUP($A:$A,'[3]данные ру ТС'!$A:$FD,127,0)</f>
        <v>8</v>
      </c>
      <c r="BI20" s="19">
        <f>VLOOKUP($A:$A,'[3]данные ру ТС'!$A:$FD,128,0)</f>
        <v>45</v>
      </c>
      <c r="BJ20" s="19">
        <f>VLOOKUP($A:$A,'[3]данные ру ТС'!$A:$FD,129,0)</f>
        <v>3158</v>
      </c>
      <c r="BK20" s="19">
        <f>VLOOKUP($A:$A,'[3]данные ру ТС'!$A:$FD,142,0)</f>
        <v>3746</v>
      </c>
      <c r="BL20" s="19">
        <f>VLOOKUP($A:$A,'[3]данные ру ТС'!$A:$FD,155,0)</f>
        <v>39</v>
      </c>
      <c r="BM20" s="19">
        <f>VLOOKUP($A:$A,'[3]данные ру ТС'!$A:$FW,168,0)</f>
        <v>22289</v>
      </c>
      <c r="BN20" s="19">
        <f>Таблица2[[#This Row],[ЛТС 2022 (факт)]]+Таблица2[[#This Row],[ПТС 2022 (факт)]]+Таблица2[[#This Row],[ГТС 2022 (факт)]]</f>
        <v>26074</v>
      </c>
      <c r="BO20" s="20">
        <f>VLOOKUP($A:$A,'[3]данные ру ФЛ'!$A:$DL,27,0)</f>
        <v>71336</v>
      </c>
      <c r="BP20" s="20">
        <f>VLOOKUP($A:$A,'[3]данные ру ФЛ'!$A:$DL,40,0)</f>
        <v>91959</v>
      </c>
      <c r="BQ20" s="20">
        <f>VLOOKUP($A:$A,'[3]данные ру ФЛ'!$A:$DL,53,0)</f>
        <v>106512</v>
      </c>
      <c r="BR20" s="20">
        <f>VLOOKUP($A:$A,'[3]данные ру ФЛ'!$A:$DL,74,0)</f>
        <v>18022</v>
      </c>
      <c r="BS20" s="20">
        <f>VLOOKUP($A:$A,'[3]данные ру ФЛ'!$A:$DL,95,0)</f>
        <v>3349</v>
      </c>
      <c r="BT20" s="20">
        <f>VLOOKUP($A:$A,'[3]данные ру ФЛ'!$A:$DL,116,0)</f>
        <v>92572</v>
      </c>
      <c r="BU20" s="21">
        <f>VLOOKUP($A:$A,'[3]данные ру Грузы'!$A:$CR,31,0)</f>
        <v>30229.059999999998</v>
      </c>
      <c r="BV20" s="21">
        <f>VLOOKUP($A:$A,'[3]данные ру Грузы'!$A:$CR,44,0)</f>
        <v>35362.559999999998</v>
      </c>
      <c r="BW20" s="21">
        <f>VLOOKUP($A:$A,'[3]данные ру Грузы'!$A:$CR,57,0)</f>
        <v>29520.150000000005</v>
      </c>
      <c r="BX20" s="21">
        <f>VLOOKUP($A:$A,'[3]данные ру Грузы'!$A:$CR,70,0)</f>
        <v>30629.710000000003</v>
      </c>
      <c r="BY20" s="21">
        <f>VLOOKUP($A:$A,'[3]данные ру Грузы'!$A:$CR,83,0)</f>
        <v>34934.521000000001</v>
      </c>
      <c r="BZ20" s="21">
        <f>VLOOKUP($A:$A,'[3]данные ру Грузы'!$A:$CR,96,0)</f>
        <v>41016.5</v>
      </c>
      <c r="CA20" s="22" t="str">
        <f>VLOOKUP(A:A,[2]Данные_УА!$A:$BO,60,0)</f>
        <v>да</v>
      </c>
      <c r="CB20" s="23" t="str">
        <f>VLOOKUP(A:A,[2]Данные_УА!$A:$BO,61,0)</f>
        <v>да</v>
      </c>
      <c r="CC20" s="23" t="str">
        <f>VLOOKUP(A:A,[2]Данные_УА!$A:$BO,62,0)</f>
        <v>да</v>
      </c>
      <c r="CD20" s="23" t="str">
        <f>VLOOKUP(A:A,[2]Данные_УА!$A:$BO,63,0)</f>
        <v>да</v>
      </c>
      <c r="CE20" s="23" t="str">
        <f>VLOOKUP(A:A,[2]Данные_УА!$A:$BO,64,0)</f>
        <v>да</v>
      </c>
      <c r="CF20" s="23" t="str">
        <f>VLOOKUP(A:A,[2]Данные_УА!$A:$BO,65,0)</f>
        <v>да</v>
      </c>
    </row>
    <row r="21" spans="1:84" s="12" customFormat="1" ht="11.25" x14ac:dyDescent="0.2">
      <c r="A21" s="12" t="s">
        <v>103</v>
      </c>
      <c r="B21" s="12" t="str">
        <f>VLOOKUP(A:A,[1]Перечень_ПП!$A:$X,3,0)</f>
        <v>Волгоградский</v>
      </c>
      <c r="C21" s="13" t="str">
        <f>VLOOKUP(A:A,[1]Перечень_ПП!$A:$X,4,0)</f>
        <v>МПП</v>
      </c>
      <c r="D21" s="13" t="str">
        <f>VLOOKUP(A:A,[1]Перечень_ПП!$A:$X,5,0)</f>
        <v>МПП</v>
      </c>
      <c r="E21" s="12" t="str">
        <f>VLOOKUP(A:A,[1]Перечень_ПП!$A:$X,6,0)</f>
        <v>Астрахань</v>
      </c>
      <c r="F21" s="12" t="str">
        <f>VLOOKUP(A:A,[1]Перечень_ПП!$A:$X,23,0)</f>
        <v>установлен</v>
      </c>
      <c r="G21" s="13" t="str">
        <f>VLOOKUP(A:A,[1]Перечень_ПП!$A:$X,21,0)</f>
        <v>да</v>
      </c>
      <c r="H21" s="13" t="s">
        <v>524</v>
      </c>
      <c r="I21" s="14" t="str">
        <f>VLOOKUP(A:A,[1]Перечень_ПП!$A:$X,22,0)</f>
        <v>функционирует</v>
      </c>
      <c r="J21" s="15" t="str">
        <f>VLOOKUP(A:A,[2]Данные_УА!$A:$BF,24,0)</f>
        <v>круглосуточно</v>
      </c>
      <c r="K21" s="13" t="str">
        <f>VLOOKUP(A:A,[1]Перечень_ПП!$A:$X,7,0)</f>
        <v>морской</v>
      </c>
      <c r="L21" s="13" t="str">
        <f>VLOOKUP(A:A,[1]Перечень_ПП!$A:$X,8,0)</f>
        <v>не определен</v>
      </c>
      <c r="M21" s="13" t="str">
        <f>VLOOKUP(A:A,[1]Перечень_ПП!$A:$X,9,0)</f>
        <v>грузо-пассажирский</v>
      </c>
      <c r="N21" s="13" t="str">
        <f>VLOOKUP(A:A,[1]Перечень_ПП!$A:$X,10,0)</f>
        <v>постоянный</v>
      </c>
      <c r="O21" s="13" t="str">
        <f>VLOOKUP(A:A,[1]Перечень_ПП!$A:$X,11,0)</f>
        <v>многосторонний</v>
      </c>
      <c r="P21" s="13" t="str">
        <f>VLOOKUP(A:A,[1]Перечень_ПП!$A:$X,12,0)</f>
        <v>не определен</v>
      </c>
      <c r="Q21" s="13" t="str">
        <f>VLOOKUP(A:A,[1]Перечень_ПП!$A:$X,13,0)</f>
        <v>да</v>
      </c>
      <c r="R21" s="13" t="str">
        <f>VLOOKUP(A:A,[1]Перечень_ПП!$A:$X,14,0)</f>
        <v>да</v>
      </c>
      <c r="S21" s="13" t="str">
        <f>VLOOKUP(A:A,[1]Перечень_ПП!$A:$X,15,0)</f>
        <v>да</v>
      </c>
      <c r="T21" s="13" t="str">
        <f>VLOOKUP(A:A,[1]Перечень_ПП!$A:$X,16,0)</f>
        <v>не применимо</v>
      </c>
      <c r="U21" s="12" t="str">
        <f>VLOOKUP(A:A,[1]Перечень_ПП!$A:$X,17,0)</f>
        <v>не применимо</v>
      </c>
      <c r="V21" s="13" t="str">
        <f>VLOOKUP(A:A,[1]Перечень_ПП!$A:$X,18,0)</f>
        <v>ЮФО</v>
      </c>
      <c r="W21" s="12" t="str">
        <f>VLOOKUP(A:A,[1]Перечень_ПП!$A:$X,19,0)</f>
        <v>Астраханская область</v>
      </c>
      <c r="X21" s="14" t="str">
        <f>VLOOKUP(A:A,[1]Перечень_ПП!$A:$X,20,0)</f>
        <v>Астраханская область, г. Астрахань, Каспийское море</v>
      </c>
      <c r="Y21" s="14">
        <f>VLOOKUP(A:A,[2]ДОРОГИ!$A:$BX,24,0)</f>
        <v>0</v>
      </c>
      <c r="Z21" s="14">
        <f>VLOOKUP(A:A,[2]ДОРОГИ!$A:$BX,25,0)</f>
        <v>0</v>
      </c>
      <c r="AA21" s="16" t="str">
        <f>VLOOKUP($A:$A,'[3]данные ру Грузы'!$A:$CC,10,0)</f>
        <v>Группа А</v>
      </c>
      <c r="AB21" s="16">
        <f>VLOOKUP($A:$A,'[3]данные ру Грузы'!$A:$CC,11,0)</f>
        <v>106</v>
      </c>
      <c r="AC21" s="16" t="str">
        <f>VLOOKUP($A:$A,'[3]данные ру Грузы'!$A:$CC,13,0)</f>
        <v>Транскаспийский</v>
      </c>
      <c r="AD21" s="16" t="str">
        <f>VLOOKUP($A:$A,'[3]данные ру Грузы'!$A:$CC,12,0)</f>
        <v>Север-Юг</v>
      </c>
      <c r="AE21" s="16">
        <f>VLOOKUP(A:A,[2]Данные_УА!$A:$BF,37,0)</f>
        <v>0</v>
      </c>
      <c r="AF21" s="16">
        <f>VLOOKUP(A:A,[2]Данные_УА!$A:$BF,41,0)</f>
        <v>0</v>
      </c>
      <c r="AG21" s="16">
        <f>VLOOKUP(A:A,[2]Данные_УА!$A:$BF,45,0)</f>
        <v>0</v>
      </c>
      <c r="AH21" s="16">
        <f>VLOOKUP(A:A,[2]Данные_УА!$A:$BF,49,0)</f>
        <v>0</v>
      </c>
      <c r="AI21" s="16">
        <f>VLOOKUP(A:A,[2]Данные_УА!$A:$BF,53,0)</f>
        <v>0</v>
      </c>
      <c r="AJ21" s="16">
        <f>VLOOKUP(A:A,[2]Данные_УА!$A:$BF,57,0)</f>
        <v>0</v>
      </c>
      <c r="AK21" s="17">
        <f>VLOOKUP(A:A,[2]Данные_УА!$A:$BF,38,0)</f>
        <v>0</v>
      </c>
      <c r="AL21" s="17">
        <f>VLOOKUP(A:A,[2]Данные_УА!$A:$BF,42,0)</f>
        <v>0</v>
      </c>
      <c r="AM21" s="17">
        <f>VLOOKUP(A:A,[2]Данные_УА!$A:$BF,46,0)</f>
        <v>0</v>
      </c>
      <c r="AN21" s="17">
        <f>VLOOKUP(A:A,[2]Данные_УА!$A:$BF,50,0)</f>
        <v>0</v>
      </c>
      <c r="AO21" s="17">
        <f>VLOOKUP(A:A,[2]Данные_УА!$A:$BF,54,0)</f>
        <v>0</v>
      </c>
      <c r="AP21" s="18">
        <f>VLOOKUP(A:A,[2]Данные_УА!$A:$BF,58,0)</f>
        <v>0</v>
      </c>
      <c r="AQ21" s="19">
        <f>VLOOKUP($A:$A,'[3]данные ру ТС'!$A:$CZ,22,0)</f>
        <v>3749</v>
      </c>
      <c r="AR21" s="19">
        <f>VLOOKUP($A:$A,'[3]данные ру ТС'!$A:$CZ,27,0)</f>
        <v>181</v>
      </c>
      <c r="AS21" s="19">
        <f>VLOOKUP($A:$A,'[3]данные ру ТС'!$A:$CZ,32,0)</f>
        <v>0</v>
      </c>
      <c r="AT21" s="19">
        <f>VLOOKUP($A:$A,'[3]данные ру ТС'!$A:$CZ,33,0)</f>
        <v>3930</v>
      </c>
      <c r="AU21" s="19">
        <f>VLOOKUP($A:$A,'[3]данные ру ТС'!$A:$CZ,38,0)</f>
        <v>3502</v>
      </c>
      <c r="AV21" s="19">
        <f>VLOOKUP($A:$A,'[3]данные ру ТС'!$A:$CZ,43,0)</f>
        <v>122</v>
      </c>
      <c r="AW21" s="19">
        <f>VLOOKUP($A:$A,'[3]данные ру ТС'!$A:$CZ,48,0)</f>
        <v>0</v>
      </c>
      <c r="AX21" s="19">
        <f>VLOOKUP($A:$A,'[3]данные ру ТС'!$A:$CZ,49,0)</f>
        <v>3624</v>
      </c>
      <c r="AY21" s="19">
        <f>VLOOKUP($A:$A,'[3]данные ру ТС'!$A:$CZ,54,0)</f>
        <v>3994</v>
      </c>
      <c r="AZ21" s="19">
        <f>VLOOKUP($A:$A,'[3]данные ру ТС'!$A:$CZ,59,0)</f>
        <v>62</v>
      </c>
      <c r="BA21" s="19">
        <f>VLOOKUP($A:$A,'[3]данные ру ТС'!$A:$CZ,64,0)</f>
        <v>0</v>
      </c>
      <c r="BB21" s="19">
        <f>VLOOKUP($A:$A,'[3]данные ру ТС'!$A:$CZ,65,0)</f>
        <v>4056</v>
      </c>
      <c r="BC21" s="19">
        <f>VLOOKUP($A:$A,'[3]данные ру ТС'!$A:$CZ,78,0)</f>
        <v>4064</v>
      </c>
      <c r="BD21" s="19">
        <f>VLOOKUP($A:$A,'[3]данные ру ТС'!$A:$CZ,83,0)</f>
        <v>2</v>
      </c>
      <c r="BE21" s="19">
        <f>VLOOKUP($A:$A,'[3]данные ру ТС'!$A:$CZ,88,0)</f>
        <v>0</v>
      </c>
      <c r="BF21" s="19">
        <f>VLOOKUP($A:$A,'[3]данные ру ТС'!$A:$CZ,89,0)</f>
        <v>4066</v>
      </c>
      <c r="BG21" s="19">
        <f>VLOOKUP($A:$A,'[3]данные ру ТС'!$A:$FD,126,0)</f>
        <v>3455</v>
      </c>
      <c r="BH21" s="19">
        <f>VLOOKUP($A:$A,'[3]данные ру ТС'!$A:$FD,127,0)</f>
        <v>0</v>
      </c>
      <c r="BI21" s="19">
        <f>VLOOKUP($A:$A,'[3]данные ру ТС'!$A:$FD,128,0)</f>
        <v>0</v>
      </c>
      <c r="BJ21" s="19">
        <f>VLOOKUP($A:$A,'[3]данные ру ТС'!$A:$FD,129,0)</f>
        <v>3455</v>
      </c>
      <c r="BK21" s="19">
        <f>VLOOKUP($A:$A,'[3]данные ру ТС'!$A:$FD,142,0)</f>
        <v>3110</v>
      </c>
      <c r="BL21" s="19">
        <f>VLOOKUP($A:$A,'[3]данные ру ТС'!$A:$FD,155,0)</f>
        <v>92</v>
      </c>
      <c r="BM21" s="19">
        <f>VLOOKUP($A:$A,'[3]данные ру ТС'!$A:$FW,168,0)</f>
        <v>0</v>
      </c>
      <c r="BN21" s="19">
        <f>Таблица2[[#This Row],[ЛТС 2022 (факт)]]+Таблица2[[#This Row],[ПТС 2022 (факт)]]+Таблица2[[#This Row],[ГТС 2022 (факт)]]</f>
        <v>3202</v>
      </c>
      <c r="BO21" s="20">
        <f>VLOOKUP($A:$A,'[3]данные ру ФЛ'!$A:$DL,27,0)</f>
        <v>49525</v>
      </c>
      <c r="BP21" s="20">
        <f>VLOOKUP($A:$A,'[3]данные ру ФЛ'!$A:$DL,40,0)</f>
        <v>47072</v>
      </c>
      <c r="BQ21" s="20">
        <f>VLOOKUP($A:$A,'[3]данные ру ФЛ'!$A:$DL,53,0)</f>
        <v>52247</v>
      </c>
      <c r="BR21" s="20">
        <f>VLOOKUP($A:$A,'[3]данные ру ФЛ'!$A:$DL,74,0)</f>
        <v>51233</v>
      </c>
      <c r="BS21" s="20">
        <f>VLOOKUP($A:$A,'[3]данные ру ФЛ'!$A:$DL,95,0)</f>
        <v>44194</v>
      </c>
      <c r="BT21" s="20">
        <f>VLOOKUP($A:$A,'[3]данные ру ФЛ'!$A:$DL,116,0)</f>
        <v>42716</v>
      </c>
      <c r="BU21" s="21">
        <f>VLOOKUP($A:$A,'[3]данные ру Грузы'!$A:$CR,31,0)</f>
        <v>3988315</v>
      </c>
      <c r="BV21" s="21">
        <f>VLOOKUP($A:$A,'[3]данные ру Грузы'!$A:$CR,44,0)</f>
        <v>78898106.079999998</v>
      </c>
      <c r="BW21" s="21">
        <f>VLOOKUP($A:$A,'[3]данные ру Грузы'!$A:$CR,57,0)</f>
        <v>4891121.1519999998</v>
      </c>
      <c r="BX21" s="21">
        <f>VLOOKUP($A:$A,'[3]данные ру Грузы'!$A:$CR,70,0)</f>
        <v>8702991.3100000005</v>
      </c>
      <c r="BY21" s="21">
        <f>VLOOKUP($A:$A,'[3]данные ру Грузы'!$A:$CR,83,0)</f>
        <v>7226539.0000000009</v>
      </c>
      <c r="BZ21" s="21">
        <f>VLOOKUP($A:$A,'[3]данные ру Грузы'!$A:$CR,96,0)</f>
        <v>9954726.1950000003</v>
      </c>
      <c r="CA21" s="22" t="str">
        <f>VLOOKUP(A:A,[2]Данные_УА!$A:$BO,60,0)</f>
        <v>да</v>
      </c>
      <c r="CB21" s="23" t="str">
        <f>VLOOKUP(A:A,[2]Данные_УА!$A:$BO,61,0)</f>
        <v>да</v>
      </c>
      <c r="CC21" s="23" t="str">
        <f>VLOOKUP(A:A,[2]Данные_УА!$A:$BO,62,0)</f>
        <v>да</v>
      </c>
      <c r="CD21" s="23" t="str">
        <f>VLOOKUP(A:A,[2]Данные_УА!$A:$BO,63,0)</f>
        <v>да</v>
      </c>
      <c r="CE21" s="23" t="str">
        <f>VLOOKUP(A:A,[2]Данные_УА!$A:$BO,64,0)</f>
        <v>да</v>
      </c>
      <c r="CF21" s="23" t="str">
        <f>VLOOKUP(A:A,[2]Данные_УА!$A:$BO,65,0)</f>
        <v>нет</v>
      </c>
    </row>
    <row r="22" spans="1:84" s="12" customFormat="1" ht="11.25" x14ac:dyDescent="0.2">
      <c r="A22" s="12" t="s">
        <v>91</v>
      </c>
      <c r="B22" s="12" t="str">
        <f>VLOOKUP(A:A,[1]Перечень_ПП!$A:$X,3,0)</f>
        <v>Волгоградский</v>
      </c>
      <c r="C22" s="13" t="str">
        <f>VLOOKUP(A:A,[1]Перечень_ПП!$A:$X,4,0)</f>
        <v>ВПП</v>
      </c>
      <c r="D22" s="13" t="str">
        <f>VLOOKUP(A:A,[1]Перечень_ПП!$A:$X,5,0)</f>
        <v>ВПП</v>
      </c>
      <c r="E22" s="12" t="str">
        <f>VLOOKUP(A:A,[1]Перечень_ПП!$A:$X,6,0)</f>
        <v>Астрахань (Нариманово)</v>
      </c>
      <c r="F22" s="12" t="str">
        <f>VLOOKUP(A:A,[1]Перечень_ПП!$A:$X,23,0)</f>
        <v>установлен</v>
      </c>
      <c r="G22" s="13" t="str">
        <f>VLOOKUP(A:A,[1]Перечень_ПП!$A:$X,21,0)</f>
        <v>да</v>
      </c>
      <c r="H22" s="13" t="s">
        <v>524</v>
      </c>
      <c r="I22" s="14" t="str">
        <f>VLOOKUP(A:A,[1]Перечень_ПП!$A:$X,22,0)</f>
        <v>функционирует</v>
      </c>
      <c r="J22" s="15" t="str">
        <f>VLOOKUP(A:A,[2]Данные_УА!$A:$BF,24,0)</f>
        <v>круглосуточно</v>
      </c>
      <c r="K22" s="13" t="str">
        <f>VLOOKUP(A:A,[1]Перечень_ПП!$A:$X,7,0)</f>
        <v>воздушный</v>
      </c>
      <c r="L22" s="13" t="str">
        <f>VLOOKUP(A:A,[1]Перечень_ПП!$A:$X,8,0)</f>
        <v>не определен</v>
      </c>
      <c r="M22" s="13" t="str">
        <f>VLOOKUP(A:A,[1]Перечень_ПП!$A:$X,9,0)</f>
        <v>грузо-пассажирский</v>
      </c>
      <c r="N22" s="13" t="str">
        <f>VLOOKUP(A:A,[1]Перечень_ПП!$A:$X,10,0)</f>
        <v>постоянный</v>
      </c>
      <c r="O22" s="13" t="str">
        <f>VLOOKUP(A:A,[1]Перечень_ПП!$A:$X,11,0)</f>
        <v>многосторонний</v>
      </c>
      <c r="P22" s="13" t="str">
        <f>VLOOKUP(A:A,[1]Перечень_ПП!$A:$X,12,0)</f>
        <v>не определен</v>
      </c>
      <c r="Q22" s="13" t="str">
        <f>VLOOKUP(A:A,[1]Перечень_ПП!$A:$X,13,0)</f>
        <v>нет</v>
      </c>
      <c r="R22" s="13" t="str">
        <f>VLOOKUP(A:A,[1]Перечень_ПП!$A:$X,14,0)</f>
        <v>нет</v>
      </c>
      <c r="S22" s="13" t="str">
        <f>VLOOKUP(A:A,[1]Перечень_ПП!$A:$X,15,0)</f>
        <v>нет</v>
      </c>
      <c r="T22" s="13" t="str">
        <f>VLOOKUP(A:A,[1]Перечень_ПП!$A:$X,16,0)</f>
        <v>не применимо</v>
      </c>
      <c r="U22" s="12" t="str">
        <f>VLOOKUP(A:A,[1]Перечень_ПП!$A:$X,17,0)</f>
        <v>не применимо</v>
      </c>
      <c r="V22" s="13" t="str">
        <f>VLOOKUP(A:A,[1]Перечень_ПП!$A:$X,18,0)</f>
        <v>ЮФО</v>
      </c>
      <c r="W22" s="12" t="str">
        <f>VLOOKUP(A:A,[1]Перечень_ПП!$A:$X,19,0)</f>
        <v>Астраханская область</v>
      </c>
      <c r="X22" s="14" t="str">
        <f>VLOOKUP(A:A,[1]Перечень_ПП!$A:$X,20,0)</f>
        <v>414018, г. Астрахань, Аэропортовский проезд, 1</v>
      </c>
      <c r="Y22" s="14">
        <f>VLOOKUP(A:A,[2]ДОРОГИ!$A:$BX,24,0)</f>
        <v>0</v>
      </c>
      <c r="Z22" s="14">
        <f>VLOOKUP(A:A,[2]ДОРОГИ!$A:$BX,25,0)</f>
        <v>0</v>
      </c>
      <c r="AA22" s="16" t="str">
        <f>VLOOKUP($A:$A,'[3]данные ру Грузы'!$A:$CC,10,0)</f>
        <v>Группа С</v>
      </c>
      <c r="AB22" s="16">
        <f>VLOOKUP($A:$A,'[3]данные ру Грузы'!$A:$CC,11,0)</f>
        <v>206</v>
      </c>
      <c r="AC22" s="16" t="str">
        <f>VLOOKUP($A:$A,'[3]данные ру Грузы'!$A:$CC,13,0)</f>
        <v>Не является признаком отнесения к МТК</v>
      </c>
      <c r="AD22" s="16" t="str">
        <f>VLOOKUP($A:$A,'[3]данные ру Грузы'!$A:$CC,12,0)</f>
        <v>Не является признаком отнесения к МТК</v>
      </c>
      <c r="AE22" s="16">
        <f>VLOOKUP(A:A,[2]Данные_УА!$A:$BF,37,0)</f>
        <v>0</v>
      </c>
      <c r="AF22" s="16">
        <f>VLOOKUP(A:A,[2]Данные_УА!$A:$BF,41,0)</f>
        <v>0</v>
      </c>
      <c r="AG22" s="16">
        <f>VLOOKUP(A:A,[2]Данные_УА!$A:$BF,45,0)</f>
        <v>0</v>
      </c>
      <c r="AH22" s="16">
        <f>VLOOKUP(A:A,[2]Данные_УА!$A:$BF,49,0)</f>
        <v>0</v>
      </c>
      <c r="AI22" s="16">
        <f>VLOOKUP(A:A,[2]Данные_УА!$A:$BF,53,0)</f>
        <v>0</v>
      </c>
      <c r="AJ22" s="16">
        <f>VLOOKUP(A:A,[2]Данные_УА!$A:$BF,57,0)</f>
        <v>0</v>
      </c>
      <c r="AK22" s="17">
        <f>VLOOKUP(A:A,[2]Данные_УА!$A:$BF,38,0)</f>
        <v>0</v>
      </c>
      <c r="AL22" s="17">
        <f>VLOOKUP(A:A,[2]Данные_УА!$A:$BF,42,0)</f>
        <v>0</v>
      </c>
      <c r="AM22" s="17">
        <f>VLOOKUP(A:A,[2]Данные_УА!$A:$BF,46,0)</f>
        <v>0</v>
      </c>
      <c r="AN22" s="17">
        <f>VLOOKUP(A:A,[2]Данные_УА!$A:$BF,50,0)</f>
        <v>0</v>
      </c>
      <c r="AO22" s="17">
        <f>VLOOKUP(A:A,[2]Данные_УА!$A:$BF,54,0)</f>
        <v>0</v>
      </c>
      <c r="AP22" s="18">
        <f>VLOOKUP(A:A,[2]Данные_УА!$A:$BF,58,0)</f>
        <v>0</v>
      </c>
      <c r="AQ22" s="19">
        <f>VLOOKUP($A:$A,'[3]данные ру ТС'!$A:$CZ,22,0)</f>
        <v>21</v>
      </c>
      <c r="AR22" s="19">
        <f>VLOOKUP($A:$A,'[3]данные ру ТС'!$A:$CZ,27,0)</f>
        <v>2637</v>
      </c>
      <c r="AS22" s="19">
        <f>VLOOKUP($A:$A,'[3]данные ру ТС'!$A:$CZ,32,0)</f>
        <v>0</v>
      </c>
      <c r="AT22" s="19">
        <f>VLOOKUP($A:$A,'[3]данные ру ТС'!$A:$CZ,33,0)</f>
        <v>2658</v>
      </c>
      <c r="AU22" s="19">
        <f>VLOOKUP($A:$A,'[3]данные ру ТС'!$A:$CZ,38,0)</f>
        <v>20</v>
      </c>
      <c r="AV22" s="19">
        <f>VLOOKUP($A:$A,'[3]данные ру ТС'!$A:$CZ,43,0)</f>
        <v>2607</v>
      </c>
      <c r="AW22" s="19">
        <f>VLOOKUP($A:$A,'[3]данные ру ТС'!$A:$CZ,48,0)</f>
        <v>0</v>
      </c>
      <c r="AX22" s="19">
        <f>VLOOKUP($A:$A,'[3]данные ру ТС'!$A:$CZ,49,0)</f>
        <v>2627</v>
      </c>
      <c r="AY22" s="19">
        <f>VLOOKUP($A:$A,'[3]данные ру ТС'!$A:$CZ,54,0)</f>
        <v>14</v>
      </c>
      <c r="AZ22" s="19">
        <f>VLOOKUP($A:$A,'[3]данные ру ТС'!$A:$CZ,59,0)</f>
        <v>2849</v>
      </c>
      <c r="BA22" s="19">
        <f>VLOOKUP($A:$A,'[3]данные ру ТС'!$A:$CZ,64,0)</f>
        <v>0</v>
      </c>
      <c r="BB22" s="19">
        <f>VLOOKUP($A:$A,'[3]данные ру ТС'!$A:$CZ,65,0)</f>
        <v>2863</v>
      </c>
      <c r="BC22" s="19">
        <f>VLOOKUP($A:$A,'[3]данные ру ТС'!$A:$CZ,78,0)</f>
        <v>15</v>
      </c>
      <c r="BD22" s="19">
        <f>VLOOKUP($A:$A,'[3]данные ру ТС'!$A:$CZ,83,0)</f>
        <v>1209</v>
      </c>
      <c r="BE22" s="19">
        <f>VLOOKUP($A:$A,'[3]данные ру ТС'!$A:$CZ,88,0)</f>
        <v>0</v>
      </c>
      <c r="BF22" s="19">
        <f>VLOOKUP($A:$A,'[3]данные ру ТС'!$A:$CZ,89,0)</f>
        <v>1224</v>
      </c>
      <c r="BG22" s="19">
        <f>VLOOKUP($A:$A,'[3]данные ру ТС'!$A:$FD,126,0)</f>
        <v>31</v>
      </c>
      <c r="BH22" s="19">
        <f>VLOOKUP($A:$A,'[3]данные ру ТС'!$A:$FD,127,0)</f>
        <v>1694</v>
      </c>
      <c r="BI22" s="19">
        <f>VLOOKUP($A:$A,'[3]данные ру ТС'!$A:$FD,128,0)</f>
        <v>0</v>
      </c>
      <c r="BJ22" s="19">
        <f>VLOOKUP($A:$A,'[3]данные ру ТС'!$A:$FD,129,0)</f>
        <v>1725</v>
      </c>
      <c r="BK22" s="19">
        <f>VLOOKUP($A:$A,'[3]данные ру ТС'!$A:$FD,142,0)</f>
        <v>9</v>
      </c>
      <c r="BL22" s="19">
        <f>VLOOKUP($A:$A,'[3]данные ру ТС'!$A:$FD,155,0)</f>
        <v>2537</v>
      </c>
      <c r="BM22" s="19">
        <f>VLOOKUP($A:$A,'[3]данные ру ТС'!$A:$FW,168,0)</f>
        <v>0</v>
      </c>
      <c r="BN22" s="19">
        <f>Таблица2[[#This Row],[ЛТС 2022 (факт)]]+Таблица2[[#This Row],[ПТС 2022 (факт)]]+Таблица2[[#This Row],[ГТС 2022 (факт)]]</f>
        <v>2546</v>
      </c>
      <c r="BO22" s="20">
        <f>VLOOKUP($A:$A,'[3]данные ру ФЛ'!$A:$DL,27,0)</f>
        <v>84630</v>
      </c>
      <c r="BP22" s="20">
        <f>VLOOKUP($A:$A,'[3]данные ру ФЛ'!$A:$DL,40,0)</f>
        <v>93754</v>
      </c>
      <c r="BQ22" s="20">
        <f>VLOOKUP($A:$A,'[3]данные ру ФЛ'!$A:$DL,53,0)</f>
        <v>111212</v>
      </c>
      <c r="BR22" s="20">
        <f>VLOOKUP($A:$A,'[3]данные ру ФЛ'!$A:$DL,74,0)</f>
        <v>31277</v>
      </c>
      <c r="BS22" s="20">
        <f>VLOOKUP($A:$A,'[3]данные ру ФЛ'!$A:$DL,95,0)</f>
        <v>95845</v>
      </c>
      <c r="BT22" s="20">
        <f>VLOOKUP($A:$A,'[3]данные ру ФЛ'!$A:$DL,116,0)</f>
        <v>90815</v>
      </c>
      <c r="BU22" s="21">
        <f>VLOOKUP($A:$A,'[3]данные ру Грузы'!$A:$CR,31,0)</f>
        <v>891.28899999999999</v>
      </c>
      <c r="BV22" s="21">
        <f>VLOOKUP($A:$A,'[3]данные ру Грузы'!$A:$CR,44,0)</f>
        <v>353.59500000000003</v>
      </c>
      <c r="BW22" s="21">
        <f>VLOOKUP($A:$A,'[3]данные ру Грузы'!$A:$CR,57,0)</f>
        <v>573.36200000000008</v>
      </c>
      <c r="BX22" s="21">
        <f>VLOOKUP($A:$A,'[3]данные ру Грузы'!$A:$CR,70,0)</f>
        <v>39</v>
      </c>
      <c r="BY22" s="21">
        <f>VLOOKUP($A:$A,'[3]данные ру Грузы'!$A:$CR,83,0)</f>
        <v>348.197</v>
      </c>
      <c r="BZ22" s="21">
        <f>VLOOKUP($A:$A,'[3]данные ру Грузы'!$A:$CR,96,0)</f>
        <v>0</v>
      </c>
      <c r="CA22" s="22" t="str">
        <f>VLOOKUP(A:A,[2]Данные_УА!$A:$BO,60,0)</f>
        <v>да</v>
      </c>
      <c r="CB22" s="23" t="str">
        <f>VLOOKUP(A:A,[2]Данные_УА!$A:$BO,61,0)</f>
        <v>да</v>
      </c>
      <c r="CC22" s="23" t="str">
        <f>VLOOKUP(A:A,[2]Данные_УА!$A:$BO,62,0)</f>
        <v>да</v>
      </c>
      <c r="CD22" s="23" t="str">
        <f>VLOOKUP(A:A,[2]Данные_УА!$A:$BO,63,0)</f>
        <v>да</v>
      </c>
      <c r="CE22" s="23" t="str">
        <f>VLOOKUP(A:A,[2]Данные_УА!$A:$BO,64,0)</f>
        <v>да</v>
      </c>
      <c r="CF22" s="23" t="str">
        <f>VLOOKUP(A:A,[2]Данные_УА!$A:$BO,65,0)</f>
        <v>нет</v>
      </c>
    </row>
    <row r="23" spans="1:84" s="12" customFormat="1" ht="11.25" x14ac:dyDescent="0.2">
      <c r="A23" s="12" t="s">
        <v>105</v>
      </c>
      <c r="B23" s="12" t="str">
        <f>VLOOKUP(A:A,[1]Перечень_ПП!$A:$X,3,0)</f>
        <v>Калининградский</v>
      </c>
      <c r="C23" s="13" t="str">
        <f>VLOOKUP(A:A,[1]Перечень_ПП!$A:$X,4,0)</f>
        <v>АПП</v>
      </c>
      <c r="D23" s="13" t="str">
        <f>VLOOKUP(A:A,[1]Перечень_ПП!$A:$X,5,0)</f>
        <v>МАПП</v>
      </c>
      <c r="E23" s="12" t="str">
        <f>VLOOKUP(A:A,[1]Перечень_ПП!$A:$X,6,0)</f>
        <v>Багратионовск</v>
      </c>
      <c r="F23" s="12" t="str">
        <f>VLOOKUP(A:A,[1]Перечень_ПП!$A:$X,23,0)</f>
        <v>установлен</v>
      </c>
      <c r="G23" s="13" t="str">
        <f>VLOOKUP(A:A,[1]Перечень_ПП!$A:$X,21,0)</f>
        <v>да</v>
      </c>
      <c r="H23" s="13" t="s">
        <v>523</v>
      </c>
      <c r="I23" s="14" t="str">
        <f>VLOOKUP(A:A,[1]Перечень_ПП!$A:$X,22,0)</f>
        <v>функционирует</v>
      </c>
      <c r="J23" s="15" t="str">
        <f>VLOOKUP(A:A,[2]Данные_УА!$A:$BF,24,0)</f>
        <v>круглосуточно</v>
      </c>
      <c r="K23" s="13" t="str">
        <f>VLOOKUP(A:A,[1]Перечень_ПП!$A:$X,7,0)</f>
        <v>автомобильный</v>
      </c>
      <c r="L23" s="13" t="str">
        <f>VLOOKUP(A:A,[1]Перечень_ПП!$A:$X,8,0)</f>
        <v>не определен</v>
      </c>
      <c r="M23" s="13" t="str">
        <f>VLOOKUP(A:A,[1]Перечень_ПП!$A:$X,9,0)</f>
        <v>грузо-пассажирский</v>
      </c>
      <c r="N23" s="13" t="str">
        <f>VLOOKUP(A:A,[1]Перечень_ПП!$A:$X,10,0)</f>
        <v>постоянный</v>
      </c>
      <c r="O23" s="13" t="str">
        <f>VLOOKUP(A:A,[1]Перечень_ПП!$A:$X,11,0)</f>
        <v>многосторонний</v>
      </c>
      <c r="P23" s="13" t="str">
        <f>VLOOKUP(A:A,[1]Перечень_ПП!$A:$X,12,0)</f>
        <v>не определен</v>
      </c>
      <c r="Q23" s="13" t="str">
        <f>VLOOKUP(A:A,[1]Перечень_ПП!$A:$X,13,0)</f>
        <v>да</v>
      </c>
      <c r="R23" s="13" t="str">
        <f>VLOOKUP(A:A,[1]Перечень_ПП!$A:$X,14,0)</f>
        <v>да</v>
      </c>
      <c r="S23" s="13" t="str">
        <f>VLOOKUP(A:A,[1]Перечень_ПП!$A:$X,15,0)</f>
        <v>да</v>
      </c>
      <c r="T23" s="13" t="str">
        <f>VLOOKUP(A:A,[1]Перечень_ПП!$A:$X,16,0)</f>
        <v>Республика Польша</v>
      </c>
      <c r="U23" s="12" t="str">
        <f>VLOOKUP(A:A,[1]Перечень_ПП!$A:$X,17,0)</f>
        <v>Безледы</v>
      </c>
      <c r="V23" s="13" t="str">
        <f>VLOOKUP(A:A,[1]Перечень_ПП!$A:$X,18,0)</f>
        <v>СЗФО</v>
      </c>
      <c r="W23" s="12" t="str">
        <f>VLOOKUP(A:A,[1]Перечень_ПП!$A:$X,19,0)</f>
        <v>Калининградская область</v>
      </c>
      <c r="X23" s="14" t="str">
        <f>VLOOKUP(A:A,[1]Перечень_ПП!$A:$X,20,0)</f>
        <v>238420, Калининградская область, г. Багратионовск, ул. Дружбы, автомобильные дороги: обход г. Багратионовска км 7,9 и Калининград-Долгоруково км 49, 2</v>
      </c>
      <c r="Y23" s="14" t="str">
        <f>VLOOKUP(A:A,[2]ДОРОГИ!$A:$BX,24,0)</f>
        <v>региональная</v>
      </c>
      <c r="Z23" s="14" t="str">
        <f>VLOOKUP(A:A,[2]ДОРОГИ!$A:$BX,25,0)</f>
        <v>27 ОП РЗ 27А-003 Обход г. Багратионовска</v>
      </c>
      <c r="AA23" s="16" t="str">
        <f>VLOOKUP($A:$A,'[3]данные ру Грузы'!$A:$CC,10,0)</f>
        <v>Группа С</v>
      </c>
      <c r="AB23" s="16">
        <f>VLOOKUP($A:$A,'[3]данные ру Грузы'!$A:$CC,11,0)</f>
        <v>205</v>
      </c>
      <c r="AC23" s="16" t="str">
        <f>VLOOKUP($A:$A,'[3]данные ру Грузы'!$A:$CC,13,0)</f>
        <v>Сухопутный</v>
      </c>
      <c r="AD23" s="16" t="str">
        <f>VLOOKUP($A:$A,'[3]данные ру Грузы'!$A:$CC,12,0)</f>
        <v>Западный</v>
      </c>
      <c r="AE23" s="16">
        <f>VLOOKUP(A:A,[2]Данные_УА!$A:$BF,37,0)</f>
        <v>200</v>
      </c>
      <c r="AF23" s="16">
        <f>VLOOKUP(A:A,[2]Данные_УА!$A:$BF,41,0)</f>
        <v>100</v>
      </c>
      <c r="AG23" s="16">
        <f>VLOOKUP(A:A,[2]Данные_УА!$A:$BF,45,0)</f>
        <v>900</v>
      </c>
      <c r="AH23" s="16">
        <f>VLOOKUP(A:A,[2]Данные_УА!$A:$BF,49,0)</f>
        <v>1200</v>
      </c>
      <c r="AI23" s="16">
        <f>VLOOKUP(A:A,[2]Данные_УА!$A:$BF,53,0)</f>
        <v>0</v>
      </c>
      <c r="AJ23" s="16">
        <f>VLOOKUP(A:A,[2]Данные_УА!$A:$BF,57,0)</f>
        <v>0</v>
      </c>
      <c r="AK23" s="17">
        <f>VLOOKUP(A:A,[2]Данные_УА!$A:$BF,38,0)</f>
        <v>73000</v>
      </c>
      <c r="AL23" s="17">
        <f>VLOOKUP(A:A,[2]Данные_УА!$A:$BF,42,0)</f>
        <v>36500</v>
      </c>
      <c r="AM23" s="17">
        <f>VLOOKUP(A:A,[2]Данные_УА!$A:$BF,46,0)</f>
        <v>328500</v>
      </c>
      <c r="AN23" s="17">
        <f>VLOOKUP(A:A,[2]Данные_УА!$A:$BF,50,0)</f>
        <v>438000</v>
      </c>
      <c r="AO23" s="17">
        <f>VLOOKUP(A:A,[2]Данные_УА!$A:$BF,54,0)</f>
        <v>0</v>
      </c>
      <c r="AP23" s="18">
        <f>VLOOKUP(A:A,[2]Данные_УА!$A:$BF,58,0)</f>
        <v>0</v>
      </c>
      <c r="AQ23" s="19">
        <f>VLOOKUP($A:$A,'[3]данные ру ТС'!$A:$CZ,22,0)</f>
        <v>31292</v>
      </c>
      <c r="AR23" s="19">
        <f>VLOOKUP($A:$A,'[3]данные ру ТС'!$A:$CZ,27,0)</f>
        <v>9717</v>
      </c>
      <c r="AS23" s="19">
        <f>VLOOKUP($A:$A,'[3]данные ру ТС'!$A:$CZ,32,0)</f>
        <v>638904</v>
      </c>
      <c r="AT23" s="19">
        <f>VLOOKUP($A:$A,'[3]данные ру ТС'!$A:$CZ,33,0)</f>
        <v>679913</v>
      </c>
      <c r="AU23" s="19">
        <f>VLOOKUP($A:$A,'[3]данные ру ТС'!$A:$CZ,38,0)</f>
        <v>27669</v>
      </c>
      <c r="AV23" s="19">
        <f>VLOOKUP($A:$A,'[3]данные ру ТС'!$A:$CZ,43,0)</f>
        <v>9135</v>
      </c>
      <c r="AW23" s="19">
        <f>VLOOKUP($A:$A,'[3]данные ру ТС'!$A:$CZ,48,0)</f>
        <v>582412</v>
      </c>
      <c r="AX23" s="19">
        <f>VLOOKUP($A:$A,'[3]данные ру ТС'!$A:$CZ,49,0)</f>
        <v>619216</v>
      </c>
      <c r="AY23" s="19">
        <f>VLOOKUP($A:$A,'[3]данные ру ТС'!$A:$CZ,54,0)</f>
        <v>26276</v>
      </c>
      <c r="AZ23" s="19">
        <f>VLOOKUP($A:$A,'[3]данные ру ТС'!$A:$CZ,59,0)</f>
        <v>9930</v>
      </c>
      <c r="BA23" s="19">
        <f>VLOOKUP($A:$A,'[3]данные ру ТС'!$A:$CZ,64,0)</f>
        <v>524750</v>
      </c>
      <c r="BB23" s="19">
        <f>VLOOKUP($A:$A,'[3]данные ру ТС'!$A:$CZ,65,0)</f>
        <v>560956</v>
      </c>
      <c r="BC23" s="19">
        <f>VLOOKUP($A:$A,'[3]данные ру ТС'!$A:$CZ,78,0)</f>
        <v>27553</v>
      </c>
      <c r="BD23" s="19">
        <f>VLOOKUP($A:$A,'[3]данные ру ТС'!$A:$CZ,83,0)</f>
        <v>1991</v>
      </c>
      <c r="BE23" s="19">
        <f>VLOOKUP($A:$A,'[3]данные ру ТС'!$A:$CZ,88,0)</f>
        <v>86200</v>
      </c>
      <c r="BF23" s="19">
        <f>VLOOKUP($A:$A,'[3]данные ру ТС'!$A:$CZ,89,0)</f>
        <v>115744</v>
      </c>
      <c r="BG23" s="19">
        <f>VLOOKUP($A:$A,'[3]данные ру ТС'!$A:$FD,126,0)</f>
        <v>26552</v>
      </c>
      <c r="BH23" s="19">
        <f>VLOOKUP($A:$A,'[3]данные ру ТС'!$A:$FD,127,0)</f>
        <v>153</v>
      </c>
      <c r="BI23" s="19">
        <f>VLOOKUP($A:$A,'[3]данные ру ТС'!$A:$FD,128,0)</f>
        <v>4460</v>
      </c>
      <c r="BJ23" s="19">
        <f>VLOOKUP($A:$A,'[3]данные ру ТС'!$A:$FD,129,0)</f>
        <v>31165</v>
      </c>
      <c r="BK23" s="19">
        <f>VLOOKUP($A:$A,'[3]данные ру ТС'!$A:$FD,142,0)</f>
        <v>11524</v>
      </c>
      <c r="BL23" s="19">
        <f>VLOOKUP($A:$A,'[3]данные ру ТС'!$A:$FD,155,0)</f>
        <v>358</v>
      </c>
      <c r="BM23" s="19">
        <f>VLOOKUP($A:$A,'[3]данные ру ТС'!$A:$FW,168,0)</f>
        <v>9911</v>
      </c>
      <c r="BN23" s="19">
        <f>Таблица2[[#This Row],[ЛТС 2022 (факт)]]+Таблица2[[#This Row],[ПТС 2022 (факт)]]+Таблица2[[#This Row],[ГТС 2022 (факт)]]</f>
        <v>21793</v>
      </c>
      <c r="BO23" s="20">
        <f>VLOOKUP($A:$A,'[3]данные ру ФЛ'!$A:$DL,27,0)</f>
        <v>1015492</v>
      </c>
      <c r="BP23" s="20">
        <f>VLOOKUP($A:$A,'[3]данные ру ФЛ'!$A:$DL,40,0)</f>
        <v>907898</v>
      </c>
      <c r="BQ23" s="20">
        <f>VLOOKUP($A:$A,'[3]данные ру ФЛ'!$A:$DL,53,0)</f>
        <v>854940</v>
      </c>
      <c r="BR23" s="20">
        <f>VLOOKUP($A:$A,'[3]данные ру ФЛ'!$A:$DL,74,0)</f>
        <v>175191</v>
      </c>
      <c r="BS23" s="20">
        <f>VLOOKUP($A:$A,'[3]данные ру ФЛ'!$A:$DL,95,0)</f>
        <v>36663</v>
      </c>
      <c r="BT23" s="20">
        <f>VLOOKUP($A:$A,'[3]данные ру ФЛ'!$A:$DL,116,0)</f>
        <v>49930</v>
      </c>
      <c r="BU23" s="21">
        <f>VLOOKUP($A:$A,'[3]данные ру Грузы'!$A:$CR,31,0)</f>
        <v>249947.56</v>
      </c>
      <c r="BV23" s="21">
        <f>VLOOKUP($A:$A,'[3]данные ру Грузы'!$A:$CR,44,0)</f>
        <v>260495.63</v>
      </c>
      <c r="BW23" s="21">
        <f>VLOOKUP($A:$A,'[3]данные ру Грузы'!$A:$CR,57,0)</f>
        <v>465379</v>
      </c>
      <c r="BX23" s="21">
        <f>VLOOKUP($A:$A,'[3]данные ру Грузы'!$A:$CR,70,0)</f>
        <v>262040</v>
      </c>
      <c r="BY23" s="21">
        <f>VLOOKUP($A:$A,'[3]данные ру Грузы'!$A:$CR,83,0)</f>
        <v>289286.5</v>
      </c>
      <c r="BZ23" s="21">
        <f>VLOOKUP($A:$A,'[3]данные ру Грузы'!$A:$CR,96,0)</f>
        <v>134250.86749</v>
      </c>
      <c r="CA23" s="22" t="str">
        <f>VLOOKUP(A:A,[2]Данные_УА!$A:$BO,60,0)</f>
        <v>да</v>
      </c>
      <c r="CB23" s="23" t="str">
        <f>VLOOKUP(A:A,[2]Данные_УА!$A:$BO,61,0)</f>
        <v>да</v>
      </c>
      <c r="CC23" s="23" t="str">
        <f>VLOOKUP(A:A,[2]Данные_УА!$A:$BO,62,0)</f>
        <v>да</v>
      </c>
      <c r="CD23" s="23" t="str">
        <f>VLOOKUP(A:A,[2]Данные_УА!$A:$BO,63,0)</f>
        <v>да</v>
      </c>
      <c r="CE23" s="23" t="str">
        <f>VLOOKUP(A:A,[2]Данные_УА!$A:$BO,64,0)</f>
        <v>да</v>
      </c>
      <c r="CF23" s="23" t="str">
        <f>VLOOKUP(A:A,[2]Данные_УА!$A:$BO,65,0)</f>
        <v>да</v>
      </c>
    </row>
    <row r="24" spans="1:84" s="12" customFormat="1" ht="11.25" x14ac:dyDescent="0.2">
      <c r="A24" s="12" t="s">
        <v>116</v>
      </c>
      <c r="B24" s="12" t="str">
        <f>VLOOKUP(A:A,[1]Перечень_ПП!$A:$X,3,0)</f>
        <v>Калининградский</v>
      </c>
      <c r="C24" s="13" t="str">
        <f>VLOOKUP(A:A,[1]Перечень_ПП!$A:$X,4,0)</f>
        <v>ЖДПП</v>
      </c>
      <c r="D24" s="13" t="str">
        <f>VLOOKUP(A:A,[1]Перечень_ПП!$A:$X,5,0)</f>
        <v>ЖДПП</v>
      </c>
      <c r="E24" s="12" t="str">
        <f>VLOOKUP(A:A,[1]Перечень_ПП!$A:$X,6,0)</f>
        <v>Багратионовск</v>
      </c>
      <c r="F24" s="12" t="str">
        <f>VLOOKUP(A:A,[1]Перечень_ПП!$A:$X,23,0)</f>
        <v>установлен</v>
      </c>
      <c r="G24" s="13" t="str">
        <f>VLOOKUP(A:A,[1]Перечень_ПП!$A:$X,21,0)</f>
        <v>нет</v>
      </c>
      <c r="H24" s="13" t="s">
        <v>524</v>
      </c>
      <c r="I24" s="14" t="str">
        <f>VLOOKUP(A:A,[1]Перечень_ПП!$A:$X,22,0)</f>
        <v>Не функционирует с 2000 г. Пункт пропуска не обустроен, так как решение о целесообразности функционирования не принято</v>
      </c>
      <c r="J24" s="15" t="str">
        <f>VLOOKUP(A:A,[2]Данные_УА!$A:$BF,24,0)</f>
        <v>не определен</v>
      </c>
      <c r="K24" s="13" t="str">
        <f>VLOOKUP(A:A,[1]Перечень_ПП!$A:$X,7,0)</f>
        <v>железнодорожный</v>
      </c>
      <c r="L24" s="13" t="str">
        <f>VLOOKUP(A:A,[1]Перечень_ПП!$A:$X,8,0)</f>
        <v>не определен</v>
      </c>
      <c r="M24" s="13" t="str">
        <f>VLOOKUP(A:A,[1]Перечень_ПП!$A:$X,9,0)</f>
        <v>грузовой</v>
      </c>
      <c r="N24" s="13" t="str">
        <f>VLOOKUP(A:A,[1]Перечень_ПП!$A:$X,10,0)</f>
        <v>постоянный</v>
      </c>
      <c r="O24" s="13" t="str">
        <f>VLOOKUP(A:A,[1]Перечень_ПП!$A:$X,11,0)</f>
        <v>двусторонний</v>
      </c>
      <c r="P24" s="13" t="str">
        <f>VLOOKUP(A:A,[1]Перечень_ПП!$A:$X,12,0)</f>
        <v>не определен</v>
      </c>
      <c r="Q24" s="13" t="str">
        <f>VLOOKUP(A:A,[1]Перечень_ПП!$A:$X,13,0)</f>
        <v>нет</v>
      </c>
      <c r="R24" s="13" t="str">
        <f>VLOOKUP(A:A,[1]Перечень_ПП!$A:$X,14,0)</f>
        <v>нет</v>
      </c>
      <c r="S24" s="13" t="str">
        <f>VLOOKUP(A:A,[1]Перечень_ПП!$A:$X,15,0)</f>
        <v>нет</v>
      </c>
      <c r="T24" s="13" t="str">
        <f>VLOOKUP(A:A,[1]Перечень_ПП!$A:$X,16,0)</f>
        <v>Республика Польша</v>
      </c>
      <c r="U24" s="12" t="str">
        <f>VLOOKUP(A:A,[1]Перечень_ПП!$A:$X,17,0)</f>
        <v>Гломно</v>
      </c>
      <c r="V24" s="13" t="str">
        <f>VLOOKUP(A:A,[1]Перечень_ПП!$A:$X,18,0)</f>
        <v>СЗФО</v>
      </c>
      <c r="W24" s="12" t="str">
        <f>VLOOKUP(A:A,[1]Перечень_ПП!$A:$X,19,0)</f>
        <v>Калининградская область</v>
      </c>
      <c r="X24" s="14" t="str">
        <f>VLOOKUP(A:A,[1]Перечень_ПП!$A:$X,20,0)</f>
        <v>не определен</v>
      </c>
      <c r="Y24" s="14">
        <f>VLOOKUP(A:A,[2]ДОРОГИ!$A:$BX,24,0)</f>
        <v>0</v>
      </c>
      <c r="Z24" s="14">
        <f>VLOOKUP(A:A,[2]ДОРОГИ!$A:$BX,25,0)</f>
        <v>0</v>
      </c>
      <c r="AA24" s="16" t="str">
        <f>VLOOKUP($A:$A,'[3]данные ру Грузы'!$A:$CC,10,0)</f>
        <v>не определена</v>
      </c>
      <c r="AB24" s="16">
        <f>VLOOKUP($A:$A,'[3]данные ру Грузы'!$A:$CC,11,0)</f>
        <v>278</v>
      </c>
      <c r="AC24" s="16" t="str">
        <f>VLOOKUP($A:$A,'[3]данные ру Грузы'!$A:$CC,13,0)</f>
        <v>Сухопутный</v>
      </c>
      <c r="AD24" s="16" t="str">
        <f>VLOOKUP($A:$A,'[3]данные ру Грузы'!$A:$CC,12,0)</f>
        <v>Западный</v>
      </c>
      <c r="AE24" s="16">
        <f>VLOOKUP(A:A,[2]Данные_УА!$A:$BF,37,0)</f>
        <v>0</v>
      </c>
      <c r="AF24" s="16">
        <f>VLOOKUP(A:A,[2]Данные_УА!$A:$BF,41,0)</f>
        <v>0</v>
      </c>
      <c r="AG24" s="16">
        <f>VLOOKUP(A:A,[2]Данные_УА!$A:$BF,45,0)</f>
        <v>0</v>
      </c>
      <c r="AH24" s="16">
        <f>VLOOKUP(A:A,[2]Данные_УА!$A:$BF,49,0)</f>
        <v>0</v>
      </c>
      <c r="AI24" s="16">
        <f>VLOOKUP(A:A,[2]Данные_УА!$A:$BF,53,0)</f>
        <v>0</v>
      </c>
      <c r="AJ24" s="16">
        <f>VLOOKUP(A:A,[2]Данные_УА!$A:$BF,57,0)</f>
        <v>0</v>
      </c>
      <c r="AK24" s="17">
        <f>VLOOKUP(A:A,[2]Данные_УА!$A:$BF,38,0)</f>
        <v>0</v>
      </c>
      <c r="AL24" s="17">
        <f>VLOOKUP(A:A,[2]Данные_УА!$A:$BF,42,0)</f>
        <v>0</v>
      </c>
      <c r="AM24" s="17">
        <f>VLOOKUP(A:A,[2]Данные_УА!$A:$BF,46,0)</f>
        <v>0</v>
      </c>
      <c r="AN24" s="17">
        <f>VLOOKUP(A:A,[2]Данные_УА!$A:$BF,50,0)</f>
        <v>0</v>
      </c>
      <c r="AO24" s="17">
        <f>VLOOKUP(A:A,[2]Данные_УА!$A:$BF,54,0)</f>
        <v>0</v>
      </c>
      <c r="AP24" s="18">
        <f>VLOOKUP(A:A,[2]Данные_УА!$A:$BF,58,0)</f>
        <v>0</v>
      </c>
      <c r="AQ24" s="19">
        <f>VLOOKUP($A:$A,'[3]данные ру ТС'!$A:$CZ,22,0)</f>
        <v>0</v>
      </c>
      <c r="AR24" s="19">
        <f>VLOOKUP($A:$A,'[3]данные ру ТС'!$A:$CZ,27,0)</f>
        <v>0</v>
      </c>
      <c r="AS24" s="19">
        <f>VLOOKUP($A:$A,'[3]данные ру ТС'!$A:$CZ,32,0)</f>
        <v>0</v>
      </c>
      <c r="AT24" s="19">
        <f>VLOOKUP($A:$A,'[3]данные ру ТС'!$A:$CZ,33,0)</f>
        <v>0</v>
      </c>
      <c r="AU24" s="19">
        <f>VLOOKUP($A:$A,'[3]данные ру ТС'!$A:$CZ,38,0)</f>
        <v>0</v>
      </c>
      <c r="AV24" s="19">
        <f>VLOOKUP($A:$A,'[3]данные ру ТС'!$A:$CZ,43,0)</f>
        <v>0</v>
      </c>
      <c r="AW24" s="19">
        <f>VLOOKUP($A:$A,'[3]данные ру ТС'!$A:$CZ,48,0)</f>
        <v>0</v>
      </c>
      <c r="AX24" s="19">
        <f>VLOOKUP($A:$A,'[3]данные ру ТС'!$A:$CZ,49,0)</f>
        <v>0</v>
      </c>
      <c r="AY24" s="19">
        <f>VLOOKUP($A:$A,'[3]данные ру ТС'!$A:$CZ,54,0)</f>
        <v>0</v>
      </c>
      <c r="AZ24" s="19">
        <f>VLOOKUP($A:$A,'[3]данные ру ТС'!$A:$CZ,59,0)</f>
        <v>0</v>
      </c>
      <c r="BA24" s="19">
        <f>VLOOKUP($A:$A,'[3]данные ру ТС'!$A:$CZ,64,0)</f>
        <v>0</v>
      </c>
      <c r="BB24" s="19">
        <f>VLOOKUP($A:$A,'[3]данные ру ТС'!$A:$CZ,65,0)</f>
        <v>0</v>
      </c>
      <c r="BC24" s="19">
        <f>VLOOKUP($A:$A,'[3]данные ру ТС'!$A:$CZ,78,0)</f>
        <v>0</v>
      </c>
      <c r="BD24" s="19">
        <f>VLOOKUP($A:$A,'[3]данные ру ТС'!$A:$CZ,83,0)</f>
        <v>0</v>
      </c>
      <c r="BE24" s="19">
        <f>VLOOKUP($A:$A,'[3]данные ру ТС'!$A:$CZ,88,0)</f>
        <v>0</v>
      </c>
      <c r="BF24" s="19">
        <f>VLOOKUP($A:$A,'[3]данные ру ТС'!$A:$CZ,89,0)</f>
        <v>0</v>
      </c>
      <c r="BG24" s="19">
        <f>VLOOKUP($A:$A,'[3]данные ру ТС'!$A:$FD,126,0)</f>
        <v>0</v>
      </c>
      <c r="BH24" s="19">
        <f>VLOOKUP($A:$A,'[3]данные ру ТС'!$A:$FD,127,0)</f>
        <v>0</v>
      </c>
      <c r="BI24" s="19">
        <f>VLOOKUP($A:$A,'[3]данные ру ТС'!$A:$FD,128,0)</f>
        <v>0</v>
      </c>
      <c r="BJ24" s="19">
        <f>VLOOKUP($A:$A,'[3]данные ру ТС'!$A:$FD,129,0)</f>
        <v>0</v>
      </c>
      <c r="BK24" s="19">
        <f>VLOOKUP($A:$A,'[3]данные ру ТС'!$A:$FD,142,0)</f>
        <v>0</v>
      </c>
      <c r="BL24" s="19">
        <f>VLOOKUP($A:$A,'[3]данные ру ТС'!$A:$FD,155,0)</f>
        <v>0</v>
      </c>
      <c r="BM24" s="19">
        <f>VLOOKUP($A:$A,'[3]данные ру ТС'!$A:$FW,168,0)</f>
        <v>0</v>
      </c>
      <c r="BN24" s="19">
        <f>Таблица2[[#This Row],[ЛТС 2022 (факт)]]+Таблица2[[#This Row],[ПТС 2022 (факт)]]+Таблица2[[#This Row],[ГТС 2022 (факт)]]</f>
        <v>0</v>
      </c>
      <c r="BO24" s="20">
        <f>VLOOKUP($A:$A,'[3]данные ру ФЛ'!$A:$DL,27,0)</f>
        <v>0</v>
      </c>
      <c r="BP24" s="20">
        <f>VLOOKUP($A:$A,'[3]данные ру ФЛ'!$A:$DL,40,0)</f>
        <v>0</v>
      </c>
      <c r="BQ24" s="20">
        <f>VLOOKUP($A:$A,'[3]данные ру ФЛ'!$A:$DL,53,0)</f>
        <v>0</v>
      </c>
      <c r="BR24" s="20">
        <f>VLOOKUP($A:$A,'[3]данные ру ФЛ'!$A:$DL,74,0)</f>
        <v>0</v>
      </c>
      <c r="BS24" s="20">
        <f>VLOOKUP($A:$A,'[3]данные ру ФЛ'!$A:$DL,95,0)</f>
        <v>0</v>
      </c>
      <c r="BT24" s="20">
        <f>VLOOKUP($A:$A,'[3]данные ру ФЛ'!$A:$DL,116,0)</f>
        <v>0</v>
      </c>
      <c r="BU24" s="21">
        <f>VLOOKUP($A:$A,'[3]данные ру Грузы'!$A:$CR,31,0)</f>
        <v>0</v>
      </c>
      <c r="BV24" s="21">
        <f>VLOOKUP($A:$A,'[3]данные ру Грузы'!$A:$CR,44,0)</f>
        <v>0</v>
      </c>
      <c r="BW24" s="21">
        <f>VLOOKUP($A:$A,'[3]данные ру Грузы'!$A:$CR,57,0)</f>
        <v>0</v>
      </c>
      <c r="BX24" s="21">
        <f>VLOOKUP($A:$A,'[3]данные ру Грузы'!$A:$CR,70,0)</f>
        <v>0</v>
      </c>
      <c r="BY24" s="21">
        <f>VLOOKUP($A:$A,'[3]данные ру Грузы'!$A:$CR,83,0)</f>
        <v>0</v>
      </c>
      <c r="BZ24" s="21">
        <f>VLOOKUP($A:$A,'[3]данные ру Грузы'!$A:$CR,96,0)</f>
        <v>0</v>
      </c>
      <c r="CA24" s="22" t="str">
        <f>VLOOKUP(A:A,[2]Данные_УА!$A:$BO,60,0)</f>
        <v>нет</v>
      </c>
      <c r="CB24" s="23" t="str">
        <f>VLOOKUP(A:A,[2]Данные_УА!$A:$BO,61,0)</f>
        <v>нет</v>
      </c>
      <c r="CC24" s="23" t="str">
        <f>VLOOKUP(A:A,[2]Данные_УА!$A:$BO,62,0)</f>
        <v>нет</v>
      </c>
      <c r="CD24" s="23" t="str">
        <f>VLOOKUP(A:A,[2]Данные_УА!$A:$BO,63,0)</f>
        <v>нет</v>
      </c>
      <c r="CE24" s="23" t="str">
        <f>VLOOKUP(A:A,[2]Данные_УА!$A:$BO,64,0)</f>
        <v>нет</v>
      </c>
      <c r="CF24" s="23" t="str">
        <f>VLOOKUP(A:A,[2]Данные_УА!$A:$BO,65,0)</f>
        <v>нет</v>
      </c>
    </row>
    <row r="25" spans="1:84" s="12" customFormat="1" ht="11.25" x14ac:dyDescent="0.2">
      <c r="A25" s="12" t="s">
        <v>179</v>
      </c>
      <c r="B25" s="12" t="str">
        <f>VLOOKUP(A:A,[1]Перечень_ПП!$A:$X,3,0)</f>
        <v>Новосибирский</v>
      </c>
      <c r="C25" s="13" t="str">
        <f>VLOOKUP(A:A,[1]Перечень_ПП!$A:$X,4,0)</f>
        <v>ВПП</v>
      </c>
      <c r="D25" s="13" t="str">
        <f>VLOOKUP(A:A,[1]Перечень_ПП!$A:$X,5,0)</f>
        <v>ВПП</v>
      </c>
      <c r="E25" s="12" t="str">
        <f>VLOOKUP(A:A,[1]Перечень_ПП!$A:$X,6,0)</f>
        <v>Барнаул</v>
      </c>
      <c r="F25" s="12" t="str">
        <f>VLOOKUP(A:A,[1]Перечень_ПП!$A:$X,23,0)</f>
        <v>установлен</v>
      </c>
      <c r="G25" s="13" t="str">
        <f>VLOOKUP(A:A,[1]Перечень_ПП!$A:$X,21,0)</f>
        <v>да</v>
      </c>
      <c r="H25" s="13" t="s">
        <v>524</v>
      </c>
      <c r="I25" s="14" t="str">
        <f>VLOOKUP(A:A,[1]Перечень_ПП!$A:$X,22,0)</f>
        <v>функционирует</v>
      </c>
      <c r="J25" s="15" t="str">
        <f>VLOOKUP(A:A,[2]Данные_УА!$A:$BF,24,0)</f>
        <v>круглосуточно</v>
      </c>
      <c r="K25" s="13" t="str">
        <f>VLOOKUP(A:A,[1]Перечень_ПП!$A:$X,7,0)</f>
        <v>воздушный</v>
      </c>
      <c r="L25" s="13" t="str">
        <f>VLOOKUP(A:A,[1]Перечень_ПП!$A:$X,8,0)</f>
        <v>не определен</v>
      </c>
      <c r="M25" s="13" t="str">
        <f>VLOOKUP(A:A,[1]Перечень_ПП!$A:$X,9,0)</f>
        <v>грузо-пассажирский</v>
      </c>
      <c r="N25" s="13" t="str">
        <f>VLOOKUP(A:A,[1]Перечень_ПП!$A:$X,10,0)</f>
        <v>постоянный</v>
      </c>
      <c r="O25" s="13" t="str">
        <f>VLOOKUP(A:A,[1]Перечень_ПП!$A:$X,11,0)</f>
        <v>многосторонний</v>
      </c>
      <c r="P25" s="13" t="str">
        <f>VLOOKUP(A:A,[1]Перечень_ПП!$A:$X,12,0)</f>
        <v>не определен</v>
      </c>
      <c r="Q25" s="13" t="str">
        <f>VLOOKUP(A:A,[1]Перечень_ПП!$A:$X,13,0)</f>
        <v>нет</v>
      </c>
      <c r="R25" s="13" t="str">
        <f>VLOOKUP(A:A,[1]Перечень_ПП!$A:$X,14,0)</f>
        <v>нет</v>
      </c>
      <c r="S25" s="13" t="str">
        <f>VLOOKUP(A:A,[1]Перечень_ПП!$A:$X,15,0)</f>
        <v>нет</v>
      </c>
      <c r="T25" s="13" t="str">
        <f>VLOOKUP(A:A,[1]Перечень_ПП!$A:$X,16,0)</f>
        <v>не применимо</v>
      </c>
      <c r="U25" s="12" t="str">
        <f>VLOOKUP(A:A,[1]Перечень_ПП!$A:$X,17,0)</f>
        <v>не применимо</v>
      </c>
      <c r="V25" s="13" t="str">
        <f>VLOOKUP(A:A,[1]Перечень_ПП!$A:$X,18,0)</f>
        <v>СФО</v>
      </c>
      <c r="W25" s="12" t="str">
        <f>VLOOKUP(A:A,[1]Перечень_ПП!$A:$X,19,0)</f>
        <v>Алтайский край</v>
      </c>
      <c r="X25" s="14" t="str">
        <f>VLOOKUP(A:A,[1]Перечень_ПП!$A:$X,20,0)</f>
        <v>Алтайский край, г.Барнаул, Павловский тракт, д.226</v>
      </c>
      <c r="Y25" s="14">
        <f>VLOOKUP(A:A,[2]ДОРОГИ!$A:$BX,24,0)</f>
        <v>0</v>
      </c>
      <c r="Z25" s="14">
        <f>VLOOKUP(A:A,[2]ДОРОГИ!$A:$BX,25,0)</f>
        <v>0</v>
      </c>
      <c r="AA25" s="16" t="str">
        <f>VLOOKUP($A:$A,'[3]данные ру Грузы'!$A:$CC,10,0)</f>
        <v>Группа С</v>
      </c>
      <c r="AB25" s="16">
        <f>VLOOKUP($A:$A,'[3]данные ру Грузы'!$A:$CC,11,0)</f>
        <v>242</v>
      </c>
      <c r="AC25" s="16" t="str">
        <f>VLOOKUP($A:$A,'[3]данные ру Грузы'!$A:$CC,13,0)</f>
        <v>Не является признаком отнесения к МТК</v>
      </c>
      <c r="AD25" s="16" t="str">
        <f>VLOOKUP($A:$A,'[3]данные ру Грузы'!$A:$CC,12,0)</f>
        <v>Не является признаком отнесения к МТК</v>
      </c>
      <c r="AE25" s="16">
        <f>VLOOKUP(A:A,[2]Данные_УА!$A:$BF,37,0)</f>
        <v>0</v>
      </c>
      <c r="AF25" s="16">
        <f>VLOOKUP(A:A,[2]Данные_УА!$A:$BF,41,0)</f>
        <v>1</v>
      </c>
      <c r="AG25" s="16">
        <f>VLOOKUP(A:A,[2]Данные_УА!$A:$BF,45,0)</f>
        <v>0</v>
      </c>
      <c r="AH25" s="16">
        <f>VLOOKUP(A:A,[2]Данные_УА!$A:$BF,49,0)</f>
        <v>1</v>
      </c>
      <c r="AI25" s="16">
        <f>VLOOKUP(A:A,[2]Данные_УА!$A:$BF,53,0)</f>
        <v>2400</v>
      </c>
      <c r="AJ25" s="16">
        <f>VLOOKUP(A:A,[2]Данные_УА!$A:$BF,57,0)</f>
        <v>0</v>
      </c>
      <c r="AK25" s="17">
        <f>VLOOKUP(A:A,[2]Данные_УА!$A:$BF,38,0)</f>
        <v>0</v>
      </c>
      <c r="AL25" s="17">
        <f>VLOOKUP(A:A,[2]Данные_УА!$A:$BF,42,0)</f>
        <v>365</v>
      </c>
      <c r="AM25" s="17">
        <f>VLOOKUP(A:A,[2]Данные_УА!$A:$BF,46,0)</f>
        <v>0</v>
      </c>
      <c r="AN25" s="17">
        <f>VLOOKUP(A:A,[2]Данные_УА!$A:$BF,50,0)</f>
        <v>365</v>
      </c>
      <c r="AO25" s="17">
        <f>VLOOKUP(A:A,[2]Данные_УА!$A:$BF,54,0)</f>
        <v>876000</v>
      </c>
      <c r="AP25" s="18">
        <f>VLOOKUP(A:A,[2]Данные_УА!$A:$BF,58,0)</f>
        <v>0</v>
      </c>
      <c r="AQ25" s="19">
        <f>VLOOKUP($A:$A,'[3]данные ру ТС'!$A:$CZ,22,0)</f>
        <v>0</v>
      </c>
      <c r="AR25" s="19">
        <f>VLOOKUP($A:$A,'[3]данные ру ТС'!$A:$CZ,27,0)</f>
        <v>282</v>
      </c>
      <c r="AS25" s="19">
        <f>VLOOKUP($A:$A,'[3]данные ру ТС'!$A:$CZ,32,0)</f>
        <v>0</v>
      </c>
      <c r="AT25" s="19">
        <f>VLOOKUP($A:$A,'[3]данные ру ТС'!$A:$CZ,33,0)</f>
        <v>282</v>
      </c>
      <c r="AU25" s="19">
        <f>VLOOKUP($A:$A,'[3]данные ру ТС'!$A:$CZ,38,0)</f>
        <v>0</v>
      </c>
      <c r="AV25" s="19">
        <f>VLOOKUP($A:$A,'[3]данные ру ТС'!$A:$CZ,43,0)</f>
        <v>336</v>
      </c>
      <c r="AW25" s="19">
        <f>VLOOKUP($A:$A,'[3]данные ру ТС'!$A:$CZ,48,0)</f>
        <v>0</v>
      </c>
      <c r="AX25" s="19">
        <f>VLOOKUP($A:$A,'[3]данные ру ТС'!$A:$CZ,49,0)</f>
        <v>336</v>
      </c>
      <c r="AY25" s="19">
        <f>VLOOKUP($A:$A,'[3]данные ру ТС'!$A:$CZ,54,0)</f>
        <v>0</v>
      </c>
      <c r="AZ25" s="19">
        <f>VLOOKUP($A:$A,'[3]данные ру ТС'!$A:$CZ,59,0)</f>
        <v>301</v>
      </c>
      <c r="BA25" s="19">
        <f>VLOOKUP($A:$A,'[3]данные ру ТС'!$A:$CZ,64,0)</f>
        <v>0</v>
      </c>
      <c r="BB25" s="19">
        <f>VLOOKUP($A:$A,'[3]данные ру ТС'!$A:$CZ,65,0)</f>
        <v>301</v>
      </c>
      <c r="BC25" s="19">
        <f>VLOOKUP($A:$A,'[3]данные ру ТС'!$A:$CZ,78,0)</f>
        <v>0</v>
      </c>
      <c r="BD25" s="19">
        <f>VLOOKUP($A:$A,'[3]данные ру ТС'!$A:$CZ,83,0)</f>
        <v>67</v>
      </c>
      <c r="BE25" s="19">
        <f>VLOOKUP($A:$A,'[3]данные ру ТС'!$A:$CZ,88,0)</f>
        <v>0</v>
      </c>
      <c r="BF25" s="19">
        <f>VLOOKUP($A:$A,'[3]данные ру ТС'!$A:$CZ,89,0)</f>
        <v>67</v>
      </c>
      <c r="BG25" s="19">
        <f>VLOOKUP($A:$A,'[3]данные ру ТС'!$A:$FD,126,0)</f>
        <v>26</v>
      </c>
      <c r="BH25" s="19">
        <f>VLOOKUP($A:$A,'[3]данные ру ТС'!$A:$FD,127,0)</f>
        <v>186</v>
      </c>
      <c r="BI25" s="19">
        <f>VLOOKUP($A:$A,'[3]данные ру ТС'!$A:$FD,128,0)</f>
        <v>0</v>
      </c>
      <c r="BJ25" s="19">
        <f>VLOOKUP($A:$A,'[3]данные ру ТС'!$A:$FD,129,0)</f>
        <v>212</v>
      </c>
      <c r="BK25" s="19">
        <f>VLOOKUP($A:$A,'[3]данные ру ТС'!$A:$FD,142,0)</f>
        <v>286</v>
      </c>
      <c r="BL25" s="19">
        <f>VLOOKUP($A:$A,'[3]данные ру ТС'!$A:$FD,155,0)</f>
        <v>29</v>
      </c>
      <c r="BM25" s="19">
        <f>VLOOKUP($A:$A,'[3]данные ру ТС'!$A:$FW,168,0)</f>
        <v>0</v>
      </c>
      <c r="BN25" s="19">
        <f>Таблица2[[#This Row],[ЛТС 2022 (факт)]]+Таблица2[[#This Row],[ПТС 2022 (факт)]]+Таблица2[[#This Row],[ГТС 2022 (факт)]]</f>
        <v>315</v>
      </c>
      <c r="BO25" s="20">
        <f>VLOOKUP($A:$A,'[3]данные ру ФЛ'!$A:$DL,27,0)</f>
        <v>63264</v>
      </c>
      <c r="BP25" s="20">
        <f>VLOOKUP($A:$A,'[3]данные ру ФЛ'!$A:$DL,40,0)</f>
        <v>68882</v>
      </c>
      <c r="BQ25" s="20">
        <f>VLOOKUP($A:$A,'[3]данные ру ФЛ'!$A:$DL,53,0)</f>
        <v>67032</v>
      </c>
      <c r="BR25" s="20">
        <f>VLOOKUP($A:$A,'[3]данные ру ФЛ'!$A:$DL,74,0)</f>
        <v>15139</v>
      </c>
      <c r="BS25" s="20">
        <f>VLOOKUP($A:$A,'[3]данные ру ФЛ'!$A:$DL,95,0)</f>
        <v>19448</v>
      </c>
      <c r="BT25" s="20">
        <f>VLOOKUP($A:$A,'[3]данные ру ФЛ'!$A:$DL,116,0)</f>
        <v>3765</v>
      </c>
      <c r="BU25" s="21">
        <f>VLOOKUP($A:$A,'[3]данные ру Грузы'!$A:$CR,31,0)</f>
        <v>0</v>
      </c>
      <c r="BV25" s="21">
        <f>VLOOKUP($A:$A,'[3]данные ру Грузы'!$A:$CR,44,0)</f>
        <v>0</v>
      </c>
      <c r="BW25" s="21">
        <f>VLOOKUP($A:$A,'[3]данные ру Грузы'!$A:$CR,57,0)</f>
        <v>0</v>
      </c>
      <c r="BX25" s="21">
        <f>VLOOKUP($A:$A,'[3]данные ру Грузы'!$A:$CR,70,0)</f>
        <v>0</v>
      </c>
      <c r="BY25" s="21">
        <f>VLOOKUP($A:$A,'[3]данные ру Грузы'!$A:$CR,83,0)</f>
        <v>0</v>
      </c>
      <c r="BZ25" s="21">
        <f>VLOOKUP($A:$A,'[3]данные ру Грузы'!$A:$CR,96,0)</f>
        <v>5834.4699999999993</v>
      </c>
      <c r="CA25" s="22" t="str">
        <f>VLOOKUP(A:A,[2]Данные_УА!$A:$BO,60,0)</f>
        <v>да</v>
      </c>
      <c r="CB25" s="23" t="str">
        <f>VLOOKUP(A:A,[2]Данные_УА!$A:$BO,61,0)</f>
        <v>да</v>
      </c>
      <c r="CC25" s="23" t="str">
        <f>VLOOKUP(A:A,[2]Данные_УА!$A:$BO,62,0)</f>
        <v>да</v>
      </c>
      <c r="CD25" s="23" t="str">
        <f>VLOOKUP(A:A,[2]Данные_УА!$A:$BO,63,0)</f>
        <v>да</v>
      </c>
      <c r="CE25" s="23" t="str">
        <f>VLOOKUP(A:A,[2]Данные_УА!$A:$BO,64,0)</f>
        <v>да</v>
      </c>
      <c r="CF25" s="23" t="str">
        <f>VLOOKUP(A:A,[2]Данные_УА!$A:$BO,65,0)</f>
        <v>нет</v>
      </c>
    </row>
    <row r="26" spans="1:84" s="12" customFormat="1" ht="11.25" x14ac:dyDescent="0.2">
      <c r="A26" s="24" t="s">
        <v>0</v>
      </c>
      <c r="B26" s="25" t="str">
        <f>VLOOKUP(A:A,[1]Перечень_ПП!$A:$X,3,0)</f>
        <v>Белгородский</v>
      </c>
      <c r="C26" s="26" t="str">
        <f>VLOOKUP(A:A,[1]Перечень_ПП!$A:$X,4,0)</f>
        <v>АПП</v>
      </c>
      <c r="D26" s="26" t="str">
        <f>VLOOKUP(A:A,[1]Перечень_ПП!$A:$X,5,0)</f>
        <v>ДАПП</v>
      </c>
      <c r="E26" s="25" t="str">
        <f>VLOOKUP(A:A,[1]Перечень_ПП!$A:$X,6,0)</f>
        <v>Безымено</v>
      </c>
      <c r="F26" s="25" t="str">
        <f>VLOOKUP(A:A,[1]Перечень_ПП!$A:$X,23,0)</f>
        <v>установлен</v>
      </c>
      <c r="G26" s="26" t="str">
        <f>VLOOKUP(A:A,[1]Перечень_ПП!$A:$X,21,0)</f>
        <v>нет</v>
      </c>
      <c r="H26" s="26" t="s">
        <v>524</v>
      </c>
      <c r="I26" s="14" t="str">
        <f>VLOOKUP(A:A,[1]Перечень_ПП!$A:$X,22,0)</f>
        <v>Пункт пропуска не обустроен, так как решение о целесообразности функционирования не принято, в том числе сопредельным государством. Инфраструктура пункта пропуск на сопредельной территории отсутствует</v>
      </c>
      <c r="J26" s="15" t="str">
        <f>VLOOKUP(A:A,[2]Данные_УА!$A:$BF,24,0)</f>
        <v>не определен</v>
      </c>
      <c r="K26" s="26" t="str">
        <f>VLOOKUP(A:A,[1]Перечень_ПП!$A:$X,7,0)</f>
        <v>автомобильный</v>
      </c>
      <c r="L26" s="26" t="str">
        <f>VLOOKUP(A:A,[1]Перечень_ПП!$A:$X,8,0)</f>
        <v>не определен</v>
      </c>
      <c r="M26" s="26" t="str">
        <f>VLOOKUP(A:A,[1]Перечень_ПП!$A:$X,9,0)</f>
        <v>грузо-пассажирский</v>
      </c>
      <c r="N26" s="26" t="str">
        <f>VLOOKUP(A:A,[1]Перечень_ПП!$A:$X,10,0)</f>
        <v>постоянный</v>
      </c>
      <c r="O26" s="26" t="str">
        <f>VLOOKUP(A:A,[1]Перечень_ПП!$A:$X,11,0)</f>
        <v>двусторонний</v>
      </c>
      <c r="P26" s="26" t="str">
        <f>VLOOKUP(A:A,[1]Перечень_ПП!$A:$X,12,0)</f>
        <v>не определен</v>
      </c>
      <c r="Q26" s="26" t="str">
        <f>VLOOKUP(A:A,[1]Перечень_ПП!$A:$X,13,0)</f>
        <v>нет</v>
      </c>
      <c r="R26" s="26" t="str">
        <f>VLOOKUP(A:A,[1]Перечень_ПП!$A:$X,14,0)</f>
        <v>нет</v>
      </c>
      <c r="S26" s="26" t="str">
        <f>VLOOKUP(A:A,[1]Перечень_ПП!$A:$X,15,0)</f>
        <v>нет</v>
      </c>
      <c r="T26" s="13" t="str">
        <f>VLOOKUP(A:A,[1]Перечень_ПП!$A:$X,16,0)</f>
        <v>Украина</v>
      </c>
      <c r="U26" s="12" t="str">
        <f>VLOOKUP(A:A,[1]Перечень_ПП!$A:$X,17,0)</f>
        <v>Александровка</v>
      </c>
      <c r="V26" s="26" t="str">
        <f>VLOOKUP(A:A,[1]Перечень_ПП!$A:$X,18,0)</f>
        <v>ЦФО</v>
      </c>
      <c r="W26" s="12" t="str">
        <f>VLOOKUP(A:A,[1]Перечень_ПП!$A:$X,19,0)</f>
        <v>Белгородская область</v>
      </c>
      <c r="X26" s="14" t="str">
        <f>VLOOKUP(A:A,[1]Перечень_ПП!$A:$X,20,0)</f>
        <v>не определен</v>
      </c>
      <c r="Y26" s="14">
        <f>VLOOKUP(A:A,[2]ДОРОГИ!$A:$BX,24,0)</f>
        <v>0</v>
      </c>
      <c r="Z26" s="14">
        <f>VLOOKUP(A:A,[2]ДОРОГИ!$A:$BX,25,0)</f>
        <v>0</v>
      </c>
      <c r="AA26" s="16" t="str">
        <f>VLOOKUP($A:$A,'[3]данные ру Грузы'!$A:$CC,10,0)</f>
        <v>не определена</v>
      </c>
      <c r="AB26" s="16">
        <f>VLOOKUP($A:$A,'[3]данные ру Грузы'!$A:$CC,11,0)</f>
        <v>312</v>
      </c>
      <c r="AC26" s="16" t="str">
        <f>VLOOKUP($A:$A,'[3]данные ру Грузы'!$A:$CC,13,0)</f>
        <v>Сухопутный</v>
      </c>
      <c r="AD26" s="16" t="str">
        <f>VLOOKUP($A:$A,'[3]данные ру Грузы'!$A:$CC,12,0)</f>
        <v>Западный</v>
      </c>
      <c r="AE26" s="16">
        <f>VLOOKUP(A:A,[2]Данные_УА!$A:$BF,37,0)</f>
        <v>0</v>
      </c>
      <c r="AF26" s="16">
        <f>VLOOKUP(A:A,[2]Данные_УА!$A:$BF,41,0)</f>
        <v>0</v>
      </c>
      <c r="AG26" s="16">
        <f>VLOOKUP(A:A,[2]Данные_УА!$A:$BF,45,0)</f>
        <v>0</v>
      </c>
      <c r="AH26" s="16">
        <f>VLOOKUP(A:A,[2]Данные_УА!$A:$BF,49,0)</f>
        <v>0</v>
      </c>
      <c r="AI26" s="16">
        <f>VLOOKUP(A:A,[2]Данные_УА!$A:$BF,53,0)</f>
        <v>0</v>
      </c>
      <c r="AJ26" s="16">
        <f>VLOOKUP(A:A,[2]Данные_УА!$A:$BF,57,0)</f>
        <v>0</v>
      </c>
      <c r="AK26" s="17">
        <f>VLOOKUP(A:A,[2]Данные_УА!$A:$BF,38,0)</f>
        <v>0</v>
      </c>
      <c r="AL26" s="17">
        <f>VLOOKUP(A:A,[2]Данные_УА!$A:$BF,42,0)</f>
        <v>0</v>
      </c>
      <c r="AM26" s="17">
        <f>VLOOKUP(A:A,[2]Данные_УА!$A:$BF,46,0)</f>
        <v>0</v>
      </c>
      <c r="AN26" s="17">
        <f>VLOOKUP(A:A,[2]Данные_УА!$A:$BF,50,0)</f>
        <v>0</v>
      </c>
      <c r="AO26" s="17">
        <f>VLOOKUP(A:A,[2]Данные_УА!$A:$BF,54,0)</f>
        <v>0</v>
      </c>
      <c r="AP26" s="18">
        <f>VLOOKUP(A:A,[2]Данные_УА!$A:$BF,58,0)</f>
        <v>0</v>
      </c>
      <c r="AQ26" s="19">
        <f>VLOOKUP($A:$A,'[3]данные ру ТС'!$A:$CZ,22,0)</f>
        <v>0</v>
      </c>
      <c r="AR26" s="19">
        <f>VLOOKUP($A:$A,'[3]данные ру ТС'!$A:$CZ,27,0)</f>
        <v>0</v>
      </c>
      <c r="AS26" s="19">
        <f>VLOOKUP($A:$A,'[3]данные ру ТС'!$A:$CZ,32,0)</f>
        <v>0</v>
      </c>
      <c r="AT26" s="19">
        <f>VLOOKUP($A:$A,'[3]данные ру ТС'!$A:$CZ,33,0)</f>
        <v>0</v>
      </c>
      <c r="AU26" s="19">
        <f>VLOOKUP($A:$A,'[3]данные ру ТС'!$A:$CZ,38,0)</f>
        <v>0</v>
      </c>
      <c r="AV26" s="19">
        <f>VLOOKUP($A:$A,'[3]данные ру ТС'!$A:$CZ,43,0)</f>
        <v>0</v>
      </c>
      <c r="AW26" s="19">
        <f>VLOOKUP($A:$A,'[3]данные ру ТС'!$A:$CZ,48,0)</f>
        <v>0</v>
      </c>
      <c r="AX26" s="19">
        <f>VLOOKUP($A:$A,'[3]данные ру ТС'!$A:$CZ,49,0)</f>
        <v>0</v>
      </c>
      <c r="AY26" s="19">
        <f>VLOOKUP($A:$A,'[3]данные ру ТС'!$A:$CZ,54,0)</f>
        <v>0</v>
      </c>
      <c r="AZ26" s="19">
        <f>VLOOKUP($A:$A,'[3]данные ру ТС'!$A:$CZ,59,0)</f>
        <v>0</v>
      </c>
      <c r="BA26" s="19">
        <f>VLOOKUP($A:$A,'[3]данные ру ТС'!$A:$CZ,64,0)</f>
        <v>0</v>
      </c>
      <c r="BB26" s="19">
        <f>VLOOKUP($A:$A,'[3]данные ру ТС'!$A:$CZ,65,0)</f>
        <v>0</v>
      </c>
      <c r="BC26" s="19">
        <f>VLOOKUP($A:$A,'[3]данные ру ТС'!$A:$CZ,78,0)</f>
        <v>0</v>
      </c>
      <c r="BD26" s="19">
        <f>VLOOKUP($A:$A,'[3]данные ру ТС'!$A:$CZ,83,0)</f>
        <v>0</v>
      </c>
      <c r="BE26" s="19">
        <f>VLOOKUP($A:$A,'[3]данные ру ТС'!$A:$CZ,88,0)</f>
        <v>0</v>
      </c>
      <c r="BF26" s="19">
        <f>VLOOKUP($A:$A,'[3]данные ру ТС'!$A:$CZ,89,0)</f>
        <v>0</v>
      </c>
      <c r="BG26" s="19">
        <f>VLOOKUP($A:$A,'[3]данные ру ТС'!$A:$FD,126,0)</f>
        <v>0</v>
      </c>
      <c r="BH26" s="19">
        <f>VLOOKUP($A:$A,'[3]данные ру ТС'!$A:$FD,127,0)</f>
        <v>0</v>
      </c>
      <c r="BI26" s="19">
        <f>VLOOKUP($A:$A,'[3]данные ру ТС'!$A:$FD,128,0)</f>
        <v>0</v>
      </c>
      <c r="BJ26" s="19">
        <f>VLOOKUP($A:$A,'[3]данные ру ТС'!$A:$FD,129,0)</f>
        <v>0</v>
      </c>
      <c r="BK26" s="19">
        <f>VLOOKUP($A:$A,'[3]данные ру ТС'!$A:$FD,142,0)</f>
        <v>0</v>
      </c>
      <c r="BL26" s="19">
        <f>VLOOKUP($A:$A,'[3]данные ру ТС'!$A:$FD,155,0)</f>
        <v>0</v>
      </c>
      <c r="BM26" s="19">
        <f>VLOOKUP($A:$A,'[3]данные ру ТС'!$A:$FW,168,0)</f>
        <v>0</v>
      </c>
      <c r="BN26" s="19">
        <f>Таблица2[[#This Row],[ЛТС 2022 (факт)]]+Таблица2[[#This Row],[ПТС 2022 (факт)]]+Таблица2[[#This Row],[ГТС 2022 (факт)]]</f>
        <v>0</v>
      </c>
      <c r="BO26" s="20">
        <f>VLOOKUP($A:$A,'[3]данные ру ФЛ'!$A:$DL,27,0)</f>
        <v>0</v>
      </c>
      <c r="BP26" s="20">
        <f>VLOOKUP($A:$A,'[3]данные ру ФЛ'!$A:$DL,40,0)</f>
        <v>0</v>
      </c>
      <c r="BQ26" s="20">
        <f>VLOOKUP($A:$A,'[3]данные ру ФЛ'!$A:$DL,53,0)</f>
        <v>0</v>
      </c>
      <c r="BR26" s="20">
        <f>VLOOKUP($A:$A,'[3]данные ру ФЛ'!$A:$DL,74,0)</f>
        <v>0</v>
      </c>
      <c r="BS26" s="20">
        <f>VLOOKUP($A:$A,'[3]данные ру ФЛ'!$A:$DL,95,0)</f>
        <v>0</v>
      </c>
      <c r="BT26" s="20">
        <f>VLOOKUP($A:$A,'[3]данные ру ФЛ'!$A:$DL,116,0)</f>
        <v>0</v>
      </c>
      <c r="BU26" s="21">
        <f>VLOOKUP($A:$A,'[3]данные ру Грузы'!$A:$CR,31,0)</f>
        <v>0</v>
      </c>
      <c r="BV26" s="21">
        <f>VLOOKUP($A:$A,'[3]данные ру Грузы'!$A:$CR,44,0)</f>
        <v>0</v>
      </c>
      <c r="BW26" s="21">
        <f>VLOOKUP($A:$A,'[3]данные ру Грузы'!$A:$CR,57,0)</f>
        <v>0</v>
      </c>
      <c r="BX26" s="21">
        <f>VLOOKUP($A:$A,'[3]данные ру Грузы'!$A:$CR,70,0)</f>
        <v>0</v>
      </c>
      <c r="BY26" s="21">
        <f>VLOOKUP($A:$A,'[3]данные ру Грузы'!$A:$CR,83,0)</f>
        <v>0</v>
      </c>
      <c r="BZ26" s="21">
        <f>VLOOKUP($A:$A,'[3]данные ру Грузы'!$A:$CR,96,0)</f>
        <v>0</v>
      </c>
      <c r="CA26" s="22" t="str">
        <f>VLOOKUP(A:A,[2]Данные_УА!$A:$BO,60,0)</f>
        <v>нет</v>
      </c>
      <c r="CB26" s="22" t="str">
        <f>VLOOKUP(A:A,[2]Данные_УА!$A:$BO,61,0)</f>
        <v>нет</v>
      </c>
      <c r="CC26" s="22" t="str">
        <f>VLOOKUP(A:A,[2]Данные_УА!$A:$BO,62,0)</f>
        <v>нет</v>
      </c>
      <c r="CD26" s="22" t="str">
        <f>VLOOKUP(A:A,[2]Данные_УА!$A:$BO,63,0)</f>
        <v>нет</v>
      </c>
      <c r="CE26" s="22" t="str">
        <f>VLOOKUP(A:A,[2]Данные_УА!$A:$BO,64,0)</f>
        <v>нет</v>
      </c>
      <c r="CF26" s="22" t="str">
        <f>VLOOKUP(A:A,[2]Данные_УА!$A:$BO,65,0)</f>
        <v>нет</v>
      </c>
    </row>
    <row r="27" spans="1:84" s="12" customFormat="1" ht="11.25" x14ac:dyDescent="0.2">
      <c r="A27" s="12" t="s">
        <v>26</v>
      </c>
      <c r="B27" s="12" t="str">
        <f>VLOOKUP(A:A,[1]Перечень_ПП!$A:$X,3,0)</f>
        <v>Брянский</v>
      </c>
      <c r="C27" s="13" t="str">
        <f>VLOOKUP(A:A,[1]Перечень_ПП!$A:$X,4,0)</f>
        <v>АПП</v>
      </c>
      <c r="D27" s="13" t="str">
        <f>VLOOKUP(A:A,[1]Перечень_ПП!$A:$X,5,0)</f>
        <v>ДАПП</v>
      </c>
      <c r="E27" s="12" t="str">
        <f>VLOOKUP(A:A,[1]Перечень_ПП!$A:$X,6,0)</f>
        <v>Белая Березка</v>
      </c>
      <c r="F27" s="12" t="str">
        <f>VLOOKUP(A:A,[1]Перечень_ПП!$A:$X,23,0)</f>
        <v>установлен</v>
      </c>
      <c r="G27" s="13" t="str">
        <f>VLOOKUP(A:A,[1]Перечень_ПП!$A:$X,21,0)</f>
        <v>нет</v>
      </c>
      <c r="H27" s="13" t="s">
        <v>524</v>
      </c>
      <c r="I27" s="14" t="str">
        <f>VLOOKUP(A:A,[1]Перечень_ПП!$A:$X,22,0)</f>
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обустраивался. В соответствии с Соглашением между Правительством РФ и Кабинетом Министров Украины от 18.10.2011 функционирует как МПГ</v>
      </c>
      <c r="J27" s="15" t="str">
        <f>VLOOKUP(A:A,[2]Данные_УА!$A:$BF,24,0)</f>
        <v>не определен</v>
      </c>
      <c r="K27" s="13" t="str">
        <f>VLOOKUP(A:A,[1]Перечень_ПП!$A:$X,7,0)</f>
        <v>автомобильный</v>
      </c>
      <c r="L27" s="13" t="str">
        <f>VLOOKUP(A:A,[1]Перечень_ПП!$A:$X,8,0)</f>
        <v>не определен</v>
      </c>
      <c r="M27" s="13" t="str">
        <f>VLOOKUP(A:A,[1]Перечень_ПП!$A:$X,9,0)</f>
        <v>не определен</v>
      </c>
      <c r="N27" s="13" t="str">
        <f>VLOOKUP(A:A,[1]Перечень_ПП!$A:$X,10,0)</f>
        <v>не определен</v>
      </c>
      <c r="O27" s="13" t="str">
        <f>VLOOKUP(A:A,[1]Перечень_ПП!$A:$X,11,0)</f>
        <v>двусторонний</v>
      </c>
      <c r="P27" s="13" t="str">
        <f>VLOOKUP(A:A,[1]Перечень_ПП!$A:$X,12,0)</f>
        <v>не определен</v>
      </c>
      <c r="Q27" s="13" t="str">
        <f>VLOOKUP(A:A,[1]Перечень_ПП!$A:$X,13,0)</f>
        <v>нет</v>
      </c>
      <c r="R27" s="13" t="str">
        <f>VLOOKUP(A:A,[1]Перечень_ПП!$A:$X,14,0)</f>
        <v>нет</v>
      </c>
      <c r="S27" s="13" t="str">
        <f>VLOOKUP(A:A,[1]Перечень_ПП!$A:$X,15,0)</f>
        <v>нет</v>
      </c>
      <c r="T27" s="13" t="str">
        <f>VLOOKUP(A:A,[1]Перечень_ПП!$A:$X,16,0)</f>
        <v>Украина</v>
      </c>
      <c r="U27" s="12" t="str">
        <f>VLOOKUP(A:A,[1]Перечень_ПП!$A:$X,17,0)</f>
        <v>Нововасильевка</v>
      </c>
      <c r="V27" s="13" t="str">
        <f>VLOOKUP(A:A,[1]Перечень_ПП!$A:$X,18,0)</f>
        <v>ЦФО</v>
      </c>
      <c r="W27" s="12" t="str">
        <f>VLOOKUP(A:A,[1]Перечень_ПП!$A:$X,19,0)</f>
        <v>Брянская область</v>
      </c>
      <c r="X27" s="14" t="str">
        <f>VLOOKUP(A:A,[1]Перечень_ПП!$A:$X,20,0)</f>
        <v>не определен</v>
      </c>
      <c r="Y27" s="14">
        <f>VLOOKUP(A:A,[2]ДОРОГИ!$A:$BX,24,0)</f>
        <v>0</v>
      </c>
      <c r="Z27" s="14">
        <f>VLOOKUP(A:A,[2]ДОРОГИ!$A:$BX,25,0)</f>
        <v>0</v>
      </c>
      <c r="AA27" s="16" t="str">
        <f>VLOOKUP($A:$A,'[3]данные ру Грузы'!$A:$CC,10,0)</f>
        <v>не определена</v>
      </c>
      <c r="AB27" s="16">
        <f>VLOOKUP($A:$A,'[3]данные ру Грузы'!$A:$CC,11,0)</f>
        <v>318</v>
      </c>
      <c r="AC27" s="16" t="str">
        <f>VLOOKUP($A:$A,'[3]данные ру Грузы'!$A:$CC,13,0)</f>
        <v>Сухопутный</v>
      </c>
      <c r="AD27" s="16" t="str">
        <f>VLOOKUP($A:$A,'[3]данные ру Грузы'!$A:$CC,12,0)</f>
        <v>Западный</v>
      </c>
      <c r="AE27" s="16">
        <f>VLOOKUP(A:A,[2]Данные_УА!$A:$BF,37,0)</f>
        <v>0</v>
      </c>
      <c r="AF27" s="16">
        <f>VLOOKUP(A:A,[2]Данные_УА!$A:$BF,41,0)</f>
        <v>0</v>
      </c>
      <c r="AG27" s="16">
        <f>VLOOKUP(A:A,[2]Данные_УА!$A:$BF,45,0)</f>
        <v>0</v>
      </c>
      <c r="AH27" s="16">
        <f>VLOOKUP(A:A,[2]Данные_УА!$A:$BF,49,0)</f>
        <v>0</v>
      </c>
      <c r="AI27" s="16">
        <f>VLOOKUP(A:A,[2]Данные_УА!$A:$BF,53,0)</f>
        <v>0</v>
      </c>
      <c r="AJ27" s="16">
        <f>VLOOKUP(A:A,[2]Данные_УА!$A:$BF,57,0)</f>
        <v>0</v>
      </c>
      <c r="AK27" s="17">
        <f>VLOOKUP(A:A,[2]Данные_УА!$A:$BF,38,0)</f>
        <v>0</v>
      </c>
      <c r="AL27" s="17">
        <f>VLOOKUP(A:A,[2]Данные_УА!$A:$BF,42,0)</f>
        <v>0</v>
      </c>
      <c r="AM27" s="17">
        <f>VLOOKUP(A:A,[2]Данные_УА!$A:$BF,46,0)</f>
        <v>0</v>
      </c>
      <c r="AN27" s="17">
        <f>VLOOKUP(A:A,[2]Данные_УА!$A:$BF,50,0)</f>
        <v>0</v>
      </c>
      <c r="AO27" s="17">
        <f>VLOOKUP(A:A,[2]Данные_УА!$A:$BF,54,0)</f>
        <v>0</v>
      </c>
      <c r="AP27" s="18">
        <f>VLOOKUP(A:A,[2]Данные_УА!$A:$BF,58,0)</f>
        <v>0</v>
      </c>
      <c r="AQ27" s="19">
        <f>VLOOKUP($A:$A,'[3]данные ру ТС'!$A:$CZ,22,0)</f>
        <v>0</v>
      </c>
      <c r="AR27" s="19">
        <f>VLOOKUP($A:$A,'[3]данные ру ТС'!$A:$CZ,27,0)</f>
        <v>0</v>
      </c>
      <c r="AS27" s="19">
        <f>VLOOKUP($A:$A,'[3]данные ру ТС'!$A:$CZ,32,0)</f>
        <v>0</v>
      </c>
      <c r="AT27" s="19">
        <f>VLOOKUP($A:$A,'[3]данные ру ТС'!$A:$CZ,33,0)</f>
        <v>0</v>
      </c>
      <c r="AU27" s="19">
        <f>VLOOKUP($A:$A,'[3]данные ру ТС'!$A:$CZ,38,0)</f>
        <v>0</v>
      </c>
      <c r="AV27" s="19">
        <f>VLOOKUP($A:$A,'[3]данные ру ТС'!$A:$CZ,43,0)</f>
        <v>0</v>
      </c>
      <c r="AW27" s="19">
        <f>VLOOKUP($A:$A,'[3]данные ру ТС'!$A:$CZ,48,0)</f>
        <v>0</v>
      </c>
      <c r="AX27" s="19">
        <f>VLOOKUP($A:$A,'[3]данные ру ТС'!$A:$CZ,49,0)</f>
        <v>0</v>
      </c>
      <c r="AY27" s="19">
        <f>VLOOKUP($A:$A,'[3]данные ру ТС'!$A:$CZ,54,0)</f>
        <v>0</v>
      </c>
      <c r="AZ27" s="19">
        <f>VLOOKUP($A:$A,'[3]данные ру ТС'!$A:$CZ,59,0)</f>
        <v>0</v>
      </c>
      <c r="BA27" s="19">
        <f>VLOOKUP($A:$A,'[3]данные ру ТС'!$A:$CZ,64,0)</f>
        <v>0</v>
      </c>
      <c r="BB27" s="19">
        <f>VLOOKUP($A:$A,'[3]данные ру ТС'!$A:$CZ,65,0)</f>
        <v>0</v>
      </c>
      <c r="BC27" s="19">
        <f>VLOOKUP($A:$A,'[3]данные ру ТС'!$A:$CZ,78,0)</f>
        <v>0</v>
      </c>
      <c r="BD27" s="19">
        <f>VLOOKUP($A:$A,'[3]данные ру ТС'!$A:$CZ,83,0)</f>
        <v>0</v>
      </c>
      <c r="BE27" s="19">
        <f>VLOOKUP($A:$A,'[3]данные ру ТС'!$A:$CZ,88,0)</f>
        <v>0</v>
      </c>
      <c r="BF27" s="19">
        <f>VLOOKUP($A:$A,'[3]данные ру ТС'!$A:$CZ,89,0)</f>
        <v>0</v>
      </c>
      <c r="BG27" s="19">
        <f>VLOOKUP($A:$A,'[3]данные ру ТС'!$A:$FD,126,0)</f>
        <v>0</v>
      </c>
      <c r="BH27" s="19">
        <f>VLOOKUP($A:$A,'[3]данные ру ТС'!$A:$FD,127,0)</f>
        <v>0</v>
      </c>
      <c r="BI27" s="19">
        <f>VLOOKUP($A:$A,'[3]данные ру ТС'!$A:$FD,128,0)</f>
        <v>0</v>
      </c>
      <c r="BJ27" s="19">
        <f>VLOOKUP($A:$A,'[3]данные ру ТС'!$A:$FD,129,0)</f>
        <v>0</v>
      </c>
      <c r="BK27" s="19">
        <f>VLOOKUP($A:$A,'[3]данные ру ТС'!$A:$FD,142,0)</f>
        <v>0</v>
      </c>
      <c r="BL27" s="19">
        <f>VLOOKUP($A:$A,'[3]данные ру ТС'!$A:$FD,155,0)</f>
        <v>0</v>
      </c>
      <c r="BM27" s="19">
        <f>VLOOKUP($A:$A,'[3]данные ру ТС'!$A:$FW,168,0)</f>
        <v>0</v>
      </c>
      <c r="BN27" s="19">
        <f>Таблица2[[#This Row],[ЛТС 2022 (факт)]]+Таблица2[[#This Row],[ПТС 2022 (факт)]]+Таблица2[[#This Row],[ГТС 2022 (факт)]]</f>
        <v>0</v>
      </c>
      <c r="BO27" s="20">
        <f>VLOOKUP($A:$A,'[3]данные ру ФЛ'!$A:$DL,27,0)</f>
        <v>0</v>
      </c>
      <c r="BP27" s="20">
        <f>VLOOKUP($A:$A,'[3]данные ру ФЛ'!$A:$DL,40,0)</f>
        <v>0</v>
      </c>
      <c r="BQ27" s="20">
        <f>VLOOKUP($A:$A,'[3]данные ру ФЛ'!$A:$DL,53,0)</f>
        <v>0</v>
      </c>
      <c r="BR27" s="20">
        <f>VLOOKUP($A:$A,'[3]данные ру ФЛ'!$A:$DL,74,0)</f>
        <v>0</v>
      </c>
      <c r="BS27" s="20">
        <f>VLOOKUP($A:$A,'[3]данные ру ФЛ'!$A:$DL,95,0)</f>
        <v>0</v>
      </c>
      <c r="BT27" s="20">
        <f>VLOOKUP($A:$A,'[3]данные ру ФЛ'!$A:$DL,116,0)</f>
        <v>0</v>
      </c>
      <c r="BU27" s="21">
        <f>VLOOKUP($A:$A,'[3]данные ру Грузы'!$A:$CR,31,0)</f>
        <v>0</v>
      </c>
      <c r="BV27" s="21">
        <f>VLOOKUP($A:$A,'[3]данные ру Грузы'!$A:$CR,44,0)</f>
        <v>0</v>
      </c>
      <c r="BW27" s="21">
        <f>VLOOKUP($A:$A,'[3]данные ру Грузы'!$A:$CR,57,0)</f>
        <v>0</v>
      </c>
      <c r="BX27" s="21">
        <f>VLOOKUP($A:$A,'[3]данные ру Грузы'!$A:$CR,70,0)</f>
        <v>0</v>
      </c>
      <c r="BY27" s="21">
        <f>VLOOKUP($A:$A,'[3]данные ру Грузы'!$A:$CR,83,0)</f>
        <v>0</v>
      </c>
      <c r="BZ27" s="21">
        <f>VLOOKUP($A:$A,'[3]данные ру Грузы'!$A:$CR,96,0)</f>
        <v>0</v>
      </c>
      <c r="CA27" s="22" t="str">
        <f>VLOOKUP(A:A,[2]Данные_УА!$A:$BO,60,0)</f>
        <v>нет</v>
      </c>
      <c r="CB27" s="23" t="str">
        <f>VLOOKUP(A:A,[2]Данные_УА!$A:$BO,61,0)</f>
        <v>нет</v>
      </c>
      <c r="CC27" s="23" t="str">
        <f>VLOOKUP(A:A,[2]Данные_УА!$A:$BO,62,0)</f>
        <v>нет</v>
      </c>
      <c r="CD27" s="23" t="str">
        <f>VLOOKUP(A:A,[2]Данные_УА!$A:$BO,63,0)</f>
        <v>нет</v>
      </c>
      <c r="CE27" s="23" t="str">
        <f>VLOOKUP(A:A,[2]Данные_УА!$A:$BO,64,0)</f>
        <v>нет</v>
      </c>
      <c r="CF27" s="23" t="str">
        <f>VLOOKUP(A:A,[2]Данные_УА!$A:$BO,65,0)</f>
        <v>нет</v>
      </c>
    </row>
    <row r="28" spans="1:84" s="12" customFormat="1" ht="11.25" x14ac:dyDescent="0.2">
      <c r="A28" s="24" t="s">
        <v>15</v>
      </c>
      <c r="B28" s="25" t="str">
        <f>VLOOKUP(A:A,[1]Перечень_ПП!$A:$X,3,0)</f>
        <v>Белгородский</v>
      </c>
      <c r="C28" s="26" t="str">
        <f>VLOOKUP(A:A,[1]Перечень_ПП!$A:$X,4,0)</f>
        <v>ЖДПП</v>
      </c>
      <c r="D28" s="26" t="str">
        <f>VLOOKUP(A:A,[1]Перечень_ПП!$A:$X,5,0)</f>
        <v>ЖДПП</v>
      </c>
      <c r="E28" s="25" t="str">
        <f>VLOOKUP(A:A,[1]Перечень_ПП!$A:$X,6,0)</f>
        <v>Белгород</v>
      </c>
      <c r="F28" s="25" t="str">
        <f>VLOOKUP(A:A,[1]Перечень_ПП!$A:$X,23,0)</f>
        <v>установлен</v>
      </c>
      <c r="G28" s="26" t="str">
        <f>VLOOKUP(A:A,[1]Перечень_ПП!$A:$X,21,0)</f>
        <v>да</v>
      </c>
      <c r="H28" s="26" t="s">
        <v>524</v>
      </c>
      <c r="I28" s="14" t="str">
        <f>VLOOKUP(A:A,[1]Перечень_ПП!$A:$X,22,0)</f>
        <v>функционирует</v>
      </c>
      <c r="J28" s="15" t="str">
        <f>VLOOKUP(A:A,[2]Данные_УА!$A:$BF,24,0)</f>
        <v>круглосуточно</v>
      </c>
      <c r="K28" s="26" t="str">
        <f>VLOOKUP(A:A,[1]Перечень_ПП!$A:$X,7,0)</f>
        <v>железнодорожный</v>
      </c>
      <c r="L28" s="26" t="str">
        <f>VLOOKUP(A:A,[1]Перечень_ПП!$A:$X,8,0)</f>
        <v>не определен</v>
      </c>
      <c r="M28" s="26" t="str">
        <f>VLOOKUP(A:A,[1]Перечень_ПП!$A:$X,9,0)</f>
        <v>грузо-пассажирский</v>
      </c>
      <c r="N28" s="26" t="str">
        <f>VLOOKUP(A:A,[1]Перечень_ПП!$A:$X,10,0)</f>
        <v>временный</v>
      </c>
      <c r="O28" s="26" t="str">
        <f>VLOOKUP(A:A,[1]Перечень_ПП!$A:$X,11,0)</f>
        <v>многосторонний</v>
      </c>
      <c r="P28" s="26" t="str">
        <f>VLOOKUP(A:A,[1]Перечень_ПП!$A:$X,12,0)</f>
        <v>не определен</v>
      </c>
      <c r="Q28" s="26" t="str">
        <f>VLOOKUP(A:A,[1]Перечень_ПП!$A:$X,13,0)</f>
        <v>нет</v>
      </c>
      <c r="R28" s="26" t="str">
        <f>VLOOKUP(A:A,[1]Перечень_ПП!$A:$X,14,0)</f>
        <v>да</v>
      </c>
      <c r="S28" s="26" t="str">
        <f>VLOOKUP(A:A,[1]Перечень_ПП!$A:$X,15,0)</f>
        <v>да</v>
      </c>
      <c r="T28" s="13" t="str">
        <f>VLOOKUP(A:A,[1]Перечень_ПП!$A:$X,16,0)</f>
        <v>Украина</v>
      </c>
      <c r="U28" s="12" t="str">
        <f>VLOOKUP(A:A,[1]Перечень_ПП!$A:$X,17,0)</f>
        <v>Казачья Лопань, Харьков-Пассажирский</v>
      </c>
      <c r="V28" s="26" t="str">
        <f>VLOOKUP(A:A,[1]Перечень_ПП!$A:$X,18,0)</f>
        <v>ЦФО</v>
      </c>
      <c r="W28" s="12" t="str">
        <f>VLOOKUP(A:A,[1]Перечень_ПП!$A:$X,19,0)</f>
        <v>Белгородская область</v>
      </c>
      <c r="X28" s="14" t="str">
        <f>VLOOKUP(A:A,[1]Перечень_ПП!$A:$X,20,0)</f>
        <v>Белгородская область, г. Белгород, ул. Вокзальная, д.1, станция Белгород</v>
      </c>
      <c r="Y28" s="14">
        <f>VLOOKUP(A:A,[2]ДОРОГИ!$A:$BX,24,0)</f>
        <v>0</v>
      </c>
      <c r="Z28" s="14">
        <f>VLOOKUP(A:A,[2]ДОРОГИ!$A:$BX,25,0)</f>
        <v>0</v>
      </c>
      <c r="AA28" s="16" t="str">
        <f>VLOOKUP($A:$A,'[3]данные ру Грузы'!$A:$CC,10,0)</f>
        <v>не определена</v>
      </c>
      <c r="AB28" s="16">
        <f>VLOOKUP($A:$A,'[3]данные ру Грузы'!$A:$CC,11,0)</f>
        <v>320</v>
      </c>
      <c r="AC28" s="16" t="str">
        <f>VLOOKUP($A:$A,'[3]данные ру Грузы'!$A:$CC,13,0)</f>
        <v>Сухопутный</v>
      </c>
      <c r="AD28" s="16" t="str">
        <f>VLOOKUP($A:$A,'[3]данные ру Грузы'!$A:$CC,12,0)</f>
        <v>Западный</v>
      </c>
      <c r="AE28" s="16">
        <f>VLOOKUP(A:A,[2]Данные_УА!$A:$BF,37,0)</f>
        <v>0</v>
      </c>
      <c r="AF28" s="16">
        <f>VLOOKUP(A:A,[2]Данные_УА!$A:$BF,41,0)</f>
        <v>0</v>
      </c>
      <c r="AG28" s="16">
        <f>VLOOKUP(A:A,[2]Данные_УА!$A:$BF,45,0)</f>
        <v>0</v>
      </c>
      <c r="AH28" s="16">
        <f>VLOOKUP(A:A,[2]Данные_УА!$A:$BF,49,0)</f>
        <v>0</v>
      </c>
      <c r="AI28" s="16">
        <f>VLOOKUP(A:A,[2]Данные_УА!$A:$BF,53,0)</f>
        <v>0</v>
      </c>
      <c r="AJ28" s="16">
        <f>VLOOKUP(A:A,[2]Данные_УА!$A:$BF,57,0)</f>
        <v>0</v>
      </c>
      <c r="AK28" s="17">
        <f>VLOOKUP(A:A,[2]Данные_УА!$A:$BF,38,0)</f>
        <v>0</v>
      </c>
      <c r="AL28" s="17">
        <f>VLOOKUP(A:A,[2]Данные_УА!$A:$BF,42,0)</f>
        <v>0</v>
      </c>
      <c r="AM28" s="17">
        <f>VLOOKUP(A:A,[2]Данные_УА!$A:$BF,46,0)</f>
        <v>0</v>
      </c>
      <c r="AN28" s="17">
        <f>VLOOKUP(A:A,[2]Данные_УА!$A:$BF,50,0)</f>
        <v>0</v>
      </c>
      <c r="AO28" s="17">
        <f>VLOOKUP(A:A,[2]Данные_УА!$A:$BF,54,0)</f>
        <v>0</v>
      </c>
      <c r="AP28" s="18">
        <f>VLOOKUP(A:A,[2]Данные_УА!$A:$BF,58,0)</f>
        <v>0</v>
      </c>
      <c r="AQ28" s="19">
        <f>VLOOKUP($A:$A,'[3]данные ру ТС'!$A:$CZ,22,0)</f>
        <v>1571</v>
      </c>
      <c r="AR28" s="19">
        <f>VLOOKUP($A:$A,'[3]данные ру ТС'!$A:$CZ,27,0)</f>
        <v>1061</v>
      </c>
      <c r="AS28" s="19">
        <f>VLOOKUP($A:$A,'[3]данные ру ТС'!$A:$CZ,32,0)</f>
        <v>0</v>
      </c>
      <c r="AT28" s="19">
        <f>VLOOKUP($A:$A,'[3]данные ру ТС'!$A:$CZ,33,0)</f>
        <v>2632</v>
      </c>
      <c r="AU28" s="19">
        <f>VLOOKUP($A:$A,'[3]данные ру ТС'!$A:$CZ,38,0)</f>
        <v>1758</v>
      </c>
      <c r="AV28" s="19">
        <f>VLOOKUP($A:$A,'[3]данные ру ТС'!$A:$CZ,43,0)</f>
        <v>1446</v>
      </c>
      <c r="AW28" s="19">
        <f>VLOOKUP($A:$A,'[3]данные ру ТС'!$A:$CZ,48,0)</f>
        <v>0</v>
      </c>
      <c r="AX28" s="19">
        <f>VLOOKUP($A:$A,'[3]данные ру ТС'!$A:$CZ,49,0)</f>
        <v>3204</v>
      </c>
      <c r="AY28" s="19">
        <f>VLOOKUP($A:$A,'[3]данные ру ТС'!$A:$CZ,54,0)</f>
        <v>1275</v>
      </c>
      <c r="AZ28" s="19">
        <f>VLOOKUP($A:$A,'[3]данные ру ТС'!$A:$CZ,59,0)</f>
        <v>1127</v>
      </c>
      <c r="BA28" s="19">
        <f>VLOOKUP($A:$A,'[3]данные ру ТС'!$A:$CZ,64,0)</f>
        <v>0</v>
      </c>
      <c r="BB28" s="19">
        <f>VLOOKUP($A:$A,'[3]данные ру ТС'!$A:$CZ,65,0)</f>
        <v>2402</v>
      </c>
      <c r="BC28" s="19">
        <f>VLOOKUP($A:$A,'[3]данные ру ТС'!$A:$CZ,78,0)</f>
        <v>1026</v>
      </c>
      <c r="BD28" s="19">
        <f>VLOOKUP($A:$A,'[3]данные ру ТС'!$A:$CZ,83,0)</f>
        <v>151</v>
      </c>
      <c r="BE28" s="19">
        <f>VLOOKUP($A:$A,'[3]данные ру ТС'!$A:$CZ,88,0)</f>
        <v>0</v>
      </c>
      <c r="BF28" s="19">
        <f>VLOOKUP($A:$A,'[3]данные ру ТС'!$A:$CZ,89,0)</f>
        <v>1177</v>
      </c>
      <c r="BG28" s="19">
        <f>VLOOKUP($A:$A,'[3]данные ру ТС'!$A:$FD,126,0)</f>
        <v>1121</v>
      </c>
      <c r="BH28" s="19">
        <f>VLOOKUP($A:$A,'[3]данные ру ТС'!$A:$FD,127,0)</f>
        <v>0</v>
      </c>
      <c r="BI28" s="19">
        <f>VLOOKUP($A:$A,'[3]данные ру ТС'!$A:$FD,128,0)</f>
        <v>0</v>
      </c>
      <c r="BJ28" s="19">
        <f>VLOOKUP($A:$A,'[3]данные ру ТС'!$A:$FD,129,0)</f>
        <v>1121</v>
      </c>
      <c r="BK28" s="19">
        <f>VLOOKUP($A:$A,'[3]данные ру ТС'!$A:$FD,142,0)</f>
        <v>169</v>
      </c>
      <c r="BL28" s="19">
        <f>VLOOKUP($A:$A,'[3]данные ру ТС'!$A:$FD,155,0)</f>
        <v>0</v>
      </c>
      <c r="BM28" s="19">
        <f>VLOOKUP($A:$A,'[3]данные ру ТС'!$A:$FW,168,0)</f>
        <v>0</v>
      </c>
      <c r="BN28" s="19">
        <f>Таблица2[[#This Row],[ЛТС 2022 (факт)]]+Таблица2[[#This Row],[ПТС 2022 (факт)]]+Таблица2[[#This Row],[ГТС 2022 (факт)]]</f>
        <v>169</v>
      </c>
      <c r="BO28" s="20">
        <f>VLOOKUP($A:$A,'[3]данные ру ФЛ'!$A:$DL,27,0)</f>
        <v>533098</v>
      </c>
      <c r="BP28" s="20">
        <f>VLOOKUP($A:$A,'[3]данные ру ФЛ'!$A:$DL,40,0)</f>
        <v>417948</v>
      </c>
      <c r="BQ28" s="20">
        <f>VLOOKUP($A:$A,'[3]данные ру ФЛ'!$A:$DL,53,0)</f>
        <v>340899</v>
      </c>
      <c r="BR28" s="20">
        <f>VLOOKUP($A:$A,'[3]данные ру ФЛ'!$A:$DL,74,0)</f>
        <v>50490</v>
      </c>
      <c r="BS28" s="20">
        <f>VLOOKUP($A:$A,'[3]данные ру ФЛ'!$A:$DL,95,0)</f>
        <v>2930</v>
      </c>
      <c r="BT28" s="20">
        <f>VLOOKUP($A:$A,'[3]данные ру ФЛ'!$A:$DL,116,0)</f>
        <v>356</v>
      </c>
      <c r="BU28" s="21">
        <f>VLOOKUP($A:$A,'[3]данные ру Грузы'!$A:$CR,31,0)</f>
        <v>2805966</v>
      </c>
      <c r="BV28" s="21">
        <f>VLOOKUP($A:$A,'[3]данные ру Грузы'!$A:$CR,44,0)</f>
        <v>2914824</v>
      </c>
      <c r="BW28" s="21">
        <f>VLOOKUP($A:$A,'[3]данные ру Грузы'!$A:$CR,57,0)</f>
        <v>2305662</v>
      </c>
      <c r="BX28" s="21">
        <f>VLOOKUP($A:$A,'[3]данные ру Грузы'!$A:$CR,70,0)</f>
        <v>2067277</v>
      </c>
      <c r="BY28" s="21">
        <f>VLOOKUP($A:$A,'[3]данные ру Грузы'!$A:$CR,83,0)</f>
        <v>4422076</v>
      </c>
      <c r="BZ28" s="21">
        <f>VLOOKUP($A:$A,'[3]данные ру Грузы'!$A:$CR,96,0)</f>
        <v>260293</v>
      </c>
      <c r="CA28" s="22" t="str">
        <f>VLOOKUP(A:A,[2]Данные_УА!$A:$BO,60,0)</f>
        <v>да</v>
      </c>
      <c r="CB28" s="23" t="str">
        <f>VLOOKUP(A:A,[2]Данные_УА!$A:$BO,61,0)</f>
        <v>да</v>
      </c>
      <c r="CC28" s="23" t="str">
        <f>VLOOKUP(A:A,[2]Данные_УА!$A:$BO,62,0)</f>
        <v>да</v>
      </c>
      <c r="CD28" s="23" t="str">
        <f>VLOOKUP(A:A,[2]Данные_УА!$A:$BO,63,0)</f>
        <v>да</v>
      </c>
      <c r="CE28" s="23" t="str">
        <f>VLOOKUP(A:A,[2]Данные_УА!$A:$BO,64,0)</f>
        <v>да</v>
      </c>
      <c r="CF28" s="23" t="str">
        <f>VLOOKUP(A:A,[2]Данные_УА!$A:$BO,65,0)</f>
        <v>нет</v>
      </c>
    </row>
    <row r="29" spans="1:84" s="12" customFormat="1" ht="11.25" x14ac:dyDescent="0.2">
      <c r="A29" s="12" t="s">
        <v>23</v>
      </c>
      <c r="B29" s="12" t="str">
        <f>VLOOKUP(A:A,[1]Перечень_ПП!$A:$X,3,0)</f>
        <v>Белгородский</v>
      </c>
      <c r="C29" s="13" t="str">
        <f>VLOOKUP(A:A,[1]Перечень_ПП!$A:$X,4,0)</f>
        <v>ВПП</v>
      </c>
      <c r="D29" s="13" t="str">
        <f>VLOOKUP(A:A,[1]Перечень_ПП!$A:$X,5,0)</f>
        <v>ВПП</v>
      </c>
      <c r="E29" s="12" t="str">
        <f>VLOOKUP(A:A,[1]Перечень_ПП!$A:$X,6,0)</f>
        <v>Белгород</v>
      </c>
      <c r="F29" s="12" t="str">
        <f>VLOOKUP(A:A,[1]Перечень_ПП!$A:$X,23,0)</f>
        <v>установлен</v>
      </c>
      <c r="G29" s="13" t="str">
        <f>VLOOKUP(A:A,[1]Перечень_ПП!$A:$X,21,0)</f>
        <v>да</v>
      </c>
      <c r="H29" s="13" t="s">
        <v>524</v>
      </c>
      <c r="I29" s="14" t="str">
        <f>VLOOKUP(A:A,[1]Перечень_ПП!$A:$X,22,0)</f>
        <v>функционирует</v>
      </c>
      <c r="J29" s="15" t="str">
        <f>VLOOKUP(A:A,[2]Данные_УА!$A:$BF,24,0)</f>
        <v>круглосуточно</v>
      </c>
      <c r="K29" s="13" t="str">
        <f>VLOOKUP(A:A,[1]Перечень_ПП!$A:$X,7,0)</f>
        <v>воздушный</v>
      </c>
      <c r="L29" s="13" t="str">
        <f>VLOOKUP(A:A,[1]Перечень_ПП!$A:$X,8,0)</f>
        <v>не определен</v>
      </c>
      <c r="M29" s="13" t="str">
        <f>VLOOKUP(A:A,[1]Перечень_ПП!$A:$X,9,0)</f>
        <v>грузо-пассажирский</v>
      </c>
      <c r="N29" s="13" t="str">
        <f>VLOOKUP(A:A,[1]Перечень_ПП!$A:$X,10,0)</f>
        <v>постоянный</v>
      </c>
      <c r="O29" s="13" t="str">
        <f>VLOOKUP(A:A,[1]Перечень_ПП!$A:$X,11,0)</f>
        <v>многосторонний</v>
      </c>
      <c r="P29" s="13" t="str">
        <f>VLOOKUP(A:A,[1]Перечень_ПП!$A:$X,12,0)</f>
        <v>не определен</v>
      </c>
      <c r="Q29" s="13" t="str">
        <f>VLOOKUP(A:A,[1]Перечень_ПП!$A:$X,13,0)</f>
        <v>нет</v>
      </c>
      <c r="R29" s="13" t="str">
        <f>VLOOKUP(A:A,[1]Перечень_ПП!$A:$X,14,0)</f>
        <v>нет</v>
      </c>
      <c r="S29" s="13" t="str">
        <f>VLOOKUP(A:A,[1]Перечень_ПП!$A:$X,15,0)</f>
        <v>нет</v>
      </c>
      <c r="T29" s="13" t="str">
        <f>VLOOKUP(A:A,[1]Перечень_ПП!$A:$X,16,0)</f>
        <v>не применимо</v>
      </c>
      <c r="U29" s="12" t="str">
        <f>VLOOKUP(A:A,[1]Перечень_ПП!$A:$X,17,0)</f>
        <v>не применимо</v>
      </c>
      <c r="V29" s="13" t="str">
        <f>VLOOKUP(A:A,[1]Перечень_ПП!$A:$X,18,0)</f>
        <v>ЦФО</v>
      </c>
      <c r="W29" s="12" t="str">
        <f>VLOOKUP(A:A,[1]Перечень_ПП!$A:$X,19,0)</f>
        <v>Белгородская область</v>
      </c>
      <c r="X29" s="14" t="str">
        <f>VLOOKUP(A:A,[1]Перечень_ПП!$A:$X,20,0)</f>
        <v>г. Белгород, пр-кт. Б - Хмельницкого, д. 166</v>
      </c>
      <c r="Y29" s="14">
        <f>VLOOKUP(A:A,[2]ДОРОГИ!$A:$BX,24,0)</f>
        <v>0</v>
      </c>
      <c r="Z29" s="14">
        <f>VLOOKUP(A:A,[2]ДОРОГИ!$A:$BX,25,0)</f>
        <v>0</v>
      </c>
      <c r="AA29" s="16" t="str">
        <f>VLOOKUP($A:$A,'[3]данные ру Грузы'!$A:$CC,10,0)</f>
        <v>Группа С</v>
      </c>
      <c r="AB29" s="16">
        <f>VLOOKUP($A:$A,'[3]данные ру Грузы'!$A:$CC,11,0)</f>
        <v>244</v>
      </c>
      <c r="AC29" s="16" t="str">
        <f>VLOOKUP($A:$A,'[3]данные ру Грузы'!$A:$CC,13,0)</f>
        <v>Не является признаком отнесения к МТК</v>
      </c>
      <c r="AD29" s="16" t="str">
        <f>VLOOKUP($A:$A,'[3]данные ру Грузы'!$A:$CC,12,0)</f>
        <v>Не является признаком отнесения к МТК</v>
      </c>
      <c r="AE29" s="16">
        <f>VLOOKUP(A:A,[2]Данные_УА!$A:$BF,37,0)</f>
        <v>0</v>
      </c>
      <c r="AF29" s="16">
        <f>VLOOKUP(A:A,[2]Данные_УА!$A:$BF,41,0)</f>
        <v>8</v>
      </c>
      <c r="AG29" s="16">
        <f>VLOOKUP(A:A,[2]Данные_УА!$A:$BF,45,0)</f>
        <v>0</v>
      </c>
      <c r="AH29" s="16">
        <f>VLOOKUP(A:A,[2]Данные_УА!$A:$BF,49,0)</f>
        <v>8</v>
      </c>
      <c r="AI29" s="16">
        <f>VLOOKUP(A:A,[2]Данные_УА!$A:$BF,53,0)</f>
        <v>3000</v>
      </c>
      <c r="AJ29" s="16">
        <f>VLOOKUP(A:A,[2]Данные_УА!$A:$BF,57,0)</f>
        <v>0</v>
      </c>
      <c r="AK29" s="17">
        <f>VLOOKUP(A:A,[2]Данные_УА!$A:$BF,38,0)</f>
        <v>0</v>
      </c>
      <c r="AL29" s="17">
        <f>VLOOKUP(A:A,[2]Данные_УА!$A:$BF,42,0)</f>
        <v>2920</v>
      </c>
      <c r="AM29" s="17">
        <f>VLOOKUP(A:A,[2]Данные_УА!$A:$BF,46,0)</f>
        <v>0</v>
      </c>
      <c r="AN29" s="17">
        <f>VLOOKUP(A:A,[2]Данные_УА!$A:$BF,50,0)</f>
        <v>2920</v>
      </c>
      <c r="AO29" s="17">
        <f>VLOOKUP(A:A,[2]Данные_УА!$A:$BF,54,0)</f>
        <v>1095000</v>
      </c>
      <c r="AP29" s="18">
        <f>VLOOKUP(A:A,[2]Данные_УА!$A:$BF,58,0)</f>
        <v>0</v>
      </c>
      <c r="AQ29" s="19">
        <f>VLOOKUP($A:$A,'[3]данные ру ТС'!$A:$CZ,22,0)</f>
        <v>0</v>
      </c>
      <c r="AR29" s="19">
        <f>VLOOKUP($A:$A,'[3]данные ру ТС'!$A:$CZ,27,0)</f>
        <v>595</v>
      </c>
      <c r="AS29" s="19">
        <f>VLOOKUP($A:$A,'[3]данные ру ТС'!$A:$CZ,32,0)</f>
        <v>0</v>
      </c>
      <c r="AT29" s="19">
        <f>VLOOKUP($A:$A,'[3]данные ру ТС'!$A:$CZ,33,0)</f>
        <v>595</v>
      </c>
      <c r="AU29" s="19">
        <f>VLOOKUP($A:$A,'[3]данные ру ТС'!$A:$CZ,38,0)</f>
        <v>2</v>
      </c>
      <c r="AV29" s="19">
        <f>VLOOKUP($A:$A,'[3]данные ру ТС'!$A:$CZ,43,0)</f>
        <v>731</v>
      </c>
      <c r="AW29" s="19">
        <f>VLOOKUP($A:$A,'[3]данные ру ТС'!$A:$CZ,48,0)</f>
        <v>0</v>
      </c>
      <c r="AX29" s="19">
        <f>VLOOKUP($A:$A,'[3]данные ру ТС'!$A:$CZ,49,0)</f>
        <v>733</v>
      </c>
      <c r="AY29" s="19">
        <f>VLOOKUP($A:$A,'[3]данные ру ТС'!$A:$CZ,54,0)</f>
        <v>0</v>
      </c>
      <c r="AZ29" s="19">
        <f>VLOOKUP($A:$A,'[3]данные ру ТС'!$A:$CZ,59,0)</f>
        <v>926</v>
      </c>
      <c r="BA29" s="19">
        <f>VLOOKUP($A:$A,'[3]данные ру ТС'!$A:$CZ,64,0)</f>
        <v>0</v>
      </c>
      <c r="BB29" s="19">
        <f>VLOOKUP($A:$A,'[3]данные ру ТС'!$A:$CZ,65,0)</f>
        <v>926</v>
      </c>
      <c r="BC29" s="19">
        <f>VLOOKUP($A:$A,'[3]данные ру ТС'!$A:$CZ,78,0)</f>
        <v>0</v>
      </c>
      <c r="BD29" s="19">
        <f>VLOOKUP($A:$A,'[3]данные ру ТС'!$A:$CZ,83,0)</f>
        <v>49</v>
      </c>
      <c r="BE29" s="19">
        <f>VLOOKUP($A:$A,'[3]данные ру ТС'!$A:$CZ,88,0)</f>
        <v>0</v>
      </c>
      <c r="BF29" s="19">
        <f>VLOOKUP($A:$A,'[3]данные ру ТС'!$A:$CZ,89,0)</f>
        <v>49</v>
      </c>
      <c r="BG29" s="19">
        <f>VLOOKUP($A:$A,'[3]данные ру ТС'!$A:$FD,126,0)</f>
        <v>5</v>
      </c>
      <c r="BH29" s="19">
        <f>VLOOKUP($A:$A,'[3]данные ру ТС'!$A:$FD,127,0)</f>
        <v>554</v>
      </c>
      <c r="BI29" s="19">
        <f>VLOOKUP($A:$A,'[3]данные ру ТС'!$A:$FD,128,0)</f>
        <v>0</v>
      </c>
      <c r="BJ29" s="19">
        <f>VLOOKUP($A:$A,'[3]данные ру ТС'!$A:$FD,129,0)</f>
        <v>559</v>
      </c>
      <c r="BK29" s="19">
        <f>VLOOKUP($A:$A,'[3]данные ру ТС'!$A:$FD,142,0)</f>
        <v>0</v>
      </c>
      <c r="BL29" s="19">
        <f>VLOOKUP($A:$A,'[3]данные ру ТС'!$A:$FD,155,0)</f>
        <v>22</v>
      </c>
      <c r="BM29" s="19">
        <f>VLOOKUP($A:$A,'[3]данные ру ТС'!$A:$FW,168,0)</f>
        <v>0</v>
      </c>
      <c r="BN29" s="19">
        <f>Таблица2[[#This Row],[ЛТС 2022 (факт)]]+Таблица2[[#This Row],[ПТС 2022 (факт)]]+Таблица2[[#This Row],[ГТС 2022 (факт)]]</f>
        <v>22</v>
      </c>
      <c r="BO29" s="20">
        <f>VLOOKUP($A:$A,'[3]данные ру ФЛ'!$A:$DL,27,0)</f>
        <v>120744</v>
      </c>
      <c r="BP29" s="20">
        <f>VLOOKUP($A:$A,'[3]данные ру ФЛ'!$A:$DL,40,0)</f>
        <v>136473</v>
      </c>
      <c r="BQ29" s="20">
        <f>VLOOKUP($A:$A,'[3]данные ру ФЛ'!$A:$DL,53,0)</f>
        <v>166241</v>
      </c>
      <c r="BR29" s="20">
        <f>VLOOKUP($A:$A,'[3]данные ру ФЛ'!$A:$DL,74,0)</f>
        <v>5862</v>
      </c>
      <c r="BS29" s="20">
        <f>VLOOKUP($A:$A,'[3]данные ру ФЛ'!$A:$DL,95,0)</f>
        <v>86467</v>
      </c>
      <c r="BT29" s="20">
        <f>VLOOKUP($A:$A,'[3]данные ру ФЛ'!$A:$DL,116,0)</f>
        <v>490</v>
      </c>
      <c r="BU29" s="21">
        <f>VLOOKUP($A:$A,'[3]данные ру Грузы'!$A:$CR,31,0)</f>
        <v>0</v>
      </c>
      <c r="BV29" s="21">
        <f>VLOOKUP($A:$A,'[3]данные ру Грузы'!$A:$CR,44,0)</f>
        <v>0</v>
      </c>
      <c r="BW29" s="21">
        <f>VLOOKUP($A:$A,'[3]данные ру Грузы'!$A:$CR,57,0)</f>
        <v>0</v>
      </c>
      <c r="BX29" s="21">
        <f>VLOOKUP($A:$A,'[3]данные ру Грузы'!$A:$CR,70,0)</f>
        <v>0</v>
      </c>
      <c r="BY29" s="21">
        <f>VLOOKUP($A:$A,'[3]данные ру Грузы'!$A:$CR,83,0)</f>
        <v>0</v>
      </c>
      <c r="BZ29" s="21">
        <f>VLOOKUP($A:$A,'[3]данные ру Грузы'!$A:$CR,96,0)</f>
        <v>0</v>
      </c>
      <c r="CA29" s="22" t="str">
        <f>VLOOKUP(A:A,[2]Данные_УА!$A:$BO,60,0)</f>
        <v>да</v>
      </c>
      <c r="CB29" s="23" t="str">
        <f>VLOOKUP(A:A,[2]Данные_УА!$A:$BO,61,0)</f>
        <v>да</v>
      </c>
      <c r="CC29" s="23" t="str">
        <f>VLOOKUP(A:A,[2]Данные_УА!$A:$BO,62,0)</f>
        <v>да</v>
      </c>
      <c r="CD29" s="23" t="str">
        <f>VLOOKUP(A:A,[2]Данные_УА!$A:$BO,63,0)</f>
        <v>да</v>
      </c>
      <c r="CE29" s="23" t="str">
        <f>VLOOKUP(A:A,[2]Данные_УА!$A:$BO,64,0)</f>
        <v>да</v>
      </c>
      <c r="CF29" s="23" t="str">
        <f>VLOOKUP(A:A,[2]Данные_УА!$A:$BO,65,0)</f>
        <v>нет</v>
      </c>
    </row>
    <row r="30" spans="1:84" s="12" customFormat="1" ht="11.25" x14ac:dyDescent="0.2">
      <c r="A30" s="12" t="s">
        <v>60</v>
      </c>
      <c r="B30" s="12" t="str">
        <f>VLOOKUP(A:A,[1]Перечень_ПП!$A:$X,3,0)</f>
        <v>Владивостокский</v>
      </c>
      <c r="C30" s="13" t="str">
        <f>VLOOKUP(A:A,[1]Перечень_ПП!$A:$X,4,0)</f>
        <v>МПП</v>
      </c>
      <c r="D30" s="13" t="str">
        <f>VLOOKUP(A:A,[1]Перечень_ПП!$A:$X,5,0)</f>
        <v>МПП</v>
      </c>
      <c r="E30" s="12" t="str">
        <f>VLOOKUP(A:A,[1]Перечень_ПП!$A:$X,6,0)</f>
        <v>Беринговский</v>
      </c>
      <c r="F30" s="12" t="str">
        <f>VLOOKUP(A:A,[1]Перечень_ПП!$A:$X,23,0)</f>
        <v>установлен</v>
      </c>
      <c r="G30" s="13" t="str">
        <f>VLOOKUP(A:A,[1]Перечень_ПП!$A:$X,21,0)</f>
        <v>да</v>
      </c>
      <c r="H30" s="13" t="s">
        <v>524</v>
      </c>
      <c r="I30" s="14" t="str">
        <f>VLOOKUP(A:A,[1]Перечень_ПП!$A:$X,22,0)</f>
        <v>функционирует</v>
      </c>
      <c r="J30" s="15" t="str">
        <f>VLOOKUP(A:A,[2]Данные_УА!$A:$BF,24,0)</f>
        <v>рабочие дни: понедельник – пятница с 9.00 до 18.00 (в выходные дни и вне регламента работы пункта пропуска по предварительному уведомлению (заявке) и согласованию с ГКО). Выходные дни: суббота, воскресенье (при форс-мажорных обстоятельствах круглосуточно)</v>
      </c>
      <c r="K30" s="13" t="str">
        <f>VLOOKUP(A:A,[1]Перечень_ПП!$A:$X,7,0)</f>
        <v>морской</v>
      </c>
      <c r="L30" s="13" t="str">
        <f>VLOOKUP(A:A,[1]Перечень_ПП!$A:$X,8,0)</f>
        <v>не определен</v>
      </c>
      <c r="M30" s="13" t="str">
        <f>VLOOKUP(A:A,[1]Перечень_ПП!$A:$X,9,0)</f>
        <v>грузо-пассажирский</v>
      </c>
      <c r="N30" s="13" t="str">
        <f>VLOOKUP(A:A,[1]Перечень_ПП!$A:$X,10,0)</f>
        <v>сезонный</v>
      </c>
      <c r="O30" s="13" t="str">
        <f>VLOOKUP(A:A,[1]Перечень_ПП!$A:$X,11,0)</f>
        <v>многосторонний</v>
      </c>
      <c r="P30" s="13" t="str">
        <f>VLOOKUP(A:A,[1]Перечень_ПП!$A:$X,12,0)</f>
        <v>не определен</v>
      </c>
      <c r="Q30" s="13" t="str">
        <f>VLOOKUP(A:A,[1]Перечень_ПП!$A:$X,13,0)</f>
        <v>нет</v>
      </c>
      <c r="R30" s="13" t="str">
        <f>VLOOKUP(A:A,[1]Перечень_ПП!$A:$X,14,0)</f>
        <v>нет</v>
      </c>
      <c r="S30" s="13" t="str">
        <f>VLOOKUP(A:A,[1]Перечень_ПП!$A:$X,15,0)</f>
        <v>нет</v>
      </c>
      <c r="T30" s="13" t="str">
        <f>VLOOKUP(A:A,[1]Перечень_ПП!$A:$X,16,0)</f>
        <v>не применимо</v>
      </c>
      <c r="U30" s="12" t="str">
        <f>VLOOKUP(A:A,[1]Перечень_ПП!$A:$X,17,0)</f>
        <v>не применимо</v>
      </c>
      <c r="V30" s="13" t="str">
        <f>VLOOKUP(A:A,[1]Перечень_ПП!$A:$X,18,0)</f>
        <v>ДФО</v>
      </c>
      <c r="W30" s="12" t="str">
        <f>VLOOKUP(A:A,[1]Перечень_ПП!$A:$X,19,0)</f>
        <v>Чукотский автономный округ</v>
      </c>
      <c r="X30" s="14" t="str">
        <f>VLOOKUP(A:A,[1]Перечень_ПП!$A:$X,20,0)</f>
        <v>Чукотский автономный округ, Анадырский район, пгт. Беринговский, ул. Мандрикова, 3, Берингово море, северо-западное побереже бухты Угольная  (49°10' С.Ш. 179°02' В.Д.)</v>
      </c>
      <c r="Y30" s="14">
        <f>VLOOKUP(A:A,[2]ДОРОГИ!$A:$BX,24,0)</f>
        <v>0</v>
      </c>
      <c r="Z30" s="14">
        <f>VLOOKUP(A:A,[2]ДОРОГИ!$A:$BX,25,0)</f>
        <v>0</v>
      </c>
      <c r="AA30" s="16" t="str">
        <f>VLOOKUP($A:$A,'[3]данные ру Грузы'!$A:$CC,10,0)</f>
        <v>Группа С</v>
      </c>
      <c r="AB30" s="16">
        <f>VLOOKUP($A:$A,'[3]данные ру Грузы'!$A:$CC,11,0)</f>
        <v>375</v>
      </c>
      <c r="AC30" s="16" t="str">
        <f>VLOOKUP($A:$A,'[3]данные ру Грузы'!$A:$CC,13,0)</f>
        <v>Морской</v>
      </c>
      <c r="AD30" s="16" t="str">
        <f>VLOOKUP($A:$A,'[3]данные ру Грузы'!$A:$CC,12,0)</f>
        <v>Арктика</v>
      </c>
      <c r="AE30" s="16">
        <f>VLOOKUP(A:A,[2]Данные_УА!$A:$BF,37,0)</f>
        <v>1</v>
      </c>
      <c r="AF30" s="16">
        <f>VLOOKUP(A:A,[2]Данные_УА!$A:$BF,41,0)</f>
        <v>0</v>
      </c>
      <c r="AG30" s="16">
        <f>VLOOKUP(A:A,[2]Данные_УА!$A:$BF,45,0)</f>
        <v>0</v>
      </c>
      <c r="AH30" s="16">
        <f>VLOOKUP(A:A,[2]Данные_УА!$A:$BF,49,0)</f>
        <v>1</v>
      </c>
      <c r="AI30" s="16">
        <f>VLOOKUP(A:A,[2]Данные_УА!$A:$BF,53,0)</f>
        <v>0</v>
      </c>
      <c r="AJ30" s="16">
        <f>VLOOKUP(A:A,[2]Данные_УА!$A:$BF,57,0)</f>
        <v>3400</v>
      </c>
      <c r="AK30" s="17">
        <f>VLOOKUP(A:A,[2]Данные_УА!$A:$BF,38,0)</f>
        <v>91</v>
      </c>
      <c r="AL30" s="17">
        <f>VLOOKUP(A:A,[2]Данные_УА!$A:$BF,42,0)</f>
        <v>0</v>
      </c>
      <c r="AM30" s="17">
        <f>VLOOKUP(A:A,[2]Данные_УА!$A:$BF,46,0)</f>
        <v>0</v>
      </c>
      <c r="AN30" s="17">
        <f>VLOOKUP(A:A,[2]Данные_УА!$A:$BF,50,0)</f>
        <v>91</v>
      </c>
      <c r="AO30" s="17">
        <f>VLOOKUP(A:A,[2]Данные_УА!$A:$BF,54,0)</f>
        <v>0</v>
      </c>
      <c r="AP30" s="18">
        <f>VLOOKUP(A:A,[2]Данные_УА!$A:$BF,58,0)</f>
        <v>309400</v>
      </c>
      <c r="AQ30" s="19">
        <f>VLOOKUP($A:$A,'[3]данные ру ТС'!$A:$CZ,22,0)</f>
        <v>10</v>
      </c>
      <c r="AR30" s="19">
        <f>VLOOKUP($A:$A,'[3]данные ру ТС'!$A:$CZ,27,0)</f>
        <v>0</v>
      </c>
      <c r="AS30" s="19">
        <f>VLOOKUP($A:$A,'[3]данные ру ТС'!$A:$CZ,32,0)</f>
        <v>0</v>
      </c>
      <c r="AT30" s="19">
        <f>VLOOKUP($A:$A,'[3]данные ру ТС'!$A:$CZ,33,0)</f>
        <v>10</v>
      </c>
      <c r="AU30" s="19">
        <f>VLOOKUP($A:$A,'[3]данные ру ТС'!$A:$CZ,38,0)</f>
        <v>18</v>
      </c>
      <c r="AV30" s="19">
        <f>VLOOKUP($A:$A,'[3]данные ру ТС'!$A:$CZ,43,0)</f>
        <v>0</v>
      </c>
      <c r="AW30" s="19">
        <f>VLOOKUP($A:$A,'[3]данные ру ТС'!$A:$CZ,48,0)</f>
        <v>0</v>
      </c>
      <c r="AX30" s="19">
        <f>VLOOKUP($A:$A,'[3]данные ру ТС'!$A:$CZ,49,0)</f>
        <v>18</v>
      </c>
      <c r="AY30" s="19">
        <f>VLOOKUP($A:$A,'[3]данные ру ТС'!$A:$CZ,54,0)</f>
        <v>24</v>
      </c>
      <c r="AZ30" s="19">
        <f>VLOOKUP($A:$A,'[3]данные ру ТС'!$A:$CZ,59,0)</f>
        <v>0</v>
      </c>
      <c r="BA30" s="19">
        <f>VLOOKUP($A:$A,'[3]данные ру ТС'!$A:$CZ,64,0)</f>
        <v>0</v>
      </c>
      <c r="BB30" s="19">
        <f>VLOOKUP($A:$A,'[3]данные ру ТС'!$A:$CZ,65,0)</f>
        <v>24</v>
      </c>
      <c r="BC30" s="19">
        <f>VLOOKUP($A:$A,'[3]данные ру ТС'!$A:$CZ,78,0)</f>
        <v>30</v>
      </c>
      <c r="BD30" s="19">
        <f>VLOOKUP($A:$A,'[3]данные ру ТС'!$A:$CZ,83,0)</f>
        <v>0</v>
      </c>
      <c r="BE30" s="19">
        <f>VLOOKUP($A:$A,'[3]данные ру ТС'!$A:$CZ,88,0)</f>
        <v>0</v>
      </c>
      <c r="BF30" s="19">
        <f>VLOOKUP($A:$A,'[3]данные ру ТС'!$A:$CZ,89,0)</f>
        <v>30</v>
      </c>
      <c r="BG30" s="19">
        <f>VLOOKUP($A:$A,'[3]данные ру ТС'!$A:$FD,126,0)</f>
        <v>30</v>
      </c>
      <c r="BH30" s="19">
        <f>VLOOKUP($A:$A,'[3]данные ру ТС'!$A:$FD,127,0)</f>
        <v>0</v>
      </c>
      <c r="BI30" s="19">
        <f>VLOOKUP($A:$A,'[3]данные ру ТС'!$A:$FD,128,0)</f>
        <v>0</v>
      </c>
      <c r="BJ30" s="19">
        <f>VLOOKUP($A:$A,'[3]данные ру ТС'!$A:$FD,129,0)</f>
        <v>30</v>
      </c>
      <c r="BK30" s="19">
        <f>VLOOKUP($A:$A,'[3]данные ру ТС'!$A:$FD,142,0)</f>
        <v>32</v>
      </c>
      <c r="BL30" s="19">
        <f>VLOOKUP($A:$A,'[3]данные ру ТС'!$A:$FD,155,0)</f>
        <v>0</v>
      </c>
      <c r="BM30" s="19">
        <f>VLOOKUP($A:$A,'[3]данные ру ТС'!$A:$FW,168,0)</f>
        <v>0</v>
      </c>
      <c r="BN30" s="19">
        <f>Таблица2[[#This Row],[ЛТС 2022 (факт)]]+Таблица2[[#This Row],[ПТС 2022 (факт)]]+Таблица2[[#This Row],[ГТС 2022 (факт)]]</f>
        <v>32</v>
      </c>
      <c r="BO30" s="20">
        <f>VLOOKUP($A:$A,'[3]данные ру ФЛ'!$A:$DL,27,0)</f>
        <v>221</v>
      </c>
      <c r="BP30" s="20">
        <f>VLOOKUP($A:$A,'[3]данные ру ФЛ'!$A:$DL,40,0)</f>
        <v>370</v>
      </c>
      <c r="BQ30" s="20">
        <f>VLOOKUP($A:$A,'[3]данные ру ФЛ'!$A:$DL,53,0)</f>
        <v>516</v>
      </c>
      <c r="BR30" s="20">
        <f>VLOOKUP($A:$A,'[3]данные ру ФЛ'!$A:$DL,74,0)</f>
        <v>582</v>
      </c>
      <c r="BS30" s="20">
        <f>VLOOKUP($A:$A,'[3]данные ру ФЛ'!$A:$DL,95,0)</f>
        <v>626</v>
      </c>
      <c r="BT30" s="20">
        <f>VLOOKUP($A:$A,'[3]данные ру ФЛ'!$A:$DL,116,0)</f>
        <v>653</v>
      </c>
      <c r="BU30" s="21">
        <f>VLOOKUP($A:$A,'[3]данные ру Грузы'!$A:$CR,31,0)</f>
        <v>0</v>
      </c>
      <c r="BV30" s="21">
        <f>VLOOKUP($A:$A,'[3]данные ру Грузы'!$A:$CR,44,0)</f>
        <v>393126</v>
      </c>
      <c r="BW30" s="21">
        <f>VLOOKUP($A:$A,'[3]данные ру Грузы'!$A:$CR,57,0)</f>
        <v>554088</v>
      </c>
      <c r="BX30" s="21">
        <f>VLOOKUP($A:$A,'[3]данные ру Грузы'!$A:$CR,70,0)</f>
        <v>739834</v>
      </c>
      <c r="BY30" s="21">
        <f>VLOOKUP($A:$A,'[3]данные ру Грузы'!$A:$CR,83,0)</f>
        <v>890446</v>
      </c>
      <c r="BZ30" s="21">
        <f>VLOOKUP($A:$A,'[3]данные ру Грузы'!$A:$CR,96,0)</f>
        <v>959666</v>
      </c>
      <c r="CA30" s="22" t="str">
        <f>VLOOKUP(A:A,[2]Данные_УА!$A:$BO,60,0)</f>
        <v>да</v>
      </c>
      <c r="CB30" s="23" t="str">
        <f>VLOOKUP(A:A,[2]Данные_УА!$A:$BO,61,0)</f>
        <v>да</v>
      </c>
      <c r="CC30" s="23" t="str">
        <f>VLOOKUP(A:A,[2]Данные_УА!$A:$BO,62,0)</f>
        <v>да</v>
      </c>
      <c r="CD30" s="23" t="str">
        <f>VLOOKUP(A:A,[2]Данные_УА!$A:$BO,63,0)</f>
        <v>да</v>
      </c>
      <c r="CE30" s="23" t="str">
        <f>VLOOKUP(A:A,[2]Данные_УА!$A:$BO,64,0)</f>
        <v>да</v>
      </c>
      <c r="CF30" s="23" t="str">
        <f>VLOOKUP(A:A,[2]Данные_УА!$A:$BO,65,0)</f>
        <v>нет</v>
      </c>
    </row>
    <row r="31" spans="1:84" s="12" customFormat="1" ht="11.25" x14ac:dyDescent="0.2">
      <c r="A31" s="12" t="s">
        <v>314</v>
      </c>
      <c r="B31" s="12" t="str">
        <f>VLOOKUP(A:A,[1]Перечень_ПП!$A:$X,3,0)</f>
        <v>Хабаровский</v>
      </c>
      <c r="C31" s="13" t="str">
        <f>VLOOKUP(A:A,[1]Перечень_ПП!$A:$X,4,0)</f>
        <v>ВПП</v>
      </c>
      <c r="D31" s="13" t="str">
        <f>VLOOKUP(A:A,[1]Перечень_ПП!$A:$X,5,0)</f>
        <v>ВПП</v>
      </c>
      <c r="E31" s="12" t="str">
        <f>VLOOKUP(A:A,[1]Перечень_ПП!$A:$X,6,0)</f>
        <v>Благовещенск</v>
      </c>
      <c r="F31" s="12" t="str">
        <f>VLOOKUP(A:A,[1]Перечень_ПП!$A:$X,23,0)</f>
        <v>установлен</v>
      </c>
      <c r="G31" s="13" t="str">
        <f>VLOOKUP(A:A,[1]Перечень_ПП!$A:$X,21,0)</f>
        <v>да</v>
      </c>
      <c r="H31" s="13" t="s">
        <v>523</v>
      </c>
      <c r="I31" s="14" t="str">
        <f>VLOOKUP(A:A,[1]Перечень_ПП!$A:$X,22,0)</f>
        <v>функционирует</v>
      </c>
      <c r="J31" s="15" t="str">
        <f>VLOOKUP(A:A,[2]Данные_УА!$A:$BF,24,0)</f>
        <v>круглосуточно</v>
      </c>
      <c r="K31" s="13" t="str">
        <f>VLOOKUP(A:A,[1]Перечень_ПП!$A:$X,7,0)</f>
        <v>воздушный</v>
      </c>
      <c r="L31" s="13" t="str">
        <f>VLOOKUP(A:A,[1]Перечень_ПП!$A:$X,8,0)</f>
        <v>не определен</v>
      </c>
      <c r="M31" s="13" t="str">
        <f>VLOOKUP(A:A,[1]Перечень_ПП!$A:$X,9,0)</f>
        <v>грузо-пассажирский</v>
      </c>
      <c r="N31" s="13" t="str">
        <f>VLOOKUP(A:A,[1]Перечень_ПП!$A:$X,10,0)</f>
        <v>постоянный</v>
      </c>
      <c r="O31" s="13" t="str">
        <f>VLOOKUP(A:A,[1]Перечень_ПП!$A:$X,11,0)</f>
        <v>многосторонний</v>
      </c>
      <c r="P31" s="13" t="str">
        <f>VLOOKUP(A:A,[1]Перечень_ПП!$A:$X,12,0)</f>
        <v>не определен</v>
      </c>
      <c r="Q31" s="13" t="str">
        <f>VLOOKUP(A:A,[1]Перечень_ПП!$A:$X,13,0)</f>
        <v>нет</v>
      </c>
      <c r="R31" s="13" t="str">
        <f>VLOOKUP(A:A,[1]Перечень_ПП!$A:$X,14,0)</f>
        <v>нет</v>
      </c>
      <c r="S31" s="13" t="str">
        <f>VLOOKUP(A:A,[1]Перечень_ПП!$A:$X,15,0)</f>
        <v>нет</v>
      </c>
      <c r="T31" s="13" t="str">
        <f>VLOOKUP(A:A,[1]Перечень_ПП!$A:$X,16,0)</f>
        <v>не применимо</v>
      </c>
      <c r="U31" s="12" t="str">
        <f>VLOOKUP(A:A,[1]Перечень_ПП!$A:$X,17,0)</f>
        <v>не применимо</v>
      </c>
      <c r="V31" s="13" t="str">
        <f>VLOOKUP(A:A,[1]Перечень_ПП!$A:$X,18,0)</f>
        <v>ДФО</v>
      </c>
      <c r="W31" s="12" t="str">
        <f>VLOOKUP(A:A,[1]Перечень_ПП!$A:$X,19,0)</f>
        <v>Амурская область</v>
      </c>
      <c r="X31" s="14" t="str">
        <f>VLOOKUP(A:A,[1]Перечень_ПП!$A:$X,20,0)</f>
        <v>Амурская область, г. Благовещенск, п. Аэропорт; (50 град. 25,5 мин. СШ, 127 град. 24,7 мин. В.Д.)</v>
      </c>
      <c r="Y31" s="14">
        <f>VLOOKUP(A:A,[2]ДОРОГИ!$A:$BX,24,0)</f>
        <v>0</v>
      </c>
      <c r="Z31" s="14">
        <f>VLOOKUP(A:A,[2]ДОРОГИ!$A:$BX,25,0)</f>
        <v>0</v>
      </c>
      <c r="AA31" s="16" t="str">
        <f>VLOOKUP($A:$A,'[3]данные ру Грузы'!$A:$CC,10,0)</f>
        <v>Группа С</v>
      </c>
      <c r="AB31" s="16">
        <f>VLOOKUP($A:$A,'[3]данные ру Грузы'!$A:$CC,11,0)</f>
        <v>315</v>
      </c>
      <c r="AC31" s="16" t="str">
        <f>VLOOKUP($A:$A,'[3]данные ру Грузы'!$A:$CC,13,0)</f>
        <v>Не является признаком отнесения к МТК</v>
      </c>
      <c r="AD31" s="16" t="str">
        <f>VLOOKUP($A:$A,'[3]данные ру Грузы'!$A:$CC,12,0)</f>
        <v>Не является признаком отнесения к МТК</v>
      </c>
      <c r="AE31" s="16">
        <f>VLOOKUP(A:A,[2]Данные_УА!$A:$BF,37,0)</f>
        <v>0</v>
      </c>
      <c r="AF31" s="16">
        <f>VLOOKUP(A:A,[2]Данные_УА!$A:$BF,41,0)</f>
        <v>0</v>
      </c>
      <c r="AG31" s="16">
        <f>VLOOKUP(A:A,[2]Данные_УА!$A:$BF,45,0)</f>
        <v>0</v>
      </c>
      <c r="AH31" s="16">
        <f>VLOOKUP(A:A,[2]Данные_УА!$A:$BF,49,0)</f>
        <v>0</v>
      </c>
      <c r="AI31" s="16">
        <f>VLOOKUP(A:A,[2]Данные_УА!$A:$BF,53,0)</f>
        <v>1920</v>
      </c>
      <c r="AJ31" s="16">
        <f>VLOOKUP(A:A,[2]Данные_УА!$A:$BF,57,0)</f>
        <v>9</v>
      </c>
      <c r="AK31" s="17">
        <f>VLOOKUP(A:A,[2]Данные_УА!$A:$BF,38,0)</f>
        <v>0</v>
      </c>
      <c r="AL31" s="17">
        <f>VLOOKUP(A:A,[2]Данные_УА!$A:$BF,42,0)</f>
        <v>0</v>
      </c>
      <c r="AM31" s="17">
        <f>VLOOKUP(A:A,[2]Данные_УА!$A:$BF,46,0)</f>
        <v>0</v>
      </c>
      <c r="AN31" s="17">
        <f>VLOOKUP(A:A,[2]Данные_УА!$A:$BF,50,0)</f>
        <v>0</v>
      </c>
      <c r="AO31" s="17">
        <f>VLOOKUP(A:A,[2]Данные_УА!$A:$BF,54,0)</f>
        <v>700800</v>
      </c>
      <c r="AP31" s="18">
        <f>VLOOKUP(A:A,[2]Данные_УА!$A:$BF,58,0)</f>
        <v>3285</v>
      </c>
      <c r="AQ31" s="19">
        <f>VLOOKUP($A:$A,'[3]данные ру ТС'!$A:$CZ,22,0)</f>
        <v>6</v>
      </c>
      <c r="AR31" s="19">
        <f>VLOOKUP($A:$A,'[3]данные ру ТС'!$A:$CZ,27,0)</f>
        <v>264</v>
      </c>
      <c r="AS31" s="19">
        <f>VLOOKUP($A:$A,'[3]данные ру ТС'!$A:$CZ,32,0)</f>
        <v>0</v>
      </c>
      <c r="AT31" s="19">
        <f>VLOOKUP($A:$A,'[3]данные ру ТС'!$A:$CZ,33,0)</f>
        <v>270</v>
      </c>
      <c r="AU31" s="19">
        <f>VLOOKUP($A:$A,'[3]данные ру ТС'!$A:$CZ,38,0)</f>
        <v>6</v>
      </c>
      <c r="AV31" s="19">
        <f>VLOOKUP($A:$A,'[3]данные ру ТС'!$A:$CZ,43,0)</f>
        <v>322</v>
      </c>
      <c r="AW31" s="19">
        <f>VLOOKUP($A:$A,'[3]данные ру ТС'!$A:$CZ,48,0)</f>
        <v>0</v>
      </c>
      <c r="AX31" s="19">
        <f>VLOOKUP($A:$A,'[3]данные ру ТС'!$A:$CZ,49,0)</f>
        <v>328</v>
      </c>
      <c r="AY31" s="19">
        <f>VLOOKUP($A:$A,'[3]данные ру ТС'!$A:$CZ,54,0)</f>
        <v>2</v>
      </c>
      <c r="AZ31" s="19">
        <f>VLOOKUP($A:$A,'[3]данные ру ТС'!$A:$CZ,59,0)</f>
        <v>295</v>
      </c>
      <c r="BA31" s="19">
        <f>VLOOKUP($A:$A,'[3]данные ру ТС'!$A:$CZ,64,0)</f>
        <v>0</v>
      </c>
      <c r="BB31" s="19">
        <f>VLOOKUP($A:$A,'[3]данные ру ТС'!$A:$CZ,65,0)</f>
        <v>297</v>
      </c>
      <c r="BC31" s="19">
        <f>VLOOKUP($A:$A,'[3]данные ру ТС'!$A:$CZ,78,0)</f>
        <v>2</v>
      </c>
      <c r="BD31" s="19">
        <f>VLOOKUP($A:$A,'[3]данные ру ТС'!$A:$CZ,83,0)</f>
        <v>138</v>
      </c>
      <c r="BE31" s="19">
        <f>VLOOKUP($A:$A,'[3]данные ру ТС'!$A:$CZ,88,0)</f>
        <v>0</v>
      </c>
      <c r="BF31" s="19">
        <f>VLOOKUP($A:$A,'[3]данные ру ТС'!$A:$CZ,89,0)</f>
        <v>140</v>
      </c>
      <c r="BG31" s="19">
        <f>VLOOKUP($A:$A,'[3]данные ру ТС'!$A:$FD,126,0)</f>
        <v>20</v>
      </c>
      <c r="BH31" s="19">
        <f>VLOOKUP($A:$A,'[3]данные ру ТС'!$A:$FD,127,0)</f>
        <v>17</v>
      </c>
      <c r="BI31" s="19">
        <f>VLOOKUP($A:$A,'[3]данные ру ТС'!$A:$FD,128,0)</f>
        <v>0</v>
      </c>
      <c r="BJ31" s="19">
        <f>VLOOKUP($A:$A,'[3]данные ру ТС'!$A:$FD,129,0)</f>
        <v>37</v>
      </c>
      <c r="BK31" s="19">
        <f>VLOOKUP($A:$A,'[3]данные ру ТС'!$A:$FD,142,0)</f>
        <v>46</v>
      </c>
      <c r="BL31" s="19">
        <f>VLOOKUP($A:$A,'[3]данные ру ТС'!$A:$FD,155,0)</f>
        <v>8</v>
      </c>
      <c r="BM31" s="19">
        <f>VLOOKUP($A:$A,'[3]данные ру ТС'!$A:$FW,168,0)</f>
        <v>0</v>
      </c>
      <c r="BN31" s="19">
        <f>Таблица2[[#This Row],[ЛТС 2022 (факт)]]+Таблица2[[#This Row],[ПТС 2022 (факт)]]+Таблица2[[#This Row],[ГТС 2022 (факт)]]</f>
        <v>54</v>
      </c>
      <c r="BO31" s="20">
        <f>VLOOKUP($A:$A,'[3]данные ру ФЛ'!$A:$DL,27,0)</f>
        <v>61566</v>
      </c>
      <c r="BP31" s="20">
        <f>VLOOKUP($A:$A,'[3]данные ру ФЛ'!$A:$DL,40,0)</f>
        <v>77165</v>
      </c>
      <c r="BQ31" s="20">
        <f>VLOOKUP($A:$A,'[3]данные ру ФЛ'!$A:$DL,53,0)</f>
        <v>78715</v>
      </c>
      <c r="BR31" s="20">
        <f>VLOOKUP($A:$A,'[3]данные ру ФЛ'!$A:$DL,74,0)</f>
        <v>29941</v>
      </c>
      <c r="BS31" s="20">
        <f>VLOOKUP($A:$A,'[3]данные ру ФЛ'!$A:$DL,95,0)</f>
        <v>284</v>
      </c>
      <c r="BT31" s="20">
        <f>VLOOKUP($A:$A,'[3]данные ру ФЛ'!$A:$DL,116,0)</f>
        <v>605</v>
      </c>
      <c r="BU31" s="21">
        <f>VLOOKUP($A:$A,'[3]данные ру Грузы'!$A:$CR,31,0)</f>
        <v>314</v>
      </c>
      <c r="BV31" s="21">
        <f>VLOOKUP($A:$A,'[3]данные ру Грузы'!$A:$CR,44,0)</f>
        <v>33</v>
      </c>
      <c r="BW31" s="21">
        <f>VLOOKUP($A:$A,'[3]данные ру Грузы'!$A:$CR,57,0)</f>
        <v>0</v>
      </c>
      <c r="BX31" s="21">
        <f>VLOOKUP($A:$A,'[3]данные ру Грузы'!$A:$CR,70,0)</f>
        <v>22.305</v>
      </c>
      <c r="BY31" s="21">
        <f>VLOOKUP($A:$A,'[3]данные ру Грузы'!$A:$CR,83,0)</f>
        <v>58.83</v>
      </c>
      <c r="BZ31" s="21">
        <f>VLOOKUP($A:$A,'[3]данные ру Грузы'!$A:$CR,96,0)</f>
        <v>539.67200000000003</v>
      </c>
      <c r="CA31" s="22" t="str">
        <f>VLOOKUP(A:A,[2]Данные_УА!$A:$BO,60,0)</f>
        <v>да</v>
      </c>
      <c r="CB31" s="23" t="str">
        <f>VLOOKUP(A:A,[2]Данные_УА!$A:$BO,61,0)</f>
        <v>да</v>
      </c>
      <c r="CC31" s="23" t="str">
        <f>VLOOKUP(A:A,[2]Данные_УА!$A:$BO,62,0)</f>
        <v>да</v>
      </c>
      <c r="CD31" s="23" t="str">
        <f>VLOOKUP(A:A,[2]Данные_УА!$A:$BO,63,0)</f>
        <v>да</v>
      </c>
      <c r="CE31" s="23" t="str">
        <f>VLOOKUP(A:A,[2]Данные_УА!$A:$BO,64,0)</f>
        <v>да</v>
      </c>
      <c r="CF31" s="23" t="str">
        <f>VLOOKUP(A:A,[2]Данные_УА!$A:$BO,65,0)</f>
        <v>нет</v>
      </c>
    </row>
    <row r="32" spans="1:84" s="12" customFormat="1" ht="11.25" x14ac:dyDescent="0.2">
      <c r="A32" s="12" t="s">
        <v>324</v>
      </c>
      <c r="B32" s="12" t="str">
        <f>VLOOKUP(A:A,[1]Перечень_ПП!$A:$X,3,0)</f>
        <v>Хабаровский</v>
      </c>
      <c r="C32" s="13" t="str">
        <f>VLOOKUP(A:A,[1]Перечень_ПП!$A:$X,4,0)</f>
        <v>СПП</v>
      </c>
      <c r="D32" s="13" t="str">
        <f>VLOOKUP(A:A,[1]Перечень_ПП!$A:$X,5,0)</f>
        <v>СПП</v>
      </c>
      <c r="E32" s="12" t="str">
        <f>VLOOKUP(A:A,[1]Перечень_ПП!$A:$X,6,0)</f>
        <v>Благовещенск</v>
      </c>
      <c r="F32" s="12" t="str">
        <f>VLOOKUP(A:A,[1]Перечень_ПП!$A:$X,23,0)</f>
        <v>установлен</v>
      </c>
      <c r="G32" s="13" t="str">
        <f>VLOOKUP(A:A,[1]Перечень_ПП!$A:$X,21,0)</f>
        <v>да</v>
      </c>
      <c r="H32" s="13" t="s">
        <v>524</v>
      </c>
      <c r="I32" s="14" t="str">
        <f>VLOOKUP(A:A,[1]Перечень_ПП!$A:$X,22,0)</f>
        <v>функционирует</v>
      </c>
      <c r="J32" s="15" t="str">
        <f>VLOOKUP(A:A,[2]Данные_УА!$A:$BF,24,0)</f>
        <v>пассажирское направление:ежедневно с 8.00 до 21.00, без технологического перерыва;грузовое направление: ежедневно, с 8.00 до 21.00, без технологического перерыва; обработка грузов на судах заграничного следования в навигационный период - круглосуточно</v>
      </c>
      <c r="K32" s="13" t="str">
        <f>VLOOKUP(A:A,[1]Перечень_ПП!$A:$X,7,0)</f>
        <v>смешанный</v>
      </c>
      <c r="L32" s="13" t="str">
        <f>VLOOKUP(A:A,[1]Перечень_ПП!$A:$X,8,0)</f>
        <v>не определен</v>
      </c>
      <c r="M32" s="13" t="str">
        <f>VLOOKUP(A:A,[1]Перечень_ПП!$A:$X,9,0)</f>
        <v>грузо-пассажирский</v>
      </c>
      <c r="N32" s="13" t="str">
        <f>VLOOKUP(A:A,[1]Перечень_ПП!$A:$X,10,0)</f>
        <v>постоянный</v>
      </c>
      <c r="O32" s="13" t="str">
        <f>VLOOKUP(A:A,[1]Перечень_ПП!$A:$X,11,0)</f>
        <v>многосторонний</v>
      </c>
      <c r="P32" s="13" t="str">
        <f>VLOOKUP(A:A,[1]Перечень_ПП!$A:$X,12,0)</f>
        <v>не определен</v>
      </c>
      <c r="Q32" s="13" t="str">
        <f>VLOOKUP(A:A,[1]Перечень_ПП!$A:$X,13,0)</f>
        <v>да</v>
      </c>
      <c r="R32" s="13" t="str">
        <f>VLOOKUP(A:A,[1]Перечень_ПП!$A:$X,14,0)</f>
        <v>да</v>
      </c>
      <c r="S32" s="13" t="str">
        <f>VLOOKUP(A:A,[1]Перечень_ПП!$A:$X,15,0)</f>
        <v>да</v>
      </c>
      <c r="T32" s="13" t="str">
        <f>VLOOKUP(A:A,[1]Перечень_ПП!$A:$X,16,0)</f>
        <v>Китайская Народная Республика</v>
      </c>
      <c r="U32" s="12" t="str">
        <f>VLOOKUP(A:A,[1]Перечень_ПП!$A:$X,17,0)</f>
        <v>Хэйхэ</v>
      </c>
      <c r="V32" s="13" t="str">
        <f>VLOOKUP(A:A,[1]Перечень_ПП!$A:$X,18,0)</f>
        <v>ДФО</v>
      </c>
      <c r="W32" s="12" t="str">
        <f>VLOOKUP(A:A,[1]Перечень_ПП!$A:$X,19,0)</f>
        <v>Амурская область</v>
      </c>
      <c r="X32" s="14" t="str">
        <f>VLOOKUP(A:A,[1]Перечень_ПП!$A:$X,20,0)</f>
        <v>г. Благовещенск, район 991 - 992 км реки Средний Амур, Пассажирское направление: Участок № 1 пассажирский участок пункта пропуска - Российская Федерация, Амурская область, г. Благовещенск, ул. Чайковского, д. 1: Грузовое направление: Участок № 2 грузовой участок пункта пропуска - Российская Федерация, Амурская область, г. Благовещенск, ул. Лазо, 1. Участок № 3 грузовой участок пункта пропуска - Российская Федерация, Амурская область, г. Благовещенск, ул. Лазо, 1. Участок № 4 грузовой участок пункта пропуска - Участки № 5.1, 5.2 территория ООО "Речной порт Номинал" - Российская Федерация, Амурская область, г. Благовещенск, ул. Чайковского, д. 1</v>
      </c>
      <c r="Y32" s="14" t="str">
        <f>VLOOKUP(A:A,[2]ДОРОГИ!$A:$BX,24,0)</f>
        <v>региональная</v>
      </c>
      <c r="Z32" s="14" t="str">
        <f>VLOOKUP(A:A,[2]ДОРОГИ!$A:$BX,25,0)</f>
        <v>ул. Чайковского</v>
      </c>
      <c r="AA32" s="16" t="str">
        <f>VLOOKUP($A:$A,'[3]данные ру Грузы'!$A:$CC,10,0)</f>
        <v>Группа В</v>
      </c>
      <c r="AB32" s="16">
        <f>VLOOKUP($A:$A,'[3]данные ру Грузы'!$A:$CC,11,0)</f>
        <v>217</v>
      </c>
      <c r="AC32" s="16" t="str">
        <f>VLOOKUP($A:$A,'[3]данные ру Грузы'!$A:$CC,13,0)</f>
        <v>РК (сухопутный)</v>
      </c>
      <c r="AD32" s="16" t="str">
        <f>VLOOKUP($A:$A,'[3]данные ру Грузы'!$A:$CC,12,0)</f>
        <v>Восток</v>
      </c>
      <c r="AE32" s="16">
        <f>VLOOKUP(A:A,[2]Данные_УА!$A:$BF,37,0)</f>
        <v>1</v>
      </c>
      <c r="AF32" s="16">
        <f>VLOOKUP(A:A,[2]Данные_УА!$A:$BF,41,0)</f>
        <v>0</v>
      </c>
      <c r="AG32" s="16">
        <f>VLOOKUP(A:A,[2]Данные_УА!$A:$BF,45,0)</f>
        <v>0</v>
      </c>
      <c r="AH32" s="16">
        <f>VLOOKUP(A:A,[2]Данные_УА!$A:$BF,49,0)</f>
        <v>1</v>
      </c>
      <c r="AI32" s="16">
        <f>VLOOKUP(A:A,[2]Данные_УА!$A:$BF,53,0)</f>
        <v>7800</v>
      </c>
      <c r="AJ32" s="16">
        <f>VLOOKUP(A:A,[2]Данные_УА!$A:$BF,57,0)</f>
        <v>11000</v>
      </c>
      <c r="AK32" s="17">
        <f>VLOOKUP(A:A,[2]Данные_УА!$A:$BF,38,0)</f>
        <v>182.5</v>
      </c>
      <c r="AL32" s="17">
        <f>VLOOKUP(A:A,[2]Данные_УА!$A:$BF,42,0)</f>
        <v>0</v>
      </c>
      <c r="AM32" s="17">
        <f>VLOOKUP(A:A,[2]Данные_УА!$A:$BF,46,0)</f>
        <v>0</v>
      </c>
      <c r="AN32" s="17">
        <f>VLOOKUP(A:A,[2]Данные_УА!$A:$BF,50,0)</f>
        <v>182.5</v>
      </c>
      <c r="AO32" s="17">
        <f>VLOOKUP(A:A,[2]Данные_УА!$A:$BF,54,0)</f>
        <v>2363400</v>
      </c>
      <c r="AP32" s="18">
        <f>VLOOKUP(A:A,[2]Данные_УА!$A:$BF,58,0)</f>
        <v>3333000</v>
      </c>
      <c r="AQ32" s="19">
        <f>VLOOKUP($A:$A,'[3]данные ру ТС'!$A:$CZ,22,0)</f>
        <v>16388</v>
      </c>
      <c r="AR32" s="19">
        <f>VLOOKUP($A:$A,'[3]данные ру ТС'!$A:$CZ,27,0)</f>
        <v>20056</v>
      </c>
      <c r="AS32" s="19">
        <f>VLOOKUP($A:$A,'[3]данные ру ТС'!$A:$CZ,32,0)</f>
        <v>0</v>
      </c>
      <c r="AT32" s="19">
        <f>VLOOKUP($A:$A,'[3]данные ру ТС'!$A:$CZ,33,0)</f>
        <v>36444</v>
      </c>
      <c r="AU32" s="19">
        <f>VLOOKUP($A:$A,'[3]данные ру ТС'!$A:$CZ,38,0)</f>
        <v>23691</v>
      </c>
      <c r="AV32" s="19">
        <f>VLOOKUP($A:$A,'[3]данные ру ТС'!$A:$CZ,43,0)</f>
        <v>24338</v>
      </c>
      <c r="AW32" s="19">
        <f>VLOOKUP($A:$A,'[3]данные ру ТС'!$A:$CZ,48,0)</f>
        <v>0</v>
      </c>
      <c r="AX32" s="19">
        <f>VLOOKUP($A:$A,'[3]данные ру ТС'!$A:$CZ,49,0)</f>
        <v>48029</v>
      </c>
      <c r="AY32" s="19">
        <f>VLOOKUP($A:$A,'[3]данные ру ТС'!$A:$CZ,54,0)</f>
        <v>21515</v>
      </c>
      <c r="AZ32" s="19">
        <f>VLOOKUP($A:$A,'[3]данные ру ТС'!$A:$CZ,59,0)</f>
        <v>26472</v>
      </c>
      <c r="BA32" s="19">
        <f>VLOOKUP($A:$A,'[3]данные ру ТС'!$A:$CZ,64,0)</f>
        <v>0</v>
      </c>
      <c r="BB32" s="19">
        <f>VLOOKUP($A:$A,'[3]данные ру ТС'!$A:$CZ,65,0)</f>
        <v>47987</v>
      </c>
      <c r="BC32" s="19">
        <f>VLOOKUP($A:$A,'[3]данные ру ТС'!$A:$CZ,78,0)</f>
        <v>10698</v>
      </c>
      <c r="BD32" s="19">
        <f>VLOOKUP($A:$A,'[3]данные ру ТС'!$A:$CZ,83,0)</f>
        <v>3048</v>
      </c>
      <c r="BE32" s="19">
        <f>VLOOKUP($A:$A,'[3]данные ру ТС'!$A:$CZ,88,0)</f>
        <v>0</v>
      </c>
      <c r="BF32" s="19">
        <f>VLOOKUP($A:$A,'[3]данные ру ТС'!$A:$CZ,89,0)</f>
        <v>13746</v>
      </c>
      <c r="BG32" s="19">
        <f>VLOOKUP($A:$A,'[3]данные ру ТС'!$A:$FD,126,0)</f>
        <v>764</v>
      </c>
      <c r="BH32" s="19">
        <f>VLOOKUP($A:$A,'[3]данные ру ТС'!$A:$FD,127,0)</f>
        <v>0</v>
      </c>
      <c r="BI32" s="19">
        <f>VLOOKUP($A:$A,'[3]данные ру ТС'!$A:$FD,128,0)</f>
        <v>0</v>
      </c>
      <c r="BJ32" s="19">
        <f>VLOOKUP($A:$A,'[3]данные ру ТС'!$A:$FD,129,0)</f>
        <v>764</v>
      </c>
      <c r="BK32" s="19">
        <f>VLOOKUP($A:$A,'[3]данные ру ТС'!$A:$FD,142,0)</f>
        <v>604</v>
      </c>
      <c r="BL32" s="19">
        <f>VLOOKUP($A:$A,'[3]данные ру ТС'!$A:$FD,155,0)</f>
        <v>0</v>
      </c>
      <c r="BM32" s="19">
        <f>VLOOKUP($A:$A,'[3]данные ру ТС'!$A:$FW,168,0)</f>
        <v>0</v>
      </c>
      <c r="BN32" s="19">
        <f>Таблица2[[#This Row],[ЛТС 2022 (факт)]]+Таблица2[[#This Row],[ПТС 2022 (факт)]]+Таблица2[[#This Row],[ГТС 2022 (факт)]]</f>
        <v>604</v>
      </c>
      <c r="BO32" s="20">
        <f>VLOOKUP($A:$A,'[3]данные ру ФЛ'!$A:$DL,27,0)</f>
        <v>763641</v>
      </c>
      <c r="BP32" s="20">
        <f>VLOOKUP($A:$A,'[3]данные ру ФЛ'!$A:$DL,40,0)</f>
        <v>884150</v>
      </c>
      <c r="BQ32" s="20">
        <f>VLOOKUP($A:$A,'[3]данные ру ФЛ'!$A:$DL,53,0)</f>
        <v>1031804</v>
      </c>
      <c r="BR32" s="20">
        <f>VLOOKUP($A:$A,'[3]данные ру ФЛ'!$A:$DL,74,0)</f>
        <v>66682</v>
      </c>
      <c r="BS32" s="20">
        <f>VLOOKUP($A:$A,'[3]данные ру ФЛ'!$A:$DL,95,0)</f>
        <v>3222</v>
      </c>
      <c r="BT32" s="20">
        <f>VLOOKUP($A:$A,'[3]данные ру ФЛ'!$A:$DL,116,0)</f>
        <v>4020</v>
      </c>
      <c r="BU32" s="21">
        <f>VLOOKUP($A:$A,'[3]данные ру Грузы'!$A:$CR,31,0)</f>
        <v>231075</v>
      </c>
      <c r="BV32" s="21">
        <f>VLOOKUP($A:$A,'[3]данные ру Грузы'!$A:$CR,44,0)</f>
        <v>563949</v>
      </c>
      <c r="BW32" s="21">
        <f>VLOOKUP($A:$A,'[3]данные ру Грузы'!$A:$CR,57,0)</f>
        <v>732567.12</v>
      </c>
      <c r="BX32" s="21">
        <f>VLOOKUP($A:$A,'[3]данные ру Грузы'!$A:$CR,70,0)</f>
        <v>545640.66700000002</v>
      </c>
      <c r="BY32" s="21">
        <f>VLOOKUP($A:$A,'[3]данные ру Грузы'!$A:$CR,83,0)</f>
        <v>386462.03700000001</v>
      </c>
      <c r="BZ32" s="21">
        <f>VLOOKUP($A:$A,'[3]данные ру Грузы'!$A:$CR,96,0)</f>
        <v>453228.62100000004</v>
      </c>
      <c r="CA32" s="22" t="str">
        <f>VLOOKUP(A:A,[2]Данные_УА!$A:$BO,60,0)</f>
        <v>да</v>
      </c>
      <c r="CB32" s="23" t="str">
        <f>VLOOKUP(A:A,[2]Данные_УА!$A:$BO,61,0)</f>
        <v>да</v>
      </c>
      <c r="CC32" s="23" t="str">
        <f>VLOOKUP(A:A,[2]Данные_УА!$A:$BO,62,0)</f>
        <v>да</v>
      </c>
      <c r="CD32" s="23" t="str">
        <f>VLOOKUP(A:A,[2]Данные_УА!$A:$BO,63,0)</f>
        <v>да</v>
      </c>
      <c r="CE32" s="23" t="str">
        <f>VLOOKUP(A:A,[2]Данные_УА!$A:$BO,64,0)</f>
        <v>да</v>
      </c>
      <c r="CF32" s="23" t="str">
        <f>VLOOKUP(A:A,[2]Данные_УА!$A:$BO,65,0)</f>
        <v>да</v>
      </c>
    </row>
    <row r="33" spans="1:84" s="12" customFormat="1" ht="11.25" x14ac:dyDescent="0.2">
      <c r="A33" s="12" t="s">
        <v>333</v>
      </c>
      <c r="B33" s="12" t="str">
        <f>VLOOKUP(A:A,[1]Перечень_ПП!$A:$X,3,0)</f>
        <v>Хабаровский</v>
      </c>
      <c r="C33" s="13" t="str">
        <f>VLOOKUP(A:A,[1]Перечень_ПП!$A:$X,4,0)</f>
        <v>ППП</v>
      </c>
      <c r="D33" s="13" t="str">
        <f>VLOOKUP(A:A,[1]Перечень_ПП!$A:$X,5,0)</f>
        <v>ППП</v>
      </c>
      <c r="E33" s="12" t="str">
        <f>VLOOKUP(A:A,[1]Перечень_ПП!$A:$X,6,0)</f>
        <v>Благовещенск-1</v>
      </c>
      <c r="F33" s="12" t="str">
        <f>VLOOKUP(A:A,[1]Перечень_ПП!$A:$X,23,0)</f>
        <v>установлен</v>
      </c>
      <c r="G33" s="13" t="str">
        <f>VLOOKUP(A:A,[1]Перечень_ПП!$A:$X,21,0)</f>
        <v>нет</v>
      </c>
      <c r="H33" s="13" t="s">
        <v>523</v>
      </c>
      <c r="I33" s="14" t="str">
        <f>VLOOKUP(A:A,[1]Перечень_ПП!$A:$X,22,0)</f>
        <v>Принято решение о целесообразности функционирования, в настоящее время прорабатывается вопрос определения источника финансирования обустройства пункта пропуска. Необходимость обусловлена поручением Правительства Российской Федерации от 16.11.2020 № ЮТ-П47-73пр</v>
      </c>
      <c r="J33" s="15" t="str">
        <f>VLOOKUP(A:A,[2]Данные_УА!$A:$BF,24,0)</f>
        <v>не определен</v>
      </c>
      <c r="K33" s="13" t="str">
        <f>VLOOKUP(A:A,[1]Перечень_ПП!$A:$X,7,0)</f>
        <v>пешеходный</v>
      </c>
      <c r="L33" s="13" t="str">
        <f>VLOOKUP(A:A,[1]Перечень_ПП!$A:$X,8,0)</f>
        <v>не определен</v>
      </c>
      <c r="M33" s="13" t="str">
        <f>VLOOKUP(A:A,[1]Перечень_ПП!$A:$X,9,0)</f>
        <v>пассажирский</v>
      </c>
      <c r="N33" s="13" t="str">
        <f>VLOOKUP(A:A,[1]Перечень_ПП!$A:$X,10,0)</f>
        <v>постоянный</v>
      </c>
      <c r="O33" s="13" t="str">
        <f>VLOOKUP(A:A,[1]Перечень_ПП!$A:$X,11,0)</f>
        <v>многосторонний</v>
      </c>
      <c r="P33" s="13" t="str">
        <f>VLOOKUP(A:A,[1]Перечень_ПП!$A:$X,12,0)</f>
        <v>не определен</v>
      </c>
      <c r="Q33" s="13" t="str">
        <f>VLOOKUP(A:A,[1]Перечень_ПП!$A:$X,13,0)</f>
        <v>нет</v>
      </c>
      <c r="R33" s="13" t="str">
        <f>VLOOKUP(A:A,[1]Перечень_ПП!$A:$X,14,0)</f>
        <v>нет</v>
      </c>
      <c r="S33" s="13" t="str">
        <f>VLOOKUP(A:A,[1]Перечень_ПП!$A:$X,15,0)</f>
        <v>нет</v>
      </c>
      <c r="T33" s="13" t="str">
        <f>VLOOKUP(A:A,[1]Перечень_ПП!$A:$X,16,0)</f>
        <v>Китайская Народная Республика</v>
      </c>
      <c r="U33" s="12" t="str">
        <f>VLOOKUP(A:A,[1]Перечень_ПП!$A:$X,17,0)</f>
        <v>Хэйхэ</v>
      </c>
      <c r="V33" s="13" t="str">
        <f>VLOOKUP(A:A,[1]Перечень_ПП!$A:$X,18,0)</f>
        <v>ДФО</v>
      </c>
      <c r="W33" s="12" t="str">
        <f>VLOOKUP(A:A,[1]Перечень_ПП!$A:$X,19,0)</f>
        <v>Амурская область</v>
      </c>
      <c r="X33" s="14" t="str">
        <f>VLOOKUP(A:A,[1]Перечень_ПП!$A:$X,20,0)</f>
        <v>не определен</v>
      </c>
      <c r="Y33" s="14">
        <f>VLOOKUP(A:A,[2]ДОРОГИ!$A:$BX,24,0)</f>
        <v>0</v>
      </c>
      <c r="Z33" s="14">
        <f>VLOOKUP(A:A,[2]ДОРОГИ!$A:$BX,25,0)</f>
        <v>0</v>
      </c>
      <c r="AA33" s="16" t="str">
        <f>VLOOKUP($A:$A,'[3]данные ру Грузы'!$A:$CC,10,0)</f>
        <v>Группа С</v>
      </c>
      <c r="AB33" s="16">
        <f>VLOOKUP($A:$A,'[3]данные ру Грузы'!$A:$CC,11,0)</f>
        <v>371</v>
      </c>
      <c r="AC33" s="16" t="str">
        <f>VLOOKUP($A:$A,'[3]данные ру Грузы'!$A:$CC,13,0)</f>
        <v>Не является признаком отнесения к МТК</v>
      </c>
      <c r="AD33" s="16" t="str">
        <f>VLOOKUP($A:$A,'[3]данные ру Грузы'!$A:$CC,12,0)</f>
        <v>Не является признаком отнесения к МТК</v>
      </c>
      <c r="AE33" s="16">
        <f>VLOOKUP(A:A,[2]Данные_УА!$A:$BF,37,0)</f>
        <v>0</v>
      </c>
      <c r="AF33" s="16">
        <f>VLOOKUP(A:A,[2]Данные_УА!$A:$BF,41,0)</f>
        <v>0</v>
      </c>
      <c r="AG33" s="16">
        <f>VLOOKUP(A:A,[2]Данные_УА!$A:$BF,45,0)</f>
        <v>0</v>
      </c>
      <c r="AH33" s="16">
        <f>VLOOKUP(A:A,[2]Данные_УА!$A:$BF,49,0)</f>
        <v>0</v>
      </c>
      <c r="AI33" s="16">
        <f>VLOOKUP(A:A,[2]Данные_УА!$A:$BF,53,0)</f>
        <v>0</v>
      </c>
      <c r="AJ33" s="16">
        <f>VLOOKUP(A:A,[2]Данные_УА!$A:$BF,57,0)</f>
        <v>0</v>
      </c>
      <c r="AK33" s="17">
        <f>VLOOKUP(A:A,[2]Данные_УА!$A:$BF,38,0)</f>
        <v>0</v>
      </c>
      <c r="AL33" s="17">
        <f>VLOOKUP(A:A,[2]Данные_УА!$A:$BF,42,0)</f>
        <v>0</v>
      </c>
      <c r="AM33" s="17">
        <f>VLOOKUP(A:A,[2]Данные_УА!$A:$BF,46,0)</f>
        <v>0</v>
      </c>
      <c r="AN33" s="17">
        <f>VLOOKUP(A:A,[2]Данные_УА!$A:$BF,50,0)</f>
        <v>0</v>
      </c>
      <c r="AO33" s="17">
        <f>VLOOKUP(A:A,[2]Данные_УА!$A:$BF,54,0)</f>
        <v>0</v>
      </c>
      <c r="AP33" s="18">
        <f>VLOOKUP(A:A,[2]Данные_УА!$A:$BF,58,0)</f>
        <v>0</v>
      </c>
      <c r="AQ33" s="19">
        <f>VLOOKUP($A:$A,'[3]данные ру ТС'!$A:$CZ,22,0)</f>
        <v>0</v>
      </c>
      <c r="AR33" s="19">
        <f>VLOOKUP($A:$A,'[3]данные ру ТС'!$A:$CZ,27,0)</f>
        <v>0</v>
      </c>
      <c r="AS33" s="19">
        <f>VLOOKUP($A:$A,'[3]данные ру ТС'!$A:$CZ,32,0)</f>
        <v>0</v>
      </c>
      <c r="AT33" s="19">
        <f>VLOOKUP($A:$A,'[3]данные ру ТС'!$A:$CZ,33,0)</f>
        <v>0</v>
      </c>
      <c r="AU33" s="19">
        <f>VLOOKUP($A:$A,'[3]данные ру ТС'!$A:$CZ,38,0)</f>
        <v>0</v>
      </c>
      <c r="AV33" s="19">
        <f>VLOOKUP($A:$A,'[3]данные ру ТС'!$A:$CZ,43,0)</f>
        <v>0</v>
      </c>
      <c r="AW33" s="19">
        <f>VLOOKUP($A:$A,'[3]данные ру ТС'!$A:$CZ,48,0)</f>
        <v>0</v>
      </c>
      <c r="AX33" s="19">
        <f>VLOOKUP($A:$A,'[3]данные ру ТС'!$A:$CZ,49,0)</f>
        <v>0</v>
      </c>
      <c r="AY33" s="19">
        <f>VLOOKUP($A:$A,'[3]данные ру ТС'!$A:$CZ,54,0)</f>
        <v>0</v>
      </c>
      <c r="AZ33" s="19">
        <f>VLOOKUP($A:$A,'[3]данные ру ТС'!$A:$CZ,59,0)</f>
        <v>0</v>
      </c>
      <c r="BA33" s="19">
        <f>VLOOKUP($A:$A,'[3]данные ру ТС'!$A:$CZ,64,0)</f>
        <v>0</v>
      </c>
      <c r="BB33" s="19">
        <f>VLOOKUP($A:$A,'[3]данные ру ТС'!$A:$CZ,65,0)</f>
        <v>0</v>
      </c>
      <c r="BC33" s="19">
        <f>VLOOKUP($A:$A,'[3]данные ру ТС'!$A:$CZ,78,0)</f>
        <v>0</v>
      </c>
      <c r="BD33" s="19">
        <f>VLOOKUP($A:$A,'[3]данные ру ТС'!$A:$CZ,83,0)</f>
        <v>0</v>
      </c>
      <c r="BE33" s="19">
        <f>VLOOKUP($A:$A,'[3]данные ру ТС'!$A:$CZ,88,0)</f>
        <v>0</v>
      </c>
      <c r="BF33" s="19">
        <f>VLOOKUP($A:$A,'[3]данные ру ТС'!$A:$CZ,89,0)</f>
        <v>0</v>
      </c>
      <c r="BG33" s="19">
        <f>VLOOKUP($A:$A,'[3]данные ру ТС'!$A:$FD,126,0)</f>
        <v>0</v>
      </c>
      <c r="BH33" s="19">
        <f>VLOOKUP($A:$A,'[3]данные ру ТС'!$A:$FD,127,0)</f>
        <v>0</v>
      </c>
      <c r="BI33" s="19">
        <f>VLOOKUP($A:$A,'[3]данные ру ТС'!$A:$FD,128,0)</f>
        <v>0</v>
      </c>
      <c r="BJ33" s="19">
        <f>VLOOKUP($A:$A,'[3]данные ру ТС'!$A:$FD,129,0)</f>
        <v>0</v>
      </c>
      <c r="BK33" s="19">
        <f>VLOOKUP($A:$A,'[3]данные ру ТС'!$A:$FD,142,0)</f>
        <v>0</v>
      </c>
      <c r="BL33" s="19">
        <f>VLOOKUP($A:$A,'[3]данные ру ТС'!$A:$FD,155,0)</f>
        <v>0</v>
      </c>
      <c r="BM33" s="19">
        <f>VLOOKUP($A:$A,'[3]данные ру ТС'!$A:$FW,168,0)</f>
        <v>0</v>
      </c>
      <c r="BN33" s="19">
        <f>Таблица2[[#This Row],[ЛТС 2022 (факт)]]+Таблица2[[#This Row],[ПТС 2022 (факт)]]+Таблица2[[#This Row],[ГТС 2022 (факт)]]</f>
        <v>0</v>
      </c>
      <c r="BO33" s="20">
        <f>VLOOKUP($A:$A,'[3]данные ру ФЛ'!$A:$DL,27,0)</f>
        <v>0</v>
      </c>
      <c r="BP33" s="20">
        <f>VLOOKUP($A:$A,'[3]данные ру ФЛ'!$A:$DL,40,0)</f>
        <v>0</v>
      </c>
      <c r="BQ33" s="20">
        <f>VLOOKUP($A:$A,'[3]данные ру ФЛ'!$A:$DL,53,0)</f>
        <v>0</v>
      </c>
      <c r="BR33" s="20">
        <f>VLOOKUP($A:$A,'[3]данные ру ФЛ'!$A:$DL,74,0)</f>
        <v>0</v>
      </c>
      <c r="BS33" s="20">
        <f>VLOOKUP($A:$A,'[3]данные ру ФЛ'!$A:$DL,95,0)</f>
        <v>0</v>
      </c>
      <c r="BT33" s="20">
        <f>VLOOKUP($A:$A,'[3]данные ру ФЛ'!$A:$DL,116,0)</f>
        <v>0</v>
      </c>
      <c r="BU33" s="21">
        <f>VLOOKUP($A:$A,'[3]данные ру Грузы'!$A:$CR,31,0)</f>
        <v>0</v>
      </c>
      <c r="BV33" s="21">
        <f>VLOOKUP($A:$A,'[3]данные ру Грузы'!$A:$CR,44,0)</f>
        <v>0</v>
      </c>
      <c r="BW33" s="21">
        <f>VLOOKUP($A:$A,'[3]данные ру Грузы'!$A:$CR,57,0)</f>
        <v>0</v>
      </c>
      <c r="BX33" s="21">
        <f>VLOOKUP($A:$A,'[3]данные ру Грузы'!$A:$CR,70,0)</f>
        <v>0</v>
      </c>
      <c r="BY33" s="21">
        <f>VLOOKUP($A:$A,'[3]данные ру Грузы'!$A:$CR,83,0)</f>
        <v>0</v>
      </c>
      <c r="BZ33" s="21">
        <f>VLOOKUP($A:$A,'[3]данные ру Грузы'!$A:$CR,96,0)</f>
        <v>0</v>
      </c>
      <c r="CA33" s="22" t="str">
        <f>VLOOKUP(A:A,[2]Данные_УА!$A:$BO,60,0)</f>
        <v>нет</v>
      </c>
      <c r="CB33" s="23" t="str">
        <f>VLOOKUP(A:A,[2]Данные_УА!$A:$BO,61,0)</f>
        <v>нет</v>
      </c>
      <c r="CC33" s="23" t="str">
        <f>VLOOKUP(A:A,[2]Данные_УА!$A:$BO,62,0)</f>
        <v>нет</v>
      </c>
      <c r="CD33" s="23" t="str">
        <f>VLOOKUP(A:A,[2]Данные_УА!$A:$BO,63,0)</f>
        <v>нет</v>
      </c>
      <c r="CE33" s="23" t="str">
        <f>VLOOKUP(A:A,[2]Данные_УА!$A:$BO,64,0)</f>
        <v>нет</v>
      </c>
      <c r="CF33" s="23" t="str">
        <f>VLOOKUP(A:A,[2]Данные_УА!$A:$BO,65,0)</f>
        <v>нет</v>
      </c>
    </row>
    <row r="34" spans="1:84" s="12" customFormat="1" ht="11.25" x14ac:dyDescent="0.2">
      <c r="A34" s="12" t="s">
        <v>240</v>
      </c>
      <c r="B34" s="12" t="str">
        <f>VLOOKUP(A:A,[1]Перечень_ПП!$A:$X,3,0)</f>
        <v>Санкт-Петербургский</v>
      </c>
      <c r="C34" s="13" t="str">
        <f>VLOOKUP(A:A,[1]Перечень_ПП!$A:$X,4,0)</f>
        <v>МПП</v>
      </c>
      <c r="D34" s="13" t="str">
        <f>VLOOKUP(A:A,[1]Перечень_ПП!$A:$X,5,0)</f>
        <v>МПП</v>
      </c>
      <c r="E34" s="12" t="str">
        <f>VLOOKUP(A:A,[1]Перечень_ПП!$A:$X,6,0)</f>
        <v>Большой порт Санкт-Петербург</v>
      </c>
      <c r="F34" s="12" t="str">
        <f>VLOOKUP(A:A,[1]Перечень_ПП!$A:$X,23,0)</f>
        <v>установлен</v>
      </c>
      <c r="G34" s="13" t="str">
        <f>VLOOKUP(A:A,[1]Перечень_ПП!$A:$X,21,0)</f>
        <v>да</v>
      </c>
      <c r="H34" s="13" t="s">
        <v>524</v>
      </c>
      <c r="I34" s="14" t="str">
        <f>VLOOKUP(A:A,[1]Перечень_ПП!$A:$X,22,0)</f>
        <v>функционирует</v>
      </c>
      <c r="J34" s="15" t="str">
        <f>VLOOKUP(A:A,[2]Данные_УА!$A:$BF,24,0)</f>
        <v>круглосуточно</v>
      </c>
      <c r="K34" s="13" t="str">
        <f>VLOOKUP(A:A,[1]Перечень_ПП!$A:$X,7,0)</f>
        <v>морской</v>
      </c>
      <c r="L34" s="13" t="str">
        <f>VLOOKUP(A:A,[1]Перечень_ПП!$A:$X,8,0)</f>
        <v>не определен</v>
      </c>
      <c r="M34" s="13" t="str">
        <f>VLOOKUP(A:A,[1]Перечень_ПП!$A:$X,9,0)</f>
        <v>грузо-пассажирский</v>
      </c>
      <c r="N34" s="13" t="str">
        <f>VLOOKUP(A:A,[1]Перечень_ПП!$A:$X,10,0)</f>
        <v>постоянный</v>
      </c>
      <c r="O34" s="13" t="str">
        <f>VLOOKUP(A:A,[1]Перечень_ПП!$A:$X,11,0)</f>
        <v>многосторонний</v>
      </c>
      <c r="P34" s="13" t="str">
        <f>VLOOKUP(A:A,[1]Перечень_ПП!$A:$X,12,0)</f>
        <v>не определен</v>
      </c>
      <c r="Q34" s="13" t="str">
        <f>VLOOKUP(A:A,[1]Перечень_ПП!$A:$X,13,0)</f>
        <v>да</v>
      </c>
      <c r="R34" s="13" t="str">
        <f>VLOOKUP(A:A,[1]Перечень_ПП!$A:$X,14,0)</f>
        <v>да</v>
      </c>
      <c r="S34" s="13" t="str">
        <f>VLOOKUP(A:A,[1]Перечень_ПП!$A:$X,15,0)</f>
        <v>да</v>
      </c>
      <c r="T34" s="13" t="str">
        <f>VLOOKUP(A:A,[1]Перечень_ПП!$A:$X,16,0)</f>
        <v>не применимо</v>
      </c>
      <c r="U34" s="12" t="str">
        <f>VLOOKUP(A:A,[1]Перечень_ПП!$A:$X,17,0)</f>
        <v>не применимо</v>
      </c>
      <c r="V34" s="13" t="str">
        <f>VLOOKUP(A:A,[1]Перечень_ПП!$A:$X,18,0)</f>
        <v>СЗФО</v>
      </c>
      <c r="W34" s="12" t="str">
        <f>VLOOKUP(A:A,[1]Перечень_ПП!$A:$X,19,0)</f>
        <v>г. Санкт-Петербург</v>
      </c>
      <c r="X34" s="14" t="str">
        <f>VLOOKUP(A:A,[1]Перечень_ПП!$A:$X,20,0)</f>
        <v>г. Санкт-Петербург, Восточная часть Финского залива, Невская губа и устье реки Нева</v>
      </c>
      <c r="Y34" s="14">
        <f>VLOOKUP(A:A,[2]ДОРОГИ!$A:$BX,24,0)</f>
        <v>0</v>
      </c>
      <c r="Z34" s="14">
        <f>VLOOKUP(A:A,[2]ДОРОГИ!$A:$BX,25,0)</f>
        <v>0</v>
      </c>
      <c r="AA34" s="16" t="str">
        <f>VLOOKUP($A:$A,'[3]данные ру Грузы'!$A:$CC,10,0)</f>
        <v>Группа С</v>
      </c>
      <c r="AB34" s="16">
        <f>VLOOKUP($A:$A,'[3]данные ру Грузы'!$A:$CC,11,0)</f>
        <v>171</v>
      </c>
      <c r="AC34" s="16" t="str">
        <f>VLOOKUP($A:$A,'[3]данные ру Грузы'!$A:$CC,13,0)</f>
        <v>Морской</v>
      </c>
      <c r="AD34" s="16" t="str">
        <f>VLOOKUP($A:$A,'[3]данные ру Грузы'!$A:$CC,12,0)</f>
        <v>Западный</v>
      </c>
      <c r="AE34" s="16">
        <f>VLOOKUP(A:A,[2]Данные_УА!$A:$BF,37,0)</f>
        <v>0</v>
      </c>
      <c r="AF34" s="16">
        <f>VLOOKUP(A:A,[2]Данные_УА!$A:$BF,41,0)</f>
        <v>0</v>
      </c>
      <c r="AG34" s="16">
        <f>VLOOKUP(A:A,[2]Данные_УА!$A:$BF,45,0)</f>
        <v>0</v>
      </c>
      <c r="AH34" s="16">
        <f>VLOOKUP(A:A,[2]Данные_УА!$A:$BF,49,0)</f>
        <v>0</v>
      </c>
      <c r="AI34" s="16">
        <f>VLOOKUP(A:A,[2]Данные_УА!$A:$BF,53,0)</f>
        <v>0</v>
      </c>
      <c r="AJ34" s="16">
        <f>VLOOKUP(A:A,[2]Данные_УА!$A:$BF,57,0)</f>
        <v>0</v>
      </c>
      <c r="AK34" s="17">
        <f>VLOOKUP(A:A,[2]Данные_УА!$A:$BF,38,0)</f>
        <v>0</v>
      </c>
      <c r="AL34" s="17">
        <f>VLOOKUP(A:A,[2]Данные_УА!$A:$BF,42,0)</f>
        <v>0</v>
      </c>
      <c r="AM34" s="17">
        <f>VLOOKUP(A:A,[2]Данные_УА!$A:$BF,46,0)</f>
        <v>0</v>
      </c>
      <c r="AN34" s="17">
        <f>VLOOKUP(A:A,[2]Данные_УА!$A:$BF,50,0)</f>
        <v>0</v>
      </c>
      <c r="AO34" s="17">
        <f>VLOOKUP(A:A,[2]Данные_УА!$A:$BF,54,0)</f>
        <v>0</v>
      </c>
      <c r="AP34" s="18">
        <f>VLOOKUP(A:A,[2]Данные_УА!$A:$BF,58,0)</f>
        <v>0</v>
      </c>
      <c r="AQ34" s="19">
        <f>VLOOKUP($A:$A,'[3]данные ру ТС'!$A:$CZ,22,0)</f>
        <v>9634</v>
      </c>
      <c r="AR34" s="19">
        <f>VLOOKUP($A:$A,'[3]данные ру ТС'!$A:$CZ,27,0)</f>
        <v>0</v>
      </c>
      <c r="AS34" s="19">
        <f>VLOOKUP($A:$A,'[3]данные ру ТС'!$A:$CZ,32,0)</f>
        <v>0</v>
      </c>
      <c r="AT34" s="19">
        <f>VLOOKUP($A:$A,'[3]данные ру ТС'!$A:$CZ,33,0)</f>
        <v>9634</v>
      </c>
      <c r="AU34" s="19">
        <f>VLOOKUP($A:$A,'[3]данные ру ТС'!$A:$CZ,38,0)</f>
        <v>9985</v>
      </c>
      <c r="AV34" s="19">
        <f>VLOOKUP($A:$A,'[3]данные ру ТС'!$A:$CZ,43,0)</f>
        <v>0</v>
      </c>
      <c r="AW34" s="19">
        <f>VLOOKUP($A:$A,'[3]данные ру ТС'!$A:$CZ,48,0)</f>
        <v>0</v>
      </c>
      <c r="AX34" s="19">
        <f>VLOOKUP($A:$A,'[3]данные ру ТС'!$A:$CZ,49,0)</f>
        <v>9985</v>
      </c>
      <c r="AY34" s="19">
        <f>VLOOKUP($A:$A,'[3]данные ру ТС'!$A:$CZ,54,0)</f>
        <v>9561</v>
      </c>
      <c r="AZ34" s="19">
        <f>VLOOKUP($A:$A,'[3]данные ру ТС'!$A:$CZ,59,0)</f>
        <v>493</v>
      </c>
      <c r="BA34" s="19">
        <f>VLOOKUP($A:$A,'[3]данные ру ТС'!$A:$CZ,64,0)</f>
        <v>0</v>
      </c>
      <c r="BB34" s="19">
        <f>VLOOKUP($A:$A,'[3]данные ру ТС'!$A:$CZ,65,0)</f>
        <v>10054</v>
      </c>
      <c r="BC34" s="19">
        <f>VLOOKUP($A:$A,'[3]данные ру ТС'!$A:$CZ,78,0)</f>
        <v>9389</v>
      </c>
      <c r="BD34" s="19">
        <f>VLOOKUP($A:$A,'[3]данные ру ТС'!$A:$CZ,83,0)</f>
        <v>102</v>
      </c>
      <c r="BE34" s="19">
        <f>VLOOKUP($A:$A,'[3]данные ру ТС'!$A:$CZ,88,0)</f>
        <v>0</v>
      </c>
      <c r="BF34" s="19">
        <f>VLOOKUP($A:$A,'[3]данные ру ТС'!$A:$CZ,89,0)</f>
        <v>9491</v>
      </c>
      <c r="BG34" s="19">
        <f>VLOOKUP($A:$A,'[3]данные ру ТС'!$A:$FD,126,0)</f>
        <v>9474</v>
      </c>
      <c r="BH34" s="19">
        <f>VLOOKUP($A:$A,'[3]данные ру ТС'!$A:$FD,127,0)</f>
        <v>276</v>
      </c>
      <c r="BI34" s="19">
        <f>VLOOKUP($A:$A,'[3]данные ру ТС'!$A:$FD,128,0)</f>
        <v>0</v>
      </c>
      <c r="BJ34" s="19">
        <f>VLOOKUP($A:$A,'[3]данные ру ТС'!$A:$FD,129,0)</f>
        <v>9750</v>
      </c>
      <c r="BK34" s="19">
        <f>VLOOKUP($A:$A,'[3]данные ру ТС'!$A:$FD,142,0)</f>
        <v>5337</v>
      </c>
      <c r="BL34" s="19">
        <f>VLOOKUP($A:$A,'[3]данные ру ТС'!$A:$FD,155,0)</f>
        <v>144</v>
      </c>
      <c r="BM34" s="19">
        <f>VLOOKUP($A:$A,'[3]данные ру ТС'!$A:$FW,168,0)</f>
        <v>0</v>
      </c>
      <c r="BN34" s="19">
        <f>Таблица2[[#This Row],[ЛТС 2022 (факт)]]+Таблица2[[#This Row],[ПТС 2022 (факт)]]+Таблица2[[#This Row],[ГТС 2022 (факт)]]</f>
        <v>5481</v>
      </c>
      <c r="BO34" s="20">
        <f>VLOOKUP($A:$A,'[3]данные ру ФЛ'!$A:$DL,27,0)</f>
        <v>143801</v>
      </c>
      <c r="BP34" s="20">
        <f>VLOOKUP($A:$A,'[3]данные ру ФЛ'!$A:$DL,40,0)</f>
        <v>147934</v>
      </c>
      <c r="BQ34" s="20">
        <f>VLOOKUP($A:$A,'[3]данные ру ФЛ'!$A:$DL,53,0)</f>
        <v>150510</v>
      </c>
      <c r="BR34" s="20">
        <f>VLOOKUP($A:$A,'[3]данные ру ФЛ'!$A:$DL,74,0)</f>
        <v>143898</v>
      </c>
      <c r="BS34" s="20">
        <f>VLOOKUP($A:$A,'[3]данные ру ФЛ'!$A:$DL,95,0)</f>
        <v>145131</v>
      </c>
      <c r="BT34" s="20">
        <f>VLOOKUP($A:$A,'[3]данные ру ФЛ'!$A:$DL,116,0)</f>
        <v>86683</v>
      </c>
      <c r="BU34" s="21">
        <f>VLOOKUP($A:$A,'[3]данные ру Грузы'!$A:$CR,31,0)</f>
        <v>52170097.359999999</v>
      </c>
      <c r="BV34" s="21">
        <f>VLOOKUP($A:$A,'[3]данные ру Грузы'!$A:$CR,44,0)</f>
        <v>57164698.060000002</v>
      </c>
      <c r="BW34" s="21">
        <f>VLOOKUP($A:$A,'[3]данные ру Грузы'!$A:$CR,57,0)</f>
        <v>61791344</v>
      </c>
      <c r="BX34" s="21">
        <f>VLOOKUP($A:$A,'[3]данные ру Грузы'!$A:$CR,70,0)</f>
        <v>52712321.5</v>
      </c>
      <c r="BY34" s="21">
        <f>VLOOKUP($A:$A,'[3]данные ру Грузы'!$A:$CR,83,0)</f>
        <v>52562904.217000008</v>
      </c>
      <c r="BZ34" s="21">
        <f>VLOOKUP($A:$A,'[3]данные ру Грузы'!$A:$CR,96,0)</f>
        <v>46739433.230999999</v>
      </c>
      <c r="CA34" s="22" t="str">
        <f>VLOOKUP(A:A,[2]Данные_УА!$A:$BO,60,0)</f>
        <v>да</v>
      </c>
      <c r="CB34" s="23" t="str">
        <f>VLOOKUP(A:A,[2]Данные_УА!$A:$BO,61,0)</f>
        <v>да</v>
      </c>
      <c r="CC34" s="23" t="str">
        <f>VLOOKUP(A:A,[2]Данные_УА!$A:$BO,62,0)</f>
        <v>да</v>
      </c>
      <c r="CD34" s="23" t="str">
        <f>VLOOKUP(A:A,[2]Данные_УА!$A:$BO,63,0)</f>
        <v>да</v>
      </c>
      <c r="CE34" s="23" t="str">
        <f>VLOOKUP(A:A,[2]Данные_УА!$A:$BO,64,0)</f>
        <v>да</v>
      </c>
      <c r="CF34" s="23" t="str">
        <f>VLOOKUP(A:A,[2]Данные_УА!$A:$BO,65,0)</f>
        <v>нет</v>
      </c>
    </row>
    <row r="35" spans="1:84" s="12" customFormat="1" ht="11.25" x14ac:dyDescent="0.2">
      <c r="A35" s="12" t="s">
        <v>311</v>
      </c>
      <c r="B35" s="12" t="str">
        <f>VLOOKUP(A:A,[1]Перечень_ПП!$A:$X,3,0)</f>
        <v>Хабаровский</v>
      </c>
      <c r="C35" s="13" t="str">
        <f>VLOOKUP(A:A,[1]Перечень_ПП!$A:$X,4,0)</f>
        <v>АПП</v>
      </c>
      <c r="D35" s="13" t="str">
        <f>VLOOKUP(A:A,[1]Перечень_ПП!$A:$X,5,0)</f>
        <v>МАПП</v>
      </c>
      <c r="E35" s="12" t="str">
        <f>VLOOKUP(A:A,[1]Перечень_ПП!$A:$X,6,0)</f>
        <v>Большой Уссурийский</v>
      </c>
      <c r="F35" s="12" t="str">
        <f>VLOOKUP(A:A,[1]Перечень_ПП!$A:$X,23,0)</f>
        <v>установлен</v>
      </c>
      <c r="G35" s="13" t="str">
        <f>VLOOKUP(A:A,[1]Перечень_ПП!$A:$X,21,0)</f>
        <v>нет</v>
      </c>
      <c r="H35" s="13" t="s">
        <v>524</v>
      </c>
      <c r="I35" s="14" t="str">
        <f>VLOOKUP(A:A,[1]Перечень_ПП!$A:$X,22,0)</f>
        <v>Принято решение о целесообразности функционирования, в настоящее время прорабатывается вопрос определения источника финансирования обустройства пункта пропуска. Необходимость обусловлена поручением Правительства Российской Федерации от 29.12.2020 № ЮТ-П4-17579</v>
      </c>
      <c r="J35" s="15" t="str">
        <f>VLOOKUP(A:A,[2]Данные_УА!$A:$BF,24,0)</f>
        <v>не определен</v>
      </c>
      <c r="K35" s="13" t="str">
        <f>VLOOKUP(A:A,[1]Перечень_ПП!$A:$X,7,0)</f>
        <v>автомобильный</v>
      </c>
      <c r="L35" s="13" t="str">
        <f>VLOOKUP(A:A,[1]Перечень_ПП!$A:$X,8,0)</f>
        <v>не определен</v>
      </c>
      <c r="M35" s="13" t="str">
        <f>VLOOKUP(A:A,[1]Перечень_ПП!$A:$X,9,0)</f>
        <v>пассажирский</v>
      </c>
      <c r="N35" s="13" t="str">
        <f>VLOOKUP(A:A,[1]Перечень_ПП!$A:$X,10,0)</f>
        <v>постоянный</v>
      </c>
      <c r="O35" s="13" t="str">
        <f>VLOOKUP(A:A,[1]Перечень_ПП!$A:$X,11,0)</f>
        <v>многосторонний</v>
      </c>
      <c r="P35" s="13" t="str">
        <f>VLOOKUP(A:A,[1]Перечень_ПП!$A:$X,12,0)</f>
        <v>не определен</v>
      </c>
      <c r="Q35" s="13" t="str">
        <f>VLOOKUP(A:A,[1]Перечень_ПП!$A:$X,13,0)</f>
        <v>нет</v>
      </c>
      <c r="R35" s="13" t="str">
        <f>VLOOKUP(A:A,[1]Перечень_ПП!$A:$X,14,0)</f>
        <v>нет</v>
      </c>
      <c r="S35" s="13" t="str">
        <f>VLOOKUP(A:A,[1]Перечень_ПП!$A:$X,15,0)</f>
        <v>нет</v>
      </c>
      <c r="T35" s="13" t="str">
        <f>VLOOKUP(A:A,[1]Перечень_ПП!$A:$X,16,0)</f>
        <v>Китайская Народная Республика</v>
      </c>
      <c r="U35" s="12" t="str">
        <f>VLOOKUP(A:A,[1]Перечень_ПП!$A:$X,17,0)</f>
        <v>Хэйсяцзыдао</v>
      </c>
      <c r="V35" s="13" t="str">
        <f>VLOOKUP(A:A,[1]Перечень_ПП!$A:$X,18,0)</f>
        <v>ДФО</v>
      </c>
      <c r="W35" s="12" t="str">
        <f>VLOOKUP(A:A,[1]Перечень_ПП!$A:$X,19,0)</f>
        <v>Хабаровский край</v>
      </c>
      <c r="X35" s="14" t="str">
        <f>VLOOKUP(A:A,[1]Перечень_ПП!$A:$X,20,0)</f>
        <v>не определен</v>
      </c>
      <c r="Y35" s="14">
        <f>VLOOKUP(A:A,[2]ДОРОГИ!$A:$BX,24,0)</f>
        <v>0</v>
      </c>
      <c r="Z35" s="14">
        <f>VLOOKUP(A:A,[2]ДОРОГИ!$A:$BX,25,0)</f>
        <v>0</v>
      </c>
      <c r="AA35" s="16" t="str">
        <f>VLOOKUP($A:$A,'[3]данные ру Грузы'!$A:$CC,10,0)</f>
        <v>не определена</v>
      </c>
      <c r="AB35" s="16">
        <f>VLOOKUP($A:$A,'[3]данные ру Грузы'!$A:$CC,11,0)</f>
        <v>338</v>
      </c>
      <c r="AC35" s="16" t="str">
        <f>VLOOKUP($A:$A,'[3]данные ру Грузы'!$A:$CC,13,0)</f>
        <v>Не является признаком отнесения к МТК</v>
      </c>
      <c r="AD35" s="16" t="str">
        <f>VLOOKUP($A:$A,'[3]данные ру Грузы'!$A:$CC,12,0)</f>
        <v>Не является признаком отнесения к МТК</v>
      </c>
      <c r="AE35" s="16">
        <f>VLOOKUP(A:A,[2]Данные_УА!$A:$BF,37,0)</f>
        <v>0</v>
      </c>
      <c r="AF35" s="16">
        <f>VLOOKUP(A:A,[2]Данные_УА!$A:$BF,41,0)</f>
        <v>0</v>
      </c>
      <c r="AG35" s="16">
        <f>VLOOKUP(A:A,[2]Данные_УА!$A:$BF,45,0)</f>
        <v>0</v>
      </c>
      <c r="AH35" s="16">
        <f>VLOOKUP(A:A,[2]Данные_УА!$A:$BF,49,0)</f>
        <v>0</v>
      </c>
      <c r="AI35" s="16">
        <f>VLOOKUP(A:A,[2]Данные_УА!$A:$BF,53,0)</f>
        <v>0</v>
      </c>
      <c r="AJ35" s="16">
        <f>VLOOKUP(A:A,[2]Данные_УА!$A:$BF,57,0)</f>
        <v>0</v>
      </c>
      <c r="AK35" s="17">
        <f>VLOOKUP(A:A,[2]Данные_УА!$A:$BF,38,0)</f>
        <v>0</v>
      </c>
      <c r="AL35" s="17">
        <f>VLOOKUP(A:A,[2]Данные_УА!$A:$BF,42,0)</f>
        <v>0</v>
      </c>
      <c r="AM35" s="17">
        <f>VLOOKUP(A:A,[2]Данные_УА!$A:$BF,46,0)</f>
        <v>0</v>
      </c>
      <c r="AN35" s="17">
        <f>VLOOKUP(A:A,[2]Данные_УА!$A:$BF,50,0)</f>
        <v>0</v>
      </c>
      <c r="AO35" s="17">
        <f>VLOOKUP(A:A,[2]Данные_УА!$A:$BF,54,0)</f>
        <v>0</v>
      </c>
      <c r="AP35" s="18">
        <f>VLOOKUP(A:A,[2]Данные_УА!$A:$BF,58,0)</f>
        <v>0</v>
      </c>
      <c r="AQ35" s="19">
        <f>VLOOKUP($A:$A,'[3]данные ру ТС'!$A:$CZ,22,0)</f>
        <v>0</v>
      </c>
      <c r="AR35" s="19">
        <f>VLOOKUP($A:$A,'[3]данные ру ТС'!$A:$CZ,27,0)</f>
        <v>0</v>
      </c>
      <c r="AS35" s="19">
        <f>VLOOKUP($A:$A,'[3]данные ру ТС'!$A:$CZ,32,0)</f>
        <v>0</v>
      </c>
      <c r="AT35" s="19">
        <f>VLOOKUP($A:$A,'[3]данные ру ТС'!$A:$CZ,33,0)</f>
        <v>0</v>
      </c>
      <c r="AU35" s="19">
        <f>VLOOKUP($A:$A,'[3]данные ру ТС'!$A:$CZ,38,0)</f>
        <v>0</v>
      </c>
      <c r="AV35" s="19">
        <f>VLOOKUP($A:$A,'[3]данные ру ТС'!$A:$CZ,43,0)</f>
        <v>0</v>
      </c>
      <c r="AW35" s="19">
        <f>VLOOKUP($A:$A,'[3]данные ру ТС'!$A:$CZ,48,0)</f>
        <v>0</v>
      </c>
      <c r="AX35" s="19">
        <f>VLOOKUP($A:$A,'[3]данные ру ТС'!$A:$CZ,49,0)</f>
        <v>0</v>
      </c>
      <c r="AY35" s="19">
        <f>VLOOKUP($A:$A,'[3]данные ру ТС'!$A:$CZ,54,0)</f>
        <v>0</v>
      </c>
      <c r="AZ35" s="19">
        <f>VLOOKUP($A:$A,'[3]данные ру ТС'!$A:$CZ,59,0)</f>
        <v>0</v>
      </c>
      <c r="BA35" s="19">
        <f>VLOOKUP($A:$A,'[3]данные ру ТС'!$A:$CZ,64,0)</f>
        <v>0</v>
      </c>
      <c r="BB35" s="19">
        <f>VLOOKUP($A:$A,'[3]данные ру ТС'!$A:$CZ,65,0)</f>
        <v>0</v>
      </c>
      <c r="BC35" s="19">
        <f>VLOOKUP($A:$A,'[3]данные ру ТС'!$A:$CZ,78,0)</f>
        <v>0</v>
      </c>
      <c r="BD35" s="19">
        <f>VLOOKUP($A:$A,'[3]данные ру ТС'!$A:$CZ,83,0)</f>
        <v>0</v>
      </c>
      <c r="BE35" s="19">
        <f>VLOOKUP($A:$A,'[3]данные ру ТС'!$A:$CZ,88,0)</f>
        <v>0</v>
      </c>
      <c r="BF35" s="19">
        <f>VLOOKUP($A:$A,'[3]данные ру ТС'!$A:$CZ,89,0)</f>
        <v>0</v>
      </c>
      <c r="BG35" s="19">
        <f>VLOOKUP($A:$A,'[3]данные ру ТС'!$A:$FD,126,0)</f>
        <v>0</v>
      </c>
      <c r="BH35" s="19">
        <f>VLOOKUP($A:$A,'[3]данные ру ТС'!$A:$FD,127,0)</f>
        <v>0</v>
      </c>
      <c r="BI35" s="19">
        <f>VLOOKUP($A:$A,'[3]данные ру ТС'!$A:$FD,128,0)</f>
        <v>0</v>
      </c>
      <c r="BJ35" s="19">
        <f>VLOOKUP($A:$A,'[3]данные ру ТС'!$A:$FD,129,0)</f>
        <v>0</v>
      </c>
      <c r="BK35" s="19">
        <f>VLOOKUP($A:$A,'[3]данные ру ТС'!$A:$FD,142,0)</f>
        <v>0</v>
      </c>
      <c r="BL35" s="19">
        <f>VLOOKUP($A:$A,'[3]данные ру ТС'!$A:$FD,155,0)</f>
        <v>0</v>
      </c>
      <c r="BM35" s="19">
        <f>VLOOKUP($A:$A,'[3]данные ру ТС'!$A:$FW,168,0)</f>
        <v>0</v>
      </c>
      <c r="BN35" s="19">
        <f>Таблица2[[#This Row],[ЛТС 2022 (факт)]]+Таблица2[[#This Row],[ПТС 2022 (факт)]]+Таблица2[[#This Row],[ГТС 2022 (факт)]]</f>
        <v>0</v>
      </c>
      <c r="BO35" s="20">
        <f>VLOOKUP($A:$A,'[3]данные ру ФЛ'!$A:$DL,27,0)</f>
        <v>0</v>
      </c>
      <c r="BP35" s="20">
        <f>VLOOKUP($A:$A,'[3]данные ру ФЛ'!$A:$DL,40,0)</f>
        <v>0</v>
      </c>
      <c r="BQ35" s="20">
        <f>VLOOKUP($A:$A,'[3]данные ру ФЛ'!$A:$DL,53,0)</f>
        <v>0</v>
      </c>
      <c r="BR35" s="20">
        <f>VLOOKUP($A:$A,'[3]данные ру ФЛ'!$A:$DL,74,0)</f>
        <v>0</v>
      </c>
      <c r="BS35" s="20">
        <f>VLOOKUP($A:$A,'[3]данные ру ФЛ'!$A:$DL,95,0)</f>
        <v>0</v>
      </c>
      <c r="BT35" s="20">
        <f>VLOOKUP($A:$A,'[3]данные ру ФЛ'!$A:$DL,116,0)</f>
        <v>0</v>
      </c>
      <c r="BU35" s="21">
        <f>VLOOKUP($A:$A,'[3]данные ру Грузы'!$A:$CR,31,0)</f>
        <v>0</v>
      </c>
      <c r="BV35" s="21">
        <f>VLOOKUP($A:$A,'[3]данные ру Грузы'!$A:$CR,44,0)</f>
        <v>0</v>
      </c>
      <c r="BW35" s="21">
        <f>VLOOKUP($A:$A,'[3]данные ру Грузы'!$A:$CR,57,0)</f>
        <v>0</v>
      </c>
      <c r="BX35" s="21">
        <f>VLOOKUP($A:$A,'[3]данные ру Грузы'!$A:$CR,70,0)</f>
        <v>0</v>
      </c>
      <c r="BY35" s="21">
        <f>VLOOKUP($A:$A,'[3]данные ру Грузы'!$A:$CR,83,0)</f>
        <v>0</v>
      </c>
      <c r="BZ35" s="21">
        <f>VLOOKUP($A:$A,'[3]данные ру Грузы'!$A:$CR,96,0)</f>
        <v>0</v>
      </c>
      <c r="CA35" s="22" t="str">
        <f>VLOOKUP(A:A,[2]Данные_УА!$A:$BO,60,0)</f>
        <v>нет</v>
      </c>
      <c r="CB35" s="23" t="str">
        <f>VLOOKUP(A:A,[2]Данные_УА!$A:$BO,61,0)</f>
        <v>нет</v>
      </c>
      <c r="CC35" s="23" t="str">
        <f>VLOOKUP(A:A,[2]Данные_УА!$A:$BO,62,0)</f>
        <v>нет</v>
      </c>
      <c r="CD35" s="23" t="str">
        <f>VLOOKUP(A:A,[2]Данные_УА!$A:$BO,63,0)</f>
        <v>нет</v>
      </c>
      <c r="CE35" s="23" t="str">
        <f>VLOOKUP(A:A,[2]Данные_УА!$A:$BO,64,0)</f>
        <v>нет</v>
      </c>
      <c r="CF35" s="23" t="str">
        <f>VLOOKUP(A:A,[2]Данные_УА!$A:$BO,65,0)</f>
        <v>нет</v>
      </c>
    </row>
    <row r="36" spans="1:84" s="12" customFormat="1" ht="11.25" x14ac:dyDescent="0.2">
      <c r="A36" s="12" t="s">
        <v>138</v>
      </c>
      <c r="B36" s="12" t="str">
        <f>VLOOKUP(A:A,[1]Перечень_ПП!$A:$X,3,0)</f>
        <v>Мурманский</v>
      </c>
      <c r="C36" s="13" t="str">
        <f>VLOOKUP(A:A,[1]Перечень_ПП!$A:$X,4,0)</f>
        <v>АПП</v>
      </c>
      <c r="D36" s="13" t="str">
        <f>VLOOKUP(A:A,[1]Перечень_ПП!$A:$X,5,0)</f>
        <v>МАПП</v>
      </c>
      <c r="E36" s="12" t="str">
        <f>VLOOKUP(A:A,[1]Перечень_ПП!$A:$X,6,0)</f>
        <v>Борисоглебск</v>
      </c>
      <c r="F36" s="12" t="str">
        <f>VLOOKUP(A:A,[1]Перечень_ПП!$A:$X,23,0)</f>
        <v>установлен</v>
      </c>
      <c r="G36" s="13" t="str">
        <f>VLOOKUP(A:A,[1]Перечень_ПП!$A:$X,21,0)</f>
        <v>да</v>
      </c>
      <c r="H36" s="13" t="s">
        <v>524</v>
      </c>
      <c r="I36" s="14" t="str">
        <f>VLOOKUP(A:A,[1]Перечень_ПП!$A:$X,22,0)</f>
        <v>функционирует</v>
      </c>
      <c r="J36" s="15" t="str">
        <f>VLOOKUP(A:A,[2]Данные_УА!$A:$BF,24,0)</f>
        <v>с 30.10.2022 ежедневно, с 10:00 до 17:00 (мск)
Режим работы пункта пропуска
устанавливается по согласованию
пограничных комиссаров Сторон.</v>
      </c>
      <c r="K36" s="13" t="str">
        <f>VLOOKUP(A:A,[1]Перечень_ПП!$A:$X,7,0)</f>
        <v>автомобильный</v>
      </c>
      <c r="L36" s="13" t="str">
        <f>VLOOKUP(A:A,[1]Перечень_ПП!$A:$X,8,0)</f>
        <v>не определен</v>
      </c>
      <c r="M36" s="13" t="str">
        <f>VLOOKUP(A:A,[1]Перечень_ПП!$A:$X,9,0)</f>
        <v>грузо-пассажирский</v>
      </c>
      <c r="N36" s="13" t="str">
        <f>VLOOKUP(A:A,[1]Перечень_ПП!$A:$X,10,0)</f>
        <v>постоянный</v>
      </c>
      <c r="O36" s="13" t="str">
        <f>VLOOKUP(A:A,[1]Перечень_ПП!$A:$X,11,0)</f>
        <v>многосторонний</v>
      </c>
      <c r="P36" s="13" t="str">
        <f>VLOOKUP(A:A,[1]Перечень_ПП!$A:$X,12,0)</f>
        <v>не определен</v>
      </c>
      <c r="Q36" s="13" t="str">
        <f>VLOOKUP(A:A,[1]Перечень_ПП!$A:$X,13,0)</f>
        <v>да</v>
      </c>
      <c r="R36" s="13" t="str">
        <f>VLOOKUP(A:A,[1]Перечень_ПП!$A:$X,14,0)</f>
        <v>да</v>
      </c>
      <c r="S36" s="13" t="str">
        <f>VLOOKUP(A:A,[1]Перечень_ПП!$A:$X,15,0)</f>
        <v>да</v>
      </c>
      <c r="T36" s="13" t="str">
        <f>VLOOKUP(A:A,[1]Перечень_ПП!$A:$X,16,0)</f>
        <v>Королевство Норвегия</v>
      </c>
      <c r="U36" s="12" t="str">
        <f>VLOOKUP(A:A,[1]Перечень_ПП!$A:$X,17,0)</f>
        <v>Стурскуг</v>
      </c>
      <c r="V36" s="13" t="str">
        <f>VLOOKUP(A:A,[1]Перечень_ПП!$A:$X,18,0)</f>
        <v>СЗФО</v>
      </c>
      <c r="W36" s="12" t="str">
        <f>VLOOKUP(A:A,[1]Перечень_ПП!$A:$X,19,0)</f>
        <v>Мурманская область</v>
      </c>
      <c r="X36" s="14" t="str">
        <f>VLOOKUP(A:A,[1]Перечень_ПП!$A:$X,20,0)</f>
        <v>Мурманская обл. Печенгский р-н, 1592 км автомобильной дороги Р-21 «Кола» Санкт-Петербург–Петрозаводск–Мурманск–Печенга-граница с Королевством Норвегия</v>
      </c>
      <c r="Y36" s="14" t="str">
        <f>VLOOKUP(A:A,[2]ДОРОГИ!$A:$BX,24,0)</f>
        <v>федеральная</v>
      </c>
      <c r="Z36" s="14" t="str">
        <f>VLOOKUP(A:A,[2]ДОРОГИ!$A:$BX,25,0)</f>
        <v>Р-21</v>
      </c>
      <c r="AA36" s="16" t="str">
        <f>VLOOKUP($A:$A,'[3]данные ру Грузы'!$A:$CC,10,0)</f>
        <v>Группа В</v>
      </c>
      <c r="AB36" s="16">
        <f>VLOOKUP($A:$A,'[3]данные ру Грузы'!$A:$CC,11,0)</f>
        <v>7</v>
      </c>
      <c r="AC36" s="16" t="str">
        <f>VLOOKUP($A:$A,'[3]данные ру Грузы'!$A:$CC,13,0)</f>
        <v>Сухопутный</v>
      </c>
      <c r="AD36" s="16" t="str">
        <f>VLOOKUP($A:$A,'[3]данные ру Грузы'!$A:$CC,12,0)</f>
        <v>Западный</v>
      </c>
      <c r="AE36" s="16">
        <f>VLOOKUP(A:A,[2]Данные_УА!$A:$BF,37,0)</f>
        <v>0</v>
      </c>
      <c r="AF36" s="16">
        <f>VLOOKUP(A:A,[2]Данные_УА!$A:$BF,41,0)</f>
        <v>0</v>
      </c>
      <c r="AG36" s="16">
        <f>VLOOKUP(A:A,[2]Данные_УА!$A:$BF,45,0)</f>
        <v>0</v>
      </c>
      <c r="AH36" s="16">
        <f>VLOOKUP(A:A,[2]Данные_УА!$A:$BF,49,0)</f>
        <v>100</v>
      </c>
      <c r="AI36" s="16">
        <f>VLOOKUP(A:A,[2]Данные_УА!$A:$BF,53,0)</f>
        <v>300</v>
      </c>
      <c r="AJ36" s="16">
        <f>VLOOKUP(A:A,[2]Данные_УА!$A:$BF,57,0)</f>
        <v>0</v>
      </c>
      <c r="AK36" s="17">
        <f>VLOOKUP(A:A,[2]Данные_УА!$A:$BF,38,0)</f>
        <v>0</v>
      </c>
      <c r="AL36" s="17">
        <f>VLOOKUP(A:A,[2]Данные_УА!$A:$BF,42,0)</f>
        <v>0</v>
      </c>
      <c r="AM36" s="17">
        <f>VLOOKUP(A:A,[2]Данные_УА!$A:$BF,46,0)</f>
        <v>0</v>
      </c>
      <c r="AN36" s="17">
        <f>VLOOKUP(A:A,[2]Данные_УА!$A:$BF,50,0)</f>
        <v>36500</v>
      </c>
      <c r="AO36" s="17">
        <f>VLOOKUP(A:A,[2]Данные_УА!$A:$BF,54,0)</f>
        <v>109500</v>
      </c>
      <c r="AP36" s="18">
        <f>VLOOKUP(A:A,[2]Данные_УА!$A:$BF,58,0)</f>
        <v>0</v>
      </c>
      <c r="AQ36" s="19">
        <f>VLOOKUP($A:$A,'[3]данные ру ТС'!$A:$CZ,22,0)</f>
        <v>890</v>
      </c>
      <c r="AR36" s="19">
        <f>VLOOKUP($A:$A,'[3]данные ру ТС'!$A:$CZ,27,0)</f>
        <v>2822</v>
      </c>
      <c r="AS36" s="19">
        <f>VLOOKUP($A:$A,'[3]данные ру ТС'!$A:$CZ,32,0)</f>
        <v>110557</v>
      </c>
      <c r="AT36" s="19">
        <f>VLOOKUP($A:$A,'[3]данные ру ТС'!$A:$CZ,33,0)</f>
        <v>114269</v>
      </c>
      <c r="AU36" s="19">
        <f>VLOOKUP($A:$A,'[3]данные ру ТС'!$A:$CZ,38,0)</f>
        <v>861</v>
      </c>
      <c r="AV36" s="19">
        <f>VLOOKUP($A:$A,'[3]данные ру ТС'!$A:$CZ,43,0)</f>
        <v>2512</v>
      </c>
      <c r="AW36" s="19">
        <f>VLOOKUP($A:$A,'[3]данные ру ТС'!$A:$CZ,48,0)</f>
        <v>106295</v>
      </c>
      <c r="AX36" s="19">
        <f>VLOOKUP($A:$A,'[3]данные ру ТС'!$A:$CZ,49,0)</f>
        <v>109668</v>
      </c>
      <c r="AY36" s="19">
        <f>VLOOKUP($A:$A,'[3]данные ру ТС'!$A:$CZ,54,0)</f>
        <v>928</v>
      </c>
      <c r="AZ36" s="19">
        <f>VLOOKUP($A:$A,'[3]данные ру ТС'!$A:$CZ,59,0)</f>
        <v>2279</v>
      </c>
      <c r="BA36" s="19">
        <f>VLOOKUP($A:$A,'[3]данные ру ТС'!$A:$CZ,64,0)</f>
        <v>110052</v>
      </c>
      <c r="BB36" s="19">
        <f>VLOOKUP($A:$A,'[3]данные ру ТС'!$A:$CZ,65,0)</f>
        <v>113259</v>
      </c>
      <c r="BC36" s="19">
        <f>VLOOKUP($A:$A,'[3]данные ру ТС'!$A:$CZ,78,0)</f>
        <v>791</v>
      </c>
      <c r="BD36" s="19">
        <f>VLOOKUP($A:$A,'[3]данные ру ТС'!$A:$CZ,83,0)</f>
        <v>1071</v>
      </c>
      <c r="BE36" s="19">
        <f>VLOOKUP($A:$A,'[3]данные ру ТС'!$A:$CZ,88,0)</f>
        <v>21439</v>
      </c>
      <c r="BF36" s="19">
        <f>VLOOKUP($A:$A,'[3]данные ру ТС'!$A:$CZ,89,0)</f>
        <v>23301</v>
      </c>
      <c r="BG36" s="19">
        <f>VLOOKUP($A:$A,'[3]данные ру ТС'!$A:$FD,126,0)</f>
        <v>813</v>
      </c>
      <c r="BH36" s="19">
        <f>VLOOKUP($A:$A,'[3]данные ру ТС'!$A:$FD,127,0)</f>
        <v>1047</v>
      </c>
      <c r="BI36" s="19">
        <f>VLOOKUP($A:$A,'[3]данные ру ТС'!$A:$FD,128,0)</f>
        <v>1771</v>
      </c>
      <c r="BJ36" s="19">
        <f>VLOOKUP($A:$A,'[3]данные ру ТС'!$A:$FD,129,0)</f>
        <v>3631</v>
      </c>
      <c r="BK36" s="19">
        <f>VLOOKUP($A:$A,'[3]данные ру ТС'!$A:$FD,142,0)</f>
        <v>897</v>
      </c>
      <c r="BL36" s="19">
        <f>VLOOKUP($A:$A,'[3]данные ру ТС'!$A:$FD,155,0)</f>
        <v>1579</v>
      </c>
      <c r="BM36" s="19">
        <f>VLOOKUP($A:$A,'[3]данные ру ТС'!$A:$FW,168,0)</f>
        <v>16873</v>
      </c>
      <c r="BN36" s="19">
        <f>Таблица2[[#This Row],[ЛТС 2022 (факт)]]+Таблица2[[#This Row],[ПТС 2022 (факт)]]+Таблица2[[#This Row],[ГТС 2022 (факт)]]</f>
        <v>19349</v>
      </c>
      <c r="BO36" s="20">
        <f>VLOOKUP($A:$A,'[3]данные ру ФЛ'!$A:$DL,27,0)</f>
        <v>270316</v>
      </c>
      <c r="BP36" s="20">
        <f>VLOOKUP($A:$A,'[3]данные ру ФЛ'!$A:$DL,40,0)</f>
        <v>257666</v>
      </c>
      <c r="BQ36" s="20">
        <f>VLOOKUP($A:$A,'[3]данные ру ФЛ'!$A:$DL,53,0)</f>
        <v>267895</v>
      </c>
      <c r="BR36" s="20">
        <f>VLOOKUP($A:$A,'[3]данные ру ФЛ'!$A:$DL,74,0)</f>
        <v>61369</v>
      </c>
      <c r="BS36" s="20">
        <f>VLOOKUP($A:$A,'[3]данные ру ФЛ'!$A:$DL,95,0)</f>
        <v>15079</v>
      </c>
      <c r="BT36" s="20">
        <f>VLOOKUP($A:$A,'[3]данные ру ФЛ'!$A:$DL,116,0)</f>
        <v>54498</v>
      </c>
      <c r="BU36" s="21">
        <f>VLOOKUP($A:$A,'[3]данные ру Грузы'!$A:$CR,31,0)</f>
        <v>2280.0810000000001</v>
      </c>
      <c r="BV36" s="21">
        <f>VLOOKUP($A:$A,'[3]данные ру Грузы'!$A:$CR,44,0)</f>
        <v>2945.4159999999997</v>
      </c>
      <c r="BW36" s="21">
        <f>VLOOKUP($A:$A,'[3]данные ру Грузы'!$A:$CR,57,0)</f>
        <v>3417.326</v>
      </c>
      <c r="BX36" s="21">
        <f>VLOOKUP($A:$A,'[3]данные ру Грузы'!$A:$CR,70,0)</f>
        <v>3790.4319999999998</v>
      </c>
      <c r="BY36" s="21">
        <f>VLOOKUP($A:$A,'[3]данные ру Грузы'!$A:$CR,83,0)</f>
        <v>3664.2000000000003</v>
      </c>
      <c r="BZ36" s="21">
        <f>VLOOKUP($A:$A,'[3]данные ру Грузы'!$A:$CR,96,0)</f>
        <v>7259.8389999999999</v>
      </c>
      <c r="CA36" s="22" t="str">
        <f>VLOOKUP(A:A,[2]Данные_УА!$A:$BO,60,0)</f>
        <v>да</v>
      </c>
      <c r="CB36" s="23" t="str">
        <f>VLOOKUP(A:A,[2]Данные_УА!$A:$BO,61,0)</f>
        <v>да</v>
      </c>
      <c r="CC36" s="23" t="str">
        <f>VLOOKUP(A:A,[2]Данные_УА!$A:$BO,62,0)</f>
        <v>да</v>
      </c>
      <c r="CD36" s="23" t="str">
        <f>VLOOKUP(A:A,[2]Данные_УА!$A:$BO,63,0)</f>
        <v>да</v>
      </c>
      <c r="CE36" s="23" t="str">
        <f>VLOOKUP(A:A,[2]Данные_УА!$A:$BO,64,0)</f>
        <v>да</v>
      </c>
      <c r="CF36" s="23" t="str">
        <f>VLOOKUP(A:A,[2]Данные_УА!$A:$BO,65,0)</f>
        <v>да</v>
      </c>
    </row>
    <row r="37" spans="1:84" s="12" customFormat="1" ht="11.25" x14ac:dyDescent="0.2">
      <c r="A37" s="12" t="s">
        <v>359</v>
      </c>
      <c r="B37" s="12" t="str">
        <f>VLOOKUP(A:A,[1]Перечень_ПП!$A:$X,3,0)</f>
        <v>Читинский</v>
      </c>
      <c r="C37" s="13" t="str">
        <f>VLOOKUP(A:A,[1]Перечень_ПП!$A:$X,4,0)</f>
        <v>ВПП</v>
      </c>
      <c r="D37" s="13" t="str">
        <f>VLOOKUP(A:A,[1]Перечень_ПП!$A:$X,5,0)</f>
        <v>ВПП</v>
      </c>
      <c r="E37" s="12" t="str">
        <f>VLOOKUP(A:A,[1]Перечень_ПП!$A:$X,6,0)</f>
        <v>Братск</v>
      </c>
      <c r="F37" s="12" t="str">
        <f>VLOOKUP(A:A,[1]Перечень_ПП!$A:$X,23,0)</f>
        <v>установлен</v>
      </c>
      <c r="G37" s="13" t="str">
        <f>VLOOKUP(A:A,[1]Перечень_ПП!$A:$X,21,0)</f>
        <v>да</v>
      </c>
      <c r="H37" s="13" t="s">
        <v>524</v>
      </c>
      <c r="I37" s="14" t="str">
        <f>VLOOKUP(A:A,[1]Перечень_ПП!$A:$X,22,0)</f>
        <v>функционирует</v>
      </c>
      <c r="J37" s="15" t="str">
        <f>VLOOKUP(A:A,[2]Данные_УА!$A:$BF,24,0)</f>
        <v>круглосуточно</v>
      </c>
      <c r="K37" s="13" t="str">
        <f>VLOOKUP(A:A,[1]Перечень_ПП!$A:$X,7,0)</f>
        <v>воздушный</v>
      </c>
      <c r="L37" s="13" t="str">
        <f>VLOOKUP(A:A,[1]Перечень_ПП!$A:$X,8,0)</f>
        <v>не определен</v>
      </c>
      <c r="M37" s="13" t="str">
        <f>VLOOKUP(A:A,[1]Перечень_ПП!$A:$X,9,0)</f>
        <v>грузо-пассажирский</v>
      </c>
      <c r="N37" s="13" t="str">
        <f>VLOOKUP(A:A,[1]Перечень_ПП!$A:$X,10,0)</f>
        <v>постоянный</v>
      </c>
      <c r="O37" s="13" t="str">
        <f>VLOOKUP(A:A,[1]Перечень_ПП!$A:$X,11,0)</f>
        <v>многосторонний</v>
      </c>
      <c r="P37" s="13" t="str">
        <f>VLOOKUP(A:A,[1]Перечень_ПП!$A:$X,12,0)</f>
        <v>не определен</v>
      </c>
      <c r="Q37" s="13" t="str">
        <f>VLOOKUP(A:A,[1]Перечень_ПП!$A:$X,13,0)</f>
        <v>нет</v>
      </c>
      <c r="R37" s="13" t="str">
        <f>VLOOKUP(A:A,[1]Перечень_ПП!$A:$X,14,0)</f>
        <v>нет</v>
      </c>
      <c r="S37" s="13" t="str">
        <f>VLOOKUP(A:A,[1]Перечень_ПП!$A:$X,15,0)</f>
        <v>нет</v>
      </c>
      <c r="T37" s="13" t="str">
        <f>VLOOKUP(A:A,[1]Перечень_ПП!$A:$X,16,0)</f>
        <v>не применимо</v>
      </c>
      <c r="U37" s="12" t="str">
        <f>VLOOKUP(A:A,[1]Перечень_ПП!$A:$X,17,0)</f>
        <v>не применимо</v>
      </c>
      <c r="V37" s="13" t="str">
        <f>VLOOKUP(A:A,[1]Перечень_ПП!$A:$X,18,0)</f>
        <v>СФО</v>
      </c>
      <c r="W37" s="12" t="str">
        <f>VLOOKUP(A:A,[1]Перечень_ПП!$A:$X,19,0)</f>
        <v>Иркутская область</v>
      </c>
      <c r="X37" s="14" t="str">
        <f>VLOOKUP(A:A,[1]Перечень_ПП!$A:$X,20,0)</f>
        <v>Иркутская область, г. Братск-11, аэропорт, здание международного сектора</v>
      </c>
      <c r="Y37" s="14">
        <f>VLOOKUP(A:A,[2]ДОРОГИ!$A:$BX,24,0)</f>
        <v>0</v>
      </c>
      <c r="Z37" s="14">
        <f>VLOOKUP(A:A,[2]ДОРОГИ!$A:$BX,25,0)</f>
        <v>0</v>
      </c>
      <c r="AA37" s="16" t="str">
        <f>VLOOKUP($A:$A,'[3]данные ру Грузы'!$A:$CC,10,0)</f>
        <v>Группа С</v>
      </c>
      <c r="AB37" s="16">
        <f>VLOOKUP($A:$A,'[3]данные ру Грузы'!$A:$CC,11,0)</f>
        <v>210</v>
      </c>
      <c r="AC37" s="16" t="str">
        <f>VLOOKUP($A:$A,'[3]данные ру Грузы'!$A:$CC,13,0)</f>
        <v>Не является признаком отнесения к МТК</v>
      </c>
      <c r="AD37" s="16" t="str">
        <f>VLOOKUP($A:$A,'[3]данные ру Грузы'!$A:$CC,12,0)</f>
        <v>Не является признаком отнесения к МТК</v>
      </c>
      <c r="AE37" s="16">
        <f>VLOOKUP(A:A,[2]Данные_УА!$A:$BF,37,0)</f>
        <v>0</v>
      </c>
      <c r="AF37" s="16">
        <f>VLOOKUP(A:A,[2]Данные_УА!$A:$BF,41,0)</f>
        <v>0</v>
      </c>
      <c r="AG37" s="16">
        <f>VLOOKUP(A:A,[2]Данные_УА!$A:$BF,45,0)</f>
        <v>0</v>
      </c>
      <c r="AH37" s="16">
        <f>VLOOKUP(A:A,[2]Данные_УА!$A:$BF,49,0)</f>
        <v>0</v>
      </c>
      <c r="AI37" s="16">
        <f>VLOOKUP(A:A,[2]Данные_УА!$A:$BF,53,0)</f>
        <v>0</v>
      </c>
      <c r="AJ37" s="16">
        <f>VLOOKUP(A:A,[2]Данные_УА!$A:$BF,57,0)</f>
        <v>0</v>
      </c>
      <c r="AK37" s="17">
        <f>VLOOKUP(A:A,[2]Данные_УА!$A:$BF,38,0)</f>
        <v>0</v>
      </c>
      <c r="AL37" s="17">
        <f>VLOOKUP(A:A,[2]Данные_УА!$A:$BF,42,0)</f>
        <v>0</v>
      </c>
      <c r="AM37" s="17">
        <f>VLOOKUP(A:A,[2]Данные_УА!$A:$BF,46,0)</f>
        <v>0</v>
      </c>
      <c r="AN37" s="17">
        <f>VLOOKUP(A:A,[2]Данные_УА!$A:$BF,50,0)</f>
        <v>0</v>
      </c>
      <c r="AO37" s="17">
        <f>VLOOKUP(A:A,[2]Данные_УА!$A:$BF,54,0)</f>
        <v>0</v>
      </c>
      <c r="AP37" s="18">
        <f>VLOOKUP(A:A,[2]Данные_УА!$A:$BF,58,0)</f>
        <v>0</v>
      </c>
      <c r="AQ37" s="19">
        <f>VLOOKUP($A:$A,'[3]данные ру ТС'!$A:$CZ,22,0)</f>
        <v>6</v>
      </c>
      <c r="AR37" s="19">
        <f>VLOOKUP($A:$A,'[3]данные ру ТС'!$A:$CZ,27,0)</f>
        <v>11</v>
      </c>
      <c r="AS37" s="19">
        <f>VLOOKUP($A:$A,'[3]данные ру ТС'!$A:$CZ,32,0)</f>
        <v>0</v>
      </c>
      <c r="AT37" s="19">
        <f>VLOOKUP($A:$A,'[3]данные ру ТС'!$A:$CZ,33,0)</f>
        <v>17</v>
      </c>
      <c r="AU37" s="19">
        <f>VLOOKUP($A:$A,'[3]данные ру ТС'!$A:$CZ,38,0)</f>
        <v>1</v>
      </c>
      <c r="AV37" s="19">
        <f>VLOOKUP($A:$A,'[3]данные ру ТС'!$A:$CZ,43,0)</f>
        <v>3</v>
      </c>
      <c r="AW37" s="19">
        <f>VLOOKUP($A:$A,'[3]данные ру ТС'!$A:$CZ,48,0)</f>
        <v>0</v>
      </c>
      <c r="AX37" s="19">
        <f>VLOOKUP($A:$A,'[3]данные ру ТС'!$A:$CZ,49,0)</f>
        <v>4</v>
      </c>
      <c r="AY37" s="19">
        <f>VLOOKUP($A:$A,'[3]данные ру ТС'!$A:$CZ,54,0)</f>
        <v>0</v>
      </c>
      <c r="AZ37" s="19">
        <f>VLOOKUP($A:$A,'[3]данные ру ТС'!$A:$CZ,59,0)</f>
        <v>8</v>
      </c>
      <c r="BA37" s="19">
        <f>VLOOKUP($A:$A,'[3]данные ру ТС'!$A:$CZ,64,0)</f>
        <v>0</v>
      </c>
      <c r="BB37" s="19">
        <f>VLOOKUP($A:$A,'[3]данные ру ТС'!$A:$CZ,65,0)</f>
        <v>8</v>
      </c>
      <c r="BC37" s="19">
        <f>VLOOKUP($A:$A,'[3]данные ру ТС'!$A:$CZ,78,0)</f>
        <v>0</v>
      </c>
      <c r="BD37" s="19">
        <f>VLOOKUP($A:$A,'[3]данные ру ТС'!$A:$CZ,83,0)</f>
        <v>0</v>
      </c>
      <c r="BE37" s="19">
        <f>VLOOKUP($A:$A,'[3]данные ру ТС'!$A:$CZ,88,0)</f>
        <v>0</v>
      </c>
      <c r="BF37" s="19">
        <f>VLOOKUP($A:$A,'[3]данные ру ТС'!$A:$CZ,89,0)</f>
        <v>0</v>
      </c>
      <c r="BG37" s="19">
        <f>VLOOKUP($A:$A,'[3]данные ру ТС'!$A:$FD,126,0)</f>
        <v>0</v>
      </c>
      <c r="BH37" s="19">
        <f>VLOOKUP($A:$A,'[3]данные ру ТС'!$A:$FD,127,0)</f>
        <v>3</v>
      </c>
      <c r="BI37" s="19">
        <f>VLOOKUP($A:$A,'[3]данные ру ТС'!$A:$FD,128,0)</f>
        <v>0</v>
      </c>
      <c r="BJ37" s="19">
        <f>VLOOKUP($A:$A,'[3]данные ру ТС'!$A:$FD,129,0)</f>
        <v>3</v>
      </c>
      <c r="BK37" s="19">
        <f>VLOOKUP($A:$A,'[3]данные ру ТС'!$A:$FD,142,0)</f>
        <v>0</v>
      </c>
      <c r="BL37" s="19">
        <f>VLOOKUP($A:$A,'[3]данные ру ТС'!$A:$FD,155,0)</f>
        <v>0</v>
      </c>
      <c r="BM37" s="19">
        <f>VLOOKUP($A:$A,'[3]данные ру ТС'!$A:$FW,168,0)</f>
        <v>0</v>
      </c>
      <c r="BN37" s="19">
        <f>Таблица2[[#This Row],[ЛТС 2022 (факт)]]+Таблица2[[#This Row],[ПТС 2022 (факт)]]+Таблица2[[#This Row],[ГТС 2022 (факт)]]</f>
        <v>0</v>
      </c>
      <c r="BO37" s="20">
        <f>VLOOKUP($A:$A,'[3]данные ру ФЛ'!$A:$DL,27,0)</f>
        <v>126</v>
      </c>
      <c r="BP37" s="20">
        <f>VLOOKUP($A:$A,'[3]данные ру ФЛ'!$A:$DL,40,0)</f>
        <v>58</v>
      </c>
      <c r="BQ37" s="20">
        <f>VLOOKUP($A:$A,'[3]данные ру ФЛ'!$A:$DL,53,0)</f>
        <v>172</v>
      </c>
      <c r="BR37" s="20">
        <f>VLOOKUP($A:$A,'[3]данные ру ФЛ'!$A:$DL,74,0)</f>
        <v>0</v>
      </c>
      <c r="BS37" s="20">
        <f>VLOOKUP($A:$A,'[3]данные ру ФЛ'!$A:$DL,95,0)</f>
        <v>19</v>
      </c>
      <c r="BT37" s="20">
        <f>VLOOKUP($A:$A,'[3]данные ру ФЛ'!$A:$DL,116,0)</f>
        <v>0</v>
      </c>
      <c r="BU37" s="21">
        <f>VLOOKUP($A:$A,'[3]данные ру Грузы'!$A:$CR,31,0)</f>
        <v>35.58</v>
      </c>
      <c r="BV37" s="21">
        <f>VLOOKUP($A:$A,'[3]данные ру Грузы'!$A:$CR,44,0)</f>
        <v>14.6</v>
      </c>
      <c r="BW37" s="21">
        <f>VLOOKUP($A:$A,'[3]данные ру Грузы'!$A:$CR,57,0)</f>
        <v>0</v>
      </c>
      <c r="BX37" s="21">
        <f>VLOOKUP($A:$A,'[3]данные ру Грузы'!$A:$CR,70,0)</f>
        <v>0</v>
      </c>
      <c r="BY37" s="21">
        <f>VLOOKUP($A:$A,'[3]данные ру Грузы'!$A:$CR,83,0)</f>
        <v>34.158000000000001</v>
      </c>
      <c r="BZ37" s="21">
        <f>VLOOKUP($A:$A,'[3]данные ру Грузы'!$A:$CR,96,0)</f>
        <v>0</v>
      </c>
      <c r="CA37" s="22" t="str">
        <f>VLOOKUP(A:A,[2]Данные_УА!$A:$BO,60,0)</f>
        <v>да</v>
      </c>
      <c r="CB37" s="23" t="str">
        <f>VLOOKUP(A:A,[2]Данные_УА!$A:$BO,61,0)</f>
        <v>да</v>
      </c>
      <c r="CC37" s="23" t="str">
        <f>VLOOKUP(A:A,[2]Данные_УА!$A:$BO,62,0)</f>
        <v>да</v>
      </c>
      <c r="CD37" s="23" t="str">
        <f>VLOOKUP(A:A,[2]Данные_УА!$A:$BO,63,0)</f>
        <v>да</v>
      </c>
      <c r="CE37" s="23" t="str">
        <f>VLOOKUP(A:A,[2]Данные_УА!$A:$BO,64,0)</f>
        <v>да</v>
      </c>
      <c r="CF37" s="23" t="str">
        <f>VLOOKUP(A:A,[2]Данные_УА!$A:$BO,65,0)</f>
        <v>нет</v>
      </c>
    </row>
    <row r="38" spans="1:84" s="12" customFormat="1" ht="11.25" x14ac:dyDescent="0.2">
      <c r="A38" s="12" t="s">
        <v>188</v>
      </c>
      <c r="B38" s="12" t="str">
        <f>VLOOKUP(A:A,[1]Перечень_ПП!$A:$X,3,0)</f>
        <v>Псковский</v>
      </c>
      <c r="C38" s="13" t="str">
        <f>VLOOKUP(A:A,[1]Перечень_ПП!$A:$X,4,0)</f>
        <v>АПП</v>
      </c>
      <c r="D38" s="13" t="str">
        <f>VLOOKUP(A:A,[1]Перечень_ПП!$A:$X,5,0)</f>
        <v>ДАПП</v>
      </c>
      <c r="E38" s="12" t="str">
        <f>VLOOKUP(A:A,[1]Перечень_ПП!$A:$X,6,0)</f>
        <v>Брунишево</v>
      </c>
      <c r="F38" s="12" t="str">
        <f>VLOOKUP(A:A,[1]Перечень_ПП!$A:$X,23,0)</f>
        <v>установлен</v>
      </c>
      <c r="G38" s="13" t="str">
        <f>VLOOKUP(A:A,[1]Перечень_ПП!$A:$X,21,0)</f>
        <v>да</v>
      </c>
      <c r="H38" s="13" t="s">
        <v>524</v>
      </c>
      <c r="I38" s="14" t="str">
        <f>VLOOKUP(A:A,[1]Перечень_ПП!$A:$X,22,0)</f>
        <v>функционирует</v>
      </c>
      <c r="J38" s="15" t="str">
        <f>VLOOKUP(A:A,[2]Данные_УА!$A:$BF,24,0)</f>
        <v>с 8.00 до 20.00</v>
      </c>
      <c r="K38" s="13" t="str">
        <f>VLOOKUP(A:A,[1]Перечень_ПП!$A:$X,7,0)</f>
        <v>автомобильный</v>
      </c>
      <c r="L38" s="13" t="str">
        <f>VLOOKUP(A:A,[1]Перечень_ПП!$A:$X,8,0)</f>
        <v>не определен</v>
      </c>
      <c r="M38" s="13" t="str">
        <f>VLOOKUP(A:A,[1]Перечень_ПП!$A:$X,9,0)</f>
        <v>пассажирский</v>
      </c>
      <c r="N38" s="13" t="str">
        <f>VLOOKUP(A:A,[1]Перечень_ПП!$A:$X,10,0)</f>
        <v>постоянный</v>
      </c>
      <c r="O38" s="13" t="str">
        <f>VLOOKUP(A:A,[1]Перечень_ПП!$A:$X,11,0)</f>
        <v>двусторонний</v>
      </c>
      <c r="P38" s="13" t="str">
        <f>VLOOKUP(A:A,[1]Перечень_ПП!$A:$X,12,0)</f>
        <v>не определен</v>
      </c>
      <c r="Q38" s="13" t="str">
        <f>VLOOKUP(A:A,[1]Перечень_ПП!$A:$X,13,0)</f>
        <v>нет</v>
      </c>
      <c r="R38" s="13" t="str">
        <f>VLOOKUP(A:A,[1]Перечень_ПП!$A:$X,14,0)</f>
        <v>нет</v>
      </c>
      <c r="S38" s="13" t="str">
        <f>VLOOKUP(A:A,[1]Перечень_ПП!$A:$X,15,0)</f>
        <v>нет</v>
      </c>
      <c r="T38" s="13" t="str">
        <f>VLOOKUP(A:A,[1]Перечень_ПП!$A:$X,16,0)</f>
        <v>Латвийская Республика</v>
      </c>
      <c r="U38" s="12" t="str">
        <f>VLOOKUP(A:A,[1]Перечень_ПП!$A:$X,17,0)</f>
        <v>Педедзе</v>
      </c>
      <c r="V38" s="13" t="str">
        <f>VLOOKUP(A:A,[1]Перечень_ПП!$A:$X,18,0)</f>
        <v>СЗФО</v>
      </c>
      <c r="W38" s="12" t="str">
        <f>VLOOKUP(A:A,[1]Перечень_ПП!$A:$X,19,0)</f>
        <v>Псковская область</v>
      </c>
      <c r="X38" s="14" t="str">
        <f>VLOOKUP(A:A,[1]Перечень_ПП!$A:$X,20,0)</f>
        <v>Псковская область, Печорский район, Лавровская волость, д. Брунишево, 6-й км. дороги Лавры-Алуксне</v>
      </c>
      <c r="Y38" s="14" t="str">
        <f>VLOOKUP(A:A,[2]ДОРОГИ!$A:$BX,24,0)</f>
        <v>региональная</v>
      </c>
      <c r="Z38" s="14" t="str">
        <f>VLOOKUP(A:A,[2]ДОРОГИ!$A:$BX,25,0)</f>
        <v>58 ОП РЗ 58К-339 Лавры - граница с Латвийской Республикой</v>
      </c>
      <c r="AA38" s="16" t="str">
        <f>VLOOKUP($A:$A,'[3]данные ру Грузы'!$A:$CC,10,0)</f>
        <v>Группа С</v>
      </c>
      <c r="AB38" s="16">
        <f>VLOOKUP($A:$A,'[3]данные ру Грузы'!$A:$CC,11,0)</f>
        <v>137</v>
      </c>
      <c r="AC38" s="16" t="str">
        <f>VLOOKUP($A:$A,'[3]данные ру Грузы'!$A:$CC,13,0)</f>
        <v>Не является признаком отнесения к МТК</v>
      </c>
      <c r="AD38" s="16" t="str">
        <f>VLOOKUP($A:$A,'[3]данные ру Грузы'!$A:$CC,12,0)</f>
        <v>Не является признаком отнесения к МТК</v>
      </c>
      <c r="AE38" s="16">
        <f>VLOOKUP(A:A,[2]Данные_УА!$A:$BF,37,0)</f>
        <v>0</v>
      </c>
      <c r="AF38" s="16">
        <f>VLOOKUP(A:A,[2]Данные_УА!$A:$BF,41,0)</f>
        <v>0</v>
      </c>
      <c r="AG38" s="16">
        <f>VLOOKUP(A:A,[2]Данные_УА!$A:$BF,45,0)</f>
        <v>0</v>
      </c>
      <c r="AH38" s="16">
        <f>VLOOKUP(A:A,[2]Данные_УА!$A:$BF,49,0)</f>
        <v>0</v>
      </c>
      <c r="AI38" s="16">
        <f>VLOOKUP(A:A,[2]Данные_УА!$A:$BF,53,0)</f>
        <v>0</v>
      </c>
      <c r="AJ38" s="16">
        <f>VLOOKUP(A:A,[2]Данные_УА!$A:$BF,57,0)</f>
        <v>0</v>
      </c>
      <c r="AK38" s="17">
        <f>VLOOKUP(A:A,[2]Данные_УА!$A:$BF,38,0)</f>
        <v>0</v>
      </c>
      <c r="AL38" s="17">
        <f>VLOOKUP(A:A,[2]Данные_УА!$A:$BF,42,0)</f>
        <v>0</v>
      </c>
      <c r="AM38" s="17">
        <f>VLOOKUP(A:A,[2]Данные_УА!$A:$BF,46,0)</f>
        <v>0</v>
      </c>
      <c r="AN38" s="17">
        <f>VLOOKUP(A:A,[2]Данные_УА!$A:$BF,50,0)</f>
        <v>0</v>
      </c>
      <c r="AO38" s="17">
        <f>VLOOKUP(A:A,[2]Данные_УА!$A:$BF,54,0)</f>
        <v>0</v>
      </c>
      <c r="AP38" s="18">
        <f>VLOOKUP(A:A,[2]Данные_УА!$A:$BF,58,0)</f>
        <v>0</v>
      </c>
      <c r="AQ38" s="19">
        <f>VLOOKUP($A:$A,'[3]данные ру ТС'!$A:$CZ,22,0)</f>
        <v>0</v>
      </c>
      <c r="AR38" s="19">
        <f>VLOOKUP($A:$A,'[3]данные ру ТС'!$A:$CZ,27,0)</f>
        <v>1184</v>
      </c>
      <c r="AS38" s="19">
        <f>VLOOKUP($A:$A,'[3]данные ру ТС'!$A:$CZ,32,0)</f>
        <v>30653</v>
      </c>
      <c r="AT38" s="19">
        <f>VLOOKUP($A:$A,'[3]данные ру ТС'!$A:$CZ,33,0)</f>
        <v>31837</v>
      </c>
      <c r="AU38" s="19">
        <f>VLOOKUP($A:$A,'[3]данные ру ТС'!$A:$CZ,38,0)</f>
        <v>0</v>
      </c>
      <c r="AV38" s="19">
        <f>VLOOKUP($A:$A,'[3]данные ру ТС'!$A:$CZ,43,0)</f>
        <v>982</v>
      </c>
      <c r="AW38" s="19">
        <f>VLOOKUP($A:$A,'[3]данные ру ТС'!$A:$CZ,48,0)</f>
        <v>34100</v>
      </c>
      <c r="AX38" s="19">
        <f>VLOOKUP($A:$A,'[3]данные ру ТС'!$A:$CZ,49,0)</f>
        <v>35082</v>
      </c>
      <c r="AY38" s="19">
        <f>VLOOKUP($A:$A,'[3]данные ру ТС'!$A:$CZ,54,0)</f>
        <v>0</v>
      </c>
      <c r="AZ38" s="19">
        <f>VLOOKUP($A:$A,'[3]данные ру ТС'!$A:$CZ,59,0)</f>
        <v>1346</v>
      </c>
      <c r="BA38" s="19">
        <f>VLOOKUP($A:$A,'[3]данные ру ТС'!$A:$CZ,64,0)</f>
        <v>36102</v>
      </c>
      <c r="BB38" s="19">
        <f>VLOOKUP($A:$A,'[3]данные ру ТС'!$A:$CZ,65,0)</f>
        <v>37448</v>
      </c>
      <c r="BC38" s="19">
        <f>VLOOKUP($A:$A,'[3]данные ру ТС'!$A:$CZ,78,0)</f>
        <v>0</v>
      </c>
      <c r="BD38" s="19">
        <f>VLOOKUP($A:$A,'[3]данные ру ТС'!$A:$CZ,83,0)</f>
        <v>243</v>
      </c>
      <c r="BE38" s="19">
        <f>VLOOKUP($A:$A,'[3]данные ру ТС'!$A:$CZ,88,0)</f>
        <v>7830</v>
      </c>
      <c r="BF38" s="19">
        <f>VLOOKUP($A:$A,'[3]данные ру ТС'!$A:$CZ,89,0)</f>
        <v>8073</v>
      </c>
      <c r="BG38" s="19">
        <f>VLOOKUP($A:$A,'[3]данные ру ТС'!$A:$FD,126,0)</f>
        <v>0</v>
      </c>
      <c r="BH38" s="19">
        <f>VLOOKUP($A:$A,'[3]данные ру ТС'!$A:$FD,127,0)</f>
        <v>0</v>
      </c>
      <c r="BI38" s="19">
        <f>VLOOKUP($A:$A,'[3]данные ру ТС'!$A:$FD,128,0)</f>
        <v>368</v>
      </c>
      <c r="BJ38" s="19">
        <f>VLOOKUP($A:$A,'[3]данные ру ТС'!$A:$FD,129,0)</f>
        <v>368</v>
      </c>
      <c r="BK38" s="19">
        <f>VLOOKUP($A:$A,'[3]данные ру ТС'!$A:$FD,142,0)</f>
        <v>0</v>
      </c>
      <c r="BL38" s="19">
        <f>VLOOKUP($A:$A,'[3]данные ру ТС'!$A:$FD,155,0)</f>
        <v>366</v>
      </c>
      <c r="BM38" s="19">
        <f>VLOOKUP($A:$A,'[3]данные ру ТС'!$A:$FW,168,0)</f>
        <v>3884</v>
      </c>
      <c r="BN38" s="19">
        <f>Таблица2[[#This Row],[ЛТС 2022 (факт)]]+Таблица2[[#This Row],[ПТС 2022 (факт)]]+Таблица2[[#This Row],[ГТС 2022 (факт)]]</f>
        <v>4250</v>
      </c>
      <c r="BO38" s="20">
        <f>VLOOKUP($A:$A,'[3]данные ру ФЛ'!$A:$DL,27,0)</f>
        <v>44676</v>
      </c>
      <c r="BP38" s="20">
        <f>VLOOKUP($A:$A,'[3]данные ру ФЛ'!$A:$DL,40,0)</f>
        <v>49107</v>
      </c>
      <c r="BQ38" s="20">
        <f>VLOOKUP($A:$A,'[3]данные ру ФЛ'!$A:$DL,53,0)</f>
        <v>52430</v>
      </c>
      <c r="BR38" s="20">
        <f>VLOOKUP($A:$A,'[3]данные ру ФЛ'!$A:$DL,74,0)</f>
        <v>11594</v>
      </c>
      <c r="BS38" s="20">
        <f>VLOOKUP($A:$A,'[3]данные ру ФЛ'!$A:$DL,95,0)</f>
        <v>816</v>
      </c>
      <c r="BT38" s="20">
        <f>VLOOKUP($A:$A,'[3]данные ру ФЛ'!$A:$DL,116,0)</f>
        <v>7773</v>
      </c>
      <c r="BU38" s="21">
        <f>VLOOKUP($A:$A,'[3]данные ру Грузы'!$A:$CR,31,0)</f>
        <v>0</v>
      </c>
      <c r="BV38" s="21">
        <f>VLOOKUP($A:$A,'[3]данные ру Грузы'!$A:$CR,44,0)</f>
        <v>0</v>
      </c>
      <c r="BW38" s="21">
        <f>VLOOKUP($A:$A,'[3]данные ру Грузы'!$A:$CR,57,0)</f>
        <v>0</v>
      </c>
      <c r="BX38" s="21">
        <f>VLOOKUP($A:$A,'[3]данные ру Грузы'!$A:$CR,70,0)</f>
        <v>0</v>
      </c>
      <c r="BY38" s="21">
        <f>VLOOKUP($A:$A,'[3]данные ру Грузы'!$A:$CR,83,0)</f>
        <v>0</v>
      </c>
      <c r="BZ38" s="21">
        <f>VLOOKUP($A:$A,'[3]данные ру Грузы'!$A:$CR,96,0)</f>
        <v>0</v>
      </c>
      <c r="CA38" s="22" t="str">
        <f>VLOOKUP(A:A,[2]Данные_УА!$A:$BO,60,0)</f>
        <v>да</v>
      </c>
      <c r="CB38" s="23" t="str">
        <f>VLOOKUP(A:A,[2]Данные_УА!$A:$BO,61,0)</f>
        <v>да</v>
      </c>
      <c r="CC38" s="23" t="str">
        <f>VLOOKUP(A:A,[2]Данные_УА!$A:$BO,62,0)</f>
        <v>нет</v>
      </c>
      <c r="CD38" s="23" t="str">
        <f>VLOOKUP(A:A,[2]Данные_УА!$A:$BO,63,0)</f>
        <v>нет</v>
      </c>
      <c r="CE38" s="23" t="str">
        <f>VLOOKUP(A:A,[2]Данные_УА!$A:$BO,64,0)</f>
        <v>нет</v>
      </c>
      <c r="CF38" s="23" t="str">
        <f>VLOOKUP(A:A,[2]Данные_УА!$A:$BO,65,0)</f>
        <v>да</v>
      </c>
    </row>
    <row r="39" spans="1:84" s="12" customFormat="1" ht="11.25" x14ac:dyDescent="0.2">
      <c r="A39" s="12" t="s">
        <v>222</v>
      </c>
      <c r="B39" s="12" t="str">
        <f>VLOOKUP(A:A,[1]Перечень_ПП!$A:$X,3,0)</f>
        <v>Санкт-Петербургский</v>
      </c>
      <c r="C39" s="13" t="str">
        <f>VLOOKUP(A:A,[1]Перечень_ПП!$A:$X,4,0)</f>
        <v>АПП</v>
      </c>
      <c r="D39" s="13" t="str">
        <f>VLOOKUP(A:A,[1]Перечень_ПП!$A:$X,5,0)</f>
        <v>МАПП</v>
      </c>
      <c r="E39" s="12" t="str">
        <f>VLOOKUP(A:A,[1]Перечень_ПП!$A:$X,6,0)</f>
        <v>Брусничное</v>
      </c>
      <c r="F39" s="12" t="str">
        <f>VLOOKUP(A:A,[1]Перечень_ПП!$A:$X,23,0)</f>
        <v>установлен</v>
      </c>
      <c r="G39" s="13" t="str">
        <f>VLOOKUP(A:A,[1]Перечень_ПП!$A:$X,21,0)</f>
        <v>да</v>
      </c>
      <c r="H39" s="13" t="s">
        <v>523</v>
      </c>
      <c r="I39" s="14" t="str">
        <f>VLOOKUP(A:A,[1]Перечень_ПП!$A:$X,22,0)</f>
        <v>функционирует</v>
      </c>
      <c r="J39" s="15" t="str">
        <f>VLOOKUP(A:A,[2]Данные_УА!$A:$BF,24,0)</f>
        <v>круглосуточно,технологические перерывы с 07.45 до 08.00 и с 19.45 до 20.00</v>
      </c>
      <c r="K39" s="13" t="str">
        <f>VLOOKUP(A:A,[1]Перечень_ПП!$A:$X,7,0)</f>
        <v>автомобильный</v>
      </c>
      <c r="L39" s="13" t="str">
        <f>VLOOKUP(A:A,[1]Перечень_ПП!$A:$X,8,0)</f>
        <v>не определен</v>
      </c>
      <c r="M39" s="13" t="str">
        <f>VLOOKUP(A:A,[1]Перечень_ПП!$A:$X,9,0)</f>
        <v>грузо-пассажирский</v>
      </c>
      <c r="N39" s="13" t="str">
        <f>VLOOKUP(A:A,[1]Перечень_ПП!$A:$X,10,0)</f>
        <v>постоянный</v>
      </c>
      <c r="O39" s="13" t="str">
        <f>VLOOKUP(A:A,[1]Перечень_ПП!$A:$X,11,0)</f>
        <v>многосторонний</v>
      </c>
      <c r="P39" s="13" t="str">
        <f>VLOOKUP(A:A,[1]Перечень_ПП!$A:$X,12,0)</f>
        <v>не определен</v>
      </c>
      <c r="Q39" s="13" t="str">
        <f>VLOOKUP(A:A,[1]Перечень_ПП!$A:$X,13,0)</f>
        <v>да</v>
      </c>
      <c r="R39" s="13" t="str">
        <f>VLOOKUP(A:A,[1]Перечень_ПП!$A:$X,14,0)</f>
        <v>да</v>
      </c>
      <c r="S39" s="13" t="str">
        <f>VLOOKUP(A:A,[1]Перечень_ПП!$A:$X,15,0)</f>
        <v>да</v>
      </c>
      <c r="T39" s="13" t="str">
        <f>VLOOKUP(A:A,[1]Перечень_ПП!$A:$X,16,0)</f>
        <v>Финляндская Республика</v>
      </c>
      <c r="U39" s="12" t="str">
        <f>VLOOKUP(A:A,[1]Перечень_ПП!$A:$X,17,0)</f>
        <v>Нуямаа</v>
      </c>
      <c r="V39" s="13" t="str">
        <f>VLOOKUP(A:A,[1]Перечень_ПП!$A:$X,18,0)</f>
        <v>СЗФО</v>
      </c>
      <c r="W39" s="12" t="str">
        <f>VLOOKUP(A:A,[1]Перечень_ПП!$A:$X,19,0)</f>
        <v>Ленинградская область</v>
      </c>
      <c r="X39" s="14" t="str">
        <f>VLOOKUP(A:A,[1]Перечень_ПП!$A:$X,20,0)</f>
        <v>Ленинградская область, Выборгский район, 71 км автодороги Зверево-малиновка, 45 км от г. Выборга</v>
      </c>
      <c r="Y39" s="14" t="str">
        <f>VLOOKUP(A:A,[2]ДОРОГИ!$A:$BX,24,0)</f>
        <v>федеральная (региональная)</v>
      </c>
      <c r="Z39" s="14" t="str">
        <f>VLOOKUP(A:A,[2]ДОРОГИ!$A:$BX,25,0)</f>
        <v>А-181 (не доезжая и у ГГРФ)</v>
      </c>
      <c r="AA39" s="16" t="str">
        <f>VLOOKUP($A:$A,'[3]данные ру Грузы'!$A:$CC,10,0)</f>
        <v>Группа А</v>
      </c>
      <c r="AB39" s="16">
        <f>VLOOKUP($A:$A,'[3]данные ру Грузы'!$A:$CC,11,0)</f>
        <v>80</v>
      </c>
      <c r="AC39" s="16" t="str">
        <f>VLOOKUP($A:$A,'[3]данные ру Грузы'!$A:$CC,13,0)</f>
        <v>Сухопутный</v>
      </c>
      <c r="AD39" s="16" t="str">
        <f>VLOOKUP($A:$A,'[3]данные ру Грузы'!$A:$CC,12,0)</f>
        <v>Западный</v>
      </c>
      <c r="AE39" s="16">
        <f>VLOOKUP(A:A,[2]Данные_УА!$A:$BF,37,0)</f>
        <v>800</v>
      </c>
      <c r="AF39" s="16">
        <f>VLOOKUP(A:A,[2]Данные_УА!$A:$BF,41,0)</f>
        <v>100</v>
      </c>
      <c r="AG39" s="16">
        <f>VLOOKUP(A:A,[2]Данные_УА!$A:$BF,45,0)</f>
        <v>1500</v>
      </c>
      <c r="AH39" s="16">
        <f>VLOOKUP(A:A,[2]Данные_УА!$A:$BF,49,0)</f>
        <v>2400</v>
      </c>
      <c r="AI39" s="16">
        <f>VLOOKUP(A:A,[2]Данные_УА!$A:$BF,53,0)</f>
        <v>6000</v>
      </c>
      <c r="AJ39" s="16">
        <f>VLOOKUP(A:A,[2]Данные_УА!$A:$BF,57,0)</f>
        <v>0</v>
      </c>
      <c r="AK39" s="17">
        <f>VLOOKUP(A:A,[2]Данные_УА!$A:$BF,38,0)</f>
        <v>292000</v>
      </c>
      <c r="AL39" s="17">
        <f>VLOOKUP(A:A,[2]Данные_УА!$A:$BF,42,0)</f>
        <v>36500</v>
      </c>
      <c r="AM39" s="17">
        <f>VLOOKUP(A:A,[2]Данные_УА!$A:$BF,46,0)</f>
        <v>547500</v>
      </c>
      <c r="AN39" s="17">
        <f>VLOOKUP(A:A,[2]Данные_УА!$A:$BF,50,0)</f>
        <v>876000</v>
      </c>
      <c r="AO39" s="17">
        <f>VLOOKUP(A:A,[2]Данные_УА!$A:$BF,54,0)</f>
        <v>2190000</v>
      </c>
      <c r="AP39" s="18">
        <f>VLOOKUP(A:A,[2]Данные_УА!$A:$BF,58,0)</f>
        <v>0</v>
      </c>
      <c r="AQ39" s="19">
        <f>VLOOKUP($A:$A,'[3]данные ру ТС'!$A:$CZ,22,0)</f>
        <v>114795</v>
      </c>
      <c r="AR39" s="19">
        <f>VLOOKUP($A:$A,'[3]данные ру ТС'!$A:$CZ,27,0)</f>
        <v>13587</v>
      </c>
      <c r="AS39" s="19">
        <f>VLOOKUP($A:$A,'[3]данные ру ТС'!$A:$CZ,32,0)</f>
        <v>883233</v>
      </c>
      <c r="AT39" s="19">
        <f>VLOOKUP($A:$A,'[3]данные ру ТС'!$A:$CZ,33,0)</f>
        <v>1011615</v>
      </c>
      <c r="AU39" s="19">
        <f>VLOOKUP($A:$A,'[3]данные ру ТС'!$A:$CZ,38,0)</f>
        <v>133526</v>
      </c>
      <c r="AV39" s="19">
        <f>VLOOKUP($A:$A,'[3]данные ру ТС'!$A:$CZ,43,0)</f>
        <v>14497</v>
      </c>
      <c r="AW39" s="19">
        <f>VLOOKUP($A:$A,'[3]данные ру ТС'!$A:$CZ,48,0)</f>
        <v>873748</v>
      </c>
      <c r="AX39" s="19">
        <f>VLOOKUP($A:$A,'[3]данные ру ТС'!$A:$CZ,49,0)</f>
        <v>1021771</v>
      </c>
      <c r="AY39" s="19">
        <f>VLOOKUP($A:$A,'[3]данные ру ТС'!$A:$CZ,54,0)</f>
        <v>140233</v>
      </c>
      <c r="AZ39" s="19">
        <f>VLOOKUP($A:$A,'[3]данные ру ТС'!$A:$CZ,59,0)</f>
        <v>18952</v>
      </c>
      <c r="BA39" s="19">
        <f>VLOOKUP($A:$A,'[3]данные ру ТС'!$A:$CZ,64,0)</f>
        <v>872796</v>
      </c>
      <c r="BB39" s="19">
        <f>VLOOKUP($A:$A,'[3]данные ру ТС'!$A:$CZ,65,0)</f>
        <v>1031981</v>
      </c>
      <c r="BC39" s="19">
        <f>VLOOKUP($A:$A,'[3]данные ру ТС'!$A:$CZ,78,0)</f>
        <v>137223</v>
      </c>
      <c r="BD39" s="19">
        <f>VLOOKUP($A:$A,'[3]данные ру ТС'!$A:$CZ,83,0)</f>
        <v>4042</v>
      </c>
      <c r="BE39" s="19">
        <f>VLOOKUP($A:$A,'[3]данные ру ТС'!$A:$CZ,88,0)</f>
        <v>183977</v>
      </c>
      <c r="BF39" s="19">
        <f>VLOOKUP($A:$A,'[3]данные ру ТС'!$A:$CZ,89,0)</f>
        <v>325242</v>
      </c>
      <c r="BG39" s="19">
        <f>VLOOKUP($A:$A,'[3]данные ру ТС'!$A:$FD,126,0)</f>
        <v>145735</v>
      </c>
      <c r="BH39" s="19">
        <f>VLOOKUP($A:$A,'[3]данные ру ТС'!$A:$FD,127,0)</f>
        <v>401</v>
      </c>
      <c r="BI39" s="19">
        <f>VLOOKUP($A:$A,'[3]данные ру ТС'!$A:$FD,128,0)</f>
        <v>70959</v>
      </c>
      <c r="BJ39" s="19">
        <f>VLOOKUP($A:$A,'[3]данные ру ТС'!$A:$FD,129,0)</f>
        <v>217095</v>
      </c>
      <c r="BK39" s="19">
        <f>VLOOKUP($A:$A,'[3]данные ру ТС'!$A:$FD,142,0)</f>
        <v>51600</v>
      </c>
      <c r="BL39" s="19">
        <f>VLOOKUP($A:$A,'[3]данные ру ТС'!$A:$FD,155,0)</f>
        <v>1973</v>
      </c>
      <c r="BM39" s="19">
        <f>VLOOKUP($A:$A,'[3]данные ру ТС'!$A:$FW,168,0)</f>
        <v>200169</v>
      </c>
      <c r="BN39" s="19">
        <f>Таблица2[[#This Row],[ЛТС 2022 (факт)]]+Таблица2[[#This Row],[ПТС 2022 (факт)]]+Таблица2[[#This Row],[ГТС 2022 (факт)]]</f>
        <v>253742</v>
      </c>
      <c r="BO39" s="20">
        <f>VLOOKUP($A:$A,'[3]данные ру ФЛ'!$A:$DL,27,0)</f>
        <v>2676976</v>
      </c>
      <c r="BP39" s="20">
        <f>VLOOKUP($A:$A,'[3]данные ру ФЛ'!$A:$DL,40,0)</f>
        <v>2719574</v>
      </c>
      <c r="BQ39" s="20">
        <f>VLOOKUP($A:$A,'[3]данные ру ФЛ'!$A:$DL,53,0)</f>
        <v>3062042</v>
      </c>
      <c r="BR39" s="20">
        <f>VLOOKUP($A:$A,'[3]данные ру ФЛ'!$A:$DL,74,0)</f>
        <v>744276</v>
      </c>
      <c r="BS39" s="20">
        <f>VLOOKUP($A:$A,'[3]данные ру ФЛ'!$A:$DL,95,0)</f>
        <v>275525</v>
      </c>
      <c r="BT39" s="20">
        <f>VLOOKUP($A:$A,'[3]данные ру ФЛ'!$A:$DL,116,0)</f>
        <v>479978</v>
      </c>
      <c r="BU39" s="21">
        <f>VLOOKUP($A:$A,'[3]данные ру Грузы'!$A:$CR,31,0)</f>
        <v>998064.94</v>
      </c>
      <c r="BV39" s="21">
        <f>VLOOKUP($A:$A,'[3]данные ру Грузы'!$A:$CR,44,0)</f>
        <v>1382029.1</v>
      </c>
      <c r="BW39" s="21">
        <f>VLOOKUP($A:$A,'[3]данные ру Грузы'!$A:$CR,57,0)</f>
        <v>1500685.0825549897</v>
      </c>
      <c r="BX39" s="21">
        <f>VLOOKUP($A:$A,'[3]данные ру Грузы'!$A:$CR,70,0)</f>
        <v>1606988.93</v>
      </c>
      <c r="BY39" s="21">
        <f>VLOOKUP($A:$A,'[3]данные ру Грузы'!$A:$CR,83,0)</f>
        <v>1591370</v>
      </c>
      <c r="BZ39" s="21">
        <f>VLOOKUP($A:$A,'[3]данные ру Грузы'!$A:$CR,96,0)</f>
        <v>515135</v>
      </c>
      <c r="CA39" s="22" t="str">
        <f>VLOOKUP(A:A,[2]Данные_УА!$A:$BO,60,0)</f>
        <v>да</v>
      </c>
      <c r="CB39" s="23" t="str">
        <f>VLOOKUP(A:A,[2]Данные_УА!$A:$BO,61,0)</f>
        <v>да</v>
      </c>
      <c r="CC39" s="23" t="str">
        <f>VLOOKUP(A:A,[2]Данные_УА!$A:$BO,62,0)</f>
        <v>да</v>
      </c>
      <c r="CD39" s="23" t="str">
        <f>VLOOKUP(A:A,[2]Данные_УА!$A:$BO,63,0)</f>
        <v>да</v>
      </c>
      <c r="CE39" s="23" t="str">
        <f>VLOOKUP(A:A,[2]Данные_УА!$A:$BO,64,0)</f>
        <v>да</v>
      </c>
      <c r="CF39" s="23" t="str">
        <f>VLOOKUP(A:A,[2]Данные_УА!$A:$BO,65,0)</f>
        <v>да</v>
      </c>
    </row>
    <row r="40" spans="1:84" s="12" customFormat="1" ht="11.25" x14ac:dyDescent="0.2">
      <c r="A40" s="12" t="s">
        <v>241</v>
      </c>
      <c r="B40" s="12" t="str">
        <f>VLOOKUP(A:A,[1]Перечень_ПП!$A:$X,3,0)</f>
        <v>Санкт-Петербургский</v>
      </c>
      <c r="C40" s="13" t="str">
        <f>VLOOKUP(A:A,[1]Перечень_ПП!$A:$X,4,0)</f>
        <v>МПП</v>
      </c>
      <c r="D40" s="13" t="str">
        <f>VLOOKUP(A:A,[1]Перечень_ПП!$A:$X,5,0)</f>
        <v>МПП</v>
      </c>
      <c r="E40" s="12" t="str">
        <f>VLOOKUP(A:A,[1]Перечень_ПП!$A:$X,6,0)</f>
        <v>Брусничное (Сайменский канал)</v>
      </c>
      <c r="F40" s="12" t="str">
        <f>VLOOKUP(A:A,[1]Перечень_ПП!$A:$X,23,0)</f>
        <v>установлен</v>
      </c>
      <c r="G40" s="13" t="str">
        <f>VLOOKUP(A:A,[1]Перечень_ПП!$A:$X,21,0)</f>
        <v>да</v>
      </c>
      <c r="H40" s="13" t="s">
        <v>524</v>
      </c>
      <c r="I40" s="14" t="str">
        <f>VLOOKUP(A:A,[1]Перечень_ПП!$A:$X,22,0)</f>
        <v>функционирует</v>
      </c>
      <c r="J40" s="15" t="str">
        <f>VLOOKUP(A:A,[2]Данные_УА!$A:$BF,24,0)</f>
        <v>круглосуточно</v>
      </c>
      <c r="K40" s="13" t="str">
        <f>VLOOKUP(A:A,[1]Перечень_ПП!$A:$X,7,0)</f>
        <v>морской</v>
      </c>
      <c r="L40" s="13" t="str">
        <f>VLOOKUP(A:A,[1]Перечень_ПП!$A:$X,8,0)</f>
        <v>не определен</v>
      </c>
      <c r="M40" s="13" t="str">
        <f>VLOOKUP(A:A,[1]Перечень_ПП!$A:$X,9,0)</f>
        <v>грузо-пассажирский</v>
      </c>
      <c r="N40" s="13" t="str">
        <f>VLOOKUP(A:A,[1]Перечень_ПП!$A:$X,10,0)</f>
        <v>сезонный</v>
      </c>
      <c r="O40" s="13" t="str">
        <f>VLOOKUP(A:A,[1]Перечень_ПП!$A:$X,11,0)</f>
        <v>многосторонний</v>
      </c>
      <c r="P40" s="13" t="str">
        <f>VLOOKUP(A:A,[1]Перечень_ПП!$A:$X,12,0)</f>
        <v>не определен</v>
      </c>
      <c r="Q40" s="13" t="str">
        <f>VLOOKUP(A:A,[1]Перечень_ПП!$A:$X,13,0)</f>
        <v>нет</v>
      </c>
      <c r="R40" s="13" t="str">
        <f>VLOOKUP(A:A,[1]Перечень_ПП!$A:$X,14,0)</f>
        <v>нет</v>
      </c>
      <c r="S40" s="13" t="str">
        <f>VLOOKUP(A:A,[1]Перечень_ПП!$A:$X,15,0)</f>
        <v>нет</v>
      </c>
      <c r="T40" s="13" t="str">
        <f>VLOOKUP(A:A,[1]Перечень_ПП!$A:$X,16,0)</f>
        <v>Финляндская Республика</v>
      </c>
      <c r="U40" s="12" t="str">
        <f>VLOOKUP(A:A,[1]Перечень_ПП!$A:$X,17,0)</f>
        <v>Нуямаа</v>
      </c>
      <c r="V40" s="13" t="str">
        <f>VLOOKUP(A:A,[1]Перечень_ПП!$A:$X,18,0)</f>
        <v>СЗФО</v>
      </c>
      <c r="W40" s="12" t="str">
        <f>VLOOKUP(A:A,[1]Перечень_ПП!$A:$X,19,0)</f>
        <v>Ленинградская область</v>
      </c>
      <c r="X40" s="14" t="str">
        <f>VLOOKUP(A:A,[1]Перечень_ПП!$A:$X,20,0)</f>
        <v>Ленинградская область, Выборгский район, расположен на территории шлюза № 1 «Брусничное» (таможенный контроль) и шлюза № 5 «Пялли» Сацменского канала (пограничный контроль) (Ленирнградская область, Выборгский район, автодорога Зверево-Малиновка) на участке Российско-Финской границы</v>
      </c>
      <c r="Y40" s="14">
        <f>VLOOKUP(A:A,[2]ДОРОГИ!$A:$BX,24,0)</f>
        <v>0</v>
      </c>
      <c r="Z40" s="14">
        <f>VLOOKUP(A:A,[2]ДОРОГИ!$A:$BX,25,0)</f>
        <v>0</v>
      </c>
      <c r="AA40" s="16" t="str">
        <f>VLOOKUP($A:$A,'[3]данные ру Грузы'!$A:$CC,10,0)</f>
        <v>Группа В</v>
      </c>
      <c r="AB40" s="16">
        <f>VLOOKUP($A:$A,'[3]данные ру Грузы'!$A:$CC,11,0)</f>
        <v>49</v>
      </c>
      <c r="AC40" s="16" t="str">
        <f>VLOOKUP($A:$A,'[3]данные ру Грузы'!$A:$CC,13,0)</f>
        <v>Морской</v>
      </c>
      <c r="AD40" s="16" t="str">
        <f>VLOOKUP($A:$A,'[3]данные ру Грузы'!$A:$CC,12,0)</f>
        <v>Западный</v>
      </c>
      <c r="AE40" s="16">
        <f>VLOOKUP(A:A,[2]Данные_УА!$A:$BF,37,0)</f>
        <v>0</v>
      </c>
      <c r="AF40" s="16">
        <f>VLOOKUP(A:A,[2]Данные_УА!$A:$BF,41,0)</f>
        <v>0</v>
      </c>
      <c r="AG40" s="16">
        <f>VLOOKUP(A:A,[2]Данные_УА!$A:$BF,45,0)</f>
        <v>0</v>
      </c>
      <c r="AH40" s="16">
        <f>VLOOKUP(A:A,[2]Данные_УА!$A:$BF,49,0)</f>
        <v>0</v>
      </c>
      <c r="AI40" s="16">
        <f>VLOOKUP(A:A,[2]Данные_УА!$A:$BF,53,0)</f>
        <v>0</v>
      </c>
      <c r="AJ40" s="16">
        <f>VLOOKUP(A:A,[2]Данные_УА!$A:$BF,57,0)</f>
        <v>0</v>
      </c>
      <c r="AK40" s="17">
        <f>VLOOKUP(A:A,[2]Данные_УА!$A:$BF,38,0)</f>
        <v>0</v>
      </c>
      <c r="AL40" s="17">
        <f>VLOOKUP(A:A,[2]Данные_УА!$A:$BF,42,0)</f>
        <v>0</v>
      </c>
      <c r="AM40" s="17">
        <f>VLOOKUP(A:A,[2]Данные_УА!$A:$BF,46,0)</f>
        <v>0</v>
      </c>
      <c r="AN40" s="17">
        <f>VLOOKUP(A:A,[2]Данные_УА!$A:$BF,50,0)</f>
        <v>0</v>
      </c>
      <c r="AO40" s="17">
        <f>VLOOKUP(A:A,[2]Данные_УА!$A:$BF,54,0)</f>
        <v>0</v>
      </c>
      <c r="AP40" s="18">
        <f>VLOOKUP(A:A,[2]Данные_УА!$A:$BF,58,0)</f>
        <v>0</v>
      </c>
      <c r="AQ40" s="19">
        <f>VLOOKUP($A:$A,'[3]данные ру ТС'!$A:$CZ,22,0)</f>
        <v>538</v>
      </c>
      <c r="AR40" s="19">
        <f>VLOOKUP($A:$A,'[3]данные ру ТС'!$A:$CZ,27,0)</f>
        <v>1023</v>
      </c>
      <c r="AS40" s="19">
        <f>VLOOKUP($A:$A,'[3]данные ру ТС'!$A:$CZ,32,0)</f>
        <v>0</v>
      </c>
      <c r="AT40" s="19">
        <f>VLOOKUP($A:$A,'[3]данные ру ТС'!$A:$CZ,33,0)</f>
        <v>1561</v>
      </c>
      <c r="AU40" s="19">
        <f>VLOOKUP($A:$A,'[3]данные ру ТС'!$A:$CZ,38,0)</f>
        <v>598</v>
      </c>
      <c r="AV40" s="19">
        <f>VLOOKUP($A:$A,'[3]данные ру ТС'!$A:$CZ,43,0)</f>
        <v>1062</v>
      </c>
      <c r="AW40" s="19">
        <f>VLOOKUP($A:$A,'[3]данные ру ТС'!$A:$CZ,48,0)</f>
        <v>0</v>
      </c>
      <c r="AX40" s="19">
        <f>VLOOKUP($A:$A,'[3]данные ру ТС'!$A:$CZ,49,0)</f>
        <v>1660</v>
      </c>
      <c r="AY40" s="19">
        <f>VLOOKUP($A:$A,'[3]данные ру ТС'!$A:$CZ,54,0)</f>
        <v>1452</v>
      </c>
      <c r="AZ40" s="19">
        <f>VLOOKUP($A:$A,'[3]данные ру ТС'!$A:$CZ,59,0)</f>
        <v>111</v>
      </c>
      <c r="BA40" s="19">
        <f>VLOOKUP($A:$A,'[3]данные ру ТС'!$A:$CZ,64,0)</f>
        <v>0</v>
      </c>
      <c r="BB40" s="19">
        <f>VLOOKUP($A:$A,'[3]данные ру ТС'!$A:$CZ,65,0)</f>
        <v>1563</v>
      </c>
      <c r="BC40" s="19">
        <f>VLOOKUP($A:$A,'[3]данные ру ТС'!$A:$CZ,78,0)</f>
        <v>612</v>
      </c>
      <c r="BD40" s="19">
        <f>VLOOKUP($A:$A,'[3]данные ру ТС'!$A:$CZ,83,0)</f>
        <v>85</v>
      </c>
      <c r="BE40" s="19">
        <f>VLOOKUP($A:$A,'[3]данные ру ТС'!$A:$CZ,88,0)</f>
        <v>0</v>
      </c>
      <c r="BF40" s="19">
        <f>VLOOKUP($A:$A,'[3]данные ру ТС'!$A:$CZ,89,0)</f>
        <v>697</v>
      </c>
      <c r="BG40" s="19">
        <f>VLOOKUP($A:$A,'[3]данные ру ТС'!$A:$FD,126,0)</f>
        <v>694</v>
      </c>
      <c r="BH40" s="19">
        <f>VLOOKUP($A:$A,'[3]данные ру ТС'!$A:$FD,127,0)</f>
        <v>261</v>
      </c>
      <c r="BI40" s="19">
        <f>VLOOKUP($A:$A,'[3]данные ру ТС'!$A:$FD,128,0)</f>
        <v>0</v>
      </c>
      <c r="BJ40" s="19">
        <f>VLOOKUP($A:$A,'[3]данные ру ТС'!$A:$FD,129,0)</f>
        <v>955</v>
      </c>
      <c r="BK40" s="19">
        <f>VLOOKUP($A:$A,'[3]данные ру ТС'!$A:$FD,142,0)</f>
        <v>38</v>
      </c>
      <c r="BL40" s="19">
        <f>VLOOKUP($A:$A,'[3]данные ру ТС'!$A:$FD,155,0)</f>
        <v>16</v>
      </c>
      <c r="BM40" s="19">
        <f>VLOOKUP($A:$A,'[3]данные ру ТС'!$A:$FW,168,0)</f>
        <v>0</v>
      </c>
      <c r="BN40" s="19">
        <f>Таблица2[[#This Row],[ЛТС 2022 (факт)]]+Таблица2[[#This Row],[ПТС 2022 (факт)]]+Таблица2[[#This Row],[ГТС 2022 (факт)]]</f>
        <v>54</v>
      </c>
      <c r="BO40" s="20">
        <f>VLOOKUP($A:$A,'[3]данные ру ФЛ'!$A:$DL,27,0)</f>
        <v>9916</v>
      </c>
      <c r="BP40" s="20">
        <f>VLOOKUP($A:$A,'[3]данные ру ФЛ'!$A:$DL,40,0)</f>
        <v>10574</v>
      </c>
      <c r="BQ40" s="20">
        <f>VLOOKUP($A:$A,'[3]данные ру ФЛ'!$A:$DL,53,0)</f>
        <v>9359</v>
      </c>
      <c r="BR40" s="20">
        <f>VLOOKUP($A:$A,'[3]данные ру ФЛ'!$A:$DL,74,0)</f>
        <v>7563</v>
      </c>
      <c r="BS40" s="20">
        <f>VLOOKUP($A:$A,'[3]данные ру ФЛ'!$A:$DL,95,0)</f>
        <v>8558</v>
      </c>
      <c r="BT40" s="20">
        <f>VLOOKUP($A:$A,'[3]данные ру ФЛ'!$A:$DL,116,0)</f>
        <v>209</v>
      </c>
      <c r="BU40" s="21">
        <f>VLOOKUP($A:$A,'[3]данные ру Грузы'!$A:$CR,31,0)</f>
        <v>2243212</v>
      </c>
      <c r="BV40" s="21">
        <f>VLOOKUP($A:$A,'[3]данные ру Грузы'!$A:$CR,44,0)</f>
        <v>1753212</v>
      </c>
      <c r="BW40" s="21">
        <f>VLOOKUP($A:$A,'[3]данные ру Грузы'!$A:$CR,57,0)</f>
        <v>301413</v>
      </c>
      <c r="BX40" s="21">
        <f>VLOOKUP($A:$A,'[3]данные ру Грузы'!$A:$CR,70,0)</f>
        <v>358040</v>
      </c>
      <c r="BY40" s="21">
        <f>VLOOKUP($A:$A,'[3]данные ру Грузы'!$A:$CR,83,0)</f>
        <v>388324</v>
      </c>
      <c r="BZ40" s="21">
        <f>VLOOKUP($A:$A,'[3]данные ру Грузы'!$A:$CR,96,0)</f>
        <v>0</v>
      </c>
      <c r="CA40" s="22" t="str">
        <f>VLOOKUP(A:A,[2]Данные_УА!$A:$BO,60,0)</f>
        <v>да</v>
      </c>
      <c r="CB40" s="23" t="str">
        <f>VLOOKUP(A:A,[2]Данные_УА!$A:$BO,61,0)</f>
        <v>да</v>
      </c>
      <c r="CC40" s="23" t="str">
        <f>VLOOKUP(A:A,[2]Данные_УА!$A:$BO,62,0)</f>
        <v>нет</v>
      </c>
      <c r="CD40" s="23" t="str">
        <f>VLOOKUP(A:A,[2]Данные_УА!$A:$BO,63,0)</f>
        <v>нет</v>
      </c>
      <c r="CE40" s="23" t="str">
        <f>VLOOKUP(A:A,[2]Данные_УА!$A:$BO,64,0)</f>
        <v>нет</v>
      </c>
      <c r="CF40" s="23" t="str">
        <f>VLOOKUP(A:A,[2]Данные_УА!$A:$BO,65,0)</f>
        <v>нет</v>
      </c>
    </row>
    <row r="41" spans="1:84" s="12" customFormat="1" ht="11.25" x14ac:dyDescent="0.2">
      <c r="A41" s="12" t="s">
        <v>41</v>
      </c>
      <c r="B41" s="12" t="str">
        <f>VLOOKUP(A:A,[1]Перечень_ПП!$A:$X,3,0)</f>
        <v>Брянский</v>
      </c>
      <c r="C41" s="13" t="str">
        <f>VLOOKUP(A:A,[1]Перечень_ПП!$A:$X,4,0)</f>
        <v>ВПП</v>
      </c>
      <c r="D41" s="13" t="str">
        <f>VLOOKUP(A:A,[1]Перечень_ПП!$A:$X,5,0)</f>
        <v>ВПП</v>
      </c>
      <c r="E41" s="12" t="str">
        <f>VLOOKUP(A:A,[1]Перечень_ПП!$A:$X,6,0)</f>
        <v>Брянск</v>
      </c>
      <c r="F41" s="12" t="str">
        <f>VLOOKUP(A:A,[1]Перечень_ПП!$A:$X,23,0)</f>
        <v>установлен</v>
      </c>
      <c r="G41" s="13" t="str">
        <f>VLOOKUP(A:A,[1]Перечень_ПП!$A:$X,21,0)</f>
        <v>да</v>
      </c>
      <c r="H41" s="13" t="s">
        <v>524</v>
      </c>
      <c r="I41" s="14" t="str">
        <f>VLOOKUP(A:A,[1]Перечень_ПП!$A:$X,22,0)</f>
        <v>функционирует</v>
      </c>
      <c r="J41" s="15" t="str">
        <f>VLOOKUP(A:A,[2]Данные_УА!$A:$BF,24,0)</f>
        <v>по факту прибытия международных рейсов</v>
      </c>
      <c r="K41" s="13" t="str">
        <f>VLOOKUP(A:A,[1]Перечень_ПП!$A:$X,7,0)</f>
        <v>воздушный</v>
      </c>
      <c r="L41" s="13" t="str">
        <f>VLOOKUP(A:A,[1]Перечень_ПП!$A:$X,8,0)</f>
        <v>не определен</v>
      </c>
      <c r="M41" s="13" t="str">
        <f>VLOOKUP(A:A,[1]Перечень_ПП!$A:$X,9,0)</f>
        <v>грузо-пассажирский</v>
      </c>
      <c r="N41" s="13" t="str">
        <f>VLOOKUP(A:A,[1]Перечень_ПП!$A:$X,10,0)</f>
        <v>работающий на нерегулярной основе</v>
      </c>
      <c r="O41" s="13" t="str">
        <f>VLOOKUP(A:A,[1]Перечень_ПП!$A:$X,11,0)</f>
        <v>многосторонний</v>
      </c>
      <c r="P41" s="13" t="str">
        <f>VLOOKUP(A:A,[1]Перечень_ПП!$A:$X,12,0)</f>
        <v>не определен</v>
      </c>
      <c r="Q41" s="13" t="str">
        <f>VLOOKUP(A:A,[1]Перечень_ПП!$A:$X,13,0)</f>
        <v>нет</v>
      </c>
      <c r="R41" s="13" t="str">
        <f>VLOOKUP(A:A,[1]Перечень_ПП!$A:$X,14,0)</f>
        <v>нет</v>
      </c>
      <c r="S41" s="13" t="str">
        <f>VLOOKUP(A:A,[1]Перечень_ПП!$A:$X,15,0)</f>
        <v>нет</v>
      </c>
      <c r="T41" s="13" t="str">
        <f>VLOOKUP(A:A,[1]Перечень_ПП!$A:$X,16,0)</f>
        <v>не применимо</v>
      </c>
      <c r="U41" s="12" t="str">
        <f>VLOOKUP(A:A,[1]Перечень_ПП!$A:$X,17,0)</f>
        <v>не применимо</v>
      </c>
      <c r="V41" s="13" t="str">
        <f>VLOOKUP(A:A,[1]Перечень_ПП!$A:$X,18,0)</f>
        <v>ЦФО</v>
      </c>
      <c r="W41" s="12" t="str">
        <f>VLOOKUP(A:A,[1]Перечень_ПП!$A:$X,19,0)</f>
        <v>Брянская область</v>
      </c>
      <c r="X41" s="14" t="str">
        <f>VLOOKUP(A:A,[1]Перечень_ПП!$A:$X,20,0)</f>
        <v>Брянская область. Брянский район, п. Октябрьский, ул Авиаторов, д.1</v>
      </c>
      <c r="Y41" s="14">
        <f>VLOOKUP(A:A,[2]ДОРОГИ!$A:$BX,24,0)</f>
        <v>0</v>
      </c>
      <c r="Z41" s="14">
        <f>VLOOKUP(A:A,[2]ДОРОГИ!$A:$BX,25,0)</f>
        <v>0</v>
      </c>
      <c r="AA41" s="16" t="str">
        <f>VLOOKUP($A:$A,'[3]данные ру Грузы'!$A:$CC,10,0)</f>
        <v>Группа С</v>
      </c>
      <c r="AB41" s="16">
        <f>VLOOKUP($A:$A,'[3]данные ру Грузы'!$A:$CC,11,0)</f>
        <v>277</v>
      </c>
      <c r="AC41" s="16" t="str">
        <f>VLOOKUP($A:$A,'[3]данные ру Грузы'!$A:$CC,13,0)</f>
        <v>Не является признаком отнесения к МТК</v>
      </c>
      <c r="AD41" s="16" t="str">
        <f>VLOOKUP($A:$A,'[3]данные ру Грузы'!$A:$CC,12,0)</f>
        <v>Не является признаком отнесения к МТК</v>
      </c>
      <c r="AE41" s="16">
        <f>VLOOKUP(A:A,[2]Данные_УА!$A:$BF,37,0)</f>
        <v>0</v>
      </c>
      <c r="AF41" s="16">
        <f>VLOOKUP(A:A,[2]Данные_УА!$A:$BF,41,0)</f>
        <v>0</v>
      </c>
      <c r="AG41" s="16">
        <f>VLOOKUP(A:A,[2]Данные_УА!$A:$BF,45,0)</f>
        <v>0</v>
      </c>
      <c r="AH41" s="16">
        <f>VLOOKUP(A:A,[2]Данные_УА!$A:$BF,49,0)</f>
        <v>0</v>
      </c>
      <c r="AI41" s="16">
        <f>VLOOKUP(A:A,[2]Данные_УА!$A:$BF,53,0)</f>
        <v>0</v>
      </c>
      <c r="AJ41" s="16">
        <f>VLOOKUP(A:A,[2]Данные_УА!$A:$BF,57,0)</f>
        <v>0</v>
      </c>
      <c r="AK41" s="17">
        <f>VLOOKUP(A:A,[2]Данные_УА!$A:$BF,38,0)</f>
        <v>0</v>
      </c>
      <c r="AL41" s="17">
        <f>VLOOKUP(A:A,[2]Данные_УА!$A:$BF,42,0)</f>
        <v>0</v>
      </c>
      <c r="AM41" s="17">
        <f>VLOOKUP(A:A,[2]Данные_УА!$A:$BF,46,0)</f>
        <v>0</v>
      </c>
      <c r="AN41" s="17">
        <f>VLOOKUP(A:A,[2]Данные_УА!$A:$BF,50,0)</f>
        <v>0</v>
      </c>
      <c r="AO41" s="17">
        <f>VLOOKUP(A:A,[2]Данные_УА!$A:$BF,54,0)</f>
        <v>0</v>
      </c>
      <c r="AP41" s="18">
        <f>VLOOKUP(A:A,[2]Данные_УА!$A:$BF,58,0)</f>
        <v>0</v>
      </c>
      <c r="AQ41" s="19">
        <f>VLOOKUP($A:$A,'[3]данные ру ТС'!$A:$CZ,22,0)</f>
        <v>0</v>
      </c>
      <c r="AR41" s="19">
        <f>VLOOKUP($A:$A,'[3]данные ру ТС'!$A:$CZ,27,0)</f>
        <v>47</v>
      </c>
      <c r="AS41" s="19">
        <f>VLOOKUP($A:$A,'[3]данные ру ТС'!$A:$CZ,32,0)</f>
        <v>0</v>
      </c>
      <c r="AT41" s="19">
        <f>VLOOKUP($A:$A,'[3]данные ру ТС'!$A:$CZ,33,0)</f>
        <v>47</v>
      </c>
      <c r="AU41" s="19">
        <f>VLOOKUP($A:$A,'[3]данные ру ТС'!$A:$CZ,38,0)</f>
        <v>0</v>
      </c>
      <c r="AV41" s="19">
        <f>VLOOKUP($A:$A,'[3]данные ру ТС'!$A:$CZ,43,0)</f>
        <v>60</v>
      </c>
      <c r="AW41" s="19">
        <f>VLOOKUP($A:$A,'[3]данные ру ТС'!$A:$CZ,48,0)</f>
        <v>0</v>
      </c>
      <c r="AX41" s="19">
        <f>VLOOKUP($A:$A,'[3]данные ру ТС'!$A:$CZ,49,0)</f>
        <v>60</v>
      </c>
      <c r="AY41" s="19">
        <f>VLOOKUP($A:$A,'[3]данные ру ТС'!$A:$CZ,54,0)</f>
        <v>0</v>
      </c>
      <c r="AZ41" s="19">
        <f>VLOOKUP($A:$A,'[3]данные ру ТС'!$A:$CZ,59,0)</f>
        <v>54</v>
      </c>
      <c r="BA41" s="19">
        <f>VLOOKUP($A:$A,'[3]данные ру ТС'!$A:$CZ,64,0)</f>
        <v>0</v>
      </c>
      <c r="BB41" s="19">
        <f>VLOOKUP($A:$A,'[3]данные ру ТС'!$A:$CZ,65,0)</f>
        <v>54</v>
      </c>
      <c r="BC41" s="19">
        <f>VLOOKUP($A:$A,'[3]данные ру ТС'!$A:$CZ,78,0)</f>
        <v>0</v>
      </c>
      <c r="BD41" s="19">
        <f>VLOOKUP($A:$A,'[3]данные ру ТС'!$A:$CZ,83,0)</f>
        <v>25</v>
      </c>
      <c r="BE41" s="19">
        <f>VLOOKUP($A:$A,'[3]данные ру ТС'!$A:$CZ,88,0)</f>
        <v>0</v>
      </c>
      <c r="BF41" s="19">
        <f>VLOOKUP($A:$A,'[3]данные ру ТС'!$A:$CZ,89,0)</f>
        <v>25</v>
      </c>
      <c r="BG41" s="19">
        <f>VLOOKUP($A:$A,'[3]данные ру ТС'!$A:$FD,126,0)</f>
        <v>0</v>
      </c>
      <c r="BH41" s="19">
        <f>VLOOKUP($A:$A,'[3]данные ру ТС'!$A:$FD,127,0)</f>
        <v>29</v>
      </c>
      <c r="BI41" s="19">
        <f>VLOOKUP($A:$A,'[3]данные ру ТС'!$A:$FD,128,0)</f>
        <v>0</v>
      </c>
      <c r="BJ41" s="19">
        <f>VLOOKUP($A:$A,'[3]данные ру ТС'!$A:$FD,129,0)</f>
        <v>29</v>
      </c>
      <c r="BK41" s="19">
        <f>VLOOKUP($A:$A,'[3]данные ру ТС'!$A:$FD,142,0)</f>
        <v>0</v>
      </c>
      <c r="BL41" s="19">
        <f>VLOOKUP($A:$A,'[3]данные ру ТС'!$A:$FD,155,0)</f>
        <v>5</v>
      </c>
      <c r="BM41" s="19">
        <f>VLOOKUP($A:$A,'[3]данные ру ТС'!$A:$FW,168,0)</f>
        <v>0</v>
      </c>
      <c r="BN41" s="19">
        <f>Таблица2[[#This Row],[ЛТС 2022 (факт)]]+Таблица2[[#This Row],[ПТС 2022 (факт)]]+Таблица2[[#This Row],[ГТС 2022 (факт)]]</f>
        <v>5</v>
      </c>
      <c r="BO41" s="20">
        <f>VLOOKUP($A:$A,'[3]данные ру ФЛ'!$A:$DL,27,0)</f>
        <v>246</v>
      </c>
      <c r="BP41" s="20">
        <f>VLOOKUP($A:$A,'[3]данные ру ФЛ'!$A:$DL,40,0)</f>
        <v>5409</v>
      </c>
      <c r="BQ41" s="20">
        <f>VLOOKUP($A:$A,'[3]данные ру ФЛ'!$A:$DL,53,0)</f>
        <v>5091</v>
      </c>
      <c r="BR41" s="20">
        <f>VLOOKUP($A:$A,'[3]данные ру ФЛ'!$A:$DL,74,0)</f>
        <v>87</v>
      </c>
      <c r="BS41" s="20">
        <f>VLOOKUP($A:$A,'[3]данные ру ФЛ'!$A:$DL,95,0)</f>
        <v>83</v>
      </c>
      <c r="BT41" s="20">
        <f>VLOOKUP($A:$A,'[3]данные ру ФЛ'!$A:$DL,116,0)</f>
        <v>16</v>
      </c>
      <c r="BU41" s="21">
        <f>VLOOKUP($A:$A,'[3]данные ру Грузы'!$A:$CR,31,0)</f>
        <v>2.0720000000000001</v>
      </c>
      <c r="BV41" s="21">
        <f>VLOOKUP($A:$A,'[3]данные ру Грузы'!$A:$CR,44,0)</f>
        <v>3136.0499999999997</v>
      </c>
      <c r="BW41" s="21">
        <f>VLOOKUP($A:$A,'[3]данные ру Грузы'!$A:$CR,57,0)</f>
        <v>40810</v>
      </c>
      <c r="BX41" s="21">
        <f>VLOOKUP($A:$A,'[3]данные ру Грузы'!$A:$CR,70,0)</f>
        <v>0</v>
      </c>
      <c r="BY41" s="21">
        <f>VLOOKUP($A:$A,'[3]данные ру Грузы'!$A:$CR,83,0)</f>
        <v>0</v>
      </c>
      <c r="BZ41" s="21">
        <f>VLOOKUP($A:$A,'[3]данные ру Грузы'!$A:$CR,96,0)</f>
        <v>0</v>
      </c>
      <c r="CA41" s="22" t="str">
        <f>VLOOKUP(A:A,[2]Данные_УА!$A:$BO,60,0)</f>
        <v>да</v>
      </c>
      <c r="CB41" s="23" t="str">
        <f>VLOOKUP(A:A,[2]Данные_УА!$A:$BO,61,0)</f>
        <v>да</v>
      </c>
      <c r="CC41" s="23" t="str">
        <f>VLOOKUP(A:A,[2]Данные_УА!$A:$BO,62,0)</f>
        <v>да</v>
      </c>
      <c r="CD41" s="23" t="str">
        <f>VLOOKUP(A:A,[2]Данные_УА!$A:$BO,63,0)</f>
        <v>да</v>
      </c>
      <c r="CE41" s="23" t="str">
        <f>VLOOKUP(A:A,[2]Данные_УА!$A:$BO,64,0)</f>
        <v>да</v>
      </c>
      <c r="CF41" s="23" t="str">
        <f>VLOOKUP(A:A,[2]Данные_УА!$A:$BO,65,0)</f>
        <v>нет</v>
      </c>
    </row>
    <row r="42" spans="1:84" s="12" customFormat="1" ht="11.25" x14ac:dyDescent="0.2">
      <c r="A42" s="12" t="s">
        <v>36</v>
      </c>
      <c r="B42" s="12" t="str">
        <f>VLOOKUP(A:A,[1]Перечень_ПП!$A:$X,3,0)</f>
        <v>Брянский</v>
      </c>
      <c r="C42" s="13" t="str">
        <f>VLOOKUP(A:A,[1]Перечень_ПП!$A:$X,4,0)</f>
        <v>ЖДПП</v>
      </c>
      <c r="D42" s="13" t="str">
        <f>VLOOKUP(A:A,[1]Перечень_ПП!$A:$X,5,0)</f>
        <v>ЖДПП</v>
      </c>
      <c r="E42" s="12" t="str">
        <f>VLOOKUP(A:A,[1]Перечень_ПП!$A:$X,6,0)</f>
        <v>Брянск-Льговский</v>
      </c>
      <c r="F42" s="12" t="str">
        <f>VLOOKUP(A:A,[1]Перечень_ПП!$A:$X,23,0)</f>
        <v>установлен</v>
      </c>
      <c r="G42" s="13" t="str">
        <f>VLOOKUP(A:A,[1]Перечень_ПП!$A:$X,21,0)</f>
        <v>да</v>
      </c>
      <c r="H42" s="13" t="s">
        <v>524</v>
      </c>
      <c r="I42" s="14" t="str">
        <f>VLOOKUP(A:A,[1]Перечень_ПП!$A:$X,22,0)</f>
        <v>функционирует</v>
      </c>
      <c r="J42" s="15" t="str">
        <f>VLOOKUP(A:A,[2]Данные_УА!$A:$BF,24,0)</f>
        <v>круглосуточно</v>
      </c>
      <c r="K42" s="13" t="str">
        <f>VLOOKUP(A:A,[1]Перечень_ПП!$A:$X,7,0)</f>
        <v>железнодорожный</v>
      </c>
      <c r="L42" s="13" t="str">
        <f>VLOOKUP(A:A,[1]Перечень_ПП!$A:$X,8,0)</f>
        <v>не определен</v>
      </c>
      <c r="M42" s="13" t="str">
        <f>VLOOKUP(A:A,[1]Перечень_ПП!$A:$X,9,0)</f>
        <v>грузовой</v>
      </c>
      <c r="N42" s="13" t="str">
        <f>VLOOKUP(A:A,[1]Перечень_ПП!$A:$X,10,0)</f>
        <v>временный</v>
      </c>
      <c r="O42" s="13" t="str">
        <f>VLOOKUP(A:A,[1]Перечень_ПП!$A:$X,11,0)</f>
        <v>многосторонний</v>
      </c>
      <c r="P42" s="13" t="str">
        <f>VLOOKUP(A:A,[1]Перечень_ПП!$A:$X,12,0)</f>
        <v>не определен</v>
      </c>
      <c r="Q42" s="13" t="str">
        <f>VLOOKUP(A:A,[1]Перечень_ПП!$A:$X,13,0)</f>
        <v>нет</v>
      </c>
      <c r="R42" s="13" t="str">
        <f>VLOOKUP(A:A,[1]Перечень_ПП!$A:$X,14,0)</f>
        <v>да</v>
      </c>
      <c r="S42" s="13" t="str">
        <f>VLOOKUP(A:A,[1]Перечень_ПП!$A:$X,15,0)</f>
        <v>да</v>
      </c>
      <c r="T42" s="13" t="str">
        <f>VLOOKUP(A:A,[1]Перечень_ПП!$A:$X,16,0)</f>
        <v>Украина</v>
      </c>
      <c r="U42" s="12" t="str">
        <f>VLOOKUP(A:A,[1]Перечень_ПП!$A:$X,17,0)</f>
        <v>Зерново</v>
      </c>
      <c r="V42" s="13" t="str">
        <f>VLOOKUP(A:A,[1]Перечень_ПП!$A:$X,18,0)</f>
        <v>ЦФО</v>
      </c>
      <c r="W42" s="12" t="str">
        <f>VLOOKUP(A:A,[1]Перечень_ПП!$A:$X,19,0)</f>
        <v>Брянская область</v>
      </c>
      <c r="X42" s="14" t="str">
        <f>VLOOKUP(A:A,[1]Перечень_ПП!$A:$X,20,0)</f>
        <v>Брянская область, г. Брянск, ул. 2-ая Аллея, д.12</v>
      </c>
      <c r="Y42" s="14">
        <f>VLOOKUP(A:A,[2]ДОРОГИ!$A:$BX,24,0)</f>
        <v>0</v>
      </c>
      <c r="Z42" s="14">
        <f>VLOOKUP(A:A,[2]ДОРОГИ!$A:$BX,25,0)</f>
        <v>0</v>
      </c>
      <c r="AA42" s="16" t="str">
        <f>VLOOKUP($A:$A,'[3]данные ру Грузы'!$A:$CC,10,0)</f>
        <v>Группа А</v>
      </c>
      <c r="AB42" s="16">
        <f>VLOOKUP($A:$A,'[3]данные ру Грузы'!$A:$CC,11,0)</f>
        <v>25</v>
      </c>
      <c r="AC42" s="16" t="str">
        <f>VLOOKUP($A:$A,'[3]данные ру Грузы'!$A:$CC,13,0)</f>
        <v>Сухопутный</v>
      </c>
      <c r="AD42" s="16" t="str">
        <f>VLOOKUP($A:$A,'[3]данные ру Грузы'!$A:$CC,12,0)</f>
        <v>Западный</v>
      </c>
      <c r="AE42" s="16">
        <f>VLOOKUP(A:A,[2]Данные_УА!$A:$BF,37,0)</f>
        <v>0</v>
      </c>
      <c r="AF42" s="16">
        <f>VLOOKUP(A:A,[2]Данные_УА!$A:$BF,41,0)</f>
        <v>0</v>
      </c>
      <c r="AG42" s="16">
        <f>VLOOKUP(A:A,[2]Данные_УА!$A:$BF,45,0)</f>
        <v>0</v>
      </c>
      <c r="AH42" s="16">
        <f>VLOOKUP(A:A,[2]Данные_УА!$A:$BF,49,0)</f>
        <v>0</v>
      </c>
      <c r="AI42" s="16">
        <f>VLOOKUP(A:A,[2]Данные_УА!$A:$BF,53,0)</f>
        <v>0</v>
      </c>
      <c r="AJ42" s="16">
        <f>VLOOKUP(A:A,[2]Данные_УА!$A:$BF,57,0)</f>
        <v>0</v>
      </c>
      <c r="AK42" s="17">
        <f>VLOOKUP(A:A,[2]Данные_УА!$A:$BF,38,0)</f>
        <v>0</v>
      </c>
      <c r="AL42" s="17">
        <f>VLOOKUP(A:A,[2]Данные_УА!$A:$BF,42,0)</f>
        <v>0</v>
      </c>
      <c r="AM42" s="17">
        <f>VLOOKUP(A:A,[2]Данные_УА!$A:$BF,46,0)</f>
        <v>0</v>
      </c>
      <c r="AN42" s="17">
        <f>VLOOKUP(A:A,[2]Данные_УА!$A:$BF,50,0)</f>
        <v>0</v>
      </c>
      <c r="AO42" s="17">
        <f>VLOOKUP(A:A,[2]Данные_УА!$A:$BF,54,0)</f>
        <v>0</v>
      </c>
      <c r="AP42" s="18">
        <f>VLOOKUP(A:A,[2]Данные_УА!$A:$BF,58,0)</f>
        <v>0</v>
      </c>
      <c r="AQ42" s="19">
        <f>VLOOKUP($A:$A,'[3]данные ру ТС'!$A:$CZ,22,0)</f>
        <v>4891</v>
      </c>
      <c r="AR42" s="19">
        <f>VLOOKUP($A:$A,'[3]данные ру ТС'!$A:$CZ,27,0)</f>
        <v>0</v>
      </c>
      <c r="AS42" s="19">
        <f>VLOOKUP($A:$A,'[3]данные ру ТС'!$A:$CZ,32,0)</f>
        <v>0</v>
      </c>
      <c r="AT42" s="19">
        <f>VLOOKUP($A:$A,'[3]данные ру ТС'!$A:$CZ,33,0)</f>
        <v>4891</v>
      </c>
      <c r="AU42" s="19">
        <f>VLOOKUP($A:$A,'[3]данные ру ТС'!$A:$CZ,38,0)</f>
        <v>4407</v>
      </c>
      <c r="AV42" s="19">
        <f>VLOOKUP($A:$A,'[3]данные ру ТС'!$A:$CZ,43,0)</f>
        <v>0</v>
      </c>
      <c r="AW42" s="19">
        <f>VLOOKUP($A:$A,'[3]данные ру ТС'!$A:$CZ,48,0)</f>
        <v>0</v>
      </c>
      <c r="AX42" s="19">
        <f>VLOOKUP($A:$A,'[3]данные ру ТС'!$A:$CZ,49,0)</f>
        <v>4407</v>
      </c>
      <c r="AY42" s="19">
        <f>VLOOKUP($A:$A,'[3]данные ру ТС'!$A:$CZ,54,0)</f>
        <v>4244</v>
      </c>
      <c r="AZ42" s="19">
        <f>VLOOKUP($A:$A,'[3]данные ру ТС'!$A:$CZ,59,0)</f>
        <v>0</v>
      </c>
      <c r="BA42" s="19">
        <f>VLOOKUP($A:$A,'[3]данные ру ТС'!$A:$CZ,64,0)</f>
        <v>0</v>
      </c>
      <c r="BB42" s="19">
        <f>VLOOKUP($A:$A,'[3]данные ру ТС'!$A:$CZ,65,0)</f>
        <v>4244</v>
      </c>
      <c r="BC42" s="19">
        <f>VLOOKUP($A:$A,'[3]данные ру ТС'!$A:$CZ,78,0)</f>
        <v>4360</v>
      </c>
      <c r="BD42" s="19">
        <f>VLOOKUP($A:$A,'[3]данные ру ТС'!$A:$CZ,83,0)</f>
        <v>0</v>
      </c>
      <c r="BE42" s="19">
        <f>VLOOKUP($A:$A,'[3]данные ру ТС'!$A:$CZ,88,0)</f>
        <v>0</v>
      </c>
      <c r="BF42" s="19">
        <f>VLOOKUP($A:$A,'[3]данные ру ТС'!$A:$CZ,89,0)</f>
        <v>4360</v>
      </c>
      <c r="BG42" s="19">
        <f>VLOOKUP($A:$A,'[3]данные ру ТС'!$A:$FD,126,0)</f>
        <v>4282</v>
      </c>
      <c r="BH42" s="19">
        <f>VLOOKUP($A:$A,'[3]данные ру ТС'!$A:$FD,127,0)</f>
        <v>0</v>
      </c>
      <c r="BI42" s="19">
        <f>VLOOKUP($A:$A,'[3]данные ру ТС'!$A:$FD,128,0)</f>
        <v>0</v>
      </c>
      <c r="BJ42" s="19">
        <f>VLOOKUP($A:$A,'[3]данные ру ТС'!$A:$FD,129,0)</f>
        <v>4282</v>
      </c>
      <c r="BK42" s="19">
        <f>VLOOKUP($A:$A,'[3]данные ру ТС'!$A:$FD,142,0)</f>
        <v>376</v>
      </c>
      <c r="BL42" s="19">
        <f>VLOOKUP($A:$A,'[3]данные ру ТС'!$A:$FD,155,0)</f>
        <v>0</v>
      </c>
      <c r="BM42" s="19">
        <f>VLOOKUP($A:$A,'[3]данные ру ТС'!$A:$FW,168,0)</f>
        <v>0</v>
      </c>
      <c r="BN42" s="19">
        <f>Таблица2[[#This Row],[ЛТС 2022 (факт)]]+Таблица2[[#This Row],[ПТС 2022 (факт)]]+Таблица2[[#This Row],[ГТС 2022 (факт)]]</f>
        <v>376</v>
      </c>
      <c r="BO42" s="20">
        <f>VLOOKUP($A:$A,'[3]данные ру ФЛ'!$A:$DL,27,0)</f>
        <v>11870</v>
      </c>
      <c r="BP42" s="20">
        <f>VLOOKUP($A:$A,'[3]данные ру ФЛ'!$A:$DL,40,0)</f>
        <v>10681</v>
      </c>
      <c r="BQ42" s="20">
        <f>VLOOKUP($A:$A,'[3]данные ру ФЛ'!$A:$DL,53,0)</f>
        <v>9829</v>
      </c>
      <c r="BR42" s="20">
        <f>VLOOKUP($A:$A,'[3]данные ру ФЛ'!$A:$DL,74,0)</f>
        <v>9357</v>
      </c>
      <c r="BS42" s="20">
        <f>VLOOKUP($A:$A,'[3]данные ру ФЛ'!$A:$DL,95,0)</f>
        <v>8981</v>
      </c>
      <c r="BT42" s="20">
        <f>VLOOKUP($A:$A,'[3]данные ру ФЛ'!$A:$DL,116,0)</f>
        <v>814</v>
      </c>
      <c r="BU42" s="21">
        <f>VLOOKUP($A:$A,'[3]данные ру Грузы'!$A:$CR,31,0)</f>
        <v>13635623</v>
      </c>
      <c r="BV42" s="21">
        <f>VLOOKUP($A:$A,'[3]данные ру Грузы'!$A:$CR,44,0)</f>
        <v>11752386</v>
      </c>
      <c r="BW42" s="21">
        <f>VLOOKUP($A:$A,'[3]данные ру Грузы'!$A:$CR,57,0)</f>
        <v>13375725</v>
      </c>
      <c r="BX42" s="21">
        <f>VLOOKUP($A:$A,'[3]данные ру Грузы'!$A:$CR,70,0)</f>
        <v>11521516</v>
      </c>
      <c r="BY42" s="21">
        <f>VLOOKUP($A:$A,'[3]данные ру Грузы'!$A:$CR,83,0)</f>
        <v>9463308</v>
      </c>
      <c r="BZ42" s="21">
        <f>VLOOKUP($A:$A,'[3]данные ру Грузы'!$A:$CR,96,0)</f>
        <v>2124002</v>
      </c>
      <c r="CA42" s="22" t="str">
        <f>VLOOKUP(A:A,[2]Данные_УА!$A:$BO,60,0)</f>
        <v>да</v>
      </c>
      <c r="CB42" s="23" t="str">
        <f>VLOOKUP(A:A,[2]Данные_УА!$A:$BO,61,0)</f>
        <v>да</v>
      </c>
      <c r="CC42" s="23" t="str">
        <f>VLOOKUP(A:A,[2]Данные_УА!$A:$BO,62,0)</f>
        <v>да</v>
      </c>
      <c r="CD42" s="23" t="str">
        <f>VLOOKUP(A:A,[2]Данные_УА!$A:$BO,63,0)</f>
        <v>да</v>
      </c>
      <c r="CE42" s="23" t="str">
        <f>VLOOKUP(A:A,[2]Данные_УА!$A:$BO,64,0)</f>
        <v>да</v>
      </c>
      <c r="CF42" s="23" t="str">
        <f>VLOOKUP(A:A,[2]Данные_УА!$A:$BO,65,0)</f>
        <v>нет</v>
      </c>
    </row>
    <row r="43" spans="1:84" s="12" customFormat="1" ht="11.25" x14ac:dyDescent="0.2">
      <c r="A43" s="12" t="s">
        <v>37</v>
      </c>
      <c r="B43" s="12" t="str">
        <f>VLOOKUP(A:A,[1]Перечень_ПП!$A:$X,3,0)</f>
        <v>Брянский</v>
      </c>
      <c r="C43" s="13" t="str">
        <f>VLOOKUP(A:A,[1]Перечень_ПП!$A:$X,4,0)</f>
        <v>ЖДПП</v>
      </c>
      <c r="D43" s="13" t="str">
        <f>VLOOKUP(A:A,[1]Перечень_ПП!$A:$X,5,0)</f>
        <v>ЖДПП</v>
      </c>
      <c r="E43" s="12" t="str">
        <f>VLOOKUP(A:A,[1]Перечень_ПП!$A:$X,6,0)</f>
        <v>Брянск-Орловский</v>
      </c>
      <c r="F43" s="12" t="str">
        <f>VLOOKUP(A:A,[1]Перечень_ПП!$A:$X,23,0)</f>
        <v>установлен</v>
      </c>
      <c r="G43" s="13" t="str">
        <f>VLOOKUP(A:A,[1]Перечень_ПП!$A:$X,21,0)</f>
        <v>да</v>
      </c>
      <c r="H43" s="13" t="s">
        <v>524</v>
      </c>
      <c r="I43" s="14" t="str">
        <f>VLOOKUP(A:A,[1]Перечень_ПП!$A:$X,22,0)</f>
        <v>функционирует</v>
      </c>
      <c r="J43" s="15" t="str">
        <f>VLOOKUP(A:A,[2]Данные_УА!$A:$BF,24,0)</f>
        <v>круглосуточно</v>
      </c>
      <c r="K43" s="13" t="str">
        <f>VLOOKUP(A:A,[1]Перечень_ПП!$A:$X,7,0)</f>
        <v>железнодорожный</v>
      </c>
      <c r="L43" s="13" t="str">
        <f>VLOOKUP(A:A,[1]Перечень_ПП!$A:$X,8,0)</f>
        <v>не определен</v>
      </c>
      <c r="M43" s="13" t="str">
        <f>VLOOKUP(A:A,[1]Перечень_ПП!$A:$X,9,0)</f>
        <v>пассажирский</v>
      </c>
      <c r="N43" s="13" t="str">
        <f>VLOOKUP(A:A,[1]Перечень_ПП!$A:$X,10,0)</f>
        <v>временный</v>
      </c>
      <c r="O43" s="13" t="str">
        <f>VLOOKUP(A:A,[1]Перечень_ПП!$A:$X,11,0)</f>
        <v>многосторонний</v>
      </c>
      <c r="P43" s="13" t="str">
        <f>VLOOKUP(A:A,[1]Перечень_ПП!$A:$X,12,0)</f>
        <v>не определен</v>
      </c>
      <c r="Q43" s="13" t="str">
        <f>VLOOKUP(A:A,[1]Перечень_ПП!$A:$X,13,0)</f>
        <v>нет</v>
      </c>
      <c r="R43" s="13" t="str">
        <f>VLOOKUP(A:A,[1]Перечень_ПП!$A:$X,14,0)</f>
        <v>да</v>
      </c>
      <c r="S43" s="13" t="str">
        <f>VLOOKUP(A:A,[1]Перечень_ПП!$A:$X,15,0)</f>
        <v>да</v>
      </c>
      <c r="T43" s="13" t="str">
        <f>VLOOKUP(A:A,[1]Перечень_ПП!$A:$X,16,0)</f>
        <v>Украина</v>
      </c>
      <c r="U43" s="12" t="str">
        <f>VLOOKUP(A:A,[1]Перечень_ПП!$A:$X,17,0)</f>
        <v>Зерново</v>
      </c>
      <c r="V43" s="13" t="str">
        <f>VLOOKUP(A:A,[1]Перечень_ПП!$A:$X,18,0)</f>
        <v>ЦФО</v>
      </c>
      <c r="W43" s="12" t="str">
        <f>VLOOKUP(A:A,[1]Перечень_ПП!$A:$X,19,0)</f>
        <v>Брянская область</v>
      </c>
      <c r="X43" s="14" t="str">
        <f>VLOOKUP(A:A,[1]Перечень_ПП!$A:$X,20,0)</f>
        <v>Брянская область, г. Брянск, ул. Речная, 1</v>
      </c>
      <c r="Y43" s="14">
        <f>VLOOKUP(A:A,[2]ДОРОГИ!$A:$BX,24,0)</f>
        <v>0</v>
      </c>
      <c r="Z43" s="14">
        <f>VLOOKUP(A:A,[2]ДОРОГИ!$A:$BX,25,0)</f>
        <v>0</v>
      </c>
      <c r="AA43" s="16" t="str">
        <f>VLOOKUP($A:$A,'[3]данные ру Грузы'!$A:$CC,10,0)</f>
        <v>Группа С</v>
      </c>
      <c r="AB43" s="16">
        <f>VLOOKUP($A:$A,'[3]данные ру Грузы'!$A:$CC,11,0)</f>
        <v>102</v>
      </c>
      <c r="AC43" s="16" t="str">
        <f>VLOOKUP($A:$A,'[3]данные ру Грузы'!$A:$CC,13,0)</f>
        <v>Не является признаком отнесения к МТК</v>
      </c>
      <c r="AD43" s="16" t="str">
        <f>VLOOKUP($A:$A,'[3]данные ру Грузы'!$A:$CC,12,0)</f>
        <v>Не является признаком отнесения к МТК</v>
      </c>
      <c r="AE43" s="16">
        <f>VLOOKUP(A:A,[2]Данные_УА!$A:$BF,37,0)</f>
        <v>0</v>
      </c>
      <c r="AF43" s="16">
        <f>VLOOKUP(A:A,[2]Данные_УА!$A:$BF,41,0)</f>
        <v>0</v>
      </c>
      <c r="AG43" s="16">
        <f>VLOOKUP(A:A,[2]Данные_УА!$A:$BF,45,0)</f>
        <v>0</v>
      </c>
      <c r="AH43" s="16">
        <f>VLOOKUP(A:A,[2]Данные_УА!$A:$BF,49,0)</f>
        <v>0</v>
      </c>
      <c r="AI43" s="16">
        <f>VLOOKUP(A:A,[2]Данные_УА!$A:$BF,53,0)</f>
        <v>0</v>
      </c>
      <c r="AJ43" s="16">
        <f>VLOOKUP(A:A,[2]Данные_УА!$A:$BF,57,0)</f>
        <v>0</v>
      </c>
      <c r="AK43" s="17">
        <f>VLOOKUP(A:A,[2]Данные_УА!$A:$BF,38,0)</f>
        <v>0</v>
      </c>
      <c r="AL43" s="17">
        <f>VLOOKUP(A:A,[2]Данные_УА!$A:$BF,42,0)</f>
        <v>0</v>
      </c>
      <c r="AM43" s="17">
        <f>VLOOKUP(A:A,[2]Данные_УА!$A:$BF,46,0)</f>
        <v>0</v>
      </c>
      <c r="AN43" s="17">
        <f>VLOOKUP(A:A,[2]Данные_УА!$A:$BF,50,0)</f>
        <v>0</v>
      </c>
      <c r="AO43" s="17">
        <f>VLOOKUP(A:A,[2]Данные_УА!$A:$BF,54,0)</f>
        <v>0</v>
      </c>
      <c r="AP43" s="18">
        <f>VLOOKUP(A:A,[2]Данные_УА!$A:$BF,58,0)</f>
        <v>0</v>
      </c>
      <c r="AQ43" s="19">
        <f>VLOOKUP($A:$A,'[3]данные ру ТС'!$A:$CZ,22,0)</f>
        <v>376</v>
      </c>
      <c r="AR43" s="19">
        <f>VLOOKUP($A:$A,'[3]данные ру ТС'!$A:$CZ,27,0)</f>
        <v>1249</v>
      </c>
      <c r="AS43" s="19">
        <f>VLOOKUP($A:$A,'[3]данные ру ТС'!$A:$CZ,32,0)</f>
        <v>0</v>
      </c>
      <c r="AT43" s="19">
        <f>VLOOKUP($A:$A,'[3]данные ру ТС'!$A:$CZ,33,0)</f>
        <v>1625</v>
      </c>
      <c r="AU43" s="19">
        <f>VLOOKUP($A:$A,'[3]данные ру ТС'!$A:$CZ,38,0)</f>
        <v>0</v>
      </c>
      <c r="AV43" s="19">
        <f>VLOOKUP($A:$A,'[3]данные ру ТС'!$A:$CZ,43,0)</f>
        <v>2332</v>
      </c>
      <c r="AW43" s="19">
        <f>VLOOKUP($A:$A,'[3]данные ру ТС'!$A:$CZ,48,0)</f>
        <v>0</v>
      </c>
      <c r="AX43" s="19">
        <f>VLOOKUP($A:$A,'[3]данные ру ТС'!$A:$CZ,49,0)</f>
        <v>2332</v>
      </c>
      <c r="AY43" s="19">
        <f>VLOOKUP($A:$A,'[3]данные ру ТС'!$A:$CZ,54,0)</f>
        <v>0</v>
      </c>
      <c r="AZ43" s="19">
        <f>VLOOKUP($A:$A,'[3]данные ру ТС'!$A:$CZ,59,0)</f>
        <v>1926</v>
      </c>
      <c r="BA43" s="19">
        <f>VLOOKUP($A:$A,'[3]данные ру ТС'!$A:$CZ,64,0)</f>
        <v>0</v>
      </c>
      <c r="BB43" s="19">
        <f>VLOOKUP($A:$A,'[3]данные ру ТС'!$A:$CZ,65,0)</f>
        <v>1926</v>
      </c>
      <c r="BC43" s="19">
        <f>VLOOKUP($A:$A,'[3]данные ру ТС'!$A:$CZ,78,0)</f>
        <v>0</v>
      </c>
      <c r="BD43" s="19">
        <f>VLOOKUP($A:$A,'[3]данные ру ТС'!$A:$CZ,83,0)</f>
        <v>368</v>
      </c>
      <c r="BE43" s="19">
        <f>VLOOKUP($A:$A,'[3]данные ру ТС'!$A:$CZ,88,0)</f>
        <v>0</v>
      </c>
      <c r="BF43" s="19">
        <f>VLOOKUP($A:$A,'[3]данные ру ТС'!$A:$CZ,89,0)</f>
        <v>368</v>
      </c>
      <c r="BG43" s="19">
        <f>VLOOKUP($A:$A,'[3]данные ру ТС'!$A:$FD,126,0)</f>
        <v>0</v>
      </c>
      <c r="BH43" s="19">
        <f>VLOOKUP($A:$A,'[3]данные ру ТС'!$A:$FD,127,0)</f>
        <v>0</v>
      </c>
      <c r="BI43" s="19">
        <f>VLOOKUP($A:$A,'[3]данные ру ТС'!$A:$FD,128,0)</f>
        <v>0</v>
      </c>
      <c r="BJ43" s="19">
        <f>VLOOKUP($A:$A,'[3]данные ру ТС'!$A:$FD,129,0)</f>
        <v>0</v>
      </c>
      <c r="BK43" s="19">
        <f>VLOOKUP($A:$A,'[3]данные ру ТС'!$A:$FD,142,0)</f>
        <v>0</v>
      </c>
      <c r="BL43" s="19">
        <f>VLOOKUP($A:$A,'[3]данные ру ТС'!$A:$FD,155,0)</f>
        <v>0</v>
      </c>
      <c r="BM43" s="19">
        <f>VLOOKUP($A:$A,'[3]данные ру ТС'!$A:$FW,168,0)</f>
        <v>0</v>
      </c>
      <c r="BN43" s="19">
        <f>Таблица2[[#This Row],[ЛТС 2022 (факт)]]+Таблица2[[#This Row],[ПТС 2022 (факт)]]+Таблица2[[#This Row],[ГТС 2022 (факт)]]</f>
        <v>0</v>
      </c>
      <c r="BO43" s="20">
        <f>VLOOKUP($A:$A,'[3]данные ру ФЛ'!$A:$DL,27,0)</f>
        <v>658813</v>
      </c>
      <c r="BP43" s="20">
        <f>VLOOKUP($A:$A,'[3]данные ру ФЛ'!$A:$DL,40,0)</f>
        <v>765428</v>
      </c>
      <c r="BQ43" s="20">
        <f>VLOOKUP($A:$A,'[3]данные ру ФЛ'!$A:$DL,53,0)</f>
        <v>585600</v>
      </c>
      <c r="BR43" s="20">
        <f>VLOOKUP($A:$A,'[3]данные ру ФЛ'!$A:$DL,74,0)</f>
        <v>85231</v>
      </c>
      <c r="BS43" s="20">
        <f>VLOOKUP($A:$A,'[3]данные ру ФЛ'!$A:$DL,95,0)</f>
        <v>0</v>
      </c>
      <c r="BT43" s="20">
        <f>VLOOKUP($A:$A,'[3]данные ру ФЛ'!$A:$DL,116,0)</f>
        <v>0</v>
      </c>
      <c r="BU43" s="21">
        <f>VLOOKUP($A:$A,'[3]данные ру Грузы'!$A:$CR,31,0)</f>
        <v>90</v>
      </c>
      <c r="BV43" s="21">
        <f>VLOOKUP($A:$A,'[3]данные ру Грузы'!$A:$CR,44,0)</f>
        <v>0</v>
      </c>
      <c r="BW43" s="21">
        <f>VLOOKUP($A:$A,'[3]данные ру Грузы'!$A:$CR,57,0)</f>
        <v>0</v>
      </c>
      <c r="BX43" s="21">
        <f>VLOOKUP($A:$A,'[3]данные ру Грузы'!$A:$CR,70,0)</f>
        <v>0</v>
      </c>
      <c r="BY43" s="21">
        <f>VLOOKUP($A:$A,'[3]данные ру Грузы'!$A:$CR,83,0)</f>
        <v>0</v>
      </c>
      <c r="BZ43" s="21">
        <f>VLOOKUP($A:$A,'[3]данные ру Грузы'!$A:$CR,96,0)</f>
        <v>0</v>
      </c>
      <c r="CA43" s="22" t="str">
        <f>VLOOKUP(A:A,[2]Данные_УА!$A:$BO,60,0)</f>
        <v>да</v>
      </c>
      <c r="CB43" s="23" t="str">
        <f>VLOOKUP(A:A,[2]Данные_УА!$A:$BO,61,0)</f>
        <v>да</v>
      </c>
      <c r="CC43" s="23" t="str">
        <f>VLOOKUP(A:A,[2]Данные_УА!$A:$BO,62,0)</f>
        <v>да</v>
      </c>
      <c r="CD43" s="23" t="str">
        <f>VLOOKUP(A:A,[2]Данные_УА!$A:$BO,63,0)</f>
        <v>да</v>
      </c>
      <c r="CE43" s="23" t="str">
        <f>VLOOKUP(A:A,[2]Данные_УА!$A:$BO,64,0)</f>
        <v>да</v>
      </c>
      <c r="CF43" s="23" t="str">
        <f>VLOOKUP(A:A,[2]Данные_УА!$A:$BO,65,0)</f>
        <v>нет</v>
      </c>
    </row>
    <row r="44" spans="1:84" s="12" customFormat="1" ht="11.25" x14ac:dyDescent="0.2">
      <c r="A44" s="24" t="s">
        <v>1</v>
      </c>
      <c r="B44" s="25" t="str">
        <f>VLOOKUP(A:A,[1]Перечень_ПП!$A:$X,3,0)</f>
        <v>Белгородский</v>
      </c>
      <c r="C44" s="26" t="str">
        <f>VLOOKUP(A:A,[1]Перечень_ПП!$A:$X,4,0)</f>
        <v>АПП</v>
      </c>
      <c r="D44" s="26" t="str">
        <f>VLOOKUP(A:A,[1]Перечень_ПП!$A:$X,5,0)</f>
        <v>МАПП</v>
      </c>
      <c r="E44" s="25" t="str">
        <f>VLOOKUP(A:A,[1]Перечень_ПП!$A:$X,6,0)</f>
        <v>Бугаевка</v>
      </c>
      <c r="F44" s="25" t="str">
        <f>VLOOKUP(A:A,[1]Перечень_ПП!$A:$X,23,0)</f>
        <v>установлен</v>
      </c>
      <c r="G44" s="26" t="str">
        <f>VLOOKUP(A:A,[1]Перечень_ПП!$A:$X,21,0)</f>
        <v>да</v>
      </c>
      <c r="H44" s="26" t="s">
        <v>524</v>
      </c>
      <c r="I44" s="14" t="str">
        <f>VLOOKUP(A:A,[1]Перечень_ПП!$A:$X,22,0)</f>
        <v>функционирует</v>
      </c>
      <c r="J44" s="15" t="str">
        <f>VLOOKUP(A:A,[2]Данные_УА!$A:$BF,24,0)</f>
        <v>круглосуточно</v>
      </c>
      <c r="K44" s="26" t="str">
        <f>VLOOKUP(A:A,[1]Перечень_ПП!$A:$X,7,0)</f>
        <v>автомобильный</v>
      </c>
      <c r="L44" s="26" t="str">
        <f>VLOOKUP(A:A,[1]Перечень_ПП!$A:$X,8,0)</f>
        <v>не определен</v>
      </c>
      <c r="M44" s="26" t="str">
        <f>VLOOKUP(A:A,[1]Перечень_ПП!$A:$X,9,0)</f>
        <v>грузо-пассажирский</v>
      </c>
      <c r="N44" s="26" t="str">
        <f>VLOOKUP(A:A,[1]Перечень_ПП!$A:$X,10,0)</f>
        <v>постоянный</v>
      </c>
      <c r="O44" s="26" t="str">
        <f>VLOOKUP(A:A,[1]Перечень_ПП!$A:$X,11,0)</f>
        <v>многосторонний</v>
      </c>
      <c r="P44" s="26" t="str">
        <f>VLOOKUP(A:A,[1]Перечень_ПП!$A:$X,12,0)</f>
        <v>не определен</v>
      </c>
      <c r="Q44" s="26" t="str">
        <f>VLOOKUP(A:A,[1]Перечень_ПП!$A:$X,13,0)</f>
        <v>нет</v>
      </c>
      <c r="R44" s="26" t="str">
        <f>VLOOKUP(A:A,[1]Перечень_ПП!$A:$X,14,0)</f>
        <v>нет</v>
      </c>
      <c r="S44" s="26" t="str">
        <f>VLOOKUP(A:A,[1]Перечень_ПП!$A:$X,15,0)</f>
        <v>да</v>
      </c>
      <c r="T44" s="13" t="str">
        <f>VLOOKUP(A:A,[1]Перечень_ПП!$A:$X,16,0)</f>
        <v>не применимо (ЛНР)</v>
      </c>
      <c r="U44" s="12" t="str">
        <f>VLOOKUP(A:A,[1]Перечень_ПП!$A:$X,17,0)</f>
        <v>Просяное</v>
      </c>
      <c r="V44" s="26" t="str">
        <f>VLOOKUP(A:A,[1]Перечень_ПП!$A:$X,18,0)</f>
        <v>ЦФО</v>
      </c>
      <c r="W44" s="12" t="str">
        <f>VLOOKUP(A:A,[1]Перечень_ПП!$A:$X,19,0)</f>
        <v>Воронежская область</v>
      </c>
      <c r="X44" s="14" t="str">
        <f>VLOOKUP(A:A,[1]Перечень_ПП!$A:$X,20,0)</f>
        <v>Воронежская область, Кантемировский район, с. Бугаевка</v>
      </c>
      <c r="Y44" s="14" t="str">
        <f>VLOOKUP(A:A,[2]ДОРОГИ!$A:$BX,24,0)</f>
        <v>региональная</v>
      </c>
      <c r="Z44" s="14" t="str">
        <f>VLOOKUP(A:A,[2]ДОРОГИ!$A:$BX,25,0)</f>
        <v>20 ОП РЗ К В38-0 Воронеж-Луганск</v>
      </c>
      <c r="AA44" s="16" t="str">
        <f>VLOOKUP($A:$A,'[3]данные ру Грузы'!$A:$CC,10,0)</f>
        <v>Группа В</v>
      </c>
      <c r="AB44" s="16">
        <f>VLOOKUP($A:$A,'[3]данные ру Грузы'!$A:$CC,11,0)</f>
        <v>92</v>
      </c>
      <c r="AC44" s="16" t="str">
        <f>VLOOKUP($A:$A,'[3]данные ру Грузы'!$A:$CC,13,0)</f>
        <v>Сухопутный</v>
      </c>
      <c r="AD44" s="16" t="str">
        <f>VLOOKUP($A:$A,'[3]данные ру Грузы'!$A:$CC,12,0)</f>
        <v>Западный</v>
      </c>
      <c r="AE44" s="16">
        <f>VLOOKUP(A:A,[2]Данные_УА!$A:$BF,37,0)</f>
        <v>100</v>
      </c>
      <c r="AF44" s="16">
        <f>VLOOKUP(A:A,[2]Данные_УА!$A:$BF,41,0)</f>
        <v>50</v>
      </c>
      <c r="AG44" s="16">
        <f>VLOOKUP(A:A,[2]Данные_УА!$A:$BF,45,0)</f>
        <v>350</v>
      </c>
      <c r="AH44" s="16">
        <f>VLOOKUP(A:A,[2]Данные_УА!$A:$BF,49,0)</f>
        <v>500</v>
      </c>
      <c r="AI44" s="16">
        <f>VLOOKUP(A:A,[2]Данные_УА!$A:$BF,53,0)</f>
        <v>2000</v>
      </c>
      <c r="AJ44" s="16">
        <f>VLOOKUP(A:A,[2]Данные_УА!$A:$BF,57,0)</f>
        <v>0</v>
      </c>
      <c r="AK44" s="17">
        <f>VLOOKUP(A:A,[2]Данные_УА!$A:$BF,38,0)</f>
        <v>36500</v>
      </c>
      <c r="AL44" s="17">
        <f>VLOOKUP(A:A,[2]Данные_УА!$A:$BF,42,0)</f>
        <v>18250</v>
      </c>
      <c r="AM44" s="17">
        <f>VLOOKUP(A:A,[2]Данные_УА!$A:$BF,46,0)</f>
        <v>127750</v>
      </c>
      <c r="AN44" s="17">
        <f>VLOOKUP(A:A,[2]Данные_УА!$A:$BF,50,0)</f>
        <v>182500</v>
      </c>
      <c r="AO44" s="17">
        <f>VLOOKUP(A:A,[2]Данные_УА!$A:$BF,54,0)</f>
        <v>730000</v>
      </c>
      <c r="AP44" s="18">
        <f>VLOOKUP(A:A,[2]Данные_УА!$A:$BF,58,0)</f>
        <v>0</v>
      </c>
      <c r="AQ44" s="19">
        <f>VLOOKUP($A:$A,'[3]данные ру ТС'!$A:$CZ,22,0)</f>
        <v>13356</v>
      </c>
      <c r="AR44" s="19">
        <f>VLOOKUP($A:$A,'[3]данные ру ТС'!$A:$CZ,27,0)</f>
        <v>4444</v>
      </c>
      <c r="AS44" s="19">
        <f>VLOOKUP($A:$A,'[3]данные ру ТС'!$A:$CZ,32,0)</f>
        <v>60952</v>
      </c>
      <c r="AT44" s="19">
        <f>VLOOKUP($A:$A,'[3]данные ру ТС'!$A:$CZ,33,0)</f>
        <v>78752</v>
      </c>
      <c r="AU44" s="19">
        <f>VLOOKUP($A:$A,'[3]данные ру ТС'!$A:$CZ,38,0)</f>
        <v>14859</v>
      </c>
      <c r="AV44" s="19">
        <f>VLOOKUP($A:$A,'[3]данные ру ТС'!$A:$CZ,43,0)</f>
        <v>5108</v>
      </c>
      <c r="AW44" s="19">
        <f>VLOOKUP($A:$A,'[3]данные ру ТС'!$A:$CZ,48,0)</f>
        <v>69429</v>
      </c>
      <c r="AX44" s="19">
        <f>VLOOKUP($A:$A,'[3]данные ру ТС'!$A:$CZ,49,0)</f>
        <v>89396</v>
      </c>
      <c r="AY44" s="19">
        <f>VLOOKUP($A:$A,'[3]данные ру ТС'!$A:$CZ,54,0)</f>
        <v>5536</v>
      </c>
      <c r="AZ44" s="19">
        <f>VLOOKUP($A:$A,'[3]данные ру ТС'!$A:$CZ,59,0)</f>
        <v>4461</v>
      </c>
      <c r="BA44" s="19">
        <f>VLOOKUP($A:$A,'[3]данные ру ТС'!$A:$CZ,64,0)</f>
        <v>58382</v>
      </c>
      <c r="BB44" s="19">
        <f>VLOOKUP($A:$A,'[3]данные ру ТС'!$A:$CZ,65,0)</f>
        <v>68379</v>
      </c>
      <c r="BC44" s="19">
        <f>VLOOKUP($A:$A,'[3]данные ру ТС'!$A:$CZ,78,0)</f>
        <v>714</v>
      </c>
      <c r="BD44" s="19">
        <f>VLOOKUP($A:$A,'[3]данные ру ТС'!$A:$CZ,83,0)</f>
        <v>771</v>
      </c>
      <c r="BE44" s="19">
        <f>VLOOKUP($A:$A,'[3]данные ру ТС'!$A:$CZ,88,0)</f>
        <v>7627</v>
      </c>
      <c r="BF44" s="19">
        <f>VLOOKUP($A:$A,'[3]данные ру ТС'!$A:$CZ,89,0)</f>
        <v>9112</v>
      </c>
      <c r="BG44" s="19">
        <f>VLOOKUP($A:$A,'[3]данные ру ТС'!$A:$FD,126,0)</f>
        <v>0</v>
      </c>
      <c r="BH44" s="19">
        <f>VLOOKUP($A:$A,'[3]данные ру ТС'!$A:$FD,127,0)</f>
        <v>0</v>
      </c>
      <c r="BI44" s="19">
        <f>VLOOKUP($A:$A,'[3]данные ру ТС'!$A:$FD,128,0)</f>
        <v>0</v>
      </c>
      <c r="BJ44" s="19">
        <f>VLOOKUP($A:$A,'[3]данные ру ТС'!$A:$FD,129,0)</f>
        <v>0</v>
      </c>
      <c r="BK44" s="19">
        <f>VLOOKUP($A:$A,'[3]данные ру ТС'!$A:$FD,142,0)</f>
        <v>31916</v>
      </c>
      <c r="BL44" s="19">
        <f>VLOOKUP($A:$A,'[3]данные ру ТС'!$A:$FD,155,0)</f>
        <v>539</v>
      </c>
      <c r="BM44" s="19">
        <f>VLOOKUP($A:$A,'[3]данные ру ТС'!$A:$FW,168,0)</f>
        <v>30836</v>
      </c>
      <c r="BN44" s="19">
        <f>Таблица2[[#This Row],[ЛТС 2022 (факт)]]+Таблица2[[#This Row],[ПТС 2022 (факт)]]+Таблица2[[#This Row],[ГТС 2022 (факт)]]</f>
        <v>63291</v>
      </c>
      <c r="BO44" s="20">
        <f>VLOOKUP($A:$A,'[3]данные ру ФЛ'!$A:$DL,27,0)</f>
        <v>297787</v>
      </c>
      <c r="BP44" s="20">
        <f>VLOOKUP($A:$A,'[3]данные ру ФЛ'!$A:$DL,40,0)</f>
        <v>325387</v>
      </c>
      <c r="BQ44" s="20">
        <f>VLOOKUP($A:$A,'[3]данные ру ФЛ'!$A:$DL,53,0)</f>
        <v>262841</v>
      </c>
      <c r="BR44" s="20">
        <f>VLOOKUP($A:$A,'[3]данные ру ФЛ'!$A:$DL,74,0)</f>
        <v>37435</v>
      </c>
      <c r="BS44" s="20">
        <f>VLOOKUP($A:$A,'[3]данные ру ФЛ'!$A:$DL,95,0)</f>
        <v>0</v>
      </c>
      <c r="BT44" s="20">
        <f>VLOOKUP($A:$A,'[3]данные ру ФЛ'!$A:$DL,116,0)</f>
        <v>134397</v>
      </c>
      <c r="BU44" s="21">
        <f>VLOOKUP($A:$A,'[3]данные ру Грузы'!$A:$CR,31,0)</f>
        <v>152065.29</v>
      </c>
      <c r="BV44" s="21">
        <f>VLOOKUP($A:$A,'[3]данные ру Грузы'!$A:$CR,44,0)</f>
        <v>164515</v>
      </c>
      <c r="BW44" s="21">
        <f>VLOOKUP($A:$A,'[3]данные ру Грузы'!$A:$CR,57,0)</f>
        <v>68995</v>
      </c>
      <c r="BX44" s="21">
        <f>VLOOKUP($A:$A,'[3]данные ру Грузы'!$A:$CR,70,0)</f>
        <v>5157.53</v>
      </c>
      <c r="BY44" s="21">
        <f>VLOOKUP($A:$A,'[3]данные ру Грузы'!$A:$CR,83,0)</f>
        <v>0</v>
      </c>
      <c r="BZ44" s="21">
        <f>VLOOKUP($A:$A,'[3]данные ру Грузы'!$A:$CR,96,0)</f>
        <v>173861.3</v>
      </c>
      <c r="CA44" s="22" t="str">
        <f>VLOOKUP(A:A,[2]Данные_УА!$A:$BO,60,0)</f>
        <v>да</v>
      </c>
      <c r="CB44" s="23" t="str">
        <f>VLOOKUP(A:A,[2]Данные_УА!$A:$BO,61,0)</f>
        <v>да</v>
      </c>
      <c r="CC44" s="23" t="str">
        <f>VLOOKUP(A:A,[2]Данные_УА!$A:$BO,62,0)</f>
        <v>да</v>
      </c>
      <c r="CD44" s="23" t="str">
        <f>VLOOKUP(A:A,[2]Данные_УА!$A:$BO,63,0)</f>
        <v>да</v>
      </c>
      <c r="CE44" s="23" t="str">
        <f>VLOOKUP(A:A,[2]Данные_УА!$A:$BO,64,0)</f>
        <v>да</v>
      </c>
      <c r="CF44" s="23" t="str">
        <f>VLOOKUP(A:A,[2]Данные_УА!$A:$BO,65,0)</f>
        <v>да</v>
      </c>
    </row>
    <row r="45" spans="1:84" s="12" customFormat="1" ht="11.25" x14ac:dyDescent="0.2">
      <c r="A45" s="12" t="s">
        <v>275</v>
      </c>
      <c r="B45" s="12" t="str">
        <f>VLOOKUP(A:A,[1]Перечень_ПП!$A:$X,3,0)</f>
        <v>Уральский</v>
      </c>
      <c r="C45" s="13" t="str">
        <f>VLOOKUP(A:A,[1]Перечень_ПП!$A:$X,4,0)</f>
        <v>АПП</v>
      </c>
      <c r="D45" s="13" t="str">
        <f>VLOOKUP(A:A,[1]Перечень_ПП!$A:$X,5,0)</f>
        <v>МАПП</v>
      </c>
      <c r="E45" s="12" t="str">
        <f>VLOOKUP(A:A,[1]Перечень_ПП!$A:$X,6,0)</f>
        <v>Бугристое</v>
      </c>
      <c r="F45" s="12" t="str">
        <f>VLOOKUP(A:A,[1]Перечень_ПП!$A:$X,23,0)</f>
        <v>установлен</v>
      </c>
      <c r="G45" s="13" t="str">
        <f>VLOOKUP(A:A,[1]Перечень_ПП!$A:$X,21,0)</f>
        <v>да</v>
      </c>
      <c r="H45" s="13" t="s">
        <v>523</v>
      </c>
      <c r="I45" s="14" t="str">
        <f>VLOOKUP(A:A,[1]Перечень_ПП!$A:$X,22,0)</f>
        <v>функционирует</v>
      </c>
      <c r="J45" s="15" t="str">
        <f>VLOOKUP(A:A,[2]Данные_УА!$A:$BF,24,0)</f>
        <v>круглосуточно</v>
      </c>
      <c r="K45" s="13" t="str">
        <f>VLOOKUP(A:A,[1]Перечень_ПП!$A:$X,7,0)</f>
        <v>автомобильный</v>
      </c>
      <c r="L45" s="13" t="str">
        <f>VLOOKUP(A:A,[1]Перечень_ПП!$A:$X,8,0)</f>
        <v>не определен</v>
      </c>
      <c r="M45" s="13" t="str">
        <f>VLOOKUP(A:A,[1]Перечень_ПП!$A:$X,9,0)</f>
        <v>грузо-пассажирский</v>
      </c>
      <c r="N45" s="13" t="str">
        <f>VLOOKUP(A:A,[1]Перечень_ПП!$A:$X,10,0)</f>
        <v>постоянный</v>
      </c>
      <c r="O45" s="13" t="str">
        <f>VLOOKUP(A:A,[1]Перечень_ПП!$A:$X,11,0)</f>
        <v>многосторонний</v>
      </c>
      <c r="P45" s="13" t="str">
        <f>VLOOKUP(A:A,[1]Перечень_ПП!$A:$X,12,0)</f>
        <v>не определен</v>
      </c>
      <c r="Q45" s="13" t="str">
        <f>VLOOKUP(A:A,[1]Перечень_ПП!$A:$X,13,0)</f>
        <v>нет</v>
      </c>
      <c r="R45" s="13" t="str">
        <f>VLOOKUP(A:A,[1]Перечень_ПП!$A:$X,14,0)</f>
        <v>нет</v>
      </c>
      <c r="S45" s="13" t="str">
        <f>VLOOKUP(A:A,[1]Перечень_ПП!$A:$X,15,0)</f>
        <v>нет</v>
      </c>
      <c r="T45" s="13" t="str">
        <f>VLOOKUP(A:A,[1]Перечень_ПП!$A:$X,16,0)</f>
        <v>Республика Казахстан</v>
      </c>
      <c r="U45" s="12" t="str">
        <f>VLOOKUP(A:A,[1]Перечень_ПП!$A:$X,17,0)</f>
        <v>Кайрак</v>
      </c>
      <c r="V45" s="13" t="str">
        <f>VLOOKUP(A:A,[1]Перечень_ПП!$A:$X,18,0)</f>
        <v>УФО</v>
      </c>
      <c r="W45" s="12" t="str">
        <f>VLOOKUP(A:A,[1]Перечень_ПП!$A:$X,19,0)</f>
        <v>Челябинская область</v>
      </c>
      <c r="X45" s="14" t="str">
        <f>VLOOKUP(A:A,[1]Перечень_ПП!$A:$X,20,0)</f>
        <v>Челябинская область, Троицкий район, п. Бугристое, Федеральная трасса А-310, Екатеринбург - Алма-Ата, 147 км</v>
      </c>
      <c r="Y45" s="14" t="str">
        <f>VLOOKUP(A:A,[2]ДОРОГИ!$A:$BX,24,0)</f>
        <v>федеральная</v>
      </c>
      <c r="Z45" s="14" t="str">
        <f>VLOOKUP(A:A,[2]ДОРОГИ!$A:$BX,25,0)</f>
        <v>А-310</v>
      </c>
      <c r="AA45" s="16" t="str">
        <f>VLOOKUP($A:$A,'[3]данные ру Грузы'!$A:$CC,10,0)</f>
        <v>Группа А</v>
      </c>
      <c r="AB45" s="16">
        <f>VLOOKUP($A:$A,'[3]данные ру Грузы'!$A:$CC,11,0)</f>
        <v>157</v>
      </c>
      <c r="AC45" s="16" t="str">
        <f>VLOOKUP($A:$A,'[3]данные ру Грузы'!$A:$CC,13,0)</f>
        <v>Не является признаком отнесения к МТК</v>
      </c>
      <c r="AD45" s="16" t="str">
        <f>VLOOKUP($A:$A,'[3]данные ру Грузы'!$A:$CC,12,0)</f>
        <v>Не является признаком отнесения к МТК</v>
      </c>
      <c r="AE45" s="16">
        <f>VLOOKUP(A:A,[2]Данные_УА!$A:$BF,37,0)</f>
        <v>300</v>
      </c>
      <c r="AF45" s="16">
        <f>VLOOKUP(A:A,[2]Данные_УА!$A:$BF,41,0)</f>
        <v>100</v>
      </c>
      <c r="AG45" s="16">
        <f>VLOOKUP(A:A,[2]Данные_УА!$A:$BF,45,0)</f>
        <v>1600</v>
      </c>
      <c r="AH45" s="16">
        <f>VLOOKUP(A:A,[2]Данные_УА!$A:$BF,49,0)</f>
        <v>2000</v>
      </c>
      <c r="AI45" s="16">
        <f>VLOOKUP(A:A,[2]Данные_УА!$A:$BF,53,0)</f>
        <v>7000</v>
      </c>
      <c r="AJ45" s="16">
        <f>VLOOKUP(A:A,[2]Данные_УА!$A:$BF,57,0)</f>
        <v>0</v>
      </c>
      <c r="AK45" s="17">
        <f>VLOOKUP(A:A,[2]Данные_УА!$A:$BF,38,0)</f>
        <v>109500</v>
      </c>
      <c r="AL45" s="17">
        <f>VLOOKUP(A:A,[2]Данные_УА!$A:$BF,42,0)</f>
        <v>36500</v>
      </c>
      <c r="AM45" s="17">
        <f>VLOOKUP(A:A,[2]Данные_УА!$A:$BF,46,0)</f>
        <v>584000</v>
      </c>
      <c r="AN45" s="17">
        <f>VLOOKUP(A:A,[2]Данные_УА!$A:$BF,50,0)</f>
        <v>730000</v>
      </c>
      <c r="AO45" s="17">
        <f>VLOOKUP(A:A,[2]Данные_УА!$A:$BF,54,0)</f>
        <v>2555000</v>
      </c>
      <c r="AP45" s="18">
        <f>VLOOKUP(A:A,[2]Данные_УА!$A:$BF,58,0)</f>
        <v>0</v>
      </c>
      <c r="AQ45" s="19">
        <f>VLOOKUP($A:$A,'[3]данные ру ТС'!$A:$CZ,22,0)</f>
        <v>233923</v>
      </c>
      <c r="AR45" s="19">
        <f>VLOOKUP($A:$A,'[3]данные ру ТС'!$A:$CZ,27,0)</f>
        <v>14882</v>
      </c>
      <c r="AS45" s="19">
        <f>VLOOKUP($A:$A,'[3]данные ру ТС'!$A:$CZ,32,0)</f>
        <v>391852</v>
      </c>
      <c r="AT45" s="19">
        <f>VLOOKUP($A:$A,'[3]данные ру ТС'!$A:$CZ,33,0)</f>
        <v>640657</v>
      </c>
      <c r="AU45" s="19">
        <f>VLOOKUP($A:$A,'[3]данные ру ТС'!$A:$CZ,38,0)</f>
        <v>242803</v>
      </c>
      <c r="AV45" s="19">
        <f>VLOOKUP($A:$A,'[3]данные ру ТС'!$A:$CZ,43,0)</f>
        <v>10837</v>
      </c>
      <c r="AW45" s="19">
        <f>VLOOKUP($A:$A,'[3]данные ру ТС'!$A:$CZ,48,0)</f>
        <v>382898</v>
      </c>
      <c r="AX45" s="19">
        <f>VLOOKUP($A:$A,'[3]данные ру ТС'!$A:$CZ,49,0)</f>
        <v>636538</v>
      </c>
      <c r="AY45" s="19">
        <f>VLOOKUP($A:$A,'[3]данные ру ТС'!$A:$CZ,54,0)</f>
        <v>254429</v>
      </c>
      <c r="AZ45" s="19">
        <f>VLOOKUP($A:$A,'[3]данные ру ТС'!$A:$CZ,59,0)</f>
        <v>10882</v>
      </c>
      <c r="BA45" s="19">
        <f>VLOOKUP($A:$A,'[3]данные ру ТС'!$A:$CZ,64,0)</f>
        <v>437510</v>
      </c>
      <c r="BB45" s="19">
        <f>VLOOKUP($A:$A,'[3]данные ру ТС'!$A:$CZ,65,0)</f>
        <v>702821</v>
      </c>
      <c r="BC45" s="19">
        <f>VLOOKUP($A:$A,'[3]данные ру ТС'!$A:$CZ,78,0)</f>
        <v>288987</v>
      </c>
      <c r="BD45" s="19">
        <f>VLOOKUP($A:$A,'[3]данные ру ТС'!$A:$CZ,83,0)</f>
        <v>2201</v>
      </c>
      <c r="BE45" s="19">
        <f>VLOOKUP($A:$A,'[3]данные ру ТС'!$A:$CZ,88,0)</f>
        <v>103571</v>
      </c>
      <c r="BF45" s="19">
        <f>VLOOKUP($A:$A,'[3]данные ру ТС'!$A:$CZ,89,0)</f>
        <v>394759</v>
      </c>
      <c r="BG45" s="19">
        <f>VLOOKUP($A:$A,'[3]данные ру ТС'!$A:$FD,126,0)</f>
        <v>313418</v>
      </c>
      <c r="BH45" s="19">
        <f>VLOOKUP($A:$A,'[3]данные ру ТС'!$A:$FD,127,0)</f>
        <v>540</v>
      </c>
      <c r="BI45" s="19">
        <f>VLOOKUP($A:$A,'[3]данные ру ТС'!$A:$FD,128,0)</f>
        <v>79829</v>
      </c>
      <c r="BJ45" s="19">
        <f>VLOOKUP($A:$A,'[3]данные ру ТС'!$A:$FD,129,0)</f>
        <v>393787</v>
      </c>
      <c r="BK45" s="19">
        <f>VLOOKUP($A:$A,'[3]данные ру ТС'!$A:$FD,142,0)</f>
        <v>296124</v>
      </c>
      <c r="BL45" s="19">
        <f>VLOOKUP($A:$A,'[3]данные ру ТС'!$A:$FD,155,0)</f>
        <v>4987</v>
      </c>
      <c r="BM45" s="19">
        <f>VLOOKUP($A:$A,'[3]данные ру ТС'!$A:$FW,168,0)</f>
        <v>311267</v>
      </c>
      <c r="BN45" s="19">
        <f>Таблица2[[#This Row],[ЛТС 2022 (факт)]]+Таблица2[[#This Row],[ПТС 2022 (факт)]]+Таблица2[[#This Row],[ГТС 2022 (факт)]]</f>
        <v>612378</v>
      </c>
      <c r="BO45" s="20">
        <f>VLOOKUP($A:$A,'[3]данные ру ФЛ'!$A:$DL,27,0)</f>
        <v>1986085</v>
      </c>
      <c r="BP45" s="20">
        <f>VLOOKUP($A:$A,'[3]данные ру ФЛ'!$A:$DL,40,0)</f>
        <v>1961888</v>
      </c>
      <c r="BQ45" s="20">
        <f>VLOOKUP($A:$A,'[3]данные ру ФЛ'!$A:$DL,53,0)</f>
        <v>2107881</v>
      </c>
      <c r="BR45" s="20">
        <f>VLOOKUP($A:$A,'[3]данные ру ФЛ'!$A:$DL,74,0)</f>
        <v>729165</v>
      </c>
      <c r="BS45" s="20">
        <f>VLOOKUP($A:$A,'[3]данные ру ФЛ'!$A:$DL,95,0)</f>
        <v>672953</v>
      </c>
      <c r="BT45" s="20">
        <f>VLOOKUP($A:$A,'[3]данные ру ФЛ'!$A:$DL,116,0)</f>
        <v>1454708</v>
      </c>
      <c r="BU45" s="21">
        <f>VLOOKUP($A:$A,'[3]данные ру Грузы'!$A:$CR,31,0)</f>
        <v>0</v>
      </c>
      <c r="BV45" s="21">
        <f>VLOOKUP($A:$A,'[3]данные ру Грузы'!$A:$CR,44,0)</f>
        <v>0</v>
      </c>
      <c r="BW45" s="21">
        <f>VLOOKUP($A:$A,'[3]данные ру Грузы'!$A:$CR,57,0)</f>
        <v>0</v>
      </c>
      <c r="BX45" s="21">
        <f>VLOOKUP($A:$A,'[3]данные ру Грузы'!$A:$CR,70,0)</f>
        <v>0</v>
      </c>
      <c r="BY45" s="21">
        <f>VLOOKUP($A:$A,'[3]данные ру Грузы'!$A:$CR,83,0)</f>
        <v>0</v>
      </c>
      <c r="BZ45" s="21">
        <f>VLOOKUP($A:$A,'[3]данные ру Грузы'!$A:$CR,96,0)</f>
        <v>0</v>
      </c>
      <c r="CA45" s="22" t="str">
        <f>VLOOKUP(A:A,[2]Данные_УА!$A:$BO,60,0)</f>
        <v>да</v>
      </c>
      <c r="CB45" s="23" t="str">
        <f>VLOOKUP(A:A,[2]Данные_УА!$A:$BO,61,0)</f>
        <v>нет</v>
      </c>
      <c r="CC45" s="23" t="str">
        <f>VLOOKUP(A:A,[2]Данные_УА!$A:$BO,62,0)</f>
        <v>нет</v>
      </c>
      <c r="CD45" s="23" t="str">
        <f>VLOOKUP(A:A,[2]Данные_УА!$A:$BO,63,0)</f>
        <v>нет</v>
      </c>
      <c r="CE45" s="23" t="str">
        <f>VLOOKUP(A:A,[2]Данные_УА!$A:$BO,64,0)</f>
        <v>нет</v>
      </c>
      <c r="CF45" s="23" t="str">
        <f>VLOOKUP(A:A,[2]Данные_УА!$A:$BO,65,0)</f>
        <v>нет</v>
      </c>
    </row>
    <row r="46" spans="1:84" s="12" customFormat="1" ht="11.25" x14ac:dyDescent="0.2">
      <c r="A46" s="12" t="s">
        <v>189</v>
      </c>
      <c r="B46" s="12" t="str">
        <f>VLOOKUP(A:A,[1]Перечень_ПП!$A:$X,3,0)</f>
        <v>Псковский</v>
      </c>
      <c r="C46" s="13" t="str">
        <f>VLOOKUP(A:A,[1]Перечень_ПП!$A:$X,4,0)</f>
        <v>АПП</v>
      </c>
      <c r="D46" s="13" t="str">
        <f>VLOOKUP(A:A,[1]Перечень_ПП!$A:$X,5,0)</f>
        <v>МАПП</v>
      </c>
      <c r="E46" s="12" t="str">
        <f>VLOOKUP(A:A,[1]Перечень_ПП!$A:$X,6,0)</f>
        <v>Бурачки</v>
      </c>
      <c r="F46" s="12" t="str">
        <f>VLOOKUP(A:A,[1]Перечень_ПП!$A:$X,23,0)</f>
        <v>установлен</v>
      </c>
      <c r="G46" s="13" t="str">
        <f>VLOOKUP(A:A,[1]Перечень_ПП!$A:$X,21,0)</f>
        <v>да</v>
      </c>
      <c r="H46" s="13" t="s">
        <v>523</v>
      </c>
      <c r="I46" s="14" t="str">
        <f>VLOOKUP(A:A,[1]Перечень_ПП!$A:$X,22,0)</f>
        <v>функционирует</v>
      </c>
      <c r="J46" s="15" t="str">
        <f>VLOOKUP(A:A,[2]Данные_УА!$A:$BF,24,0)</f>
        <v>круглосуточно</v>
      </c>
      <c r="K46" s="13" t="str">
        <f>VLOOKUP(A:A,[1]Перечень_ПП!$A:$X,7,0)</f>
        <v>автомобильный</v>
      </c>
      <c r="L46" s="13" t="str">
        <f>VLOOKUP(A:A,[1]Перечень_ПП!$A:$X,8,0)</f>
        <v>не определен</v>
      </c>
      <c r="M46" s="13" t="str">
        <f>VLOOKUP(A:A,[1]Перечень_ПП!$A:$X,9,0)</f>
        <v>грузо-пассажирский</v>
      </c>
      <c r="N46" s="13" t="str">
        <f>VLOOKUP(A:A,[1]Перечень_ПП!$A:$X,10,0)</f>
        <v>постоянный</v>
      </c>
      <c r="O46" s="13" t="str">
        <f>VLOOKUP(A:A,[1]Перечень_ПП!$A:$X,11,0)</f>
        <v>многосторонний</v>
      </c>
      <c r="P46" s="13" t="str">
        <f>VLOOKUP(A:A,[1]Перечень_ПП!$A:$X,12,0)</f>
        <v>не определен</v>
      </c>
      <c r="Q46" s="13" t="str">
        <f>VLOOKUP(A:A,[1]Перечень_ПП!$A:$X,13,0)</f>
        <v>да</v>
      </c>
      <c r="R46" s="13" t="str">
        <f>VLOOKUP(A:A,[1]Перечень_ПП!$A:$X,14,0)</f>
        <v>нет</v>
      </c>
      <c r="S46" s="13" t="str">
        <f>VLOOKUP(A:A,[1]Перечень_ПП!$A:$X,15,0)</f>
        <v>да</v>
      </c>
      <c r="T46" s="13" t="str">
        <f>VLOOKUP(A:A,[1]Перечень_ПП!$A:$X,16,0)</f>
        <v>Латвийская Республика</v>
      </c>
      <c r="U46" s="12" t="str">
        <f>VLOOKUP(A:A,[1]Перечень_ПП!$A:$X,17,0)</f>
        <v>Терехово</v>
      </c>
      <c r="V46" s="13" t="str">
        <f>VLOOKUP(A:A,[1]Перечень_ПП!$A:$X,18,0)</f>
        <v>СЗФО</v>
      </c>
      <c r="W46" s="12" t="str">
        <f>VLOOKUP(A:A,[1]Перечень_ПП!$A:$X,19,0)</f>
        <v>Псковская область</v>
      </c>
      <c r="X46" s="14" t="str">
        <f>VLOOKUP(A:A,[1]Перечень_ПП!$A:$X,20,0)</f>
        <v>Псковская область, Себежский район, д. Бурачки, 650 км, федеральной трассы "Балтия" М9</v>
      </c>
      <c r="Y46" s="14" t="str">
        <f>VLOOKUP(A:A,[2]ДОРОГИ!$A:$BX,24,0)</f>
        <v>федеральная</v>
      </c>
      <c r="Z46" s="14" t="str">
        <f>VLOOKUP(A:A,[2]ДОРОГИ!$A:$BX,25,0)</f>
        <v xml:space="preserve">М-9 </v>
      </c>
      <c r="AA46" s="16" t="str">
        <f>VLOOKUP($A:$A,'[3]данные ру Грузы'!$A:$CC,10,0)</f>
        <v>Группа А</v>
      </c>
      <c r="AB46" s="16">
        <f>VLOOKUP($A:$A,'[3]данные ру Грузы'!$A:$CC,11,0)</f>
        <v>122</v>
      </c>
      <c r="AC46" s="16" t="str">
        <f>VLOOKUP($A:$A,'[3]данные ру Грузы'!$A:$CC,13,0)</f>
        <v>Сухопутный</v>
      </c>
      <c r="AD46" s="16" t="str">
        <f>VLOOKUP($A:$A,'[3]данные ру Грузы'!$A:$CC,12,0)</f>
        <v>Западный</v>
      </c>
      <c r="AE46" s="16">
        <f>VLOOKUP(A:A,[2]Данные_УА!$A:$BF,37,0)</f>
        <v>300</v>
      </c>
      <c r="AF46" s="16">
        <f>VLOOKUP(A:A,[2]Данные_УА!$A:$BF,41,0)</f>
        <v>80</v>
      </c>
      <c r="AG46" s="16">
        <f>VLOOKUP(A:A,[2]Данные_УА!$A:$BF,45,0)</f>
        <v>1620</v>
      </c>
      <c r="AH46" s="16">
        <f>VLOOKUP(A:A,[2]Данные_УА!$A:$BF,49,0)</f>
        <v>2000</v>
      </c>
      <c r="AI46" s="16">
        <f>VLOOKUP(A:A,[2]Данные_УА!$A:$BF,53,0)</f>
        <v>4000</v>
      </c>
      <c r="AJ46" s="16">
        <f>VLOOKUP(A:A,[2]Данные_УА!$A:$BF,57,0)</f>
        <v>0</v>
      </c>
      <c r="AK46" s="17">
        <f>VLOOKUP(A:A,[2]Данные_УА!$A:$BF,38,0)</f>
        <v>109500</v>
      </c>
      <c r="AL46" s="17">
        <f>VLOOKUP(A:A,[2]Данные_УА!$A:$BF,42,0)</f>
        <v>29200</v>
      </c>
      <c r="AM46" s="17">
        <f>VLOOKUP(A:A,[2]Данные_УА!$A:$BF,46,0)</f>
        <v>591300</v>
      </c>
      <c r="AN46" s="17">
        <f>VLOOKUP(A:A,[2]Данные_УА!$A:$BF,50,0)</f>
        <v>730000</v>
      </c>
      <c r="AO46" s="17">
        <f>VLOOKUP(A:A,[2]Данные_УА!$A:$BF,54,0)</f>
        <v>1460000</v>
      </c>
      <c r="AP46" s="18">
        <f>VLOOKUP(A:A,[2]Данные_УА!$A:$BF,58,0)</f>
        <v>0</v>
      </c>
      <c r="AQ46" s="19">
        <f>VLOOKUP($A:$A,'[3]данные ру ТС'!$A:$CZ,22,0)</f>
        <v>141165</v>
      </c>
      <c r="AR46" s="19">
        <f>VLOOKUP($A:$A,'[3]данные ру ТС'!$A:$CZ,27,0)</f>
        <v>1824</v>
      </c>
      <c r="AS46" s="19">
        <f>VLOOKUP($A:$A,'[3]данные ру ТС'!$A:$CZ,32,0)</f>
        <v>189746</v>
      </c>
      <c r="AT46" s="19">
        <f>VLOOKUP($A:$A,'[3]данные ру ТС'!$A:$CZ,33,0)</f>
        <v>332735</v>
      </c>
      <c r="AU46" s="19">
        <f>VLOOKUP($A:$A,'[3]данные ру ТС'!$A:$CZ,38,0)</f>
        <v>147843</v>
      </c>
      <c r="AV46" s="19">
        <f>VLOOKUP($A:$A,'[3]данные ру ТС'!$A:$CZ,43,0)</f>
        <v>1976</v>
      </c>
      <c r="AW46" s="19">
        <f>VLOOKUP($A:$A,'[3]данные ру ТС'!$A:$CZ,48,0)</f>
        <v>188993</v>
      </c>
      <c r="AX46" s="19">
        <f>VLOOKUP($A:$A,'[3]данные ру ТС'!$A:$CZ,49,0)</f>
        <v>338812</v>
      </c>
      <c r="AY46" s="19">
        <f>VLOOKUP($A:$A,'[3]данные ру ТС'!$A:$CZ,54,0)</f>
        <v>138230</v>
      </c>
      <c r="AZ46" s="19">
        <f>VLOOKUP($A:$A,'[3]данные ру ТС'!$A:$CZ,59,0)</f>
        <v>1731</v>
      </c>
      <c r="BA46" s="19">
        <f>VLOOKUP($A:$A,'[3]данные ру ТС'!$A:$CZ,64,0)</f>
        <v>155014</v>
      </c>
      <c r="BB46" s="19">
        <f>VLOOKUP($A:$A,'[3]данные ру ТС'!$A:$CZ,65,0)</f>
        <v>294975</v>
      </c>
      <c r="BC46" s="19">
        <f>VLOOKUP($A:$A,'[3]данные ру ТС'!$A:$CZ,78,0)</f>
        <v>130798</v>
      </c>
      <c r="BD46" s="19">
        <f>VLOOKUP($A:$A,'[3]данные ру ТС'!$A:$CZ,83,0)</f>
        <v>448</v>
      </c>
      <c r="BE46" s="19">
        <f>VLOOKUP($A:$A,'[3]данные ру ТС'!$A:$CZ,88,0)</f>
        <v>43830</v>
      </c>
      <c r="BF46" s="19">
        <f>VLOOKUP($A:$A,'[3]данные ру ТС'!$A:$CZ,89,0)</f>
        <v>175076</v>
      </c>
      <c r="BG46" s="19">
        <f>VLOOKUP($A:$A,'[3]данные ру ТС'!$A:$FD,126,0)</f>
        <v>135512</v>
      </c>
      <c r="BH46" s="19">
        <f>VLOOKUP($A:$A,'[3]данные ру ТС'!$A:$FD,127,0)</f>
        <v>258</v>
      </c>
      <c r="BI46" s="19">
        <f>VLOOKUP($A:$A,'[3]данные ру ТС'!$A:$FD,128,0)</f>
        <v>15834</v>
      </c>
      <c r="BJ46" s="19">
        <f>VLOOKUP($A:$A,'[3]данные ру ТС'!$A:$FD,129,0)</f>
        <v>151604</v>
      </c>
      <c r="BK46" s="19">
        <f>VLOOKUP($A:$A,'[3]данные ру ТС'!$A:$FD,142,0)</f>
        <v>108878</v>
      </c>
      <c r="BL46" s="19">
        <f>VLOOKUP($A:$A,'[3]данные ру ТС'!$A:$FD,155,0)</f>
        <v>1873</v>
      </c>
      <c r="BM46" s="19">
        <f>VLOOKUP($A:$A,'[3]данные ру ТС'!$A:$FW,168,0)</f>
        <v>37905</v>
      </c>
      <c r="BN46" s="19">
        <f>Таблица2[[#This Row],[ЛТС 2022 (факт)]]+Таблица2[[#This Row],[ПТС 2022 (факт)]]+Таблица2[[#This Row],[ГТС 2022 (факт)]]</f>
        <v>148656</v>
      </c>
      <c r="BO46" s="20">
        <f>VLOOKUP($A:$A,'[3]данные ру ФЛ'!$A:$DL,27,0)</f>
        <v>563537</v>
      </c>
      <c r="BP46" s="20">
        <f>VLOOKUP($A:$A,'[3]данные ру ФЛ'!$A:$DL,40,0)</f>
        <v>600641</v>
      </c>
      <c r="BQ46" s="20">
        <f>VLOOKUP($A:$A,'[3]данные ру ФЛ'!$A:$DL,53,0)</f>
        <v>573848</v>
      </c>
      <c r="BR46" s="20">
        <f>VLOOKUP($A:$A,'[3]данные ру ФЛ'!$A:$DL,74,0)</f>
        <v>242729</v>
      </c>
      <c r="BS46" s="20">
        <f>VLOOKUP($A:$A,'[3]данные ру ФЛ'!$A:$DL,95,0)</f>
        <v>181985</v>
      </c>
      <c r="BT46" s="20">
        <f>VLOOKUP($A:$A,'[3]данные ру ФЛ'!$A:$DL,116,0)</f>
        <v>366808</v>
      </c>
      <c r="BU46" s="21">
        <f>VLOOKUP($A:$A,'[3]данные ру Грузы'!$A:$CR,31,0)</f>
        <v>1526036</v>
      </c>
      <c r="BV46" s="21">
        <f>VLOOKUP($A:$A,'[3]данные ру Грузы'!$A:$CR,44,0)</f>
        <v>1694584</v>
      </c>
      <c r="BW46" s="21">
        <f>VLOOKUP($A:$A,'[3]данные ру Грузы'!$A:$CR,57,0)</f>
        <v>1850529.5180000002</v>
      </c>
      <c r="BX46" s="21">
        <f>VLOOKUP($A:$A,'[3]данные ру Грузы'!$A:$CR,70,0)</f>
        <v>1760232</v>
      </c>
      <c r="BY46" s="21">
        <f>VLOOKUP($A:$A,'[3]данные ру Грузы'!$A:$CR,83,0)</f>
        <v>1859072</v>
      </c>
      <c r="BZ46" s="21">
        <f>VLOOKUP($A:$A,'[3]данные ру Грузы'!$A:$CR,96,0)</f>
        <v>1284658</v>
      </c>
      <c r="CA46" s="22" t="str">
        <f>VLOOKUP(A:A,[2]Данные_УА!$A:$BO,60,0)</f>
        <v>да</v>
      </c>
      <c r="CB46" s="23" t="str">
        <f>VLOOKUP(A:A,[2]Данные_УА!$A:$BO,61,0)</f>
        <v>да</v>
      </c>
      <c r="CC46" s="23" t="str">
        <f>VLOOKUP(A:A,[2]Данные_УА!$A:$BO,62,0)</f>
        <v>да</v>
      </c>
      <c r="CD46" s="23" t="str">
        <f>VLOOKUP(A:A,[2]Данные_УА!$A:$BO,63,0)</f>
        <v>да</v>
      </c>
      <c r="CE46" s="23" t="str">
        <f>VLOOKUP(A:A,[2]Данные_УА!$A:$BO,64,0)</f>
        <v>да</v>
      </c>
      <c r="CF46" s="23" t="str">
        <f>VLOOKUP(A:A,[2]Данные_УА!$A:$BO,65,0)</f>
        <v>да</v>
      </c>
    </row>
    <row r="47" spans="1:84" s="12" customFormat="1" ht="11.25" x14ac:dyDescent="0.2">
      <c r="A47" s="12" t="s">
        <v>289</v>
      </c>
      <c r="B47" s="12" t="str">
        <f>VLOOKUP(A:A,[1]Перечень_ПП!$A:$X,3,0)</f>
        <v>Уральский</v>
      </c>
      <c r="C47" s="13" t="str">
        <f>VLOOKUP(A:A,[1]Перечень_ПП!$A:$X,4,0)</f>
        <v>ЖДПП</v>
      </c>
      <c r="D47" s="13" t="str">
        <f>VLOOKUP(A:A,[1]Перечень_ПП!$A:$X,5,0)</f>
        <v>ЖДПП</v>
      </c>
      <c r="E47" s="12" t="str">
        <f>VLOOKUP(A:A,[1]Перечень_ПП!$A:$X,6,0)</f>
        <v>Бускульский</v>
      </c>
      <c r="F47" s="12" t="str">
        <f>VLOOKUP(A:A,[1]Перечень_ПП!$A:$X,23,0)</f>
        <v>установлен</v>
      </c>
      <c r="G47" s="13" t="str">
        <f>VLOOKUP(A:A,[1]Перечень_ПП!$A:$X,21,0)</f>
        <v>нет</v>
      </c>
      <c r="H47" s="13" t="s">
        <v>524</v>
      </c>
      <c r="I47" s="14" t="str">
        <f>VLOOKUP(A:A,[1]Перечень_ПП!$A:$X,22,0)</f>
        <v>Установлен в 2020 году. Будет открыт после проведения мероприятий по обустройству за счет внебюджетных источников финансирования</v>
      </c>
      <c r="J47" s="15" t="str">
        <f>VLOOKUP(A:A,[2]Данные_УА!$A:$BF,24,0)</f>
        <v>не определен</v>
      </c>
      <c r="K47" s="13" t="str">
        <f>VLOOKUP(A:A,[1]Перечень_ПП!$A:$X,7,0)</f>
        <v>железнодорожный</v>
      </c>
      <c r="L47" s="13" t="str">
        <f>VLOOKUP(A:A,[1]Перечень_ПП!$A:$X,8,0)</f>
        <v>не определен</v>
      </c>
      <c r="M47" s="13" t="str">
        <f>VLOOKUP(A:A,[1]Перечень_ПП!$A:$X,9,0)</f>
        <v>грузовой</v>
      </c>
      <c r="N47" s="13" t="str">
        <f>VLOOKUP(A:A,[1]Перечень_ПП!$A:$X,10,0)</f>
        <v>работающий на нерегулярной основе</v>
      </c>
      <c r="O47" s="13" t="str">
        <f>VLOOKUP(A:A,[1]Перечень_ПП!$A:$X,11,0)</f>
        <v>двусторонний</v>
      </c>
      <c r="P47" s="13" t="str">
        <f>VLOOKUP(A:A,[1]Перечень_ПП!$A:$X,12,0)</f>
        <v>не определен</v>
      </c>
      <c r="Q47" s="13" t="str">
        <f>VLOOKUP(A:A,[1]Перечень_ПП!$A:$X,13,0)</f>
        <v>нет</v>
      </c>
      <c r="R47" s="13" t="str">
        <f>VLOOKUP(A:A,[1]Перечень_ПП!$A:$X,14,0)</f>
        <v>нет</v>
      </c>
      <c r="S47" s="13" t="str">
        <f>VLOOKUP(A:A,[1]Перечень_ПП!$A:$X,15,0)</f>
        <v>нет</v>
      </c>
      <c r="T47" s="13" t="str">
        <f>VLOOKUP(A:A,[1]Перечень_ПП!$A:$X,16,0)</f>
        <v>Республика Казахстан</v>
      </c>
      <c r="U47" s="12" t="str">
        <f>VLOOKUP(A:A,[1]Перечень_ПП!$A:$X,17,0)</f>
        <v>Бускуль</v>
      </c>
      <c r="V47" s="13" t="str">
        <f>VLOOKUP(A:A,[1]Перечень_ПП!$A:$X,18,0)</f>
        <v>УФО</v>
      </c>
      <c r="W47" s="12" t="str">
        <f>VLOOKUP(A:A,[1]Перечень_ПП!$A:$X,19,0)</f>
        <v>Челябинская область</v>
      </c>
      <c r="X47" s="14" t="str">
        <f>VLOOKUP(A:A,[1]Перечень_ПП!$A:$X,20,0)</f>
        <v>не определен</v>
      </c>
      <c r="Y47" s="14">
        <f>VLOOKUP(A:A,[2]ДОРОГИ!$A:$BX,24,0)</f>
        <v>0</v>
      </c>
      <c r="Z47" s="14">
        <f>VLOOKUP(A:A,[2]ДОРОГИ!$A:$BX,25,0)</f>
        <v>0</v>
      </c>
      <c r="AA47" s="16" t="str">
        <f>VLOOKUP($A:$A,'[3]данные ру Грузы'!$A:$CC,10,0)</f>
        <v>не определена</v>
      </c>
      <c r="AB47" s="16">
        <f>VLOOKUP($A:$A,'[3]данные ру Грузы'!$A:$CC,11,0)</f>
        <v>0</v>
      </c>
      <c r="AC47" s="16" t="str">
        <f>VLOOKUP($A:$A,'[3]данные ру Грузы'!$A:$CC,13,0)</f>
        <v>Не является признаком отнесения к МТК</v>
      </c>
      <c r="AD47" s="16" t="str">
        <f>VLOOKUP($A:$A,'[3]данные ру Грузы'!$A:$CC,12,0)</f>
        <v>Не является признаком отнесения к МТК</v>
      </c>
      <c r="AE47" s="16">
        <f>VLOOKUP(A:A,[2]Данные_УА!$A:$BF,37,0)</f>
        <v>0</v>
      </c>
      <c r="AF47" s="16">
        <f>VLOOKUP(A:A,[2]Данные_УА!$A:$BF,41,0)</f>
        <v>0</v>
      </c>
      <c r="AG47" s="16">
        <f>VLOOKUP(A:A,[2]Данные_УА!$A:$BF,45,0)</f>
        <v>0</v>
      </c>
      <c r="AH47" s="16">
        <f>VLOOKUP(A:A,[2]Данные_УА!$A:$BF,49,0)</f>
        <v>0</v>
      </c>
      <c r="AI47" s="16">
        <f>VLOOKUP(A:A,[2]Данные_УА!$A:$BF,53,0)</f>
        <v>0</v>
      </c>
      <c r="AJ47" s="16">
        <f>VLOOKUP(A:A,[2]Данные_УА!$A:$BF,57,0)</f>
        <v>0</v>
      </c>
      <c r="AK47" s="17">
        <f>VLOOKUP(A:A,[2]Данные_УА!$A:$BF,38,0)</f>
        <v>0</v>
      </c>
      <c r="AL47" s="17">
        <f>VLOOKUP(A:A,[2]Данные_УА!$A:$BF,42,0)</f>
        <v>0</v>
      </c>
      <c r="AM47" s="17">
        <f>VLOOKUP(A:A,[2]Данные_УА!$A:$BF,46,0)</f>
        <v>0</v>
      </c>
      <c r="AN47" s="17">
        <f>VLOOKUP(A:A,[2]Данные_УА!$A:$BF,50,0)</f>
        <v>0</v>
      </c>
      <c r="AO47" s="17">
        <f>VLOOKUP(A:A,[2]Данные_УА!$A:$BF,54,0)</f>
        <v>0</v>
      </c>
      <c r="AP47" s="18">
        <f>VLOOKUP(A:A,[2]Данные_УА!$A:$BF,58,0)</f>
        <v>0</v>
      </c>
      <c r="AQ47" s="19">
        <f>VLOOKUP($A:$A,'[3]данные ру ТС'!$A:$CZ,22,0)</f>
        <v>0</v>
      </c>
      <c r="AR47" s="19">
        <f>VLOOKUP($A:$A,'[3]данные ру ТС'!$A:$CZ,27,0)</f>
        <v>0</v>
      </c>
      <c r="AS47" s="19">
        <f>VLOOKUP($A:$A,'[3]данные ру ТС'!$A:$CZ,32,0)</f>
        <v>0</v>
      </c>
      <c r="AT47" s="19">
        <f>VLOOKUP($A:$A,'[3]данные ру ТС'!$A:$CZ,33,0)</f>
        <v>0</v>
      </c>
      <c r="AU47" s="19">
        <f>VLOOKUP($A:$A,'[3]данные ру ТС'!$A:$CZ,38,0)</f>
        <v>0</v>
      </c>
      <c r="AV47" s="19">
        <f>VLOOKUP($A:$A,'[3]данные ру ТС'!$A:$CZ,43,0)</f>
        <v>0</v>
      </c>
      <c r="AW47" s="19">
        <f>VLOOKUP($A:$A,'[3]данные ру ТС'!$A:$CZ,48,0)</f>
        <v>0</v>
      </c>
      <c r="AX47" s="19">
        <f>VLOOKUP($A:$A,'[3]данные ру ТС'!$A:$CZ,49,0)</f>
        <v>0</v>
      </c>
      <c r="AY47" s="19">
        <f>VLOOKUP($A:$A,'[3]данные ру ТС'!$A:$CZ,54,0)</f>
        <v>0</v>
      </c>
      <c r="AZ47" s="19">
        <f>VLOOKUP($A:$A,'[3]данные ру ТС'!$A:$CZ,59,0)</f>
        <v>0</v>
      </c>
      <c r="BA47" s="19">
        <f>VLOOKUP($A:$A,'[3]данные ру ТС'!$A:$CZ,64,0)</f>
        <v>0</v>
      </c>
      <c r="BB47" s="19">
        <f>VLOOKUP($A:$A,'[3]данные ру ТС'!$A:$CZ,65,0)</f>
        <v>0</v>
      </c>
      <c r="BC47" s="19">
        <f>VLOOKUP($A:$A,'[3]данные ру ТС'!$A:$CZ,78,0)</f>
        <v>0</v>
      </c>
      <c r="BD47" s="19">
        <f>VLOOKUP($A:$A,'[3]данные ру ТС'!$A:$CZ,83,0)</f>
        <v>0</v>
      </c>
      <c r="BE47" s="19">
        <f>VLOOKUP($A:$A,'[3]данные ру ТС'!$A:$CZ,88,0)</f>
        <v>0</v>
      </c>
      <c r="BF47" s="19">
        <f>VLOOKUP($A:$A,'[3]данные ру ТС'!$A:$CZ,89,0)</f>
        <v>0</v>
      </c>
      <c r="BG47" s="19">
        <f>VLOOKUP($A:$A,'[3]данные ру ТС'!$A:$FD,126,0)</f>
        <v>0</v>
      </c>
      <c r="BH47" s="19">
        <f>VLOOKUP($A:$A,'[3]данные ру ТС'!$A:$FD,127,0)</f>
        <v>0</v>
      </c>
      <c r="BI47" s="19">
        <f>VLOOKUP($A:$A,'[3]данные ру ТС'!$A:$FD,128,0)</f>
        <v>0</v>
      </c>
      <c r="BJ47" s="19">
        <f>VLOOKUP($A:$A,'[3]данные ру ТС'!$A:$FD,129,0)</f>
        <v>0</v>
      </c>
      <c r="BK47" s="19">
        <f>VLOOKUP($A:$A,'[3]данные ру ТС'!$A:$FD,142,0)</f>
        <v>0</v>
      </c>
      <c r="BL47" s="19">
        <f>VLOOKUP($A:$A,'[3]данные ру ТС'!$A:$FD,155,0)</f>
        <v>0</v>
      </c>
      <c r="BM47" s="19">
        <f>VLOOKUP($A:$A,'[3]данные ру ТС'!$A:$FW,168,0)</f>
        <v>0</v>
      </c>
      <c r="BN47" s="19">
        <f>Таблица2[[#This Row],[ЛТС 2022 (факт)]]+Таблица2[[#This Row],[ПТС 2022 (факт)]]+Таблица2[[#This Row],[ГТС 2022 (факт)]]</f>
        <v>0</v>
      </c>
      <c r="BO47" s="20">
        <f>VLOOKUP($A:$A,'[3]данные ру ФЛ'!$A:$DL,27,0)</f>
        <v>0</v>
      </c>
      <c r="BP47" s="20">
        <f>VLOOKUP($A:$A,'[3]данные ру ФЛ'!$A:$DL,40,0)</f>
        <v>0</v>
      </c>
      <c r="BQ47" s="20">
        <f>VLOOKUP($A:$A,'[3]данные ру ФЛ'!$A:$DL,53,0)</f>
        <v>0</v>
      </c>
      <c r="BR47" s="20">
        <f>VLOOKUP($A:$A,'[3]данные ру ФЛ'!$A:$DL,74,0)</f>
        <v>0</v>
      </c>
      <c r="BS47" s="20">
        <f>VLOOKUP($A:$A,'[3]данные ру ФЛ'!$A:$DL,95,0)</f>
        <v>0</v>
      </c>
      <c r="BT47" s="20">
        <f>VLOOKUP($A:$A,'[3]данные ру ФЛ'!$A:$DL,116,0)</f>
        <v>0</v>
      </c>
      <c r="BU47" s="21">
        <f>VLOOKUP($A:$A,'[3]данные ру Грузы'!$A:$CR,31,0)</f>
        <v>0</v>
      </c>
      <c r="BV47" s="21">
        <f>VLOOKUP($A:$A,'[3]данные ру Грузы'!$A:$CR,44,0)</f>
        <v>0</v>
      </c>
      <c r="BW47" s="21">
        <f>VLOOKUP($A:$A,'[3]данные ру Грузы'!$A:$CR,57,0)</f>
        <v>0</v>
      </c>
      <c r="BX47" s="21">
        <f>VLOOKUP($A:$A,'[3]данные ру Грузы'!$A:$CR,70,0)</f>
        <v>0</v>
      </c>
      <c r="BY47" s="21">
        <f>VLOOKUP($A:$A,'[3]данные ру Грузы'!$A:$CR,83,0)</f>
        <v>0</v>
      </c>
      <c r="BZ47" s="21">
        <f>VLOOKUP($A:$A,'[3]данные ру Грузы'!$A:$CR,96,0)</f>
        <v>0</v>
      </c>
      <c r="CA47" s="22" t="str">
        <f>VLOOKUP(A:A,[2]Данные_УА!$A:$BO,60,0)</f>
        <v>нет</v>
      </c>
      <c r="CB47" s="23" t="str">
        <f>VLOOKUP(A:A,[2]Данные_УА!$A:$BO,61,0)</f>
        <v>нет</v>
      </c>
      <c r="CC47" s="23" t="str">
        <f>VLOOKUP(A:A,[2]Данные_УА!$A:$BO,62,0)</f>
        <v>нет</v>
      </c>
      <c r="CD47" s="23" t="str">
        <f>VLOOKUP(A:A,[2]Данные_УА!$A:$BO,63,0)</f>
        <v>нет</v>
      </c>
      <c r="CE47" s="23" t="str">
        <f>VLOOKUP(A:A,[2]Данные_УА!$A:$BO,64,0)</f>
        <v>нет</v>
      </c>
      <c r="CF47" s="23" t="str">
        <f>VLOOKUP(A:A,[2]Данные_УА!$A:$BO,65,0)</f>
        <v>нет</v>
      </c>
    </row>
    <row r="48" spans="1:84" s="12" customFormat="1" ht="11.25" x14ac:dyDescent="0.2">
      <c r="A48" s="12" t="s">
        <v>411</v>
      </c>
      <c r="B48" s="12" t="str">
        <f>VLOOKUP(A:A,[1]Перечень_ПП!$A:$X,3,0)</f>
        <v>Санкт-Петербургский</v>
      </c>
      <c r="C48" s="13" t="str">
        <f>VLOOKUP(A:A,[1]Перечень_ПП!$A:$X,4,0)</f>
        <v>ЖДПП</v>
      </c>
      <c r="D48" s="13" t="str">
        <f>VLOOKUP(A:A,[1]Перечень_ПП!$A:$X,5,0)</f>
        <v>ЖДПП</v>
      </c>
      <c r="E48" s="12" t="str">
        <f>VLOOKUP(A:A,[1]Перечень_ПП!$A:$X,6,0)</f>
        <v>Бусловская</v>
      </c>
      <c r="F48" s="12" t="str">
        <f>VLOOKUP(A:A,[1]Перечень_ПП!$A:$X,23,0)</f>
        <v>установлен</v>
      </c>
      <c r="G48" s="13" t="str">
        <f>VLOOKUP(A:A,[1]Перечень_ПП!$A:$X,21,0)</f>
        <v>да</v>
      </c>
      <c r="H48" s="13" t="s">
        <v>524</v>
      </c>
      <c r="I48" s="14" t="str">
        <f>VLOOKUP(A:A,[1]Перечень_ПП!$A:$X,22,0)</f>
        <v>функционирует</v>
      </c>
      <c r="J48" s="15" t="str">
        <f>VLOOKUP(A:A,[2]Данные_УА!$A:$BF,24,0)</f>
        <v>круглосуточно</v>
      </c>
      <c r="K48" s="13" t="str">
        <f>VLOOKUP(A:A,[1]Перечень_ПП!$A:$X,7,0)</f>
        <v>железнодорожный</v>
      </c>
      <c r="L48" s="13" t="str">
        <f>VLOOKUP(A:A,[1]Перечень_ПП!$A:$X,8,0)</f>
        <v>не определен</v>
      </c>
      <c r="M48" s="13" t="str">
        <f>VLOOKUP(A:A,[1]Перечень_ПП!$A:$X,9,0)</f>
        <v>грузо-пассажирский</v>
      </c>
      <c r="N48" s="13" t="str">
        <f>VLOOKUP(A:A,[1]Перечень_ПП!$A:$X,10,0)</f>
        <v>постоянный</v>
      </c>
      <c r="O48" s="13" t="str">
        <f>VLOOKUP(A:A,[1]Перечень_ПП!$A:$X,11,0)</f>
        <v>многосторонний</v>
      </c>
      <c r="P48" s="13" t="str">
        <f>VLOOKUP(A:A,[1]Перечень_ПП!$A:$X,12,0)</f>
        <v>не определен</v>
      </c>
      <c r="Q48" s="13" t="str">
        <f>VLOOKUP(A:A,[1]Перечень_ПП!$A:$X,13,0)</f>
        <v>да</v>
      </c>
      <c r="R48" s="13" t="str">
        <f>VLOOKUP(A:A,[1]Перечень_ПП!$A:$X,14,0)</f>
        <v>да</v>
      </c>
      <c r="S48" s="13" t="str">
        <f>VLOOKUP(A:A,[1]Перечень_ПП!$A:$X,15,0)</f>
        <v>да</v>
      </c>
      <c r="T48" s="13" t="str">
        <f>VLOOKUP(A:A,[1]Перечень_ПП!$A:$X,16,0)</f>
        <v>Финляндская Республика</v>
      </c>
      <c r="U48" s="12" t="str">
        <f>VLOOKUP(A:A,[1]Перечень_ПП!$A:$X,17,0)</f>
        <v>Вайниккала</v>
      </c>
      <c r="V48" s="13" t="str">
        <f>VLOOKUP(A:A,[1]Перечень_ПП!$A:$X,18,0)</f>
        <v>СЗФО</v>
      </c>
      <c r="W48" s="12" t="str">
        <f>VLOOKUP(A:A,[1]Перечень_ПП!$A:$X,19,0)</f>
        <v>Ленинградская область</v>
      </c>
      <c r="X48" s="14" t="str">
        <f>VLOOKUP(A:A,[1]Перечень_ПП!$A:$X,20,0)</f>
        <v>Ленинградская область, Выборгский район, станция Бусловская</v>
      </c>
      <c r="Y48" s="14">
        <f>VLOOKUP(A:A,[2]ДОРОГИ!$A:$BX,24,0)</f>
        <v>0</v>
      </c>
      <c r="Z48" s="14">
        <f>VLOOKUP(A:A,[2]ДОРОГИ!$A:$BX,25,0)</f>
        <v>0</v>
      </c>
      <c r="AA48" s="16" t="str">
        <f>VLOOKUP($A:$A,'[3]данные ру Грузы'!$A:$CC,10,0)</f>
        <v>Группа А</v>
      </c>
      <c r="AB48" s="16">
        <f>VLOOKUP($A:$A,'[3]данные ру Грузы'!$A:$CC,11,0)</f>
        <v>5</v>
      </c>
      <c r="AC48" s="16" t="str">
        <f>VLOOKUP($A:$A,'[3]данные ру Грузы'!$A:$CC,13,0)</f>
        <v>Сухопутный</v>
      </c>
      <c r="AD48" s="16" t="str">
        <f>VLOOKUP($A:$A,'[3]данные ру Грузы'!$A:$CC,12,0)</f>
        <v>Западный</v>
      </c>
      <c r="AE48" s="16">
        <f>VLOOKUP(A:A,[2]Данные_УА!$A:$BF,37,0)</f>
        <v>24</v>
      </c>
      <c r="AF48" s="16">
        <f>VLOOKUP(A:A,[2]Данные_УА!$A:$BF,41,0)</f>
        <v>0</v>
      </c>
      <c r="AG48" s="16">
        <f>VLOOKUP(A:A,[2]Данные_УА!$A:$BF,45,0)</f>
        <v>0</v>
      </c>
      <c r="AH48" s="16">
        <f>VLOOKUP(A:A,[2]Данные_УА!$A:$BF,49,0)</f>
        <v>24</v>
      </c>
      <c r="AI48" s="16">
        <f>VLOOKUP(A:A,[2]Данные_УА!$A:$BF,53,0)</f>
        <v>0</v>
      </c>
      <c r="AJ48" s="16">
        <f>VLOOKUP(A:A,[2]Данные_УА!$A:$BF,57,0)</f>
        <v>0</v>
      </c>
      <c r="AK48" s="17">
        <f>VLOOKUP(A:A,[2]Данные_УА!$A:$BF,38,0)</f>
        <v>8760</v>
      </c>
      <c r="AL48" s="17">
        <f>VLOOKUP(A:A,[2]Данные_УА!$A:$BF,42,0)</f>
        <v>0</v>
      </c>
      <c r="AM48" s="17">
        <f>VLOOKUP(A:A,[2]Данные_УА!$A:$BF,46,0)</f>
        <v>0</v>
      </c>
      <c r="AN48" s="17">
        <f>VLOOKUP(A:A,[2]Данные_УА!$A:$BF,50,0)</f>
        <v>8760</v>
      </c>
      <c r="AO48" s="17">
        <f>VLOOKUP(A:A,[2]Данные_УА!$A:$BF,54,0)</f>
        <v>0</v>
      </c>
      <c r="AP48" s="18">
        <f>VLOOKUP(A:A,[2]Данные_УА!$A:$BF,58,0)</f>
        <v>0</v>
      </c>
      <c r="AQ48" s="19">
        <f>VLOOKUP($A:$A,'[3]данные ру ТС'!$A:$CZ,22,0)</f>
        <v>5675</v>
      </c>
      <c r="AR48" s="19">
        <f>VLOOKUP($A:$A,'[3]данные ру ТС'!$A:$CZ,27,0)</f>
        <v>0</v>
      </c>
      <c r="AS48" s="19">
        <f>VLOOKUP($A:$A,'[3]данные ру ТС'!$A:$CZ,32,0)</f>
        <v>0</v>
      </c>
      <c r="AT48" s="19">
        <f>VLOOKUP($A:$A,'[3]данные ру ТС'!$A:$CZ,33,0)</f>
        <v>5675</v>
      </c>
      <c r="AU48" s="19">
        <f>VLOOKUP($A:$A,'[3]данные ру ТС'!$A:$CZ,38,0)</f>
        <v>5770</v>
      </c>
      <c r="AV48" s="19">
        <f>VLOOKUP($A:$A,'[3]данные ру ТС'!$A:$CZ,43,0)</f>
        <v>0</v>
      </c>
      <c r="AW48" s="19">
        <f>VLOOKUP($A:$A,'[3]данные ру ТС'!$A:$CZ,48,0)</f>
        <v>0</v>
      </c>
      <c r="AX48" s="19">
        <f>VLOOKUP($A:$A,'[3]данные ру ТС'!$A:$CZ,49,0)</f>
        <v>5770</v>
      </c>
      <c r="AY48" s="19">
        <f>VLOOKUP($A:$A,'[3]данные ру ТС'!$A:$CZ,54,0)</f>
        <v>5834</v>
      </c>
      <c r="AZ48" s="19">
        <f>VLOOKUP($A:$A,'[3]данные ру ТС'!$A:$CZ,59,0)</f>
        <v>0</v>
      </c>
      <c r="BA48" s="19">
        <f>VLOOKUP($A:$A,'[3]данные ру ТС'!$A:$CZ,64,0)</f>
        <v>0</v>
      </c>
      <c r="BB48" s="19">
        <f>VLOOKUP($A:$A,'[3]данные ру ТС'!$A:$CZ,65,0)</f>
        <v>5834</v>
      </c>
      <c r="BC48" s="19">
        <f>VLOOKUP($A:$A,'[3]данные ру ТС'!$A:$CZ,78,0)</f>
        <v>5330</v>
      </c>
      <c r="BD48" s="19">
        <f>VLOOKUP($A:$A,'[3]данные ру ТС'!$A:$CZ,83,0)</f>
        <v>0</v>
      </c>
      <c r="BE48" s="19">
        <f>VLOOKUP($A:$A,'[3]данные ру ТС'!$A:$CZ,88,0)</f>
        <v>0</v>
      </c>
      <c r="BF48" s="19">
        <f>VLOOKUP($A:$A,'[3]данные ру ТС'!$A:$CZ,89,0)</f>
        <v>5330</v>
      </c>
      <c r="BG48" s="19">
        <f>VLOOKUP($A:$A,'[3]данные ру ТС'!$A:$FD,126,0)</f>
        <v>7425</v>
      </c>
      <c r="BH48" s="19">
        <f>VLOOKUP($A:$A,'[3]данные ру ТС'!$A:$FD,127,0)</f>
        <v>687</v>
      </c>
      <c r="BI48" s="19">
        <f>VLOOKUP($A:$A,'[3]данные ру ТС'!$A:$FD,128,0)</f>
        <v>0</v>
      </c>
      <c r="BJ48" s="19">
        <f>VLOOKUP($A:$A,'[3]данные ру ТС'!$A:$FD,129,0)</f>
        <v>8112</v>
      </c>
      <c r="BK48" s="19">
        <f>VLOOKUP($A:$A,'[3]данные ру ТС'!$A:$FD,142,0)</f>
        <v>2651</v>
      </c>
      <c r="BL48" s="19">
        <f>VLOOKUP($A:$A,'[3]данные ру ТС'!$A:$FD,155,0)</f>
        <v>0</v>
      </c>
      <c r="BM48" s="19">
        <f>VLOOKUP($A:$A,'[3]данные ру ТС'!$A:$FW,168,0)</f>
        <v>0</v>
      </c>
      <c r="BN48" s="19">
        <f>Таблица2[[#This Row],[ЛТС 2022 (факт)]]+Таблица2[[#This Row],[ПТС 2022 (факт)]]+Таблица2[[#This Row],[ГТС 2022 (факт)]]</f>
        <v>2651</v>
      </c>
      <c r="BO48" s="20">
        <f>VLOOKUP($A:$A,'[3]данные ру ФЛ'!$A:$DL,27,0)</f>
        <v>11226</v>
      </c>
      <c r="BP48" s="20">
        <f>VLOOKUP($A:$A,'[3]данные ру ФЛ'!$A:$DL,40,0)</f>
        <v>11551</v>
      </c>
      <c r="BQ48" s="20">
        <f>VLOOKUP($A:$A,'[3]данные ру ФЛ'!$A:$DL,53,0)</f>
        <v>11694</v>
      </c>
      <c r="BR48" s="20">
        <f>VLOOKUP($A:$A,'[3]данные ру ФЛ'!$A:$DL,74,0)</f>
        <v>10887</v>
      </c>
      <c r="BS48" s="20">
        <f>VLOOKUP($A:$A,'[3]данные ру ФЛ'!$A:$DL,95,0)</f>
        <v>10985</v>
      </c>
      <c r="BT48" s="20">
        <f>VLOOKUP($A:$A,'[3]данные ру ФЛ'!$A:$DL,116,0)</f>
        <v>7667</v>
      </c>
      <c r="BU48" s="21">
        <f>VLOOKUP($A:$A,'[3]данные ру Грузы'!$A:$CR,31,0)</f>
        <v>7233573</v>
      </c>
      <c r="BV48" s="21">
        <f>VLOOKUP($A:$A,'[3]данные ру Грузы'!$A:$CR,44,0)</f>
        <v>6633618</v>
      </c>
      <c r="BW48" s="21">
        <f>VLOOKUP($A:$A,'[3]данные ру Грузы'!$A:$CR,57,0)</f>
        <v>8085422</v>
      </c>
      <c r="BX48" s="21">
        <f>VLOOKUP($A:$A,'[3]данные ру Грузы'!$A:$CR,70,0)</f>
        <v>8471037</v>
      </c>
      <c r="BY48" s="21">
        <f>VLOOKUP($A:$A,'[3]данные ру Грузы'!$A:$CR,83,0)</f>
        <v>8630798</v>
      </c>
      <c r="BZ48" s="21">
        <f>VLOOKUP($A:$A,'[3]данные ру Грузы'!$A:$CR,96,0)</f>
        <v>5752045</v>
      </c>
      <c r="CA48" s="22" t="str">
        <f>VLOOKUP(A:A,[2]Данные_УА!$A:$BO,60,0)</f>
        <v>да</v>
      </c>
      <c r="CB48" s="23" t="str">
        <f>VLOOKUP(A:A,[2]Данные_УА!$A:$BO,61,0)</f>
        <v>да</v>
      </c>
      <c r="CC48" s="23" t="str">
        <f>VLOOKUP(A:A,[2]Данные_УА!$A:$BO,62,0)</f>
        <v>да</v>
      </c>
      <c r="CD48" s="23" t="str">
        <f>VLOOKUP(A:A,[2]Данные_УА!$A:$BO,63,0)</f>
        <v>да</v>
      </c>
      <c r="CE48" s="23" t="str">
        <f>VLOOKUP(A:A,[2]Данные_УА!$A:$BO,64,0)</f>
        <v>да</v>
      </c>
      <c r="CF48" s="23" t="str">
        <f>VLOOKUP(A:A,[2]Данные_УА!$A:$BO,65,0)</f>
        <v>нет</v>
      </c>
    </row>
    <row r="49" spans="1:84" s="12" customFormat="1" ht="11.25" x14ac:dyDescent="0.2">
      <c r="A49" s="24" t="s">
        <v>2</v>
      </c>
      <c r="B49" s="25" t="str">
        <f>VLOOKUP(A:A,[1]Перечень_ПП!$A:$X,3,0)</f>
        <v>Белгородский</v>
      </c>
      <c r="C49" s="26" t="str">
        <f>VLOOKUP(A:A,[1]Перечень_ПП!$A:$X,4,0)</f>
        <v>АПП</v>
      </c>
      <c r="D49" s="26" t="str">
        <f>VLOOKUP(A:A,[1]Перечень_ПП!$A:$X,5,0)</f>
        <v>ДАПП</v>
      </c>
      <c r="E49" s="25" t="str">
        <f>VLOOKUP(A:A,[1]Перечень_ПП!$A:$X,6,0)</f>
        <v>Валуйки</v>
      </c>
      <c r="F49" s="25" t="str">
        <f>VLOOKUP(A:A,[1]Перечень_ПП!$A:$X,23,0)</f>
        <v>установлен</v>
      </c>
      <c r="G49" s="26" t="str">
        <f>VLOOKUP(A:A,[1]Перечень_ПП!$A:$X,21,0)</f>
        <v>да</v>
      </c>
      <c r="H49" s="26" t="s">
        <v>524</v>
      </c>
      <c r="I49" s="14" t="str">
        <f>VLOOKUP(A:A,[1]Перечень_ПП!$A:$X,22,0)</f>
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</v>
      </c>
      <c r="J49" s="15" t="str">
        <f>VLOOKUP(A:A,[2]Данные_УА!$A:$BF,24,0)</f>
        <v>круглосуточно</v>
      </c>
      <c r="K49" s="26" t="str">
        <f>VLOOKUP(A:A,[1]Перечень_ПП!$A:$X,7,0)</f>
        <v>автомобильный</v>
      </c>
      <c r="L49" s="26" t="str">
        <f>VLOOKUP(A:A,[1]Перечень_ПП!$A:$X,8,0)</f>
        <v>не определен</v>
      </c>
      <c r="M49" s="26" t="str">
        <f>VLOOKUP(A:A,[1]Перечень_ПП!$A:$X,9,0)</f>
        <v>грузо-пассажирский</v>
      </c>
      <c r="N49" s="26" t="str">
        <f>VLOOKUP(A:A,[1]Перечень_ПП!$A:$X,10,0)</f>
        <v>постоянный</v>
      </c>
      <c r="O49" s="26" t="str">
        <f>VLOOKUP(A:A,[1]Перечень_ПП!$A:$X,11,0)</f>
        <v>двусторонний</v>
      </c>
      <c r="P49" s="26" t="str">
        <f>VLOOKUP(A:A,[1]Перечень_ПП!$A:$X,12,0)</f>
        <v>не определен</v>
      </c>
      <c r="Q49" s="26" t="str">
        <f>VLOOKUP(A:A,[1]Перечень_ПП!$A:$X,13,0)</f>
        <v>нет</v>
      </c>
      <c r="R49" s="26" t="str">
        <f>VLOOKUP(A:A,[1]Перечень_ПП!$A:$X,14,0)</f>
        <v>нет</v>
      </c>
      <c r="S49" s="26" t="str">
        <f>VLOOKUP(A:A,[1]Перечень_ПП!$A:$X,15,0)</f>
        <v>нет</v>
      </c>
      <c r="T49" s="13" t="str">
        <f>VLOOKUP(A:A,[1]Перечень_ПП!$A:$X,16,0)</f>
        <v>не применимо (ЛНР)</v>
      </c>
      <c r="U49" s="12" t="str">
        <f>VLOOKUP(A:A,[1]Перечень_ПП!$A:$X,17,0)</f>
        <v>Демино-Александровка</v>
      </c>
      <c r="V49" s="26" t="str">
        <f>VLOOKUP(A:A,[1]Перечень_ПП!$A:$X,18,0)</f>
        <v>ЦФО</v>
      </c>
      <c r="W49" s="12" t="str">
        <f>VLOOKUP(A:A,[1]Перечень_ПП!$A:$X,19,0)</f>
        <v>Белгородская область</v>
      </c>
      <c r="X49" s="14" t="str">
        <f>VLOOKUP(A:A,[1]Перечень_ПП!$A:$X,20,0)</f>
        <v>Белгородская область, Валуйский район, в 2,5 км. восточнее п. Уразово на автодороге «Уразово - Викторополь»</v>
      </c>
      <c r="Y49" s="14" t="str">
        <f>VLOOKUP(A:A,[2]ДОРОГИ!$A:$BX,24,0)</f>
        <v>межмуниципальная</v>
      </c>
      <c r="Z49" s="14" t="str">
        <f>VLOOKUP(A:A,[2]ДОРОГИ!$A:$BX,25,0)</f>
        <v>14.ОП.МЗ.Н-180 "Уразово-Герасимовка-Конотоповка"-граница Украины-Викторополь</v>
      </c>
      <c r="AA49" s="16" t="str">
        <f>VLOOKUP($A:$A,'[3]данные ру Грузы'!$A:$CC,10,0)</f>
        <v>Группа С</v>
      </c>
      <c r="AB49" s="16">
        <f>VLOOKUP($A:$A,'[3]данные ру Грузы'!$A:$CC,11,0)</f>
        <v>252</v>
      </c>
      <c r="AC49" s="16" t="str">
        <f>VLOOKUP($A:$A,'[3]данные ру Грузы'!$A:$CC,13,0)</f>
        <v>Сухопутный</v>
      </c>
      <c r="AD49" s="16" t="str">
        <f>VLOOKUP($A:$A,'[3]данные ру Грузы'!$A:$CC,12,0)</f>
        <v>Западный</v>
      </c>
      <c r="AE49" s="16">
        <f>VLOOKUP(A:A,[2]Данные_УА!$A:$BF,37,0)</f>
        <v>0</v>
      </c>
      <c r="AF49" s="16">
        <f>VLOOKUP(A:A,[2]Данные_УА!$A:$BF,41,0)</f>
        <v>0</v>
      </c>
      <c r="AG49" s="16">
        <f>VLOOKUP(A:A,[2]Данные_УА!$A:$BF,45,0)</f>
        <v>0</v>
      </c>
      <c r="AH49" s="16">
        <f>VLOOKUP(A:A,[2]Данные_УА!$A:$BF,49,0)</f>
        <v>0</v>
      </c>
      <c r="AI49" s="16">
        <f>VLOOKUP(A:A,[2]Данные_УА!$A:$BF,53,0)</f>
        <v>0</v>
      </c>
      <c r="AJ49" s="16">
        <f>VLOOKUP(A:A,[2]Данные_УА!$A:$BF,57,0)</f>
        <v>0</v>
      </c>
      <c r="AK49" s="17">
        <f>VLOOKUP(A:A,[2]Данные_УА!$A:$BF,38,0)</f>
        <v>0</v>
      </c>
      <c r="AL49" s="17">
        <f>VLOOKUP(A:A,[2]Данные_УА!$A:$BF,42,0)</f>
        <v>0</v>
      </c>
      <c r="AM49" s="17">
        <f>VLOOKUP(A:A,[2]Данные_УА!$A:$BF,46,0)</f>
        <v>0</v>
      </c>
      <c r="AN49" s="17">
        <f>VLOOKUP(A:A,[2]Данные_УА!$A:$BF,50,0)</f>
        <v>0</v>
      </c>
      <c r="AO49" s="17">
        <f>VLOOKUP(A:A,[2]Данные_УА!$A:$BF,54,0)</f>
        <v>0</v>
      </c>
      <c r="AP49" s="18">
        <f>VLOOKUP(A:A,[2]Данные_УА!$A:$BF,58,0)</f>
        <v>0</v>
      </c>
      <c r="AQ49" s="19">
        <f>VLOOKUP($A:$A,'[3]данные ру ТС'!$A:$CZ,22,0)</f>
        <v>0</v>
      </c>
      <c r="AR49" s="19">
        <f>VLOOKUP($A:$A,'[3]данные ру ТС'!$A:$CZ,27,0)</f>
        <v>0</v>
      </c>
      <c r="AS49" s="19">
        <f>VLOOKUP($A:$A,'[3]данные ру ТС'!$A:$CZ,32,0)</f>
        <v>0</v>
      </c>
      <c r="AT49" s="19">
        <f>VLOOKUP($A:$A,'[3]данные ру ТС'!$A:$CZ,33,0)</f>
        <v>0</v>
      </c>
      <c r="AU49" s="19">
        <f>VLOOKUP($A:$A,'[3]данные ру ТС'!$A:$CZ,38,0)</f>
        <v>0</v>
      </c>
      <c r="AV49" s="19">
        <f>VLOOKUP($A:$A,'[3]данные ру ТС'!$A:$CZ,43,0)</f>
        <v>0</v>
      </c>
      <c r="AW49" s="19">
        <f>VLOOKUP($A:$A,'[3]данные ру ТС'!$A:$CZ,48,0)</f>
        <v>0</v>
      </c>
      <c r="AX49" s="19">
        <f>VLOOKUP($A:$A,'[3]данные ру ТС'!$A:$CZ,49,0)</f>
        <v>0</v>
      </c>
      <c r="AY49" s="19">
        <f>VLOOKUP($A:$A,'[3]данные ру ТС'!$A:$CZ,54,0)</f>
        <v>0</v>
      </c>
      <c r="AZ49" s="19">
        <f>VLOOKUP($A:$A,'[3]данные ру ТС'!$A:$CZ,59,0)</f>
        <v>0</v>
      </c>
      <c r="BA49" s="19">
        <f>VLOOKUP($A:$A,'[3]данные ру ТС'!$A:$CZ,64,0)</f>
        <v>0</v>
      </c>
      <c r="BB49" s="19">
        <f>VLOOKUP($A:$A,'[3]данные ру ТС'!$A:$CZ,65,0)</f>
        <v>0</v>
      </c>
      <c r="BC49" s="19">
        <f>VLOOKUP($A:$A,'[3]данные ру ТС'!$A:$CZ,78,0)</f>
        <v>0</v>
      </c>
      <c r="BD49" s="19">
        <f>VLOOKUP($A:$A,'[3]данные ру ТС'!$A:$CZ,83,0)</f>
        <v>0</v>
      </c>
      <c r="BE49" s="19">
        <f>VLOOKUP($A:$A,'[3]данные ру ТС'!$A:$CZ,88,0)</f>
        <v>0</v>
      </c>
      <c r="BF49" s="19">
        <f>VLOOKUP($A:$A,'[3]данные ру ТС'!$A:$CZ,89,0)</f>
        <v>0</v>
      </c>
      <c r="BG49" s="19">
        <f>VLOOKUP($A:$A,'[3]данные ру ТС'!$A:$FD,126,0)</f>
        <v>0</v>
      </c>
      <c r="BH49" s="19">
        <f>VLOOKUP($A:$A,'[3]данные ру ТС'!$A:$FD,127,0)</f>
        <v>0</v>
      </c>
      <c r="BI49" s="19">
        <f>VLOOKUP($A:$A,'[3]данные ру ТС'!$A:$FD,128,0)</f>
        <v>0</v>
      </c>
      <c r="BJ49" s="19">
        <f>VLOOKUP($A:$A,'[3]данные ру ТС'!$A:$FD,129,0)</f>
        <v>0</v>
      </c>
      <c r="BK49" s="19">
        <f>VLOOKUP($A:$A,'[3]данные ру ТС'!$A:$FD,142,0)</f>
        <v>20062</v>
      </c>
      <c r="BL49" s="19">
        <f>VLOOKUP($A:$A,'[3]данные ру ТС'!$A:$FD,155,0)</f>
        <v>6855</v>
      </c>
      <c r="BM49" s="19">
        <f>VLOOKUP($A:$A,'[3]данные ру ТС'!$A:$FW,168,0)</f>
        <v>16002</v>
      </c>
      <c r="BN49" s="19">
        <f>Таблица2[[#This Row],[ЛТС 2022 (факт)]]+Таблица2[[#This Row],[ПТС 2022 (факт)]]+Таблица2[[#This Row],[ГТС 2022 (факт)]]</f>
        <v>42919</v>
      </c>
      <c r="BO49" s="20">
        <f>VLOOKUP($A:$A,'[3]данные ру ФЛ'!$A:$DL,27,0)</f>
        <v>57</v>
      </c>
      <c r="BP49" s="20">
        <f>VLOOKUP($A:$A,'[3]данные ру ФЛ'!$A:$DL,40,0)</f>
        <v>0</v>
      </c>
      <c r="BQ49" s="20">
        <f>VLOOKUP($A:$A,'[3]данные ру ФЛ'!$A:$DL,53,0)</f>
        <v>0</v>
      </c>
      <c r="BR49" s="20">
        <f>VLOOKUP($A:$A,'[3]данные ру ФЛ'!$A:$DL,74,0)</f>
        <v>0</v>
      </c>
      <c r="BS49" s="20">
        <f>VLOOKUP($A:$A,'[3]данные ру ФЛ'!$A:$DL,95,0)</f>
        <v>0</v>
      </c>
      <c r="BT49" s="20">
        <f>VLOOKUP($A:$A,'[3]данные ру ФЛ'!$A:$DL,116,0)</f>
        <v>190765</v>
      </c>
      <c r="BU49" s="21">
        <f>VLOOKUP($A:$A,'[3]данные ру Грузы'!$A:$CR,31,0)</f>
        <v>0</v>
      </c>
      <c r="BV49" s="21">
        <f>VLOOKUP($A:$A,'[3]данные ру Грузы'!$A:$CR,44,0)</f>
        <v>0</v>
      </c>
      <c r="BW49" s="21">
        <f>VLOOKUP($A:$A,'[3]данные ру Грузы'!$A:$CR,57,0)</f>
        <v>0</v>
      </c>
      <c r="BX49" s="21">
        <f>VLOOKUP($A:$A,'[3]данные ру Грузы'!$A:$CR,70,0)</f>
        <v>0</v>
      </c>
      <c r="BY49" s="21">
        <f>VLOOKUP($A:$A,'[3]данные ру Грузы'!$A:$CR,83,0)</f>
        <v>0</v>
      </c>
      <c r="BZ49" s="21">
        <f>VLOOKUP($A:$A,'[3]данные ру Грузы'!$A:$CR,96,0)</f>
        <v>0</v>
      </c>
      <c r="CA49" s="22" t="str">
        <f>VLOOKUP(A:A,[2]Данные_УА!$A:$BO,60,0)</f>
        <v>да</v>
      </c>
      <c r="CB49" s="23" t="str">
        <f>VLOOKUP(A:A,[2]Данные_УА!$A:$BO,61,0)</f>
        <v>да</v>
      </c>
      <c r="CC49" s="23" t="str">
        <f>VLOOKUP(A:A,[2]Данные_УА!$A:$BO,62,0)</f>
        <v>да</v>
      </c>
      <c r="CD49" s="23" t="str">
        <f>VLOOKUP(A:A,[2]Данные_УА!$A:$BO,63,0)</f>
        <v>да</v>
      </c>
      <c r="CE49" s="23" t="str">
        <f>VLOOKUP(A:A,[2]Данные_УА!$A:$BO,64,0)</f>
        <v>да</v>
      </c>
      <c r="CF49" s="23" t="str">
        <f>VLOOKUP(A:A,[2]Данные_УА!$A:$BO,65,0)</f>
        <v>да</v>
      </c>
    </row>
    <row r="50" spans="1:84" s="12" customFormat="1" ht="11.25" x14ac:dyDescent="0.2">
      <c r="A50" s="24" t="s">
        <v>16</v>
      </c>
      <c r="B50" s="25" t="str">
        <f>VLOOKUP(A:A,[1]Перечень_ПП!$A:$X,3,0)</f>
        <v>Белгородский</v>
      </c>
      <c r="C50" s="26" t="str">
        <f>VLOOKUP(A:A,[1]Перечень_ПП!$A:$X,4,0)</f>
        <v>ЖДПП</v>
      </c>
      <c r="D50" s="26" t="str">
        <f>VLOOKUP(A:A,[1]Перечень_ПП!$A:$X,5,0)</f>
        <v>ЖДПП</v>
      </c>
      <c r="E50" s="25" t="str">
        <f>VLOOKUP(A:A,[1]Перечень_ПП!$A:$X,6,0)</f>
        <v>Валуйки</v>
      </c>
      <c r="F50" s="25" t="str">
        <f>VLOOKUP(A:A,[1]Перечень_ПП!$A:$X,23,0)</f>
        <v>установлен</v>
      </c>
      <c r="G50" s="26" t="str">
        <f>VLOOKUP(A:A,[1]Перечень_ПП!$A:$X,21,0)</f>
        <v>да</v>
      </c>
      <c r="H50" s="26" t="s">
        <v>524</v>
      </c>
      <c r="I50" s="14" t="str">
        <f>VLOOKUP(A:A,[1]Перечень_ПП!$A:$X,22,0)</f>
        <v>функционирует</v>
      </c>
      <c r="J50" s="15" t="str">
        <f>VLOOKUP(A:A,[2]Данные_УА!$A:$BF,24,0)</f>
        <v>круглосуточно</v>
      </c>
      <c r="K50" s="26" t="str">
        <f>VLOOKUP(A:A,[1]Перечень_ПП!$A:$X,7,0)</f>
        <v>железнодорожный</v>
      </c>
      <c r="L50" s="26" t="str">
        <f>VLOOKUP(A:A,[1]Перечень_ПП!$A:$X,8,0)</f>
        <v>не определен</v>
      </c>
      <c r="M50" s="26" t="str">
        <f>VLOOKUP(A:A,[1]Перечень_ПП!$A:$X,9,0)</f>
        <v>грузо-пассажирский</v>
      </c>
      <c r="N50" s="26" t="str">
        <f>VLOOKUP(A:A,[1]Перечень_ПП!$A:$X,10,0)</f>
        <v>постоянный</v>
      </c>
      <c r="O50" s="26" t="str">
        <f>VLOOKUP(A:A,[1]Перечень_ПП!$A:$X,11,0)</f>
        <v>многосторонний</v>
      </c>
      <c r="P50" s="26" t="str">
        <f>VLOOKUP(A:A,[1]Перечень_ПП!$A:$X,12,0)</f>
        <v>не определен</v>
      </c>
      <c r="Q50" s="26" t="str">
        <f>VLOOKUP(A:A,[1]Перечень_ПП!$A:$X,13,0)</f>
        <v>да</v>
      </c>
      <c r="R50" s="26" t="str">
        <f>VLOOKUP(A:A,[1]Перечень_ПП!$A:$X,14,0)</f>
        <v>да</v>
      </c>
      <c r="S50" s="26" t="str">
        <f>VLOOKUP(A:A,[1]Перечень_ПП!$A:$X,15,0)</f>
        <v>да</v>
      </c>
      <c r="T50" s="13" t="str">
        <f>VLOOKUP(A:A,[1]Перечень_ПП!$A:$X,16,0)</f>
        <v>не применимо (ЛНР)</v>
      </c>
      <c r="U50" s="12" t="str">
        <f>VLOOKUP(A:A,[1]Перечень_ПП!$A:$X,17,0)</f>
        <v>Тополи</v>
      </c>
      <c r="V50" s="26" t="str">
        <f>VLOOKUP(A:A,[1]Перечень_ПП!$A:$X,18,0)</f>
        <v>ЦФО</v>
      </c>
      <c r="W50" s="12" t="str">
        <f>VLOOKUP(A:A,[1]Перечень_ПП!$A:$X,19,0)</f>
        <v>Белгородская область</v>
      </c>
      <c r="X50" s="14" t="str">
        <f>VLOOKUP(A:A,[1]Перечень_ПП!$A:$X,20,0)</f>
        <v>Белгородская область, г. Валуйки, железнодорожная станция Валуйки, пл. Привокзальная, д. 1</v>
      </c>
      <c r="Y50" s="14">
        <f>VLOOKUP(A:A,[2]ДОРОГИ!$A:$BX,24,0)</f>
        <v>0</v>
      </c>
      <c r="Z50" s="14">
        <f>VLOOKUP(A:A,[2]ДОРОГИ!$A:$BX,25,0)</f>
        <v>0</v>
      </c>
      <c r="AA50" s="16" t="str">
        <f>VLOOKUP($A:$A,'[3]данные ру Грузы'!$A:$CC,10,0)</f>
        <v>Группа В</v>
      </c>
      <c r="AB50" s="16">
        <f>VLOOKUP($A:$A,'[3]данные ру Грузы'!$A:$CC,11,0)</f>
        <v>119</v>
      </c>
      <c r="AC50" s="16" t="str">
        <f>VLOOKUP($A:$A,'[3]данные ру Грузы'!$A:$CC,13,0)</f>
        <v>Сухопутный</v>
      </c>
      <c r="AD50" s="16" t="str">
        <f>VLOOKUP($A:$A,'[3]данные ру Грузы'!$A:$CC,12,0)</f>
        <v>Западный</v>
      </c>
      <c r="AE50" s="16">
        <f>VLOOKUP(A:A,[2]Данные_УА!$A:$BF,37,0)</f>
        <v>0</v>
      </c>
      <c r="AF50" s="16">
        <f>VLOOKUP(A:A,[2]Данные_УА!$A:$BF,41,0)</f>
        <v>0</v>
      </c>
      <c r="AG50" s="16">
        <f>VLOOKUP(A:A,[2]Данные_УА!$A:$BF,45,0)</f>
        <v>0</v>
      </c>
      <c r="AH50" s="16">
        <f>VLOOKUP(A:A,[2]Данные_УА!$A:$BF,49,0)</f>
        <v>0</v>
      </c>
      <c r="AI50" s="16">
        <f>VLOOKUP(A:A,[2]Данные_УА!$A:$BF,53,0)</f>
        <v>0</v>
      </c>
      <c r="AJ50" s="16">
        <f>VLOOKUP(A:A,[2]Данные_УА!$A:$BF,57,0)</f>
        <v>0</v>
      </c>
      <c r="AK50" s="17">
        <f>VLOOKUP(A:A,[2]Данные_УА!$A:$BF,38,0)</f>
        <v>0</v>
      </c>
      <c r="AL50" s="17">
        <f>VLOOKUP(A:A,[2]Данные_УА!$A:$BF,42,0)</f>
        <v>0</v>
      </c>
      <c r="AM50" s="17">
        <f>VLOOKUP(A:A,[2]Данные_УА!$A:$BF,46,0)</f>
        <v>0</v>
      </c>
      <c r="AN50" s="17">
        <f>VLOOKUP(A:A,[2]Данные_УА!$A:$BF,50,0)</f>
        <v>0</v>
      </c>
      <c r="AO50" s="17">
        <f>VLOOKUP(A:A,[2]Данные_УА!$A:$BF,54,0)</f>
        <v>0</v>
      </c>
      <c r="AP50" s="18">
        <f>VLOOKUP(A:A,[2]Данные_УА!$A:$BF,58,0)</f>
        <v>0</v>
      </c>
      <c r="AQ50" s="19">
        <f>VLOOKUP($A:$A,'[3]данные ру ТС'!$A:$CZ,22,0)</f>
        <v>14630</v>
      </c>
      <c r="AR50" s="19">
        <f>VLOOKUP($A:$A,'[3]данные ру ТС'!$A:$CZ,27,0)</f>
        <v>143</v>
      </c>
      <c r="AS50" s="19">
        <f>VLOOKUP($A:$A,'[3]данные ру ТС'!$A:$CZ,32,0)</f>
        <v>0</v>
      </c>
      <c r="AT50" s="19">
        <f>VLOOKUP($A:$A,'[3]данные ру ТС'!$A:$CZ,33,0)</f>
        <v>14773</v>
      </c>
      <c r="AU50" s="19">
        <f>VLOOKUP($A:$A,'[3]данные ру ТС'!$A:$CZ,38,0)</f>
        <v>13418</v>
      </c>
      <c r="AV50" s="19">
        <f>VLOOKUP($A:$A,'[3]данные ру ТС'!$A:$CZ,43,0)</f>
        <v>112</v>
      </c>
      <c r="AW50" s="19">
        <f>VLOOKUP($A:$A,'[3]данные ру ТС'!$A:$CZ,48,0)</f>
        <v>0</v>
      </c>
      <c r="AX50" s="19">
        <f>VLOOKUP($A:$A,'[3]данные ру ТС'!$A:$CZ,49,0)</f>
        <v>13530</v>
      </c>
      <c r="AY50" s="19">
        <f>VLOOKUP($A:$A,'[3]данные ру ТС'!$A:$CZ,54,0)</f>
        <v>10746</v>
      </c>
      <c r="AZ50" s="19">
        <f>VLOOKUP($A:$A,'[3]данные ру ТС'!$A:$CZ,59,0)</f>
        <v>97</v>
      </c>
      <c r="BA50" s="19">
        <f>VLOOKUP($A:$A,'[3]данные ру ТС'!$A:$CZ,64,0)</f>
        <v>0</v>
      </c>
      <c r="BB50" s="19">
        <f>VLOOKUP($A:$A,'[3]данные ру ТС'!$A:$CZ,65,0)</f>
        <v>10843</v>
      </c>
      <c r="BC50" s="19">
        <f>VLOOKUP($A:$A,'[3]данные ру ТС'!$A:$CZ,78,0)</f>
        <v>9218</v>
      </c>
      <c r="BD50" s="19">
        <f>VLOOKUP($A:$A,'[3]данные ру ТС'!$A:$CZ,83,0)</f>
        <v>19</v>
      </c>
      <c r="BE50" s="19">
        <f>VLOOKUP($A:$A,'[3]данные ру ТС'!$A:$CZ,88,0)</f>
        <v>0</v>
      </c>
      <c r="BF50" s="19">
        <f>VLOOKUP($A:$A,'[3]данные ру ТС'!$A:$CZ,89,0)</f>
        <v>9237</v>
      </c>
      <c r="BG50" s="19">
        <f>VLOOKUP($A:$A,'[3]данные ру ТС'!$A:$FD,126,0)</f>
        <v>9080</v>
      </c>
      <c r="BH50" s="19">
        <f>VLOOKUP($A:$A,'[3]данные ру ТС'!$A:$FD,127,0)</f>
        <v>0</v>
      </c>
      <c r="BI50" s="19">
        <f>VLOOKUP($A:$A,'[3]данные ру ТС'!$A:$FD,128,0)</f>
        <v>0</v>
      </c>
      <c r="BJ50" s="19">
        <f>VLOOKUP($A:$A,'[3]данные ру ТС'!$A:$FD,129,0)</f>
        <v>9080</v>
      </c>
      <c r="BK50" s="19">
        <f>VLOOKUP($A:$A,'[3]данные ру ТС'!$A:$FD,142,0)</f>
        <v>1264</v>
      </c>
      <c r="BL50" s="19">
        <f>VLOOKUP($A:$A,'[3]данные ру ТС'!$A:$FD,155,0)</f>
        <v>0</v>
      </c>
      <c r="BM50" s="19">
        <f>VLOOKUP($A:$A,'[3]данные ру ТС'!$A:$FW,168,0)</f>
        <v>0</v>
      </c>
      <c r="BN50" s="19">
        <f>Таблица2[[#This Row],[ЛТС 2022 (факт)]]+Таблица2[[#This Row],[ПТС 2022 (факт)]]+Таблица2[[#This Row],[ГТС 2022 (факт)]]</f>
        <v>1264</v>
      </c>
      <c r="BO50" s="20">
        <f>VLOOKUP($A:$A,'[3]данные ру ФЛ'!$A:$DL,27,0)</f>
        <v>70854</v>
      </c>
      <c r="BP50" s="20">
        <f>VLOOKUP($A:$A,'[3]данные ру ФЛ'!$A:$DL,40,0)</f>
        <v>60248</v>
      </c>
      <c r="BQ50" s="20">
        <f>VLOOKUP($A:$A,'[3]данные ру ФЛ'!$A:$DL,53,0)</f>
        <v>53781</v>
      </c>
      <c r="BR50" s="20">
        <f>VLOOKUP($A:$A,'[3]данные ру ФЛ'!$A:$DL,74,0)</f>
        <v>23322</v>
      </c>
      <c r="BS50" s="20">
        <f>VLOOKUP($A:$A,'[3]данные ру ФЛ'!$A:$DL,95,0)</f>
        <v>22569</v>
      </c>
      <c r="BT50" s="20">
        <f>VLOOKUP($A:$A,'[3]данные ру ФЛ'!$A:$DL,116,0)</f>
        <v>4977</v>
      </c>
      <c r="BU50" s="21">
        <f>VLOOKUP($A:$A,'[3]данные ру Грузы'!$A:$CR,31,0)</f>
        <v>26118250</v>
      </c>
      <c r="BV50" s="21">
        <f>VLOOKUP($A:$A,'[3]данные ру Грузы'!$A:$CR,44,0)</f>
        <v>23833700</v>
      </c>
      <c r="BW50" s="21">
        <f>VLOOKUP($A:$A,'[3]данные ру Грузы'!$A:$CR,57,0)</f>
        <v>16997500</v>
      </c>
      <c r="BX50" s="21">
        <f>VLOOKUP($A:$A,'[3]данные ру Грузы'!$A:$CR,70,0)</f>
        <v>16855650</v>
      </c>
      <c r="BY50" s="21">
        <f>VLOOKUP($A:$A,'[3]данные ру Грузы'!$A:$CR,83,0)</f>
        <v>31469900</v>
      </c>
      <c r="BZ50" s="21">
        <f>VLOOKUP($A:$A,'[3]данные ру Грузы'!$A:$CR,96,0)</f>
        <v>2674300</v>
      </c>
      <c r="CA50" s="22" t="str">
        <f>VLOOKUP(A:A,[2]Данные_УА!$A:$BO,60,0)</f>
        <v>да</v>
      </c>
      <c r="CB50" s="23" t="str">
        <f>VLOOKUP(A:A,[2]Данные_УА!$A:$BO,61,0)</f>
        <v>да</v>
      </c>
      <c r="CC50" s="23" t="str">
        <f>VLOOKUP(A:A,[2]Данные_УА!$A:$BO,62,0)</f>
        <v>да</v>
      </c>
      <c r="CD50" s="23" t="str">
        <f>VLOOKUP(A:A,[2]Данные_УА!$A:$BO,63,0)</f>
        <v>да</v>
      </c>
      <c r="CE50" s="23" t="str">
        <f>VLOOKUP(A:A,[2]Данные_УА!$A:$BO,64,0)</f>
        <v>да</v>
      </c>
      <c r="CF50" s="23" t="str">
        <f>VLOOKUP(A:A,[2]Данные_УА!$A:$BO,65,0)</f>
        <v>нет</v>
      </c>
    </row>
    <row r="51" spans="1:84" s="12" customFormat="1" ht="11.25" x14ac:dyDescent="0.2">
      <c r="A51" s="12" t="s">
        <v>317</v>
      </c>
      <c r="B51" s="12" t="str">
        <f>VLOOKUP(A:A,[1]Перечень_ПП!$A:$X,3,0)</f>
        <v>Хабаровский</v>
      </c>
      <c r="C51" s="13" t="str">
        <f>VLOOKUP(A:A,[1]Перечень_ПП!$A:$X,4,0)</f>
        <v>МПП</v>
      </c>
      <c r="D51" s="13" t="str">
        <f>VLOOKUP(A:A,[1]Перечень_ПП!$A:$X,5,0)</f>
        <v>МПП</v>
      </c>
      <c r="E51" s="12" t="str">
        <f>VLOOKUP(A:A,[1]Перечень_ПП!$A:$X,6,0)</f>
        <v>Ванино</v>
      </c>
      <c r="F51" s="12" t="str">
        <f>VLOOKUP(A:A,[1]Перечень_ПП!$A:$X,23,0)</f>
        <v>установлен</v>
      </c>
      <c r="G51" s="13" t="str">
        <f>VLOOKUP(A:A,[1]Перечень_ПП!$A:$X,21,0)</f>
        <v>да</v>
      </c>
      <c r="H51" s="13" t="s">
        <v>523</v>
      </c>
      <c r="I51" s="14" t="str">
        <f>VLOOKUP(A:A,[1]Перечень_ПП!$A:$X,22,0)</f>
        <v>функционирует</v>
      </c>
      <c r="J51" s="15" t="str">
        <f>VLOOKUP(A:A,[2]Данные_УА!$A:$BF,24,0)</f>
        <v>круглосуточно</v>
      </c>
      <c r="K51" s="13" t="str">
        <f>VLOOKUP(A:A,[1]Перечень_ПП!$A:$X,7,0)</f>
        <v>морской</v>
      </c>
      <c r="L51" s="13" t="str">
        <f>VLOOKUP(A:A,[1]Перечень_ПП!$A:$X,8,0)</f>
        <v>не определен</v>
      </c>
      <c r="M51" s="13" t="str">
        <f>VLOOKUP(A:A,[1]Перечень_ПП!$A:$X,9,0)</f>
        <v>грузовой</v>
      </c>
      <c r="N51" s="13" t="str">
        <f>VLOOKUP(A:A,[1]Перечень_ПП!$A:$X,10,0)</f>
        <v>постоянный</v>
      </c>
      <c r="O51" s="13" t="str">
        <f>VLOOKUP(A:A,[1]Перечень_ПП!$A:$X,11,0)</f>
        <v>многосторонний</v>
      </c>
      <c r="P51" s="13" t="str">
        <f>VLOOKUP(A:A,[1]Перечень_ПП!$A:$X,12,0)</f>
        <v>не определен</v>
      </c>
      <c r="Q51" s="13" t="str">
        <f>VLOOKUP(A:A,[1]Перечень_ПП!$A:$X,13,0)</f>
        <v>да</v>
      </c>
      <c r="R51" s="13" t="str">
        <f>VLOOKUP(A:A,[1]Перечень_ПП!$A:$X,14,0)</f>
        <v>да</v>
      </c>
      <c r="S51" s="13" t="str">
        <f>VLOOKUP(A:A,[1]Перечень_ПП!$A:$X,15,0)</f>
        <v>да</v>
      </c>
      <c r="T51" s="13" t="str">
        <f>VLOOKUP(A:A,[1]Перечень_ПП!$A:$X,16,0)</f>
        <v>не применимо</v>
      </c>
      <c r="U51" s="12" t="str">
        <f>VLOOKUP(A:A,[1]Перечень_ПП!$A:$X,17,0)</f>
        <v>не применимо</v>
      </c>
      <c r="V51" s="13" t="str">
        <f>VLOOKUP(A:A,[1]Перечень_ПП!$A:$X,18,0)</f>
        <v>ДФО</v>
      </c>
      <c r="W51" s="12" t="str">
        <f>VLOOKUP(A:A,[1]Перечень_ПП!$A:$X,19,0)</f>
        <v>Хабаровский край</v>
      </c>
      <c r="X51" s="14" t="str">
        <f>VLOOKUP(A:A,[1]Перечень_ПП!$A:$X,20,0)</f>
        <v>Хабаровский край, Татарский пролив, территория морского порта Ванино</v>
      </c>
      <c r="Y51" s="14">
        <f>VLOOKUP(A:A,[2]ДОРОГИ!$A:$BX,24,0)</f>
        <v>0</v>
      </c>
      <c r="Z51" s="14">
        <f>VLOOKUP(A:A,[2]ДОРОГИ!$A:$BX,25,0)</f>
        <v>0</v>
      </c>
      <c r="AA51" s="16" t="str">
        <f>VLOOKUP($A:$A,'[3]данные ру Грузы'!$A:$CC,10,0)</f>
        <v>Группа А</v>
      </c>
      <c r="AB51" s="16">
        <f>VLOOKUP($A:$A,'[3]данные ру Грузы'!$A:$CC,11,0)</f>
        <v>61</v>
      </c>
      <c r="AC51" s="16" t="str">
        <f>VLOOKUP($A:$A,'[3]данные ру Грузы'!$A:$CC,13,0)</f>
        <v>Порты ДВ</v>
      </c>
      <c r="AD51" s="16" t="str">
        <f>VLOOKUP($A:$A,'[3]данные ру Грузы'!$A:$CC,12,0)</f>
        <v>Восток</v>
      </c>
      <c r="AE51" s="16">
        <f>VLOOKUP(A:A,[2]Данные_УА!$A:$BF,37,0)</f>
        <v>0</v>
      </c>
      <c r="AF51" s="16">
        <f>VLOOKUP(A:A,[2]Данные_УА!$A:$BF,41,0)</f>
        <v>0</v>
      </c>
      <c r="AG51" s="16">
        <f>VLOOKUP(A:A,[2]Данные_УА!$A:$BF,45,0)</f>
        <v>0</v>
      </c>
      <c r="AH51" s="16">
        <f>VLOOKUP(A:A,[2]Данные_УА!$A:$BF,49,0)</f>
        <v>0</v>
      </c>
      <c r="AI51" s="16">
        <f>VLOOKUP(A:A,[2]Данные_УА!$A:$BF,53,0)</f>
        <v>0</v>
      </c>
      <c r="AJ51" s="16">
        <f>VLOOKUP(A:A,[2]Данные_УА!$A:$BF,57,0)</f>
        <v>133365</v>
      </c>
      <c r="AK51" s="17">
        <f>VLOOKUP(A:A,[2]Данные_УА!$A:$BF,38,0)</f>
        <v>0</v>
      </c>
      <c r="AL51" s="17">
        <f>VLOOKUP(A:A,[2]Данные_УА!$A:$BF,42,0)</f>
        <v>0</v>
      </c>
      <c r="AM51" s="17">
        <f>VLOOKUP(A:A,[2]Данные_УА!$A:$BF,46,0)</f>
        <v>0</v>
      </c>
      <c r="AN51" s="17">
        <f>VLOOKUP(A:A,[2]Данные_УА!$A:$BF,50,0)</f>
        <v>0</v>
      </c>
      <c r="AO51" s="17">
        <f>VLOOKUP(A:A,[2]Данные_УА!$A:$BF,54,0)</f>
        <v>0</v>
      </c>
      <c r="AP51" s="18">
        <f>VLOOKUP(A:A,[2]Данные_УА!$A:$BF,58,0)</f>
        <v>48678287.050000004</v>
      </c>
      <c r="AQ51" s="19">
        <f>VLOOKUP($A:$A,'[3]данные ру ТС'!$A:$CZ,22,0)</f>
        <v>1432</v>
      </c>
      <c r="AR51" s="19">
        <f>VLOOKUP($A:$A,'[3]данные ру ТС'!$A:$CZ,27,0)</f>
        <v>0</v>
      </c>
      <c r="AS51" s="19">
        <f>VLOOKUP($A:$A,'[3]данные ру ТС'!$A:$CZ,32,0)</f>
        <v>0</v>
      </c>
      <c r="AT51" s="19">
        <f>VLOOKUP($A:$A,'[3]данные ру ТС'!$A:$CZ,33,0)</f>
        <v>1432</v>
      </c>
      <c r="AU51" s="19">
        <f>VLOOKUP($A:$A,'[3]данные ру ТС'!$A:$CZ,38,0)</f>
        <v>1376</v>
      </c>
      <c r="AV51" s="19">
        <f>VLOOKUP($A:$A,'[3]данные ру ТС'!$A:$CZ,43,0)</f>
        <v>0</v>
      </c>
      <c r="AW51" s="19">
        <f>VLOOKUP($A:$A,'[3]данные ру ТС'!$A:$CZ,48,0)</f>
        <v>0</v>
      </c>
      <c r="AX51" s="19">
        <f>VLOOKUP($A:$A,'[3]данные ру ТС'!$A:$CZ,49,0)</f>
        <v>1376</v>
      </c>
      <c r="AY51" s="19">
        <f>VLOOKUP($A:$A,'[3]данные ру ТС'!$A:$CZ,54,0)</f>
        <v>1393</v>
      </c>
      <c r="AZ51" s="19">
        <f>VLOOKUP($A:$A,'[3]данные ру ТС'!$A:$CZ,59,0)</f>
        <v>0</v>
      </c>
      <c r="BA51" s="19">
        <f>VLOOKUP($A:$A,'[3]данные ру ТС'!$A:$CZ,64,0)</f>
        <v>0</v>
      </c>
      <c r="BB51" s="19">
        <f>VLOOKUP($A:$A,'[3]данные ру ТС'!$A:$CZ,65,0)</f>
        <v>1393</v>
      </c>
      <c r="BC51" s="19">
        <f>VLOOKUP($A:$A,'[3]данные ру ТС'!$A:$CZ,78,0)</f>
        <v>1302</v>
      </c>
      <c r="BD51" s="19">
        <f>VLOOKUP($A:$A,'[3]данные ру ТС'!$A:$CZ,83,0)</f>
        <v>0</v>
      </c>
      <c r="BE51" s="19">
        <f>VLOOKUP($A:$A,'[3]данные ру ТС'!$A:$CZ,88,0)</f>
        <v>0</v>
      </c>
      <c r="BF51" s="19">
        <f>VLOOKUP($A:$A,'[3]данные ру ТС'!$A:$CZ,89,0)</f>
        <v>1302</v>
      </c>
      <c r="BG51" s="19">
        <f>VLOOKUP($A:$A,'[3]данные ру ТС'!$A:$FD,126,0)</f>
        <v>1262</v>
      </c>
      <c r="BH51" s="19">
        <f>VLOOKUP($A:$A,'[3]данные ру ТС'!$A:$FD,127,0)</f>
        <v>0</v>
      </c>
      <c r="BI51" s="19">
        <f>VLOOKUP($A:$A,'[3]данные ру ТС'!$A:$FD,128,0)</f>
        <v>0</v>
      </c>
      <c r="BJ51" s="19">
        <f>VLOOKUP($A:$A,'[3]данные ру ТС'!$A:$FD,129,0)</f>
        <v>1262</v>
      </c>
      <c r="BK51" s="19">
        <f>VLOOKUP($A:$A,'[3]данные ру ТС'!$A:$FD,142,0)</f>
        <v>1377</v>
      </c>
      <c r="BL51" s="19">
        <f>VLOOKUP($A:$A,'[3]данные ру ТС'!$A:$FD,155,0)</f>
        <v>0</v>
      </c>
      <c r="BM51" s="19">
        <f>VLOOKUP($A:$A,'[3]данные ру ТС'!$A:$FW,168,0)</f>
        <v>0</v>
      </c>
      <c r="BN51" s="19">
        <f>Таблица2[[#This Row],[ЛТС 2022 (факт)]]+Таблица2[[#This Row],[ПТС 2022 (факт)]]+Таблица2[[#This Row],[ГТС 2022 (факт)]]</f>
        <v>1377</v>
      </c>
      <c r="BO51" s="20">
        <f>VLOOKUP($A:$A,'[3]данные ру ФЛ'!$A:$DL,27,0)</f>
        <v>27820</v>
      </c>
      <c r="BP51" s="20">
        <f>VLOOKUP($A:$A,'[3]данные ру ФЛ'!$A:$DL,40,0)</f>
        <v>26640</v>
      </c>
      <c r="BQ51" s="20">
        <f>VLOOKUP($A:$A,'[3]данные ру ФЛ'!$A:$DL,53,0)</f>
        <v>27942</v>
      </c>
      <c r="BR51" s="20">
        <f>VLOOKUP($A:$A,'[3]данные ру ФЛ'!$A:$DL,74,0)</f>
        <v>25905</v>
      </c>
      <c r="BS51" s="20">
        <f>VLOOKUP($A:$A,'[3]данные ру ФЛ'!$A:$DL,95,0)</f>
        <v>25406</v>
      </c>
      <c r="BT51" s="20">
        <f>VLOOKUP($A:$A,'[3]данные ру ФЛ'!$A:$DL,116,0)</f>
        <v>27747</v>
      </c>
      <c r="BU51" s="21">
        <f>VLOOKUP($A:$A,'[3]данные ру Грузы'!$A:$CR,31,0)</f>
        <v>27865158</v>
      </c>
      <c r="BV51" s="21">
        <f>VLOOKUP($A:$A,'[3]данные ру Грузы'!$A:$CR,44,0)</f>
        <v>27597418</v>
      </c>
      <c r="BW51" s="21">
        <f>VLOOKUP($A:$A,'[3]данные ру Грузы'!$A:$CR,57,0)</f>
        <v>30375894</v>
      </c>
      <c r="BX51" s="21">
        <f>VLOOKUP($A:$A,'[3]данные ру Грузы'!$A:$CR,70,0)</f>
        <v>32636682.734000001</v>
      </c>
      <c r="BY51" s="21">
        <f>VLOOKUP($A:$A,'[3]данные ру Грузы'!$A:$CR,83,0)</f>
        <v>33457787.705000006</v>
      </c>
      <c r="BZ51" s="21">
        <f>VLOOKUP($A:$A,'[3]данные ру Грузы'!$A:$CR,96,0)</f>
        <v>36083860.443000004</v>
      </c>
      <c r="CA51" s="22" t="str">
        <f>VLOOKUP(A:A,[2]Данные_УА!$A:$BO,60,0)</f>
        <v>да</v>
      </c>
      <c r="CB51" s="23" t="str">
        <f>VLOOKUP(A:A,[2]Данные_УА!$A:$BO,61,0)</f>
        <v>да</v>
      </c>
      <c r="CC51" s="23" t="str">
        <f>VLOOKUP(A:A,[2]Данные_УА!$A:$BO,62,0)</f>
        <v>да</v>
      </c>
      <c r="CD51" s="23" t="str">
        <f>VLOOKUP(A:A,[2]Данные_УА!$A:$BO,63,0)</f>
        <v>да</v>
      </c>
      <c r="CE51" s="23" t="str">
        <f>VLOOKUP(A:A,[2]Данные_УА!$A:$BO,64,0)</f>
        <v>да</v>
      </c>
      <c r="CF51" s="23" t="str">
        <f>VLOOKUP(A:A,[2]Данные_УА!$A:$BO,65,0)</f>
        <v>нет</v>
      </c>
    </row>
    <row r="52" spans="1:84" s="12" customFormat="1" ht="11.25" x14ac:dyDescent="0.2">
      <c r="A52" s="12" t="s">
        <v>146</v>
      </c>
      <c r="B52" s="12" t="str">
        <f>VLOOKUP(A:A,[1]Перечень_ПП!$A:$X,3,0)</f>
        <v>Мурманский</v>
      </c>
      <c r="C52" s="13" t="str">
        <f>VLOOKUP(A:A,[1]Перечень_ПП!$A:$X,4,0)</f>
        <v>МПП</v>
      </c>
      <c r="D52" s="13" t="str">
        <f>VLOOKUP(A:A,[1]Перечень_ПП!$A:$X,5,0)</f>
        <v>МПП</v>
      </c>
      <c r="E52" s="12" t="str">
        <f>VLOOKUP(A:A,[1]Перечень_ПП!$A:$X,6,0)</f>
        <v>Варандей</v>
      </c>
      <c r="F52" s="12" t="str">
        <f>VLOOKUP(A:A,[1]Перечень_ПП!$A:$X,23,0)</f>
        <v>установлен</v>
      </c>
      <c r="G52" s="13" t="str">
        <f>VLOOKUP(A:A,[1]Перечень_ПП!$A:$X,21,0)</f>
        <v>да</v>
      </c>
      <c r="H52" s="13" t="s">
        <v>524</v>
      </c>
      <c r="I52" s="14" t="str">
        <f>VLOOKUP(A:A,[1]Перечень_ПП!$A:$X,22,0)</f>
        <v>функционирует</v>
      </c>
      <c r="J52" s="15" t="str">
        <f>VLOOKUP(A:A,[2]Данные_УА!$A:$BF,24,0)</f>
        <v>круглосуточно</v>
      </c>
      <c r="K52" s="13" t="str">
        <f>VLOOKUP(A:A,[1]Перечень_ПП!$A:$X,7,0)</f>
        <v>морской</v>
      </c>
      <c r="L52" s="13" t="str">
        <f>VLOOKUP(A:A,[1]Перечень_ПП!$A:$X,8,0)</f>
        <v>не определен</v>
      </c>
      <c r="M52" s="13" t="str">
        <f>VLOOKUP(A:A,[1]Перечень_ПП!$A:$X,9,0)</f>
        <v>грузовой</v>
      </c>
      <c r="N52" s="13" t="str">
        <f>VLOOKUP(A:A,[1]Перечень_ПП!$A:$X,10,0)</f>
        <v>постоянный</v>
      </c>
      <c r="O52" s="13" t="str">
        <f>VLOOKUP(A:A,[1]Перечень_ПП!$A:$X,11,0)</f>
        <v>многосторонний</v>
      </c>
      <c r="P52" s="13" t="str">
        <f>VLOOKUP(A:A,[1]Перечень_ПП!$A:$X,12,0)</f>
        <v>не определен</v>
      </c>
      <c r="Q52" s="13" t="str">
        <f>VLOOKUP(A:A,[1]Перечень_ПП!$A:$X,13,0)</f>
        <v>нет</v>
      </c>
      <c r="R52" s="13" t="str">
        <f>VLOOKUP(A:A,[1]Перечень_ПП!$A:$X,14,0)</f>
        <v>нет</v>
      </c>
      <c r="S52" s="13" t="str">
        <f>VLOOKUP(A:A,[1]Перечень_ПП!$A:$X,15,0)</f>
        <v>нет</v>
      </c>
      <c r="T52" s="13" t="str">
        <f>VLOOKUP(A:A,[1]Перечень_ПП!$A:$X,16,0)</f>
        <v>не применимо</v>
      </c>
      <c r="U52" s="12" t="str">
        <f>VLOOKUP(A:A,[1]Перечень_ПП!$A:$X,17,0)</f>
        <v>не применимо</v>
      </c>
      <c r="V52" s="13" t="str">
        <f>VLOOKUP(A:A,[1]Перечень_ПП!$A:$X,18,0)</f>
        <v>СЗФО</v>
      </c>
      <c r="W52" s="12" t="str">
        <f>VLOOKUP(A:A,[1]Перечень_ПП!$A:$X,19,0)</f>
        <v>Ненецкий автономный округ</v>
      </c>
      <c r="X52" s="14" t="str">
        <f>VLOOKUP(A:A,[1]Перечень_ПП!$A:$X,20,0)</f>
        <v>Ненецкий автономный округ, Варандейское нефтяное месторождение, БРП «Варандей». Юридический адрес: 166700, Ненецкий автономный округ, пос. Искателей, ул. Россихина, д.4</v>
      </c>
      <c r="Y52" s="14">
        <f>VLOOKUP(A:A,[2]ДОРОГИ!$A:$BX,24,0)</f>
        <v>0</v>
      </c>
      <c r="Z52" s="14">
        <f>VLOOKUP(A:A,[2]ДОРОГИ!$A:$BX,25,0)</f>
        <v>0</v>
      </c>
      <c r="AA52" s="16" t="str">
        <f>VLOOKUP($A:$A,'[3]данные ру Грузы'!$A:$CC,10,0)</f>
        <v>Группа С</v>
      </c>
      <c r="AB52" s="16">
        <f>VLOOKUP($A:$A,'[3]данные ру Грузы'!$A:$CC,11,0)</f>
        <v>323</v>
      </c>
      <c r="AC52" s="16" t="str">
        <f>VLOOKUP($A:$A,'[3]данные ру Грузы'!$A:$CC,13,0)</f>
        <v>Морской</v>
      </c>
      <c r="AD52" s="16" t="str">
        <f>VLOOKUP($A:$A,'[3]данные ру Грузы'!$A:$CC,12,0)</f>
        <v>Арктика</v>
      </c>
      <c r="AE52" s="16">
        <f>VLOOKUP(A:A,[2]Данные_УА!$A:$BF,37,0)</f>
        <v>1</v>
      </c>
      <c r="AF52" s="16">
        <f>VLOOKUP(A:A,[2]Данные_УА!$A:$BF,41,0)</f>
        <v>0</v>
      </c>
      <c r="AG52" s="16">
        <f>VLOOKUP(A:A,[2]Данные_УА!$A:$BF,45,0)</f>
        <v>0</v>
      </c>
      <c r="AH52" s="16">
        <f>VLOOKUP(A:A,[2]Данные_УА!$A:$BF,49,0)</f>
        <v>1</v>
      </c>
      <c r="AI52" s="16">
        <f>VLOOKUP(A:A,[2]Данные_УА!$A:$BF,53,0)</f>
        <v>0</v>
      </c>
      <c r="AJ52" s="16">
        <f>VLOOKUP(A:A,[2]Данные_УА!$A:$BF,57,0)</f>
        <v>32876</v>
      </c>
      <c r="AK52" s="17">
        <f>VLOOKUP(A:A,[2]Данные_УА!$A:$BF,38,0)</f>
        <v>365</v>
      </c>
      <c r="AL52" s="17">
        <f>VLOOKUP(A:A,[2]Данные_УА!$A:$BF,42,0)</f>
        <v>0</v>
      </c>
      <c r="AM52" s="17">
        <f>VLOOKUP(A:A,[2]Данные_УА!$A:$BF,46,0)</f>
        <v>0</v>
      </c>
      <c r="AN52" s="17">
        <f>VLOOKUP(A:A,[2]Данные_УА!$A:$BF,50,0)</f>
        <v>365</v>
      </c>
      <c r="AO52" s="17">
        <f>VLOOKUP(A:A,[2]Данные_УА!$A:$BF,54,0)</f>
        <v>0</v>
      </c>
      <c r="AP52" s="18">
        <f>VLOOKUP(A:A,[2]Данные_УА!$A:$BF,58,0)</f>
        <v>11999740</v>
      </c>
      <c r="AQ52" s="19">
        <f>VLOOKUP($A:$A,'[3]данные ру ТС'!$A:$CZ,22,0)</f>
        <v>0</v>
      </c>
      <c r="AR52" s="19">
        <f>VLOOKUP($A:$A,'[3]данные ру ТС'!$A:$CZ,27,0)</f>
        <v>0</v>
      </c>
      <c r="AS52" s="19">
        <f>VLOOKUP($A:$A,'[3]данные ру ТС'!$A:$CZ,32,0)</f>
        <v>0</v>
      </c>
      <c r="AT52" s="19">
        <f>VLOOKUP($A:$A,'[3]данные ру ТС'!$A:$CZ,33,0)</f>
        <v>0</v>
      </c>
      <c r="AU52" s="19">
        <f>VLOOKUP($A:$A,'[3]данные ру ТС'!$A:$CZ,38,0)</f>
        <v>0</v>
      </c>
      <c r="AV52" s="19">
        <f>VLOOKUP($A:$A,'[3]данные ру ТС'!$A:$CZ,43,0)</f>
        <v>0</v>
      </c>
      <c r="AW52" s="19">
        <f>VLOOKUP($A:$A,'[3]данные ру ТС'!$A:$CZ,48,0)</f>
        <v>0</v>
      </c>
      <c r="AX52" s="19">
        <f>VLOOKUP($A:$A,'[3]данные ру ТС'!$A:$CZ,49,0)</f>
        <v>0</v>
      </c>
      <c r="AY52" s="19">
        <f>VLOOKUP($A:$A,'[3]данные ру ТС'!$A:$CZ,54,0)</f>
        <v>0</v>
      </c>
      <c r="AZ52" s="19">
        <f>VLOOKUP($A:$A,'[3]данные ру ТС'!$A:$CZ,59,0)</f>
        <v>0</v>
      </c>
      <c r="BA52" s="19">
        <f>VLOOKUP($A:$A,'[3]данные ру ТС'!$A:$CZ,64,0)</f>
        <v>0</v>
      </c>
      <c r="BB52" s="19">
        <f>VLOOKUP($A:$A,'[3]данные ру ТС'!$A:$CZ,65,0)</f>
        <v>0</v>
      </c>
      <c r="BC52" s="19">
        <f>VLOOKUP($A:$A,'[3]данные ру ТС'!$A:$CZ,78,0)</f>
        <v>0</v>
      </c>
      <c r="BD52" s="19">
        <f>VLOOKUP($A:$A,'[3]данные ру ТС'!$A:$CZ,83,0)</f>
        <v>0</v>
      </c>
      <c r="BE52" s="19">
        <f>VLOOKUP($A:$A,'[3]данные ру ТС'!$A:$CZ,88,0)</f>
        <v>0</v>
      </c>
      <c r="BF52" s="19">
        <f>VLOOKUP($A:$A,'[3]данные ру ТС'!$A:$CZ,89,0)</f>
        <v>0</v>
      </c>
      <c r="BG52" s="19">
        <f>VLOOKUP($A:$A,'[3]данные ру ТС'!$A:$FD,126,0)</f>
        <v>0</v>
      </c>
      <c r="BH52" s="19">
        <f>VLOOKUP($A:$A,'[3]данные ру ТС'!$A:$FD,127,0)</f>
        <v>0</v>
      </c>
      <c r="BI52" s="19">
        <f>VLOOKUP($A:$A,'[3]данные ру ТС'!$A:$FD,128,0)</f>
        <v>0</v>
      </c>
      <c r="BJ52" s="19">
        <f>VLOOKUP($A:$A,'[3]данные ру ТС'!$A:$FD,129,0)</f>
        <v>0</v>
      </c>
      <c r="BK52" s="19">
        <f>VLOOKUP($A:$A,'[3]данные ру ТС'!$A:$FD,142,0)</f>
        <v>0</v>
      </c>
      <c r="BL52" s="19">
        <f>VLOOKUP($A:$A,'[3]данные ру ТС'!$A:$FD,155,0)</f>
        <v>0</v>
      </c>
      <c r="BM52" s="19">
        <f>VLOOKUP($A:$A,'[3]данные ру ТС'!$A:$FW,168,0)</f>
        <v>0</v>
      </c>
      <c r="BN52" s="19">
        <f>Таблица2[[#This Row],[ЛТС 2022 (факт)]]+Таблица2[[#This Row],[ПТС 2022 (факт)]]+Таблица2[[#This Row],[ГТС 2022 (факт)]]</f>
        <v>0</v>
      </c>
      <c r="BO52" s="20">
        <f>VLOOKUP($A:$A,'[3]данные ру ФЛ'!$A:$DL,27,0)</f>
        <v>0</v>
      </c>
      <c r="BP52" s="20">
        <f>VLOOKUP($A:$A,'[3]данные ру ФЛ'!$A:$DL,40,0)</f>
        <v>0</v>
      </c>
      <c r="BQ52" s="20">
        <f>VLOOKUP($A:$A,'[3]данные ру ФЛ'!$A:$DL,53,0)</f>
        <v>0</v>
      </c>
      <c r="BR52" s="20">
        <f>VLOOKUP($A:$A,'[3]данные ру ФЛ'!$A:$DL,74,0)</f>
        <v>0</v>
      </c>
      <c r="BS52" s="20">
        <f>VLOOKUP($A:$A,'[3]данные ру ФЛ'!$A:$DL,95,0)</f>
        <v>0</v>
      </c>
      <c r="BT52" s="20">
        <f>VLOOKUP($A:$A,'[3]данные ру ФЛ'!$A:$DL,116,0)</f>
        <v>0</v>
      </c>
      <c r="BU52" s="21">
        <f>VLOOKUP($A:$A,'[3]данные ру Грузы'!$A:$CR,31,0)</f>
        <v>0</v>
      </c>
      <c r="BV52" s="21">
        <f>VLOOKUP($A:$A,'[3]данные ру Грузы'!$A:$CR,44,0)</f>
        <v>344060</v>
      </c>
      <c r="BW52" s="21">
        <f>VLOOKUP($A:$A,'[3]данные ру Грузы'!$A:$CR,57,0)</f>
        <v>0</v>
      </c>
      <c r="BX52" s="21">
        <f>VLOOKUP($A:$A,'[3]данные ру Грузы'!$A:$CR,70,0)</f>
        <v>0</v>
      </c>
      <c r="BY52" s="21">
        <f>VLOOKUP($A:$A,'[3]данные ру Грузы'!$A:$CR,83,0)</f>
        <v>0</v>
      </c>
      <c r="BZ52" s="21">
        <f>VLOOKUP($A:$A,'[3]данные ру Грузы'!$A:$CR,96,0)</f>
        <v>0</v>
      </c>
      <c r="CA52" s="22" t="str">
        <f>VLOOKUP(A:A,[2]Данные_УА!$A:$BO,60,0)</f>
        <v>да</v>
      </c>
      <c r="CB52" s="23" t="str">
        <f>VLOOKUP(A:A,[2]Данные_УА!$A:$BO,61,0)</f>
        <v>да</v>
      </c>
      <c r="CC52" s="23" t="str">
        <f>VLOOKUP(A:A,[2]Данные_УА!$A:$BO,62,0)</f>
        <v>да</v>
      </c>
      <c r="CD52" s="23" t="str">
        <f>VLOOKUP(A:A,[2]Данные_УА!$A:$BO,63,0)</f>
        <v>нет</v>
      </c>
      <c r="CE52" s="23" t="str">
        <f>VLOOKUP(A:A,[2]Данные_УА!$A:$BO,64,0)</f>
        <v>нет</v>
      </c>
      <c r="CF52" s="23" t="str">
        <f>VLOOKUP(A:A,[2]Данные_УА!$A:$BO,65,0)</f>
        <v>нет</v>
      </c>
    </row>
    <row r="53" spans="1:84" s="12" customFormat="1" ht="11.25" x14ac:dyDescent="0.2">
      <c r="A53" s="24" t="s">
        <v>3</v>
      </c>
      <c r="B53" s="25" t="str">
        <f>VLOOKUP(A:A,[1]Перечень_ПП!$A:$X,3,0)</f>
        <v>Белгородский</v>
      </c>
      <c r="C53" s="26" t="str">
        <f>VLOOKUP(A:A,[1]Перечень_ПП!$A:$X,4,0)</f>
        <v>АПП</v>
      </c>
      <c r="D53" s="26" t="str">
        <f>VLOOKUP(A:A,[1]Перечень_ПП!$A:$X,5,0)</f>
        <v>ДАПП</v>
      </c>
      <c r="E53" s="25" t="str">
        <f>VLOOKUP(A:A,[1]Перечень_ПП!$A:$X,6,0)</f>
        <v>Вергелевка</v>
      </c>
      <c r="F53" s="25" t="str">
        <f>VLOOKUP(A:A,[1]Перечень_ПП!$A:$X,23,0)</f>
        <v>установлен</v>
      </c>
      <c r="G53" s="26" t="str">
        <f>VLOOKUP(A:A,[1]Перечень_ПП!$A:$X,21,0)</f>
        <v>нет</v>
      </c>
      <c r="H53" s="26" t="s">
        <v>524</v>
      </c>
      <c r="I53" s="14" t="str">
        <f>VLOOKUP(A:A,[1]Перечень_ПП!$A:$X,22,0)</f>
        <v>Пункт пропуска не обустроен, так как решение о целесообразности функционирования не принято, в том числе сопредельным государством. Инфраструктура пункта пропуск на сопредельной территории отсутствует</v>
      </c>
      <c r="J53" s="15" t="str">
        <f>VLOOKUP(A:A,[2]Данные_УА!$A:$BF,24,0)</f>
        <v>не определен</v>
      </c>
      <c r="K53" s="26" t="str">
        <f>VLOOKUP(A:A,[1]Перечень_ПП!$A:$X,7,0)</f>
        <v>автомобильный</v>
      </c>
      <c r="L53" s="26" t="str">
        <f>VLOOKUP(A:A,[1]Перечень_ПП!$A:$X,8,0)</f>
        <v>не определен</v>
      </c>
      <c r="M53" s="26" t="str">
        <f>VLOOKUP(A:A,[1]Перечень_ПП!$A:$X,9,0)</f>
        <v>не определен</v>
      </c>
      <c r="N53" s="26" t="str">
        <f>VLOOKUP(A:A,[1]Перечень_ПП!$A:$X,10,0)</f>
        <v>не определен</v>
      </c>
      <c r="O53" s="26" t="str">
        <f>VLOOKUP(A:A,[1]Перечень_ПП!$A:$X,11,0)</f>
        <v>двусторонний</v>
      </c>
      <c r="P53" s="26" t="str">
        <f>VLOOKUP(A:A,[1]Перечень_ПП!$A:$X,12,0)</f>
        <v>не определен</v>
      </c>
      <c r="Q53" s="26" t="str">
        <f>VLOOKUP(A:A,[1]Перечень_ПП!$A:$X,13,0)</f>
        <v>нет</v>
      </c>
      <c r="R53" s="26" t="str">
        <f>VLOOKUP(A:A,[1]Перечень_ПП!$A:$X,14,0)</f>
        <v>нет</v>
      </c>
      <c r="S53" s="26" t="str">
        <f>VLOOKUP(A:A,[1]Перечень_ПП!$A:$X,15,0)</f>
        <v>нет</v>
      </c>
      <c r="T53" s="13" t="str">
        <f>VLOOKUP(A:A,[1]Перечень_ПП!$A:$X,16,0)</f>
        <v>Украина</v>
      </c>
      <c r="U53" s="12" t="str">
        <f>VLOOKUP(A:A,[1]Перечень_ПП!$A:$X,17,0)</f>
        <v>Пыльное</v>
      </c>
      <c r="V53" s="26" t="str">
        <f>VLOOKUP(A:A,[1]Перечень_ПП!$A:$X,18,0)</f>
        <v>ЦФО</v>
      </c>
      <c r="W53" s="12" t="str">
        <f>VLOOKUP(A:A,[1]Перечень_ПП!$A:$X,19,0)</f>
        <v>Белгородская область</v>
      </c>
      <c r="X53" s="14" t="str">
        <f>VLOOKUP(A:A,[1]Перечень_ПП!$A:$X,20,0)</f>
        <v>не определен</v>
      </c>
      <c r="Y53" s="14">
        <f>VLOOKUP(A:A,[2]ДОРОГИ!$A:$BX,24,0)</f>
        <v>0</v>
      </c>
      <c r="Z53" s="14">
        <f>VLOOKUP(A:A,[2]ДОРОГИ!$A:$BX,25,0)</f>
        <v>0</v>
      </c>
      <c r="AA53" s="16" t="str">
        <f>VLOOKUP($A:$A,'[3]данные ру Грузы'!$A:$CC,10,0)</f>
        <v>не определена</v>
      </c>
      <c r="AB53" s="16">
        <f>VLOOKUP($A:$A,'[3]данные ру Грузы'!$A:$CC,11,0)</f>
        <v>348</v>
      </c>
      <c r="AC53" s="16" t="str">
        <f>VLOOKUP($A:$A,'[3]данные ру Грузы'!$A:$CC,13,0)</f>
        <v>Сухопутный</v>
      </c>
      <c r="AD53" s="16" t="str">
        <f>VLOOKUP($A:$A,'[3]данные ру Грузы'!$A:$CC,12,0)</f>
        <v>Западный</v>
      </c>
      <c r="AE53" s="16">
        <f>VLOOKUP(A:A,[2]Данные_УА!$A:$BF,37,0)</f>
        <v>0</v>
      </c>
      <c r="AF53" s="16">
        <f>VLOOKUP(A:A,[2]Данные_УА!$A:$BF,41,0)</f>
        <v>0</v>
      </c>
      <c r="AG53" s="16">
        <f>VLOOKUP(A:A,[2]Данные_УА!$A:$BF,45,0)</f>
        <v>0</v>
      </c>
      <c r="AH53" s="16">
        <f>VLOOKUP(A:A,[2]Данные_УА!$A:$BF,49,0)</f>
        <v>0</v>
      </c>
      <c r="AI53" s="16">
        <f>VLOOKUP(A:A,[2]Данные_УА!$A:$BF,53,0)</f>
        <v>0</v>
      </c>
      <c r="AJ53" s="16">
        <f>VLOOKUP(A:A,[2]Данные_УА!$A:$BF,57,0)</f>
        <v>0</v>
      </c>
      <c r="AK53" s="17">
        <f>VLOOKUP(A:A,[2]Данные_УА!$A:$BF,38,0)</f>
        <v>0</v>
      </c>
      <c r="AL53" s="17">
        <f>VLOOKUP(A:A,[2]Данные_УА!$A:$BF,42,0)</f>
        <v>0</v>
      </c>
      <c r="AM53" s="17">
        <f>VLOOKUP(A:A,[2]Данные_УА!$A:$BF,46,0)</f>
        <v>0</v>
      </c>
      <c r="AN53" s="17">
        <f>VLOOKUP(A:A,[2]Данные_УА!$A:$BF,50,0)</f>
        <v>0</v>
      </c>
      <c r="AO53" s="17">
        <f>VLOOKUP(A:A,[2]Данные_УА!$A:$BF,54,0)</f>
        <v>0</v>
      </c>
      <c r="AP53" s="18">
        <f>VLOOKUP(A:A,[2]Данные_УА!$A:$BF,58,0)</f>
        <v>0</v>
      </c>
      <c r="AQ53" s="19">
        <f>VLOOKUP($A:$A,'[3]данные ру ТС'!$A:$CZ,22,0)</f>
        <v>0</v>
      </c>
      <c r="AR53" s="19">
        <f>VLOOKUP($A:$A,'[3]данные ру ТС'!$A:$CZ,27,0)</f>
        <v>0</v>
      </c>
      <c r="AS53" s="19">
        <f>VLOOKUP($A:$A,'[3]данные ру ТС'!$A:$CZ,32,0)</f>
        <v>0</v>
      </c>
      <c r="AT53" s="19">
        <f>VLOOKUP($A:$A,'[3]данные ру ТС'!$A:$CZ,33,0)</f>
        <v>0</v>
      </c>
      <c r="AU53" s="19">
        <f>VLOOKUP($A:$A,'[3]данные ру ТС'!$A:$CZ,38,0)</f>
        <v>0</v>
      </c>
      <c r="AV53" s="19">
        <f>VLOOKUP($A:$A,'[3]данные ру ТС'!$A:$CZ,43,0)</f>
        <v>0</v>
      </c>
      <c r="AW53" s="19">
        <f>VLOOKUP($A:$A,'[3]данные ру ТС'!$A:$CZ,48,0)</f>
        <v>0</v>
      </c>
      <c r="AX53" s="19">
        <f>VLOOKUP($A:$A,'[3]данные ру ТС'!$A:$CZ,49,0)</f>
        <v>0</v>
      </c>
      <c r="AY53" s="19">
        <f>VLOOKUP($A:$A,'[3]данные ру ТС'!$A:$CZ,54,0)</f>
        <v>0</v>
      </c>
      <c r="AZ53" s="19">
        <f>VLOOKUP($A:$A,'[3]данные ру ТС'!$A:$CZ,59,0)</f>
        <v>0</v>
      </c>
      <c r="BA53" s="19">
        <f>VLOOKUP($A:$A,'[3]данные ру ТС'!$A:$CZ,64,0)</f>
        <v>0</v>
      </c>
      <c r="BB53" s="19">
        <f>VLOOKUP($A:$A,'[3]данные ру ТС'!$A:$CZ,65,0)</f>
        <v>0</v>
      </c>
      <c r="BC53" s="19">
        <f>VLOOKUP($A:$A,'[3]данные ру ТС'!$A:$CZ,78,0)</f>
        <v>0</v>
      </c>
      <c r="BD53" s="19">
        <f>VLOOKUP($A:$A,'[3]данные ру ТС'!$A:$CZ,83,0)</f>
        <v>0</v>
      </c>
      <c r="BE53" s="19">
        <f>VLOOKUP($A:$A,'[3]данные ру ТС'!$A:$CZ,88,0)</f>
        <v>0</v>
      </c>
      <c r="BF53" s="19">
        <f>VLOOKUP($A:$A,'[3]данные ру ТС'!$A:$CZ,89,0)</f>
        <v>0</v>
      </c>
      <c r="BG53" s="19">
        <f>VLOOKUP($A:$A,'[3]данные ру ТС'!$A:$FD,126,0)</f>
        <v>0</v>
      </c>
      <c r="BH53" s="19">
        <f>VLOOKUP($A:$A,'[3]данные ру ТС'!$A:$FD,127,0)</f>
        <v>0</v>
      </c>
      <c r="BI53" s="19">
        <f>VLOOKUP($A:$A,'[3]данные ру ТС'!$A:$FD,128,0)</f>
        <v>0</v>
      </c>
      <c r="BJ53" s="19">
        <f>VLOOKUP($A:$A,'[3]данные ру ТС'!$A:$FD,129,0)</f>
        <v>0</v>
      </c>
      <c r="BK53" s="19">
        <f>VLOOKUP($A:$A,'[3]данные ру ТС'!$A:$FD,142,0)</f>
        <v>0</v>
      </c>
      <c r="BL53" s="19">
        <f>VLOOKUP($A:$A,'[3]данные ру ТС'!$A:$FD,155,0)</f>
        <v>0</v>
      </c>
      <c r="BM53" s="19">
        <f>VLOOKUP($A:$A,'[3]данные ру ТС'!$A:$FW,168,0)</f>
        <v>0</v>
      </c>
      <c r="BN53" s="19">
        <f>Таблица2[[#This Row],[ЛТС 2022 (факт)]]+Таблица2[[#This Row],[ПТС 2022 (факт)]]+Таблица2[[#This Row],[ГТС 2022 (факт)]]</f>
        <v>0</v>
      </c>
      <c r="BO53" s="20">
        <f>VLOOKUP($A:$A,'[3]данные ру ФЛ'!$A:$DL,27,0)</f>
        <v>0</v>
      </c>
      <c r="BP53" s="20">
        <f>VLOOKUP($A:$A,'[3]данные ру ФЛ'!$A:$DL,40,0)</f>
        <v>0</v>
      </c>
      <c r="BQ53" s="20">
        <f>VLOOKUP($A:$A,'[3]данные ру ФЛ'!$A:$DL,53,0)</f>
        <v>0</v>
      </c>
      <c r="BR53" s="20">
        <f>VLOOKUP($A:$A,'[3]данные ру ФЛ'!$A:$DL,74,0)</f>
        <v>0</v>
      </c>
      <c r="BS53" s="20">
        <f>VLOOKUP($A:$A,'[3]данные ру ФЛ'!$A:$DL,95,0)</f>
        <v>0</v>
      </c>
      <c r="BT53" s="20">
        <f>VLOOKUP($A:$A,'[3]данные ру ФЛ'!$A:$DL,116,0)</f>
        <v>0</v>
      </c>
      <c r="BU53" s="21">
        <f>VLOOKUP($A:$A,'[3]данные ру Грузы'!$A:$CR,31,0)</f>
        <v>0</v>
      </c>
      <c r="BV53" s="21">
        <f>VLOOKUP($A:$A,'[3]данные ру Грузы'!$A:$CR,44,0)</f>
        <v>0</v>
      </c>
      <c r="BW53" s="21">
        <f>VLOOKUP($A:$A,'[3]данные ру Грузы'!$A:$CR,57,0)</f>
        <v>0</v>
      </c>
      <c r="BX53" s="21">
        <f>VLOOKUP($A:$A,'[3]данные ру Грузы'!$A:$CR,70,0)</f>
        <v>0</v>
      </c>
      <c r="BY53" s="21">
        <f>VLOOKUP($A:$A,'[3]данные ру Грузы'!$A:$CR,83,0)</f>
        <v>0</v>
      </c>
      <c r="BZ53" s="21">
        <f>VLOOKUP($A:$A,'[3]данные ру Грузы'!$A:$CR,96,0)</f>
        <v>0</v>
      </c>
      <c r="CA53" s="22" t="str">
        <f>VLOOKUP(A:A,[2]Данные_УА!$A:$BO,60,0)</f>
        <v>нет</v>
      </c>
      <c r="CB53" s="23" t="str">
        <f>VLOOKUP(A:A,[2]Данные_УА!$A:$BO,61,0)</f>
        <v>нет</v>
      </c>
      <c r="CC53" s="23" t="str">
        <f>VLOOKUP(A:A,[2]Данные_УА!$A:$BO,62,0)</f>
        <v>нет</v>
      </c>
      <c r="CD53" s="23" t="str">
        <f>VLOOKUP(A:A,[2]Данные_УА!$A:$BO,63,0)</f>
        <v>нет</v>
      </c>
      <c r="CE53" s="23" t="str">
        <f>VLOOKUP(A:A,[2]Данные_УА!$A:$BO,64,0)</f>
        <v>нет</v>
      </c>
      <c r="CF53" s="23" t="str">
        <f>VLOOKUP(A:A,[2]Данные_УА!$A:$BO,65,0)</f>
        <v>нет</v>
      </c>
    </row>
    <row r="54" spans="1:84" s="12" customFormat="1" ht="11.25" x14ac:dyDescent="0.2">
      <c r="A54" s="24" t="s">
        <v>4</v>
      </c>
      <c r="B54" s="25" t="str">
        <f>VLOOKUP(A:A,[1]Перечень_ПП!$A:$X,3,0)</f>
        <v>Белгородский</v>
      </c>
      <c r="C54" s="26" t="str">
        <f>VLOOKUP(A:A,[1]Перечень_ПП!$A:$X,4,0)</f>
        <v>АПП</v>
      </c>
      <c r="D54" s="26" t="str">
        <f>VLOOKUP(A:A,[1]Перечень_ПП!$A:$X,5,0)</f>
        <v>ДАПП</v>
      </c>
      <c r="E54" s="25" t="str">
        <f>VLOOKUP(A:A,[1]Перечень_ПП!$A:$X,6,0)</f>
        <v>Вериговка</v>
      </c>
      <c r="F54" s="25" t="str">
        <f>VLOOKUP(A:A,[1]Перечень_ПП!$A:$X,23,0)</f>
        <v>установлен</v>
      </c>
      <c r="G54" s="26" t="str">
        <f>VLOOKUP(A:A,[1]Перечень_ПП!$A:$X,21,0)</f>
        <v>да</v>
      </c>
      <c r="H54" s="26" t="s">
        <v>524</v>
      </c>
      <c r="I54" s="14" t="str">
        <f>VLOOKUP(A:A,[1]Перечень_ПП!$A:$X,22,0)</f>
        <v>функционирует</v>
      </c>
      <c r="J54" s="15" t="str">
        <f>VLOOKUP(A:A,[2]Данные_УА!$A:$BF,24,0)</f>
        <v>круглосуточно</v>
      </c>
      <c r="K54" s="26" t="str">
        <f>VLOOKUP(A:A,[1]Перечень_ПП!$A:$X,7,0)</f>
        <v>автомобильный</v>
      </c>
      <c r="L54" s="26" t="str">
        <f>VLOOKUP(A:A,[1]Перечень_ПП!$A:$X,8,0)</f>
        <v>не определен</v>
      </c>
      <c r="M54" s="26" t="str">
        <f>VLOOKUP(A:A,[1]Перечень_ПП!$A:$X,9,0)</f>
        <v>грузо-пассажирский</v>
      </c>
      <c r="N54" s="26" t="str">
        <f>VLOOKUP(A:A,[1]Перечень_ПП!$A:$X,10,0)</f>
        <v>постоянный</v>
      </c>
      <c r="O54" s="26" t="str">
        <f>VLOOKUP(A:A,[1]Перечень_ПП!$A:$X,11,0)</f>
        <v>двусторонний</v>
      </c>
      <c r="P54" s="26" t="str">
        <f>VLOOKUP(A:A,[1]Перечень_ПП!$A:$X,12,0)</f>
        <v>не определен</v>
      </c>
      <c r="Q54" s="26" t="str">
        <f>VLOOKUP(A:A,[1]Перечень_ПП!$A:$X,13,0)</f>
        <v>нет</v>
      </c>
      <c r="R54" s="26" t="str">
        <f>VLOOKUP(A:A,[1]Перечень_ПП!$A:$X,14,0)</f>
        <v>нет</v>
      </c>
      <c r="S54" s="26" t="str">
        <f>VLOOKUP(A:A,[1]Перечень_ПП!$A:$X,15,0)</f>
        <v>нет</v>
      </c>
      <c r="T54" s="13" t="str">
        <f>VLOOKUP(A:A,[1]Перечень_ПП!$A:$X,16,0)</f>
        <v>Украина</v>
      </c>
      <c r="U54" s="12" t="str">
        <f>VLOOKUP(A:A,[1]Перечень_ПП!$A:$X,17,0)</f>
        <v>Чугуновка</v>
      </c>
      <c r="V54" s="26" t="str">
        <f>VLOOKUP(A:A,[1]Перечень_ПП!$A:$X,18,0)</f>
        <v>ЦФО</v>
      </c>
      <c r="W54" s="12" t="str">
        <f>VLOOKUP(A:A,[1]Перечень_ПП!$A:$X,19,0)</f>
        <v>Белгородская область</v>
      </c>
      <c r="X54" s="14" t="str">
        <f>VLOOKUP(A:A,[1]Перечень_ПП!$A:$X,20,0)</f>
        <v>Белгородская область, Валуйский район, на юго-западной окраине с. Вериговка, на 45 км автодороги "Валуйки - Приколотное"</v>
      </c>
      <c r="Y54" s="14" t="str">
        <f>VLOOKUP(A:A,[2]ДОРОГИ!$A:$BX,24,0)</f>
        <v>межмуниципальная</v>
      </c>
      <c r="Z54" s="14" t="str">
        <f>VLOOKUP(A:A,[2]ДОРОГИ!$A:$BX,25,0)</f>
        <v>14.ОП.МЗ.К-34 Валуйки-Казинка-Вериговка</v>
      </c>
      <c r="AA54" s="16" t="str">
        <f>VLOOKUP($A:$A,'[3]данные ру Грузы'!$A:$CC,10,0)</f>
        <v>Группа С</v>
      </c>
      <c r="AB54" s="16">
        <f>VLOOKUP($A:$A,'[3]данные ру Грузы'!$A:$CC,11,0)</f>
        <v>158</v>
      </c>
      <c r="AC54" s="16" t="str">
        <f>VLOOKUP($A:$A,'[3]данные ру Грузы'!$A:$CC,13,0)</f>
        <v>Сухопутный</v>
      </c>
      <c r="AD54" s="16" t="str">
        <f>VLOOKUP($A:$A,'[3]данные ру Грузы'!$A:$CC,12,0)</f>
        <v>Западный</v>
      </c>
      <c r="AE54" s="16">
        <f>VLOOKUP(A:A,[2]Данные_УА!$A:$BF,37,0)</f>
        <v>0</v>
      </c>
      <c r="AF54" s="16">
        <f>VLOOKUP(A:A,[2]Данные_УА!$A:$BF,41,0)</f>
        <v>0</v>
      </c>
      <c r="AG54" s="16">
        <f>VLOOKUP(A:A,[2]Данные_УА!$A:$BF,45,0)</f>
        <v>0</v>
      </c>
      <c r="AH54" s="16">
        <f>VLOOKUP(A:A,[2]Данные_УА!$A:$BF,49,0)</f>
        <v>0</v>
      </c>
      <c r="AI54" s="16">
        <f>VLOOKUP(A:A,[2]Данные_УА!$A:$BF,53,0)</f>
        <v>0</v>
      </c>
      <c r="AJ54" s="16">
        <f>VLOOKUP(A:A,[2]Данные_УА!$A:$BF,57,0)</f>
        <v>0</v>
      </c>
      <c r="AK54" s="17">
        <f>VLOOKUP(A:A,[2]Данные_УА!$A:$BF,38,0)</f>
        <v>0</v>
      </c>
      <c r="AL54" s="17">
        <f>VLOOKUP(A:A,[2]Данные_УА!$A:$BF,42,0)</f>
        <v>0</v>
      </c>
      <c r="AM54" s="17">
        <f>VLOOKUP(A:A,[2]Данные_УА!$A:$BF,46,0)</f>
        <v>0</v>
      </c>
      <c r="AN54" s="17">
        <f>VLOOKUP(A:A,[2]Данные_УА!$A:$BF,50,0)</f>
        <v>0</v>
      </c>
      <c r="AO54" s="17">
        <f>VLOOKUP(A:A,[2]Данные_УА!$A:$BF,54,0)</f>
        <v>0</v>
      </c>
      <c r="AP54" s="18">
        <f>VLOOKUP(A:A,[2]Данные_УА!$A:$BF,58,0)</f>
        <v>0</v>
      </c>
      <c r="AQ54" s="19">
        <f>VLOOKUP($A:$A,'[3]данные ру ТС'!$A:$CZ,22,0)</f>
        <v>106</v>
      </c>
      <c r="AR54" s="19">
        <f>VLOOKUP($A:$A,'[3]данные ру ТС'!$A:$CZ,27,0)</f>
        <v>1439</v>
      </c>
      <c r="AS54" s="19">
        <f>VLOOKUP($A:$A,'[3]данные ру ТС'!$A:$CZ,32,0)</f>
        <v>35356</v>
      </c>
      <c r="AT54" s="19">
        <f>VLOOKUP($A:$A,'[3]данные ру ТС'!$A:$CZ,33,0)</f>
        <v>36901</v>
      </c>
      <c r="AU54" s="19">
        <f>VLOOKUP($A:$A,'[3]данные ру ТС'!$A:$CZ,38,0)</f>
        <v>72</v>
      </c>
      <c r="AV54" s="19">
        <f>VLOOKUP($A:$A,'[3]данные ру ТС'!$A:$CZ,43,0)</f>
        <v>1307</v>
      </c>
      <c r="AW54" s="19">
        <f>VLOOKUP($A:$A,'[3]данные ру ТС'!$A:$CZ,48,0)</f>
        <v>28680</v>
      </c>
      <c r="AX54" s="19">
        <f>VLOOKUP($A:$A,'[3]данные ру ТС'!$A:$CZ,49,0)</f>
        <v>30059</v>
      </c>
      <c r="AY54" s="19">
        <f>VLOOKUP($A:$A,'[3]данные ру ТС'!$A:$CZ,54,0)</f>
        <v>33</v>
      </c>
      <c r="AZ54" s="19">
        <f>VLOOKUP($A:$A,'[3]данные ру ТС'!$A:$CZ,59,0)</f>
        <v>659</v>
      </c>
      <c r="BA54" s="19">
        <f>VLOOKUP($A:$A,'[3]данные ру ТС'!$A:$CZ,64,0)</f>
        <v>18448</v>
      </c>
      <c r="BB54" s="19">
        <f>VLOOKUP($A:$A,'[3]данные ру ТС'!$A:$CZ,65,0)</f>
        <v>19140</v>
      </c>
      <c r="BC54" s="19">
        <f>VLOOKUP($A:$A,'[3]данные ру ТС'!$A:$CZ,78,0)</f>
        <v>5</v>
      </c>
      <c r="BD54" s="19">
        <f>VLOOKUP($A:$A,'[3]данные ру ТС'!$A:$CZ,83,0)</f>
        <v>40</v>
      </c>
      <c r="BE54" s="19">
        <f>VLOOKUP($A:$A,'[3]данные ру ТС'!$A:$CZ,88,0)</f>
        <v>2591</v>
      </c>
      <c r="BF54" s="19">
        <f>VLOOKUP($A:$A,'[3]данные ру ТС'!$A:$CZ,89,0)</f>
        <v>2636</v>
      </c>
      <c r="BG54" s="19">
        <f>VLOOKUP($A:$A,'[3]данные ру ТС'!$A:$FD,126,0)</f>
        <v>0</v>
      </c>
      <c r="BH54" s="19">
        <f>VLOOKUP($A:$A,'[3]данные ру ТС'!$A:$FD,127,0)</f>
        <v>0</v>
      </c>
      <c r="BI54" s="19">
        <f>VLOOKUP($A:$A,'[3]данные ру ТС'!$A:$FD,128,0)</f>
        <v>0</v>
      </c>
      <c r="BJ54" s="19">
        <f>VLOOKUP($A:$A,'[3]данные ру ТС'!$A:$FD,129,0)</f>
        <v>0</v>
      </c>
      <c r="BK54" s="19">
        <f>VLOOKUP($A:$A,'[3]данные ру ТС'!$A:$FD,142,0)</f>
        <v>9190</v>
      </c>
      <c r="BL54" s="19">
        <f>VLOOKUP($A:$A,'[3]данные ру ТС'!$A:$FD,155,0)</f>
        <v>9</v>
      </c>
      <c r="BM54" s="19">
        <f>VLOOKUP($A:$A,'[3]данные ру ТС'!$A:$FW,168,0)</f>
        <v>7693</v>
      </c>
      <c r="BN54" s="19">
        <f>Таблица2[[#This Row],[ЛТС 2022 (факт)]]+Таблица2[[#This Row],[ПТС 2022 (факт)]]+Таблица2[[#This Row],[ГТС 2022 (факт)]]</f>
        <v>16892</v>
      </c>
      <c r="BO54" s="20">
        <f>VLOOKUP($A:$A,'[3]данные ру ФЛ'!$A:$DL,27,0)</f>
        <v>165646</v>
      </c>
      <c r="BP54" s="20">
        <f>VLOOKUP($A:$A,'[3]данные ру ФЛ'!$A:$DL,40,0)</f>
        <v>127513</v>
      </c>
      <c r="BQ54" s="20">
        <f>VLOOKUP($A:$A,'[3]данные ру ФЛ'!$A:$DL,53,0)</f>
        <v>71748</v>
      </c>
      <c r="BR54" s="20">
        <f>VLOOKUP($A:$A,'[3]данные ру ФЛ'!$A:$DL,74,0)</f>
        <v>8789</v>
      </c>
      <c r="BS54" s="20">
        <f>VLOOKUP($A:$A,'[3]данные ру ФЛ'!$A:$DL,95,0)</f>
        <v>0</v>
      </c>
      <c r="BT54" s="20">
        <f>VLOOKUP($A:$A,'[3]данные ру ФЛ'!$A:$DL,116,0)</f>
        <v>32356</v>
      </c>
      <c r="BU54" s="21">
        <f>VLOOKUP($A:$A,'[3]данные ру Грузы'!$A:$CR,31,0)</f>
        <v>34.950000000000003</v>
      </c>
      <c r="BV54" s="21">
        <f>VLOOKUP($A:$A,'[3]данные ру Грузы'!$A:$CR,44,0)</f>
        <v>154.6</v>
      </c>
      <c r="BW54" s="21">
        <f>VLOOKUP($A:$A,'[3]данные ру Грузы'!$A:$CR,57,0)</f>
        <v>2.34</v>
      </c>
      <c r="BX54" s="21">
        <f>VLOOKUP($A:$A,'[3]данные ру Грузы'!$A:$CR,70,0)</f>
        <v>0.9</v>
      </c>
      <c r="BY54" s="21">
        <f>VLOOKUP($A:$A,'[3]данные ру Грузы'!$A:$CR,83,0)</f>
        <v>0</v>
      </c>
      <c r="BZ54" s="21">
        <f>VLOOKUP($A:$A,'[3]данные ру Грузы'!$A:$CR,96,0)</f>
        <v>1399.35</v>
      </c>
      <c r="CA54" s="22" t="str">
        <f>VLOOKUP(A:A,[2]Данные_УА!$A:$BO,60,0)</f>
        <v>да</v>
      </c>
      <c r="CB54" s="23" t="str">
        <f>VLOOKUP(A:A,[2]Данные_УА!$A:$BO,61,0)</f>
        <v>да</v>
      </c>
      <c r="CC54" s="23" t="str">
        <f>VLOOKUP(A:A,[2]Данные_УА!$A:$BO,62,0)</f>
        <v>да</v>
      </c>
      <c r="CD54" s="23" t="str">
        <f>VLOOKUP(A:A,[2]Данные_УА!$A:$BO,63,0)</f>
        <v>да</v>
      </c>
      <c r="CE54" s="23" t="str">
        <f>VLOOKUP(A:A,[2]Данные_УА!$A:$BO,64,0)</f>
        <v>да</v>
      </c>
      <c r="CF54" s="23" t="str">
        <f>VLOOKUP(A:A,[2]Данные_УА!$A:$BO,65,0)</f>
        <v>да</v>
      </c>
    </row>
    <row r="55" spans="1:84" s="12" customFormat="1" ht="11.25" x14ac:dyDescent="0.2">
      <c r="A55" s="12" t="s">
        <v>87</v>
      </c>
      <c r="B55" s="12" t="str">
        <f>VLOOKUP(A:A,[1]Перечень_ПП!$A:$X,3,0)</f>
        <v>Волгоградский</v>
      </c>
      <c r="C55" s="13" t="str">
        <f>VLOOKUP(A:A,[1]Перечень_ПП!$A:$X,4,0)</f>
        <v>ЖДПП</v>
      </c>
      <c r="D55" s="13" t="str">
        <f>VLOOKUP(A:A,[1]Перечень_ПП!$A:$X,5,0)</f>
        <v>ЖДПП</v>
      </c>
      <c r="E55" s="12" t="str">
        <f>VLOOKUP(A:A,[1]Перечень_ПП!$A:$X,6,0)</f>
        <v>Верхний Баскунчак</v>
      </c>
      <c r="F55" s="12" t="str">
        <f>VLOOKUP(A:A,[1]Перечень_ПП!$A:$X,23,0)</f>
        <v>установлен</v>
      </c>
      <c r="G55" s="13" t="str">
        <f>VLOOKUP(A:A,[1]Перечень_ПП!$A:$X,21,0)</f>
        <v>да</v>
      </c>
      <c r="H55" s="13" t="s">
        <v>524</v>
      </c>
      <c r="I55" s="14" t="str">
        <f>VLOOKUP(A:A,[1]Перечень_ПП!$A:$X,22,0)</f>
        <v>функционирует</v>
      </c>
      <c r="J55" s="15" t="str">
        <f>VLOOKUP(A:A,[2]Данные_УА!$A:$BF,24,0)</f>
        <v>круглосуточно</v>
      </c>
      <c r="K55" s="13" t="str">
        <f>VLOOKUP(A:A,[1]Перечень_ПП!$A:$X,7,0)</f>
        <v>железнодорожный</v>
      </c>
      <c r="L55" s="13" t="str">
        <f>VLOOKUP(A:A,[1]Перечень_ПП!$A:$X,8,0)</f>
        <v>не определен</v>
      </c>
      <c r="M55" s="13" t="str">
        <f>VLOOKUP(A:A,[1]Перечень_ПП!$A:$X,9,0)</f>
        <v>грузо-пассажирский</v>
      </c>
      <c r="N55" s="13" t="str">
        <f>VLOOKUP(A:A,[1]Перечень_ПП!$A:$X,10,0)</f>
        <v>постоянный</v>
      </c>
      <c r="O55" s="13" t="str">
        <f>VLOOKUP(A:A,[1]Перечень_ПП!$A:$X,11,0)</f>
        <v>многосторонний</v>
      </c>
      <c r="P55" s="13" t="str">
        <f>VLOOKUP(A:A,[1]Перечень_ПП!$A:$X,12,0)</f>
        <v>не определен</v>
      </c>
      <c r="Q55" s="13" t="str">
        <f>VLOOKUP(A:A,[1]Перечень_ПП!$A:$X,13,0)</f>
        <v>нет</v>
      </c>
      <c r="R55" s="13" t="str">
        <f>VLOOKUP(A:A,[1]Перечень_ПП!$A:$X,14,0)</f>
        <v>нет</v>
      </c>
      <c r="S55" s="13" t="str">
        <f>VLOOKUP(A:A,[1]Перечень_ПП!$A:$X,15,0)</f>
        <v>нет</v>
      </c>
      <c r="T55" s="13" t="str">
        <f>VLOOKUP(A:A,[1]Перечень_ПП!$A:$X,16,0)</f>
        <v>Республика Казахстан</v>
      </c>
      <c r="U55" s="12" t="str">
        <f>VLOOKUP(A:A,[1]Перечень_ПП!$A:$X,17,0)</f>
        <v>Сайхин</v>
      </c>
      <c r="V55" s="13" t="str">
        <f>VLOOKUP(A:A,[1]Перечень_ПП!$A:$X,18,0)</f>
        <v>ЮФО</v>
      </c>
      <c r="W55" s="12" t="str">
        <f>VLOOKUP(A:A,[1]Перечень_ПП!$A:$X,19,0)</f>
        <v>Астраханская область</v>
      </c>
      <c r="X55" s="14" t="str">
        <f>VLOOKUP(A:A,[1]Перечень_ПП!$A:$X,20,0)</f>
        <v>Астраханская область, Ахтубинский район, поселок Верхний Баскунчак, железнодорожная станция Верхний Баскунчак</v>
      </c>
      <c r="Y55" s="14">
        <f>VLOOKUP(A:A,[2]ДОРОГИ!$A:$BX,24,0)</f>
        <v>0</v>
      </c>
      <c r="Z55" s="14">
        <f>VLOOKUP(A:A,[2]ДОРОГИ!$A:$BX,25,0)</f>
        <v>0</v>
      </c>
      <c r="AA55" s="16" t="str">
        <f>VLOOKUP($A:$A,'[3]данные ру Грузы'!$A:$CC,10,0)</f>
        <v>Группа С</v>
      </c>
      <c r="AB55" s="16">
        <f>VLOOKUP($A:$A,'[3]данные ру Грузы'!$A:$CC,11,0)</f>
        <v>126</v>
      </c>
      <c r="AC55" s="16" t="str">
        <f>VLOOKUP($A:$A,'[3]данные ру Грузы'!$A:$CC,13,0)</f>
        <v>Не является признаком отнесения к МТК</v>
      </c>
      <c r="AD55" s="16" t="str">
        <f>VLOOKUP($A:$A,'[3]данные ру Грузы'!$A:$CC,12,0)</f>
        <v>Не является признаком отнесения к МТК</v>
      </c>
      <c r="AE55" s="16">
        <f>VLOOKUP(A:A,[2]Данные_УА!$A:$BF,37,0)</f>
        <v>0</v>
      </c>
      <c r="AF55" s="16">
        <f>VLOOKUP(A:A,[2]Данные_УА!$A:$BF,41,0)</f>
        <v>0</v>
      </c>
      <c r="AG55" s="16">
        <f>VLOOKUP(A:A,[2]Данные_УА!$A:$BF,45,0)</f>
        <v>0</v>
      </c>
      <c r="AH55" s="16">
        <f>VLOOKUP(A:A,[2]Данные_УА!$A:$BF,49,0)</f>
        <v>0</v>
      </c>
      <c r="AI55" s="16">
        <f>VLOOKUP(A:A,[2]Данные_УА!$A:$BF,53,0)</f>
        <v>0</v>
      </c>
      <c r="AJ55" s="16">
        <f>VLOOKUP(A:A,[2]Данные_УА!$A:$BF,57,0)</f>
        <v>0</v>
      </c>
      <c r="AK55" s="17">
        <f>VLOOKUP(A:A,[2]Данные_УА!$A:$BF,38,0)</f>
        <v>0</v>
      </c>
      <c r="AL55" s="17">
        <f>VLOOKUP(A:A,[2]Данные_УА!$A:$BF,42,0)</f>
        <v>0</v>
      </c>
      <c r="AM55" s="17">
        <f>VLOOKUP(A:A,[2]Данные_УА!$A:$BF,46,0)</f>
        <v>0</v>
      </c>
      <c r="AN55" s="17">
        <f>VLOOKUP(A:A,[2]Данные_УА!$A:$BF,50,0)</f>
        <v>0</v>
      </c>
      <c r="AO55" s="17">
        <f>VLOOKUP(A:A,[2]Данные_УА!$A:$BF,54,0)</f>
        <v>0</v>
      </c>
      <c r="AP55" s="18">
        <f>VLOOKUP(A:A,[2]Данные_УА!$A:$BF,58,0)</f>
        <v>0</v>
      </c>
      <c r="AQ55" s="19">
        <f>VLOOKUP($A:$A,'[3]данные ру ТС'!$A:$CZ,22,0)</f>
        <v>3639</v>
      </c>
      <c r="AR55" s="19">
        <f>VLOOKUP($A:$A,'[3]данные ру ТС'!$A:$CZ,27,0)</f>
        <v>2</v>
      </c>
      <c r="AS55" s="19">
        <f>VLOOKUP($A:$A,'[3]данные ру ТС'!$A:$CZ,32,0)</f>
        <v>0</v>
      </c>
      <c r="AT55" s="19">
        <f>VLOOKUP($A:$A,'[3]данные ру ТС'!$A:$CZ,33,0)</f>
        <v>3641</v>
      </c>
      <c r="AU55" s="19">
        <f>VLOOKUP($A:$A,'[3]данные ру ТС'!$A:$CZ,38,0)</f>
        <v>456</v>
      </c>
      <c r="AV55" s="19">
        <f>VLOOKUP($A:$A,'[3]данные ру ТС'!$A:$CZ,43,0)</f>
        <v>3</v>
      </c>
      <c r="AW55" s="19">
        <f>VLOOKUP($A:$A,'[3]данные ру ТС'!$A:$CZ,48,0)</f>
        <v>0</v>
      </c>
      <c r="AX55" s="19">
        <f>VLOOKUP($A:$A,'[3]данные ру ТС'!$A:$CZ,49,0)</f>
        <v>459</v>
      </c>
      <c r="AY55" s="19">
        <f>VLOOKUP($A:$A,'[3]данные ру ТС'!$A:$CZ,54,0)</f>
        <v>124</v>
      </c>
      <c r="AZ55" s="19">
        <f>VLOOKUP($A:$A,'[3]данные ру ТС'!$A:$CZ,59,0)</f>
        <v>0</v>
      </c>
      <c r="BA55" s="19">
        <f>VLOOKUP($A:$A,'[3]данные ру ТС'!$A:$CZ,64,0)</f>
        <v>0</v>
      </c>
      <c r="BB55" s="19">
        <f>VLOOKUP($A:$A,'[3]данные ру ТС'!$A:$CZ,65,0)</f>
        <v>124</v>
      </c>
      <c r="BC55" s="19">
        <f>VLOOKUP($A:$A,'[3]данные ру ТС'!$A:$CZ,78,0)</f>
        <v>943</v>
      </c>
      <c r="BD55" s="19">
        <f>VLOOKUP($A:$A,'[3]данные ру ТС'!$A:$CZ,83,0)</f>
        <v>11</v>
      </c>
      <c r="BE55" s="19">
        <f>VLOOKUP($A:$A,'[3]данные ру ТС'!$A:$CZ,88,0)</f>
        <v>0</v>
      </c>
      <c r="BF55" s="19">
        <f>VLOOKUP($A:$A,'[3]данные ру ТС'!$A:$CZ,89,0)</f>
        <v>954</v>
      </c>
      <c r="BG55" s="19">
        <f>VLOOKUP($A:$A,'[3]данные ру ТС'!$A:$FD,126,0)</f>
        <v>954</v>
      </c>
      <c r="BH55" s="19">
        <f>VLOOKUP($A:$A,'[3]данные ру ТС'!$A:$FD,127,0)</f>
        <v>6</v>
      </c>
      <c r="BI55" s="19">
        <f>VLOOKUP($A:$A,'[3]данные ру ТС'!$A:$FD,128,0)</f>
        <v>0</v>
      </c>
      <c r="BJ55" s="19">
        <f>VLOOKUP($A:$A,'[3]данные ру ТС'!$A:$FD,129,0)</f>
        <v>960</v>
      </c>
      <c r="BK55" s="19">
        <f>VLOOKUP($A:$A,'[3]данные ру ТС'!$A:$FD,142,0)</f>
        <v>548</v>
      </c>
      <c r="BL55" s="19">
        <f>VLOOKUP($A:$A,'[3]данные ру ТС'!$A:$FD,155,0)</f>
        <v>4</v>
      </c>
      <c r="BM55" s="19">
        <f>VLOOKUP($A:$A,'[3]данные ру ТС'!$A:$FW,168,0)</f>
        <v>0</v>
      </c>
      <c r="BN55" s="19">
        <f>Таблица2[[#This Row],[ЛТС 2022 (факт)]]+Таблица2[[#This Row],[ПТС 2022 (факт)]]+Таблица2[[#This Row],[ГТС 2022 (факт)]]</f>
        <v>552</v>
      </c>
      <c r="BO55" s="20">
        <f>VLOOKUP($A:$A,'[3]данные ру ФЛ'!$A:$DL,27,0)</f>
        <v>15523</v>
      </c>
      <c r="BP55" s="20">
        <f>VLOOKUP($A:$A,'[3]данные ру ФЛ'!$A:$DL,40,0)</f>
        <v>1671</v>
      </c>
      <c r="BQ55" s="20">
        <f>VLOOKUP($A:$A,'[3]данные ру ФЛ'!$A:$DL,53,0)</f>
        <v>512</v>
      </c>
      <c r="BR55" s="20">
        <f>VLOOKUP($A:$A,'[3]данные ру ФЛ'!$A:$DL,74,0)</f>
        <v>3855</v>
      </c>
      <c r="BS55" s="20">
        <f>VLOOKUP($A:$A,'[3]данные ру ФЛ'!$A:$DL,95,0)</f>
        <v>2981</v>
      </c>
      <c r="BT55" s="20">
        <f>VLOOKUP($A:$A,'[3]данные ру ФЛ'!$A:$DL,116,0)</f>
        <v>1766</v>
      </c>
      <c r="BU55" s="21">
        <f>VLOOKUP($A:$A,'[3]данные ру Грузы'!$A:$CR,31,0)</f>
        <v>0</v>
      </c>
      <c r="BV55" s="21">
        <f>VLOOKUP($A:$A,'[3]данные ру Грузы'!$A:$CR,44,0)</f>
        <v>0</v>
      </c>
      <c r="BW55" s="21">
        <f>VLOOKUP($A:$A,'[3]данные ру Грузы'!$A:$CR,57,0)</f>
        <v>0</v>
      </c>
      <c r="BX55" s="21">
        <f>VLOOKUP($A:$A,'[3]данные ру Грузы'!$A:$CR,70,0)</f>
        <v>0</v>
      </c>
      <c r="BY55" s="21">
        <f>VLOOKUP($A:$A,'[3]данные ру Грузы'!$A:$CR,83,0)</f>
        <v>0</v>
      </c>
      <c r="BZ55" s="21">
        <f>VLOOKUP($A:$A,'[3]данные ру Грузы'!$A:$CR,96,0)</f>
        <v>0</v>
      </c>
      <c r="CA55" s="22" t="str">
        <f>VLOOKUP(A:A,[2]Данные_УА!$A:$BO,60,0)</f>
        <v>да</v>
      </c>
      <c r="CB55" s="23" t="str">
        <f>VLOOKUP(A:A,[2]Данные_УА!$A:$BO,61,0)</f>
        <v>нет</v>
      </c>
      <c r="CC55" s="23" t="str">
        <f>VLOOKUP(A:A,[2]Данные_УА!$A:$BO,62,0)</f>
        <v>нет</v>
      </c>
      <c r="CD55" s="23" t="str">
        <f>VLOOKUP(A:A,[2]Данные_УА!$A:$BO,63,0)</f>
        <v>нет</v>
      </c>
      <c r="CE55" s="23" t="str">
        <f>VLOOKUP(A:A,[2]Данные_УА!$A:$BO,64,0)</f>
        <v>нет</v>
      </c>
      <c r="CF55" s="23" t="str">
        <f>VLOOKUP(A:A,[2]Данные_УА!$A:$BO,65,0)</f>
        <v>нет</v>
      </c>
    </row>
    <row r="56" spans="1:84" s="12" customFormat="1" ht="11.25" x14ac:dyDescent="0.2">
      <c r="A56" s="12" t="s">
        <v>248</v>
      </c>
      <c r="B56" s="12" t="str">
        <f>VLOOKUP(A:A,[1]Перечень_ПП!$A:$X,3,0)</f>
        <v>Северо-Кавказский</v>
      </c>
      <c r="C56" s="13" t="str">
        <f>VLOOKUP(A:A,[1]Перечень_ПП!$A:$X,4,0)</f>
        <v>АПП</v>
      </c>
      <c r="D56" s="13" t="str">
        <f>VLOOKUP(A:A,[1]Перечень_ПП!$A:$X,5,0)</f>
        <v>МАПП</v>
      </c>
      <c r="E56" s="12" t="str">
        <f>VLOOKUP(A:A,[1]Перечень_ПП!$A:$X,6,0)</f>
        <v>Верхний Ларс</v>
      </c>
      <c r="F56" s="12" t="str">
        <f>VLOOKUP(A:A,[1]Перечень_ПП!$A:$X,23,0)</f>
        <v>установлен</v>
      </c>
      <c r="G56" s="13" t="str">
        <f>VLOOKUP(A:A,[1]Перечень_ПП!$A:$X,21,0)</f>
        <v>да</v>
      </c>
      <c r="H56" s="13" t="s">
        <v>523</v>
      </c>
      <c r="I56" s="14" t="str">
        <f>VLOOKUP(A:A,[1]Перечень_ПП!$A:$X,22,0)</f>
        <v>функционирует</v>
      </c>
      <c r="J56" s="15" t="str">
        <f>VLOOKUP(A:A,[2]Данные_УА!$A:$BF,24,0)</f>
        <v>круглосуточно</v>
      </c>
      <c r="K56" s="13" t="str">
        <f>VLOOKUP(A:A,[1]Перечень_ПП!$A:$X,7,0)</f>
        <v>автомобильный</v>
      </c>
      <c r="L56" s="13" t="str">
        <f>VLOOKUP(A:A,[1]Перечень_ПП!$A:$X,8,0)</f>
        <v>не определен</v>
      </c>
      <c r="M56" s="13" t="str">
        <f>VLOOKUP(A:A,[1]Перечень_ПП!$A:$X,9,0)</f>
        <v>грузо-пассажирский</v>
      </c>
      <c r="N56" s="13" t="str">
        <f>VLOOKUP(A:A,[1]Перечень_ПП!$A:$X,10,0)</f>
        <v>постоянный</v>
      </c>
      <c r="O56" s="13" t="str">
        <f>VLOOKUP(A:A,[1]Перечень_ПП!$A:$X,11,0)</f>
        <v>многосторонний</v>
      </c>
      <c r="P56" s="13" t="str">
        <f>VLOOKUP(A:A,[1]Перечень_ПП!$A:$X,12,0)</f>
        <v>не определен</v>
      </c>
      <c r="Q56" s="13" t="str">
        <f>VLOOKUP(A:A,[1]Перечень_ПП!$A:$X,13,0)</f>
        <v>да</v>
      </c>
      <c r="R56" s="13" t="str">
        <f>VLOOKUP(A:A,[1]Перечень_ПП!$A:$X,14,0)</f>
        <v>да</v>
      </c>
      <c r="S56" s="13" t="str">
        <f>VLOOKUP(A:A,[1]Перечень_ПП!$A:$X,15,0)</f>
        <v>да</v>
      </c>
      <c r="T56" s="13" t="str">
        <f>VLOOKUP(A:A,[1]Перечень_ПП!$A:$X,16,0)</f>
        <v>Республика Грузия</v>
      </c>
      <c r="U56" s="12" t="str">
        <f>VLOOKUP(A:A,[1]Перечень_ПП!$A:$X,17,0)</f>
        <v>Казбеги</v>
      </c>
      <c r="V56" s="13" t="str">
        <f>VLOOKUP(A:A,[1]Перечень_ПП!$A:$X,18,0)</f>
        <v>СКФО</v>
      </c>
      <c r="W56" s="12" t="str">
        <f>VLOOKUP(A:A,[1]Перечень_ПП!$A:$X,19,0)</f>
        <v>Республика Северная Осетия - Алания</v>
      </c>
      <c r="X56" s="14" t="str">
        <f>VLOOKUP(A:A,[1]Перечень_ПП!$A:$X,20,0)</f>
        <v>Республика Северная Осетия — Алания, г. Владикавказ, 27 км автодороги Владикавказ-Тбилиси</v>
      </c>
      <c r="Y56" s="14" t="str">
        <f>VLOOKUP(A:A,[2]ДОРОГИ!$A:$BX,24,0)</f>
        <v>федеральная</v>
      </c>
      <c r="Z56" s="14" t="str">
        <f>VLOOKUP(A:A,[2]ДОРОГИ!$A:$BX,25,0)</f>
        <v>А-161</v>
      </c>
      <c r="AA56" s="16" t="str">
        <f>VLOOKUP($A:$A,'[3]данные ру Грузы'!$A:$CC,10,0)</f>
        <v>Группа А</v>
      </c>
      <c r="AB56" s="16">
        <f>VLOOKUP($A:$A,'[3]данные ру Грузы'!$A:$CC,11,0)</f>
        <v>9</v>
      </c>
      <c r="AC56" s="16" t="str">
        <f>VLOOKUP($A:$A,'[3]данные ру Грузы'!$A:$CC,13,0)</f>
        <v>Западный</v>
      </c>
      <c r="AD56" s="16" t="str">
        <f>VLOOKUP($A:$A,'[3]данные ру Грузы'!$A:$CC,12,0)</f>
        <v>Север-Юг</v>
      </c>
      <c r="AE56" s="16">
        <f>VLOOKUP(A:A,[2]Данные_УА!$A:$BF,37,0)</f>
        <v>170</v>
      </c>
      <c r="AF56" s="16">
        <f>VLOOKUP(A:A,[2]Данные_УА!$A:$BF,41,0)</f>
        <v>30</v>
      </c>
      <c r="AG56" s="16">
        <f>VLOOKUP(A:A,[2]Данные_УА!$A:$BF,45,0)</f>
        <v>200</v>
      </c>
      <c r="AH56" s="16">
        <f>VLOOKUP(A:A,[2]Данные_УА!$A:$BF,49,0)</f>
        <v>400</v>
      </c>
      <c r="AI56" s="16">
        <f>VLOOKUP(A:A,[2]Данные_УА!$A:$BF,53,0)</f>
        <v>3936</v>
      </c>
      <c r="AJ56" s="16">
        <f>VLOOKUP(A:A,[2]Данные_УА!$A:$BF,57,0)</f>
        <v>0</v>
      </c>
      <c r="AK56" s="17">
        <f>VLOOKUP(A:A,[2]Данные_УА!$A:$BF,38,0)</f>
        <v>62050</v>
      </c>
      <c r="AL56" s="17">
        <f>VLOOKUP(A:A,[2]Данные_УА!$A:$BF,42,0)</f>
        <v>10950</v>
      </c>
      <c r="AM56" s="17">
        <f>VLOOKUP(A:A,[2]Данные_УА!$A:$BF,46,0)</f>
        <v>73000</v>
      </c>
      <c r="AN56" s="17">
        <f>VLOOKUP(A:A,[2]Данные_УА!$A:$BF,50,0)</f>
        <v>146000</v>
      </c>
      <c r="AO56" s="17">
        <f>VLOOKUP(A:A,[2]Данные_УА!$A:$BF,54,0)</f>
        <v>1436640</v>
      </c>
      <c r="AP56" s="18">
        <f>VLOOKUP(A:A,[2]Данные_УА!$A:$BF,58,0)</f>
        <v>0</v>
      </c>
      <c r="AQ56" s="19">
        <f>VLOOKUP($A:$A,'[3]данные ру ТС'!$A:$CZ,22,0)</f>
        <v>168407</v>
      </c>
      <c r="AR56" s="19">
        <f>VLOOKUP($A:$A,'[3]данные ру ТС'!$A:$CZ,27,0)</f>
        <v>17300</v>
      </c>
      <c r="AS56" s="19">
        <f>VLOOKUP($A:$A,'[3]данные ру ТС'!$A:$CZ,32,0)</f>
        <v>630947</v>
      </c>
      <c r="AT56" s="19">
        <f>VLOOKUP($A:$A,'[3]данные ру ТС'!$A:$CZ,33,0)</f>
        <v>816654</v>
      </c>
      <c r="AU56" s="19">
        <f>VLOOKUP($A:$A,'[3]данные ру ТС'!$A:$CZ,38,0)</f>
        <v>214082</v>
      </c>
      <c r="AV56" s="19">
        <f>VLOOKUP($A:$A,'[3]данные ру ТС'!$A:$CZ,43,0)</f>
        <v>19840</v>
      </c>
      <c r="AW56" s="19">
        <f>VLOOKUP($A:$A,'[3]данные ру ТС'!$A:$CZ,48,0)</f>
        <v>662064</v>
      </c>
      <c r="AX56" s="19">
        <f>VLOOKUP($A:$A,'[3]данные ру ТС'!$A:$CZ,49,0)</f>
        <v>895986</v>
      </c>
      <c r="AY56" s="19">
        <f>VLOOKUP($A:$A,'[3]данные ру ТС'!$A:$CZ,54,0)</f>
        <v>227581</v>
      </c>
      <c r="AZ56" s="19">
        <f>VLOOKUP($A:$A,'[3]данные ру ТС'!$A:$CZ,59,0)</f>
        <v>21371</v>
      </c>
      <c r="BA56" s="19">
        <f>VLOOKUP($A:$A,'[3]данные ру ТС'!$A:$CZ,64,0)</f>
        <v>780386</v>
      </c>
      <c r="BB56" s="19">
        <f>VLOOKUP($A:$A,'[3]данные ру ТС'!$A:$CZ,65,0)</f>
        <v>1029338</v>
      </c>
      <c r="BC56" s="19">
        <f>VLOOKUP($A:$A,'[3]данные ру ТС'!$A:$CZ,78,0)</f>
        <v>281299</v>
      </c>
      <c r="BD56" s="19">
        <f>VLOOKUP($A:$A,'[3]данные ру ТС'!$A:$CZ,83,0)</f>
        <v>3179</v>
      </c>
      <c r="BE56" s="19">
        <f>VLOOKUP($A:$A,'[3]данные ру ТС'!$A:$CZ,88,0)</f>
        <v>115014</v>
      </c>
      <c r="BF56" s="19">
        <f>VLOOKUP($A:$A,'[3]данные ру ТС'!$A:$CZ,89,0)</f>
        <v>399492</v>
      </c>
      <c r="BG56" s="19">
        <f>VLOOKUP($A:$A,'[3]данные ру ТС'!$A:$FD,126,0)</f>
        <v>296877</v>
      </c>
      <c r="BH56" s="19">
        <f>VLOOKUP($A:$A,'[3]данные ру ТС'!$A:$FD,127,0)</f>
        <v>2157</v>
      </c>
      <c r="BI56" s="19">
        <f>VLOOKUP($A:$A,'[3]данные ру ТС'!$A:$FD,128,0)</f>
        <v>118354</v>
      </c>
      <c r="BJ56" s="19">
        <f>VLOOKUP($A:$A,'[3]данные ру ТС'!$A:$FD,129,0)</f>
        <v>417388</v>
      </c>
      <c r="BK56" s="19">
        <f>VLOOKUP($A:$A,'[3]данные ру ТС'!$A:$FD,142,0)</f>
        <v>281926</v>
      </c>
      <c r="BL56" s="19">
        <f>VLOOKUP($A:$A,'[3]данные ру ТС'!$A:$FD,155,0)</f>
        <v>13817</v>
      </c>
      <c r="BM56" s="19">
        <f>VLOOKUP($A:$A,'[3]данные ру ТС'!$A:$FW,168,0)</f>
        <v>598592</v>
      </c>
      <c r="BN56" s="19">
        <f>Таблица2[[#This Row],[ЛТС 2022 (факт)]]+Таблица2[[#This Row],[ПТС 2022 (факт)]]+Таблица2[[#This Row],[ГТС 2022 (факт)]]</f>
        <v>894335</v>
      </c>
      <c r="BO56" s="20">
        <f>VLOOKUP($A:$A,'[3]данные ру ФЛ'!$A:$DL,27,0)</f>
        <v>2597753</v>
      </c>
      <c r="BP56" s="20">
        <f>VLOOKUP($A:$A,'[3]данные ру ФЛ'!$A:$DL,40,0)</f>
        <v>2782820</v>
      </c>
      <c r="BQ56" s="20">
        <f>VLOOKUP($A:$A,'[3]данные ру ФЛ'!$A:$DL,53,0)</f>
        <v>3098034</v>
      </c>
      <c r="BR56" s="20">
        <f>VLOOKUP($A:$A,'[3]данные ру ФЛ'!$A:$DL,74,0)</f>
        <v>678319</v>
      </c>
      <c r="BS56" s="20">
        <f>VLOOKUP($A:$A,'[3]данные ру ФЛ'!$A:$DL,95,0)</f>
        <v>634301</v>
      </c>
      <c r="BT56" s="20">
        <f>VLOOKUP($A:$A,'[3]данные ру ФЛ'!$A:$DL,116,0)</f>
        <v>2453049</v>
      </c>
      <c r="BU56" s="21">
        <f>VLOOKUP($A:$A,'[3]данные ру Грузы'!$A:$CR,31,0)</f>
        <v>2302385.08</v>
      </c>
      <c r="BV56" s="21">
        <f>VLOOKUP($A:$A,'[3]данные ру Грузы'!$A:$CR,44,0)</f>
        <v>2738131.91</v>
      </c>
      <c r="BW56" s="21">
        <f>VLOOKUP($A:$A,'[3]данные ру Грузы'!$A:$CR,57,0)</f>
        <v>3297048.7199999997</v>
      </c>
      <c r="BX56" s="21">
        <f>VLOOKUP($A:$A,'[3]данные ру Грузы'!$A:$CR,70,0)</f>
        <v>3860399.29</v>
      </c>
      <c r="BY56" s="21">
        <f>VLOOKUP($A:$A,'[3]данные ру Грузы'!$A:$CR,83,0)</f>
        <v>4307304.9499999993</v>
      </c>
      <c r="BZ56" s="21">
        <f>VLOOKUP($A:$A,'[3]данные ру Грузы'!$A:$CR,96,0)</f>
        <v>4194121.52</v>
      </c>
      <c r="CA56" s="22" t="str">
        <f>VLOOKUP(A:A,[2]Данные_УА!$A:$BO,60,0)</f>
        <v>да</v>
      </c>
      <c r="CB56" s="23" t="str">
        <f>VLOOKUP(A:A,[2]Данные_УА!$A:$BO,61,0)</f>
        <v>да</v>
      </c>
      <c r="CC56" s="23" t="str">
        <f>VLOOKUP(A:A,[2]Данные_УА!$A:$BO,62,0)</f>
        <v>да</v>
      </c>
      <c r="CD56" s="23" t="str">
        <f>VLOOKUP(A:A,[2]Данные_УА!$A:$BO,63,0)</f>
        <v>да</v>
      </c>
      <c r="CE56" s="23" t="str">
        <f>VLOOKUP(A:A,[2]Данные_УА!$A:$BO,64,0)</f>
        <v>да</v>
      </c>
      <c r="CF56" s="23" t="str">
        <f>VLOOKUP(A:A,[2]Данные_УА!$A:$BO,65,0)</f>
        <v>да</v>
      </c>
    </row>
    <row r="57" spans="1:84" s="12" customFormat="1" ht="11.25" x14ac:dyDescent="0.2">
      <c r="A57" s="12" t="s">
        <v>509</v>
      </c>
      <c r="B57" s="12" t="str">
        <f>VLOOKUP(A:A,[1]Перечень_ПП!$A:$X,3,0)</f>
        <v>Читинский</v>
      </c>
      <c r="C57" s="13" t="str">
        <f>VLOOKUP(A:A,[1]Перечень_ПП!$A:$X,4,0)</f>
        <v>АПП</v>
      </c>
      <c r="D57" s="13" t="str">
        <f>VLOOKUP(A:A,[1]Перечень_ПП!$A:$X,5,0)</f>
        <v>МАПП</v>
      </c>
      <c r="E57" s="12" t="str">
        <f>VLOOKUP(A:A,[1]Перечень_ПП!$A:$X,6,0)</f>
        <v>Монды</v>
      </c>
      <c r="F57" s="12" t="str">
        <f>VLOOKUP(A:A,[1]Перечень_ПП!$A:$X,23,0)</f>
        <v>установлен</v>
      </c>
      <c r="G57" s="13" t="str">
        <f>VLOOKUP(A:A,[1]Перечень_ПП!$A:$X,21,0)</f>
        <v>да</v>
      </c>
      <c r="H57" s="13" t="s">
        <v>523</v>
      </c>
      <c r="I57" s="14" t="str">
        <f>VLOOKUP(A:A,[1]Перечень_ПП!$A:$X,22,0)</f>
        <v>функционирует</v>
      </c>
      <c r="J57" s="15" t="str">
        <f>VLOOKUP(A:A,[2]Данные_УА!$A:$BF,24,0)</f>
        <v>зимний период (01.10 – 01.05.) с 10.00 до 18.00, выходные дни: суббота,воскресенье; летний период (01.05.-01.10) с 10.00 до 18.00, без выходных дней</v>
      </c>
      <c r="K57" s="13" t="str">
        <f>VLOOKUP(A:A,[1]Перечень_ПП!$A:$X,7,0)</f>
        <v>автомобильный</v>
      </c>
      <c r="L57" s="13" t="str">
        <f>VLOOKUP(A:A,[1]Перечень_ПП!$A:$X,8,0)</f>
        <v>не определен</v>
      </c>
      <c r="M57" s="13" t="str">
        <f>VLOOKUP(A:A,[1]Перечень_ПП!$A:$X,9,0)</f>
        <v>грузо-пассажирский</v>
      </c>
      <c r="N57" s="13" t="str">
        <f>VLOOKUP(A:A,[1]Перечень_ПП!$A:$X,10,0)</f>
        <v>постоянный</v>
      </c>
      <c r="O57" s="13" t="str">
        <f>VLOOKUP(A:A,[1]Перечень_ПП!$A:$X,11,0)</f>
        <v>многосторонний</v>
      </c>
      <c r="P57" s="13" t="str">
        <f>VLOOKUP(A:A,[1]Перечень_ПП!$A:$X,12,0)</f>
        <v>не определен</v>
      </c>
      <c r="Q57" s="13" t="str">
        <f>VLOOKUP(A:A,[1]Перечень_ПП!$A:$X,13,0)</f>
        <v>нет</v>
      </c>
      <c r="R57" s="13" t="str">
        <f>VLOOKUP(A:A,[1]Перечень_ПП!$A:$X,14,0)</f>
        <v>нет</v>
      </c>
      <c r="S57" s="13" t="str">
        <f>VLOOKUP(A:A,[1]Перечень_ПП!$A:$X,15,0)</f>
        <v>нет</v>
      </c>
      <c r="T57" s="13" t="str">
        <f>VLOOKUP(A:A,[1]Перечень_ПП!$A:$X,16,0)</f>
        <v>Монголия</v>
      </c>
      <c r="U57" s="12" t="str">
        <f>VLOOKUP(A:A,[1]Перечень_ПП!$A:$X,17,0)</f>
        <v>Ханх</v>
      </c>
      <c r="V57" s="13" t="str">
        <f>VLOOKUP(A:A,[1]Перечень_ПП!$A:$X,18,0)</f>
        <v>ДФО</v>
      </c>
      <c r="W57" s="12" t="str">
        <f>VLOOKUP(A:A,[1]Перечень_ПП!$A:$X,19,0)</f>
        <v>Республика Бурятия</v>
      </c>
      <c r="X57" s="14" t="str">
        <f>VLOOKUP(A:A,[1]Перечень_ПП!$A:$X,20,0)</f>
        <v>Республика Бурятия, Тункинский район, п. Монды, федеральная автомобильная дорога А 333 - «Култук - Монды», 218 км</v>
      </c>
      <c r="Y57" s="14" t="str">
        <f>VLOOKUP(A:A,[2]ДОРОГИ!$A:$BX,24,0)</f>
        <v>федеральная</v>
      </c>
      <c r="Z57" s="14" t="str">
        <f>VLOOKUP(A:A,[2]ДОРОГИ!$A:$BX,25,0)</f>
        <v>А-333</v>
      </c>
      <c r="AA57" s="16" t="str">
        <f>VLOOKUP($A:$A,'[3]данные ру Грузы'!$A:$CC,10,0)</f>
        <v>Группа А</v>
      </c>
      <c r="AB57" s="16">
        <f>VLOOKUP($A:$A,'[3]данные ру Грузы'!$A:$CC,11,0)</f>
        <v>66</v>
      </c>
      <c r="AC57" s="16" t="str">
        <f>VLOOKUP($A:$A,'[3]данные ру Грузы'!$A:$CC,13,0)</f>
        <v>РМК</v>
      </c>
      <c r="AD57" s="16" t="str">
        <f>VLOOKUP($A:$A,'[3]данные ру Грузы'!$A:$CC,12,0)</f>
        <v>Восток</v>
      </c>
      <c r="AE57" s="16">
        <f>VLOOKUP(A:A,[2]Данные_УА!$A:$BF,37,0)</f>
        <v>0</v>
      </c>
      <c r="AF57" s="16">
        <f>VLOOKUP(A:A,[2]Данные_УА!$A:$BF,41,0)</f>
        <v>0</v>
      </c>
      <c r="AG57" s="16">
        <f>VLOOKUP(A:A,[2]Данные_УА!$A:$BF,45,0)</f>
        <v>0</v>
      </c>
      <c r="AH57" s="16">
        <f>VLOOKUP(A:A,[2]Данные_УА!$A:$BF,49,0)</f>
        <v>0</v>
      </c>
      <c r="AI57" s="16">
        <f>VLOOKUP(A:A,[2]Данные_УА!$A:$BF,53,0)</f>
        <v>0</v>
      </c>
      <c r="AJ57" s="16">
        <f>VLOOKUP(A:A,[2]Данные_УА!$A:$BF,57,0)</f>
        <v>0</v>
      </c>
      <c r="AK57" s="17">
        <f>VLOOKUP(A:A,[2]Данные_УА!$A:$BF,38,0)</f>
        <v>0</v>
      </c>
      <c r="AL57" s="17">
        <f>VLOOKUP(A:A,[2]Данные_УА!$A:$BF,42,0)</f>
        <v>0</v>
      </c>
      <c r="AM57" s="17">
        <f>VLOOKUP(A:A,[2]Данные_УА!$A:$BF,46,0)</f>
        <v>0</v>
      </c>
      <c r="AN57" s="17">
        <f>VLOOKUP(A:A,[2]Данные_УА!$A:$BF,50,0)</f>
        <v>0</v>
      </c>
      <c r="AO57" s="17">
        <f>VLOOKUP(A:A,[2]Данные_УА!$A:$BF,54,0)</f>
        <v>0</v>
      </c>
      <c r="AP57" s="18">
        <f>VLOOKUP(A:A,[2]Данные_УА!$A:$BF,58,0)</f>
        <v>0</v>
      </c>
      <c r="AQ57" s="19">
        <f>VLOOKUP($A:$A,'[3]данные ру ТС'!$A:$CZ,22,0)</f>
        <v>168</v>
      </c>
      <c r="AR57" s="19">
        <f>VLOOKUP($A:$A,'[3]данные ру ТС'!$A:$CZ,27,0)</f>
        <v>16</v>
      </c>
      <c r="AS57" s="19">
        <f>VLOOKUP($A:$A,'[3]данные ру ТС'!$A:$CZ,32,0)</f>
        <v>12822</v>
      </c>
      <c r="AT57" s="19">
        <f>VLOOKUP($A:$A,'[3]данные ру ТС'!$A:$CZ,33,0)</f>
        <v>13006</v>
      </c>
      <c r="AU57" s="19">
        <f>VLOOKUP($A:$A,'[3]данные ру ТС'!$A:$CZ,38,0)</f>
        <v>143</v>
      </c>
      <c r="AV57" s="19">
        <f>VLOOKUP($A:$A,'[3]данные ру ТС'!$A:$CZ,43,0)</f>
        <v>10</v>
      </c>
      <c r="AW57" s="19">
        <f>VLOOKUP($A:$A,'[3]данные ру ТС'!$A:$CZ,48,0)</f>
        <v>13575</v>
      </c>
      <c r="AX57" s="19">
        <f>VLOOKUP($A:$A,'[3]данные ру ТС'!$A:$CZ,49,0)</f>
        <v>13728</v>
      </c>
      <c r="AY57" s="19">
        <f>VLOOKUP($A:$A,'[3]данные ру ТС'!$A:$CZ,54,0)</f>
        <v>92</v>
      </c>
      <c r="AZ57" s="19">
        <f>VLOOKUP($A:$A,'[3]данные ру ТС'!$A:$CZ,59,0)</f>
        <v>15</v>
      </c>
      <c r="BA57" s="19">
        <f>VLOOKUP($A:$A,'[3]данные ру ТС'!$A:$CZ,64,0)</f>
        <v>14812</v>
      </c>
      <c r="BB57" s="19">
        <f>VLOOKUP($A:$A,'[3]данные ру ТС'!$A:$CZ,65,0)</f>
        <v>14919</v>
      </c>
      <c r="BC57" s="19">
        <f>VLOOKUP($A:$A,'[3]данные ру ТС'!$A:$CZ,78,0)</f>
        <v>10</v>
      </c>
      <c r="BD57" s="19">
        <f>VLOOKUP($A:$A,'[3]данные ру ТС'!$A:$CZ,83,0)</f>
        <v>0</v>
      </c>
      <c r="BE57" s="19">
        <f>VLOOKUP($A:$A,'[3]данные ру ТС'!$A:$CZ,88,0)</f>
        <v>1265</v>
      </c>
      <c r="BF57" s="19">
        <f>VLOOKUP($A:$A,'[3]данные ру ТС'!$A:$CZ,89,0)</f>
        <v>1275</v>
      </c>
      <c r="BG57" s="19">
        <f>VLOOKUP($A:$A,'[3]данные ру ТС'!$A:$FD,126,0)</f>
        <v>2</v>
      </c>
      <c r="BH57" s="19">
        <f>VLOOKUP($A:$A,'[3]данные ру ТС'!$A:$FD,127,0)</f>
        <v>0</v>
      </c>
      <c r="BI57" s="19">
        <f>VLOOKUP($A:$A,'[3]данные ру ТС'!$A:$FD,128,0)</f>
        <v>1</v>
      </c>
      <c r="BJ57" s="19">
        <f>VLOOKUP($A:$A,'[3]данные ру ТС'!$A:$FD,129,0)</f>
        <v>3</v>
      </c>
      <c r="BK57" s="19">
        <f>VLOOKUP($A:$A,'[3]данные ру ТС'!$A:$FD,142,0)</f>
        <v>40</v>
      </c>
      <c r="BL57" s="19">
        <f>VLOOKUP($A:$A,'[3]данные ру ТС'!$A:$FD,155,0)</f>
        <v>23</v>
      </c>
      <c r="BM57" s="19">
        <f>VLOOKUP($A:$A,'[3]данные ру ТС'!$A:$FW,168,0)</f>
        <v>10111</v>
      </c>
      <c r="BN57" s="19">
        <f>Таблица2[[#This Row],[ЛТС 2022 (факт)]]+Таблица2[[#This Row],[ПТС 2022 (факт)]]+Таблица2[[#This Row],[ГТС 2022 (факт)]]</f>
        <v>10174</v>
      </c>
      <c r="BO57" s="20">
        <f>VLOOKUP($A:$A,'[3]данные ру ФЛ'!$A:$DL,27,0)</f>
        <v>41729</v>
      </c>
      <c r="BP57" s="20">
        <f>VLOOKUP($A:$A,'[3]данные ру ФЛ'!$A:$DL,40,0)</f>
        <v>43746</v>
      </c>
      <c r="BQ57" s="20">
        <f>VLOOKUP($A:$A,'[3]данные ру ФЛ'!$A:$DL,53,0)</f>
        <v>47119</v>
      </c>
      <c r="BR57" s="20">
        <f>VLOOKUP($A:$A,'[3]данные ру ФЛ'!$A:$DL,74,0)</f>
        <v>3922</v>
      </c>
      <c r="BS57" s="20">
        <f>VLOOKUP($A:$A,'[3]данные ру ФЛ'!$A:$DL,95,0)</f>
        <v>20</v>
      </c>
      <c r="BT57" s="20">
        <f>VLOOKUP($A:$A,'[3]данные ру ФЛ'!$A:$DL,116,0)</f>
        <v>32316</v>
      </c>
      <c r="BU57" s="21">
        <f>VLOOKUP($A:$A,'[3]данные ру Грузы'!$A:$CR,31,0)</f>
        <v>693.6400000000001</v>
      </c>
      <c r="BV57" s="21">
        <f>VLOOKUP($A:$A,'[3]данные ру Грузы'!$A:$CR,44,0)</f>
        <v>1151.7750000000001</v>
      </c>
      <c r="BW57" s="21">
        <f>VLOOKUP($A:$A,'[3]данные ру Грузы'!$A:$CR,57,0)</f>
        <v>453.57000000000005</v>
      </c>
      <c r="BX57" s="21">
        <f>VLOOKUP($A:$A,'[3]данные ру Грузы'!$A:$CR,70,0)</f>
        <v>136</v>
      </c>
      <c r="BY57" s="21">
        <f>VLOOKUP($A:$A,'[3]данные ру Грузы'!$A:$CR,83,0)</f>
        <v>12.667999999999999</v>
      </c>
      <c r="BZ57" s="21">
        <f>VLOOKUP($A:$A,'[3]данные ру Грузы'!$A:$CR,96,0)</f>
        <v>121.52</v>
      </c>
      <c r="CA57" s="22" t="str">
        <f>VLOOKUP(A:A,[2]Данные_УА!$A:$BO,60,0)</f>
        <v>да</v>
      </c>
      <c r="CB57" s="23" t="str">
        <f>VLOOKUP(A:A,[2]Данные_УА!$A:$BO,61,0)</f>
        <v>да</v>
      </c>
      <c r="CC57" s="23" t="str">
        <f>VLOOKUP(A:A,[2]Данные_УА!$A:$BO,62,0)</f>
        <v>да</v>
      </c>
      <c r="CD57" s="23" t="str">
        <f>VLOOKUP(A:A,[2]Данные_УА!$A:$BO,63,0)</f>
        <v>да</v>
      </c>
      <c r="CE57" s="23" t="str">
        <f>VLOOKUP(A:A,[2]Данные_УА!$A:$BO,64,0)</f>
        <v>да</v>
      </c>
      <c r="CF57" s="23" t="str">
        <f>VLOOKUP(A:A,[2]Данные_УА!$A:$BO,65,0)</f>
        <v>нет</v>
      </c>
    </row>
    <row r="58" spans="1:84" s="12" customFormat="1" ht="11.25" x14ac:dyDescent="0.2">
      <c r="A58" s="12" t="s">
        <v>413</v>
      </c>
      <c r="B58" s="12" t="str">
        <f>VLOOKUP(A:A,[1]Перечень_ПП!$A:$X,3,0)</f>
        <v>Ростовский</v>
      </c>
      <c r="C58" s="13" t="str">
        <f>VLOOKUP(A:A,[1]Перечень_ПП!$A:$X,4,0)</f>
        <v>АПП</v>
      </c>
      <c r="D58" s="13" t="str">
        <f>VLOOKUP(A:A,[1]Перечень_ПП!$A:$X,5,0)</f>
        <v>МАПП</v>
      </c>
      <c r="E58" s="12" t="str">
        <f>VLOOKUP(A:A,[1]Перечень_ПП!$A:$X,6,0)</f>
        <v>Весело-Вознесенка</v>
      </c>
      <c r="F58" s="12" t="str">
        <f>VLOOKUP(A:A,[1]Перечень_ПП!$A:$X,23,0)</f>
        <v>установлен</v>
      </c>
      <c r="G58" s="13" t="str">
        <f>VLOOKUP(A:A,[1]Перечень_ПП!$A:$X,21,0)</f>
        <v>да</v>
      </c>
      <c r="H58" s="13" t="s">
        <v>524</v>
      </c>
      <c r="I58" s="14" t="str">
        <f>VLOOKUP(A:A,[1]Перечень_ПП!$A:$X,22,0)</f>
        <v>функционирует</v>
      </c>
      <c r="J58" s="15" t="str">
        <f>VLOOKUP(A:A,[2]Данные_УА!$A:$BF,24,0)</f>
        <v>круглосуточно</v>
      </c>
      <c r="K58" s="13" t="str">
        <f>VLOOKUP(A:A,[1]Перечень_ПП!$A:$X,7,0)</f>
        <v>автомобильный</v>
      </c>
      <c r="L58" s="13" t="str">
        <f>VLOOKUP(A:A,[1]Перечень_ПП!$A:$X,8,0)</f>
        <v>не определен</v>
      </c>
      <c r="M58" s="13" t="str">
        <f>VLOOKUP(A:A,[1]Перечень_ПП!$A:$X,9,0)</f>
        <v>грузо-пассажирский</v>
      </c>
      <c r="N58" s="13" t="str">
        <f>VLOOKUP(A:A,[1]Перечень_ПП!$A:$X,10,0)</f>
        <v>постоянный</v>
      </c>
      <c r="O58" s="13" t="str">
        <f>VLOOKUP(A:A,[1]Перечень_ПП!$A:$X,11,0)</f>
        <v>многосторонний</v>
      </c>
      <c r="P58" s="13" t="str">
        <f>VLOOKUP(A:A,[1]Перечень_ПП!$A:$X,12,0)</f>
        <v>не определен</v>
      </c>
      <c r="Q58" s="13" t="str">
        <f>VLOOKUP(A:A,[1]Перечень_ПП!$A:$X,13,0)</f>
        <v>да</v>
      </c>
      <c r="R58" s="13" t="str">
        <f>VLOOKUP(A:A,[1]Перечень_ПП!$A:$X,14,0)</f>
        <v>да</v>
      </c>
      <c r="S58" s="13" t="str">
        <f>VLOOKUP(A:A,[1]Перечень_ПП!$A:$X,15,0)</f>
        <v>да</v>
      </c>
      <c r="T58" s="13" t="str">
        <f>VLOOKUP(A:A,[1]Перечень_ПП!$A:$X,16,0)</f>
        <v>не применимо (ДНР)</v>
      </c>
      <c r="U58" s="12" t="str">
        <f>VLOOKUP(A:A,[1]Перечень_ПП!$A:$X,17,0)</f>
        <v>Новоазовск</v>
      </c>
      <c r="V58" s="13" t="str">
        <f>VLOOKUP(A:A,[1]Перечень_ПП!$A:$X,18,0)</f>
        <v>ЮФО</v>
      </c>
      <c r="W58" s="12" t="str">
        <f>VLOOKUP(A:A,[1]Перечень_ПП!$A:$X,19,0)</f>
        <v>Ростовская область</v>
      </c>
      <c r="X58" s="14" t="str">
        <f>VLOOKUP(A:A,[1]Перечень_ПП!$A:$X,20,0)</f>
        <v>Ростовская область, Неклиновский район, с. Весело-Вознесенка, 118 км автодороги Ростов-на-Дону- Таганрог-граница Украины</v>
      </c>
      <c r="Y58" s="14" t="str">
        <f>VLOOKUP(A:A,[2]ДОРОГИ!$A:$BX,24,0)</f>
        <v>федеральная</v>
      </c>
      <c r="Z58" s="14" t="str">
        <f>VLOOKUP(A:A,[2]ДОРОГИ!$A:$BX,25,0)</f>
        <v>А-280</v>
      </c>
      <c r="AA58" s="16" t="str">
        <f>VLOOKUP($A:$A,'[3]данные ру Грузы'!$A:$CC,10,0)</f>
        <v>Группа В</v>
      </c>
      <c r="AB58" s="16">
        <f>VLOOKUP($A:$A,'[3]данные ру Грузы'!$A:$CC,11,0)</f>
        <v>94</v>
      </c>
      <c r="AC58" s="16" t="str">
        <f>VLOOKUP($A:$A,'[3]данные ру Грузы'!$A:$CC,13,0)</f>
        <v>Сухопутный</v>
      </c>
      <c r="AD58" s="16" t="str">
        <f>VLOOKUP($A:$A,'[3]данные ру Грузы'!$A:$CC,12,0)</f>
        <v>Западный</v>
      </c>
      <c r="AE58" s="16">
        <f>VLOOKUP(A:A,[2]Данные_УА!$A:$BF,37,0)</f>
        <v>300</v>
      </c>
      <c r="AF58" s="16">
        <f>VLOOKUP(A:A,[2]Данные_УА!$A:$BF,41,0)</f>
        <v>50</v>
      </c>
      <c r="AG58" s="16">
        <f>VLOOKUP(A:A,[2]Данные_УА!$A:$BF,45,0)</f>
        <v>1150</v>
      </c>
      <c r="AH58" s="16">
        <f>VLOOKUP(A:A,[2]Данные_УА!$A:$BF,49,0)</f>
        <v>1500</v>
      </c>
      <c r="AI58" s="16">
        <f>VLOOKUP(A:A,[2]Данные_УА!$A:$BF,53,0)</f>
        <v>6720</v>
      </c>
      <c r="AJ58" s="16">
        <f>VLOOKUP(A:A,[2]Данные_УА!$A:$BF,57,0)</f>
        <v>0</v>
      </c>
      <c r="AK58" s="17">
        <f>VLOOKUP(A:A,[2]Данные_УА!$A:$BF,38,0)</f>
        <v>109500</v>
      </c>
      <c r="AL58" s="17">
        <f>VLOOKUP(A:A,[2]Данные_УА!$A:$BF,42,0)</f>
        <v>18250</v>
      </c>
      <c r="AM58" s="17">
        <f>VLOOKUP(A:A,[2]Данные_УА!$A:$BF,46,0)</f>
        <v>419750</v>
      </c>
      <c r="AN58" s="17">
        <f>VLOOKUP(A:A,[2]Данные_УА!$A:$BF,50,0)</f>
        <v>547500</v>
      </c>
      <c r="AO58" s="17">
        <f>VLOOKUP(A:A,[2]Данные_УА!$A:$BF,54,0)</f>
        <v>2452800</v>
      </c>
      <c r="AP58" s="18">
        <f>VLOOKUP(A:A,[2]Данные_УА!$A:$BF,58,0)</f>
        <v>0</v>
      </c>
      <c r="AQ58" s="19">
        <f>VLOOKUP($A:$A,'[3]данные ру ТС'!$A:$CZ,22,0)</f>
        <v>40343</v>
      </c>
      <c r="AR58" s="19">
        <f>VLOOKUP($A:$A,'[3]данные ру ТС'!$A:$CZ,27,0)</f>
        <v>3794</v>
      </c>
      <c r="AS58" s="19">
        <f>VLOOKUP($A:$A,'[3]данные ру ТС'!$A:$CZ,32,0)</f>
        <v>214778</v>
      </c>
      <c r="AT58" s="19">
        <f>VLOOKUP($A:$A,'[3]данные ру ТС'!$A:$CZ,33,0)</f>
        <v>258915</v>
      </c>
      <c r="AU58" s="19">
        <f>VLOOKUP($A:$A,'[3]данные ру ТС'!$A:$CZ,38,0)</f>
        <v>41073</v>
      </c>
      <c r="AV58" s="19">
        <f>VLOOKUP($A:$A,'[3]данные ру ТС'!$A:$CZ,43,0)</f>
        <v>4146</v>
      </c>
      <c r="AW58" s="19">
        <f>VLOOKUP($A:$A,'[3]данные ру ТС'!$A:$CZ,48,0)</f>
        <v>220075</v>
      </c>
      <c r="AX58" s="19">
        <f>VLOOKUP($A:$A,'[3]данные ру ТС'!$A:$CZ,49,0)</f>
        <v>265294</v>
      </c>
      <c r="AY58" s="19">
        <f>VLOOKUP($A:$A,'[3]данные ру ТС'!$A:$CZ,54,0)</f>
        <v>48075</v>
      </c>
      <c r="AZ58" s="19">
        <f>VLOOKUP($A:$A,'[3]данные ру ТС'!$A:$CZ,59,0)</f>
        <v>4620</v>
      </c>
      <c r="BA58" s="19">
        <f>VLOOKUP($A:$A,'[3]данные ру ТС'!$A:$CZ,64,0)</f>
        <v>195526</v>
      </c>
      <c r="BB58" s="19">
        <f>VLOOKUP($A:$A,'[3]данные ру ТС'!$A:$CZ,65,0)</f>
        <v>248221</v>
      </c>
      <c r="BC58" s="19">
        <f>VLOOKUP($A:$A,'[3]данные ру ТС'!$A:$CZ,78,0)</f>
        <v>64352</v>
      </c>
      <c r="BD58" s="19">
        <f>VLOOKUP($A:$A,'[3]данные ру ТС'!$A:$CZ,83,0)</f>
        <v>3734</v>
      </c>
      <c r="BE58" s="19">
        <f>VLOOKUP($A:$A,'[3]данные ру ТС'!$A:$CZ,88,0)</f>
        <v>147127</v>
      </c>
      <c r="BF58" s="19">
        <f>VLOOKUP($A:$A,'[3]данные ру ТС'!$A:$CZ,89,0)</f>
        <v>215213</v>
      </c>
      <c r="BG58" s="19">
        <f>VLOOKUP($A:$A,'[3]данные ру ТС'!$A:$FD,126,0)</f>
        <v>55654</v>
      </c>
      <c r="BH58" s="19">
        <f>VLOOKUP($A:$A,'[3]данные ру ТС'!$A:$FD,127,0)</f>
        <v>6440</v>
      </c>
      <c r="BI58" s="19">
        <f>VLOOKUP($A:$A,'[3]данные ру ТС'!$A:$FD,128,0)</f>
        <v>238602</v>
      </c>
      <c r="BJ58" s="19">
        <f>VLOOKUP($A:$A,'[3]данные ру ТС'!$A:$FD,129,0)</f>
        <v>300696</v>
      </c>
      <c r="BK58" s="19">
        <f>VLOOKUP($A:$A,'[3]данные ру ТС'!$A:$FD,142,0)</f>
        <v>180686</v>
      </c>
      <c r="BL58" s="19">
        <f>VLOOKUP($A:$A,'[3]данные ру ТС'!$A:$FD,155,0)</f>
        <v>10578</v>
      </c>
      <c r="BM58" s="19">
        <f>VLOOKUP($A:$A,'[3]данные ру ТС'!$A:$FW,168,0)</f>
        <v>211288</v>
      </c>
      <c r="BN58" s="19">
        <f>Таблица2[[#This Row],[ЛТС 2022 (факт)]]+Таблица2[[#This Row],[ПТС 2022 (факт)]]+Таблица2[[#This Row],[ГТС 2022 (факт)]]</f>
        <v>402552</v>
      </c>
      <c r="BO58" s="20">
        <f>VLOOKUP($A:$A,'[3]данные ру ФЛ'!$A:$DL,27,0)</f>
        <v>644760</v>
      </c>
      <c r="BP58" s="20">
        <f>VLOOKUP($A:$A,'[3]данные ру ФЛ'!$A:$DL,40,0)</f>
        <v>695139</v>
      </c>
      <c r="BQ58" s="20">
        <f>VLOOKUP($A:$A,'[3]данные ру ФЛ'!$A:$DL,53,0)</f>
        <v>758392</v>
      </c>
      <c r="BR58" s="20">
        <f>VLOOKUP($A:$A,'[3]данные ру ФЛ'!$A:$DL,74,0)</f>
        <v>611365</v>
      </c>
      <c r="BS58" s="20">
        <f>VLOOKUP($A:$A,'[3]данные ру ФЛ'!$A:$DL,95,0)</f>
        <v>971121</v>
      </c>
      <c r="BT58" s="20">
        <f>VLOOKUP($A:$A,'[3]данные ру ФЛ'!$A:$DL,116,0)</f>
        <v>1135871</v>
      </c>
      <c r="BU58" s="21">
        <f>VLOOKUP($A:$A,'[3]данные ру Грузы'!$A:$CR,31,0)</f>
        <v>268544</v>
      </c>
      <c r="BV58" s="21">
        <f>VLOOKUP($A:$A,'[3]данные ру Грузы'!$A:$CR,44,0)</f>
        <v>368905</v>
      </c>
      <c r="BW58" s="21">
        <f>VLOOKUP($A:$A,'[3]данные ру Грузы'!$A:$CR,57,0)</f>
        <v>399768</v>
      </c>
      <c r="BX58" s="21">
        <f>VLOOKUP($A:$A,'[3]данные ру Грузы'!$A:$CR,70,0)</f>
        <v>617361.64</v>
      </c>
      <c r="BY58" s="21">
        <f>VLOOKUP($A:$A,'[3]данные ру Грузы'!$A:$CR,83,0)</f>
        <v>596978</v>
      </c>
      <c r="BZ58" s="21">
        <f>VLOOKUP($A:$A,'[3]данные ру Грузы'!$A:$CR,96,0)</f>
        <v>341884</v>
      </c>
      <c r="CA58" s="22" t="str">
        <f>VLOOKUP(A:A,[2]Данные_УА!$A:$BO,60,0)</f>
        <v>да</v>
      </c>
      <c r="CB58" s="23" t="str">
        <f>VLOOKUP(A:A,[2]Данные_УА!$A:$BO,61,0)</f>
        <v>да</v>
      </c>
      <c r="CC58" s="23" t="str">
        <f>VLOOKUP(A:A,[2]Данные_УА!$A:$BO,62,0)</f>
        <v>да</v>
      </c>
      <c r="CD58" s="23" t="str">
        <f>VLOOKUP(A:A,[2]Данные_УА!$A:$BO,63,0)</f>
        <v>да</v>
      </c>
      <c r="CE58" s="23" t="str">
        <f>VLOOKUP(A:A,[2]Данные_УА!$A:$BO,64,0)</f>
        <v>да</v>
      </c>
      <c r="CF58" s="23" t="str">
        <f>VLOOKUP(A:A,[2]Данные_УА!$A:$BO,65,0)</f>
        <v>нет</v>
      </c>
    </row>
    <row r="59" spans="1:84" s="12" customFormat="1" ht="11.25" x14ac:dyDescent="0.2">
      <c r="A59" s="12" t="s">
        <v>155</v>
      </c>
      <c r="B59" s="12" t="str">
        <f>VLOOKUP(A:A,[1]Перечень_ПП!$A:$X,3,0)</f>
        <v>Новосибирский</v>
      </c>
      <c r="C59" s="13" t="str">
        <f>VLOOKUP(A:A,[1]Перечень_ПП!$A:$X,4,0)</f>
        <v>АПП</v>
      </c>
      <c r="D59" s="13" t="str">
        <f>VLOOKUP(A:A,[1]Перечень_ПП!$A:$X,5,0)</f>
        <v>МАПП</v>
      </c>
      <c r="E59" s="12" t="str">
        <f>VLOOKUP(A:A,[1]Перечень_ПП!$A:$X,6,0)</f>
        <v>Веселоярск</v>
      </c>
      <c r="F59" s="12" t="str">
        <f>VLOOKUP(A:A,[1]Перечень_ПП!$A:$X,23,0)</f>
        <v>установлен</v>
      </c>
      <c r="G59" s="13" t="str">
        <f>VLOOKUP(A:A,[1]Перечень_ПП!$A:$X,21,0)</f>
        <v>да</v>
      </c>
      <c r="H59" s="13" t="s">
        <v>524</v>
      </c>
      <c r="I59" s="14" t="str">
        <f>VLOOKUP(A:A,[1]Перечень_ПП!$A:$X,22,0)</f>
        <v>функционирует</v>
      </c>
      <c r="J59" s="15" t="str">
        <f>VLOOKUP(A:A,[2]Данные_УА!$A:$BF,24,0)</f>
        <v>круглосуточно</v>
      </c>
      <c r="K59" s="13" t="str">
        <f>VLOOKUP(A:A,[1]Перечень_ПП!$A:$X,7,0)</f>
        <v>автомобильный</v>
      </c>
      <c r="L59" s="13" t="str">
        <f>VLOOKUP(A:A,[1]Перечень_ПП!$A:$X,8,0)</f>
        <v>не определен</v>
      </c>
      <c r="M59" s="13" t="str">
        <f>VLOOKUP(A:A,[1]Перечень_ПП!$A:$X,9,0)</f>
        <v>грузо-пассажирский</v>
      </c>
      <c r="N59" s="13" t="str">
        <f>VLOOKUP(A:A,[1]Перечень_ПП!$A:$X,10,0)</f>
        <v>постоянный</v>
      </c>
      <c r="O59" s="13" t="str">
        <f>VLOOKUP(A:A,[1]Перечень_ПП!$A:$X,11,0)</f>
        <v>многосторонний</v>
      </c>
      <c r="P59" s="13" t="str">
        <f>VLOOKUP(A:A,[1]Перечень_ПП!$A:$X,12,0)</f>
        <v>не определен</v>
      </c>
      <c r="Q59" s="13" t="str">
        <f>VLOOKUP(A:A,[1]Перечень_ПП!$A:$X,13,0)</f>
        <v>нет</v>
      </c>
      <c r="R59" s="13" t="str">
        <f>VLOOKUP(A:A,[1]Перечень_ПП!$A:$X,14,0)</f>
        <v>нет</v>
      </c>
      <c r="S59" s="13" t="str">
        <f>VLOOKUP(A:A,[1]Перечень_ПП!$A:$X,15,0)</f>
        <v>нет</v>
      </c>
      <c r="T59" s="13" t="str">
        <f>VLOOKUP(A:A,[1]Перечень_ПП!$A:$X,16,0)</f>
        <v>Республика Казахстан</v>
      </c>
      <c r="U59" s="12" t="str">
        <f>VLOOKUP(A:A,[1]Перечень_ПП!$A:$X,17,0)</f>
        <v>Ауыл</v>
      </c>
      <c r="V59" s="13" t="str">
        <f>VLOOKUP(A:A,[1]Перечень_ПП!$A:$X,18,0)</f>
        <v>СФО</v>
      </c>
      <c r="W59" s="12" t="str">
        <f>VLOOKUP(A:A,[1]Перечень_ПП!$A:$X,19,0)</f>
        <v>Алтайский край</v>
      </c>
      <c r="X59" s="14" t="str">
        <f>VLOOKUP(A:A,[1]Перечень_ПП!$A:$X,20,0)</f>
        <v>Алтайский край, Рубцовский район, автодорога А 322 «Барнаул – Рубцовск - граница с Республикой Казахстан», 337 км + 200 м</v>
      </c>
      <c r="Y59" s="14" t="str">
        <f>VLOOKUP(A:A,[2]ДОРОГИ!$A:$BX,24,0)</f>
        <v>федеральная</v>
      </c>
      <c r="Z59" s="14" t="str">
        <f>VLOOKUP(A:A,[2]ДОРОГИ!$A:$BX,25,0)</f>
        <v>А-322</v>
      </c>
      <c r="AA59" s="16" t="str">
        <f>VLOOKUP($A:$A,'[3]данные ру Грузы'!$A:$CC,10,0)</f>
        <v>Группа В</v>
      </c>
      <c r="AB59" s="16">
        <f>VLOOKUP($A:$A,'[3]данные ру Грузы'!$A:$CC,11,0)</f>
        <v>86</v>
      </c>
      <c r="AC59" s="16" t="str">
        <f>VLOOKUP($A:$A,'[3]данные ру Грузы'!$A:$CC,13,0)</f>
        <v>Не является признаком отнесения к МТК</v>
      </c>
      <c r="AD59" s="16" t="str">
        <f>VLOOKUP($A:$A,'[3]данные ру Грузы'!$A:$CC,12,0)</f>
        <v>Не является признаком отнесения к МТК</v>
      </c>
      <c r="AE59" s="16">
        <f>VLOOKUP(A:A,[2]Данные_УА!$A:$BF,37,0)</f>
        <v>0</v>
      </c>
      <c r="AF59" s="16">
        <f>VLOOKUP(A:A,[2]Данные_УА!$A:$BF,41,0)</f>
        <v>0</v>
      </c>
      <c r="AG59" s="16">
        <f>VLOOKUP(A:A,[2]Данные_УА!$A:$BF,45,0)</f>
        <v>0</v>
      </c>
      <c r="AH59" s="16">
        <f>VLOOKUP(A:A,[2]Данные_УА!$A:$BF,49,0)</f>
        <v>0</v>
      </c>
      <c r="AI59" s="16">
        <f>VLOOKUP(A:A,[2]Данные_УА!$A:$BF,53,0)</f>
        <v>1920</v>
      </c>
      <c r="AJ59" s="16">
        <f>VLOOKUP(A:A,[2]Данные_УА!$A:$BF,57,0)</f>
        <v>0</v>
      </c>
      <c r="AK59" s="17">
        <f>VLOOKUP(A:A,[2]Данные_УА!$A:$BF,38,0)</f>
        <v>0</v>
      </c>
      <c r="AL59" s="17">
        <f>VLOOKUP(A:A,[2]Данные_УА!$A:$BF,42,0)</f>
        <v>0</v>
      </c>
      <c r="AM59" s="17">
        <f>VLOOKUP(A:A,[2]Данные_УА!$A:$BF,46,0)</f>
        <v>0</v>
      </c>
      <c r="AN59" s="17">
        <f>VLOOKUP(A:A,[2]Данные_УА!$A:$BF,50,0)</f>
        <v>0</v>
      </c>
      <c r="AO59" s="17">
        <f>VLOOKUP(A:A,[2]Данные_УА!$A:$BF,54,0)</f>
        <v>700800</v>
      </c>
      <c r="AP59" s="18">
        <f>VLOOKUP(A:A,[2]Данные_УА!$A:$BF,58,0)</f>
        <v>0</v>
      </c>
      <c r="AQ59" s="19">
        <f>VLOOKUP($A:$A,'[3]данные ру ТС'!$A:$CZ,22,0)</f>
        <v>47499</v>
      </c>
      <c r="AR59" s="19">
        <f>VLOOKUP($A:$A,'[3]данные ру ТС'!$A:$CZ,27,0)</f>
        <v>9459</v>
      </c>
      <c r="AS59" s="19">
        <f>VLOOKUP($A:$A,'[3]данные ру ТС'!$A:$CZ,32,0)</f>
        <v>96639</v>
      </c>
      <c r="AT59" s="19">
        <f>VLOOKUP($A:$A,'[3]данные ру ТС'!$A:$CZ,33,0)</f>
        <v>153597</v>
      </c>
      <c r="AU59" s="19">
        <f>VLOOKUP($A:$A,'[3]данные ру ТС'!$A:$CZ,38,0)</f>
        <v>44862</v>
      </c>
      <c r="AV59" s="19">
        <f>VLOOKUP($A:$A,'[3]данные ру ТС'!$A:$CZ,43,0)</f>
        <v>7844</v>
      </c>
      <c r="AW59" s="19">
        <f>VLOOKUP($A:$A,'[3]данные ру ТС'!$A:$CZ,48,0)</f>
        <v>82939</v>
      </c>
      <c r="AX59" s="19">
        <f>VLOOKUP($A:$A,'[3]данные ру ТС'!$A:$CZ,49,0)</f>
        <v>135645</v>
      </c>
      <c r="AY59" s="19">
        <f>VLOOKUP($A:$A,'[3]данные ру ТС'!$A:$CZ,54,0)</f>
        <v>45281</v>
      </c>
      <c r="AZ59" s="19">
        <f>VLOOKUP($A:$A,'[3]данные ру ТС'!$A:$CZ,59,0)</f>
        <v>7832</v>
      </c>
      <c r="BA59" s="19">
        <f>VLOOKUP($A:$A,'[3]данные ру ТС'!$A:$CZ,64,0)</f>
        <v>85024</v>
      </c>
      <c r="BB59" s="19">
        <f>VLOOKUP($A:$A,'[3]данные ру ТС'!$A:$CZ,65,0)</f>
        <v>138137</v>
      </c>
      <c r="BC59" s="19">
        <f>VLOOKUP($A:$A,'[3]данные ру ТС'!$A:$CZ,78,0)</f>
        <v>55503</v>
      </c>
      <c r="BD59" s="19">
        <f>VLOOKUP($A:$A,'[3]данные ру ТС'!$A:$CZ,83,0)</f>
        <v>1469</v>
      </c>
      <c r="BE59" s="19">
        <f>VLOOKUP($A:$A,'[3]данные ру ТС'!$A:$CZ,88,0)</f>
        <v>22791</v>
      </c>
      <c r="BF59" s="19">
        <f>VLOOKUP($A:$A,'[3]данные ру ТС'!$A:$CZ,89,0)</f>
        <v>79763</v>
      </c>
      <c r="BG59" s="19">
        <f>VLOOKUP($A:$A,'[3]данные ру ТС'!$A:$FD,126,0)</f>
        <v>67402</v>
      </c>
      <c r="BH59" s="19">
        <f>VLOOKUP($A:$A,'[3]данные ру ТС'!$A:$FD,127,0)</f>
        <v>0</v>
      </c>
      <c r="BI59" s="19">
        <f>VLOOKUP($A:$A,'[3]данные ру ТС'!$A:$FD,128,0)</f>
        <v>20279</v>
      </c>
      <c r="BJ59" s="19">
        <f>VLOOKUP($A:$A,'[3]данные ру ТС'!$A:$FD,129,0)</f>
        <v>87681</v>
      </c>
      <c r="BK59" s="19">
        <f>VLOOKUP($A:$A,'[3]данные ру ТС'!$A:$FD,142,0)</f>
        <v>63725</v>
      </c>
      <c r="BL59" s="19">
        <f>VLOOKUP($A:$A,'[3]данные ру ТС'!$A:$FD,155,0)</f>
        <v>3279</v>
      </c>
      <c r="BM59" s="19">
        <f>VLOOKUP($A:$A,'[3]данные ру ТС'!$A:$FW,168,0)</f>
        <v>55215</v>
      </c>
      <c r="BN59" s="19">
        <f>Таблица2[[#This Row],[ЛТС 2022 (факт)]]+Таблица2[[#This Row],[ПТС 2022 (факт)]]+Таблица2[[#This Row],[ГТС 2022 (факт)]]</f>
        <v>122219</v>
      </c>
      <c r="BO59" s="20">
        <f>VLOOKUP($A:$A,'[3]данные ру ФЛ'!$A:$DL,27,0)</f>
        <v>475134</v>
      </c>
      <c r="BP59" s="20">
        <f>VLOOKUP($A:$A,'[3]данные ру ФЛ'!$A:$DL,40,0)</f>
        <v>461202</v>
      </c>
      <c r="BQ59" s="20">
        <f>VLOOKUP($A:$A,'[3]данные ру ФЛ'!$A:$DL,53,0)</f>
        <v>455674</v>
      </c>
      <c r="BR59" s="20">
        <f>VLOOKUP($A:$A,'[3]данные ру ФЛ'!$A:$DL,74,0)</f>
        <v>169493</v>
      </c>
      <c r="BS59" s="20">
        <f>VLOOKUP($A:$A,'[3]данные ру ФЛ'!$A:$DL,95,0)</f>
        <v>222642</v>
      </c>
      <c r="BT59" s="20">
        <f>VLOOKUP($A:$A,'[3]данные ру ФЛ'!$A:$DL,116,0)</f>
        <v>358309</v>
      </c>
      <c r="BU59" s="21">
        <f>VLOOKUP($A:$A,'[3]данные ру Грузы'!$A:$CR,31,0)</f>
        <v>0</v>
      </c>
      <c r="BV59" s="21">
        <f>VLOOKUP($A:$A,'[3]данные ру Грузы'!$A:$CR,44,0)</f>
        <v>0</v>
      </c>
      <c r="BW59" s="21">
        <f>VLOOKUP($A:$A,'[3]данные ру Грузы'!$A:$CR,57,0)</f>
        <v>0</v>
      </c>
      <c r="BX59" s="21">
        <f>VLOOKUP($A:$A,'[3]данные ру Грузы'!$A:$CR,70,0)</f>
        <v>0</v>
      </c>
      <c r="BY59" s="21">
        <f>VLOOKUP($A:$A,'[3]данные ру Грузы'!$A:$CR,83,0)</f>
        <v>0</v>
      </c>
      <c r="BZ59" s="21">
        <f>VLOOKUP($A:$A,'[3]данные ру Грузы'!$A:$CR,96,0)</f>
        <v>0</v>
      </c>
      <c r="CA59" s="22" t="str">
        <f>VLOOKUP(A:A,[2]Данные_УА!$A:$BO,60,0)</f>
        <v>да</v>
      </c>
      <c r="CB59" s="23" t="str">
        <f>VLOOKUP(A:A,[2]Данные_УА!$A:$BO,61,0)</f>
        <v>нет</v>
      </c>
      <c r="CC59" s="23" t="str">
        <f>VLOOKUP(A:A,[2]Данные_УА!$A:$BO,62,0)</f>
        <v>нет</v>
      </c>
      <c r="CD59" s="23" t="str">
        <f>VLOOKUP(A:A,[2]Данные_УА!$A:$BO,63,0)</f>
        <v>нет</v>
      </c>
      <c r="CE59" s="23" t="str">
        <f>VLOOKUP(A:A,[2]Данные_УА!$A:$BO,64,0)</f>
        <v>нет</v>
      </c>
      <c r="CF59" s="23" t="str">
        <f>VLOOKUP(A:A,[2]Данные_УА!$A:$BO,65,0)</f>
        <v>нет</v>
      </c>
    </row>
    <row r="60" spans="1:84" s="12" customFormat="1" ht="11.25" x14ac:dyDescent="0.2">
      <c r="A60" s="12" t="s">
        <v>82</v>
      </c>
      <c r="B60" s="12" t="str">
        <f>VLOOKUP(A:A,[1]Перечень_ПП!$A:$X,3,0)</f>
        <v>Волгоградский</v>
      </c>
      <c r="C60" s="13" t="str">
        <f>VLOOKUP(A:A,[1]Перечень_ПП!$A:$X,4,0)</f>
        <v>АПП</v>
      </c>
      <c r="D60" s="13" t="str">
        <f>VLOOKUP(A:A,[1]Перечень_ПП!$A:$X,5,0)</f>
        <v>ДАПП</v>
      </c>
      <c r="E60" s="12" t="str">
        <f>VLOOKUP(A:A,[1]Перечень_ПП!$A:$X,6,0)</f>
        <v>Вишневка</v>
      </c>
      <c r="F60" s="12" t="str">
        <f>VLOOKUP(A:A,[1]Перечень_ПП!$A:$X,23,0)</f>
        <v>установлен</v>
      </c>
      <c r="G60" s="13" t="str">
        <f>VLOOKUP(A:A,[1]Перечень_ПП!$A:$X,21,0)</f>
        <v>да</v>
      </c>
      <c r="H60" s="13" t="s">
        <v>524</v>
      </c>
      <c r="I60" s="14" t="str">
        <f>VLOOKUP(A:A,[1]Перечень_ПП!$A:$X,22,0)</f>
        <v>функционирует</v>
      </c>
      <c r="J60" s="15" t="str">
        <f>VLOOKUP(A:A,[2]Данные_УА!$A:$BF,24,0)</f>
        <v>круглосуточно</v>
      </c>
      <c r="K60" s="13" t="str">
        <f>VLOOKUP(A:A,[1]Перечень_ПП!$A:$X,7,0)</f>
        <v>автомобильный</v>
      </c>
      <c r="L60" s="13" t="str">
        <f>VLOOKUP(A:A,[1]Перечень_ПП!$A:$X,8,0)</f>
        <v>не определен</v>
      </c>
      <c r="M60" s="13" t="str">
        <f>VLOOKUP(A:A,[1]Перечень_ПП!$A:$X,9,0)</f>
        <v>грузо-пассажирский</v>
      </c>
      <c r="N60" s="13" t="str">
        <f>VLOOKUP(A:A,[1]Перечень_ПП!$A:$X,10,0)</f>
        <v>постоянный</v>
      </c>
      <c r="O60" s="13" t="str">
        <f>VLOOKUP(A:A,[1]Перечень_ПП!$A:$X,11,0)</f>
        <v>двусторонний</v>
      </c>
      <c r="P60" s="13" t="str">
        <f>VLOOKUP(A:A,[1]Перечень_ПП!$A:$X,12,0)</f>
        <v>не определен</v>
      </c>
      <c r="Q60" s="13" t="str">
        <f>VLOOKUP(A:A,[1]Перечень_ПП!$A:$X,13,0)</f>
        <v>нет</v>
      </c>
      <c r="R60" s="13" t="str">
        <f>VLOOKUP(A:A,[1]Перечень_ПП!$A:$X,14,0)</f>
        <v>нет</v>
      </c>
      <c r="S60" s="13" t="str">
        <f>VLOOKUP(A:A,[1]Перечень_ПП!$A:$X,15,0)</f>
        <v>нет</v>
      </c>
      <c r="T60" s="13" t="str">
        <f>VLOOKUP(A:A,[1]Перечень_ПП!$A:$X,16,0)</f>
        <v>Республика Казахстан</v>
      </c>
      <c r="U60" s="12" t="str">
        <f>VLOOKUP(A:A,[1]Перечень_ПП!$A:$X,17,0)</f>
        <v>Жаныбек</v>
      </c>
      <c r="V60" s="13" t="str">
        <f>VLOOKUP(A:A,[1]Перечень_ПП!$A:$X,18,0)</f>
        <v>ЮФО</v>
      </c>
      <c r="W60" s="12" t="str">
        <f>VLOOKUP(A:A,[1]Перечень_ПП!$A:$X,19,0)</f>
        <v>Волгоградская область</v>
      </c>
      <c r="X60" s="14" t="str">
        <f>VLOOKUP(A:A,[1]Перечень_ПП!$A:$X,20,0)</f>
        <v>Волгоградская область, Палласовский район, 1,5 км. восточнее п. Вишневка</v>
      </c>
      <c r="Y60" s="14" t="str">
        <f>VLOOKUP(A:A,[2]ДОРОГИ!$A:$BX,24,0)</f>
        <v>региональная</v>
      </c>
      <c r="Z60" s="14" t="str">
        <f>VLOOKUP(A:A,[2]ДОРОГИ!$A:$BX,25,0)</f>
        <v>18 ОП РЗ 18А-14-5</v>
      </c>
      <c r="AA60" s="16" t="str">
        <f>VLOOKUP($A:$A,'[3]данные ру Грузы'!$A:$CC,10,0)</f>
        <v>Группа В</v>
      </c>
      <c r="AB60" s="16">
        <f>VLOOKUP($A:$A,'[3]данные ру Грузы'!$A:$CC,11,0)</f>
        <v>193</v>
      </c>
      <c r="AC60" s="16" t="str">
        <f>VLOOKUP($A:$A,'[3]данные ру Грузы'!$A:$CC,13,0)</f>
        <v>Не является признаком отнесения к МТК</v>
      </c>
      <c r="AD60" s="16" t="str">
        <f>VLOOKUP($A:$A,'[3]данные ру Грузы'!$A:$CC,12,0)</f>
        <v>Не является признаком отнесения к МТК</v>
      </c>
      <c r="AE60" s="16">
        <f>VLOOKUP(A:A,[2]Данные_УА!$A:$BF,37,0)</f>
        <v>0</v>
      </c>
      <c r="AF60" s="16">
        <f>VLOOKUP(A:A,[2]Данные_УА!$A:$BF,41,0)</f>
        <v>0</v>
      </c>
      <c r="AG60" s="16">
        <f>VLOOKUP(A:A,[2]Данные_УА!$A:$BF,45,0)</f>
        <v>0</v>
      </c>
      <c r="AH60" s="16">
        <f>VLOOKUP(A:A,[2]Данные_УА!$A:$BF,49,0)</f>
        <v>0</v>
      </c>
      <c r="AI60" s="16">
        <f>VLOOKUP(A:A,[2]Данные_УА!$A:$BF,53,0)</f>
        <v>0</v>
      </c>
      <c r="AJ60" s="16">
        <f>VLOOKUP(A:A,[2]Данные_УА!$A:$BF,57,0)</f>
        <v>0</v>
      </c>
      <c r="AK60" s="17">
        <f>VLOOKUP(A:A,[2]Данные_УА!$A:$BF,38,0)</f>
        <v>0</v>
      </c>
      <c r="AL60" s="17">
        <f>VLOOKUP(A:A,[2]Данные_УА!$A:$BF,42,0)</f>
        <v>0</v>
      </c>
      <c r="AM60" s="17">
        <f>VLOOKUP(A:A,[2]Данные_УА!$A:$BF,46,0)</f>
        <v>0</v>
      </c>
      <c r="AN60" s="17">
        <f>VLOOKUP(A:A,[2]Данные_УА!$A:$BF,50,0)</f>
        <v>0</v>
      </c>
      <c r="AO60" s="17">
        <f>VLOOKUP(A:A,[2]Данные_УА!$A:$BF,54,0)</f>
        <v>0</v>
      </c>
      <c r="AP60" s="18">
        <f>VLOOKUP(A:A,[2]Данные_УА!$A:$BF,58,0)</f>
        <v>0</v>
      </c>
      <c r="AQ60" s="19">
        <f>VLOOKUP($A:$A,'[3]данные ру ТС'!$A:$CZ,22,0)</f>
        <v>3001</v>
      </c>
      <c r="AR60" s="19">
        <f>VLOOKUP($A:$A,'[3]данные ру ТС'!$A:$CZ,27,0)</f>
        <v>190</v>
      </c>
      <c r="AS60" s="19">
        <f>VLOOKUP($A:$A,'[3]данные ру ТС'!$A:$CZ,32,0)</f>
        <v>49522</v>
      </c>
      <c r="AT60" s="19">
        <f>VLOOKUP($A:$A,'[3]данные ру ТС'!$A:$CZ,33,0)</f>
        <v>52713</v>
      </c>
      <c r="AU60" s="19">
        <f>VLOOKUP($A:$A,'[3]данные ру ТС'!$A:$CZ,38,0)</f>
        <v>2692</v>
      </c>
      <c r="AV60" s="19">
        <f>VLOOKUP($A:$A,'[3]данные ру ТС'!$A:$CZ,43,0)</f>
        <v>124</v>
      </c>
      <c r="AW60" s="19">
        <f>VLOOKUP($A:$A,'[3]данные ру ТС'!$A:$CZ,48,0)</f>
        <v>40750</v>
      </c>
      <c r="AX60" s="19">
        <f>VLOOKUP($A:$A,'[3]данные ру ТС'!$A:$CZ,49,0)</f>
        <v>43566</v>
      </c>
      <c r="AY60" s="19">
        <f>VLOOKUP($A:$A,'[3]данные ру ТС'!$A:$CZ,54,0)</f>
        <v>2703</v>
      </c>
      <c r="AZ60" s="19">
        <f>VLOOKUP($A:$A,'[3]данные ру ТС'!$A:$CZ,59,0)</f>
        <v>54</v>
      </c>
      <c r="BA60" s="19">
        <f>VLOOKUP($A:$A,'[3]данные ру ТС'!$A:$CZ,64,0)</f>
        <v>38164</v>
      </c>
      <c r="BB60" s="19">
        <f>VLOOKUP($A:$A,'[3]данные ру ТС'!$A:$CZ,65,0)</f>
        <v>40921</v>
      </c>
      <c r="BC60" s="19">
        <f>VLOOKUP($A:$A,'[3]данные ру ТС'!$A:$CZ,78,0)</f>
        <v>2825</v>
      </c>
      <c r="BD60" s="19">
        <f>VLOOKUP($A:$A,'[3]данные ру ТС'!$A:$CZ,83,0)</f>
        <v>14</v>
      </c>
      <c r="BE60" s="19">
        <f>VLOOKUP($A:$A,'[3]данные ру ТС'!$A:$CZ,88,0)</f>
        <v>7445</v>
      </c>
      <c r="BF60" s="19">
        <f>VLOOKUP($A:$A,'[3]данные ру ТС'!$A:$CZ,89,0)</f>
        <v>10284</v>
      </c>
      <c r="BG60" s="19">
        <f>VLOOKUP($A:$A,'[3]данные ру ТС'!$A:$FD,126,0)</f>
        <v>3513</v>
      </c>
      <c r="BH60" s="19">
        <f>VLOOKUP($A:$A,'[3]данные ру ТС'!$A:$FD,127,0)</f>
        <v>1</v>
      </c>
      <c r="BI60" s="19">
        <f>VLOOKUP($A:$A,'[3]данные ру ТС'!$A:$FD,128,0)</f>
        <v>1188</v>
      </c>
      <c r="BJ60" s="19">
        <f>VLOOKUP($A:$A,'[3]данные ру ТС'!$A:$FD,129,0)</f>
        <v>4702</v>
      </c>
      <c r="BK60" s="19">
        <f>VLOOKUP($A:$A,'[3]данные ру ТС'!$A:$FD,142,0)</f>
        <v>1946</v>
      </c>
      <c r="BL60" s="19">
        <f>VLOOKUP($A:$A,'[3]данные ру ТС'!$A:$FD,155,0)</f>
        <v>13</v>
      </c>
      <c r="BM60" s="19">
        <f>VLOOKUP($A:$A,'[3]данные ру ТС'!$A:$FW,168,0)</f>
        <v>17473</v>
      </c>
      <c r="BN60" s="19">
        <f>Таблица2[[#This Row],[ЛТС 2022 (факт)]]+Таблица2[[#This Row],[ПТС 2022 (факт)]]+Таблица2[[#This Row],[ГТС 2022 (факт)]]</f>
        <v>19432</v>
      </c>
      <c r="BO60" s="20">
        <f>VLOOKUP($A:$A,'[3]данные ру ФЛ'!$A:$DL,27,0)</f>
        <v>131497</v>
      </c>
      <c r="BP60" s="20">
        <f>VLOOKUP($A:$A,'[3]данные ру ФЛ'!$A:$DL,40,0)</f>
        <v>112848</v>
      </c>
      <c r="BQ60" s="20">
        <f>VLOOKUP($A:$A,'[3]данные ру ФЛ'!$A:$DL,53,0)</f>
        <v>109101</v>
      </c>
      <c r="BR60" s="20">
        <f>VLOOKUP($A:$A,'[3]данные ру ФЛ'!$A:$DL,74,0)</f>
        <v>23945</v>
      </c>
      <c r="BS60" s="20">
        <f>VLOOKUP($A:$A,'[3]данные ру ФЛ'!$A:$DL,95,0)</f>
        <v>11723</v>
      </c>
      <c r="BT60" s="20">
        <f>VLOOKUP($A:$A,'[3]данные ру ФЛ'!$A:$DL,116,0)</f>
        <v>59008</v>
      </c>
      <c r="BU60" s="21">
        <f>VLOOKUP($A:$A,'[3]данные ру Грузы'!$A:$CR,31,0)</f>
        <v>0</v>
      </c>
      <c r="BV60" s="21">
        <f>VLOOKUP($A:$A,'[3]данные ру Грузы'!$A:$CR,44,0)</f>
        <v>0</v>
      </c>
      <c r="BW60" s="21">
        <f>VLOOKUP($A:$A,'[3]данные ру Грузы'!$A:$CR,57,0)</f>
        <v>0</v>
      </c>
      <c r="BX60" s="21">
        <f>VLOOKUP($A:$A,'[3]данные ру Грузы'!$A:$CR,70,0)</f>
        <v>0</v>
      </c>
      <c r="BY60" s="21">
        <f>VLOOKUP($A:$A,'[3]данные ру Грузы'!$A:$CR,83,0)</f>
        <v>0</v>
      </c>
      <c r="BZ60" s="21">
        <f>VLOOKUP($A:$A,'[3]данные ру Грузы'!$A:$CR,96,0)</f>
        <v>0</v>
      </c>
      <c r="CA60" s="22" t="str">
        <f>VLOOKUP(A:A,[2]Данные_УА!$A:$BO,60,0)</f>
        <v>да</v>
      </c>
      <c r="CB60" s="23" t="str">
        <f>VLOOKUP(A:A,[2]Данные_УА!$A:$BO,61,0)</f>
        <v>нет</v>
      </c>
      <c r="CC60" s="23" t="str">
        <f>VLOOKUP(A:A,[2]Данные_УА!$A:$BO,62,0)</f>
        <v>нет</v>
      </c>
      <c r="CD60" s="23" t="str">
        <f>VLOOKUP(A:A,[2]Данные_УА!$A:$BO,63,0)</f>
        <v>нет</v>
      </c>
      <c r="CE60" s="23" t="str">
        <f>VLOOKUP(A:A,[2]Данные_УА!$A:$BO,64,0)</f>
        <v>нет</v>
      </c>
      <c r="CF60" s="23" t="str">
        <f>VLOOKUP(A:A,[2]Данные_УА!$A:$BO,65,0)</f>
        <v>нет</v>
      </c>
    </row>
    <row r="61" spans="1:84" s="12" customFormat="1" ht="11.25" x14ac:dyDescent="0.2">
      <c r="A61" s="12" t="s">
        <v>61</v>
      </c>
      <c r="B61" s="12" t="str">
        <f>VLOOKUP(A:A,[1]Перечень_ПП!$A:$X,3,0)</f>
        <v>Владивостокский</v>
      </c>
      <c r="C61" s="13" t="str">
        <f>VLOOKUP(A:A,[1]Перечень_ПП!$A:$X,4,0)</f>
        <v>МПП</v>
      </c>
      <c r="D61" s="13" t="str">
        <f>VLOOKUP(A:A,[1]Перечень_ПП!$A:$X,5,0)</f>
        <v>МПП</v>
      </c>
      <c r="E61" s="12" t="str">
        <f>VLOOKUP(A:A,[1]Перечень_ПП!$A:$X,6,0)</f>
        <v>Владивосток</v>
      </c>
      <c r="F61" s="12" t="str">
        <f>VLOOKUP(A:A,[1]Перечень_ПП!$A:$X,23,0)</f>
        <v>установлен</v>
      </c>
      <c r="G61" s="13" t="str">
        <f>VLOOKUP(A:A,[1]Перечень_ПП!$A:$X,21,0)</f>
        <v>да</v>
      </c>
      <c r="H61" s="13" t="s">
        <v>524</v>
      </c>
      <c r="I61" s="14" t="str">
        <f>VLOOKUP(A:A,[1]Перечень_ПП!$A:$X,22,0)</f>
        <v>функционирует</v>
      </c>
      <c r="J61" s="15" t="str">
        <f>VLOOKUP(A:A,[2]Данные_УА!$A:$BF,24,0)</f>
        <v>круглосуточно</v>
      </c>
      <c r="K61" s="13" t="str">
        <f>VLOOKUP(A:A,[1]Перечень_ПП!$A:$X,7,0)</f>
        <v>морской</v>
      </c>
      <c r="L61" s="13" t="str">
        <f>VLOOKUP(A:A,[1]Перечень_ПП!$A:$X,8,0)</f>
        <v>не определен</v>
      </c>
      <c r="M61" s="13" t="str">
        <f>VLOOKUP(A:A,[1]Перечень_ПП!$A:$X,9,0)</f>
        <v>грузо-пассажирский</v>
      </c>
      <c r="N61" s="13" t="str">
        <f>VLOOKUP(A:A,[1]Перечень_ПП!$A:$X,10,0)</f>
        <v>постоянный</v>
      </c>
      <c r="O61" s="13" t="str">
        <f>VLOOKUP(A:A,[1]Перечень_ПП!$A:$X,11,0)</f>
        <v>многосторонний</v>
      </c>
      <c r="P61" s="13" t="str">
        <f>VLOOKUP(A:A,[1]Перечень_ПП!$A:$X,12,0)</f>
        <v>не определен</v>
      </c>
      <c r="Q61" s="13" t="str">
        <f>VLOOKUP(A:A,[1]Перечень_ПП!$A:$X,13,0)</f>
        <v>да</v>
      </c>
      <c r="R61" s="13" t="str">
        <f>VLOOKUP(A:A,[1]Перечень_ПП!$A:$X,14,0)</f>
        <v>да</v>
      </c>
      <c r="S61" s="13" t="str">
        <f>VLOOKUP(A:A,[1]Перечень_ПП!$A:$X,15,0)</f>
        <v>да</v>
      </c>
      <c r="T61" s="13" t="str">
        <f>VLOOKUP(A:A,[1]Перечень_ПП!$A:$X,16,0)</f>
        <v>не применимо</v>
      </c>
      <c r="U61" s="12" t="str">
        <f>VLOOKUP(A:A,[1]Перечень_ПП!$A:$X,17,0)</f>
        <v>не применимо</v>
      </c>
      <c r="V61" s="13" t="str">
        <f>VLOOKUP(A:A,[1]Перечень_ПП!$A:$X,18,0)</f>
        <v>ДФО</v>
      </c>
      <c r="W61" s="12" t="str">
        <f>VLOOKUP(A:A,[1]Перечень_ПП!$A:$X,19,0)</f>
        <v>Приморский край</v>
      </c>
      <c r="X61" s="14" t="str">
        <f>VLOOKUP(A:A,[1]Перечень_ПП!$A:$X,20,0)</f>
        <v>Приморский край, г. Владивосток, расположен на 14 ти отдельных участках морского порта Владивосток: 1. ПАО «Владивостокский морской торговый порт», ул. Стрельникова, д. 9; 2. Управляющая организация АО «Паритет», ул. Нижнепортовая, д. 3; 3. АО «ННК-Приморнефтепродукт», ул. Острякова, д. 44 А; 4. ЗАО «Дальзавод-Терминал», ул. Экипажная, д. 1; 5. ООО «Пасифик Лоджистик», ул. Дальзаводская, д. 2; 6. ООО «Владивостокский морской терминал», ул. Нижнепортовая, д. 1; 7. ОАО «Владивостокский морской рыбный порт», ул. Березовая, д. 25; 8. АО «Владивостокский морской гюрз «Гайдамак», ул. Калинина, д. 4А; 9.ООО «Дальневосточное производственно-коммерческое судоходное агентство –ФЕМСТА», ул. Калинина, д. 4; 10. АО «Дальневосточный коммерческий холодильник», стр. причал 44; 11. ФГУП «Дирекция по строительству в Дальневосточном федеральном округе» Управления делами Президента РФ, ул. Калинина, д. 30; 12. ООО «Владивостокский морской порт «Первомайский», стр. причал 42; 13. ООО «Востокморсервис», ул. Калинина, д. 204а; 14. Владивостокский филиал «Владпром» АО «Челябинский электрометаллургический комбинат», ул. Приморская, д. 8</v>
      </c>
      <c r="Y61" s="14">
        <f>VLOOKUP(A:A,[2]ДОРОГИ!$A:$BX,24,0)</f>
        <v>0</v>
      </c>
      <c r="Z61" s="14">
        <f>VLOOKUP(A:A,[2]ДОРОГИ!$A:$BX,25,0)</f>
        <v>0</v>
      </c>
      <c r="AA61" s="16" t="str">
        <f>VLOOKUP($A:$A,'[3]данные ру Грузы'!$A:$CC,10,0)</f>
        <v>Группа А</v>
      </c>
      <c r="AB61" s="16">
        <f>VLOOKUP($A:$A,'[3]данные ру Грузы'!$A:$CC,11,0)</f>
        <v>10</v>
      </c>
      <c r="AC61" s="16" t="str">
        <f>VLOOKUP($A:$A,'[3]данные ру Грузы'!$A:$CC,13,0)</f>
        <v>Порты ДВ</v>
      </c>
      <c r="AD61" s="16" t="str">
        <f>VLOOKUP($A:$A,'[3]данные ру Грузы'!$A:$CC,12,0)</f>
        <v>Восток</v>
      </c>
      <c r="AE61" s="16">
        <f>VLOOKUP(A:A,[2]Данные_УА!$A:$BF,37,0)</f>
        <v>0</v>
      </c>
      <c r="AF61" s="16">
        <f>VLOOKUP(A:A,[2]Данные_УА!$A:$BF,41,0)</f>
        <v>0</v>
      </c>
      <c r="AG61" s="16">
        <f>VLOOKUP(A:A,[2]Данные_УА!$A:$BF,45,0)</f>
        <v>0</v>
      </c>
      <c r="AH61" s="16">
        <f>VLOOKUP(A:A,[2]Данные_УА!$A:$BF,49,0)</f>
        <v>0</v>
      </c>
      <c r="AI61" s="16">
        <f>VLOOKUP(A:A,[2]Данные_УА!$A:$BF,53,0)</f>
        <v>0</v>
      </c>
      <c r="AJ61" s="16">
        <f>VLOOKUP(A:A,[2]Данные_УА!$A:$BF,57,0)</f>
        <v>0</v>
      </c>
      <c r="AK61" s="17">
        <f>VLOOKUP(A:A,[2]Данные_УА!$A:$BF,38,0)</f>
        <v>0</v>
      </c>
      <c r="AL61" s="17">
        <f>VLOOKUP(A:A,[2]Данные_УА!$A:$BF,42,0)</f>
        <v>0</v>
      </c>
      <c r="AM61" s="17">
        <f>VLOOKUP(A:A,[2]Данные_УА!$A:$BF,46,0)</f>
        <v>0</v>
      </c>
      <c r="AN61" s="17">
        <f>VLOOKUP(A:A,[2]Данные_УА!$A:$BF,50,0)</f>
        <v>0</v>
      </c>
      <c r="AO61" s="17">
        <f>VLOOKUP(A:A,[2]Данные_УА!$A:$BF,54,0)</f>
        <v>0</v>
      </c>
      <c r="AP61" s="18">
        <f>VLOOKUP(A:A,[2]Данные_УА!$A:$BF,58,0)</f>
        <v>300000</v>
      </c>
      <c r="AQ61" s="19">
        <f>VLOOKUP($A:$A,'[3]данные ру ТС'!$A:$CZ,22,0)</f>
        <v>4459</v>
      </c>
      <c r="AR61" s="19">
        <f>VLOOKUP($A:$A,'[3]данные ру ТС'!$A:$CZ,27,0)</f>
        <v>270</v>
      </c>
      <c r="AS61" s="19">
        <f>VLOOKUP($A:$A,'[3]данные ру ТС'!$A:$CZ,32,0)</f>
        <v>0</v>
      </c>
      <c r="AT61" s="19">
        <f>VLOOKUP($A:$A,'[3]данные ру ТС'!$A:$CZ,33,0)</f>
        <v>4729</v>
      </c>
      <c r="AU61" s="19">
        <f>VLOOKUP($A:$A,'[3]данные ру ТС'!$A:$CZ,38,0)</f>
        <v>4759</v>
      </c>
      <c r="AV61" s="19">
        <f>VLOOKUP($A:$A,'[3]данные ру ТС'!$A:$CZ,43,0)</f>
        <v>214</v>
      </c>
      <c r="AW61" s="19">
        <f>VLOOKUP($A:$A,'[3]данные ру ТС'!$A:$CZ,48,0)</f>
        <v>0</v>
      </c>
      <c r="AX61" s="19">
        <f>VLOOKUP($A:$A,'[3]данные ру ТС'!$A:$CZ,49,0)</f>
        <v>4973</v>
      </c>
      <c r="AY61" s="19">
        <f>VLOOKUP($A:$A,'[3]данные ру ТС'!$A:$CZ,54,0)</f>
        <v>5302</v>
      </c>
      <c r="AZ61" s="19">
        <f>VLOOKUP($A:$A,'[3]данные ру ТС'!$A:$CZ,59,0)</f>
        <v>225</v>
      </c>
      <c r="BA61" s="19">
        <f>VLOOKUP($A:$A,'[3]данные ру ТС'!$A:$CZ,64,0)</f>
        <v>0</v>
      </c>
      <c r="BB61" s="19">
        <f>VLOOKUP($A:$A,'[3]данные ру ТС'!$A:$CZ,65,0)</f>
        <v>5527</v>
      </c>
      <c r="BC61" s="19">
        <f>VLOOKUP($A:$A,'[3]данные ру ТС'!$A:$CZ,78,0)</f>
        <v>5606</v>
      </c>
      <c r="BD61" s="19">
        <f>VLOOKUP($A:$A,'[3]данные ру ТС'!$A:$CZ,83,0)</f>
        <v>78</v>
      </c>
      <c r="BE61" s="19">
        <f>VLOOKUP($A:$A,'[3]данные ру ТС'!$A:$CZ,88,0)</f>
        <v>0</v>
      </c>
      <c r="BF61" s="19">
        <f>VLOOKUP($A:$A,'[3]данные ру ТС'!$A:$CZ,89,0)</f>
        <v>5684</v>
      </c>
      <c r="BG61" s="19">
        <f>VLOOKUP($A:$A,'[3]данные ру ТС'!$A:$FD,126,0)</f>
        <v>5930</v>
      </c>
      <c r="BH61" s="19">
        <f>VLOOKUP($A:$A,'[3]данные ру ТС'!$A:$FD,127,0)</f>
        <v>109</v>
      </c>
      <c r="BI61" s="19">
        <f>VLOOKUP($A:$A,'[3]данные ру ТС'!$A:$FD,128,0)</f>
        <v>0</v>
      </c>
      <c r="BJ61" s="19">
        <f>VLOOKUP($A:$A,'[3]данные ру ТС'!$A:$FD,129,0)</f>
        <v>6039</v>
      </c>
      <c r="BK61" s="19">
        <f>VLOOKUP($A:$A,'[3]данные ру ТС'!$A:$FD,142,0)</f>
        <v>7157</v>
      </c>
      <c r="BL61" s="19">
        <f>VLOOKUP($A:$A,'[3]данные ру ТС'!$A:$FD,155,0)</f>
        <v>163</v>
      </c>
      <c r="BM61" s="19">
        <f>VLOOKUP($A:$A,'[3]данные ру ТС'!$A:$FW,168,0)</f>
        <v>0</v>
      </c>
      <c r="BN61" s="19">
        <f>Таблица2[[#This Row],[ЛТС 2022 (факт)]]+Таблица2[[#This Row],[ПТС 2022 (факт)]]+Таблица2[[#This Row],[ГТС 2022 (факт)]]</f>
        <v>7320</v>
      </c>
      <c r="BO61" s="20">
        <f>VLOOKUP($A:$A,'[3]данные ру ФЛ'!$A:$DL,27,0)</f>
        <v>164402</v>
      </c>
      <c r="BP61" s="20">
        <f>VLOOKUP($A:$A,'[3]данные ру ФЛ'!$A:$DL,40,0)</f>
        <v>167157</v>
      </c>
      <c r="BQ61" s="20">
        <f>VLOOKUP($A:$A,'[3]данные ру ФЛ'!$A:$DL,53,0)</f>
        <v>225800</v>
      </c>
      <c r="BR61" s="20">
        <f>VLOOKUP($A:$A,'[3]данные ру ФЛ'!$A:$DL,74,0)</f>
        <v>116752</v>
      </c>
      <c r="BS61" s="20">
        <f>VLOOKUP($A:$A,'[3]данные ру ФЛ'!$A:$DL,95,0)</f>
        <v>118270</v>
      </c>
      <c r="BT61" s="20">
        <f>VLOOKUP($A:$A,'[3]данные ру ФЛ'!$A:$DL,116,0)</f>
        <v>148972</v>
      </c>
      <c r="BU61" s="21">
        <f>VLOOKUP($A:$A,'[3]данные ру Грузы'!$A:$CR,31,0)</f>
        <v>12824860</v>
      </c>
      <c r="BV61" s="21">
        <f>VLOOKUP($A:$A,'[3]данные ру Грузы'!$A:$CR,44,0)</f>
        <v>15176197</v>
      </c>
      <c r="BW61" s="21">
        <f>VLOOKUP($A:$A,'[3]данные ру Грузы'!$A:$CR,57,0)</f>
        <v>19612014</v>
      </c>
      <c r="BX61" s="21">
        <f>VLOOKUP($A:$A,'[3]данные ру Грузы'!$A:$CR,70,0)</f>
        <v>21816561</v>
      </c>
      <c r="BY61" s="21">
        <f>VLOOKUP($A:$A,'[3]данные ру Грузы'!$A:$CR,83,0)</f>
        <v>24988904.100000001</v>
      </c>
      <c r="BZ61" s="21">
        <f>VLOOKUP($A:$A,'[3]данные ру Грузы'!$A:$CR,96,0)</f>
        <v>28071877.699999999</v>
      </c>
      <c r="CA61" s="22" t="str">
        <f>VLOOKUP(A:A,[2]Данные_УА!$A:$BO,60,0)</f>
        <v>да</v>
      </c>
      <c r="CB61" s="23" t="str">
        <f>VLOOKUP(A:A,[2]Данные_УА!$A:$BO,61,0)</f>
        <v>да</v>
      </c>
      <c r="CC61" s="23" t="str">
        <f>VLOOKUP(A:A,[2]Данные_УА!$A:$BO,62,0)</f>
        <v>да</v>
      </c>
      <c r="CD61" s="23" t="str">
        <f>VLOOKUP(A:A,[2]Данные_УА!$A:$BO,63,0)</f>
        <v>да</v>
      </c>
      <c r="CE61" s="23" t="str">
        <f>VLOOKUP(A:A,[2]Данные_УА!$A:$BO,64,0)</f>
        <v>да</v>
      </c>
      <c r="CF61" s="23" t="str">
        <f>VLOOKUP(A:A,[2]Данные_УА!$A:$BO,65,0)</f>
        <v>нет</v>
      </c>
    </row>
    <row r="62" spans="1:84" s="12" customFormat="1" ht="11.25" x14ac:dyDescent="0.2">
      <c r="A62" s="12" t="s">
        <v>53</v>
      </c>
      <c r="B62" s="12" t="str">
        <f>VLOOKUP(A:A,[1]Перечень_ПП!$A:$X,3,0)</f>
        <v>Владивостокский</v>
      </c>
      <c r="C62" s="13" t="str">
        <f>VLOOKUP(A:A,[1]Перечень_ПП!$A:$X,4,0)</f>
        <v>ВПП</v>
      </c>
      <c r="D62" s="13" t="str">
        <f>VLOOKUP(A:A,[1]Перечень_ПП!$A:$X,5,0)</f>
        <v>ВПП</v>
      </c>
      <c r="E62" s="12" t="str">
        <f>VLOOKUP(A:A,[1]Перечень_ПП!$A:$X,6,0)</f>
        <v>Владивосток (Кневичи)</v>
      </c>
      <c r="F62" s="12" t="str">
        <f>VLOOKUP(A:A,[1]Перечень_ПП!$A:$X,23,0)</f>
        <v>установлен</v>
      </c>
      <c r="G62" s="13" t="str">
        <f>VLOOKUP(A:A,[1]Перечень_ПП!$A:$X,21,0)</f>
        <v>да</v>
      </c>
      <c r="H62" s="13" t="s">
        <v>524</v>
      </c>
      <c r="I62" s="14" t="str">
        <f>VLOOKUP(A:A,[1]Перечень_ПП!$A:$X,22,0)</f>
        <v>функционирует</v>
      </c>
      <c r="J62" s="15" t="str">
        <f>VLOOKUP(A:A,[2]Данные_УА!$A:$BF,24,0)</f>
        <v>круглосуточно</v>
      </c>
      <c r="K62" s="13" t="str">
        <f>VLOOKUP(A:A,[1]Перечень_ПП!$A:$X,7,0)</f>
        <v>воздушный</v>
      </c>
      <c r="L62" s="13" t="str">
        <f>VLOOKUP(A:A,[1]Перечень_ПП!$A:$X,8,0)</f>
        <v>не определен</v>
      </c>
      <c r="M62" s="13" t="str">
        <f>VLOOKUP(A:A,[1]Перечень_ПП!$A:$X,9,0)</f>
        <v>грузо-пассажирский</v>
      </c>
      <c r="N62" s="13" t="str">
        <f>VLOOKUP(A:A,[1]Перечень_ПП!$A:$X,10,0)</f>
        <v>постоянный</v>
      </c>
      <c r="O62" s="13" t="str">
        <f>VLOOKUP(A:A,[1]Перечень_ПП!$A:$X,11,0)</f>
        <v>многосторонний</v>
      </c>
      <c r="P62" s="13" t="str">
        <f>VLOOKUP(A:A,[1]Перечень_ПП!$A:$X,12,0)</f>
        <v>не определен</v>
      </c>
      <c r="Q62" s="13" t="str">
        <f>VLOOKUP(A:A,[1]Перечень_ПП!$A:$X,13,0)</f>
        <v>да</v>
      </c>
      <c r="R62" s="13" t="str">
        <f>VLOOKUP(A:A,[1]Перечень_ПП!$A:$X,14,0)</f>
        <v>да</v>
      </c>
      <c r="S62" s="13" t="str">
        <f>VLOOKUP(A:A,[1]Перечень_ПП!$A:$X,15,0)</f>
        <v>да</v>
      </c>
      <c r="T62" s="13" t="str">
        <f>VLOOKUP(A:A,[1]Перечень_ПП!$A:$X,16,0)</f>
        <v>не применимо</v>
      </c>
      <c r="U62" s="12" t="str">
        <f>VLOOKUP(A:A,[1]Перечень_ПП!$A:$X,17,0)</f>
        <v>не применимо</v>
      </c>
      <c r="V62" s="13" t="str">
        <f>VLOOKUP(A:A,[1]Перечень_ПП!$A:$X,18,0)</f>
        <v>ДФО</v>
      </c>
      <c r="W62" s="12" t="str">
        <f>VLOOKUP(A:A,[1]Перечень_ПП!$A:$X,19,0)</f>
        <v>Приморский край</v>
      </c>
      <c r="X62" s="14" t="str">
        <f>VLOOKUP(A:A,[1]Перечень_ПП!$A:$X,20,0)</f>
        <v>Приморский край, г. Артем, ул. Владимира Сайбеля, 45</v>
      </c>
      <c r="Y62" s="14">
        <f>VLOOKUP(A:A,[2]ДОРОГИ!$A:$BX,24,0)</f>
        <v>0</v>
      </c>
      <c r="Z62" s="14">
        <f>VLOOKUP(A:A,[2]ДОРОГИ!$A:$BX,25,0)</f>
        <v>0</v>
      </c>
      <c r="AA62" s="16" t="str">
        <f>VLOOKUP($A:$A,'[3]данные ру Грузы'!$A:$CC,10,0)</f>
        <v>Группа А</v>
      </c>
      <c r="AB62" s="16">
        <f>VLOOKUP($A:$A,'[3]данные ру Грузы'!$A:$CC,11,0)</f>
        <v>71</v>
      </c>
      <c r="AC62" s="16" t="str">
        <f>VLOOKUP($A:$A,'[3]данные ру Грузы'!$A:$CC,13,0)</f>
        <v>Не является признаком отнесения к МТК</v>
      </c>
      <c r="AD62" s="16" t="str">
        <f>VLOOKUP($A:$A,'[3]данные ру Грузы'!$A:$CC,12,0)</f>
        <v>Не является признаком отнесения к МТК</v>
      </c>
      <c r="AE62" s="16">
        <f>VLOOKUP(A:A,[2]Данные_УА!$A:$BF,37,0)</f>
        <v>0</v>
      </c>
      <c r="AF62" s="16">
        <f>VLOOKUP(A:A,[2]Данные_УА!$A:$BF,41,0)</f>
        <v>0</v>
      </c>
      <c r="AG62" s="16">
        <f>VLOOKUP(A:A,[2]Данные_УА!$A:$BF,45,0)</f>
        <v>0</v>
      </c>
      <c r="AH62" s="16">
        <f>VLOOKUP(A:A,[2]Данные_УА!$A:$BF,49,0)</f>
        <v>0</v>
      </c>
      <c r="AI62" s="16">
        <f>VLOOKUP(A:A,[2]Данные_УА!$A:$BF,53,0)</f>
        <v>10560</v>
      </c>
      <c r="AJ62" s="16">
        <f>VLOOKUP(A:A,[2]Данные_УА!$A:$BF,57,0)</f>
        <v>0</v>
      </c>
      <c r="AK62" s="17">
        <f>VLOOKUP(A:A,[2]Данные_УА!$A:$BF,38,0)</f>
        <v>0</v>
      </c>
      <c r="AL62" s="17">
        <f>VLOOKUP(A:A,[2]Данные_УА!$A:$BF,42,0)</f>
        <v>0</v>
      </c>
      <c r="AM62" s="17">
        <f>VLOOKUP(A:A,[2]Данные_УА!$A:$BF,46,0)</f>
        <v>0</v>
      </c>
      <c r="AN62" s="17">
        <f>VLOOKUP(A:A,[2]Данные_УА!$A:$BF,50,0)</f>
        <v>0</v>
      </c>
      <c r="AO62" s="17">
        <f>VLOOKUP(A:A,[2]Данные_УА!$A:$BF,54,0)</f>
        <v>3854400</v>
      </c>
      <c r="AP62" s="18">
        <f>VLOOKUP(A:A,[2]Данные_УА!$A:$BF,58,0)</f>
        <v>0</v>
      </c>
      <c r="AQ62" s="19">
        <f>VLOOKUP($A:$A,'[3]данные ру ТС'!$A:$CZ,22,0)</f>
        <v>78</v>
      </c>
      <c r="AR62" s="19">
        <f>VLOOKUP($A:$A,'[3]данные ру ТС'!$A:$CZ,27,0)</f>
        <v>7286</v>
      </c>
      <c r="AS62" s="19">
        <f>VLOOKUP($A:$A,'[3]данные ру ТС'!$A:$CZ,32,0)</f>
        <v>0</v>
      </c>
      <c r="AT62" s="19">
        <f>VLOOKUP($A:$A,'[3]данные ру ТС'!$A:$CZ,33,0)</f>
        <v>7364</v>
      </c>
      <c r="AU62" s="19">
        <f>VLOOKUP($A:$A,'[3]данные ру ТС'!$A:$CZ,38,0)</f>
        <v>172</v>
      </c>
      <c r="AV62" s="19">
        <f>VLOOKUP($A:$A,'[3]данные ру ТС'!$A:$CZ,43,0)</f>
        <v>10058</v>
      </c>
      <c r="AW62" s="19">
        <f>VLOOKUP($A:$A,'[3]данные ру ТС'!$A:$CZ,48,0)</f>
        <v>0</v>
      </c>
      <c r="AX62" s="19">
        <f>VLOOKUP($A:$A,'[3]данные ру ТС'!$A:$CZ,49,0)</f>
        <v>10230</v>
      </c>
      <c r="AY62" s="19">
        <f>VLOOKUP($A:$A,'[3]данные ру ТС'!$A:$CZ,54,0)</f>
        <v>52</v>
      </c>
      <c r="AZ62" s="19">
        <f>VLOOKUP($A:$A,'[3]данные ру ТС'!$A:$CZ,59,0)</f>
        <v>11966</v>
      </c>
      <c r="BA62" s="19">
        <f>VLOOKUP($A:$A,'[3]данные ру ТС'!$A:$CZ,64,0)</f>
        <v>0</v>
      </c>
      <c r="BB62" s="19">
        <f>VLOOKUP($A:$A,'[3]данные ру ТС'!$A:$CZ,65,0)</f>
        <v>12018</v>
      </c>
      <c r="BC62" s="19">
        <f>VLOOKUP($A:$A,'[3]данные ру ТС'!$A:$CZ,78,0)</f>
        <v>166</v>
      </c>
      <c r="BD62" s="19">
        <f>VLOOKUP($A:$A,'[3]данные ру ТС'!$A:$CZ,83,0)</f>
        <v>2063</v>
      </c>
      <c r="BE62" s="19">
        <f>VLOOKUP($A:$A,'[3]данные ру ТС'!$A:$CZ,88,0)</f>
        <v>0</v>
      </c>
      <c r="BF62" s="19">
        <f>VLOOKUP($A:$A,'[3]данные ру ТС'!$A:$CZ,89,0)</f>
        <v>2229</v>
      </c>
      <c r="BG62" s="19">
        <f>VLOOKUP($A:$A,'[3]данные ру ТС'!$A:$FD,126,0)</f>
        <v>357</v>
      </c>
      <c r="BH62" s="19">
        <f>VLOOKUP($A:$A,'[3]данные ру ТС'!$A:$FD,127,0)</f>
        <v>862</v>
      </c>
      <c r="BI62" s="19">
        <f>VLOOKUP($A:$A,'[3]данные ру ТС'!$A:$FD,128,0)</f>
        <v>0</v>
      </c>
      <c r="BJ62" s="19">
        <f>VLOOKUP($A:$A,'[3]данные ру ТС'!$A:$FD,129,0)</f>
        <v>1219</v>
      </c>
      <c r="BK62" s="19">
        <f>VLOOKUP($A:$A,'[3]данные ру ТС'!$A:$FD,142,0)</f>
        <v>74</v>
      </c>
      <c r="BL62" s="19">
        <f>VLOOKUP($A:$A,'[3]данные ру ТС'!$A:$FD,155,0)</f>
        <v>488</v>
      </c>
      <c r="BM62" s="19">
        <f>VLOOKUP($A:$A,'[3]данные ру ТС'!$A:$FW,168,0)</f>
        <v>0</v>
      </c>
      <c r="BN62" s="19">
        <f>Таблица2[[#This Row],[ЛТС 2022 (факт)]]+Таблица2[[#This Row],[ПТС 2022 (факт)]]+Таблица2[[#This Row],[ГТС 2022 (факт)]]</f>
        <v>562</v>
      </c>
      <c r="BO62" s="20">
        <f>VLOOKUP($A:$A,'[3]данные ру ФЛ'!$A:$DL,27,0)</f>
        <v>828281</v>
      </c>
      <c r="BP62" s="20">
        <f>VLOOKUP($A:$A,'[3]данные ру ФЛ'!$A:$DL,40,0)</f>
        <v>1206438</v>
      </c>
      <c r="BQ62" s="20">
        <f>VLOOKUP($A:$A,'[3]данные ру ФЛ'!$A:$DL,53,0)</f>
        <v>1513581</v>
      </c>
      <c r="BR62" s="20">
        <f>VLOOKUP($A:$A,'[3]данные ру ФЛ'!$A:$DL,74,0)</f>
        <v>239072</v>
      </c>
      <c r="BS62" s="20">
        <f>VLOOKUP($A:$A,'[3]данные ру ФЛ'!$A:$DL,95,0)</f>
        <v>94887</v>
      </c>
      <c r="BT62" s="20">
        <f>VLOOKUP($A:$A,'[3]данные ру ФЛ'!$A:$DL,116,0)</f>
        <v>59286</v>
      </c>
      <c r="BU62" s="21">
        <f>VLOOKUP($A:$A,'[3]данные ру Грузы'!$A:$CR,31,0)</f>
        <v>10024</v>
      </c>
      <c r="BV62" s="21">
        <f>VLOOKUP($A:$A,'[3]данные ру Грузы'!$A:$CR,44,0)</f>
        <v>1560</v>
      </c>
      <c r="BW62" s="21">
        <f>VLOOKUP($A:$A,'[3]данные ру Грузы'!$A:$CR,57,0)</f>
        <v>1621</v>
      </c>
      <c r="BX62" s="21">
        <f>VLOOKUP($A:$A,'[3]данные ру Грузы'!$A:$CR,70,0)</f>
        <v>839.62</v>
      </c>
      <c r="BY62" s="21">
        <f>VLOOKUP($A:$A,'[3]данные ру Грузы'!$A:$CR,83,0)</f>
        <v>934.37000000000012</v>
      </c>
      <c r="BZ62" s="21">
        <f>VLOOKUP($A:$A,'[3]данные ру Грузы'!$A:$CR,96,0)</f>
        <v>234.99299999999999</v>
      </c>
      <c r="CA62" s="22" t="str">
        <f>VLOOKUP(A:A,[2]Данные_УА!$A:$BO,60,0)</f>
        <v>да</v>
      </c>
      <c r="CB62" s="23" t="str">
        <f>VLOOKUP(A:A,[2]Данные_УА!$A:$BO,61,0)</f>
        <v>да</v>
      </c>
      <c r="CC62" s="23" t="str">
        <f>VLOOKUP(A:A,[2]Данные_УА!$A:$BO,62,0)</f>
        <v>да</v>
      </c>
      <c r="CD62" s="23" t="str">
        <f>VLOOKUP(A:A,[2]Данные_УА!$A:$BO,63,0)</f>
        <v>да</v>
      </c>
      <c r="CE62" s="23" t="str">
        <f>VLOOKUP(A:A,[2]Данные_УА!$A:$BO,64,0)</f>
        <v>да</v>
      </c>
      <c r="CF62" s="23" t="str">
        <f>VLOOKUP(A:A,[2]Данные_УА!$A:$BO,65,0)</f>
        <v>нет</v>
      </c>
    </row>
    <row r="63" spans="1:84" s="12" customFormat="1" ht="11.25" x14ac:dyDescent="0.2">
      <c r="A63" s="12" t="s">
        <v>255</v>
      </c>
      <c r="B63" s="12" t="str">
        <f>VLOOKUP(A:A,[1]Перечень_ПП!$A:$X,3,0)</f>
        <v>Северо-Кавказский</v>
      </c>
      <c r="C63" s="13" t="str">
        <f>VLOOKUP(A:A,[1]Перечень_ПП!$A:$X,4,0)</f>
        <v>ВПП</v>
      </c>
      <c r="D63" s="13" t="str">
        <f>VLOOKUP(A:A,[1]Перечень_ПП!$A:$X,5,0)</f>
        <v>ВПП</v>
      </c>
      <c r="E63" s="12" t="str">
        <f>VLOOKUP(A:A,[1]Перечень_ПП!$A:$X,6,0)</f>
        <v>Владикавказ (Беслан)</v>
      </c>
      <c r="F63" s="12" t="str">
        <f>VLOOKUP(A:A,[1]Перечень_ПП!$A:$X,23,0)</f>
        <v>установлен</v>
      </c>
      <c r="G63" s="13" t="str">
        <f>VLOOKUP(A:A,[1]Перечень_ПП!$A:$X,21,0)</f>
        <v>да</v>
      </c>
      <c r="H63" s="13" t="s">
        <v>523</v>
      </c>
      <c r="I63" s="14" t="str">
        <f>VLOOKUP(A:A,[1]Перечень_ПП!$A:$X,22,0)</f>
        <v>функционирует</v>
      </c>
      <c r="J63" s="15" t="str">
        <f>VLOOKUP(A:A,[2]Данные_УА!$A:$BF,24,0)</f>
        <v>ежедневно с 09.00 до 21.00, при необходимости круглосуточно</v>
      </c>
      <c r="K63" s="13" t="str">
        <f>VLOOKUP(A:A,[1]Перечень_ПП!$A:$X,7,0)</f>
        <v>воздушный</v>
      </c>
      <c r="L63" s="13" t="str">
        <f>VLOOKUP(A:A,[1]Перечень_ПП!$A:$X,8,0)</f>
        <v>не определен</v>
      </c>
      <c r="M63" s="13" t="str">
        <f>VLOOKUP(A:A,[1]Перечень_ПП!$A:$X,9,0)</f>
        <v>грузо-пассажирский</v>
      </c>
      <c r="N63" s="13" t="str">
        <f>VLOOKUP(A:A,[1]Перечень_ПП!$A:$X,10,0)</f>
        <v>работающий на нерегулярной основе</v>
      </c>
      <c r="O63" s="13" t="str">
        <f>VLOOKUP(A:A,[1]Перечень_ПП!$A:$X,11,0)</f>
        <v>многосторонний</v>
      </c>
      <c r="P63" s="13" t="str">
        <f>VLOOKUP(A:A,[1]Перечень_ПП!$A:$X,12,0)</f>
        <v>не определен</v>
      </c>
      <c r="Q63" s="13" t="str">
        <f>VLOOKUP(A:A,[1]Перечень_ПП!$A:$X,13,0)</f>
        <v>нет</v>
      </c>
      <c r="R63" s="13" t="str">
        <f>VLOOKUP(A:A,[1]Перечень_ПП!$A:$X,14,0)</f>
        <v>нет</v>
      </c>
      <c r="S63" s="13" t="str">
        <f>VLOOKUP(A:A,[1]Перечень_ПП!$A:$X,15,0)</f>
        <v>да</v>
      </c>
      <c r="T63" s="13" t="str">
        <f>VLOOKUP(A:A,[1]Перечень_ПП!$A:$X,16,0)</f>
        <v>не применимо</v>
      </c>
      <c r="U63" s="12" t="str">
        <f>VLOOKUP(A:A,[1]Перечень_ПП!$A:$X,17,0)</f>
        <v>не применимо</v>
      </c>
      <c r="V63" s="13" t="str">
        <f>VLOOKUP(A:A,[1]Перечень_ПП!$A:$X,18,0)</f>
        <v>СКФО</v>
      </c>
      <c r="W63" s="12" t="str">
        <f>VLOOKUP(A:A,[1]Перечень_ПП!$A:$X,19,0)</f>
        <v>Республика Северная Осетия - Алания</v>
      </c>
      <c r="X63" s="14" t="str">
        <f>VLOOKUP(A:A,[1]Перечень_ПП!$A:$X,20,0)</f>
        <v>Республика Северная Осетия – Алания, Правобережный район, г.Беслан, Аэропорт</v>
      </c>
      <c r="Y63" s="14">
        <f>VLOOKUP(A:A,[2]ДОРОГИ!$A:$BX,24,0)</f>
        <v>0</v>
      </c>
      <c r="Z63" s="14">
        <f>VLOOKUP(A:A,[2]ДОРОГИ!$A:$BX,25,0)</f>
        <v>0</v>
      </c>
      <c r="AA63" s="16" t="str">
        <f>VLOOKUP($A:$A,'[3]данные ру Грузы'!$A:$CC,10,0)</f>
        <v>Группа В</v>
      </c>
      <c r="AB63" s="16">
        <f>VLOOKUP($A:$A,'[3]данные ру Грузы'!$A:$CC,11,0)</f>
        <v>175</v>
      </c>
      <c r="AC63" s="16" t="str">
        <f>VLOOKUP($A:$A,'[3]данные ру Грузы'!$A:$CC,13,0)</f>
        <v>Не является признаком отнесения к МТК</v>
      </c>
      <c r="AD63" s="16" t="str">
        <f>VLOOKUP($A:$A,'[3]данные ру Грузы'!$A:$CC,12,0)</f>
        <v>Не является признаком отнесения к МТК</v>
      </c>
      <c r="AE63" s="16">
        <f>VLOOKUP(A:A,[2]Данные_УА!$A:$BF,37,0)</f>
        <v>0</v>
      </c>
      <c r="AF63" s="16">
        <f>VLOOKUP(A:A,[2]Данные_УА!$A:$BF,41,0)</f>
        <v>0</v>
      </c>
      <c r="AG63" s="16">
        <f>VLOOKUP(A:A,[2]Данные_УА!$A:$BF,45,0)</f>
        <v>0</v>
      </c>
      <c r="AH63" s="16">
        <f>VLOOKUP(A:A,[2]Данные_УА!$A:$BF,49,0)</f>
        <v>6</v>
      </c>
      <c r="AI63" s="16">
        <f>VLOOKUP(A:A,[2]Данные_УА!$A:$BF,53,0)</f>
        <v>1000</v>
      </c>
      <c r="AJ63" s="16">
        <f>VLOOKUP(A:A,[2]Данные_УА!$A:$BF,57,0)</f>
        <v>0</v>
      </c>
      <c r="AK63" s="17">
        <f>VLOOKUP(A:A,[2]Данные_УА!$A:$BF,38,0)</f>
        <v>0</v>
      </c>
      <c r="AL63" s="17">
        <f>VLOOKUP(A:A,[2]Данные_УА!$A:$BF,42,0)</f>
        <v>0</v>
      </c>
      <c r="AM63" s="17">
        <f>VLOOKUP(A:A,[2]Данные_УА!$A:$BF,46,0)</f>
        <v>0</v>
      </c>
      <c r="AN63" s="17">
        <f>VLOOKUP(A:A,[2]Данные_УА!$A:$BF,50,0)</f>
        <v>0</v>
      </c>
      <c r="AO63" s="17">
        <f>VLOOKUP(A:A,[2]Данные_УА!$A:$BF,54,0)</f>
        <v>0</v>
      </c>
      <c r="AP63" s="18">
        <f>VLOOKUP(A:A,[2]Данные_УА!$A:$BF,58,0)</f>
        <v>0</v>
      </c>
      <c r="AQ63" s="19">
        <f>VLOOKUP($A:$A,'[3]данные ру ТС'!$A:$CZ,22,0)</f>
        <v>0</v>
      </c>
      <c r="AR63" s="19">
        <f>VLOOKUP($A:$A,'[3]данные ру ТС'!$A:$CZ,27,0)</f>
        <v>132</v>
      </c>
      <c r="AS63" s="19">
        <f>VLOOKUP($A:$A,'[3]данные ру ТС'!$A:$CZ,32,0)</f>
        <v>0</v>
      </c>
      <c r="AT63" s="19">
        <f>VLOOKUP($A:$A,'[3]данные ру ТС'!$A:$CZ,33,0)</f>
        <v>132</v>
      </c>
      <c r="AU63" s="19">
        <f>VLOOKUP($A:$A,'[3]данные ру ТС'!$A:$CZ,38,0)</f>
        <v>0</v>
      </c>
      <c r="AV63" s="19">
        <f>VLOOKUP($A:$A,'[3]данные ру ТС'!$A:$CZ,43,0)</f>
        <v>178</v>
      </c>
      <c r="AW63" s="19">
        <f>VLOOKUP($A:$A,'[3]данные ру ТС'!$A:$CZ,48,0)</f>
        <v>0</v>
      </c>
      <c r="AX63" s="19">
        <f>VLOOKUP($A:$A,'[3]данные ру ТС'!$A:$CZ,49,0)</f>
        <v>178</v>
      </c>
      <c r="AY63" s="19">
        <f>VLOOKUP($A:$A,'[3]данные ру ТС'!$A:$CZ,54,0)</f>
        <v>0</v>
      </c>
      <c r="AZ63" s="19">
        <f>VLOOKUP($A:$A,'[3]данные ру ТС'!$A:$CZ,59,0)</f>
        <v>143</v>
      </c>
      <c r="BA63" s="19">
        <f>VLOOKUP($A:$A,'[3]данные ру ТС'!$A:$CZ,64,0)</f>
        <v>0</v>
      </c>
      <c r="BB63" s="19">
        <f>VLOOKUP($A:$A,'[3]данные ру ТС'!$A:$CZ,65,0)</f>
        <v>143</v>
      </c>
      <c r="BC63" s="19">
        <f>VLOOKUP($A:$A,'[3]данные ру ТС'!$A:$CZ,78,0)</f>
        <v>0</v>
      </c>
      <c r="BD63" s="19">
        <f>VLOOKUP($A:$A,'[3]данные ру ТС'!$A:$CZ,83,0)</f>
        <v>20</v>
      </c>
      <c r="BE63" s="19">
        <f>VLOOKUP($A:$A,'[3]данные ру ТС'!$A:$CZ,88,0)</f>
        <v>0</v>
      </c>
      <c r="BF63" s="19">
        <f>VLOOKUP($A:$A,'[3]данные ру ТС'!$A:$CZ,89,0)</f>
        <v>20</v>
      </c>
      <c r="BG63" s="19">
        <f>VLOOKUP($A:$A,'[3]данные ру ТС'!$A:$FD,126,0)</f>
        <v>0</v>
      </c>
      <c r="BH63" s="19">
        <f>VLOOKUP($A:$A,'[3]данные ру ТС'!$A:$FD,127,0)</f>
        <v>202</v>
      </c>
      <c r="BI63" s="19">
        <f>VLOOKUP($A:$A,'[3]данные ру ТС'!$A:$FD,128,0)</f>
        <v>0</v>
      </c>
      <c r="BJ63" s="19">
        <f>VLOOKUP($A:$A,'[3]данные ру ТС'!$A:$FD,129,0)</f>
        <v>202</v>
      </c>
      <c r="BK63" s="19">
        <f>VLOOKUP($A:$A,'[3]данные ру ТС'!$A:$FD,142,0)</f>
        <v>0</v>
      </c>
      <c r="BL63" s="19">
        <f>VLOOKUP($A:$A,'[3]данные ру ТС'!$A:$FD,155,0)</f>
        <v>358</v>
      </c>
      <c r="BM63" s="19">
        <f>VLOOKUP($A:$A,'[3]данные ру ТС'!$A:$FW,168,0)</f>
        <v>0</v>
      </c>
      <c r="BN63" s="19">
        <f>Таблица2[[#This Row],[ЛТС 2022 (факт)]]+Таблица2[[#This Row],[ПТС 2022 (факт)]]+Таблица2[[#This Row],[ГТС 2022 (факт)]]</f>
        <v>358</v>
      </c>
      <c r="BO63" s="20">
        <f>VLOOKUP($A:$A,'[3]данные ру ФЛ'!$A:$DL,27,0)</f>
        <v>7266</v>
      </c>
      <c r="BP63" s="20">
        <f>VLOOKUP($A:$A,'[3]данные ру ФЛ'!$A:$DL,40,0)</f>
        <v>18223</v>
      </c>
      <c r="BQ63" s="20">
        <f>VLOOKUP($A:$A,'[3]данные ру ФЛ'!$A:$DL,53,0)</f>
        <v>21727</v>
      </c>
      <c r="BR63" s="20">
        <f>VLOOKUP($A:$A,'[3]данные ру ФЛ'!$A:$DL,74,0)</f>
        <v>361</v>
      </c>
      <c r="BS63" s="20">
        <f>VLOOKUP($A:$A,'[3]данные ру ФЛ'!$A:$DL,95,0)</f>
        <v>15938</v>
      </c>
      <c r="BT63" s="20">
        <f>VLOOKUP($A:$A,'[3]данные ру ФЛ'!$A:$DL,116,0)</f>
        <v>30397</v>
      </c>
      <c r="BU63" s="21">
        <f>VLOOKUP($A:$A,'[3]данные ру Грузы'!$A:$CR,31,0)</f>
        <v>214515</v>
      </c>
      <c r="BV63" s="21">
        <f>VLOOKUP($A:$A,'[3]данные ру Грузы'!$A:$CR,44,0)</f>
        <v>1254.7430000000002</v>
      </c>
      <c r="BW63" s="21">
        <f>VLOOKUP($A:$A,'[3]данные ру Грузы'!$A:$CR,57,0)</f>
        <v>5.9</v>
      </c>
      <c r="BX63" s="21">
        <f>VLOOKUP($A:$A,'[3]данные ру Грузы'!$A:$CR,70,0)</f>
        <v>2.5839999999999996</v>
      </c>
      <c r="BY63" s="21">
        <f>VLOOKUP($A:$A,'[3]данные ру Грузы'!$A:$CR,83,0)</f>
        <v>5.7859999999999996</v>
      </c>
      <c r="BZ63" s="21">
        <f>VLOOKUP($A:$A,'[3]данные ру Грузы'!$A:$CR,96,0)</f>
        <v>1.92</v>
      </c>
      <c r="CA63" s="22" t="str">
        <f>VLOOKUP(A:A,[2]Данные_УА!$A:$BO,60,0)</f>
        <v>да</v>
      </c>
      <c r="CB63" s="23" t="str">
        <f>VLOOKUP(A:A,[2]Данные_УА!$A:$BO,61,0)</f>
        <v>да</v>
      </c>
      <c r="CC63" s="23" t="str">
        <f>VLOOKUP(A:A,[2]Данные_УА!$A:$BO,62,0)</f>
        <v>да</v>
      </c>
      <c r="CD63" s="23" t="str">
        <f>VLOOKUP(A:A,[2]Данные_УА!$A:$BO,63,0)</f>
        <v>да</v>
      </c>
      <c r="CE63" s="23" t="str">
        <f>VLOOKUP(A:A,[2]Данные_УА!$A:$BO,64,0)</f>
        <v>да</v>
      </c>
      <c r="CF63" s="23" t="str">
        <f>VLOOKUP(A:A,[2]Данные_УА!$A:$BO,65,0)</f>
        <v>да</v>
      </c>
    </row>
    <row r="64" spans="1:84" s="12" customFormat="1" ht="11.25" x14ac:dyDescent="0.2">
      <c r="A64" s="12" t="s">
        <v>92</v>
      </c>
      <c r="B64" s="12" t="str">
        <f>VLOOKUP(A:A,[1]Перечень_ПП!$A:$X,3,0)</f>
        <v>Волгоградский</v>
      </c>
      <c r="C64" s="13" t="str">
        <f>VLOOKUP(A:A,[1]Перечень_ПП!$A:$X,4,0)</f>
        <v>ВПП</v>
      </c>
      <c r="D64" s="13" t="str">
        <f>VLOOKUP(A:A,[1]Перечень_ПП!$A:$X,5,0)</f>
        <v>ВПП</v>
      </c>
      <c r="E64" s="12" t="str">
        <f>VLOOKUP(A:A,[1]Перечень_ПП!$A:$X,6,0)</f>
        <v>Волгоград (Гумрак)</v>
      </c>
      <c r="F64" s="12" t="str">
        <f>VLOOKUP(A:A,[1]Перечень_ПП!$A:$X,23,0)</f>
        <v>установлен</v>
      </c>
      <c r="G64" s="13" t="str">
        <f>VLOOKUP(A:A,[1]Перечень_ПП!$A:$X,21,0)</f>
        <v>да</v>
      </c>
      <c r="H64" s="13" t="s">
        <v>524</v>
      </c>
      <c r="I64" s="14" t="str">
        <f>VLOOKUP(A:A,[1]Перечень_ПП!$A:$X,22,0)</f>
        <v>функционирует</v>
      </c>
      <c r="J64" s="15" t="str">
        <f>VLOOKUP(A:A,[2]Данные_УА!$A:$BF,24,0)</f>
        <v>круглосуточно</v>
      </c>
      <c r="K64" s="13" t="str">
        <f>VLOOKUP(A:A,[1]Перечень_ПП!$A:$X,7,0)</f>
        <v>воздушный</v>
      </c>
      <c r="L64" s="13" t="str">
        <f>VLOOKUP(A:A,[1]Перечень_ПП!$A:$X,8,0)</f>
        <v>не определен</v>
      </c>
      <c r="M64" s="13" t="str">
        <f>VLOOKUP(A:A,[1]Перечень_ПП!$A:$X,9,0)</f>
        <v>грузо-пассажирский</v>
      </c>
      <c r="N64" s="13" t="str">
        <f>VLOOKUP(A:A,[1]Перечень_ПП!$A:$X,10,0)</f>
        <v>постоянный</v>
      </c>
      <c r="O64" s="13" t="str">
        <f>VLOOKUP(A:A,[1]Перечень_ПП!$A:$X,11,0)</f>
        <v>многосторонний</v>
      </c>
      <c r="P64" s="13" t="str">
        <f>VLOOKUP(A:A,[1]Перечень_ПП!$A:$X,12,0)</f>
        <v>не определен</v>
      </c>
      <c r="Q64" s="13" t="str">
        <f>VLOOKUP(A:A,[1]Перечень_ПП!$A:$X,13,0)</f>
        <v>нет</v>
      </c>
      <c r="R64" s="13" t="str">
        <f>VLOOKUP(A:A,[1]Перечень_ПП!$A:$X,14,0)</f>
        <v>нет</v>
      </c>
      <c r="S64" s="13" t="str">
        <f>VLOOKUP(A:A,[1]Перечень_ПП!$A:$X,15,0)</f>
        <v>нет</v>
      </c>
      <c r="T64" s="13" t="str">
        <f>VLOOKUP(A:A,[1]Перечень_ПП!$A:$X,16,0)</f>
        <v>не применимо</v>
      </c>
      <c r="U64" s="12" t="str">
        <f>VLOOKUP(A:A,[1]Перечень_ПП!$A:$X,17,0)</f>
        <v>не применимо</v>
      </c>
      <c r="V64" s="13" t="str">
        <f>VLOOKUP(A:A,[1]Перечень_ПП!$A:$X,18,0)</f>
        <v>ЮФО</v>
      </c>
      <c r="W64" s="12" t="str">
        <f>VLOOKUP(A:A,[1]Перечень_ПП!$A:$X,19,0)</f>
        <v>Волгоградская область</v>
      </c>
      <c r="X64" s="14" t="str">
        <f>VLOOKUP(A:A,[1]Перечень_ПП!$A:$X,20,0)</f>
        <v>г. Волгоград, шоссе Авиаторов, 161</v>
      </c>
      <c r="Y64" s="14">
        <f>VLOOKUP(A:A,[2]ДОРОГИ!$A:$BX,24,0)</f>
        <v>0</v>
      </c>
      <c r="Z64" s="14">
        <f>VLOOKUP(A:A,[2]ДОРОГИ!$A:$BX,25,0)</f>
        <v>0</v>
      </c>
      <c r="AA64" s="16" t="str">
        <f>VLOOKUP($A:$A,'[3]данные ру Грузы'!$A:$CC,10,0)</f>
        <v>Группа В</v>
      </c>
      <c r="AB64" s="16">
        <f>VLOOKUP($A:$A,'[3]данные ру Грузы'!$A:$CC,11,0)</f>
        <v>125</v>
      </c>
      <c r="AC64" s="16" t="str">
        <f>VLOOKUP($A:$A,'[3]данные ру Грузы'!$A:$CC,13,0)</f>
        <v>Не является признаком отнесения к МТК</v>
      </c>
      <c r="AD64" s="16" t="str">
        <f>VLOOKUP($A:$A,'[3]данные ру Грузы'!$A:$CC,12,0)</f>
        <v>Не является признаком отнесения к МТК</v>
      </c>
      <c r="AE64" s="16">
        <f>VLOOKUP(A:A,[2]Данные_УА!$A:$BF,37,0)</f>
        <v>0</v>
      </c>
      <c r="AF64" s="16">
        <f>VLOOKUP(A:A,[2]Данные_УА!$A:$BF,41,0)</f>
        <v>0</v>
      </c>
      <c r="AG64" s="16">
        <f>VLOOKUP(A:A,[2]Данные_УА!$A:$BF,45,0)</f>
        <v>0</v>
      </c>
      <c r="AH64" s="16">
        <f>VLOOKUP(A:A,[2]Данные_УА!$A:$BF,49,0)</f>
        <v>48</v>
      </c>
      <c r="AI64" s="16">
        <f>VLOOKUP(A:A,[2]Данные_УА!$A:$BF,53,0)</f>
        <v>7200</v>
      </c>
      <c r="AJ64" s="16">
        <f>VLOOKUP(A:A,[2]Данные_УА!$A:$BF,57,0)</f>
        <v>0</v>
      </c>
      <c r="AK64" s="17">
        <f>VLOOKUP(A:A,[2]Данные_УА!$A:$BF,38,0)</f>
        <v>0</v>
      </c>
      <c r="AL64" s="17">
        <f>VLOOKUP(A:A,[2]Данные_УА!$A:$BF,42,0)</f>
        <v>0</v>
      </c>
      <c r="AM64" s="17">
        <f>VLOOKUP(A:A,[2]Данные_УА!$A:$BF,46,0)</f>
        <v>0</v>
      </c>
      <c r="AN64" s="17">
        <f>VLOOKUP(A:A,[2]Данные_УА!$A:$BF,50,0)</f>
        <v>17520</v>
      </c>
      <c r="AO64" s="17">
        <f>VLOOKUP(A:A,[2]Данные_УА!$A:$BF,54,0)</f>
        <v>2628000</v>
      </c>
      <c r="AP64" s="18">
        <f>VLOOKUP(A:A,[2]Данные_УА!$A:$BF,58,0)</f>
        <v>0</v>
      </c>
      <c r="AQ64" s="19">
        <f>VLOOKUP($A:$A,'[3]данные ру ТС'!$A:$CZ,22,0)</f>
        <v>0</v>
      </c>
      <c r="AR64" s="19">
        <f>VLOOKUP($A:$A,'[3]данные ру ТС'!$A:$CZ,27,0)</f>
        <v>787</v>
      </c>
      <c r="AS64" s="19">
        <f>VLOOKUP($A:$A,'[3]данные ру ТС'!$A:$CZ,32,0)</f>
        <v>0</v>
      </c>
      <c r="AT64" s="19">
        <f>VLOOKUP($A:$A,'[3]данные ру ТС'!$A:$CZ,33,0)</f>
        <v>787</v>
      </c>
      <c r="AU64" s="19">
        <f>VLOOKUP($A:$A,'[3]данные ру ТС'!$A:$CZ,38,0)</f>
        <v>0</v>
      </c>
      <c r="AV64" s="19">
        <f>VLOOKUP($A:$A,'[3]данные ру ТС'!$A:$CZ,43,0)</f>
        <v>705</v>
      </c>
      <c r="AW64" s="19">
        <f>VLOOKUP($A:$A,'[3]данные ру ТС'!$A:$CZ,48,0)</f>
        <v>0</v>
      </c>
      <c r="AX64" s="19">
        <f>VLOOKUP($A:$A,'[3]данные ру ТС'!$A:$CZ,49,0)</f>
        <v>705</v>
      </c>
      <c r="AY64" s="19">
        <f>VLOOKUP($A:$A,'[3]данные ру ТС'!$A:$CZ,54,0)</f>
        <v>0</v>
      </c>
      <c r="AZ64" s="19">
        <f>VLOOKUP($A:$A,'[3]данные ру ТС'!$A:$CZ,59,0)</f>
        <v>623</v>
      </c>
      <c r="BA64" s="19">
        <f>VLOOKUP($A:$A,'[3]данные ру ТС'!$A:$CZ,64,0)</f>
        <v>0</v>
      </c>
      <c r="BB64" s="19">
        <f>VLOOKUP($A:$A,'[3]данные ру ТС'!$A:$CZ,65,0)</f>
        <v>623</v>
      </c>
      <c r="BC64" s="19">
        <f>VLOOKUP($A:$A,'[3]данные ру ТС'!$A:$CZ,78,0)</f>
        <v>0</v>
      </c>
      <c r="BD64" s="19">
        <f>VLOOKUP($A:$A,'[3]данные ру ТС'!$A:$CZ,83,0)</f>
        <v>54</v>
      </c>
      <c r="BE64" s="19">
        <f>VLOOKUP($A:$A,'[3]данные ру ТС'!$A:$CZ,88,0)</f>
        <v>0</v>
      </c>
      <c r="BF64" s="19">
        <f>VLOOKUP($A:$A,'[3]данные ру ТС'!$A:$CZ,89,0)</f>
        <v>54</v>
      </c>
      <c r="BG64" s="19">
        <f>VLOOKUP($A:$A,'[3]данные ру ТС'!$A:$FD,126,0)</f>
        <v>0</v>
      </c>
      <c r="BH64" s="19">
        <f>VLOOKUP($A:$A,'[3]данные ру ТС'!$A:$FD,127,0)</f>
        <v>643</v>
      </c>
      <c r="BI64" s="19">
        <f>VLOOKUP($A:$A,'[3]данные ру ТС'!$A:$FD,128,0)</f>
        <v>0</v>
      </c>
      <c r="BJ64" s="19">
        <f>VLOOKUP($A:$A,'[3]данные ру ТС'!$A:$FD,129,0)</f>
        <v>643</v>
      </c>
      <c r="BK64" s="19">
        <f>VLOOKUP($A:$A,'[3]данные ру ТС'!$A:$FD,142,0)</f>
        <v>0</v>
      </c>
      <c r="BL64" s="19">
        <f>VLOOKUP($A:$A,'[3]данные ру ТС'!$A:$FD,155,0)</f>
        <v>390</v>
      </c>
      <c r="BM64" s="19">
        <f>VLOOKUP($A:$A,'[3]данные ру ТС'!$A:$FW,168,0)</f>
        <v>0</v>
      </c>
      <c r="BN64" s="19">
        <f>Таблица2[[#This Row],[ЛТС 2022 (факт)]]+Таблица2[[#This Row],[ПТС 2022 (факт)]]+Таблица2[[#This Row],[ГТС 2022 (факт)]]</f>
        <v>390</v>
      </c>
      <c r="BO64" s="20">
        <f>VLOOKUP($A:$A,'[3]данные ру ФЛ'!$A:$DL,27,0)</f>
        <v>104336</v>
      </c>
      <c r="BP64" s="20">
        <f>VLOOKUP($A:$A,'[3]данные ру ФЛ'!$A:$DL,40,0)</f>
        <v>118191</v>
      </c>
      <c r="BQ64" s="20">
        <f>VLOOKUP($A:$A,'[3]данные ру ФЛ'!$A:$DL,53,0)</f>
        <v>111848</v>
      </c>
      <c r="BR64" s="20">
        <f>VLOOKUP($A:$A,'[3]данные ру ФЛ'!$A:$DL,74,0)</f>
        <v>7411</v>
      </c>
      <c r="BS64" s="20">
        <f>VLOOKUP($A:$A,'[3]данные ру ФЛ'!$A:$DL,95,0)</f>
        <v>92328</v>
      </c>
      <c r="BT64" s="20">
        <f>VLOOKUP($A:$A,'[3]данные ру ФЛ'!$A:$DL,116,0)</f>
        <v>36396</v>
      </c>
      <c r="BU64" s="21">
        <f>VLOOKUP($A:$A,'[3]данные ру Грузы'!$A:$CR,31,0)</f>
        <v>0.7</v>
      </c>
      <c r="BV64" s="21">
        <f>VLOOKUP($A:$A,'[3]данные ру Грузы'!$A:$CR,44,0)</f>
        <v>33.72</v>
      </c>
      <c r="BW64" s="21">
        <f>VLOOKUP($A:$A,'[3]данные ру Грузы'!$A:$CR,57,0)</f>
        <v>8</v>
      </c>
      <c r="BX64" s="21">
        <f>VLOOKUP($A:$A,'[3]данные ру Грузы'!$A:$CR,70,0)</f>
        <v>28</v>
      </c>
      <c r="BY64" s="21">
        <f>VLOOKUP($A:$A,'[3]данные ру Грузы'!$A:$CR,83,0)</f>
        <v>0</v>
      </c>
      <c r="BZ64" s="21">
        <f>VLOOKUP($A:$A,'[3]данные ру Грузы'!$A:$CR,96,0)</f>
        <v>0</v>
      </c>
      <c r="CA64" s="22" t="str">
        <f>VLOOKUP(A:A,[2]Данные_УА!$A:$BO,60,0)</f>
        <v>да</v>
      </c>
      <c r="CB64" s="23" t="str">
        <f>VLOOKUP(A:A,[2]Данные_УА!$A:$BO,61,0)</f>
        <v>да</v>
      </c>
      <c r="CC64" s="23" t="str">
        <f>VLOOKUP(A:A,[2]Данные_УА!$A:$BO,62,0)</f>
        <v>да</v>
      </c>
      <c r="CD64" s="23" t="str">
        <f>VLOOKUP(A:A,[2]Данные_УА!$A:$BO,63,0)</f>
        <v>да</v>
      </c>
      <c r="CE64" s="23" t="str">
        <f>VLOOKUP(A:A,[2]Данные_УА!$A:$BO,64,0)</f>
        <v>да</v>
      </c>
      <c r="CF64" s="23" t="str">
        <f>VLOOKUP(A:A,[2]Данные_УА!$A:$BO,65,0)</f>
        <v>нет</v>
      </c>
    </row>
    <row r="65" spans="1:84" s="12" customFormat="1" ht="11.25" x14ac:dyDescent="0.2">
      <c r="A65" s="12" t="s">
        <v>406</v>
      </c>
      <c r="B65" s="12" t="str">
        <f>VLOOKUP(A:A,[1]Перечень_ПП!$A:$X,3,0)</f>
        <v>Ростовский</v>
      </c>
      <c r="C65" s="13" t="str">
        <f>VLOOKUP(A:A,[1]Перечень_ПП!$A:$X,4,0)</f>
        <v>АПП</v>
      </c>
      <c r="D65" s="13" t="str">
        <f>VLOOKUP(A:A,[1]Перечень_ПП!$A:$X,5,0)</f>
        <v>МАПП</v>
      </c>
      <c r="E65" s="12" t="str">
        <f>VLOOKUP(A:A,[1]Перечень_ПП!$A:$X,6,0)</f>
        <v>Волошино</v>
      </c>
      <c r="F65" s="12" t="str">
        <f>VLOOKUP(A:A,[1]Перечень_ПП!$A:$X,23,0)</f>
        <v>установлен</v>
      </c>
      <c r="G65" s="13" t="str">
        <f>VLOOKUP(A:A,[1]Перечень_ПП!$A:$X,21,0)</f>
        <v>да</v>
      </c>
      <c r="H65" s="13" t="s">
        <v>524</v>
      </c>
      <c r="I65" s="14" t="str">
        <f>VLOOKUP(A:A,[1]Перечень_ПП!$A:$X,22,0)</f>
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 с 2017 г.</v>
      </c>
      <c r="J65" s="15" t="str">
        <f>VLOOKUP(A:A,[2]Данные_УА!$A:$BF,24,0)</f>
        <v>круглосуточно</v>
      </c>
      <c r="K65" s="13" t="str">
        <f>VLOOKUP(A:A,[1]Перечень_ПП!$A:$X,7,0)</f>
        <v>автомобильный</v>
      </c>
      <c r="L65" s="13" t="str">
        <f>VLOOKUP(A:A,[1]Перечень_ПП!$A:$X,8,0)</f>
        <v>не определен</v>
      </c>
      <c r="M65" s="13" t="str">
        <f>VLOOKUP(A:A,[1]Перечень_ПП!$A:$X,9,0)</f>
        <v>грузо-пассажирский</v>
      </c>
      <c r="N65" s="13" t="str">
        <f>VLOOKUP(A:A,[1]Перечень_ПП!$A:$X,10,0)</f>
        <v>постоянный</v>
      </c>
      <c r="O65" s="13" t="str">
        <f>VLOOKUP(A:A,[1]Перечень_ПП!$A:$X,11,0)</f>
        <v>многосторонний</v>
      </c>
      <c r="P65" s="13" t="str">
        <f>VLOOKUP(A:A,[1]Перечень_ПП!$A:$X,12,0)</f>
        <v>не определен</v>
      </c>
      <c r="Q65" s="13" t="str">
        <f>VLOOKUP(A:A,[1]Перечень_ПП!$A:$X,13,0)</f>
        <v>нет</v>
      </c>
      <c r="R65" s="13" t="str">
        <f>VLOOKUP(A:A,[1]Перечень_ПП!$A:$X,14,0)</f>
        <v>да</v>
      </c>
      <c r="S65" s="13" t="str">
        <f>VLOOKUP(A:A,[1]Перечень_ПП!$A:$X,15,0)</f>
        <v>да</v>
      </c>
      <c r="T65" s="13" t="str">
        <f>VLOOKUP(A:A,[1]Перечень_ПП!$A:$X,16,0)</f>
        <v>не применимо (ЛНР)</v>
      </c>
      <c r="U65" s="12" t="str">
        <f>VLOOKUP(A:A,[1]Перечень_ПП!$A:$X,17,0)</f>
        <v>Красная Таловка</v>
      </c>
      <c r="V65" s="13" t="str">
        <f>VLOOKUP(A:A,[1]Перечень_ПП!$A:$X,18,0)</f>
        <v>ЮФО</v>
      </c>
      <c r="W65" s="12" t="str">
        <f>VLOOKUP(A:A,[1]Перечень_ПП!$A:$X,19,0)</f>
        <v>Ростовская область</v>
      </c>
      <c r="X65" s="14" t="str">
        <f>VLOOKUP(A:A,[1]Перечень_ПП!$A:$X,20,0)</f>
        <v>Ростовская область, Миллеровский район, 500м юго-восточнее с. Волошино, на 38 км автодоро-ги Миллерово-Луганск</v>
      </c>
      <c r="Y65" s="14" t="str">
        <f>VLOOKUP(A:A,[2]ДОРОГИ!$A:$BX,24,0)</f>
        <v>региональная</v>
      </c>
      <c r="Z65" s="14" t="str">
        <f>VLOOKUP(A:A,[2]ДОРОГИ!$A:$BX,25,0)</f>
        <v>60 ОП РЗ 60К-201 а/д регионального значения г. Миллерово – г. Луганск (до границы Украины)</v>
      </c>
      <c r="AA65" s="16" t="str">
        <f>VLOOKUP($A:$A,'[3]данные ру Грузы'!$A:$CC,10,0)</f>
        <v>Группа С</v>
      </c>
      <c r="AB65" s="16">
        <f>VLOOKUP($A:$A,'[3]данные ру Грузы'!$A:$CC,11,0)</f>
        <v>179</v>
      </c>
      <c r="AC65" s="16" t="str">
        <f>VLOOKUP($A:$A,'[3]данные ру Грузы'!$A:$CC,13,0)</f>
        <v>Сухопутный</v>
      </c>
      <c r="AD65" s="16" t="str">
        <f>VLOOKUP($A:$A,'[3]данные ру Грузы'!$A:$CC,12,0)</f>
        <v>Западный</v>
      </c>
      <c r="AE65" s="16">
        <f>VLOOKUP(A:A,[2]Данные_УА!$A:$BF,37,0)</f>
        <v>0</v>
      </c>
      <c r="AF65" s="16">
        <f>VLOOKUP(A:A,[2]Данные_УА!$A:$BF,41,0)</f>
        <v>0</v>
      </c>
      <c r="AG65" s="16">
        <f>VLOOKUP(A:A,[2]Данные_УА!$A:$BF,45,0)</f>
        <v>0</v>
      </c>
      <c r="AH65" s="16">
        <f>VLOOKUP(A:A,[2]Данные_УА!$A:$BF,49,0)</f>
        <v>0</v>
      </c>
      <c r="AI65" s="16">
        <f>VLOOKUP(A:A,[2]Данные_УА!$A:$BF,53,0)</f>
        <v>0</v>
      </c>
      <c r="AJ65" s="16">
        <f>VLOOKUP(A:A,[2]Данные_УА!$A:$BF,57,0)</f>
        <v>0</v>
      </c>
      <c r="AK65" s="17">
        <f>VLOOKUP(A:A,[2]Данные_УА!$A:$BF,38,0)</f>
        <v>0</v>
      </c>
      <c r="AL65" s="17">
        <f>VLOOKUP(A:A,[2]Данные_УА!$A:$BF,42,0)</f>
        <v>0</v>
      </c>
      <c r="AM65" s="17">
        <f>VLOOKUP(A:A,[2]Данные_УА!$A:$BF,46,0)</f>
        <v>0</v>
      </c>
      <c r="AN65" s="17">
        <f>VLOOKUP(A:A,[2]Данные_УА!$A:$BF,50,0)</f>
        <v>0</v>
      </c>
      <c r="AO65" s="17">
        <f>VLOOKUP(A:A,[2]Данные_УА!$A:$BF,54,0)</f>
        <v>0</v>
      </c>
      <c r="AP65" s="18">
        <f>VLOOKUP(A:A,[2]Данные_УА!$A:$BF,58,0)</f>
        <v>0</v>
      </c>
      <c r="AQ65" s="19">
        <f>VLOOKUP($A:$A,'[3]данные ру ТС'!$A:$CZ,22,0)</f>
        <v>0</v>
      </c>
      <c r="AR65" s="19">
        <f>VLOOKUP($A:$A,'[3]данные ру ТС'!$A:$CZ,27,0)</f>
        <v>0</v>
      </c>
      <c r="AS65" s="19">
        <f>VLOOKUP($A:$A,'[3]данные ру ТС'!$A:$CZ,32,0)</f>
        <v>0</v>
      </c>
      <c r="AT65" s="19">
        <f>VLOOKUP($A:$A,'[3]данные ру ТС'!$A:$CZ,33,0)</f>
        <v>0</v>
      </c>
      <c r="AU65" s="19">
        <f>VLOOKUP($A:$A,'[3]данные ру ТС'!$A:$CZ,38,0)</f>
        <v>0</v>
      </c>
      <c r="AV65" s="19">
        <f>VLOOKUP($A:$A,'[3]данные ру ТС'!$A:$CZ,43,0)</f>
        <v>0</v>
      </c>
      <c r="AW65" s="19">
        <f>VLOOKUP($A:$A,'[3]данные ру ТС'!$A:$CZ,48,0)</f>
        <v>0</v>
      </c>
      <c r="AX65" s="19">
        <f>VLOOKUP($A:$A,'[3]данные ру ТС'!$A:$CZ,49,0)</f>
        <v>0</v>
      </c>
      <c r="AY65" s="19">
        <f>VLOOKUP($A:$A,'[3]данные ру ТС'!$A:$CZ,54,0)</f>
        <v>0</v>
      </c>
      <c r="AZ65" s="19">
        <f>VLOOKUP($A:$A,'[3]данные ру ТС'!$A:$CZ,59,0)</f>
        <v>0</v>
      </c>
      <c r="BA65" s="19">
        <f>VLOOKUP($A:$A,'[3]данные ру ТС'!$A:$CZ,64,0)</f>
        <v>0</v>
      </c>
      <c r="BB65" s="19">
        <f>VLOOKUP($A:$A,'[3]данные ру ТС'!$A:$CZ,65,0)</f>
        <v>0</v>
      </c>
      <c r="BC65" s="19">
        <f>VLOOKUP($A:$A,'[3]данные ру ТС'!$A:$CZ,78,0)</f>
        <v>0</v>
      </c>
      <c r="BD65" s="19">
        <f>VLOOKUP($A:$A,'[3]данные ру ТС'!$A:$CZ,83,0)</f>
        <v>0</v>
      </c>
      <c r="BE65" s="19">
        <f>VLOOKUP($A:$A,'[3]данные ру ТС'!$A:$CZ,88,0)</f>
        <v>0</v>
      </c>
      <c r="BF65" s="19">
        <f>VLOOKUP($A:$A,'[3]данные ру ТС'!$A:$CZ,89,0)</f>
        <v>0</v>
      </c>
      <c r="BG65" s="19">
        <f>VLOOKUP($A:$A,'[3]данные ру ТС'!$A:$FD,126,0)</f>
        <v>0</v>
      </c>
      <c r="BH65" s="19">
        <f>VLOOKUP($A:$A,'[3]данные ру ТС'!$A:$FD,127,0)</f>
        <v>0</v>
      </c>
      <c r="BI65" s="19">
        <f>VLOOKUP($A:$A,'[3]данные ру ТС'!$A:$FD,128,0)</f>
        <v>0</v>
      </c>
      <c r="BJ65" s="19">
        <f>VLOOKUP($A:$A,'[3]данные ру ТС'!$A:$FD,129,0)</f>
        <v>0</v>
      </c>
      <c r="BK65" s="19">
        <f>VLOOKUP($A:$A,'[3]данные ру ТС'!$A:$FD,142,0)</f>
        <v>3178</v>
      </c>
      <c r="BL65" s="19">
        <f>VLOOKUP($A:$A,'[3]данные ру ТС'!$A:$FD,155,0)</f>
        <v>0</v>
      </c>
      <c r="BM65" s="19">
        <f>VLOOKUP($A:$A,'[3]данные ру ТС'!$A:$FW,168,0)</f>
        <v>0</v>
      </c>
      <c r="BN65" s="19">
        <f>Таблица2[[#This Row],[ЛТС 2022 (факт)]]+Таблица2[[#This Row],[ПТС 2022 (факт)]]+Таблица2[[#This Row],[ГТС 2022 (факт)]]</f>
        <v>3178</v>
      </c>
      <c r="BO65" s="20">
        <f>VLOOKUP($A:$A,'[3]данные ру ФЛ'!$A:$DL,27,0)</f>
        <v>0</v>
      </c>
      <c r="BP65" s="20">
        <f>VLOOKUP($A:$A,'[3]данные ру ФЛ'!$A:$DL,40,0)</f>
        <v>0</v>
      </c>
      <c r="BQ65" s="20">
        <f>VLOOKUP($A:$A,'[3]данные ру ФЛ'!$A:$DL,53,0)</f>
        <v>0</v>
      </c>
      <c r="BR65" s="20">
        <f>VLOOKUP($A:$A,'[3]данные ру ФЛ'!$A:$DL,74,0)</f>
        <v>0</v>
      </c>
      <c r="BS65" s="20">
        <f>VLOOKUP($A:$A,'[3]данные ру ФЛ'!$A:$DL,95,0)</f>
        <v>0</v>
      </c>
      <c r="BT65" s="20">
        <f>VLOOKUP($A:$A,'[3]данные ру ФЛ'!$A:$DL,116,0)</f>
        <v>5504</v>
      </c>
      <c r="BU65" s="21">
        <f>VLOOKUP($A:$A,'[3]данные ру Грузы'!$A:$CR,31,0)</f>
        <v>0</v>
      </c>
      <c r="BV65" s="21">
        <f>VLOOKUP($A:$A,'[3]данные ру Грузы'!$A:$CR,44,0)</f>
        <v>0</v>
      </c>
      <c r="BW65" s="21">
        <f>VLOOKUP($A:$A,'[3]данные ру Грузы'!$A:$CR,57,0)</f>
        <v>0</v>
      </c>
      <c r="BX65" s="21">
        <f>VLOOKUP($A:$A,'[3]данные ру Грузы'!$A:$CR,70,0)</f>
        <v>0</v>
      </c>
      <c r="BY65" s="21">
        <f>VLOOKUP($A:$A,'[3]данные ру Грузы'!$A:$CR,83,0)</f>
        <v>0</v>
      </c>
      <c r="BZ65" s="21">
        <f>VLOOKUP($A:$A,'[3]данные ру Грузы'!$A:$CR,96,0)</f>
        <v>0</v>
      </c>
      <c r="CA65" s="22" t="str">
        <f>VLOOKUP(A:A,[2]Данные_УА!$A:$BO,60,0)</f>
        <v>да</v>
      </c>
      <c r="CB65" s="23" t="str">
        <f>VLOOKUP(A:A,[2]Данные_УА!$A:$BO,61,0)</f>
        <v>да</v>
      </c>
      <c r="CC65" s="23" t="str">
        <f>VLOOKUP(A:A,[2]Данные_УА!$A:$BO,62,0)</f>
        <v>да</v>
      </c>
      <c r="CD65" s="23" t="str">
        <f>VLOOKUP(A:A,[2]Данные_УА!$A:$BO,63,0)</f>
        <v>да</v>
      </c>
      <c r="CE65" s="23" t="str">
        <f>VLOOKUP(A:A,[2]Данные_УА!$A:$BO,64,0)</f>
        <v>да</v>
      </c>
      <c r="CF65" s="23" t="str">
        <f>VLOOKUP(A:A,[2]Данные_УА!$A:$BO,65,0)</f>
        <v>да</v>
      </c>
    </row>
    <row r="66" spans="1:84" s="12" customFormat="1" ht="11.25" x14ac:dyDescent="0.2">
      <c r="A66" s="12" t="s">
        <v>24</v>
      </c>
      <c r="B66" s="12" t="str">
        <f>VLOOKUP(A:A,[1]Перечень_ПП!$A:$X,3,0)</f>
        <v>Белгородский</v>
      </c>
      <c r="C66" s="13" t="str">
        <f>VLOOKUP(A:A,[1]Перечень_ПП!$A:$X,4,0)</f>
        <v>ВПП</v>
      </c>
      <c r="D66" s="13" t="str">
        <f>VLOOKUP(A:A,[1]Перечень_ПП!$A:$X,5,0)</f>
        <v>ВПП</v>
      </c>
      <c r="E66" s="12" t="str">
        <f>VLOOKUP(A:A,[1]Перечень_ПП!$A:$X,6,0)</f>
        <v>Воронеж (Чертовицкое)</v>
      </c>
      <c r="F66" s="12" t="str">
        <f>VLOOKUP(A:A,[1]Перечень_ПП!$A:$X,23,0)</f>
        <v>установлен</v>
      </c>
      <c r="G66" s="13" t="str">
        <f>VLOOKUP(A:A,[1]Перечень_ПП!$A:$X,21,0)</f>
        <v>да</v>
      </c>
      <c r="H66" s="13" t="s">
        <v>524</v>
      </c>
      <c r="I66" s="14" t="str">
        <f>VLOOKUP(A:A,[1]Перечень_ПП!$A:$X,22,0)</f>
        <v>функционирует</v>
      </c>
      <c r="J66" s="15" t="str">
        <f>VLOOKUP(A:A,[2]Данные_УА!$A:$BF,24,0)</f>
        <v>круглосуточно</v>
      </c>
      <c r="K66" s="13" t="str">
        <f>VLOOKUP(A:A,[1]Перечень_ПП!$A:$X,7,0)</f>
        <v>воздушный</v>
      </c>
      <c r="L66" s="13" t="str">
        <f>VLOOKUP(A:A,[1]Перечень_ПП!$A:$X,8,0)</f>
        <v>не определен</v>
      </c>
      <c r="M66" s="13" t="str">
        <f>VLOOKUP(A:A,[1]Перечень_ПП!$A:$X,9,0)</f>
        <v>грузо-пассажирский</v>
      </c>
      <c r="N66" s="13" t="str">
        <f>VLOOKUP(A:A,[1]Перечень_ПП!$A:$X,10,0)</f>
        <v>постоянный</v>
      </c>
      <c r="O66" s="13" t="str">
        <f>VLOOKUP(A:A,[1]Перечень_ПП!$A:$X,11,0)</f>
        <v>многосторонний</v>
      </c>
      <c r="P66" s="13" t="str">
        <f>VLOOKUP(A:A,[1]Перечень_ПП!$A:$X,12,0)</f>
        <v>не определен</v>
      </c>
      <c r="Q66" s="13" t="str">
        <f>VLOOKUP(A:A,[1]Перечень_ПП!$A:$X,13,0)</f>
        <v>нет</v>
      </c>
      <c r="R66" s="13" t="str">
        <f>VLOOKUP(A:A,[1]Перечень_ПП!$A:$X,14,0)</f>
        <v>нет</v>
      </c>
      <c r="S66" s="13" t="str">
        <f>VLOOKUP(A:A,[1]Перечень_ПП!$A:$X,15,0)</f>
        <v>нет</v>
      </c>
      <c r="T66" s="13" t="str">
        <f>VLOOKUP(A:A,[1]Перечень_ПП!$A:$X,16,0)</f>
        <v>не применимо</v>
      </c>
      <c r="U66" s="12" t="str">
        <f>VLOOKUP(A:A,[1]Перечень_ПП!$A:$X,17,0)</f>
        <v>не применимо</v>
      </c>
      <c r="V66" s="13" t="str">
        <f>VLOOKUP(A:A,[1]Перечень_ПП!$A:$X,18,0)</f>
        <v>ЦФО</v>
      </c>
      <c r="W66" s="12" t="str">
        <f>VLOOKUP(A:A,[1]Перечень_ПП!$A:$X,19,0)</f>
        <v>Воронежская область</v>
      </c>
      <c r="X66" s="14" t="str">
        <f>VLOOKUP(A:A,[1]Перечень_ПП!$A:$X,20,0)</f>
        <v>Воронежская область, Рамонский район, 18 км севернее г. Воронежа</v>
      </c>
      <c r="Y66" s="14">
        <f>VLOOKUP(A:A,[2]ДОРОГИ!$A:$BX,24,0)</f>
        <v>0</v>
      </c>
      <c r="Z66" s="14">
        <f>VLOOKUP(A:A,[2]ДОРОГИ!$A:$BX,25,0)</f>
        <v>0</v>
      </c>
      <c r="AA66" s="16" t="str">
        <f>VLOOKUP($A:$A,'[3]данные ру Грузы'!$A:$CC,10,0)</f>
        <v>Группа В</v>
      </c>
      <c r="AB66" s="16">
        <f>VLOOKUP($A:$A,'[3]данные ру Грузы'!$A:$CC,11,0)</f>
        <v>121</v>
      </c>
      <c r="AC66" s="16" t="str">
        <f>VLOOKUP($A:$A,'[3]данные ру Грузы'!$A:$CC,13,0)</f>
        <v>Не является признаком отнесения к МТК</v>
      </c>
      <c r="AD66" s="16" t="str">
        <f>VLOOKUP($A:$A,'[3]данные ру Грузы'!$A:$CC,12,0)</f>
        <v>Не является признаком отнесения к МТК</v>
      </c>
      <c r="AE66" s="16">
        <f>VLOOKUP(A:A,[2]Данные_УА!$A:$BF,37,0)</f>
        <v>0</v>
      </c>
      <c r="AF66" s="16">
        <f>VLOOKUP(A:A,[2]Данные_УА!$A:$BF,41,0)</f>
        <v>0</v>
      </c>
      <c r="AG66" s="16">
        <f>VLOOKUP(A:A,[2]Данные_УА!$A:$BF,45,0)</f>
        <v>0</v>
      </c>
      <c r="AH66" s="16">
        <f>VLOOKUP(A:A,[2]Данные_УА!$A:$BF,49,0)</f>
        <v>0</v>
      </c>
      <c r="AI66" s="16">
        <f>VLOOKUP(A:A,[2]Данные_УА!$A:$BF,53,0)</f>
        <v>3840</v>
      </c>
      <c r="AJ66" s="16">
        <f>VLOOKUP(A:A,[2]Данные_УА!$A:$BF,57,0)</f>
        <v>0</v>
      </c>
      <c r="AK66" s="17">
        <f>VLOOKUP(A:A,[2]Данные_УА!$A:$BF,38,0)</f>
        <v>0</v>
      </c>
      <c r="AL66" s="17">
        <f>VLOOKUP(A:A,[2]Данные_УА!$A:$BF,42,0)</f>
        <v>0</v>
      </c>
      <c r="AM66" s="17">
        <f>VLOOKUP(A:A,[2]Данные_УА!$A:$BF,46,0)</f>
        <v>0</v>
      </c>
      <c r="AN66" s="17">
        <f>VLOOKUP(A:A,[2]Данные_УА!$A:$BF,50,0)</f>
        <v>0</v>
      </c>
      <c r="AO66" s="17">
        <f>VLOOKUP(A:A,[2]Данные_УА!$A:$BF,54,0)</f>
        <v>1401600</v>
      </c>
      <c r="AP66" s="18">
        <f>VLOOKUP(A:A,[2]Данные_УА!$A:$BF,58,0)</f>
        <v>0</v>
      </c>
      <c r="AQ66" s="19">
        <f>VLOOKUP($A:$A,'[3]данные ру ТС'!$A:$CZ,22,0)</f>
        <v>10</v>
      </c>
      <c r="AR66" s="19">
        <f>VLOOKUP($A:$A,'[3]данные ру ТС'!$A:$CZ,27,0)</f>
        <v>1200</v>
      </c>
      <c r="AS66" s="19">
        <f>VLOOKUP($A:$A,'[3]данные ру ТС'!$A:$CZ,32,0)</f>
        <v>0</v>
      </c>
      <c r="AT66" s="19">
        <f>VLOOKUP($A:$A,'[3]данные ру ТС'!$A:$CZ,33,0)</f>
        <v>1210</v>
      </c>
      <c r="AU66" s="19">
        <f>VLOOKUP($A:$A,'[3]данные ру ТС'!$A:$CZ,38,0)</f>
        <v>38</v>
      </c>
      <c r="AV66" s="19">
        <f>VLOOKUP($A:$A,'[3]данные ру ТС'!$A:$CZ,43,0)</f>
        <v>1889</v>
      </c>
      <c r="AW66" s="19">
        <f>VLOOKUP($A:$A,'[3]данные ру ТС'!$A:$CZ,48,0)</f>
        <v>0</v>
      </c>
      <c r="AX66" s="19">
        <f>VLOOKUP($A:$A,'[3]данные ру ТС'!$A:$CZ,49,0)</f>
        <v>1927</v>
      </c>
      <c r="AY66" s="19">
        <f>VLOOKUP($A:$A,'[3]данные ру ТС'!$A:$CZ,54,0)</f>
        <v>1</v>
      </c>
      <c r="AZ66" s="19">
        <f>VLOOKUP($A:$A,'[3]данные ру ТС'!$A:$CZ,59,0)</f>
        <v>2136</v>
      </c>
      <c r="BA66" s="19">
        <f>VLOOKUP($A:$A,'[3]данные ру ТС'!$A:$CZ,64,0)</f>
        <v>0</v>
      </c>
      <c r="BB66" s="19">
        <f>VLOOKUP($A:$A,'[3]данные ру ТС'!$A:$CZ,65,0)</f>
        <v>2137</v>
      </c>
      <c r="BC66" s="19">
        <f>VLOOKUP($A:$A,'[3]данные ру ТС'!$A:$CZ,78,0)</f>
        <v>7</v>
      </c>
      <c r="BD66" s="19">
        <f>VLOOKUP($A:$A,'[3]данные ру ТС'!$A:$CZ,83,0)</f>
        <v>319</v>
      </c>
      <c r="BE66" s="19">
        <f>VLOOKUP($A:$A,'[3]данные ру ТС'!$A:$CZ,88,0)</f>
        <v>0</v>
      </c>
      <c r="BF66" s="19">
        <f>VLOOKUP($A:$A,'[3]данные ру ТС'!$A:$CZ,89,0)</f>
        <v>326</v>
      </c>
      <c r="BG66" s="19">
        <f>VLOOKUP($A:$A,'[3]данные ру ТС'!$A:$FD,126,0)</f>
        <v>10</v>
      </c>
      <c r="BH66" s="19">
        <f>VLOOKUP($A:$A,'[3]данные ру ТС'!$A:$FD,127,0)</f>
        <v>1015</v>
      </c>
      <c r="BI66" s="19">
        <f>VLOOKUP($A:$A,'[3]данные ру ТС'!$A:$FD,128,0)</f>
        <v>0</v>
      </c>
      <c r="BJ66" s="19">
        <f>VLOOKUP($A:$A,'[3]данные ру ТС'!$A:$FD,129,0)</f>
        <v>1025</v>
      </c>
      <c r="BK66" s="19">
        <f>VLOOKUP($A:$A,'[3]данные ру ТС'!$A:$FD,142,0)</f>
        <v>1</v>
      </c>
      <c r="BL66" s="19">
        <f>VLOOKUP($A:$A,'[3]данные ру ТС'!$A:$FD,155,0)</f>
        <v>146</v>
      </c>
      <c r="BM66" s="19">
        <f>VLOOKUP($A:$A,'[3]данные ру ТС'!$A:$FW,168,0)</f>
        <v>0</v>
      </c>
      <c r="BN66" s="19">
        <f>Таблица2[[#This Row],[ЛТС 2022 (факт)]]+Таблица2[[#This Row],[ПТС 2022 (факт)]]+Таблица2[[#This Row],[ГТС 2022 (факт)]]</f>
        <v>147</v>
      </c>
      <c r="BO66" s="20">
        <f>VLOOKUP($A:$A,'[3]данные ру ФЛ'!$A:$DL,27,0)</f>
        <v>154132</v>
      </c>
      <c r="BP66" s="20">
        <f>VLOOKUP($A:$A,'[3]данные ру ФЛ'!$A:$DL,40,0)</f>
        <v>257665</v>
      </c>
      <c r="BQ66" s="20">
        <f>VLOOKUP($A:$A,'[3]данные ру ФЛ'!$A:$DL,53,0)</f>
        <v>316379</v>
      </c>
      <c r="BR66" s="20">
        <f>VLOOKUP($A:$A,'[3]данные ру ФЛ'!$A:$DL,74,0)</f>
        <v>30579</v>
      </c>
      <c r="BS66" s="20">
        <f>VLOOKUP($A:$A,'[3]данные ру ФЛ'!$A:$DL,95,0)</f>
        <v>152459</v>
      </c>
      <c r="BT66" s="20">
        <f>VLOOKUP($A:$A,'[3]данные ру ФЛ'!$A:$DL,116,0)</f>
        <v>17110</v>
      </c>
      <c r="BU66" s="21">
        <f>VLOOKUP($A:$A,'[3]данные ру Грузы'!$A:$CR,31,0)</f>
        <v>147.32</v>
      </c>
      <c r="BV66" s="21">
        <f>VLOOKUP($A:$A,'[3]данные ру Грузы'!$A:$CR,44,0)</f>
        <v>26383.917799999999</v>
      </c>
      <c r="BW66" s="21">
        <f>VLOOKUP($A:$A,'[3]данные ру Грузы'!$A:$CR,57,0)</f>
        <v>47.104999999999997</v>
      </c>
      <c r="BX66" s="21">
        <f>VLOOKUP($A:$A,'[3]данные ру Грузы'!$A:$CR,70,0)</f>
        <v>28.443999999999999</v>
      </c>
      <c r="BY66" s="21">
        <f>VLOOKUP($A:$A,'[3]данные ру Грузы'!$A:$CR,83,0)</f>
        <v>11.812999999999999</v>
      </c>
      <c r="BZ66" s="21">
        <f>VLOOKUP($A:$A,'[3]данные ру Грузы'!$A:$CR,96,0)</f>
        <v>23.72</v>
      </c>
      <c r="CA66" s="22" t="str">
        <f>VLOOKUP(A:A,[2]Данные_УА!$A:$BO,60,0)</f>
        <v>да</v>
      </c>
      <c r="CB66" s="23" t="str">
        <f>VLOOKUP(A:A,[2]Данные_УА!$A:$BO,61,0)</f>
        <v>да</v>
      </c>
      <c r="CC66" s="23" t="str">
        <f>VLOOKUP(A:A,[2]Данные_УА!$A:$BO,62,0)</f>
        <v>да</v>
      </c>
      <c r="CD66" s="23" t="str">
        <f>VLOOKUP(A:A,[2]Данные_УА!$A:$BO,63,0)</f>
        <v>да</v>
      </c>
      <c r="CE66" s="23" t="str">
        <f>VLOOKUP(A:A,[2]Данные_УА!$A:$BO,64,0)</f>
        <v>да</v>
      </c>
      <c r="CF66" s="23" t="str">
        <f>VLOOKUP(A:A,[2]Данные_УА!$A:$BO,65,0)</f>
        <v>нет</v>
      </c>
    </row>
    <row r="67" spans="1:84" s="12" customFormat="1" ht="11.25" x14ac:dyDescent="0.2">
      <c r="A67" s="12" t="s">
        <v>276</v>
      </c>
      <c r="B67" s="12" t="str">
        <f>VLOOKUP(A:A,[1]Перечень_ПП!$A:$X,3,0)</f>
        <v>Уральский</v>
      </c>
      <c r="C67" s="13" t="str">
        <f>VLOOKUP(A:A,[1]Перечень_ПП!$A:$X,4,0)</f>
        <v>АПП</v>
      </c>
      <c r="D67" s="13" t="str">
        <f>VLOOKUP(A:A,[1]Перечень_ПП!$A:$X,5,0)</f>
        <v>МАПП</v>
      </c>
      <c r="E67" s="12" t="str">
        <f>VLOOKUP(A:A,[1]Перечень_ПП!$A:$X,6,0)</f>
        <v>Воскресенское</v>
      </c>
      <c r="F67" s="12" t="str">
        <f>VLOOKUP(A:A,[1]Перечень_ПП!$A:$X,23,0)</f>
        <v>установлен</v>
      </c>
      <c r="G67" s="13" t="str">
        <f>VLOOKUP(A:A,[1]Перечень_ПП!$A:$X,21,0)</f>
        <v>да</v>
      </c>
      <c r="H67" s="13" t="s">
        <v>524</v>
      </c>
      <c r="I67" s="14" t="str">
        <f>VLOOKUP(A:A,[1]Перечень_ПП!$A:$X,22,0)</f>
        <v>функционирует</v>
      </c>
      <c r="J67" s="15" t="str">
        <f>VLOOKUP(A:A,[2]Данные_УА!$A:$BF,24,0)</f>
        <v>круглосуточно</v>
      </c>
      <c r="K67" s="13" t="str">
        <f>VLOOKUP(A:A,[1]Перечень_ПП!$A:$X,7,0)</f>
        <v>автомобильный</v>
      </c>
      <c r="L67" s="13" t="str">
        <f>VLOOKUP(A:A,[1]Перечень_ПП!$A:$X,8,0)</f>
        <v>не определен</v>
      </c>
      <c r="M67" s="13" t="str">
        <f>VLOOKUP(A:A,[1]Перечень_ПП!$A:$X,9,0)</f>
        <v>грузо-пассажирский</v>
      </c>
      <c r="N67" s="13" t="str">
        <f>VLOOKUP(A:A,[1]Перечень_ПП!$A:$X,10,0)</f>
        <v>постоянный</v>
      </c>
      <c r="O67" s="13" t="str">
        <f>VLOOKUP(A:A,[1]Перечень_ПП!$A:$X,11,0)</f>
        <v>многосторонний</v>
      </c>
      <c r="P67" s="13" t="str">
        <f>VLOOKUP(A:A,[1]Перечень_ПП!$A:$X,12,0)</f>
        <v>не определен</v>
      </c>
      <c r="Q67" s="13" t="str">
        <f>VLOOKUP(A:A,[1]Перечень_ПП!$A:$X,13,0)</f>
        <v>нет</v>
      </c>
      <c r="R67" s="13" t="str">
        <f>VLOOKUP(A:A,[1]Перечень_ПП!$A:$X,14,0)</f>
        <v>нет</v>
      </c>
      <c r="S67" s="13" t="str">
        <f>VLOOKUP(A:A,[1]Перечень_ПП!$A:$X,15,0)</f>
        <v>нет</v>
      </c>
      <c r="T67" s="13" t="str">
        <f>VLOOKUP(A:A,[1]Перечень_ПП!$A:$X,16,0)</f>
        <v>Республика Казахстан</v>
      </c>
      <c r="U67" s="12" t="str">
        <f>VLOOKUP(A:A,[1]Перечень_ПП!$A:$X,17,0)</f>
        <v>Акбалшык</v>
      </c>
      <c r="V67" s="13" t="str">
        <f>VLOOKUP(A:A,[1]Перечень_ПП!$A:$X,18,0)</f>
        <v>УФО</v>
      </c>
      <c r="W67" s="12" t="str">
        <f>VLOOKUP(A:A,[1]Перечень_ПП!$A:$X,19,0)</f>
        <v>Курганская область</v>
      </c>
      <c r="X67" s="14" t="str">
        <f>VLOOKUP(A:A,[1]Перечень_ПП!$A:$X,20,0)</f>
        <v>Курганская область, Половинский район, с. Воскресенское, 24 км дороги регионального значения 3 категории Половинное – Воскресенское</v>
      </c>
      <c r="Y67" s="14" t="str">
        <f>VLOOKUP(A:A,[2]ДОРОГИ!$A:$BX,24,0)</f>
        <v>региональная</v>
      </c>
      <c r="Z67" s="14" t="str">
        <f>VLOOKUP(A:A,[2]ДОРОГИ!$A:$BX,25,0)</f>
        <v>37 ОП РЗ 37 А - 0004 Курган - Половинное - Воскресенское - граница Казахстана</v>
      </c>
      <c r="AA67" s="16" t="str">
        <f>VLOOKUP($A:$A,'[3]данные ру Грузы'!$A:$CC,10,0)</f>
        <v>Группа В</v>
      </c>
      <c r="AB67" s="16">
        <f>VLOOKUP($A:$A,'[3]данные ру Грузы'!$A:$CC,11,0)</f>
        <v>60</v>
      </c>
      <c r="AC67" s="16" t="str">
        <f>VLOOKUP($A:$A,'[3]данные ру Грузы'!$A:$CC,13,0)</f>
        <v>Не является признаком отнесения к МТК</v>
      </c>
      <c r="AD67" s="16" t="str">
        <f>VLOOKUP($A:$A,'[3]данные ру Грузы'!$A:$CC,12,0)</f>
        <v>Не является признаком отнесения к МТК</v>
      </c>
      <c r="AE67" s="16">
        <f>VLOOKUP(A:A,[2]Данные_УА!$A:$BF,37,0)</f>
        <v>0</v>
      </c>
      <c r="AF67" s="16">
        <f>VLOOKUP(A:A,[2]Данные_УА!$A:$BF,41,0)</f>
        <v>0</v>
      </c>
      <c r="AG67" s="16">
        <f>VLOOKUP(A:A,[2]Данные_УА!$A:$BF,45,0)</f>
        <v>0</v>
      </c>
      <c r="AH67" s="16">
        <f>VLOOKUP(A:A,[2]Данные_УА!$A:$BF,49,0)</f>
        <v>0</v>
      </c>
      <c r="AI67" s="16">
        <f>VLOOKUP(A:A,[2]Данные_УА!$A:$BF,53,0)</f>
        <v>0</v>
      </c>
      <c r="AJ67" s="16">
        <f>VLOOKUP(A:A,[2]Данные_УА!$A:$BF,57,0)</f>
        <v>0</v>
      </c>
      <c r="AK67" s="17">
        <f>VLOOKUP(A:A,[2]Данные_УА!$A:$BF,38,0)</f>
        <v>0</v>
      </c>
      <c r="AL67" s="17">
        <f>VLOOKUP(A:A,[2]Данные_УА!$A:$BF,42,0)</f>
        <v>0</v>
      </c>
      <c r="AM67" s="17">
        <f>VLOOKUP(A:A,[2]Данные_УА!$A:$BF,46,0)</f>
        <v>0</v>
      </c>
      <c r="AN67" s="17">
        <f>VLOOKUP(A:A,[2]Данные_УА!$A:$BF,50,0)</f>
        <v>0</v>
      </c>
      <c r="AO67" s="17">
        <f>VLOOKUP(A:A,[2]Данные_УА!$A:$BF,54,0)</f>
        <v>0</v>
      </c>
      <c r="AP67" s="18">
        <f>VLOOKUP(A:A,[2]Данные_УА!$A:$BF,58,0)</f>
        <v>0</v>
      </c>
      <c r="AQ67" s="19">
        <f>VLOOKUP($A:$A,'[3]данные ру ТС'!$A:$CZ,22,0)</f>
        <v>3551</v>
      </c>
      <c r="AR67" s="19">
        <f>VLOOKUP($A:$A,'[3]данные ру ТС'!$A:$CZ,27,0)</f>
        <v>312</v>
      </c>
      <c r="AS67" s="19">
        <f>VLOOKUP($A:$A,'[3]данные ру ТС'!$A:$CZ,32,0)</f>
        <v>54794</v>
      </c>
      <c r="AT67" s="19">
        <f>VLOOKUP($A:$A,'[3]данные ру ТС'!$A:$CZ,33,0)</f>
        <v>58657</v>
      </c>
      <c r="AU67" s="19">
        <f>VLOOKUP($A:$A,'[3]данные ру ТС'!$A:$CZ,38,0)</f>
        <v>3441</v>
      </c>
      <c r="AV67" s="19">
        <f>VLOOKUP($A:$A,'[3]данные ру ТС'!$A:$CZ,43,0)</f>
        <v>377</v>
      </c>
      <c r="AW67" s="19">
        <f>VLOOKUP($A:$A,'[3]данные ру ТС'!$A:$CZ,48,0)</f>
        <v>55135</v>
      </c>
      <c r="AX67" s="19">
        <f>VLOOKUP($A:$A,'[3]данные ру ТС'!$A:$CZ,49,0)</f>
        <v>58953</v>
      </c>
      <c r="AY67" s="19">
        <f>VLOOKUP($A:$A,'[3]данные ру ТС'!$A:$CZ,54,0)</f>
        <v>3520</v>
      </c>
      <c r="AZ67" s="19">
        <f>VLOOKUP($A:$A,'[3]данные ру ТС'!$A:$CZ,59,0)</f>
        <v>602</v>
      </c>
      <c r="BA67" s="19">
        <f>VLOOKUP($A:$A,'[3]данные ру ТС'!$A:$CZ,64,0)</f>
        <v>58184</v>
      </c>
      <c r="BB67" s="19">
        <f>VLOOKUP($A:$A,'[3]данные ру ТС'!$A:$CZ,65,0)</f>
        <v>62306</v>
      </c>
      <c r="BC67" s="19">
        <f>VLOOKUP($A:$A,'[3]данные ру ТС'!$A:$CZ,78,0)</f>
        <v>774</v>
      </c>
      <c r="BD67" s="19">
        <f>VLOOKUP($A:$A,'[3]данные ру ТС'!$A:$CZ,83,0)</f>
        <v>116</v>
      </c>
      <c r="BE67" s="19">
        <f>VLOOKUP($A:$A,'[3]данные ру ТС'!$A:$CZ,88,0)</f>
        <v>8901</v>
      </c>
      <c r="BF67" s="19">
        <f>VLOOKUP($A:$A,'[3]данные ру ТС'!$A:$CZ,89,0)</f>
        <v>9791</v>
      </c>
      <c r="BG67" s="19">
        <f>VLOOKUP($A:$A,'[3]данные ру ТС'!$A:$FD,126,0)</f>
        <v>0</v>
      </c>
      <c r="BH67" s="19">
        <f>VLOOKUP($A:$A,'[3]данные ру ТС'!$A:$FD,127,0)</f>
        <v>0</v>
      </c>
      <c r="BI67" s="19">
        <f>VLOOKUP($A:$A,'[3]данные ру ТС'!$A:$FD,128,0)</f>
        <v>0</v>
      </c>
      <c r="BJ67" s="19">
        <f>VLOOKUP($A:$A,'[3]данные ру ТС'!$A:$FD,129,0)</f>
        <v>0</v>
      </c>
      <c r="BK67" s="19">
        <f>VLOOKUP($A:$A,'[3]данные ру ТС'!$A:$FD,142,0)</f>
        <v>768</v>
      </c>
      <c r="BL67" s="19">
        <f>VLOOKUP($A:$A,'[3]данные ру ТС'!$A:$FD,155,0)</f>
        <v>61</v>
      </c>
      <c r="BM67" s="19">
        <f>VLOOKUP($A:$A,'[3]данные ру ТС'!$A:$FW,168,0)</f>
        <v>16304</v>
      </c>
      <c r="BN67" s="19">
        <f>Таблица2[[#This Row],[ЛТС 2022 (факт)]]+Таблица2[[#This Row],[ПТС 2022 (факт)]]+Таблица2[[#This Row],[ГТС 2022 (факт)]]</f>
        <v>17133</v>
      </c>
      <c r="BO67" s="20">
        <f>VLOOKUP($A:$A,'[3]данные ру ФЛ'!$A:$DL,27,0)</f>
        <v>197026</v>
      </c>
      <c r="BP67" s="20">
        <f>VLOOKUP($A:$A,'[3]данные ру ФЛ'!$A:$DL,40,0)</f>
        <v>204966</v>
      </c>
      <c r="BQ67" s="20">
        <f>VLOOKUP($A:$A,'[3]данные ру ФЛ'!$A:$DL,53,0)</f>
        <v>226226</v>
      </c>
      <c r="BR67" s="20">
        <f>VLOOKUP($A:$A,'[3]данные ру ФЛ'!$A:$DL,74,0)</f>
        <v>35805</v>
      </c>
      <c r="BS67" s="20">
        <f>VLOOKUP($A:$A,'[3]данные ру ФЛ'!$A:$DL,95,0)</f>
        <v>0</v>
      </c>
      <c r="BT67" s="20">
        <f>VLOOKUP($A:$A,'[3]данные ру ФЛ'!$A:$DL,116,0)</f>
        <v>54345</v>
      </c>
      <c r="BU67" s="21">
        <f>VLOOKUP($A:$A,'[3]данные ру Грузы'!$A:$CR,31,0)</f>
        <v>0</v>
      </c>
      <c r="BV67" s="21">
        <f>VLOOKUP($A:$A,'[3]данные ру Грузы'!$A:$CR,44,0)</f>
        <v>0</v>
      </c>
      <c r="BW67" s="21">
        <f>VLOOKUP($A:$A,'[3]данные ру Грузы'!$A:$CR,57,0)</f>
        <v>0</v>
      </c>
      <c r="BX67" s="21">
        <f>VLOOKUP($A:$A,'[3]данные ру Грузы'!$A:$CR,70,0)</f>
        <v>0</v>
      </c>
      <c r="BY67" s="21">
        <f>VLOOKUP($A:$A,'[3]данные ру Грузы'!$A:$CR,83,0)</f>
        <v>0</v>
      </c>
      <c r="BZ67" s="21">
        <f>VLOOKUP($A:$A,'[3]данные ру Грузы'!$A:$CR,96,0)</f>
        <v>0</v>
      </c>
      <c r="CA67" s="22" t="str">
        <f>VLOOKUP(A:A,[2]Данные_УА!$A:$BO,60,0)</f>
        <v>да</v>
      </c>
      <c r="CB67" s="23" t="str">
        <f>VLOOKUP(A:A,[2]Данные_УА!$A:$BO,61,0)</f>
        <v>нет</v>
      </c>
      <c r="CC67" s="23" t="str">
        <f>VLOOKUP(A:A,[2]Данные_УА!$A:$BO,62,0)</f>
        <v>нет</v>
      </c>
      <c r="CD67" s="23" t="str">
        <f>VLOOKUP(A:A,[2]Данные_УА!$A:$BO,63,0)</f>
        <v>нет</v>
      </c>
      <c r="CE67" s="23" t="str">
        <f>VLOOKUP(A:A,[2]Данные_УА!$A:$BO,64,0)</f>
        <v>нет</v>
      </c>
      <c r="CF67" s="23" t="str">
        <f>VLOOKUP(A:A,[2]Данные_УА!$A:$BO,65,0)</f>
        <v>нет</v>
      </c>
    </row>
    <row r="68" spans="1:84" s="12" customFormat="1" ht="11.25" x14ac:dyDescent="0.2">
      <c r="A68" s="12" t="s">
        <v>62</v>
      </c>
      <c r="B68" s="12" t="str">
        <f>VLOOKUP(A:A,[1]Перечень_ПП!$A:$X,3,0)</f>
        <v>Владивостокский</v>
      </c>
      <c r="C68" s="13" t="str">
        <f>VLOOKUP(A:A,[1]Перечень_ПП!$A:$X,4,0)</f>
        <v>МПП</v>
      </c>
      <c r="D68" s="13" t="str">
        <f>VLOOKUP(A:A,[1]Перечень_ПП!$A:$X,5,0)</f>
        <v>МПП</v>
      </c>
      <c r="E68" s="12" t="str">
        <f>VLOOKUP(A:A,[1]Перечень_ПП!$A:$X,6,0)</f>
        <v>Восточный</v>
      </c>
      <c r="F68" s="12" t="str">
        <f>VLOOKUP(A:A,[1]Перечень_ПП!$A:$X,23,0)</f>
        <v>установлен</v>
      </c>
      <c r="G68" s="13" t="str">
        <f>VLOOKUP(A:A,[1]Перечень_ПП!$A:$X,21,0)</f>
        <v>да</v>
      </c>
      <c r="H68" s="13" t="s">
        <v>523</v>
      </c>
      <c r="I68" s="14" t="str">
        <f>VLOOKUP(A:A,[1]Перечень_ПП!$A:$X,22,0)</f>
        <v>функционирует</v>
      </c>
      <c r="J68" s="15" t="str">
        <f>VLOOKUP(A:A,[2]Данные_УА!$A:$BF,24,0)</f>
        <v>круглосуточно</v>
      </c>
      <c r="K68" s="13" t="str">
        <f>VLOOKUP(A:A,[1]Перечень_ПП!$A:$X,7,0)</f>
        <v>морской</v>
      </c>
      <c r="L68" s="13" t="str">
        <f>VLOOKUP(A:A,[1]Перечень_ПП!$A:$X,8,0)</f>
        <v>не определен</v>
      </c>
      <c r="M68" s="13" t="str">
        <f>VLOOKUP(A:A,[1]Перечень_ПП!$A:$X,9,0)</f>
        <v>грузовой</v>
      </c>
      <c r="N68" s="13" t="str">
        <f>VLOOKUP(A:A,[1]Перечень_ПП!$A:$X,10,0)</f>
        <v>постоянный</v>
      </c>
      <c r="O68" s="13" t="str">
        <f>VLOOKUP(A:A,[1]Перечень_ПП!$A:$X,11,0)</f>
        <v>многосторонний</v>
      </c>
      <c r="P68" s="13" t="str">
        <f>VLOOKUP(A:A,[1]Перечень_ПП!$A:$X,12,0)</f>
        <v>не определен</v>
      </c>
      <c r="Q68" s="13" t="str">
        <f>VLOOKUP(A:A,[1]Перечень_ПП!$A:$X,13,0)</f>
        <v>да</v>
      </c>
      <c r="R68" s="13" t="str">
        <f>VLOOKUP(A:A,[1]Перечень_ПП!$A:$X,14,0)</f>
        <v>да</v>
      </c>
      <c r="S68" s="13" t="str">
        <f>VLOOKUP(A:A,[1]Перечень_ПП!$A:$X,15,0)</f>
        <v>да</v>
      </c>
      <c r="T68" s="13" t="str">
        <f>VLOOKUP(A:A,[1]Перечень_ПП!$A:$X,16,0)</f>
        <v>не применимо</v>
      </c>
      <c r="U68" s="12" t="str">
        <f>VLOOKUP(A:A,[1]Перечень_ПП!$A:$X,17,0)</f>
        <v>не применимо</v>
      </c>
      <c r="V68" s="13" t="str">
        <f>VLOOKUP(A:A,[1]Перечень_ПП!$A:$X,18,0)</f>
        <v>ДФО</v>
      </c>
      <c r="W68" s="12" t="str">
        <f>VLOOKUP(A:A,[1]Перечень_ПП!$A:$X,19,0)</f>
        <v>Приморский край</v>
      </c>
      <c r="X68" s="14" t="str">
        <f>VLOOKUP(A:A,[1]Перечень_ПП!$A:$X,20,0)</f>
        <v>Приморский край, Находкинский городской округ, мкр. Врангель, расположен на 8 отдельных участках морского порта Восточный:
1. АО «Восточный порт» ППК - 1, ул. Внутрипортовая, 47;
2. АО «Восточный порт» ППК-3, ул. Внутрипортовая, 47;
3. ООО «Восточно - Уральский Терминал», ул. Внутрипортовая, 1; 4. ООО «Восточная Стивидорная Компания», ул. Внутрипортовая, 14 а;
5. ООО «Стивидорная компания «Малый порт», ул. Базовая, 10;
6. ООО «Восточный лесной порт», ул. Базовая, 12;
7. ООО «Восточный Нефтехимический Терминал», ул. Базовая, 8;
8. ООО «Транснефть - Порт Козьмино», ул. Нижне-Набережная, 78</v>
      </c>
      <c r="Y68" s="14">
        <f>VLOOKUP(A:A,[2]ДОРОГИ!$A:$BX,24,0)</f>
        <v>0</v>
      </c>
      <c r="Z68" s="14">
        <f>VLOOKUP(A:A,[2]ДОРОГИ!$A:$BX,25,0)</f>
        <v>0</v>
      </c>
      <c r="AA68" s="16" t="str">
        <f>VLOOKUP($A:$A,'[3]данные ру Грузы'!$A:$CC,10,0)</f>
        <v>Группа А</v>
      </c>
      <c r="AB68" s="16">
        <f>VLOOKUP($A:$A,'[3]данные ру Грузы'!$A:$CC,11,0)</f>
        <v>65</v>
      </c>
      <c r="AC68" s="16" t="str">
        <f>VLOOKUP($A:$A,'[3]данные ру Грузы'!$A:$CC,13,0)</f>
        <v>Порты ДВ</v>
      </c>
      <c r="AD68" s="16" t="str">
        <f>VLOOKUP($A:$A,'[3]данные ру Грузы'!$A:$CC,12,0)</f>
        <v>Восток</v>
      </c>
      <c r="AE68" s="16">
        <f>VLOOKUP(A:A,[2]Данные_УА!$A:$BF,37,0)</f>
        <v>0</v>
      </c>
      <c r="AF68" s="16">
        <f>VLOOKUP(A:A,[2]Данные_УА!$A:$BF,41,0)</f>
        <v>0</v>
      </c>
      <c r="AG68" s="16">
        <f>VLOOKUP(A:A,[2]Данные_УА!$A:$BF,45,0)</f>
        <v>0</v>
      </c>
      <c r="AH68" s="16">
        <f>VLOOKUP(A:A,[2]Данные_УА!$A:$BF,49,0)</f>
        <v>0</v>
      </c>
      <c r="AI68" s="16">
        <f>VLOOKUP(A:A,[2]Данные_УА!$A:$BF,53,0)</f>
        <v>0</v>
      </c>
      <c r="AJ68" s="16">
        <f>VLOOKUP(A:A,[2]Данные_УА!$A:$BF,57,0)</f>
        <v>0</v>
      </c>
      <c r="AK68" s="17" t="str">
        <f>VLOOKUP(A:A,[2]Данные_УА!$A:$BF,38,0)</f>
        <v>950-1000</v>
      </c>
      <c r="AL68" s="17">
        <f>VLOOKUP(A:A,[2]Данные_УА!$A:$BF,42,0)</f>
        <v>0</v>
      </c>
      <c r="AM68" s="17">
        <f>VLOOKUP(A:A,[2]Данные_УА!$A:$BF,46,0)</f>
        <v>0</v>
      </c>
      <c r="AN68" s="17" t="str">
        <f>VLOOKUP(A:A,[2]Данные_УА!$A:$BF,50,0)</f>
        <v>950-1000</v>
      </c>
      <c r="AO68" s="17">
        <f>VLOOKUP(A:A,[2]Данные_УА!$A:$BF,54,0)</f>
        <v>0</v>
      </c>
      <c r="AP68" s="18">
        <f>VLOOKUP(A:A,[2]Данные_УА!$A:$BF,58,0)</f>
        <v>28400000</v>
      </c>
      <c r="AQ68" s="19">
        <f>VLOOKUP($A:$A,'[3]данные ру ТС'!$A:$CZ,22,0)</f>
        <v>3371</v>
      </c>
      <c r="AR68" s="19">
        <f>VLOOKUP($A:$A,'[3]данные ру ТС'!$A:$CZ,27,0)</f>
        <v>0</v>
      </c>
      <c r="AS68" s="19">
        <f>VLOOKUP($A:$A,'[3]данные ру ТС'!$A:$CZ,32,0)</f>
        <v>0</v>
      </c>
      <c r="AT68" s="19">
        <f>VLOOKUP($A:$A,'[3]данные ру ТС'!$A:$CZ,33,0)</f>
        <v>3371</v>
      </c>
      <c r="AU68" s="19">
        <f>VLOOKUP($A:$A,'[3]данные ру ТС'!$A:$CZ,38,0)</f>
        <v>3309</v>
      </c>
      <c r="AV68" s="19">
        <f>VLOOKUP($A:$A,'[3]данные ру ТС'!$A:$CZ,43,0)</f>
        <v>0</v>
      </c>
      <c r="AW68" s="19">
        <f>VLOOKUP($A:$A,'[3]данные ру ТС'!$A:$CZ,48,0)</f>
        <v>0</v>
      </c>
      <c r="AX68" s="19">
        <f>VLOOKUP($A:$A,'[3]данные ру ТС'!$A:$CZ,49,0)</f>
        <v>3309</v>
      </c>
      <c r="AY68" s="19">
        <f>VLOOKUP($A:$A,'[3]данные ру ТС'!$A:$CZ,54,0)</f>
        <v>3178</v>
      </c>
      <c r="AZ68" s="19">
        <f>VLOOKUP($A:$A,'[3]данные ру ТС'!$A:$CZ,59,0)</f>
        <v>0</v>
      </c>
      <c r="BA68" s="19">
        <f>VLOOKUP($A:$A,'[3]данные ру ТС'!$A:$CZ,64,0)</f>
        <v>0</v>
      </c>
      <c r="BB68" s="19">
        <f>VLOOKUP($A:$A,'[3]данные ру ТС'!$A:$CZ,65,0)</f>
        <v>3178</v>
      </c>
      <c r="BC68" s="19">
        <f>VLOOKUP($A:$A,'[3]данные ру ТС'!$A:$CZ,78,0)</f>
        <v>3243</v>
      </c>
      <c r="BD68" s="19">
        <f>VLOOKUP($A:$A,'[3]данные ру ТС'!$A:$CZ,83,0)</f>
        <v>0</v>
      </c>
      <c r="BE68" s="19">
        <f>VLOOKUP($A:$A,'[3]данные ру ТС'!$A:$CZ,88,0)</f>
        <v>0</v>
      </c>
      <c r="BF68" s="19">
        <f>VLOOKUP($A:$A,'[3]данные ру ТС'!$A:$CZ,89,0)</f>
        <v>3243</v>
      </c>
      <c r="BG68" s="19">
        <f>VLOOKUP($A:$A,'[3]данные ру ТС'!$A:$FD,126,0)</f>
        <v>3101</v>
      </c>
      <c r="BH68" s="19">
        <f>VLOOKUP($A:$A,'[3]данные ру ТС'!$A:$FD,127,0)</f>
        <v>0</v>
      </c>
      <c r="BI68" s="19">
        <f>VLOOKUP($A:$A,'[3]данные ру ТС'!$A:$FD,128,0)</f>
        <v>0</v>
      </c>
      <c r="BJ68" s="19">
        <f>VLOOKUP($A:$A,'[3]данные ру ТС'!$A:$FD,129,0)</f>
        <v>3101</v>
      </c>
      <c r="BK68" s="19">
        <f>VLOOKUP($A:$A,'[3]данные ру ТС'!$A:$FD,142,0)</f>
        <v>3199</v>
      </c>
      <c r="BL68" s="19">
        <f>VLOOKUP($A:$A,'[3]данные ру ТС'!$A:$FD,155,0)</f>
        <v>0</v>
      </c>
      <c r="BM68" s="19">
        <f>VLOOKUP($A:$A,'[3]данные ру ТС'!$A:$FW,168,0)</f>
        <v>0</v>
      </c>
      <c r="BN68" s="19">
        <f>Таблица2[[#This Row],[ЛТС 2022 (факт)]]+Таблица2[[#This Row],[ПТС 2022 (факт)]]+Таблица2[[#This Row],[ГТС 2022 (факт)]]</f>
        <v>3199</v>
      </c>
      <c r="BO68" s="20">
        <f>VLOOKUP($A:$A,'[3]данные ру ФЛ'!$A:$DL,27,0)</f>
        <v>70560</v>
      </c>
      <c r="BP68" s="20">
        <f>VLOOKUP($A:$A,'[3]данные ру ФЛ'!$A:$DL,40,0)</f>
        <v>69064</v>
      </c>
      <c r="BQ68" s="20">
        <f>VLOOKUP($A:$A,'[3]данные ру ФЛ'!$A:$DL,53,0)</f>
        <v>66839</v>
      </c>
      <c r="BR68" s="20">
        <f>VLOOKUP($A:$A,'[3]данные ру ФЛ'!$A:$DL,74,0)</f>
        <v>66317</v>
      </c>
      <c r="BS68" s="20">
        <f>VLOOKUP($A:$A,'[3]данные ру ФЛ'!$A:$DL,95,0)</f>
        <v>62530</v>
      </c>
      <c r="BT68" s="20">
        <f>VLOOKUP($A:$A,'[3]данные ру ФЛ'!$A:$DL,116,0)</f>
        <v>65652</v>
      </c>
      <c r="BU68" s="21">
        <f>VLOOKUP($A:$A,'[3]данные ру Грузы'!$A:$CR,31,0)</f>
        <v>30517333.487999998</v>
      </c>
      <c r="BV68" s="21">
        <f>VLOOKUP($A:$A,'[3]данные ру Грузы'!$A:$CR,44,0)</f>
        <v>51626687.692000002</v>
      </c>
      <c r="BW68" s="21">
        <f>VLOOKUP($A:$A,'[3]данные ру Грузы'!$A:$CR,57,0)</f>
        <v>74186878.559</v>
      </c>
      <c r="BX68" s="21">
        <f>VLOOKUP($A:$A,'[3]данные ру Грузы'!$A:$CR,70,0)</f>
        <v>76753251.865999997</v>
      </c>
      <c r="BY68" s="21">
        <f>VLOOKUP($A:$A,'[3]данные ру Грузы'!$A:$CR,83,0)</f>
        <v>67951591.031000003</v>
      </c>
      <c r="BZ68" s="21">
        <f>VLOOKUP($A:$A,'[3]данные ру Грузы'!$A:$CR,96,0)</f>
        <v>80780515.105000004</v>
      </c>
      <c r="CA68" s="22" t="str">
        <f>VLOOKUP(A:A,[2]Данные_УА!$A:$BO,60,0)</f>
        <v>да</v>
      </c>
      <c r="CB68" s="23" t="str">
        <f>VLOOKUP(A:A,[2]Данные_УА!$A:$BO,61,0)</f>
        <v>да</v>
      </c>
      <c r="CC68" s="23" t="str">
        <f>VLOOKUP(A:A,[2]Данные_УА!$A:$BO,62,0)</f>
        <v>да</v>
      </c>
      <c r="CD68" s="23" t="str">
        <f>VLOOKUP(A:A,[2]Данные_УА!$A:$BO,63,0)</f>
        <v>да</v>
      </c>
      <c r="CE68" s="23" t="str">
        <f>VLOOKUP(A:A,[2]Данные_УА!$A:$BO,64,0)</f>
        <v>да</v>
      </c>
      <c r="CF68" s="23" t="str">
        <f>VLOOKUP(A:A,[2]Данные_УА!$A:$BO,65,0)</f>
        <v>нет</v>
      </c>
    </row>
    <row r="69" spans="1:84" s="12" customFormat="1" ht="11.25" x14ac:dyDescent="0.2">
      <c r="A69" s="12" t="s">
        <v>231</v>
      </c>
      <c r="B69" s="12" t="str">
        <f>VLOOKUP(A:A,[1]Перечень_ПП!$A:$X,3,0)</f>
        <v>Санкт-Петербургский</v>
      </c>
      <c r="C69" s="13" t="str">
        <f>VLOOKUP(A:A,[1]Перечень_ПП!$A:$X,4,0)</f>
        <v>ЖДПП</v>
      </c>
      <c r="D69" s="13" t="str">
        <f>VLOOKUP(A:A,[1]Перечень_ПП!$A:$X,5,0)</f>
        <v>ЖДПП</v>
      </c>
      <c r="E69" s="12" t="str">
        <f>VLOOKUP(A:A,[1]Перечень_ПП!$A:$X,6,0)</f>
        <v>Выборг</v>
      </c>
      <c r="F69" s="12" t="str">
        <f>VLOOKUP(A:A,[1]Перечень_ПП!$A:$X,23,0)</f>
        <v>установлен</v>
      </c>
      <c r="G69" s="13" t="str">
        <f>VLOOKUP(A:A,[1]Перечень_ПП!$A:$X,21,0)</f>
        <v>да</v>
      </c>
      <c r="H69" s="13" t="s">
        <v>524</v>
      </c>
      <c r="I69" s="14" t="str">
        <f>VLOOKUP(A:A,[1]Перечень_ПП!$A:$X,22,0)</f>
        <v>функционирует</v>
      </c>
      <c r="J69" s="15" t="str">
        <f>VLOOKUP(A:A,[2]Данные_УА!$A:$BF,24,0)</f>
        <v>круглосуточно</v>
      </c>
      <c r="K69" s="13" t="str">
        <f>VLOOKUP(A:A,[1]Перечень_ПП!$A:$X,7,0)</f>
        <v>железнодорожный</v>
      </c>
      <c r="L69" s="13" t="str">
        <f>VLOOKUP(A:A,[1]Перечень_ПП!$A:$X,8,0)</f>
        <v>не определен</v>
      </c>
      <c r="M69" s="13" t="str">
        <f>VLOOKUP(A:A,[1]Перечень_ПП!$A:$X,9,0)</f>
        <v>пассажирский</v>
      </c>
      <c r="N69" s="13" t="str">
        <f>VLOOKUP(A:A,[1]Перечень_ПП!$A:$X,10,0)</f>
        <v>постоянный</v>
      </c>
      <c r="O69" s="13" t="str">
        <f>VLOOKUP(A:A,[1]Перечень_ПП!$A:$X,11,0)</f>
        <v>многосторонний</v>
      </c>
      <c r="P69" s="13" t="str">
        <f>VLOOKUP(A:A,[1]Перечень_ПП!$A:$X,12,0)</f>
        <v>не определен</v>
      </c>
      <c r="Q69" s="13" t="str">
        <f>VLOOKUP(A:A,[1]Перечень_ПП!$A:$X,13,0)</f>
        <v>нет</v>
      </c>
      <c r="R69" s="13" t="str">
        <f>VLOOKUP(A:A,[1]Перечень_ПП!$A:$X,14,0)</f>
        <v>нет</v>
      </c>
      <c r="S69" s="13" t="str">
        <f>VLOOKUP(A:A,[1]Перечень_ПП!$A:$X,15,0)</f>
        <v>нет</v>
      </c>
      <c r="T69" s="13" t="str">
        <f>VLOOKUP(A:A,[1]Перечень_ПП!$A:$X,16,0)</f>
        <v>Финляндская Республика</v>
      </c>
      <c r="U69" s="12" t="str">
        <f>VLOOKUP(A:A,[1]Перечень_ПП!$A:$X,17,0)</f>
        <v>Вайниккала</v>
      </c>
      <c r="V69" s="13" t="str">
        <f>VLOOKUP(A:A,[1]Перечень_ПП!$A:$X,18,0)</f>
        <v>СЗФО</v>
      </c>
      <c r="W69" s="12" t="str">
        <f>VLOOKUP(A:A,[1]Перечень_ПП!$A:$X,19,0)</f>
        <v>Ленинградская область</v>
      </c>
      <c r="X69" s="14" t="str">
        <f>VLOOKUP(A:A,[1]Перечень_ПП!$A:$X,20,0)</f>
        <v>Ленинградская область, г. Выборг, ул. Железнодорожная, д.8А,1А</v>
      </c>
      <c r="Y69" s="14">
        <f>VLOOKUP(A:A,[2]ДОРОГИ!$A:$BX,24,0)</f>
        <v>0</v>
      </c>
      <c r="Z69" s="14">
        <f>VLOOKUP(A:A,[2]ДОРОГИ!$A:$BX,25,0)</f>
        <v>0</v>
      </c>
      <c r="AA69" s="16" t="str">
        <f>VLOOKUP($A:$A,'[3]данные ру Грузы'!$A:$CC,10,0)</f>
        <v>Группа С</v>
      </c>
      <c r="AB69" s="16">
        <f>VLOOKUP($A:$A,'[3]данные ру Грузы'!$A:$CC,11,0)</f>
        <v>118</v>
      </c>
      <c r="AC69" s="16" t="str">
        <f>VLOOKUP($A:$A,'[3]данные ру Грузы'!$A:$CC,13,0)</f>
        <v>Не является признаком отнесения к МТК</v>
      </c>
      <c r="AD69" s="16" t="str">
        <f>VLOOKUP($A:$A,'[3]данные ру Грузы'!$A:$CC,12,0)</f>
        <v>Не является признаком отнесения к МТК</v>
      </c>
      <c r="AE69" s="16">
        <f>VLOOKUP(A:A,[2]Данные_УА!$A:$BF,37,0)</f>
        <v>0</v>
      </c>
      <c r="AF69" s="16">
        <f>VLOOKUP(A:A,[2]Данные_УА!$A:$BF,41,0)</f>
        <v>10</v>
      </c>
      <c r="AG69" s="16">
        <f>VLOOKUP(A:A,[2]Данные_УА!$A:$BF,45,0)</f>
        <v>0</v>
      </c>
      <c r="AH69" s="16">
        <f>VLOOKUP(A:A,[2]Данные_УА!$A:$BF,49,0)</f>
        <v>10</v>
      </c>
      <c r="AI69" s="16">
        <f>VLOOKUP(A:A,[2]Данные_УА!$A:$BF,53,0)</f>
        <v>0</v>
      </c>
      <c r="AJ69" s="16">
        <f>VLOOKUP(A:A,[2]Данные_УА!$A:$BF,57,0)</f>
        <v>0</v>
      </c>
      <c r="AK69" s="17">
        <f>VLOOKUP(A:A,[2]Данные_УА!$A:$BF,38,0)</f>
        <v>0</v>
      </c>
      <c r="AL69" s="17">
        <f>VLOOKUP(A:A,[2]Данные_УА!$A:$BF,42,0)</f>
        <v>3650</v>
      </c>
      <c r="AM69" s="17">
        <f>VLOOKUP(A:A,[2]Данные_УА!$A:$BF,46,0)</f>
        <v>0</v>
      </c>
      <c r="AN69" s="17">
        <f>VLOOKUP(A:A,[2]Данные_УА!$A:$BF,50,0)</f>
        <v>3650</v>
      </c>
      <c r="AO69" s="17">
        <f>VLOOKUP(A:A,[2]Данные_УА!$A:$BF,54,0)</f>
        <v>0</v>
      </c>
      <c r="AP69" s="18">
        <f>VLOOKUP(A:A,[2]Данные_УА!$A:$BF,58,0)</f>
        <v>0</v>
      </c>
      <c r="AQ69" s="19">
        <f>VLOOKUP($A:$A,'[3]данные ру ТС'!$A:$CZ,22,0)</f>
        <v>0</v>
      </c>
      <c r="AR69" s="19">
        <f>VLOOKUP($A:$A,'[3]данные ру ТС'!$A:$CZ,27,0)</f>
        <v>679</v>
      </c>
      <c r="AS69" s="19">
        <f>VLOOKUP($A:$A,'[3]данные ру ТС'!$A:$CZ,32,0)</f>
        <v>0</v>
      </c>
      <c r="AT69" s="19">
        <f>VLOOKUP($A:$A,'[3]данные ру ТС'!$A:$CZ,33,0)</f>
        <v>679</v>
      </c>
      <c r="AU69" s="19">
        <f>VLOOKUP($A:$A,'[3]данные ру ТС'!$A:$CZ,38,0)</f>
        <v>62</v>
      </c>
      <c r="AV69" s="19">
        <f>VLOOKUP($A:$A,'[3]данные ру ТС'!$A:$CZ,43,0)</f>
        <v>611</v>
      </c>
      <c r="AW69" s="19">
        <f>VLOOKUP($A:$A,'[3]данные ру ТС'!$A:$CZ,48,0)</f>
        <v>0</v>
      </c>
      <c r="AX69" s="19">
        <f>VLOOKUP($A:$A,'[3]данные ру ТС'!$A:$CZ,49,0)</f>
        <v>673</v>
      </c>
      <c r="AY69" s="19">
        <f>VLOOKUP($A:$A,'[3]данные ру ТС'!$A:$CZ,54,0)</f>
        <v>0</v>
      </c>
      <c r="AZ69" s="19">
        <f>VLOOKUP($A:$A,'[3]данные ру ТС'!$A:$CZ,59,0)</f>
        <v>682</v>
      </c>
      <c r="BA69" s="19">
        <f>VLOOKUP($A:$A,'[3]данные ру ТС'!$A:$CZ,64,0)</f>
        <v>0</v>
      </c>
      <c r="BB69" s="19">
        <f>VLOOKUP($A:$A,'[3]данные ру ТС'!$A:$CZ,65,0)</f>
        <v>682</v>
      </c>
      <c r="BC69" s="19">
        <f>VLOOKUP($A:$A,'[3]данные ру ТС'!$A:$CZ,78,0)</f>
        <v>0</v>
      </c>
      <c r="BD69" s="19">
        <f>VLOOKUP($A:$A,'[3]данные ру ТС'!$A:$CZ,83,0)</f>
        <v>149</v>
      </c>
      <c r="BE69" s="19">
        <f>VLOOKUP($A:$A,'[3]данные ру ТС'!$A:$CZ,88,0)</f>
        <v>0</v>
      </c>
      <c r="BF69" s="19">
        <f>VLOOKUP($A:$A,'[3]данные ру ТС'!$A:$CZ,89,0)</f>
        <v>149</v>
      </c>
      <c r="BG69" s="19">
        <f>VLOOKUP($A:$A,'[3]данные ру ТС'!$A:$FD,126,0)</f>
        <v>0</v>
      </c>
      <c r="BH69" s="19">
        <f>VLOOKUP($A:$A,'[3]данные ру ТС'!$A:$FD,127,0)</f>
        <v>0</v>
      </c>
      <c r="BI69" s="19">
        <f>VLOOKUP($A:$A,'[3]данные ру ТС'!$A:$FD,128,0)</f>
        <v>0</v>
      </c>
      <c r="BJ69" s="19">
        <f>VLOOKUP($A:$A,'[3]данные ру ТС'!$A:$FD,129,0)</f>
        <v>0</v>
      </c>
      <c r="BK69" s="19">
        <f>VLOOKUP($A:$A,'[3]данные ру ТС'!$A:$FD,142,0)</f>
        <v>0</v>
      </c>
      <c r="BL69" s="19">
        <f>VLOOKUP($A:$A,'[3]данные ру ТС'!$A:$FD,155,0)</f>
        <v>0</v>
      </c>
      <c r="BM69" s="19">
        <f>VLOOKUP($A:$A,'[3]данные ру ТС'!$A:$FW,168,0)</f>
        <v>0</v>
      </c>
      <c r="BN69" s="19">
        <f>Таблица2[[#This Row],[ЛТС 2022 (факт)]]+Таблица2[[#This Row],[ПТС 2022 (факт)]]+Таблица2[[#This Row],[ГТС 2022 (факт)]]</f>
        <v>0</v>
      </c>
      <c r="BO69" s="20">
        <f>VLOOKUP($A:$A,'[3]данные ру ФЛ'!$A:$DL,27,0)</f>
        <v>100032</v>
      </c>
      <c r="BP69" s="20">
        <f>VLOOKUP($A:$A,'[3]данные ру ФЛ'!$A:$DL,40,0)</f>
        <v>98002</v>
      </c>
      <c r="BQ69" s="20">
        <f>VLOOKUP($A:$A,'[3]данные ру ФЛ'!$A:$DL,53,0)</f>
        <v>104525</v>
      </c>
      <c r="BR69" s="20">
        <f>VLOOKUP($A:$A,'[3]данные ру ФЛ'!$A:$DL,74,0)</f>
        <v>24224</v>
      </c>
      <c r="BS69" s="20">
        <f>VLOOKUP($A:$A,'[3]данные ру ФЛ'!$A:$DL,95,0)</f>
        <v>178</v>
      </c>
      <c r="BT69" s="20">
        <f>VLOOKUP($A:$A,'[3]данные ру ФЛ'!$A:$DL,116,0)</f>
        <v>1015</v>
      </c>
      <c r="BU69" s="21">
        <f>VLOOKUP($A:$A,'[3]данные ру Грузы'!$A:$CR,31,0)</f>
        <v>124.845</v>
      </c>
      <c r="BV69" s="21">
        <f>VLOOKUP($A:$A,'[3]данные ру Грузы'!$A:$CR,44,0)</f>
        <v>73.968999999999994</v>
      </c>
      <c r="BW69" s="21">
        <f>VLOOKUP($A:$A,'[3]данные ру Грузы'!$A:$CR,57,0)</f>
        <v>88.128</v>
      </c>
      <c r="BX69" s="21">
        <f>VLOOKUP($A:$A,'[3]данные ру Грузы'!$A:$CR,70,0)</f>
        <v>19.312999999999999</v>
      </c>
      <c r="BY69" s="21">
        <f>VLOOKUP($A:$A,'[3]данные ру Грузы'!$A:$CR,83,0)</f>
        <v>0</v>
      </c>
      <c r="BZ69" s="21">
        <f>VLOOKUP($A:$A,'[3]данные ру Грузы'!$A:$CR,96,0)</f>
        <v>0</v>
      </c>
      <c r="CA69" s="22" t="str">
        <f>VLOOKUP(A:A,[2]Данные_УА!$A:$BO,60,0)</f>
        <v>да</v>
      </c>
      <c r="CB69" s="23" t="str">
        <f>VLOOKUP(A:A,[2]Данные_УА!$A:$BO,61,0)</f>
        <v>да</v>
      </c>
      <c r="CC69" s="23" t="str">
        <f>VLOOKUP(A:A,[2]Данные_УА!$A:$BO,62,0)</f>
        <v>да</v>
      </c>
      <c r="CD69" s="23" t="str">
        <f>VLOOKUP(A:A,[2]Данные_УА!$A:$BO,63,0)</f>
        <v>да</v>
      </c>
      <c r="CE69" s="23" t="str">
        <f>VLOOKUP(A:A,[2]Данные_УА!$A:$BO,64,0)</f>
        <v>да</v>
      </c>
      <c r="CF69" s="23" t="str">
        <f>VLOOKUP(A:A,[2]Данные_УА!$A:$BO,65,0)</f>
        <v>нет</v>
      </c>
    </row>
    <row r="70" spans="1:84" s="12" customFormat="1" ht="11.25" x14ac:dyDescent="0.2">
      <c r="A70" s="12" t="s">
        <v>242</v>
      </c>
      <c r="B70" s="12" t="str">
        <f>VLOOKUP(A:A,[1]Перечень_ПП!$A:$X,3,0)</f>
        <v>Санкт-Петербургский</v>
      </c>
      <c r="C70" s="13" t="str">
        <f>VLOOKUP(A:A,[1]Перечень_ПП!$A:$X,4,0)</f>
        <v>МПП</v>
      </c>
      <c r="D70" s="13" t="str">
        <f>VLOOKUP(A:A,[1]Перечень_ПП!$A:$X,5,0)</f>
        <v>МПП</v>
      </c>
      <c r="E70" s="12" t="str">
        <f>VLOOKUP(A:A,[1]Перечень_ПП!$A:$X,6,0)</f>
        <v>Выборг</v>
      </c>
      <c r="F70" s="12" t="str">
        <f>VLOOKUP(A:A,[1]Перечень_ПП!$A:$X,23,0)</f>
        <v>установлен</v>
      </c>
      <c r="G70" s="13" t="str">
        <f>VLOOKUP(A:A,[1]Перечень_ПП!$A:$X,21,0)</f>
        <v>да</v>
      </c>
      <c r="H70" s="13" t="s">
        <v>524</v>
      </c>
      <c r="I70" s="14" t="str">
        <f>VLOOKUP(A:A,[1]Перечень_ПП!$A:$X,22,0)</f>
        <v>функционирует</v>
      </c>
      <c r="J70" s="15" t="str">
        <f>VLOOKUP(A:A,[2]Данные_УА!$A:$BF,24,0)</f>
        <v>круглосуточно</v>
      </c>
      <c r="K70" s="13" t="str">
        <f>VLOOKUP(A:A,[1]Перечень_ПП!$A:$X,7,0)</f>
        <v>морской</v>
      </c>
      <c r="L70" s="13" t="str">
        <f>VLOOKUP(A:A,[1]Перечень_ПП!$A:$X,8,0)</f>
        <v>не определен</v>
      </c>
      <c r="M70" s="13" t="str">
        <f>VLOOKUP(A:A,[1]Перечень_ПП!$A:$X,9,0)</f>
        <v>грузо-пассажирский</v>
      </c>
      <c r="N70" s="13" t="str">
        <f>VLOOKUP(A:A,[1]Перечень_ПП!$A:$X,10,0)</f>
        <v>постоянный</v>
      </c>
      <c r="O70" s="13" t="str">
        <f>VLOOKUP(A:A,[1]Перечень_ПП!$A:$X,11,0)</f>
        <v>многосторонний</v>
      </c>
      <c r="P70" s="13" t="str">
        <f>VLOOKUP(A:A,[1]Перечень_ПП!$A:$X,12,0)</f>
        <v>не определен</v>
      </c>
      <c r="Q70" s="13" t="str">
        <f>VLOOKUP(A:A,[1]Перечень_ПП!$A:$X,13,0)</f>
        <v>нет</v>
      </c>
      <c r="R70" s="13" t="str">
        <f>VLOOKUP(A:A,[1]Перечень_ПП!$A:$X,14,0)</f>
        <v>нет</v>
      </c>
      <c r="S70" s="13" t="str">
        <f>VLOOKUP(A:A,[1]Перечень_ПП!$A:$X,15,0)</f>
        <v>да</v>
      </c>
      <c r="T70" s="13" t="str">
        <f>VLOOKUP(A:A,[1]Перечень_ПП!$A:$X,16,0)</f>
        <v>не применимо</v>
      </c>
      <c r="U70" s="12" t="str">
        <f>VLOOKUP(A:A,[1]Перечень_ПП!$A:$X,17,0)</f>
        <v>не применимо</v>
      </c>
      <c r="V70" s="13" t="str">
        <f>VLOOKUP(A:A,[1]Перечень_ПП!$A:$X,18,0)</f>
        <v>СЗФО</v>
      </c>
      <c r="W70" s="12" t="str">
        <f>VLOOKUP(A:A,[1]Перечень_ПП!$A:$X,19,0)</f>
        <v>Ленинградская область</v>
      </c>
      <c r="X70" s="14" t="str">
        <f>VLOOKUP(A:A,[1]Перечень_ПП!$A:$X,20,0)</f>
        <v>Ленинградская область, г. Выборг, ул. Южный Вал, д.1</v>
      </c>
      <c r="Y70" s="14">
        <f>VLOOKUP(A:A,[2]ДОРОГИ!$A:$BX,24,0)</f>
        <v>0</v>
      </c>
      <c r="Z70" s="14">
        <f>VLOOKUP(A:A,[2]ДОРОГИ!$A:$BX,25,0)</f>
        <v>0</v>
      </c>
      <c r="AA70" s="16" t="str">
        <f>VLOOKUP($A:$A,'[3]данные ру Грузы'!$A:$CC,10,0)</f>
        <v>Группа В</v>
      </c>
      <c r="AB70" s="16">
        <f>VLOOKUP($A:$A,'[3]данные ру Грузы'!$A:$CC,11,0)</f>
        <v>76</v>
      </c>
      <c r="AC70" s="16" t="str">
        <f>VLOOKUP($A:$A,'[3]данные ру Грузы'!$A:$CC,13,0)</f>
        <v>Морской</v>
      </c>
      <c r="AD70" s="16" t="str">
        <f>VLOOKUP($A:$A,'[3]данные ру Грузы'!$A:$CC,12,0)</f>
        <v>Западный</v>
      </c>
      <c r="AE70" s="16">
        <f>VLOOKUP(A:A,[2]Данные_УА!$A:$BF,37,0)</f>
        <v>0</v>
      </c>
      <c r="AF70" s="16">
        <f>VLOOKUP(A:A,[2]Данные_УА!$A:$BF,41,0)</f>
        <v>0</v>
      </c>
      <c r="AG70" s="16">
        <f>VLOOKUP(A:A,[2]Данные_УА!$A:$BF,45,0)</f>
        <v>0</v>
      </c>
      <c r="AH70" s="16">
        <f>VLOOKUP(A:A,[2]Данные_УА!$A:$BF,49,0)</f>
        <v>0</v>
      </c>
      <c r="AI70" s="16">
        <f>VLOOKUP(A:A,[2]Данные_УА!$A:$BF,53,0)</f>
        <v>0</v>
      </c>
      <c r="AJ70" s="16">
        <f>VLOOKUP(A:A,[2]Данные_УА!$A:$BF,57,0)</f>
        <v>0</v>
      </c>
      <c r="AK70" s="17">
        <f>VLOOKUP(A:A,[2]Данные_УА!$A:$BF,38,0)</f>
        <v>0</v>
      </c>
      <c r="AL70" s="17">
        <f>VLOOKUP(A:A,[2]Данные_УА!$A:$BF,42,0)</f>
        <v>0</v>
      </c>
      <c r="AM70" s="17">
        <f>VLOOKUP(A:A,[2]Данные_УА!$A:$BF,46,0)</f>
        <v>0</v>
      </c>
      <c r="AN70" s="17">
        <f>VLOOKUP(A:A,[2]Данные_УА!$A:$BF,50,0)</f>
        <v>0</v>
      </c>
      <c r="AO70" s="17">
        <f>VLOOKUP(A:A,[2]Данные_УА!$A:$BF,54,0)</f>
        <v>0</v>
      </c>
      <c r="AP70" s="18">
        <f>VLOOKUP(A:A,[2]Данные_УА!$A:$BF,58,0)</f>
        <v>0</v>
      </c>
      <c r="AQ70" s="19">
        <f>VLOOKUP($A:$A,'[3]данные ру ТС'!$A:$CZ,22,0)</f>
        <v>630</v>
      </c>
      <c r="AR70" s="19">
        <f>VLOOKUP($A:$A,'[3]данные ру ТС'!$A:$CZ,27,0)</f>
        <v>257</v>
      </c>
      <c r="AS70" s="19">
        <f>VLOOKUP($A:$A,'[3]данные ру ТС'!$A:$CZ,32,0)</f>
        <v>0</v>
      </c>
      <c r="AT70" s="19">
        <f>VLOOKUP($A:$A,'[3]данные ру ТС'!$A:$CZ,33,0)</f>
        <v>887</v>
      </c>
      <c r="AU70" s="19">
        <f>VLOOKUP($A:$A,'[3]данные ру ТС'!$A:$CZ,38,0)</f>
        <v>734</v>
      </c>
      <c r="AV70" s="19">
        <f>VLOOKUP($A:$A,'[3]данные ру ТС'!$A:$CZ,43,0)</f>
        <v>167</v>
      </c>
      <c r="AW70" s="19">
        <f>VLOOKUP($A:$A,'[3]данные ру ТС'!$A:$CZ,48,0)</f>
        <v>0</v>
      </c>
      <c r="AX70" s="19">
        <f>VLOOKUP($A:$A,'[3]данные ру ТС'!$A:$CZ,49,0)</f>
        <v>901</v>
      </c>
      <c r="AY70" s="19">
        <f>VLOOKUP($A:$A,'[3]данные ру ТС'!$A:$CZ,54,0)</f>
        <v>466</v>
      </c>
      <c r="AZ70" s="19">
        <f>VLOOKUP($A:$A,'[3]данные ру ТС'!$A:$CZ,59,0)</f>
        <v>142</v>
      </c>
      <c r="BA70" s="19">
        <f>VLOOKUP($A:$A,'[3]данные ру ТС'!$A:$CZ,64,0)</f>
        <v>0</v>
      </c>
      <c r="BB70" s="19">
        <f>VLOOKUP($A:$A,'[3]данные ру ТС'!$A:$CZ,65,0)</f>
        <v>608</v>
      </c>
      <c r="BC70" s="19">
        <f>VLOOKUP($A:$A,'[3]данные ру ТС'!$A:$CZ,78,0)</f>
        <v>309</v>
      </c>
      <c r="BD70" s="19">
        <f>VLOOKUP($A:$A,'[3]данные ру ТС'!$A:$CZ,83,0)</f>
        <v>0</v>
      </c>
      <c r="BE70" s="19">
        <f>VLOOKUP($A:$A,'[3]данные ру ТС'!$A:$CZ,88,0)</f>
        <v>0</v>
      </c>
      <c r="BF70" s="19">
        <f>VLOOKUP($A:$A,'[3]данные ру ТС'!$A:$CZ,89,0)</f>
        <v>309</v>
      </c>
      <c r="BG70" s="19">
        <f>VLOOKUP($A:$A,'[3]данные ру ТС'!$A:$FD,126,0)</f>
        <v>446</v>
      </c>
      <c r="BH70" s="19">
        <f>VLOOKUP($A:$A,'[3]данные ру ТС'!$A:$FD,127,0)</f>
        <v>0</v>
      </c>
      <c r="BI70" s="19">
        <f>VLOOKUP($A:$A,'[3]данные ру ТС'!$A:$FD,128,0)</f>
        <v>0</v>
      </c>
      <c r="BJ70" s="19">
        <f>VLOOKUP($A:$A,'[3]данные ру ТС'!$A:$FD,129,0)</f>
        <v>446</v>
      </c>
      <c r="BK70" s="19">
        <f>VLOOKUP($A:$A,'[3]данные ру ТС'!$A:$FD,142,0)</f>
        <v>465</v>
      </c>
      <c r="BL70" s="19">
        <f>VLOOKUP($A:$A,'[3]данные ру ТС'!$A:$FD,155,0)</f>
        <v>0</v>
      </c>
      <c r="BM70" s="19">
        <f>VLOOKUP($A:$A,'[3]данные ру ТС'!$A:$FW,168,0)</f>
        <v>0</v>
      </c>
      <c r="BN70" s="19">
        <f>Таблица2[[#This Row],[ЛТС 2022 (факт)]]+Таблица2[[#This Row],[ПТС 2022 (факт)]]+Таблица2[[#This Row],[ГТС 2022 (факт)]]</f>
        <v>465</v>
      </c>
      <c r="BO70" s="20">
        <f>VLOOKUP($A:$A,'[3]данные ру ФЛ'!$A:$DL,27,0)</f>
        <v>24909</v>
      </c>
      <c r="BP70" s="20">
        <f>VLOOKUP($A:$A,'[3]данные ру ФЛ'!$A:$DL,40,0)</f>
        <v>25012</v>
      </c>
      <c r="BQ70" s="20">
        <f>VLOOKUP($A:$A,'[3]данные ру ФЛ'!$A:$DL,53,0)</f>
        <v>25842</v>
      </c>
      <c r="BR70" s="20">
        <f>VLOOKUP($A:$A,'[3]данные ру ФЛ'!$A:$DL,74,0)</f>
        <v>2642</v>
      </c>
      <c r="BS70" s="20">
        <f>VLOOKUP($A:$A,'[3]данные ру ФЛ'!$A:$DL,95,0)</f>
        <v>3902</v>
      </c>
      <c r="BT70" s="20">
        <f>VLOOKUP($A:$A,'[3]данные ру ФЛ'!$A:$DL,116,0)</f>
        <v>4283</v>
      </c>
      <c r="BU70" s="21">
        <f>VLOOKUP($A:$A,'[3]данные ру Грузы'!$A:$CR,31,0)</f>
        <v>1640200</v>
      </c>
      <c r="BV70" s="21">
        <f>VLOOKUP($A:$A,'[3]данные ру Грузы'!$A:$CR,44,0)</f>
        <v>1933475</v>
      </c>
      <c r="BW70" s="21">
        <f>VLOOKUP($A:$A,'[3]данные ру Грузы'!$A:$CR,57,0)</f>
        <v>1186230</v>
      </c>
      <c r="BX70" s="21">
        <f>VLOOKUP($A:$A,'[3]данные ру Грузы'!$A:$CR,70,0)</f>
        <v>665385</v>
      </c>
      <c r="BY70" s="21">
        <f>VLOOKUP($A:$A,'[3]данные ру Грузы'!$A:$CR,83,0)</f>
        <v>1029463</v>
      </c>
      <c r="BZ70" s="21">
        <f>VLOOKUP($A:$A,'[3]данные ру Грузы'!$A:$CR,96,0)</f>
        <v>1272654</v>
      </c>
      <c r="CA70" s="22" t="str">
        <f>VLOOKUP(A:A,[2]Данные_УА!$A:$BO,60,0)</f>
        <v>да</v>
      </c>
      <c r="CB70" s="23" t="str">
        <f>VLOOKUP(A:A,[2]Данные_УА!$A:$BO,61,0)</f>
        <v>да</v>
      </c>
      <c r="CC70" s="23" t="str">
        <f>VLOOKUP(A:A,[2]Данные_УА!$A:$BO,62,0)</f>
        <v>да</v>
      </c>
      <c r="CD70" s="23" t="str">
        <f>VLOOKUP(A:A,[2]Данные_УА!$A:$BO,63,0)</f>
        <v>да</v>
      </c>
      <c r="CE70" s="23" t="str">
        <f>VLOOKUP(A:A,[2]Данные_УА!$A:$BO,64,0)</f>
        <v>да</v>
      </c>
      <c r="CF70" s="23" t="str">
        <f>VLOOKUP(A:A,[2]Данные_УА!$A:$BO,65,0)</f>
        <v>нет</v>
      </c>
    </row>
    <row r="71" spans="1:84" s="12" customFormat="1" ht="11.25" x14ac:dyDescent="0.2">
      <c r="A71" s="12" t="s">
        <v>243</v>
      </c>
      <c r="B71" s="12" t="str">
        <f>VLOOKUP(A:A,[1]Перечень_ПП!$A:$X,3,0)</f>
        <v>Санкт-Петербургский</v>
      </c>
      <c r="C71" s="13" t="str">
        <f>VLOOKUP(A:A,[1]Перечень_ПП!$A:$X,4,0)</f>
        <v>МПП</v>
      </c>
      <c r="D71" s="13" t="str">
        <f>VLOOKUP(A:A,[1]Перечень_ПП!$A:$X,5,0)</f>
        <v>МПП</v>
      </c>
      <c r="E71" s="12" t="str">
        <f>VLOOKUP(A:A,[1]Перечень_ПП!$A:$X,6,0)</f>
        <v>Высоцк</v>
      </c>
      <c r="F71" s="12" t="str">
        <f>VLOOKUP(A:A,[1]Перечень_ПП!$A:$X,23,0)</f>
        <v>установлен</v>
      </c>
      <c r="G71" s="13" t="str">
        <f>VLOOKUP(A:A,[1]Перечень_ПП!$A:$X,21,0)</f>
        <v>да</v>
      </c>
      <c r="H71" s="13" t="s">
        <v>523</v>
      </c>
      <c r="I71" s="14" t="str">
        <f>VLOOKUP(A:A,[1]Перечень_ПП!$A:$X,22,0)</f>
        <v>функционирует</v>
      </c>
      <c r="J71" s="15" t="str">
        <f>VLOOKUP(A:A,[2]Данные_УА!$A:$BF,24,0)</f>
        <v>круглосуточно</v>
      </c>
      <c r="K71" s="13" t="str">
        <f>VLOOKUP(A:A,[1]Перечень_ПП!$A:$X,7,0)</f>
        <v>морской</v>
      </c>
      <c r="L71" s="13" t="str">
        <f>VLOOKUP(A:A,[1]Перечень_ПП!$A:$X,8,0)</f>
        <v>не определен</v>
      </c>
      <c r="M71" s="13" t="str">
        <f>VLOOKUP(A:A,[1]Перечень_ПП!$A:$X,9,0)</f>
        <v>грузо-пассажирский</v>
      </c>
      <c r="N71" s="13" t="str">
        <f>VLOOKUP(A:A,[1]Перечень_ПП!$A:$X,10,0)</f>
        <v>постоянный</v>
      </c>
      <c r="O71" s="13" t="str">
        <f>VLOOKUP(A:A,[1]Перечень_ПП!$A:$X,11,0)</f>
        <v>многосторонний</v>
      </c>
      <c r="P71" s="13" t="str">
        <f>VLOOKUP(A:A,[1]Перечень_ПП!$A:$X,12,0)</f>
        <v>не определен</v>
      </c>
      <c r="Q71" s="13" t="str">
        <f>VLOOKUP(A:A,[1]Перечень_ПП!$A:$X,13,0)</f>
        <v>нет</v>
      </c>
      <c r="R71" s="13" t="str">
        <f>VLOOKUP(A:A,[1]Перечень_ПП!$A:$X,14,0)</f>
        <v>да</v>
      </c>
      <c r="S71" s="13" t="str">
        <f>VLOOKUP(A:A,[1]Перечень_ПП!$A:$X,15,0)</f>
        <v>нет</v>
      </c>
      <c r="T71" s="13" t="str">
        <f>VLOOKUP(A:A,[1]Перечень_ПП!$A:$X,16,0)</f>
        <v>не применимо</v>
      </c>
      <c r="U71" s="12" t="str">
        <f>VLOOKUP(A:A,[1]Перечень_ПП!$A:$X,17,0)</f>
        <v>не применимо</v>
      </c>
      <c r="V71" s="13" t="str">
        <f>VLOOKUP(A:A,[1]Перечень_ПП!$A:$X,18,0)</f>
        <v>СЗФО</v>
      </c>
      <c r="W71" s="12" t="str">
        <f>VLOOKUP(A:A,[1]Перечень_ПП!$A:$X,19,0)</f>
        <v>Ленинградская область</v>
      </c>
      <c r="X71" s="14" t="str">
        <f>VLOOKUP(A:A,[1]Перечень_ПП!$A:$X,20,0)</f>
        <v>Ленинградская область,Выборгский р-н, г. Высоцк, ул. Кировская, д.3;
Ленинградская область,Выборгский р-н, г. Высоцк, ул. Пихтовая, д.1
Ленинградская область,Выборгский р-н, Высоцкое городское поселение, Высоцкий массив,
Кислицинский проезд, участок 3</v>
      </c>
      <c r="Y71" s="14">
        <f>VLOOKUP(A:A,[2]ДОРОГИ!$A:$BX,24,0)</f>
        <v>0</v>
      </c>
      <c r="Z71" s="14">
        <f>VLOOKUP(A:A,[2]ДОРОГИ!$A:$BX,25,0)</f>
        <v>0</v>
      </c>
      <c r="AA71" s="16" t="str">
        <f>VLOOKUP($A:$A,'[3]данные ру Грузы'!$A:$CC,10,0)</f>
        <v>Группа А</v>
      </c>
      <c r="AB71" s="16">
        <f>VLOOKUP($A:$A,'[3]данные ру Грузы'!$A:$CC,11,0)</f>
        <v>18</v>
      </c>
      <c r="AC71" s="16" t="str">
        <f>VLOOKUP($A:$A,'[3]данные ру Грузы'!$A:$CC,13,0)</f>
        <v>Морской</v>
      </c>
      <c r="AD71" s="16" t="str">
        <f>VLOOKUP($A:$A,'[3]данные ру Грузы'!$A:$CC,12,0)</f>
        <v>Западный</v>
      </c>
      <c r="AE71" s="16">
        <f>VLOOKUP(A:A,[2]Данные_УА!$A:$BF,37,0)</f>
        <v>4</v>
      </c>
      <c r="AF71" s="16">
        <f>VLOOKUP(A:A,[2]Данные_УА!$A:$BF,41,0)</f>
        <v>0</v>
      </c>
      <c r="AG71" s="16">
        <f>VLOOKUP(A:A,[2]Данные_УА!$A:$BF,45,0)</f>
        <v>0</v>
      </c>
      <c r="AH71" s="16">
        <f>VLOOKUP(A:A,[2]Данные_УА!$A:$BF,49,0)</f>
        <v>4</v>
      </c>
      <c r="AI71" s="16">
        <f>VLOOKUP(A:A,[2]Данные_УА!$A:$BF,53,0)</f>
        <v>0</v>
      </c>
      <c r="AJ71" s="16">
        <f>VLOOKUP(A:A,[2]Данные_УА!$A:$BF,57,0)</f>
        <v>74000</v>
      </c>
      <c r="AK71" s="17">
        <f>VLOOKUP(A:A,[2]Данные_УА!$A:$BF,38,0)</f>
        <v>1460</v>
      </c>
      <c r="AL71" s="17">
        <f>VLOOKUP(A:A,[2]Данные_УА!$A:$BF,42,0)</f>
        <v>0</v>
      </c>
      <c r="AM71" s="17">
        <f>VLOOKUP(A:A,[2]Данные_УА!$A:$BF,46,0)</f>
        <v>0</v>
      </c>
      <c r="AN71" s="17">
        <f>VLOOKUP(A:A,[2]Данные_УА!$A:$BF,50,0)</f>
        <v>1460</v>
      </c>
      <c r="AO71" s="17">
        <f>VLOOKUP(A:A,[2]Данные_УА!$A:$BF,54,0)</f>
        <v>0</v>
      </c>
      <c r="AP71" s="18">
        <f>VLOOKUP(A:A,[2]Данные_УА!$A:$BF,58,0)</f>
        <v>27010000</v>
      </c>
      <c r="AQ71" s="19">
        <f>VLOOKUP($A:$A,'[3]данные ру ТС'!$A:$CZ,22,0)</f>
        <v>1137</v>
      </c>
      <c r="AR71" s="19">
        <f>VLOOKUP($A:$A,'[3]данные ру ТС'!$A:$CZ,27,0)</f>
        <v>0</v>
      </c>
      <c r="AS71" s="19">
        <f>VLOOKUP($A:$A,'[3]данные ру ТС'!$A:$CZ,32,0)</f>
        <v>0</v>
      </c>
      <c r="AT71" s="19">
        <f>VLOOKUP($A:$A,'[3]данные ру ТС'!$A:$CZ,33,0)</f>
        <v>1137</v>
      </c>
      <c r="AU71" s="19">
        <f>VLOOKUP($A:$A,'[3]данные ру ТС'!$A:$CZ,38,0)</f>
        <v>1143</v>
      </c>
      <c r="AV71" s="19">
        <f>VLOOKUP($A:$A,'[3]данные ру ТС'!$A:$CZ,43,0)</f>
        <v>0</v>
      </c>
      <c r="AW71" s="19">
        <f>VLOOKUP($A:$A,'[3]данные ру ТС'!$A:$CZ,48,0)</f>
        <v>0</v>
      </c>
      <c r="AX71" s="19">
        <f>VLOOKUP($A:$A,'[3]данные ру ТС'!$A:$CZ,49,0)</f>
        <v>1143</v>
      </c>
      <c r="AY71" s="19">
        <f>VLOOKUP($A:$A,'[3]данные ру ТС'!$A:$CZ,54,0)</f>
        <v>1165</v>
      </c>
      <c r="AZ71" s="19">
        <f>VLOOKUP($A:$A,'[3]данные ру ТС'!$A:$CZ,59,0)</f>
        <v>0</v>
      </c>
      <c r="BA71" s="19">
        <f>VLOOKUP($A:$A,'[3]данные ру ТС'!$A:$CZ,64,0)</f>
        <v>0</v>
      </c>
      <c r="BB71" s="19">
        <f>VLOOKUP($A:$A,'[3]данные ру ТС'!$A:$CZ,65,0)</f>
        <v>1165</v>
      </c>
      <c r="BC71" s="19">
        <f>VLOOKUP($A:$A,'[3]данные ру ТС'!$A:$CZ,78,0)</f>
        <v>1103</v>
      </c>
      <c r="BD71" s="19">
        <f>VLOOKUP($A:$A,'[3]данные ру ТС'!$A:$CZ,83,0)</f>
        <v>0</v>
      </c>
      <c r="BE71" s="19">
        <f>VLOOKUP($A:$A,'[3]данные ру ТС'!$A:$CZ,88,0)</f>
        <v>0</v>
      </c>
      <c r="BF71" s="19">
        <f>VLOOKUP($A:$A,'[3]данные ру ТС'!$A:$CZ,89,0)</f>
        <v>1103</v>
      </c>
      <c r="BG71" s="19">
        <f>VLOOKUP($A:$A,'[3]данные ру ТС'!$A:$FD,126,0)</f>
        <v>1028</v>
      </c>
      <c r="BH71" s="19">
        <f>VLOOKUP($A:$A,'[3]данные ру ТС'!$A:$FD,127,0)</f>
        <v>0</v>
      </c>
      <c r="BI71" s="19">
        <f>VLOOKUP($A:$A,'[3]данные ру ТС'!$A:$FD,128,0)</f>
        <v>0</v>
      </c>
      <c r="BJ71" s="19">
        <f>VLOOKUP($A:$A,'[3]данные ру ТС'!$A:$FD,129,0)</f>
        <v>1028</v>
      </c>
      <c r="BK71" s="19">
        <f>VLOOKUP($A:$A,'[3]данные ру ТС'!$A:$FD,142,0)</f>
        <v>911</v>
      </c>
      <c r="BL71" s="19">
        <f>VLOOKUP($A:$A,'[3]данные ру ТС'!$A:$FD,155,0)</f>
        <v>0</v>
      </c>
      <c r="BM71" s="19">
        <f>VLOOKUP($A:$A,'[3]данные ру ТС'!$A:$FW,168,0)</f>
        <v>0</v>
      </c>
      <c r="BN71" s="19">
        <f>Таблица2[[#This Row],[ЛТС 2022 (факт)]]+Таблица2[[#This Row],[ПТС 2022 (факт)]]+Таблица2[[#This Row],[ГТС 2022 (факт)]]</f>
        <v>911</v>
      </c>
      <c r="BO71" s="20">
        <f>VLOOKUP($A:$A,'[3]данные ру ФЛ'!$A:$DL,27,0)</f>
        <v>20349</v>
      </c>
      <c r="BP71" s="20">
        <f>VLOOKUP($A:$A,'[3]данные ру ФЛ'!$A:$DL,40,0)</f>
        <v>21888</v>
      </c>
      <c r="BQ71" s="20">
        <f>VLOOKUP($A:$A,'[3]данные ру ФЛ'!$A:$DL,53,0)</f>
        <v>22930</v>
      </c>
      <c r="BR71" s="20">
        <f>VLOOKUP($A:$A,'[3]данные ру ФЛ'!$A:$DL,74,0)</f>
        <v>21873</v>
      </c>
      <c r="BS71" s="20">
        <f>VLOOKUP($A:$A,'[3]данные ру ФЛ'!$A:$DL,95,0)</f>
        <v>20930</v>
      </c>
      <c r="BT71" s="20">
        <f>VLOOKUP($A:$A,'[3]данные ру ФЛ'!$A:$DL,116,0)</f>
        <v>19360</v>
      </c>
      <c r="BU71" s="21">
        <f>VLOOKUP($A:$A,'[3]данные ру Грузы'!$A:$CR,31,0)</f>
        <v>16816151.57</v>
      </c>
      <c r="BV71" s="21">
        <f>VLOOKUP($A:$A,'[3]данные ру Грузы'!$A:$CR,44,0)</f>
        <v>17534388.112</v>
      </c>
      <c r="BW71" s="21">
        <f>VLOOKUP($A:$A,'[3]данные ру Грузы'!$A:$CR,57,0)</f>
        <v>18048719.174000002</v>
      </c>
      <c r="BX71" s="21">
        <f>VLOOKUP($A:$A,'[3]данные ру Грузы'!$A:$CR,70,0)</f>
        <v>30167197.790999997</v>
      </c>
      <c r="BY71" s="21">
        <f>VLOOKUP($A:$A,'[3]данные ру Грузы'!$A:$CR,83,0)</f>
        <v>15855130.057</v>
      </c>
      <c r="BZ71" s="21">
        <f>VLOOKUP($A:$A,'[3]данные ру Грузы'!$A:$CR,96,0)</f>
        <v>15201082.892999999</v>
      </c>
      <c r="CA71" s="22" t="str">
        <f>VLOOKUP(A:A,[2]Данные_УА!$A:$BO,60,0)</f>
        <v>да</v>
      </c>
      <c r="CB71" s="23" t="str">
        <f>VLOOKUP(A:A,[2]Данные_УА!$A:$BO,61,0)</f>
        <v>да</v>
      </c>
      <c r="CC71" s="23" t="str">
        <f>VLOOKUP(A:A,[2]Данные_УА!$A:$BO,62,0)</f>
        <v>да</v>
      </c>
      <c r="CD71" s="23" t="str">
        <f>VLOOKUP(A:A,[2]Данные_УА!$A:$BO,63,0)</f>
        <v>да</v>
      </c>
      <c r="CE71" s="23" t="str">
        <f>VLOOKUP(A:A,[2]Данные_УА!$A:$BO,64,0)</f>
        <v>нет</v>
      </c>
      <c r="CF71" s="23" t="str">
        <f>VLOOKUP(A:A,[2]Данные_УА!$A:$BO,65,0)</f>
        <v>нет</v>
      </c>
    </row>
    <row r="72" spans="1:84" s="12" customFormat="1" ht="11.25" x14ac:dyDescent="0.2">
      <c r="A72" s="12" t="s">
        <v>223</v>
      </c>
      <c r="B72" s="12" t="str">
        <f>VLOOKUP(A:A,[1]Перечень_ПП!$A:$X,3,0)</f>
        <v>Санкт-Петербургский</v>
      </c>
      <c r="C72" s="13" t="str">
        <f>VLOOKUP(A:A,[1]Перечень_ПП!$A:$X,4,0)</f>
        <v>АПП</v>
      </c>
      <c r="D72" s="13" t="str">
        <f>VLOOKUP(A:A,[1]Перечень_ПП!$A:$X,5,0)</f>
        <v>МАПП</v>
      </c>
      <c r="E72" s="12" t="str">
        <f>VLOOKUP(A:A,[1]Перечень_ПП!$A:$X,6,0)</f>
        <v>Вяртсиля</v>
      </c>
      <c r="F72" s="12" t="str">
        <f>VLOOKUP(A:A,[1]Перечень_ПП!$A:$X,23,0)</f>
        <v>установлен</v>
      </c>
      <c r="G72" s="13" t="str">
        <f>VLOOKUP(A:A,[1]Перечень_ПП!$A:$X,21,0)</f>
        <v>да</v>
      </c>
      <c r="H72" s="13" t="s">
        <v>523</v>
      </c>
      <c r="I72" s="14" t="str">
        <f>VLOOKUP(A:A,[1]Перечень_ПП!$A:$X,22,0)</f>
        <v>функционирует</v>
      </c>
      <c r="J72" s="15" t="str">
        <f>VLOOKUP(A:A,[2]Данные_УА!$A:$BF,24,0)</f>
        <v xml:space="preserve">С 01.03.2023 ежедневно с 09.00 до 21.00, устанавливается по
согласованию Пограничного
комиссара Российской Федерации по Суоярвскому району и Пограничного комиссара Финляндской Республики по району Северная Карелия в соответствии с Соглашением между Правительством Российской Федерации и Правительством Финляндской Республики о пунктах пропуска через российско-финляндскую государственную границу от 11.03.1994 года </v>
      </c>
      <c r="K72" s="13" t="str">
        <f>VLOOKUP(A:A,[1]Перечень_ПП!$A:$X,7,0)</f>
        <v>автомобильный</v>
      </c>
      <c r="L72" s="13" t="str">
        <f>VLOOKUP(A:A,[1]Перечень_ПП!$A:$X,8,0)</f>
        <v>не определен</v>
      </c>
      <c r="M72" s="13" t="str">
        <f>VLOOKUP(A:A,[1]Перечень_ПП!$A:$X,9,0)</f>
        <v>грузо-пассажирский</v>
      </c>
      <c r="N72" s="13" t="str">
        <f>VLOOKUP(A:A,[1]Перечень_ПП!$A:$X,10,0)</f>
        <v>постоянный</v>
      </c>
      <c r="O72" s="13" t="str">
        <f>VLOOKUP(A:A,[1]Перечень_ПП!$A:$X,11,0)</f>
        <v>многосторонний</v>
      </c>
      <c r="P72" s="13" t="str">
        <f>VLOOKUP(A:A,[1]Перечень_ПП!$A:$X,12,0)</f>
        <v>не определен</v>
      </c>
      <c r="Q72" s="13" t="str">
        <f>VLOOKUP(A:A,[1]Перечень_ПП!$A:$X,13,0)</f>
        <v>да</v>
      </c>
      <c r="R72" s="13" t="str">
        <f>VLOOKUP(A:A,[1]Перечень_ПП!$A:$X,14,0)</f>
        <v>да</v>
      </c>
      <c r="S72" s="13" t="str">
        <f>VLOOKUP(A:A,[1]Перечень_ПП!$A:$X,15,0)</f>
        <v>да</v>
      </c>
      <c r="T72" s="13" t="str">
        <f>VLOOKUP(A:A,[1]Перечень_ПП!$A:$X,16,0)</f>
        <v>Финляндская Республика</v>
      </c>
      <c r="U72" s="12" t="str">
        <f>VLOOKUP(A:A,[1]Перечень_ПП!$A:$X,17,0)</f>
        <v>Ниирала</v>
      </c>
      <c r="V72" s="13" t="str">
        <f>VLOOKUP(A:A,[1]Перечень_ПП!$A:$X,18,0)</f>
        <v>СЗФО</v>
      </c>
      <c r="W72" s="12" t="str">
        <f>VLOOKUP(A:A,[1]Перечень_ПП!$A:$X,19,0)</f>
        <v>Республика Карелия</v>
      </c>
      <c r="X72" s="14" t="str">
        <f>VLOOKUP(A:A,[1]Перечень_ПП!$A:$X,20,0)</f>
        <v>Республики Карелия, г. Сортавала, станция Вяртсиля, (пограничный знак № 111/67), 53 км автодороги федерального значения А-121 Санкт-Петербург – Приозерск – Сортавала – Петрозаводск (подъезд к МАПП Вяртсиля)</v>
      </c>
      <c r="Y72" s="14" t="str">
        <f>VLOOKUP(A:A,[2]ДОРОГИ!$A:$BX,24,0)</f>
        <v>федеральная</v>
      </c>
      <c r="Z72" s="14" t="str">
        <f>VLOOKUP(A:A,[2]ДОРОГИ!$A:$BX,25,0)</f>
        <v>А-121, ФКУ Упрдор "Кола"</v>
      </c>
      <c r="AA72" s="16" t="str">
        <f>VLOOKUP($A:$A,'[3]данные ру Грузы'!$A:$CC,10,0)</f>
        <v>Группа А</v>
      </c>
      <c r="AB72" s="16">
        <f>VLOOKUP($A:$A,'[3]данные ру Грузы'!$A:$CC,11,0)</f>
        <v>6</v>
      </c>
      <c r="AC72" s="16" t="str">
        <f>VLOOKUP($A:$A,'[3]данные ру Грузы'!$A:$CC,13,0)</f>
        <v>Сухопутный</v>
      </c>
      <c r="AD72" s="16" t="str">
        <f>VLOOKUP($A:$A,'[3]данные ру Грузы'!$A:$CC,12,0)</f>
        <v>Западный</v>
      </c>
      <c r="AE72" s="16">
        <f>VLOOKUP(A:A,[2]Данные_УА!$A:$BF,37,0)</f>
        <v>120</v>
      </c>
      <c r="AF72" s="16">
        <f>VLOOKUP(A:A,[2]Данные_УА!$A:$BF,41,0)</f>
        <v>50</v>
      </c>
      <c r="AG72" s="16">
        <f>VLOOKUP(A:A,[2]Данные_УА!$A:$BF,45,0)</f>
        <v>700</v>
      </c>
      <c r="AH72" s="16">
        <f>VLOOKUP(A:A,[2]Данные_УА!$A:$BF,49,0)</f>
        <v>870</v>
      </c>
      <c r="AI72" s="16">
        <f>VLOOKUP(A:A,[2]Данные_УА!$A:$BF,53,0)</f>
        <v>4100</v>
      </c>
      <c r="AJ72" s="16">
        <f>VLOOKUP(A:A,[2]Данные_УА!$A:$BF,57,0)</f>
        <v>0</v>
      </c>
      <c r="AK72" s="17">
        <f>VLOOKUP(A:A,[2]Данные_УА!$A:$BF,38,0)</f>
        <v>43800</v>
      </c>
      <c r="AL72" s="17">
        <f>VLOOKUP(A:A,[2]Данные_УА!$A:$BF,42,0)</f>
        <v>18250</v>
      </c>
      <c r="AM72" s="17">
        <f>VLOOKUP(A:A,[2]Данные_УА!$A:$BF,46,0)</f>
        <v>255500</v>
      </c>
      <c r="AN72" s="17">
        <f>VLOOKUP(A:A,[2]Данные_УА!$A:$BF,50,0)</f>
        <v>317550</v>
      </c>
      <c r="AO72" s="17">
        <f>VLOOKUP(A:A,[2]Данные_УА!$A:$BF,54,0)</f>
        <v>1496500</v>
      </c>
      <c r="AP72" s="18">
        <f>VLOOKUP(A:A,[2]Данные_УА!$A:$BF,58,0)</f>
        <v>0</v>
      </c>
      <c r="AQ72" s="19">
        <f>VLOOKUP($A:$A,'[3]данные ру ТС'!$A:$CZ,22,0)</f>
        <v>81210</v>
      </c>
      <c r="AR72" s="19">
        <f>VLOOKUP($A:$A,'[3]данные ру ТС'!$A:$CZ,27,0)</f>
        <v>2763</v>
      </c>
      <c r="AS72" s="19">
        <f>VLOOKUP($A:$A,'[3]данные ру ТС'!$A:$CZ,32,0)</f>
        <v>705582</v>
      </c>
      <c r="AT72" s="19">
        <f>VLOOKUP($A:$A,'[3]данные ру ТС'!$A:$CZ,33,0)</f>
        <v>789555</v>
      </c>
      <c r="AU72" s="19">
        <f>VLOOKUP($A:$A,'[3]данные ру ТС'!$A:$CZ,38,0)</f>
        <v>86500</v>
      </c>
      <c r="AV72" s="19">
        <f>VLOOKUP($A:$A,'[3]данные ру ТС'!$A:$CZ,43,0)</f>
        <v>2599</v>
      </c>
      <c r="AW72" s="19">
        <f>VLOOKUP($A:$A,'[3]данные ру ТС'!$A:$CZ,48,0)</f>
        <v>653167</v>
      </c>
      <c r="AX72" s="19">
        <f>VLOOKUP($A:$A,'[3]данные ру ТС'!$A:$CZ,49,0)</f>
        <v>742266</v>
      </c>
      <c r="AY72" s="19">
        <f>VLOOKUP($A:$A,'[3]данные ру ТС'!$A:$CZ,54,0)</f>
        <v>94991</v>
      </c>
      <c r="AZ72" s="19">
        <f>VLOOKUP($A:$A,'[3]данные ру ТС'!$A:$CZ,59,0)</f>
        <v>3033</v>
      </c>
      <c r="BA72" s="19">
        <f>VLOOKUP($A:$A,'[3]данные ру ТС'!$A:$CZ,64,0)</f>
        <v>608064</v>
      </c>
      <c r="BB72" s="19">
        <f>VLOOKUP($A:$A,'[3]данные ру ТС'!$A:$CZ,65,0)</f>
        <v>706088</v>
      </c>
      <c r="BC72" s="19">
        <f>VLOOKUP($A:$A,'[3]данные ру ТС'!$A:$CZ,78,0)</f>
        <v>101772</v>
      </c>
      <c r="BD72" s="19">
        <f>VLOOKUP($A:$A,'[3]данные ру ТС'!$A:$CZ,83,0)</f>
        <v>558</v>
      </c>
      <c r="BE72" s="19">
        <f>VLOOKUP($A:$A,'[3]данные ру ТС'!$A:$CZ,88,0)</f>
        <v>127893</v>
      </c>
      <c r="BF72" s="19">
        <f>VLOOKUP($A:$A,'[3]данные ру ТС'!$A:$CZ,89,0)</f>
        <v>230223</v>
      </c>
      <c r="BG72" s="19">
        <f>VLOOKUP($A:$A,'[3]данные ру ТС'!$A:$FD,126,0)</f>
        <v>96501</v>
      </c>
      <c r="BH72" s="19">
        <f>VLOOKUP($A:$A,'[3]данные ру ТС'!$A:$FD,127,0)</f>
        <v>3</v>
      </c>
      <c r="BI72" s="19">
        <f>VLOOKUP($A:$A,'[3]данные ру ТС'!$A:$FD,128,0)</f>
        <v>44745</v>
      </c>
      <c r="BJ72" s="19">
        <f>VLOOKUP($A:$A,'[3]данные ру ТС'!$A:$FD,129,0)</f>
        <v>141249</v>
      </c>
      <c r="BK72" s="19">
        <f>VLOOKUP($A:$A,'[3]данные ру ТС'!$A:$FD,142,0)</f>
        <v>33589</v>
      </c>
      <c r="BL72" s="19">
        <f>VLOOKUP($A:$A,'[3]данные ру ТС'!$A:$FD,155,0)</f>
        <v>6</v>
      </c>
      <c r="BM72" s="19">
        <f>VLOOKUP($A:$A,'[3]данные ру ТС'!$A:$FW,168,0)</f>
        <v>129227</v>
      </c>
      <c r="BN72" s="19">
        <f>Таблица2[[#This Row],[ЛТС 2022 (факт)]]+Таблица2[[#This Row],[ПТС 2022 (факт)]]+Таблица2[[#This Row],[ГТС 2022 (факт)]]</f>
        <v>162822</v>
      </c>
      <c r="BO72" s="20">
        <f>VLOOKUP($A:$A,'[3]данные ру ФЛ'!$A:$DL,27,0)</f>
        <v>1237108</v>
      </c>
      <c r="BP72" s="20">
        <f>VLOOKUP($A:$A,'[3]данные ру ФЛ'!$A:$DL,40,0)</f>
        <v>1163848</v>
      </c>
      <c r="BQ72" s="20">
        <f>VLOOKUP($A:$A,'[3]данные ру ФЛ'!$A:$DL,53,0)</f>
        <v>1134633</v>
      </c>
      <c r="BR72" s="20">
        <f>VLOOKUP($A:$A,'[3]данные ру ФЛ'!$A:$DL,74,0)</f>
        <v>324472</v>
      </c>
      <c r="BS72" s="20">
        <f>VLOOKUP($A:$A,'[3]данные ру ФЛ'!$A:$DL,95,0)</f>
        <v>183821</v>
      </c>
      <c r="BT72" s="20">
        <f>VLOOKUP($A:$A,'[3]данные ру ФЛ'!$A:$DL,116,0)</f>
        <v>258329</v>
      </c>
      <c r="BU72" s="21">
        <f>VLOOKUP($A:$A,'[3]данные ру Грузы'!$A:$CR,31,0)</f>
        <v>929429.52899999998</v>
      </c>
      <c r="BV72" s="21">
        <f>VLOOKUP($A:$A,'[3]данные ру Грузы'!$A:$CR,44,0)</f>
        <v>1049751.2820000001</v>
      </c>
      <c r="BW72" s="21">
        <f>VLOOKUP($A:$A,'[3]данные ру Грузы'!$A:$CR,57,0)</f>
        <v>1184328.9610000001</v>
      </c>
      <c r="BX72" s="21">
        <f>VLOOKUP($A:$A,'[3]данные ру Грузы'!$A:$CR,70,0)</f>
        <v>1261683.9820000001</v>
      </c>
      <c r="BY72" s="21">
        <f>VLOOKUP($A:$A,'[3]данные ру Грузы'!$A:$CR,83,0)</f>
        <v>1199478.7560000001</v>
      </c>
      <c r="BZ72" s="21">
        <f>VLOOKUP($A:$A,'[3]данные ру Грузы'!$A:$CR,96,0)</f>
        <v>385470.99099999998</v>
      </c>
      <c r="CA72" s="22" t="str">
        <f>VLOOKUP(A:A,[2]Данные_УА!$A:$BO,60,0)</f>
        <v>да</v>
      </c>
      <c r="CB72" s="23" t="str">
        <f>VLOOKUP(A:A,[2]Данные_УА!$A:$BO,61,0)</f>
        <v>да</v>
      </c>
      <c r="CC72" s="23" t="str">
        <f>VLOOKUP(A:A,[2]Данные_УА!$A:$BO,62,0)</f>
        <v>да</v>
      </c>
      <c r="CD72" s="23" t="str">
        <f>VLOOKUP(A:A,[2]Данные_УА!$A:$BO,63,0)</f>
        <v>да</v>
      </c>
      <c r="CE72" s="23" t="str">
        <f>VLOOKUP(A:A,[2]Данные_УА!$A:$BO,64,0)</f>
        <v>да</v>
      </c>
      <c r="CF72" s="23" t="str">
        <f>VLOOKUP(A:A,[2]Данные_УА!$A:$BO,65,0)</f>
        <v>да</v>
      </c>
    </row>
    <row r="73" spans="1:84" s="12" customFormat="1" ht="11.25" x14ac:dyDescent="0.2">
      <c r="A73" s="12" t="s">
        <v>232</v>
      </c>
      <c r="B73" s="12" t="str">
        <f>VLOOKUP(A:A,[1]Перечень_ПП!$A:$X,3,0)</f>
        <v>Санкт-Петербургский</v>
      </c>
      <c r="C73" s="13" t="str">
        <f>VLOOKUP(A:A,[1]Перечень_ПП!$A:$X,4,0)</f>
        <v>ЖДПП</v>
      </c>
      <c r="D73" s="13" t="str">
        <f>VLOOKUP(A:A,[1]Перечень_ПП!$A:$X,5,0)</f>
        <v>ЖДПП</v>
      </c>
      <c r="E73" s="12" t="str">
        <f>VLOOKUP(A:A,[1]Перечень_ПП!$A:$X,6,0)</f>
        <v>Вяртсиля</v>
      </c>
      <c r="F73" s="12" t="str">
        <f>VLOOKUP(A:A,[1]Перечень_ПП!$A:$X,23,0)</f>
        <v>установлен</v>
      </c>
      <c r="G73" s="13" t="str">
        <f>VLOOKUP(A:A,[1]Перечень_ПП!$A:$X,21,0)</f>
        <v>да</v>
      </c>
      <c r="H73" s="13" t="s">
        <v>524</v>
      </c>
      <c r="I73" s="14" t="str">
        <f>VLOOKUP(A:A,[1]Перечень_ПП!$A:$X,22,0)</f>
        <v>функционирует</v>
      </c>
      <c r="J73" s="15" t="str">
        <f>VLOOKUP(A:A,[2]Данные_УА!$A:$BF,24,0)</f>
        <v>круглосуточно, устанавливается по
согласованию Пограничного
комиссара Российской Федерации по Суоярвскому району и Пограничного
комиссара Финляндской Республики по району Северная Карелия в соответствии с Соглашением между Правительством Российской Федерации и Правительством Финляндской Республики о пунктах пропуска через российско-финляндскую государственную границу от 11.03.1994 года</v>
      </c>
      <c r="K73" s="13" t="str">
        <f>VLOOKUP(A:A,[1]Перечень_ПП!$A:$X,7,0)</f>
        <v>железнодорожный</v>
      </c>
      <c r="L73" s="13" t="str">
        <f>VLOOKUP(A:A,[1]Перечень_ПП!$A:$X,8,0)</f>
        <v>не определен</v>
      </c>
      <c r="M73" s="13" t="str">
        <f>VLOOKUP(A:A,[1]Перечень_ПП!$A:$X,9,0)</f>
        <v>грузо-пассажирский</v>
      </c>
      <c r="N73" s="13" t="str">
        <f>VLOOKUP(A:A,[1]Перечень_ПП!$A:$X,10,0)</f>
        <v>постоянный</v>
      </c>
      <c r="O73" s="13" t="str">
        <f>VLOOKUP(A:A,[1]Перечень_ПП!$A:$X,11,0)</f>
        <v>многосторонний</v>
      </c>
      <c r="P73" s="13" t="str">
        <f>VLOOKUP(A:A,[1]Перечень_ПП!$A:$X,12,0)</f>
        <v>не определен</v>
      </c>
      <c r="Q73" s="13" t="str">
        <f>VLOOKUP(A:A,[1]Перечень_ПП!$A:$X,13,0)</f>
        <v>нет</v>
      </c>
      <c r="R73" s="13" t="str">
        <f>VLOOKUP(A:A,[1]Перечень_ПП!$A:$X,14,0)</f>
        <v>нет</v>
      </c>
      <c r="S73" s="13" t="str">
        <f>VLOOKUP(A:A,[1]Перечень_ПП!$A:$X,15,0)</f>
        <v>нет</v>
      </c>
      <c r="T73" s="13" t="str">
        <f>VLOOKUP(A:A,[1]Перечень_ПП!$A:$X,16,0)</f>
        <v>Финляндская Республика</v>
      </c>
      <c r="U73" s="12" t="str">
        <f>VLOOKUP(A:A,[1]Перечень_ПП!$A:$X,17,0)</f>
        <v>Ниирала</v>
      </c>
      <c r="V73" s="13" t="str">
        <f>VLOOKUP(A:A,[1]Перечень_ПП!$A:$X,18,0)</f>
        <v>СЗФО</v>
      </c>
      <c r="W73" s="12" t="str">
        <f>VLOOKUP(A:A,[1]Перечень_ПП!$A:$X,19,0)</f>
        <v>Республика Карелия</v>
      </c>
      <c r="X73" s="14" t="str">
        <f>VLOOKUP(A:A,[1]Перечень_ПП!$A:$X,20,0)</f>
        <v>Республика Карелия, г. Сортавала, станция Вяртсиля, (пограничный знак № 111/67), 53 км автомобильной дороги федерального значения А-121 Санкт-Петербург - Приозерск - Сортавала – Петрозаводск (подъезд к МАПП Вяртсиля)</v>
      </c>
      <c r="Y73" s="14">
        <f>VLOOKUP(A:A,[2]ДОРОГИ!$A:$BX,24,0)</f>
        <v>0</v>
      </c>
      <c r="Z73" s="14">
        <f>VLOOKUP(A:A,[2]ДОРОГИ!$A:$BX,25,0)</f>
        <v>0</v>
      </c>
      <c r="AA73" s="16" t="str">
        <f>VLOOKUP($A:$A,'[3]данные ру Грузы'!$A:$CC,10,0)</f>
        <v>Группа С</v>
      </c>
      <c r="AB73" s="16">
        <f>VLOOKUP($A:$A,'[3]данные ру Грузы'!$A:$CC,11,0)</f>
        <v>74</v>
      </c>
      <c r="AC73" s="16" t="str">
        <f>VLOOKUP($A:$A,'[3]данные ру Грузы'!$A:$CC,13,0)</f>
        <v>Сухопутный</v>
      </c>
      <c r="AD73" s="16" t="str">
        <f>VLOOKUP($A:$A,'[3]данные ру Грузы'!$A:$CC,12,0)</f>
        <v>Западный</v>
      </c>
      <c r="AE73" s="16">
        <f>VLOOKUP(A:A,[2]Данные_УА!$A:$BF,37,0)</f>
        <v>12</v>
      </c>
      <c r="AF73" s="16">
        <f>VLOOKUP(A:A,[2]Данные_УА!$A:$BF,41,0)</f>
        <v>0</v>
      </c>
      <c r="AG73" s="16">
        <f>VLOOKUP(A:A,[2]Данные_УА!$A:$BF,45,0)</f>
        <v>0</v>
      </c>
      <c r="AH73" s="16">
        <f>VLOOKUP(A:A,[2]Данные_УА!$A:$BF,49,0)</f>
        <v>12</v>
      </c>
      <c r="AI73" s="16">
        <f>VLOOKUP(A:A,[2]Данные_УА!$A:$BF,53,0)</f>
        <v>0</v>
      </c>
      <c r="AJ73" s="16">
        <f>VLOOKUP(A:A,[2]Данные_УА!$A:$BF,57,0)</f>
        <v>0</v>
      </c>
      <c r="AK73" s="17">
        <f>VLOOKUP(A:A,[2]Данные_УА!$A:$BF,38,0)</f>
        <v>4380</v>
      </c>
      <c r="AL73" s="17">
        <f>VLOOKUP(A:A,[2]Данные_УА!$A:$BF,42,0)</f>
        <v>0</v>
      </c>
      <c r="AM73" s="17">
        <f>VLOOKUP(A:A,[2]Данные_УА!$A:$BF,46,0)</f>
        <v>0</v>
      </c>
      <c r="AN73" s="17">
        <f>VLOOKUP(A:A,[2]Данные_УА!$A:$BF,50,0)</f>
        <v>4380</v>
      </c>
      <c r="AO73" s="17">
        <f>VLOOKUP(A:A,[2]Данные_УА!$A:$BF,54,0)</f>
        <v>0</v>
      </c>
      <c r="AP73" s="18">
        <f>VLOOKUP(A:A,[2]Данные_УА!$A:$BF,58,0)</f>
        <v>0</v>
      </c>
      <c r="AQ73" s="19">
        <f>VLOOKUP($A:$A,'[3]данные ру ТС'!$A:$CZ,22,0)</f>
        <v>983</v>
      </c>
      <c r="AR73" s="19">
        <f>VLOOKUP($A:$A,'[3]данные ру ТС'!$A:$CZ,27,0)</f>
        <v>0</v>
      </c>
      <c r="AS73" s="19">
        <f>VLOOKUP($A:$A,'[3]данные ру ТС'!$A:$CZ,32,0)</f>
        <v>0</v>
      </c>
      <c r="AT73" s="19">
        <f>VLOOKUP($A:$A,'[3]данные ру ТС'!$A:$CZ,33,0)</f>
        <v>983</v>
      </c>
      <c r="AU73" s="19">
        <f>VLOOKUP($A:$A,'[3]данные ру ТС'!$A:$CZ,38,0)</f>
        <v>956</v>
      </c>
      <c r="AV73" s="19">
        <f>VLOOKUP($A:$A,'[3]данные ру ТС'!$A:$CZ,43,0)</f>
        <v>0</v>
      </c>
      <c r="AW73" s="19">
        <f>VLOOKUP($A:$A,'[3]данные ру ТС'!$A:$CZ,48,0)</f>
        <v>0</v>
      </c>
      <c r="AX73" s="19">
        <f>VLOOKUP($A:$A,'[3]данные ру ТС'!$A:$CZ,49,0)</f>
        <v>956</v>
      </c>
      <c r="AY73" s="19">
        <f>VLOOKUP($A:$A,'[3]данные ру ТС'!$A:$CZ,54,0)</f>
        <v>1078</v>
      </c>
      <c r="AZ73" s="19">
        <f>VLOOKUP($A:$A,'[3]данные ру ТС'!$A:$CZ,59,0)</f>
        <v>0</v>
      </c>
      <c r="BA73" s="19">
        <f>VLOOKUP($A:$A,'[3]данные ру ТС'!$A:$CZ,64,0)</f>
        <v>0</v>
      </c>
      <c r="BB73" s="19">
        <f>VLOOKUP($A:$A,'[3]данные ру ТС'!$A:$CZ,65,0)</f>
        <v>1078</v>
      </c>
      <c r="BC73" s="19">
        <f>VLOOKUP($A:$A,'[3]данные ру ТС'!$A:$CZ,78,0)</f>
        <v>662</v>
      </c>
      <c r="BD73" s="19">
        <f>VLOOKUP($A:$A,'[3]данные ру ТС'!$A:$CZ,83,0)</f>
        <v>226</v>
      </c>
      <c r="BE73" s="19">
        <f>VLOOKUP($A:$A,'[3]данные ру ТС'!$A:$CZ,88,0)</f>
        <v>0</v>
      </c>
      <c r="BF73" s="19">
        <f>VLOOKUP($A:$A,'[3]данные ру ТС'!$A:$CZ,89,0)</f>
        <v>888</v>
      </c>
      <c r="BG73" s="19">
        <f>VLOOKUP($A:$A,'[3]данные ру ТС'!$A:$FD,126,0)</f>
        <v>1556</v>
      </c>
      <c r="BH73" s="19">
        <f>VLOOKUP($A:$A,'[3]данные ру ТС'!$A:$FD,127,0)</f>
        <v>0</v>
      </c>
      <c r="BI73" s="19">
        <f>VLOOKUP($A:$A,'[3]данные ру ТС'!$A:$FD,128,0)</f>
        <v>0</v>
      </c>
      <c r="BJ73" s="19">
        <f>VLOOKUP($A:$A,'[3]данные ру ТС'!$A:$FD,129,0)</f>
        <v>1556</v>
      </c>
      <c r="BK73" s="19">
        <f>VLOOKUP($A:$A,'[3]данные ру ТС'!$A:$FD,142,0)</f>
        <v>426</v>
      </c>
      <c r="BL73" s="19">
        <f>VLOOKUP($A:$A,'[3]данные ру ТС'!$A:$FD,155,0)</f>
        <v>0</v>
      </c>
      <c r="BM73" s="19">
        <f>VLOOKUP($A:$A,'[3]данные ру ТС'!$A:$FW,168,0)</f>
        <v>0</v>
      </c>
      <c r="BN73" s="19">
        <f>Таблица2[[#This Row],[ЛТС 2022 (факт)]]+Таблица2[[#This Row],[ПТС 2022 (факт)]]+Таблица2[[#This Row],[ГТС 2022 (факт)]]</f>
        <v>426</v>
      </c>
      <c r="BO73" s="20">
        <f>VLOOKUP($A:$A,'[3]данные ру ФЛ'!$A:$DL,27,0)</f>
        <v>2916</v>
      </c>
      <c r="BP73" s="20">
        <f>VLOOKUP($A:$A,'[3]данные ру ФЛ'!$A:$DL,40,0)</f>
        <v>2854</v>
      </c>
      <c r="BQ73" s="20">
        <f>VLOOKUP($A:$A,'[3]данные ру ФЛ'!$A:$DL,53,0)</f>
        <v>2660</v>
      </c>
      <c r="BR73" s="20">
        <f>VLOOKUP($A:$A,'[3]данные ру ФЛ'!$A:$DL,74,0)</f>
        <v>2626</v>
      </c>
      <c r="BS73" s="20">
        <f>VLOOKUP($A:$A,'[3]данные ру ФЛ'!$A:$DL,95,0)</f>
        <v>183821</v>
      </c>
      <c r="BT73" s="20">
        <f>VLOOKUP($A:$A,'[3]данные ру ФЛ'!$A:$DL,116,0)</f>
        <v>1248</v>
      </c>
      <c r="BU73" s="21">
        <f>VLOOKUP($A:$A,'[3]данные ру Грузы'!$A:$CR,31,0)</f>
        <v>723810.451</v>
      </c>
      <c r="BV73" s="21">
        <f>VLOOKUP($A:$A,'[3]данные ру Грузы'!$A:$CR,44,0)</f>
        <v>743636.41599999997</v>
      </c>
      <c r="BW73" s="21">
        <f>VLOOKUP($A:$A,'[3]данные ру Грузы'!$A:$CR,57,0)</f>
        <v>607897.924</v>
      </c>
      <c r="BX73" s="21">
        <f>VLOOKUP($A:$A,'[3]данные ру Грузы'!$A:$CR,70,0)</f>
        <v>662049.17200000002</v>
      </c>
      <c r="BY73" s="21">
        <f>VLOOKUP($A:$A,'[3]данные ру Грузы'!$A:$CR,83,0)</f>
        <v>797653.62800000003</v>
      </c>
      <c r="BZ73" s="21">
        <f>VLOOKUP($A:$A,'[3]данные ру Грузы'!$A:$CR,96,0)</f>
        <v>268761.31199999998</v>
      </c>
      <c r="CA73" s="22" t="str">
        <f>VLOOKUP(A:A,[2]Данные_УА!$A:$BO,60,0)</f>
        <v>да</v>
      </c>
      <c r="CB73" s="23" t="str">
        <f>VLOOKUP(A:A,[2]Данные_УА!$A:$BO,61,0)</f>
        <v>да</v>
      </c>
      <c r="CC73" s="23" t="str">
        <f>VLOOKUP(A:A,[2]Данные_УА!$A:$BO,62,0)</f>
        <v>нет</v>
      </c>
      <c r="CD73" s="23" t="str">
        <f>VLOOKUP(A:A,[2]Данные_УА!$A:$BO,63,0)</f>
        <v>да</v>
      </c>
      <c r="CE73" s="23" t="str">
        <f>VLOOKUP(A:A,[2]Данные_УА!$A:$BO,64,0)</f>
        <v>да</v>
      </c>
      <c r="CF73" s="23" t="str">
        <f>VLOOKUP(A:A,[2]Данные_УА!$A:$BO,65,0)</f>
        <v>нет</v>
      </c>
    </row>
    <row r="74" spans="1:84" s="12" customFormat="1" ht="11.25" x14ac:dyDescent="0.2">
      <c r="A74" s="12" t="s">
        <v>249</v>
      </c>
      <c r="B74" s="12" t="str">
        <f>VLOOKUP(A:A,[1]Перечень_ПП!$A:$X,3,0)</f>
        <v>Северо-Кавказский</v>
      </c>
      <c r="C74" s="13" t="str">
        <f>VLOOKUP(A:A,[1]Перечень_ПП!$A:$X,4,0)</f>
        <v>АПП</v>
      </c>
      <c r="D74" s="13" t="str">
        <f>VLOOKUP(A:A,[1]Перечень_ПП!$A:$X,5,0)</f>
        <v>ДАПП ПУП</v>
      </c>
      <c r="E74" s="12" t="str">
        <f>VLOOKUP(A:A,[1]Перечень_ПП!$A:$X,6,0)</f>
        <v>Гарах</v>
      </c>
      <c r="F74" s="12" t="str">
        <f>VLOOKUP(A:A,[1]Перечень_ПП!$A:$X,23,0)</f>
        <v>установлен</v>
      </c>
      <c r="G74" s="13" t="str">
        <f>VLOOKUP(A:A,[1]Перечень_ПП!$A:$X,21,0)</f>
        <v>да</v>
      </c>
      <c r="H74" s="13" t="s">
        <v>524</v>
      </c>
      <c r="I74" s="14" t="str">
        <f>VLOOKUP(A:A,[1]Перечень_ПП!$A:$X,22,0)</f>
        <v>функционирует</v>
      </c>
      <c r="J74" s="15" t="str">
        <f>VLOOKUP(A:A,[2]Данные_УА!$A:$BF,24,0)</f>
        <v>с 09.00 до 17.00</v>
      </c>
      <c r="K74" s="13" t="str">
        <f>VLOOKUP(A:A,[1]Перечень_ПП!$A:$X,7,0)</f>
        <v>автомобильный</v>
      </c>
      <c r="L74" s="13" t="str">
        <f>VLOOKUP(A:A,[1]Перечень_ПП!$A:$X,8,0)</f>
        <v>не определен</v>
      </c>
      <c r="M74" s="13" t="str">
        <f>VLOOKUP(A:A,[1]Перечень_ПП!$A:$X,9,0)</f>
        <v>не определен</v>
      </c>
      <c r="N74" s="13" t="str">
        <f>VLOOKUP(A:A,[1]Перечень_ПП!$A:$X,10,0)</f>
        <v>постоянный</v>
      </c>
      <c r="O74" s="13" t="str">
        <f>VLOOKUP(A:A,[1]Перечень_ПП!$A:$X,11,0)</f>
        <v>двусторонний</v>
      </c>
      <c r="P74" s="13" t="str">
        <f>VLOOKUP(A:A,[1]Перечень_ПП!$A:$X,12,0)</f>
        <v>упрощенный</v>
      </c>
      <c r="Q74" s="13" t="str">
        <f>VLOOKUP(A:A,[1]Перечень_ПП!$A:$X,13,0)</f>
        <v>нет</v>
      </c>
      <c r="R74" s="13" t="str">
        <f>VLOOKUP(A:A,[1]Перечень_ПП!$A:$X,14,0)</f>
        <v>нет</v>
      </c>
      <c r="S74" s="13" t="str">
        <f>VLOOKUP(A:A,[1]Перечень_ПП!$A:$X,15,0)</f>
        <v>нет</v>
      </c>
      <c r="T74" s="13" t="str">
        <f>VLOOKUP(A:A,[1]Перечень_ПП!$A:$X,16,0)</f>
        <v>Азербайджанская Республика</v>
      </c>
      <c r="U74" s="12" t="str">
        <f>VLOOKUP(A:A,[1]Перечень_ПП!$A:$X,17,0)</f>
        <v>Зухул</v>
      </c>
      <c r="V74" s="13" t="str">
        <f>VLOOKUP(A:A,[1]Перечень_ПП!$A:$X,18,0)</f>
        <v>СКФО</v>
      </c>
      <c r="W74" s="12" t="str">
        <f>VLOOKUP(A:A,[1]Перечень_ПП!$A:$X,19,0)</f>
        <v>Республика Дагестан</v>
      </c>
      <c r="X74" s="14" t="str">
        <f>VLOOKUP(A:A,[1]Перечень_ПП!$A:$X,20,0)</f>
        <v>Республика Дагестан, Магарамкентский район, с. Гарах</v>
      </c>
      <c r="Y74" s="14" t="str">
        <f>VLOOKUP(A:A,[2]ДОРОГИ!$A:$BX,24,0)</f>
        <v>региональная</v>
      </c>
      <c r="Z74" s="14" t="str">
        <f>VLOOKUP(A:A,[2]ДОРОГИ!$A:$BX,25,0)</f>
        <v>Магарамкент-Ахты-Рутул</v>
      </c>
      <c r="AA74" s="16" t="str">
        <f>VLOOKUP($A:$A,'[3]данные ру Грузы'!$A:$CC,10,0)</f>
        <v>Группа С</v>
      </c>
      <c r="AB74" s="16">
        <f>VLOOKUP($A:$A,'[3]данные ру Грузы'!$A:$CC,11,0)</f>
        <v>230</v>
      </c>
      <c r="AC74" s="16" t="str">
        <f>VLOOKUP($A:$A,'[3]данные ру Грузы'!$A:$CC,13,0)</f>
        <v>Западный</v>
      </c>
      <c r="AD74" s="16" t="str">
        <f>VLOOKUP($A:$A,'[3]данные ру Грузы'!$A:$CC,12,0)</f>
        <v>Север-Юг</v>
      </c>
      <c r="AE74" s="16">
        <f>VLOOKUP(A:A,[2]Данные_УА!$A:$BF,37,0)</f>
        <v>0</v>
      </c>
      <c r="AF74" s="16">
        <f>VLOOKUP(A:A,[2]Данные_УА!$A:$BF,41,0)</f>
        <v>0</v>
      </c>
      <c r="AG74" s="16">
        <f>VLOOKUP(A:A,[2]Данные_УА!$A:$BF,45,0)</f>
        <v>0</v>
      </c>
      <c r="AH74" s="16">
        <f>VLOOKUP(A:A,[2]Данные_УА!$A:$BF,49,0)</f>
        <v>0</v>
      </c>
      <c r="AI74" s="16">
        <f>VLOOKUP(A:A,[2]Данные_УА!$A:$BF,53,0)</f>
        <v>0</v>
      </c>
      <c r="AJ74" s="16">
        <f>VLOOKUP(A:A,[2]Данные_УА!$A:$BF,57,0)</f>
        <v>0</v>
      </c>
      <c r="AK74" s="17">
        <f>VLOOKUP(A:A,[2]Данные_УА!$A:$BF,38,0)</f>
        <v>0</v>
      </c>
      <c r="AL74" s="17">
        <f>VLOOKUP(A:A,[2]Данные_УА!$A:$BF,42,0)</f>
        <v>0</v>
      </c>
      <c r="AM74" s="17">
        <f>VLOOKUP(A:A,[2]Данные_УА!$A:$BF,46,0)</f>
        <v>0</v>
      </c>
      <c r="AN74" s="17">
        <f>VLOOKUP(A:A,[2]Данные_УА!$A:$BF,50,0)</f>
        <v>0</v>
      </c>
      <c r="AO74" s="17">
        <f>VLOOKUP(A:A,[2]Данные_УА!$A:$BF,54,0)</f>
        <v>0</v>
      </c>
      <c r="AP74" s="18">
        <f>VLOOKUP(A:A,[2]Данные_УА!$A:$BF,58,0)</f>
        <v>0</v>
      </c>
      <c r="AQ74" s="19">
        <f>VLOOKUP($A:$A,'[3]данные ру ТС'!$A:$CZ,22,0)</f>
        <v>0</v>
      </c>
      <c r="AR74" s="19">
        <f>VLOOKUP($A:$A,'[3]данные ру ТС'!$A:$CZ,27,0)</f>
        <v>0</v>
      </c>
      <c r="AS74" s="19">
        <f>VLOOKUP($A:$A,'[3]данные ру ТС'!$A:$CZ,32,0)</f>
        <v>0</v>
      </c>
      <c r="AT74" s="19">
        <f>VLOOKUP($A:$A,'[3]данные ру ТС'!$A:$CZ,33,0)</f>
        <v>0</v>
      </c>
      <c r="AU74" s="19">
        <f>VLOOKUP($A:$A,'[3]данные ру ТС'!$A:$CZ,38,0)</f>
        <v>0</v>
      </c>
      <c r="AV74" s="19">
        <f>VLOOKUP($A:$A,'[3]данные ру ТС'!$A:$CZ,43,0)</f>
        <v>0</v>
      </c>
      <c r="AW74" s="19">
        <f>VLOOKUP($A:$A,'[3]данные ру ТС'!$A:$CZ,48,0)</f>
        <v>0</v>
      </c>
      <c r="AX74" s="19">
        <f>VLOOKUP($A:$A,'[3]данные ру ТС'!$A:$CZ,49,0)</f>
        <v>0</v>
      </c>
      <c r="AY74" s="19">
        <f>VLOOKUP($A:$A,'[3]данные ру ТС'!$A:$CZ,54,0)</f>
        <v>0</v>
      </c>
      <c r="AZ74" s="19">
        <f>VLOOKUP($A:$A,'[3]данные ру ТС'!$A:$CZ,59,0)</f>
        <v>0</v>
      </c>
      <c r="BA74" s="19">
        <f>VLOOKUP($A:$A,'[3]данные ру ТС'!$A:$CZ,64,0)</f>
        <v>0</v>
      </c>
      <c r="BB74" s="19">
        <f>VLOOKUP($A:$A,'[3]данные ру ТС'!$A:$CZ,65,0)</f>
        <v>0</v>
      </c>
      <c r="BC74" s="19">
        <f>VLOOKUP($A:$A,'[3]данные ру ТС'!$A:$CZ,78,0)</f>
        <v>0</v>
      </c>
      <c r="BD74" s="19">
        <f>VLOOKUP($A:$A,'[3]данные ру ТС'!$A:$CZ,83,0)</f>
        <v>0</v>
      </c>
      <c r="BE74" s="19">
        <f>VLOOKUP($A:$A,'[3]данные ру ТС'!$A:$CZ,88,0)</f>
        <v>0</v>
      </c>
      <c r="BF74" s="19">
        <f>VLOOKUP($A:$A,'[3]данные ру ТС'!$A:$CZ,89,0)</f>
        <v>0</v>
      </c>
      <c r="BG74" s="19">
        <f>VLOOKUP($A:$A,'[3]данные ру ТС'!$A:$FD,126,0)</f>
        <v>0</v>
      </c>
      <c r="BH74" s="19">
        <f>VLOOKUP($A:$A,'[3]данные ру ТС'!$A:$FD,127,0)</f>
        <v>0</v>
      </c>
      <c r="BI74" s="19">
        <f>VLOOKUP($A:$A,'[3]данные ру ТС'!$A:$FD,128,0)</f>
        <v>0</v>
      </c>
      <c r="BJ74" s="19">
        <f>VLOOKUP($A:$A,'[3]данные ру ТС'!$A:$FD,129,0)</f>
        <v>0</v>
      </c>
      <c r="BK74" s="19">
        <f>VLOOKUP($A:$A,'[3]данные ру ТС'!$A:$FD,142,0)</f>
        <v>0</v>
      </c>
      <c r="BL74" s="19">
        <f>VLOOKUP($A:$A,'[3]данные ру ТС'!$A:$FD,155,0)</f>
        <v>0</v>
      </c>
      <c r="BM74" s="19">
        <f>VLOOKUP($A:$A,'[3]данные ру ТС'!$A:$FW,168,0)</f>
        <v>4</v>
      </c>
      <c r="BN74" s="19">
        <f>Таблица2[[#This Row],[ЛТС 2022 (факт)]]+Таблица2[[#This Row],[ПТС 2022 (факт)]]+Таблица2[[#This Row],[ГТС 2022 (факт)]]</f>
        <v>4</v>
      </c>
      <c r="BO74" s="20">
        <f>VLOOKUP($A:$A,'[3]данные ру ФЛ'!$A:$DL,27,0)</f>
        <v>31674</v>
      </c>
      <c r="BP74" s="20">
        <f>VLOOKUP($A:$A,'[3]данные ру ФЛ'!$A:$DL,40,0)</f>
        <v>32713</v>
      </c>
      <c r="BQ74" s="20">
        <f>VLOOKUP($A:$A,'[3]данные ру ФЛ'!$A:$DL,53,0)</f>
        <v>27337</v>
      </c>
      <c r="BR74" s="20">
        <f>VLOOKUP($A:$A,'[3]данные ру ФЛ'!$A:$DL,74,0)</f>
        <v>3993</v>
      </c>
      <c r="BS74" s="20">
        <f>VLOOKUP($A:$A,'[3]данные ру ФЛ'!$A:$DL,95,0)</f>
        <v>0</v>
      </c>
      <c r="BT74" s="20">
        <f>VLOOKUP($A:$A,'[3]данные ру ФЛ'!$A:$DL,116,0)</f>
        <v>12</v>
      </c>
      <c r="BU74" s="21">
        <f>VLOOKUP($A:$A,'[3]данные ру Грузы'!$A:$CR,31,0)</f>
        <v>0</v>
      </c>
      <c r="BV74" s="21">
        <f>VLOOKUP($A:$A,'[3]данные ру Грузы'!$A:$CR,44,0)</f>
        <v>0</v>
      </c>
      <c r="BW74" s="21">
        <f>VLOOKUP($A:$A,'[3]данные ру Грузы'!$A:$CR,57,0)</f>
        <v>0</v>
      </c>
      <c r="BX74" s="21">
        <f>VLOOKUP($A:$A,'[3]данные ру Грузы'!$A:$CR,70,0)</f>
        <v>0</v>
      </c>
      <c r="BY74" s="21">
        <f>VLOOKUP($A:$A,'[3]данные ру Грузы'!$A:$CR,83,0)</f>
        <v>0</v>
      </c>
      <c r="BZ74" s="21">
        <f>VLOOKUP($A:$A,'[3]данные ру Грузы'!$A:$CR,96,0)</f>
        <v>0</v>
      </c>
      <c r="CA74" s="22" t="str">
        <f>VLOOKUP(A:A,[2]Данные_УА!$A:$BO,60,0)</f>
        <v>да</v>
      </c>
      <c r="CB74" s="23" t="str">
        <f>VLOOKUP(A:A,[2]Данные_УА!$A:$BO,61,0)</f>
        <v>да</v>
      </c>
      <c r="CC74" s="23" t="str">
        <f>VLOOKUP(A:A,[2]Данные_УА!$A:$BO,62,0)</f>
        <v>да</v>
      </c>
      <c r="CD74" s="23" t="str">
        <f>VLOOKUP(A:A,[2]Данные_УА!$A:$BO,63,0)</f>
        <v>да</v>
      </c>
      <c r="CE74" s="23" t="str">
        <f>VLOOKUP(A:A,[2]Данные_УА!$A:$BO,64,0)</f>
        <v>да</v>
      </c>
      <c r="CF74" s="23" t="str">
        <f>VLOOKUP(A:A,[2]Данные_УА!$A:$BO,65,0)</f>
        <v>да</v>
      </c>
    </row>
    <row r="75" spans="1:84" s="12" customFormat="1" ht="11.25" x14ac:dyDescent="0.2">
      <c r="A75" s="24" t="s">
        <v>17</v>
      </c>
      <c r="B75" s="25" t="str">
        <f>VLOOKUP(A:A,[1]Перечень_ПП!$A:$X,3,0)</f>
        <v>Белгородский</v>
      </c>
      <c r="C75" s="26" t="str">
        <f>VLOOKUP(A:A,[1]Перечень_ПП!$A:$X,4,0)</f>
        <v>ЖДПП</v>
      </c>
      <c r="D75" s="26" t="str">
        <f>VLOOKUP(A:A,[1]Перечень_ПП!$A:$X,5,0)</f>
        <v>ЖДПП</v>
      </c>
      <c r="E75" s="25" t="str">
        <f>VLOOKUP(A:A,[1]Перечень_ПП!$A:$X,6,0)</f>
        <v>Гартмашевка</v>
      </c>
      <c r="F75" s="25" t="str">
        <f>VLOOKUP(A:A,[1]Перечень_ПП!$A:$X,23,0)</f>
        <v>установлен</v>
      </c>
      <c r="G75" s="26" t="str">
        <f>VLOOKUP(A:A,[1]Перечень_ПП!$A:$X,21,0)</f>
        <v>нет</v>
      </c>
      <c r="H75" s="26" t="s">
        <v>524</v>
      </c>
      <c r="I75" s="14" t="str">
        <f>VLOOKUP(A:A,[1]Перечень_ПП!$A:$X,22,0)</f>
        <v>Пункт пропуска не обустроен, так как решение о целесообразности функционирования не принято, в том числе сопредельным государством. Инфраструктура пункта пропуск на сопредельной территории отсутствует</v>
      </c>
      <c r="J75" s="15" t="str">
        <f>VLOOKUP(A:A,[2]Данные_УА!$A:$BF,24,0)</f>
        <v>не определен</v>
      </c>
      <c r="K75" s="26" t="str">
        <f>VLOOKUP(A:A,[1]Перечень_ПП!$A:$X,7,0)</f>
        <v>железнодорожный</v>
      </c>
      <c r="L75" s="26" t="str">
        <f>VLOOKUP(A:A,[1]Перечень_ПП!$A:$X,8,0)</f>
        <v>не определен</v>
      </c>
      <c r="M75" s="26" t="str">
        <f>VLOOKUP(A:A,[1]Перечень_ПП!$A:$X,9,0)</f>
        <v>не определен</v>
      </c>
      <c r="N75" s="26" t="str">
        <f>VLOOKUP(A:A,[1]Перечень_ПП!$A:$X,10,0)</f>
        <v>не определен</v>
      </c>
      <c r="O75" s="26" t="str">
        <f>VLOOKUP(A:A,[1]Перечень_ПП!$A:$X,11,0)</f>
        <v>двусторонний</v>
      </c>
      <c r="P75" s="26" t="str">
        <f>VLOOKUP(A:A,[1]Перечень_ПП!$A:$X,12,0)</f>
        <v>не определен</v>
      </c>
      <c r="Q75" s="26" t="str">
        <f>VLOOKUP(A:A,[1]Перечень_ПП!$A:$X,13,0)</f>
        <v>нет</v>
      </c>
      <c r="R75" s="26" t="str">
        <f>VLOOKUP(A:A,[1]Перечень_ПП!$A:$X,14,0)</f>
        <v>нет</v>
      </c>
      <c r="S75" s="26" t="str">
        <f>VLOOKUP(A:A,[1]Перечень_ПП!$A:$X,15,0)</f>
        <v>нет</v>
      </c>
      <c r="T75" s="13" t="str">
        <f>VLOOKUP(A:A,[1]Перечень_ПП!$A:$X,16,0)</f>
        <v>не применимо (ЛНР)</v>
      </c>
      <c r="U75" s="12" t="str">
        <f>VLOOKUP(A:A,[1]Перечень_ПП!$A:$X,17,0)</f>
        <v>Зариновка</v>
      </c>
      <c r="V75" s="26" t="str">
        <f>VLOOKUP(A:A,[1]Перечень_ПП!$A:$X,18,0)</f>
        <v>ЦФО</v>
      </c>
      <c r="W75" s="12" t="str">
        <f>VLOOKUP(A:A,[1]Перечень_ПП!$A:$X,19,0)</f>
        <v>Воронежская область</v>
      </c>
      <c r="X75" s="14" t="str">
        <f>VLOOKUP(A:A,[1]Перечень_ПП!$A:$X,20,0)</f>
        <v>не определен</v>
      </c>
      <c r="Y75" s="14">
        <f>VLOOKUP(A:A,[2]ДОРОГИ!$A:$BX,24,0)</f>
        <v>0</v>
      </c>
      <c r="Z75" s="14">
        <f>VLOOKUP(A:A,[2]ДОРОГИ!$A:$BX,25,0)</f>
        <v>0</v>
      </c>
      <c r="AA75" s="16" t="str">
        <f>VLOOKUP($A:$A,'[3]данные ру Грузы'!$A:$CC,10,0)</f>
        <v>не определена</v>
      </c>
      <c r="AB75" s="16">
        <f>VLOOKUP($A:$A,'[3]данные ру Грузы'!$A:$CC,11,0)</f>
        <v>362</v>
      </c>
      <c r="AC75" s="16" t="str">
        <f>VLOOKUP($A:$A,'[3]данные ру Грузы'!$A:$CC,13,0)</f>
        <v>Сухопутный</v>
      </c>
      <c r="AD75" s="16" t="str">
        <f>VLOOKUP($A:$A,'[3]данные ру Грузы'!$A:$CC,12,0)</f>
        <v>Западный</v>
      </c>
      <c r="AE75" s="16">
        <f>VLOOKUP(A:A,[2]Данные_УА!$A:$BF,37,0)</f>
        <v>0</v>
      </c>
      <c r="AF75" s="16">
        <f>VLOOKUP(A:A,[2]Данные_УА!$A:$BF,41,0)</f>
        <v>0</v>
      </c>
      <c r="AG75" s="16">
        <f>VLOOKUP(A:A,[2]Данные_УА!$A:$BF,45,0)</f>
        <v>0</v>
      </c>
      <c r="AH75" s="16">
        <f>VLOOKUP(A:A,[2]Данные_УА!$A:$BF,49,0)</f>
        <v>0</v>
      </c>
      <c r="AI75" s="16">
        <f>VLOOKUP(A:A,[2]Данные_УА!$A:$BF,53,0)</f>
        <v>0</v>
      </c>
      <c r="AJ75" s="16">
        <f>VLOOKUP(A:A,[2]Данные_УА!$A:$BF,57,0)</f>
        <v>0</v>
      </c>
      <c r="AK75" s="17">
        <f>VLOOKUP(A:A,[2]Данные_УА!$A:$BF,38,0)</f>
        <v>0</v>
      </c>
      <c r="AL75" s="17">
        <f>VLOOKUP(A:A,[2]Данные_УА!$A:$BF,42,0)</f>
        <v>0</v>
      </c>
      <c r="AM75" s="17">
        <f>VLOOKUP(A:A,[2]Данные_УА!$A:$BF,46,0)</f>
        <v>0</v>
      </c>
      <c r="AN75" s="17">
        <f>VLOOKUP(A:A,[2]Данные_УА!$A:$BF,50,0)</f>
        <v>0</v>
      </c>
      <c r="AO75" s="17">
        <f>VLOOKUP(A:A,[2]Данные_УА!$A:$BF,54,0)</f>
        <v>0</v>
      </c>
      <c r="AP75" s="18">
        <f>VLOOKUP(A:A,[2]Данные_УА!$A:$BF,58,0)</f>
        <v>0</v>
      </c>
      <c r="AQ75" s="19">
        <f>VLOOKUP($A:$A,'[3]данные ру ТС'!$A:$CZ,22,0)</f>
        <v>0</v>
      </c>
      <c r="AR75" s="19">
        <f>VLOOKUP($A:$A,'[3]данные ру ТС'!$A:$CZ,27,0)</f>
        <v>0</v>
      </c>
      <c r="AS75" s="19">
        <f>VLOOKUP($A:$A,'[3]данные ру ТС'!$A:$CZ,32,0)</f>
        <v>0</v>
      </c>
      <c r="AT75" s="19">
        <f>VLOOKUP($A:$A,'[3]данные ру ТС'!$A:$CZ,33,0)</f>
        <v>0</v>
      </c>
      <c r="AU75" s="19">
        <f>VLOOKUP($A:$A,'[3]данные ру ТС'!$A:$CZ,38,0)</f>
        <v>0</v>
      </c>
      <c r="AV75" s="19">
        <f>VLOOKUP($A:$A,'[3]данные ру ТС'!$A:$CZ,43,0)</f>
        <v>0</v>
      </c>
      <c r="AW75" s="19">
        <f>VLOOKUP($A:$A,'[3]данные ру ТС'!$A:$CZ,48,0)</f>
        <v>0</v>
      </c>
      <c r="AX75" s="19">
        <f>VLOOKUP($A:$A,'[3]данные ру ТС'!$A:$CZ,49,0)</f>
        <v>0</v>
      </c>
      <c r="AY75" s="19">
        <f>VLOOKUP($A:$A,'[3]данные ру ТС'!$A:$CZ,54,0)</f>
        <v>0</v>
      </c>
      <c r="AZ75" s="19">
        <f>VLOOKUP($A:$A,'[3]данные ру ТС'!$A:$CZ,59,0)</f>
        <v>0</v>
      </c>
      <c r="BA75" s="19">
        <f>VLOOKUP($A:$A,'[3]данные ру ТС'!$A:$CZ,64,0)</f>
        <v>0</v>
      </c>
      <c r="BB75" s="19">
        <f>VLOOKUP($A:$A,'[3]данные ру ТС'!$A:$CZ,65,0)</f>
        <v>0</v>
      </c>
      <c r="BC75" s="19">
        <f>VLOOKUP($A:$A,'[3]данные ру ТС'!$A:$CZ,78,0)</f>
        <v>0</v>
      </c>
      <c r="BD75" s="19">
        <f>VLOOKUP($A:$A,'[3]данные ру ТС'!$A:$CZ,83,0)</f>
        <v>0</v>
      </c>
      <c r="BE75" s="19">
        <f>VLOOKUP($A:$A,'[3]данные ру ТС'!$A:$CZ,88,0)</f>
        <v>0</v>
      </c>
      <c r="BF75" s="19">
        <f>VLOOKUP($A:$A,'[3]данные ру ТС'!$A:$CZ,89,0)</f>
        <v>0</v>
      </c>
      <c r="BG75" s="19">
        <f>VLOOKUP($A:$A,'[3]данные ру ТС'!$A:$FD,126,0)</f>
        <v>0</v>
      </c>
      <c r="BH75" s="19">
        <f>VLOOKUP($A:$A,'[3]данные ру ТС'!$A:$FD,127,0)</f>
        <v>0</v>
      </c>
      <c r="BI75" s="19">
        <f>VLOOKUP($A:$A,'[3]данные ру ТС'!$A:$FD,128,0)</f>
        <v>0</v>
      </c>
      <c r="BJ75" s="19">
        <f>VLOOKUP($A:$A,'[3]данные ру ТС'!$A:$FD,129,0)</f>
        <v>0</v>
      </c>
      <c r="BK75" s="19">
        <f>VLOOKUP($A:$A,'[3]данные ру ТС'!$A:$FD,142,0)</f>
        <v>0</v>
      </c>
      <c r="BL75" s="19">
        <f>VLOOKUP($A:$A,'[3]данные ру ТС'!$A:$FD,155,0)</f>
        <v>0</v>
      </c>
      <c r="BM75" s="19">
        <f>VLOOKUP($A:$A,'[3]данные ру ТС'!$A:$FW,168,0)</f>
        <v>0</v>
      </c>
      <c r="BN75" s="19">
        <f>Таблица2[[#This Row],[ЛТС 2022 (факт)]]+Таблица2[[#This Row],[ПТС 2022 (факт)]]+Таблица2[[#This Row],[ГТС 2022 (факт)]]</f>
        <v>0</v>
      </c>
      <c r="BO75" s="20">
        <f>VLOOKUP($A:$A,'[3]данные ру ФЛ'!$A:$DL,27,0)</f>
        <v>0</v>
      </c>
      <c r="BP75" s="20">
        <f>VLOOKUP($A:$A,'[3]данные ру ФЛ'!$A:$DL,40,0)</f>
        <v>0</v>
      </c>
      <c r="BQ75" s="20">
        <f>VLOOKUP($A:$A,'[3]данные ру ФЛ'!$A:$DL,53,0)</f>
        <v>0</v>
      </c>
      <c r="BR75" s="20">
        <f>VLOOKUP($A:$A,'[3]данные ру ФЛ'!$A:$DL,74,0)</f>
        <v>0</v>
      </c>
      <c r="BS75" s="20">
        <f>VLOOKUP($A:$A,'[3]данные ру ФЛ'!$A:$DL,95,0)</f>
        <v>0</v>
      </c>
      <c r="BT75" s="20">
        <f>VLOOKUP($A:$A,'[3]данные ру ФЛ'!$A:$DL,116,0)</f>
        <v>0</v>
      </c>
      <c r="BU75" s="21">
        <f>VLOOKUP($A:$A,'[3]данные ру Грузы'!$A:$CR,31,0)</f>
        <v>0</v>
      </c>
      <c r="BV75" s="21">
        <f>VLOOKUP($A:$A,'[3]данные ру Грузы'!$A:$CR,44,0)</f>
        <v>0</v>
      </c>
      <c r="BW75" s="21">
        <f>VLOOKUP($A:$A,'[3]данные ру Грузы'!$A:$CR,57,0)</f>
        <v>0</v>
      </c>
      <c r="BX75" s="21">
        <f>VLOOKUP($A:$A,'[3]данные ру Грузы'!$A:$CR,70,0)</f>
        <v>0</v>
      </c>
      <c r="BY75" s="21">
        <f>VLOOKUP($A:$A,'[3]данные ру Грузы'!$A:$CR,83,0)</f>
        <v>0</v>
      </c>
      <c r="BZ75" s="21">
        <f>VLOOKUP($A:$A,'[3]данные ру Грузы'!$A:$CR,96,0)</f>
        <v>0</v>
      </c>
      <c r="CA75" s="22" t="str">
        <f>VLOOKUP(A:A,[2]Данные_УА!$A:$BO,60,0)</f>
        <v>нет</v>
      </c>
      <c r="CB75" s="23" t="str">
        <f>VLOOKUP(A:A,[2]Данные_УА!$A:$BO,61,0)</f>
        <v>нет</v>
      </c>
      <c r="CC75" s="23" t="str">
        <f>VLOOKUP(A:A,[2]Данные_УА!$A:$BO,62,0)</f>
        <v>нет</v>
      </c>
      <c r="CD75" s="23" t="str">
        <f>VLOOKUP(A:A,[2]Данные_УА!$A:$BO,63,0)</f>
        <v>нет</v>
      </c>
      <c r="CE75" s="23" t="str">
        <f>VLOOKUP(A:A,[2]Данные_УА!$A:$BO,64,0)</f>
        <v>нет</v>
      </c>
      <c r="CF75" s="23" t="str">
        <f>VLOOKUP(A:A,[2]Данные_УА!$A:$BO,65,0)</f>
        <v>нет</v>
      </c>
    </row>
    <row r="76" spans="1:84" s="12" customFormat="1" ht="11.25" x14ac:dyDescent="0.2">
      <c r="A76" s="12" t="s">
        <v>263</v>
      </c>
      <c r="B76" s="12" t="str">
        <f>VLOOKUP(A:A,[1]Перечень_ПП!$A:$X,3,0)</f>
        <v>Сочинский</v>
      </c>
      <c r="C76" s="13" t="str">
        <f>VLOOKUP(A:A,[1]Перечень_ПП!$A:$X,4,0)</f>
        <v>ВПП</v>
      </c>
      <c r="D76" s="13" t="str">
        <f>VLOOKUP(A:A,[1]Перечень_ПП!$A:$X,5,0)</f>
        <v>ВПП</v>
      </c>
      <c r="E76" s="12" t="str">
        <f>VLOOKUP(A:A,[1]Перечень_ПП!$A:$X,6,0)</f>
        <v>Геленджик</v>
      </c>
      <c r="F76" s="12" t="str">
        <f>VLOOKUP(A:A,[1]Перечень_ПП!$A:$X,23,0)</f>
        <v>установлен</v>
      </c>
      <c r="G76" s="13" t="str">
        <f>VLOOKUP(A:A,[1]Перечень_ПП!$A:$X,21,0)</f>
        <v>нет</v>
      </c>
      <c r="H76" s="13" t="s">
        <v>523</v>
      </c>
      <c r="I76" s="14" t="str">
        <f>VLOOKUP(A:A,[1]Перечень_ПП!$A:$X,22,0)</f>
        <v>Пункт пропуска не обустраивался и не открывался установленным порядком. Пропуск осуществляется по особому решению Правительства РФ</v>
      </c>
      <c r="J76" s="15" t="str">
        <f>VLOOKUP(A:A,[2]Данные_УА!$A:$BF,24,0)</f>
        <v>не определен</v>
      </c>
      <c r="K76" s="13" t="str">
        <f>VLOOKUP(A:A,[1]Перечень_ПП!$A:$X,7,0)</f>
        <v>воздушный</v>
      </c>
      <c r="L76" s="13" t="str">
        <f>VLOOKUP(A:A,[1]Перечень_ПП!$A:$X,8,0)</f>
        <v>не определен</v>
      </c>
      <c r="M76" s="13" t="str">
        <f>VLOOKUP(A:A,[1]Перечень_ПП!$A:$X,9,0)</f>
        <v>грузо-пассажирский</v>
      </c>
      <c r="N76" s="13" t="str">
        <f>VLOOKUP(A:A,[1]Перечень_ПП!$A:$X,10,0)</f>
        <v>постоянный</v>
      </c>
      <c r="O76" s="13" t="str">
        <f>VLOOKUP(A:A,[1]Перечень_ПП!$A:$X,11,0)</f>
        <v>многосторонний</v>
      </c>
      <c r="P76" s="13" t="str">
        <f>VLOOKUP(A:A,[1]Перечень_ПП!$A:$X,12,0)</f>
        <v>не определен</v>
      </c>
      <c r="Q76" s="13" t="str">
        <f>VLOOKUP(A:A,[1]Перечень_ПП!$A:$X,13,0)</f>
        <v>нет</v>
      </c>
      <c r="R76" s="13" t="str">
        <f>VLOOKUP(A:A,[1]Перечень_ПП!$A:$X,14,0)</f>
        <v>нет</v>
      </c>
      <c r="S76" s="13" t="str">
        <f>VLOOKUP(A:A,[1]Перечень_ПП!$A:$X,15,0)</f>
        <v>нет</v>
      </c>
      <c r="T76" s="13" t="str">
        <f>VLOOKUP(A:A,[1]Перечень_ПП!$A:$X,16,0)</f>
        <v>не применимо</v>
      </c>
      <c r="U76" s="12" t="str">
        <f>VLOOKUP(A:A,[1]Перечень_ПП!$A:$X,17,0)</f>
        <v>не применимо</v>
      </c>
      <c r="V76" s="13" t="str">
        <f>VLOOKUP(A:A,[1]Перечень_ПП!$A:$X,18,0)</f>
        <v>ЮФО</v>
      </c>
      <c r="W76" s="12" t="str">
        <f>VLOOKUP(A:A,[1]Перечень_ПП!$A:$X,19,0)</f>
        <v>Краснодарский край</v>
      </c>
      <c r="X76" s="14" t="str">
        <f>VLOOKUP(A:A,[1]Перечень_ПП!$A:$X,20,0)</f>
        <v>не определен</v>
      </c>
      <c r="Y76" s="14">
        <f>VLOOKUP(A:A,[2]ДОРОГИ!$A:$BX,24,0)</f>
        <v>0</v>
      </c>
      <c r="Z76" s="14">
        <f>VLOOKUP(A:A,[2]ДОРОГИ!$A:$BX,25,0)</f>
        <v>0</v>
      </c>
      <c r="AA76" s="16" t="str">
        <f>VLOOKUP($A:$A,'[3]данные ру Грузы'!$A:$CC,10,0)</f>
        <v>Группа С</v>
      </c>
      <c r="AB76" s="16">
        <f>VLOOKUP($A:$A,'[3]данные ру Грузы'!$A:$CC,11,0)</f>
        <v>297</v>
      </c>
      <c r="AC76" s="16" t="str">
        <f>VLOOKUP($A:$A,'[3]данные ру Грузы'!$A:$CC,13,0)</f>
        <v>Не является признаком отнесения к МТК</v>
      </c>
      <c r="AD76" s="16" t="str">
        <f>VLOOKUP($A:$A,'[3]данные ру Грузы'!$A:$CC,12,0)</f>
        <v>Не является признаком отнесения к МТК</v>
      </c>
      <c r="AE76" s="16">
        <f>VLOOKUP(A:A,[2]Данные_УА!$A:$BF,37,0)</f>
        <v>0</v>
      </c>
      <c r="AF76" s="16">
        <f>VLOOKUP(A:A,[2]Данные_УА!$A:$BF,41,0)</f>
        <v>0</v>
      </c>
      <c r="AG76" s="16">
        <f>VLOOKUP(A:A,[2]Данные_УА!$A:$BF,45,0)</f>
        <v>0</v>
      </c>
      <c r="AH76" s="16">
        <f>VLOOKUP(A:A,[2]Данные_УА!$A:$BF,49,0)</f>
        <v>0</v>
      </c>
      <c r="AI76" s="16">
        <f>VLOOKUP(A:A,[2]Данные_УА!$A:$BF,53,0)</f>
        <v>0</v>
      </c>
      <c r="AJ76" s="16">
        <f>VLOOKUP(A:A,[2]Данные_УА!$A:$BF,57,0)</f>
        <v>0</v>
      </c>
      <c r="AK76" s="17">
        <f>VLOOKUP(A:A,[2]Данные_УА!$A:$BF,38,0)</f>
        <v>0</v>
      </c>
      <c r="AL76" s="17">
        <f>VLOOKUP(A:A,[2]Данные_УА!$A:$BF,42,0)</f>
        <v>0</v>
      </c>
      <c r="AM76" s="17">
        <f>VLOOKUP(A:A,[2]Данные_УА!$A:$BF,46,0)</f>
        <v>0</v>
      </c>
      <c r="AN76" s="17">
        <f>VLOOKUP(A:A,[2]Данные_УА!$A:$BF,50,0)</f>
        <v>0</v>
      </c>
      <c r="AO76" s="17">
        <f>VLOOKUP(A:A,[2]Данные_УА!$A:$BF,54,0)</f>
        <v>0</v>
      </c>
      <c r="AP76" s="18">
        <f>VLOOKUP(A:A,[2]Данные_УА!$A:$BF,58,0)</f>
        <v>0</v>
      </c>
      <c r="AQ76" s="19">
        <f>VLOOKUP($A:$A,'[3]данные ру ТС'!$A:$CZ,22,0)</f>
        <v>0</v>
      </c>
      <c r="AR76" s="19">
        <f>VLOOKUP($A:$A,'[3]данные ру ТС'!$A:$CZ,27,0)</f>
        <v>6</v>
      </c>
      <c r="AS76" s="19">
        <f>VLOOKUP($A:$A,'[3]данные ру ТС'!$A:$CZ,32,0)</f>
        <v>0</v>
      </c>
      <c r="AT76" s="19">
        <f>VLOOKUP($A:$A,'[3]данные ру ТС'!$A:$CZ,33,0)</f>
        <v>6</v>
      </c>
      <c r="AU76" s="19">
        <f>VLOOKUP($A:$A,'[3]данные ру ТС'!$A:$CZ,38,0)</f>
        <v>0</v>
      </c>
      <c r="AV76" s="19">
        <f>VLOOKUP($A:$A,'[3]данные ру ТС'!$A:$CZ,43,0)</f>
        <v>7</v>
      </c>
      <c r="AW76" s="19">
        <f>VLOOKUP($A:$A,'[3]данные ру ТС'!$A:$CZ,48,0)</f>
        <v>0</v>
      </c>
      <c r="AX76" s="19">
        <f>VLOOKUP($A:$A,'[3]данные ру ТС'!$A:$CZ,49,0)</f>
        <v>7</v>
      </c>
      <c r="AY76" s="19">
        <f>VLOOKUP($A:$A,'[3]данные ру ТС'!$A:$CZ,54,0)</f>
        <v>0</v>
      </c>
      <c r="AZ76" s="19">
        <f>VLOOKUP($A:$A,'[3]данные ру ТС'!$A:$CZ,59,0)</f>
        <v>9</v>
      </c>
      <c r="BA76" s="19">
        <f>VLOOKUP($A:$A,'[3]данные ру ТС'!$A:$CZ,64,0)</f>
        <v>0</v>
      </c>
      <c r="BB76" s="19">
        <f>VLOOKUP($A:$A,'[3]данные ру ТС'!$A:$CZ,65,0)</f>
        <v>9</v>
      </c>
      <c r="BC76" s="19">
        <f>VLOOKUP($A:$A,'[3]данные ру ТС'!$A:$CZ,78,0)</f>
        <v>0</v>
      </c>
      <c r="BD76" s="19">
        <f>VLOOKUP($A:$A,'[3]данные ру ТС'!$A:$CZ,83,0)</f>
        <v>1</v>
      </c>
      <c r="BE76" s="19">
        <f>VLOOKUP($A:$A,'[3]данные ру ТС'!$A:$CZ,88,0)</f>
        <v>0</v>
      </c>
      <c r="BF76" s="19">
        <f>VLOOKUP($A:$A,'[3]данные ру ТС'!$A:$CZ,89,0)</f>
        <v>1</v>
      </c>
      <c r="BG76" s="19">
        <f>VLOOKUP($A:$A,'[3]данные ру ТС'!$A:$FD,126,0)</f>
        <v>0</v>
      </c>
      <c r="BH76" s="19">
        <f>VLOOKUP($A:$A,'[3]данные ру ТС'!$A:$FD,127,0)</f>
        <v>0</v>
      </c>
      <c r="BI76" s="19">
        <f>VLOOKUP($A:$A,'[3]данные ру ТС'!$A:$FD,128,0)</f>
        <v>0</v>
      </c>
      <c r="BJ76" s="19">
        <f>VLOOKUP($A:$A,'[3]данные ру ТС'!$A:$FD,129,0)</f>
        <v>0</v>
      </c>
      <c r="BK76" s="19">
        <f>VLOOKUP($A:$A,'[3]данные ру ТС'!$A:$FD,142,0)</f>
        <v>0</v>
      </c>
      <c r="BL76" s="19">
        <f>VLOOKUP($A:$A,'[3]данные ру ТС'!$A:$FD,155,0)</f>
        <v>0</v>
      </c>
      <c r="BM76" s="19">
        <f>VLOOKUP($A:$A,'[3]данные ру ТС'!$A:$FW,168,0)</f>
        <v>0</v>
      </c>
      <c r="BN76" s="19">
        <f>Таблица2[[#This Row],[ЛТС 2022 (факт)]]+Таблица2[[#This Row],[ПТС 2022 (факт)]]+Таблица2[[#This Row],[ГТС 2022 (факт)]]</f>
        <v>0</v>
      </c>
      <c r="BO76" s="20">
        <f>VLOOKUP($A:$A,'[3]данные ру ФЛ'!$A:$DL,27,0)</f>
        <v>67</v>
      </c>
      <c r="BP76" s="20">
        <f>VLOOKUP($A:$A,'[3]данные ру ФЛ'!$A:$DL,40,0)</f>
        <v>176</v>
      </c>
      <c r="BQ76" s="20">
        <f>VLOOKUP($A:$A,'[3]данные ру ФЛ'!$A:$DL,53,0)</f>
        <v>90</v>
      </c>
      <c r="BR76" s="20">
        <f>VLOOKUP($A:$A,'[3]данные ру ФЛ'!$A:$DL,74,0)</f>
        <v>15</v>
      </c>
      <c r="BS76" s="20">
        <f>VLOOKUP($A:$A,'[3]данные ру ФЛ'!$A:$DL,95,0)</f>
        <v>0</v>
      </c>
      <c r="BT76" s="20">
        <f>VLOOKUP($A:$A,'[3]данные ру ФЛ'!$A:$DL,116,0)</f>
        <v>0</v>
      </c>
      <c r="BU76" s="21">
        <f>VLOOKUP($A:$A,'[3]данные ру Грузы'!$A:$CR,31,0)</f>
        <v>0</v>
      </c>
      <c r="BV76" s="21">
        <f>VLOOKUP($A:$A,'[3]данные ру Грузы'!$A:$CR,44,0)</f>
        <v>0</v>
      </c>
      <c r="BW76" s="21">
        <f>VLOOKUP($A:$A,'[3]данные ру Грузы'!$A:$CR,57,0)</f>
        <v>0</v>
      </c>
      <c r="BX76" s="21">
        <f>VLOOKUP($A:$A,'[3]данные ру Грузы'!$A:$CR,70,0)</f>
        <v>0</v>
      </c>
      <c r="BY76" s="21">
        <f>VLOOKUP($A:$A,'[3]данные ру Грузы'!$A:$CR,83,0)</f>
        <v>0</v>
      </c>
      <c r="BZ76" s="21">
        <f>VLOOKUP($A:$A,'[3]данные ру Грузы'!$A:$CR,96,0)</f>
        <v>0</v>
      </c>
      <c r="CA76" s="22" t="str">
        <f>VLOOKUP(A:A,[2]Данные_УА!$A:$BO,60,0)</f>
        <v>нет</v>
      </c>
      <c r="CB76" s="23" t="str">
        <f>VLOOKUP(A:A,[2]Данные_УА!$A:$BO,61,0)</f>
        <v>нет</v>
      </c>
      <c r="CC76" s="23" t="str">
        <f>VLOOKUP(A:A,[2]Данные_УА!$A:$BO,62,0)</f>
        <v>нет</v>
      </c>
      <c r="CD76" s="23" t="str">
        <f>VLOOKUP(A:A,[2]Данные_УА!$A:$BO,63,0)</f>
        <v>нет</v>
      </c>
      <c r="CE76" s="23" t="str">
        <f>VLOOKUP(A:A,[2]Данные_УА!$A:$BO,64,0)</f>
        <v>нет</v>
      </c>
      <c r="CF76" s="23" t="str">
        <f>VLOOKUP(A:A,[2]Данные_УА!$A:$BO,65,0)</f>
        <v>нет</v>
      </c>
    </row>
    <row r="77" spans="1:84" s="12" customFormat="1" ht="11.25" x14ac:dyDescent="0.2">
      <c r="A77" s="12" t="s">
        <v>267</v>
      </c>
      <c r="B77" s="12" t="str">
        <f>VLOOKUP(A:A,[1]Перечень_ПП!$A:$X,3,0)</f>
        <v>Сочинский</v>
      </c>
      <c r="C77" s="13" t="str">
        <f>VLOOKUP(A:A,[1]Перечень_ПП!$A:$X,4,0)</f>
        <v>МПП</v>
      </c>
      <c r="D77" s="13" t="str">
        <f>VLOOKUP(A:A,[1]Перечень_ПП!$A:$X,5,0)</f>
        <v>МПП</v>
      </c>
      <c r="E77" s="12" t="str">
        <f>VLOOKUP(A:A,[1]Перечень_ПП!$A:$X,6,0)</f>
        <v>Геленджик</v>
      </c>
      <c r="F77" s="12" t="str">
        <f>VLOOKUP(A:A,[1]Перечень_ПП!$A:$X,23,0)</f>
        <v>установлен</v>
      </c>
      <c r="G77" s="13" t="str">
        <f>VLOOKUP(A:A,[1]Перечень_ПП!$A:$X,21,0)</f>
        <v>нет</v>
      </c>
      <c r="H77" s="13" t="s">
        <v>524</v>
      </c>
      <c r="I77" s="14" t="str">
        <f>VLOOKUP(A:A,[1]Перечень_ПП!$A:$X,22,0)</f>
        <v>Временно закрыт на период реконструкции распоряжением Правительства Российской Федерации от 28.12.2018 № 2978-р. Мероприятие по реконструкции планируется к реализации за счет внебюджетных источников</v>
      </c>
      <c r="J77" s="15" t="str">
        <f>VLOOKUP(A:A,[2]Данные_УА!$A:$BF,24,0)</f>
        <v>круглосуточно</v>
      </c>
      <c r="K77" s="13" t="str">
        <f>VLOOKUP(A:A,[1]Перечень_ПП!$A:$X,7,0)</f>
        <v>морской</v>
      </c>
      <c r="L77" s="13" t="str">
        <f>VLOOKUP(A:A,[1]Перечень_ПП!$A:$X,8,0)</f>
        <v>не определен</v>
      </c>
      <c r="M77" s="13" t="str">
        <f>VLOOKUP(A:A,[1]Перечень_ПП!$A:$X,9,0)</f>
        <v>грузо-пассажирский</v>
      </c>
      <c r="N77" s="13" t="str">
        <f>VLOOKUP(A:A,[1]Перечень_ПП!$A:$X,10,0)</f>
        <v>постоянный</v>
      </c>
      <c r="O77" s="13" t="str">
        <f>VLOOKUP(A:A,[1]Перечень_ПП!$A:$X,11,0)</f>
        <v>многосторонний</v>
      </c>
      <c r="P77" s="13" t="str">
        <f>VLOOKUP(A:A,[1]Перечень_ПП!$A:$X,12,0)</f>
        <v>не определен</v>
      </c>
      <c r="Q77" s="13" t="str">
        <f>VLOOKUP(A:A,[1]Перечень_ПП!$A:$X,13,0)</f>
        <v>да</v>
      </c>
      <c r="R77" s="13" t="str">
        <f>VLOOKUP(A:A,[1]Перечень_ПП!$A:$X,14,0)</f>
        <v>нет</v>
      </c>
      <c r="S77" s="13" t="str">
        <f>VLOOKUP(A:A,[1]Перечень_ПП!$A:$X,15,0)</f>
        <v>да</v>
      </c>
      <c r="T77" s="13" t="str">
        <f>VLOOKUP(A:A,[1]Перечень_ПП!$A:$X,16,0)</f>
        <v>не применимо</v>
      </c>
      <c r="U77" s="12" t="str">
        <f>VLOOKUP(A:A,[1]Перечень_ПП!$A:$X,17,0)</f>
        <v>не применимо</v>
      </c>
      <c r="V77" s="13" t="str">
        <f>VLOOKUP(A:A,[1]Перечень_ПП!$A:$X,18,0)</f>
        <v>ЮФО</v>
      </c>
      <c r="W77" s="12" t="str">
        <f>VLOOKUP(A:A,[1]Перечень_ПП!$A:$X,19,0)</f>
        <v>Краснодарский край</v>
      </c>
      <c r="X77" s="14" t="str">
        <f>VLOOKUP(A:A,[1]Перечень_ПП!$A:$X,20,0)</f>
        <v>Краснодарский край, г. Геленджик, ул. Портовая, 1</v>
      </c>
      <c r="Y77" s="14">
        <f>VLOOKUP(A:A,[2]ДОРОГИ!$A:$BX,24,0)</f>
        <v>0</v>
      </c>
      <c r="Z77" s="14">
        <f>VLOOKUP(A:A,[2]ДОРОГИ!$A:$BX,25,0)</f>
        <v>0</v>
      </c>
      <c r="AA77" s="16" t="str">
        <f>VLOOKUP($A:$A,'[3]данные ру Грузы'!$A:$CC,10,0)</f>
        <v>не определена</v>
      </c>
      <c r="AB77" s="16">
        <f>VLOOKUP($A:$A,'[3]данные ру Грузы'!$A:$CC,11,0)</f>
        <v>153</v>
      </c>
      <c r="AC77" s="16" t="str">
        <f>VLOOKUP($A:$A,'[3]данные ру Грузы'!$A:$CC,13,0)</f>
        <v>Морской</v>
      </c>
      <c r="AD77" s="16" t="str">
        <f>VLOOKUP($A:$A,'[3]данные ру Грузы'!$A:$CC,12,0)</f>
        <v>АЧБ</v>
      </c>
      <c r="AE77" s="16">
        <f>VLOOKUP(A:A,[2]Данные_УА!$A:$BF,37,0)</f>
        <v>2</v>
      </c>
      <c r="AF77" s="16">
        <f>VLOOKUP(A:A,[2]Данные_УА!$A:$BF,41,0)</f>
        <v>0</v>
      </c>
      <c r="AG77" s="16">
        <f>VLOOKUP(A:A,[2]Данные_УА!$A:$BF,45,0)</f>
        <v>0</v>
      </c>
      <c r="AH77" s="16">
        <f>VLOOKUP(A:A,[2]Данные_УА!$A:$BF,49,0)</f>
        <v>2</v>
      </c>
      <c r="AI77" s="16">
        <f>VLOOKUP(A:A,[2]Данные_УА!$A:$BF,53,0)</f>
        <v>0</v>
      </c>
      <c r="AJ77" s="16">
        <f>VLOOKUP(A:A,[2]Данные_УА!$A:$BF,57,0)</f>
        <v>684.93150684931504</v>
      </c>
      <c r="AK77" s="17">
        <f>VLOOKUP(A:A,[2]Данные_УА!$A:$BF,38,0)</f>
        <v>730</v>
      </c>
      <c r="AL77" s="17">
        <f>VLOOKUP(A:A,[2]Данные_УА!$A:$BF,42,0)</f>
        <v>0</v>
      </c>
      <c r="AM77" s="17">
        <f>VLOOKUP(A:A,[2]Данные_УА!$A:$BF,46,0)</f>
        <v>0</v>
      </c>
      <c r="AN77" s="17">
        <f>VLOOKUP(A:A,[2]Данные_УА!$A:$BF,50,0)</f>
        <v>730</v>
      </c>
      <c r="AO77" s="17">
        <f>VLOOKUP(A:A,[2]Данные_УА!$A:$BF,54,0)</f>
        <v>0</v>
      </c>
      <c r="AP77" s="18">
        <f>VLOOKUP(A:A,[2]Данные_УА!$A:$BF,58,0)</f>
        <v>250000</v>
      </c>
      <c r="AQ77" s="19">
        <f>VLOOKUP($A:$A,'[3]данные ру ТС'!$A:$CZ,22,0)</f>
        <v>209</v>
      </c>
      <c r="AR77" s="19">
        <f>VLOOKUP($A:$A,'[3]данные ру ТС'!$A:$CZ,27,0)</f>
        <v>0</v>
      </c>
      <c r="AS77" s="19">
        <f>VLOOKUP($A:$A,'[3]данные ру ТС'!$A:$CZ,32,0)</f>
        <v>0</v>
      </c>
      <c r="AT77" s="19">
        <f>VLOOKUP($A:$A,'[3]данные ру ТС'!$A:$CZ,33,0)</f>
        <v>209</v>
      </c>
      <c r="AU77" s="19">
        <f>VLOOKUP($A:$A,'[3]данные ру ТС'!$A:$CZ,38,0)</f>
        <v>261</v>
      </c>
      <c r="AV77" s="19">
        <f>VLOOKUP($A:$A,'[3]данные ру ТС'!$A:$CZ,43,0)</f>
        <v>0</v>
      </c>
      <c r="AW77" s="19">
        <f>VLOOKUP($A:$A,'[3]данные ру ТС'!$A:$CZ,48,0)</f>
        <v>0</v>
      </c>
      <c r="AX77" s="19">
        <f>VLOOKUP($A:$A,'[3]данные ру ТС'!$A:$CZ,49,0)</f>
        <v>261</v>
      </c>
      <c r="AY77" s="19">
        <f>VLOOKUP($A:$A,'[3]данные ру ТС'!$A:$CZ,54,0)</f>
        <v>0</v>
      </c>
      <c r="AZ77" s="19">
        <f>VLOOKUP($A:$A,'[3]данные ру ТС'!$A:$CZ,59,0)</f>
        <v>0</v>
      </c>
      <c r="BA77" s="19">
        <f>VLOOKUP($A:$A,'[3]данные ру ТС'!$A:$CZ,64,0)</f>
        <v>0</v>
      </c>
      <c r="BB77" s="19">
        <f>VLOOKUP($A:$A,'[3]данные ру ТС'!$A:$CZ,65,0)</f>
        <v>0</v>
      </c>
      <c r="BC77" s="19">
        <f>VLOOKUP($A:$A,'[3]данные ру ТС'!$A:$CZ,78,0)</f>
        <v>0</v>
      </c>
      <c r="BD77" s="19">
        <f>VLOOKUP($A:$A,'[3]данные ру ТС'!$A:$CZ,83,0)</f>
        <v>0</v>
      </c>
      <c r="BE77" s="19">
        <f>VLOOKUP($A:$A,'[3]данные ру ТС'!$A:$CZ,88,0)</f>
        <v>0</v>
      </c>
      <c r="BF77" s="19">
        <f>VLOOKUP($A:$A,'[3]данные ру ТС'!$A:$CZ,89,0)</f>
        <v>0</v>
      </c>
      <c r="BG77" s="19">
        <f>VLOOKUP($A:$A,'[3]данные ру ТС'!$A:$FD,126,0)</f>
        <v>0</v>
      </c>
      <c r="BH77" s="19">
        <f>VLOOKUP($A:$A,'[3]данные ру ТС'!$A:$FD,127,0)</f>
        <v>0</v>
      </c>
      <c r="BI77" s="19">
        <f>VLOOKUP($A:$A,'[3]данные ру ТС'!$A:$FD,128,0)</f>
        <v>0</v>
      </c>
      <c r="BJ77" s="19">
        <f>VLOOKUP($A:$A,'[3]данные ру ТС'!$A:$FD,129,0)</f>
        <v>0</v>
      </c>
      <c r="BK77" s="19">
        <f>VLOOKUP($A:$A,'[3]данные ру ТС'!$A:$FD,142,0)</f>
        <v>0</v>
      </c>
      <c r="BL77" s="19">
        <f>VLOOKUP($A:$A,'[3]данные ру ТС'!$A:$FD,155,0)</f>
        <v>0</v>
      </c>
      <c r="BM77" s="19">
        <f>VLOOKUP($A:$A,'[3]данные ру ТС'!$A:$FW,168,0)</f>
        <v>0</v>
      </c>
      <c r="BN77" s="19">
        <f>Таблица2[[#This Row],[ЛТС 2022 (факт)]]+Таблица2[[#This Row],[ПТС 2022 (факт)]]+Таблица2[[#This Row],[ГТС 2022 (факт)]]</f>
        <v>0</v>
      </c>
      <c r="BO77" s="20">
        <f>VLOOKUP($A:$A,'[3]данные ру ФЛ'!$A:$DL,27,0)</f>
        <v>4530</v>
      </c>
      <c r="BP77" s="20">
        <f>VLOOKUP($A:$A,'[3]данные ру ФЛ'!$A:$DL,40,0)</f>
        <v>5708</v>
      </c>
      <c r="BQ77" s="20">
        <f>VLOOKUP($A:$A,'[3]данные ру ФЛ'!$A:$DL,53,0)</f>
        <v>0</v>
      </c>
      <c r="BR77" s="20">
        <f>VLOOKUP($A:$A,'[3]данные ру ФЛ'!$A:$DL,74,0)</f>
        <v>0</v>
      </c>
      <c r="BS77" s="20">
        <f>VLOOKUP($A:$A,'[3]данные ру ФЛ'!$A:$DL,95,0)</f>
        <v>0</v>
      </c>
      <c r="BT77" s="20">
        <f>VLOOKUP($A:$A,'[3]данные ру ФЛ'!$A:$DL,116,0)</f>
        <v>0</v>
      </c>
      <c r="BU77" s="21">
        <f>VLOOKUP($A:$A,'[3]данные ру Грузы'!$A:$CR,31,0)</f>
        <v>201562.25</v>
      </c>
      <c r="BV77" s="21">
        <f>VLOOKUP($A:$A,'[3]данные ру Грузы'!$A:$CR,44,0)</f>
        <v>214302.02499999997</v>
      </c>
      <c r="BW77" s="21">
        <f>VLOOKUP($A:$A,'[3]данные ру Грузы'!$A:$CR,57,0)</f>
        <v>0</v>
      </c>
      <c r="BX77" s="21">
        <f>VLOOKUP($A:$A,'[3]данные ру Грузы'!$A:$CR,70,0)</f>
        <v>0</v>
      </c>
      <c r="BY77" s="21">
        <f>VLOOKUP($A:$A,'[3]данные ру Грузы'!$A:$CR,83,0)</f>
        <v>0</v>
      </c>
      <c r="BZ77" s="21">
        <f>VLOOKUP($A:$A,'[3]данные ру Грузы'!$A:$CR,96,0)</f>
        <v>0</v>
      </c>
      <c r="CA77" s="22" t="str">
        <f>VLOOKUP(A:A,[2]Данные_УА!$A:$BO,60,0)</f>
        <v>да</v>
      </c>
      <c r="CB77" s="23" t="str">
        <f>VLOOKUP(A:A,[2]Данные_УА!$A:$BO,61,0)</f>
        <v>да</v>
      </c>
      <c r="CC77" s="23" t="str">
        <f>VLOOKUP(A:A,[2]Данные_УА!$A:$BO,62,0)</f>
        <v>да</v>
      </c>
      <c r="CD77" s="23" t="str">
        <f>VLOOKUP(A:A,[2]Данные_УА!$A:$BO,63,0)</f>
        <v>да</v>
      </c>
      <c r="CE77" s="23" t="str">
        <f>VLOOKUP(A:A,[2]Данные_УА!$A:$BO,64,0)</f>
        <v>да</v>
      </c>
      <c r="CF77" s="23" t="str">
        <f>VLOOKUP(A:A,[2]Данные_УА!$A:$BO,65,0)</f>
        <v>нет</v>
      </c>
    </row>
    <row r="78" spans="1:84" s="12" customFormat="1" ht="11.25" x14ac:dyDescent="0.2">
      <c r="A78" s="12" t="s">
        <v>38</v>
      </c>
      <c r="B78" s="12" t="str">
        <f>VLOOKUP(A:A,[1]Перечень_ПП!$A:$X,3,0)</f>
        <v>Брянский</v>
      </c>
      <c r="C78" s="13" t="str">
        <f>VLOOKUP(A:A,[1]Перечень_ПП!$A:$X,4,0)</f>
        <v>ЖДПП</v>
      </c>
      <c r="D78" s="13" t="str">
        <f>VLOOKUP(A:A,[1]Перечень_ПП!$A:$X,5,0)</f>
        <v>ЖДПП</v>
      </c>
      <c r="E78" s="12" t="str">
        <f>VLOOKUP(A:A,[1]Перечень_ПП!$A:$X,6,0)</f>
        <v>Глушково</v>
      </c>
      <c r="F78" s="12" t="str">
        <f>VLOOKUP(A:A,[1]Перечень_ПП!$A:$X,23,0)</f>
        <v>установлен</v>
      </c>
      <c r="G78" s="13" t="str">
        <f>VLOOKUP(A:A,[1]Перечень_ПП!$A:$X,21,0)</f>
        <v>да</v>
      </c>
      <c r="H78" s="13" t="s">
        <v>524</v>
      </c>
      <c r="I78" s="14" t="str">
        <f>VLOOKUP(A:A,[1]Перечень_ПП!$A:$X,22,0)</f>
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 с 2016 г. Пункт пропуска не обустраивался</v>
      </c>
      <c r="J78" s="15" t="str">
        <f>VLOOKUP(A:A,[2]Данные_УА!$A:$BF,24,0)</f>
        <v>круглосуточно</v>
      </c>
      <c r="K78" s="13" t="str">
        <f>VLOOKUP(A:A,[1]Перечень_ПП!$A:$X,7,0)</f>
        <v>железнодорожный</v>
      </c>
      <c r="L78" s="13" t="str">
        <f>VLOOKUP(A:A,[1]Перечень_ПП!$A:$X,8,0)</f>
        <v>не определен</v>
      </c>
      <c r="M78" s="13" t="str">
        <f>VLOOKUP(A:A,[1]Перечень_ПП!$A:$X,9,0)</f>
        <v>грузо-пассажирский</v>
      </c>
      <c r="N78" s="13" t="str">
        <f>VLOOKUP(A:A,[1]Перечень_ПП!$A:$X,10,0)</f>
        <v>постоянный</v>
      </c>
      <c r="O78" s="13" t="str">
        <f>VLOOKUP(A:A,[1]Перечень_ПП!$A:$X,11,0)</f>
        <v>двусторонний</v>
      </c>
      <c r="P78" s="13" t="str">
        <f>VLOOKUP(A:A,[1]Перечень_ПП!$A:$X,12,0)</f>
        <v>не определен</v>
      </c>
      <c r="Q78" s="13" t="str">
        <f>VLOOKUP(A:A,[1]Перечень_ПП!$A:$X,13,0)</f>
        <v>нет</v>
      </c>
      <c r="R78" s="13" t="str">
        <f>VLOOKUP(A:A,[1]Перечень_ПП!$A:$X,14,0)</f>
        <v>нет</v>
      </c>
      <c r="S78" s="13" t="str">
        <f>VLOOKUP(A:A,[1]Перечень_ПП!$A:$X,15,0)</f>
        <v>нет</v>
      </c>
      <c r="T78" s="13" t="str">
        <f>VLOOKUP(A:A,[1]Перечень_ПП!$A:$X,16,0)</f>
        <v>Украина</v>
      </c>
      <c r="U78" s="12" t="str">
        <f>VLOOKUP(A:A,[1]Перечень_ПП!$A:$X,17,0)</f>
        <v>Волфино</v>
      </c>
      <c r="V78" s="13" t="str">
        <f>VLOOKUP(A:A,[1]Перечень_ПП!$A:$X,18,0)</f>
        <v>ЦФО</v>
      </c>
      <c r="W78" s="12" t="str">
        <f>VLOOKUP(A:A,[1]Перечень_ПП!$A:$X,19,0)</f>
        <v>Курская область</v>
      </c>
      <c r="X78" s="14" t="str">
        <f>VLOOKUP(A:A,[1]Перечень_ПП!$A:$X,20,0)</f>
        <v>Курская область, Глушковский район, ст. Глушково</v>
      </c>
      <c r="Y78" s="14">
        <f>VLOOKUP(A:A,[2]ДОРОГИ!$A:$BX,24,0)</f>
        <v>0</v>
      </c>
      <c r="Z78" s="14">
        <f>VLOOKUP(A:A,[2]ДОРОГИ!$A:$BX,25,0)</f>
        <v>0</v>
      </c>
      <c r="AA78" s="16" t="str">
        <f>VLOOKUP($A:$A,'[3]данные ру Грузы'!$A:$CC,10,0)</f>
        <v>Группа С</v>
      </c>
      <c r="AB78" s="16">
        <f>VLOOKUP($A:$A,'[3]данные ру Грузы'!$A:$CC,11,0)</f>
        <v>304</v>
      </c>
      <c r="AC78" s="16" t="str">
        <f>VLOOKUP($A:$A,'[3]данные ру Грузы'!$A:$CC,13,0)</f>
        <v>Сухопутный</v>
      </c>
      <c r="AD78" s="16" t="str">
        <f>VLOOKUP($A:$A,'[3]данные ру Грузы'!$A:$CC,12,0)</f>
        <v>Западный</v>
      </c>
      <c r="AE78" s="16">
        <f>VLOOKUP(A:A,[2]Данные_УА!$A:$BF,37,0)</f>
        <v>0</v>
      </c>
      <c r="AF78" s="16">
        <f>VLOOKUP(A:A,[2]Данные_УА!$A:$BF,41,0)</f>
        <v>0</v>
      </c>
      <c r="AG78" s="16">
        <f>VLOOKUP(A:A,[2]Данные_УА!$A:$BF,45,0)</f>
        <v>0</v>
      </c>
      <c r="AH78" s="16">
        <f>VLOOKUP(A:A,[2]Данные_УА!$A:$BF,49,0)</f>
        <v>0</v>
      </c>
      <c r="AI78" s="16">
        <f>VLOOKUP(A:A,[2]Данные_УА!$A:$BF,53,0)</f>
        <v>0</v>
      </c>
      <c r="AJ78" s="16">
        <f>VLOOKUP(A:A,[2]Данные_УА!$A:$BF,57,0)</f>
        <v>0</v>
      </c>
      <c r="AK78" s="17">
        <f>VLOOKUP(A:A,[2]Данные_УА!$A:$BF,38,0)</f>
        <v>0</v>
      </c>
      <c r="AL78" s="17">
        <f>VLOOKUP(A:A,[2]Данные_УА!$A:$BF,42,0)</f>
        <v>0</v>
      </c>
      <c r="AM78" s="17">
        <f>VLOOKUP(A:A,[2]Данные_УА!$A:$BF,46,0)</f>
        <v>0</v>
      </c>
      <c r="AN78" s="17">
        <f>VLOOKUP(A:A,[2]Данные_УА!$A:$BF,50,0)</f>
        <v>0</v>
      </c>
      <c r="AO78" s="17">
        <f>VLOOKUP(A:A,[2]Данные_УА!$A:$BF,54,0)</f>
        <v>0</v>
      </c>
      <c r="AP78" s="18">
        <f>VLOOKUP(A:A,[2]Данные_УА!$A:$BF,58,0)</f>
        <v>0</v>
      </c>
      <c r="AQ78" s="19">
        <f>VLOOKUP($A:$A,'[3]данные ру ТС'!$A:$CZ,22,0)</f>
        <v>0</v>
      </c>
      <c r="AR78" s="19">
        <f>VLOOKUP($A:$A,'[3]данные ру ТС'!$A:$CZ,27,0)</f>
        <v>0</v>
      </c>
      <c r="AS78" s="19">
        <f>VLOOKUP($A:$A,'[3]данные ру ТС'!$A:$CZ,32,0)</f>
        <v>0</v>
      </c>
      <c r="AT78" s="19">
        <f>VLOOKUP($A:$A,'[3]данные ру ТС'!$A:$CZ,33,0)</f>
        <v>0</v>
      </c>
      <c r="AU78" s="19">
        <f>VLOOKUP($A:$A,'[3]данные ру ТС'!$A:$CZ,38,0)</f>
        <v>0</v>
      </c>
      <c r="AV78" s="19">
        <f>VLOOKUP($A:$A,'[3]данные ру ТС'!$A:$CZ,43,0)</f>
        <v>0</v>
      </c>
      <c r="AW78" s="19">
        <f>VLOOKUP($A:$A,'[3]данные ру ТС'!$A:$CZ,48,0)</f>
        <v>0</v>
      </c>
      <c r="AX78" s="19">
        <f>VLOOKUP($A:$A,'[3]данные ру ТС'!$A:$CZ,49,0)</f>
        <v>0</v>
      </c>
      <c r="AY78" s="19">
        <f>VLOOKUP($A:$A,'[3]данные ру ТС'!$A:$CZ,54,0)</f>
        <v>0</v>
      </c>
      <c r="AZ78" s="19">
        <f>VLOOKUP($A:$A,'[3]данные ру ТС'!$A:$CZ,59,0)</f>
        <v>0</v>
      </c>
      <c r="BA78" s="19">
        <f>VLOOKUP($A:$A,'[3]данные ру ТС'!$A:$CZ,64,0)</f>
        <v>0</v>
      </c>
      <c r="BB78" s="19">
        <f>VLOOKUP($A:$A,'[3]данные ру ТС'!$A:$CZ,65,0)</f>
        <v>0</v>
      </c>
      <c r="BC78" s="19">
        <f>VLOOKUP($A:$A,'[3]данные ру ТС'!$A:$CZ,78,0)</f>
        <v>0</v>
      </c>
      <c r="BD78" s="19">
        <f>VLOOKUP($A:$A,'[3]данные ру ТС'!$A:$CZ,83,0)</f>
        <v>0</v>
      </c>
      <c r="BE78" s="19">
        <f>VLOOKUP($A:$A,'[3]данные ру ТС'!$A:$CZ,88,0)</f>
        <v>0</v>
      </c>
      <c r="BF78" s="19">
        <f>VLOOKUP($A:$A,'[3]данные ру ТС'!$A:$CZ,89,0)</f>
        <v>0</v>
      </c>
      <c r="BG78" s="19">
        <f>VLOOKUP($A:$A,'[3]данные ру ТС'!$A:$FD,126,0)</f>
        <v>0</v>
      </c>
      <c r="BH78" s="19">
        <f>VLOOKUP($A:$A,'[3]данные ру ТС'!$A:$FD,127,0)</f>
        <v>0</v>
      </c>
      <c r="BI78" s="19">
        <f>VLOOKUP($A:$A,'[3]данные ру ТС'!$A:$FD,128,0)</f>
        <v>0</v>
      </c>
      <c r="BJ78" s="19">
        <f>VLOOKUP($A:$A,'[3]данные ру ТС'!$A:$FD,129,0)</f>
        <v>0</v>
      </c>
      <c r="BK78" s="19">
        <f>VLOOKUP($A:$A,'[3]данные ру ТС'!$A:$FD,142,0)</f>
        <v>0</v>
      </c>
      <c r="BL78" s="19">
        <f>VLOOKUP($A:$A,'[3]данные ру ТС'!$A:$FD,155,0)</f>
        <v>0</v>
      </c>
      <c r="BM78" s="19">
        <f>VLOOKUP($A:$A,'[3]данные ру ТС'!$A:$FW,168,0)</f>
        <v>0</v>
      </c>
      <c r="BN78" s="19">
        <f>Таблица2[[#This Row],[ЛТС 2022 (факт)]]+Таблица2[[#This Row],[ПТС 2022 (факт)]]+Таблица2[[#This Row],[ГТС 2022 (факт)]]</f>
        <v>0</v>
      </c>
      <c r="BO78" s="20">
        <f>VLOOKUP($A:$A,'[3]данные ру ФЛ'!$A:$DL,27,0)</f>
        <v>0</v>
      </c>
      <c r="BP78" s="20">
        <f>VLOOKUP($A:$A,'[3]данные ру ФЛ'!$A:$DL,40,0)</f>
        <v>0</v>
      </c>
      <c r="BQ78" s="20">
        <f>VLOOKUP($A:$A,'[3]данные ру ФЛ'!$A:$DL,53,0)</f>
        <v>0</v>
      </c>
      <c r="BR78" s="20">
        <f>VLOOKUP($A:$A,'[3]данные ру ФЛ'!$A:$DL,74,0)</f>
        <v>0</v>
      </c>
      <c r="BS78" s="20">
        <f>VLOOKUP($A:$A,'[3]данные ру ФЛ'!$A:$DL,95,0)</f>
        <v>0</v>
      </c>
      <c r="BT78" s="20">
        <f>VLOOKUP($A:$A,'[3]данные ру ФЛ'!$A:$DL,116,0)</f>
        <v>0</v>
      </c>
      <c r="BU78" s="21">
        <f>VLOOKUP($A:$A,'[3]данные ру Грузы'!$A:$CR,31,0)</f>
        <v>0</v>
      </c>
      <c r="BV78" s="21">
        <f>VLOOKUP($A:$A,'[3]данные ру Грузы'!$A:$CR,44,0)</f>
        <v>0</v>
      </c>
      <c r="BW78" s="21">
        <f>VLOOKUP($A:$A,'[3]данные ру Грузы'!$A:$CR,57,0)</f>
        <v>0</v>
      </c>
      <c r="BX78" s="21">
        <f>VLOOKUP($A:$A,'[3]данные ру Грузы'!$A:$CR,70,0)</f>
        <v>0</v>
      </c>
      <c r="BY78" s="21">
        <f>VLOOKUP($A:$A,'[3]данные ру Грузы'!$A:$CR,83,0)</f>
        <v>0</v>
      </c>
      <c r="BZ78" s="21">
        <f>VLOOKUP($A:$A,'[3]данные ру Грузы'!$A:$CR,96,0)</f>
        <v>0</v>
      </c>
      <c r="CA78" s="22" t="str">
        <f>VLOOKUP(A:A,[2]Данные_УА!$A:$BO,60,0)</f>
        <v>да</v>
      </c>
      <c r="CB78" s="23" t="str">
        <f>VLOOKUP(A:A,[2]Данные_УА!$A:$BO,61,0)</f>
        <v>да</v>
      </c>
      <c r="CC78" s="23" t="str">
        <f>VLOOKUP(A:A,[2]Данные_УА!$A:$BO,62,0)</f>
        <v>да</v>
      </c>
      <c r="CD78" s="23" t="str">
        <f>VLOOKUP(A:A,[2]Данные_УА!$A:$BO,63,0)</f>
        <v>да</v>
      </c>
      <c r="CE78" s="23" t="str">
        <f>VLOOKUP(A:A,[2]Данные_УА!$A:$BO,64,0)</f>
        <v>да</v>
      </c>
      <c r="CF78" s="23" t="str">
        <f>VLOOKUP(A:A,[2]Данные_УА!$A:$BO,65,0)</f>
        <v>да</v>
      </c>
    </row>
    <row r="79" spans="1:84" s="12" customFormat="1" ht="11.25" x14ac:dyDescent="0.2">
      <c r="A79" s="24" t="s">
        <v>5</v>
      </c>
      <c r="B79" s="25" t="str">
        <f>VLOOKUP(A:A,[1]Перечень_ПП!$A:$X,3,0)</f>
        <v>Белгородский</v>
      </c>
      <c r="C79" s="26" t="str">
        <f>VLOOKUP(A:A,[1]Перечень_ПП!$A:$X,4,0)</f>
        <v>АПП</v>
      </c>
      <c r="D79" s="26" t="str">
        <f>VLOOKUP(A:A,[1]Перечень_ПП!$A:$X,5,0)</f>
        <v>ДАПП</v>
      </c>
      <c r="E79" s="25" t="str">
        <f>VLOOKUP(A:A,[1]Перечень_ПП!$A:$X,6,0)</f>
        <v>Головчино</v>
      </c>
      <c r="F79" s="25" t="str">
        <f>VLOOKUP(A:A,[1]Перечень_ПП!$A:$X,23,0)</f>
        <v>установлен</v>
      </c>
      <c r="G79" s="26" t="str">
        <f>VLOOKUP(A:A,[1]Перечень_ПП!$A:$X,21,0)</f>
        <v>нет</v>
      </c>
      <c r="H79" s="26" t="s">
        <v>524</v>
      </c>
      <c r="I79" s="14" t="str">
        <f>VLOOKUP(A:A,[1]Перечень_ПП!$A:$X,22,0)</f>
        <v>Пункт пропуска не обустроен, так как решение о целесообразности функционирования не принято, в том числе сопредельным государством. Инфраструктура пункта пропуск на сопредельной территории отсутствует</v>
      </c>
      <c r="J79" s="15" t="str">
        <f>VLOOKUP(A:A,[2]Данные_УА!$A:$BF,24,0)</f>
        <v>не определен</v>
      </c>
      <c r="K79" s="26" t="str">
        <f>VLOOKUP(A:A,[1]Перечень_ПП!$A:$X,7,0)</f>
        <v>автомобильный</v>
      </c>
      <c r="L79" s="26" t="str">
        <f>VLOOKUP(A:A,[1]Перечень_ПП!$A:$X,8,0)</f>
        <v>не определен</v>
      </c>
      <c r="M79" s="26" t="str">
        <f>VLOOKUP(A:A,[1]Перечень_ПП!$A:$X,9,0)</f>
        <v>не определен</v>
      </c>
      <c r="N79" s="26" t="str">
        <f>VLOOKUP(A:A,[1]Перечень_ПП!$A:$X,10,0)</f>
        <v>не определен</v>
      </c>
      <c r="O79" s="26" t="str">
        <f>VLOOKUP(A:A,[1]Перечень_ПП!$A:$X,11,0)</f>
        <v>двусторонний</v>
      </c>
      <c r="P79" s="26" t="str">
        <f>VLOOKUP(A:A,[1]Перечень_ПП!$A:$X,12,0)</f>
        <v>не определен</v>
      </c>
      <c r="Q79" s="26" t="str">
        <f>VLOOKUP(A:A,[1]Перечень_ПП!$A:$X,13,0)</f>
        <v>нет</v>
      </c>
      <c r="R79" s="26" t="str">
        <f>VLOOKUP(A:A,[1]Перечень_ПП!$A:$X,14,0)</f>
        <v>нет</v>
      </c>
      <c r="S79" s="26" t="str">
        <f>VLOOKUP(A:A,[1]Перечень_ПП!$A:$X,15,0)</f>
        <v>нет</v>
      </c>
      <c r="T79" s="13" t="str">
        <f>VLOOKUP(A:A,[1]Перечень_ПП!$A:$X,16,0)</f>
        <v>Украина</v>
      </c>
      <c r="U79" s="12" t="str">
        <f>VLOOKUP(A:A,[1]Перечень_ПП!$A:$X,17,0)</f>
        <v>Ивашки</v>
      </c>
      <c r="V79" s="26" t="str">
        <f>VLOOKUP(A:A,[1]Перечень_ПП!$A:$X,18,0)</f>
        <v>ЦФО</v>
      </c>
      <c r="W79" s="12" t="str">
        <f>VLOOKUP(A:A,[1]Перечень_ПП!$A:$X,19,0)</f>
        <v>Белгородская область</v>
      </c>
      <c r="X79" s="14" t="str">
        <f>VLOOKUP(A:A,[1]Перечень_ПП!$A:$X,20,0)</f>
        <v>не определен</v>
      </c>
      <c r="Y79" s="14">
        <f>VLOOKUP(A:A,[2]ДОРОГИ!$A:$BX,24,0)</f>
        <v>0</v>
      </c>
      <c r="Z79" s="14">
        <f>VLOOKUP(A:A,[2]ДОРОГИ!$A:$BX,25,0)</f>
        <v>0</v>
      </c>
      <c r="AA79" s="16" t="str">
        <f>VLOOKUP($A:$A,'[3]данные ру Грузы'!$A:$CC,10,0)</f>
        <v>не определена</v>
      </c>
      <c r="AB79" s="16">
        <f>VLOOKUP($A:$A,'[3]данные ру Грузы'!$A:$CC,11,0)</f>
        <v>309</v>
      </c>
      <c r="AC79" s="16" t="str">
        <f>VLOOKUP($A:$A,'[3]данные ру Грузы'!$A:$CC,13,0)</f>
        <v>Сухопутный</v>
      </c>
      <c r="AD79" s="16" t="str">
        <f>VLOOKUP($A:$A,'[3]данные ру Грузы'!$A:$CC,12,0)</f>
        <v>Западный</v>
      </c>
      <c r="AE79" s="16">
        <f>VLOOKUP(A:A,[2]Данные_УА!$A:$BF,37,0)</f>
        <v>0</v>
      </c>
      <c r="AF79" s="16">
        <f>VLOOKUP(A:A,[2]Данные_УА!$A:$BF,41,0)</f>
        <v>0</v>
      </c>
      <c r="AG79" s="16">
        <f>VLOOKUP(A:A,[2]Данные_УА!$A:$BF,45,0)</f>
        <v>0</v>
      </c>
      <c r="AH79" s="16">
        <f>VLOOKUP(A:A,[2]Данные_УА!$A:$BF,49,0)</f>
        <v>0</v>
      </c>
      <c r="AI79" s="16">
        <f>VLOOKUP(A:A,[2]Данные_УА!$A:$BF,53,0)</f>
        <v>0</v>
      </c>
      <c r="AJ79" s="16">
        <f>VLOOKUP(A:A,[2]Данные_УА!$A:$BF,57,0)</f>
        <v>0</v>
      </c>
      <c r="AK79" s="17">
        <f>VLOOKUP(A:A,[2]Данные_УА!$A:$BF,38,0)</f>
        <v>0</v>
      </c>
      <c r="AL79" s="17">
        <f>VLOOKUP(A:A,[2]Данные_УА!$A:$BF,42,0)</f>
        <v>0</v>
      </c>
      <c r="AM79" s="17">
        <f>VLOOKUP(A:A,[2]Данные_УА!$A:$BF,46,0)</f>
        <v>0</v>
      </c>
      <c r="AN79" s="17">
        <f>VLOOKUP(A:A,[2]Данные_УА!$A:$BF,50,0)</f>
        <v>0</v>
      </c>
      <c r="AO79" s="17">
        <f>VLOOKUP(A:A,[2]Данные_УА!$A:$BF,54,0)</f>
        <v>0</v>
      </c>
      <c r="AP79" s="18">
        <f>VLOOKUP(A:A,[2]Данные_УА!$A:$BF,58,0)</f>
        <v>0</v>
      </c>
      <c r="AQ79" s="19">
        <f>VLOOKUP($A:$A,'[3]данные ру ТС'!$A:$CZ,22,0)</f>
        <v>0</v>
      </c>
      <c r="AR79" s="19">
        <f>VLOOKUP($A:$A,'[3]данные ру ТС'!$A:$CZ,27,0)</f>
        <v>0</v>
      </c>
      <c r="AS79" s="19">
        <f>VLOOKUP($A:$A,'[3]данные ру ТС'!$A:$CZ,32,0)</f>
        <v>0</v>
      </c>
      <c r="AT79" s="19">
        <f>VLOOKUP($A:$A,'[3]данные ру ТС'!$A:$CZ,33,0)</f>
        <v>0</v>
      </c>
      <c r="AU79" s="19">
        <f>VLOOKUP($A:$A,'[3]данные ру ТС'!$A:$CZ,38,0)</f>
        <v>0</v>
      </c>
      <c r="AV79" s="19">
        <f>VLOOKUP($A:$A,'[3]данные ру ТС'!$A:$CZ,43,0)</f>
        <v>0</v>
      </c>
      <c r="AW79" s="19">
        <f>VLOOKUP($A:$A,'[3]данные ру ТС'!$A:$CZ,48,0)</f>
        <v>0</v>
      </c>
      <c r="AX79" s="19">
        <f>VLOOKUP($A:$A,'[3]данные ру ТС'!$A:$CZ,49,0)</f>
        <v>0</v>
      </c>
      <c r="AY79" s="19">
        <f>VLOOKUP($A:$A,'[3]данные ру ТС'!$A:$CZ,54,0)</f>
        <v>0</v>
      </c>
      <c r="AZ79" s="19">
        <f>VLOOKUP($A:$A,'[3]данные ру ТС'!$A:$CZ,59,0)</f>
        <v>0</v>
      </c>
      <c r="BA79" s="19">
        <f>VLOOKUP($A:$A,'[3]данные ру ТС'!$A:$CZ,64,0)</f>
        <v>0</v>
      </c>
      <c r="BB79" s="19">
        <f>VLOOKUP($A:$A,'[3]данные ру ТС'!$A:$CZ,65,0)</f>
        <v>0</v>
      </c>
      <c r="BC79" s="19">
        <f>VLOOKUP($A:$A,'[3]данные ру ТС'!$A:$CZ,78,0)</f>
        <v>0</v>
      </c>
      <c r="BD79" s="19">
        <f>VLOOKUP($A:$A,'[3]данные ру ТС'!$A:$CZ,83,0)</f>
        <v>0</v>
      </c>
      <c r="BE79" s="19">
        <f>VLOOKUP($A:$A,'[3]данные ру ТС'!$A:$CZ,88,0)</f>
        <v>0</v>
      </c>
      <c r="BF79" s="19">
        <f>VLOOKUP($A:$A,'[3]данные ру ТС'!$A:$CZ,89,0)</f>
        <v>0</v>
      </c>
      <c r="BG79" s="19">
        <f>VLOOKUP($A:$A,'[3]данные ру ТС'!$A:$FD,126,0)</f>
        <v>0</v>
      </c>
      <c r="BH79" s="19">
        <f>VLOOKUP($A:$A,'[3]данные ру ТС'!$A:$FD,127,0)</f>
        <v>0</v>
      </c>
      <c r="BI79" s="19">
        <f>VLOOKUP($A:$A,'[3]данные ру ТС'!$A:$FD,128,0)</f>
        <v>0</v>
      </c>
      <c r="BJ79" s="19">
        <f>VLOOKUP($A:$A,'[3]данные ру ТС'!$A:$FD,129,0)</f>
        <v>0</v>
      </c>
      <c r="BK79" s="19">
        <f>VLOOKUP($A:$A,'[3]данные ру ТС'!$A:$FD,142,0)</f>
        <v>0</v>
      </c>
      <c r="BL79" s="19">
        <f>VLOOKUP($A:$A,'[3]данные ру ТС'!$A:$FD,155,0)</f>
        <v>0</v>
      </c>
      <c r="BM79" s="19">
        <f>VLOOKUP($A:$A,'[3]данные ру ТС'!$A:$FW,168,0)</f>
        <v>0</v>
      </c>
      <c r="BN79" s="19">
        <f>Таблица2[[#This Row],[ЛТС 2022 (факт)]]+Таблица2[[#This Row],[ПТС 2022 (факт)]]+Таблица2[[#This Row],[ГТС 2022 (факт)]]</f>
        <v>0</v>
      </c>
      <c r="BO79" s="20">
        <f>VLOOKUP($A:$A,'[3]данные ру ФЛ'!$A:$DL,27,0)</f>
        <v>0</v>
      </c>
      <c r="BP79" s="20">
        <f>VLOOKUP($A:$A,'[3]данные ру ФЛ'!$A:$DL,40,0)</f>
        <v>0</v>
      </c>
      <c r="BQ79" s="20">
        <f>VLOOKUP($A:$A,'[3]данные ру ФЛ'!$A:$DL,53,0)</f>
        <v>0</v>
      </c>
      <c r="BR79" s="20">
        <f>VLOOKUP($A:$A,'[3]данные ру ФЛ'!$A:$DL,74,0)</f>
        <v>0</v>
      </c>
      <c r="BS79" s="20">
        <f>VLOOKUP($A:$A,'[3]данные ру ФЛ'!$A:$DL,95,0)</f>
        <v>0</v>
      </c>
      <c r="BT79" s="20">
        <f>VLOOKUP($A:$A,'[3]данные ру ФЛ'!$A:$DL,116,0)</f>
        <v>0</v>
      </c>
      <c r="BU79" s="21">
        <f>VLOOKUP($A:$A,'[3]данные ру Грузы'!$A:$CR,31,0)</f>
        <v>0</v>
      </c>
      <c r="BV79" s="21">
        <f>VLOOKUP($A:$A,'[3]данные ру Грузы'!$A:$CR,44,0)</f>
        <v>0</v>
      </c>
      <c r="BW79" s="21">
        <f>VLOOKUP($A:$A,'[3]данные ру Грузы'!$A:$CR,57,0)</f>
        <v>0</v>
      </c>
      <c r="BX79" s="21">
        <f>VLOOKUP($A:$A,'[3]данные ру Грузы'!$A:$CR,70,0)</f>
        <v>0</v>
      </c>
      <c r="BY79" s="21">
        <f>VLOOKUP($A:$A,'[3]данные ру Грузы'!$A:$CR,83,0)</f>
        <v>0</v>
      </c>
      <c r="BZ79" s="21">
        <f>VLOOKUP($A:$A,'[3]данные ру Грузы'!$A:$CR,96,0)</f>
        <v>0</v>
      </c>
      <c r="CA79" s="22" t="str">
        <f>VLOOKUP(A:A,[2]Данные_УА!$A:$BO,60,0)</f>
        <v>нет</v>
      </c>
      <c r="CB79" s="23" t="str">
        <f>VLOOKUP(A:A,[2]Данные_УА!$A:$BO,61,0)</f>
        <v>нет</v>
      </c>
      <c r="CC79" s="23" t="str">
        <f>VLOOKUP(A:A,[2]Данные_УА!$A:$BO,62,0)</f>
        <v>нет</v>
      </c>
      <c r="CD79" s="23" t="str">
        <f>VLOOKUP(A:A,[2]Данные_УА!$A:$BO,63,0)</f>
        <v>нет</v>
      </c>
      <c r="CE79" s="23" t="str">
        <f>VLOOKUP(A:A,[2]Данные_УА!$A:$BO,64,0)</f>
        <v>нет</v>
      </c>
      <c r="CF79" s="23" t="str">
        <f>VLOOKUP(A:A,[2]Данные_УА!$A:$BO,65,0)</f>
        <v>нет</v>
      </c>
    </row>
    <row r="80" spans="1:84" s="12" customFormat="1" ht="11.25" x14ac:dyDescent="0.2">
      <c r="A80" s="24" t="s">
        <v>18</v>
      </c>
      <c r="B80" s="25" t="str">
        <f>VLOOKUP(A:A,[1]Перечень_ПП!$A:$X,3,0)</f>
        <v>Белгородский</v>
      </c>
      <c r="C80" s="26" t="str">
        <f>VLOOKUP(A:A,[1]Перечень_ПП!$A:$X,4,0)</f>
        <v>ЖДПП</v>
      </c>
      <c r="D80" s="26" t="str">
        <f>VLOOKUP(A:A,[1]Перечень_ПП!$A:$X,5,0)</f>
        <v>ЖДПП</v>
      </c>
      <c r="E80" s="25" t="str">
        <f>VLOOKUP(A:A,[1]Перечень_ПП!$A:$X,6,0)</f>
        <v>Головчино</v>
      </c>
      <c r="F80" s="25" t="str">
        <f>VLOOKUP(A:A,[1]Перечень_ПП!$A:$X,23,0)</f>
        <v>установлен</v>
      </c>
      <c r="G80" s="26" t="str">
        <f>VLOOKUP(A:A,[1]Перечень_ПП!$A:$X,21,0)</f>
        <v>да</v>
      </c>
      <c r="H80" s="26" t="s">
        <v>524</v>
      </c>
      <c r="I80" s="14" t="str">
        <f>VLOOKUP(A:A,[1]Перечень_ПП!$A:$X,22,0)</f>
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</v>
      </c>
      <c r="J80" s="15" t="str">
        <f>VLOOKUP(A:A,[2]Данные_УА!$A:$BF,24,0)</f>
        <v>согласно графика движения поездов международного сообщения</v>
      </c>
      <c r="K80" s="26" t="str">
        <f>VLOOKUP(A:A,[1]Перечень_ПП!$A:$X,7,0)</f>
        <v>железнодорожный</v>
      </c>
      <c r="L80" s="26" t="str">
        <f>VLOOKUP(A:A,[1]Перечень_ПП!$A:$X,8,0)</f>
        <v>не определен</v>
      </c>
      <c r="M80" s="26" t="str">
        <f>VLOOKUP(A:A,[1]Перечень_ПП!$A:$X,9,0)</f>
        <v>грузо-пассажирский</v>
      </c>
      <c r="N80" s="26" t="str">
        <f>VLOOKUP(A:A,[1]Перечень_ПП!$A:$X,10,0)</f>
        <v>постоянный</v>
      </c>
      <c r="O80" s="26" t="str">
        <f>VLOOKUP(A:A,[1]Перечень_ПП!$A:$X,11,0)</f>
        <v>двусторонний</v>
      </c>
      <c r="P80" s="26" t="str">
        <f>VLOOKUP(A:A,[1]Перечень_ПП!$A:$X,12,0)</f>
        <v>не определен</v>
      </c>
      <c r="Q80" s="26" t="str">
        <f>VLOOKUP(A:A,[1]Перечень_ПП!$A:$X,13,0)</f>
        <v>нет</v>
      </c>
      <c r="R80" s="26" t="str">
        <f>VLOOKUP(A:A,[1]Перечень_ПП!$A:$X,14,0)</f>
        <v>нет</v>
      </c>
      <c r="S80" s="26" t="str">
        <f>VLOOKUP(A:A,[1]Перечень_ПП!$A:$X,15,0)</f>
        <v>нет</v>
      </c>
      <c r="T80" s="13" t="str">
        <f>VLOOKUP(A:A,[1]Перечень_ПП!$A:$X,16,0)</f>
        <v>Украина</v>
      </c>
      <c r="U80" s="12" t="str">
        <f>VLOOKUP(A:A,[1]Перечень_ПП!$A:$X,17,0)</f>
        <v>Одноробовка</v>
      </c>
      <c r="V80" s="26" t="str">
        <f>VLOOKUP(A:A,[1]Перечень_ПП!$A:$X,18,0)</f>
        <v>ЦФО</v>
      </c>
      <c r="W80" s="12" t="str">
        <f>VLOOKUP(A:A,[1]Перечень_ПП!$A:$X,19,0)</f>
        <v>Белгородская область</v>
      </c>
      <c r="X80" s="14" t="str">
        <f>VLOOKUP(A:A,[1]Перечень_ПП!$A:$X,20,0)</f>
        <v>Белгородская область, Грайворонский район, ул. Привокзальная, д. 2а, станция Хотмыжск</v>
      </c>
      <c r="Y80" s="14">
        <f>VLOOKUP(A:A,[2]ДОРОГИ!$A:$BX,24,0)</f>
        <v>0</v>
      </c>
      <c r="Z80" s="14">
        <f>VLOOKUP(A:A,[2]ДОРОГИ!$A:$BX,25,0)</f>
        <v>0</v>
      </c>
      <c r="AA80" s="16" t="str">
        <f>VLOOKUP($A:$A,'[3]данные ру Грузы'!$A:$CC,10,0)</f>
        <v>Группа С</v>
      </c>
      <c r="AB80" s="16">
        <f>VLOOKUP($A:$A,'[3]данные ру Грузы'!$A:$CC,11,0)</f>
        <v>373</v>
      </c>
      <c r="AC80" s="16" t="str">
        <f>VLOOKUP($A:$A,'[3]данные ру Грузы'!$A:$CC,13,0)</f>
        <v>Сухопутный</v>
      </c>
      <c r="AD80" s="16" t="str">
        <f>VLOOKUP($A:$A,'[3]данные ру Грузы'!$A:$CC,12,0)</f>
        <v>Западный</v>
      </c>
      <c r="AE80" s="16">
        <f>VLOOKUP(A:A,[2]Данные_УА!$A:$BF,37,0)</f>
        <v>0</v>
      </c>
      <c r="AF80" s="16">
        <f>VLOOKUP(A:A,[2]Данные_УА!$A:$BF,41,0)</f>
        <v>0</v>
      </c>
      <c r="AG80" s="16">
        <f>VLOOKUP(A:A,[2]Данные_УА!$A:$BF,45,0)</f>
        <v>0</v>
      </c>
      <c r="AH80" s="16">
        <f>VLOOKUP(A:A,[2]Данные_УА!$A:$BF,49,0)</f>
        <v>0</v>
      </c>
      <c r="AI80" s="16">
        <f>VLOOKUP(A:A,[2]Данные_УА!$A:$BF,53,0)</f>
        <v>0</v>
      </c>
      <c r="AJ80" s="16">
        <f>VLOOKUP(A:A,[2]Данные_УА!$A:$BF,57,0)</f>
        <v>0</v>
      </c>
      <c r="AK80" s="17">
        <f>VLOOKUP(A:A,[2]Данные_УА!$A:$BF,38,0)</f>
        <v>0</v>
      </c>
      <c r="AL80" s="17">
        <f>VLOOKUP(A:A,[2]Данные_УА!$A:$BF,42,0)</f>
        <v>0</v>
      </c>
      <c r="AM80" s="17">
        <f>VLOOKUP(A:A,[2]Данные_УА!$A:$BF,46,0)</f>
        <v>0</v>
      </c>
      <c r="AN80" s="17">
        <f>VLOOKUP(A:A,[2]Данные_УА!$A:$BF,50,0)</f>
        <v>0</v>
      </c>
      <c r="AO80" s="17">
        <f>VLOOKUP(A:A,[2]Данные_УА!$A:$BF,54,0)</f>
        <v>0</v>
      </c>
      <c r="AP80" s="18">
        <f>VLOOKUP(A:A,[2]Данные_УА!$A:$BF,58,0)</f>
        <v>0</v>
      </c>
      <c r="AQ80" s="19">
        <f>VLOOKUP($A:$A,'[3]данные ру ТС'!$A:$CZ,22,0)</f>
        <v>0</v>
      </c>
      <c r="AR80" s="19">
        <f>VLOOKUP($A:$A,'[3]данные ру ТС'!$A:$CZ,27,0)</f>
        <v>0</v>
      </c>
      <c r="AS80" s="19">
        <f>VLOOKUP($A:$A,'[3]данные ру ТС'!$A:$CZ,32,0)</f>
        <v>0</v>
      </c>
      <c r="AT80" s="19">
        <f>VLOOKUP($A:$A,'[3]данные ру ТС'!$A:$CZ,33,0)</f>
        <v>0</v>
      </c>
      <c r="AU80" s="19">
        <f>VLOOKUP($A:$A,'[3]данные ру ТС'!$A:$CZ,38,0)</f>
        <v>0</v>
      </c>
      <c r="AV80" s="19">
        <f>VLOOKUP($A:$A,'[3]данные ру ТС'!$A:$CZ,43,0)</f>
        <v>0</v>
      </c>
      <c r="AW80" s="19">
        <f>VLOOKUP($A:$A,'[3]данные ру ТС'!$A:$CZ,48,0)</f>
        <v>0</v>
      </c>
      <c r="AX80" s="19">
        <f>VLOOKUP($A:$A,'[3]данные ру ТС'!$A:$CZ,49,0)</f>
        <v>0</v>
      </c>
      <c r="AY80" s="19">
        <f>VLOOKUP($A:$A,'[3]данные ру ТС'!$A:$CZ,54,0)</f>
        <v>0</v>
      </c>
      <c r="AZ80" s="19">
        <f>VLOOKUP($A:$A,'[3]данные ру ТС'!$A:$CZ,59,0)</f>
        <v>0</v>
      </c>
      <c r="BA80" s="19">
        <f>VLOOKUP($A:$A,'[3]данные ру ТС'!$A:$CZ,64,0)</f>
        <v>0</v>
      </c>
      <c r="BB80" s="19">
        <f>VLOOKUP($A:$A,'[3]данные ру ТС'!$A:$CZ,65,0)</f>
        <v>0</v>
      </c>
      <c r="BC80" s="19">
        <f>VLOOKUP($A:$A,'[3]данные ру ТС'!$A:$CZ,78,0)</f>
        <v>0</v>
      </c>
      <c r="BD80" s="19">
        <f>VLOOKUP($A:$A,'[3]данные ру ТС'!$A:$CZ,83,0)</f>
        <v>0</v>
      </c>
      <c r="BE80" s="19">
        <f>VLOOKUP($A:$A,'[3]данные ру ТС'!$A:$CZ,88,0)</f>
        <v>0</v>
      </c>
      <c r="BF80" s="19">
        <f>VLOOKUP($A:$A,'[3]данные ру ТС'!$A:$CZ,89,0)</f>
        <v>0</v>
      </c>
      <c r="BG80" s="19">
        <f>VLOOKUP($A:$A,'[3]данные ру ТС'!$A:$FD,126,0)</f>
        <v>0</v>
      </c>
      <c r="BH80" s="19">
        <f>VLOOKUP($A:$A,'[3]данные ру ТС'!$A:$FD,127,0)</f>
        <v>0</v>
      </c>
      <c r="BI80" s="19">
        <f>VLOOKUP($A:$A,'[3]данные ру ТС'!$A:$FD,128,0)</f>
        <v>0</v>
      </c>
      <c r="BJ80" s="19">
        <f>VLOOKUP($A:$A,'[3]данные ру ТС'!$A:$FD,129,0)</f>
        <v>0</v>
      </c>
      <c r="BK80" s="19">
        <f>VLOOKUP($A:$A,'[3]данные ру ТС'!$A:$FD,142,0)</f>
        <v>0</v>
      </c>
      <c r="BL80" s="19">
        <f>VLOOKUP($A:$A,'[3]данные ру ТС'!$A:$FD,155,0)</f>
        <v>0</v>
      </c>
      <c r="BM80" s="19">
        <f>VLOOKUP($A:$A,'[3]данные ру ТС'!$A:$FW,168,0)</f>
        <v>0</v>
      </c>
      <c r="BN80" s="19">
        <f>Таблица2[[#This Row],[ЛТС 2022 (факт)]]+Таблица2[[#This Row],[ПТС 2022 (факт)]]+Таблица2[[#This Row],[ГТС 2022 (факт)]]</f>
        <v>0</v>
      </c>
      <c r="BO80" s="20">
        <f>VLOOKUP($A:$A,'[3]данные ру ФЛ'!$A:$DL,27,0)</f>
        <v>0</v>
      </c>
      <c r="BP80" s="20">
        <f>VLOOKUP($A:$A,'[3]данные ру ФЛ'!$A:$DL,40,0)</f>
        <v>0</v>
      </c>
      <c r="BQ80" s="20">
        <f>VLOOKUP($A:$A,'[3]данные ру ФЛ'!$A:$DL,53,0)</f>
        <v>0</v>
      </c>
      <c r="BR80" s="20">
        <f>VLOOKUP($A:$A,'[3]данные ру ФЛ'!$A:$DL,74,0)</f>
        <v>0</v>
      </c>
      <c r="BS80" s="20">
        <f>VLOOKUP($A:$A,'[3]данные ру ФЛ'!$A:$DL,95,0)</f>
        <v>0</v>
      </c>
      <c r="BT80" s="20">
        <f>VLOOKUP($A:$A,'[3]данные ру ФЛ'!$A:$DL,116,0)</f>
        <v>0</v>
      </c>
      <c r="BU80" s="21">
        <f>VLOOKUP($A:$A,'[3]данные ру Грузы'!$A:$CR,31,0)</f>
        <v>0</v>
      </c>
      <c r="BV80" s="21">
        <f>VLOOKUP($A:$A,'[3]данные ру Грузы'!$A:$CR,44,0)</f>
        <v>0</v>
      </c>
      <c r="BW80" s="21">
        <f>VLOOKUP($A:$A,'[3]данные ру Грузы'!$A:$CR,57,0)</f>
        <v>0</v>
      </c>
      <c r="BX80" s="21">
        <f>VLOOKUP($A:$A,'[3]данные ру Грузы'!$A:$CR,70,0)</f>
        <v>0</v>
      </c>
      <c r="BY80" s="21">
        <f>VLOOKUP($A:$A,'[3]данные ру Грузы'!$A:$CR,83,0)</f>
        <v>0</v>
      </c>
      <c r="BZ80" s="21">
        <f>VLOOKUP($A:$A,'[3]данные ру Грузы'!$A:$CR,96,0)</f>
        <v>0</v>
      </c>
      <c r="CA80" s="22" t="str">
        <f>VLOOKUP(A:A,[2]Данные_УА!$A:$BO,60,0)</f>
        <v>да</v>
      </c>
      <c r="CB80" s="23" t="str">
        <f>VLOOKUP(A:A,[2]Данные_УА!$A:$BO,61,0)</f>
        <v>да</v>
      </c>
      <c r="CC80" s="23" t="str">
        <f>VLOOKUP(A:A,[2]Данные_УА!$A:$BO,62,0)</f>
        <v>да</v>
      </c>
      <c r="CD80" s="23" t="str">
        <f>VLOOKUP(A:A,[2]Данные_УА!$A:$BO,63,0)</f>
        <v>да</v>
      </c>
      <c r="CE80" s="23" t="str">
        <f>VLOOKUP(A:A,[2]Данные_УА!$A:$BO,64,0)</f>
        <v>да</v>
      </c>
      <c r="CF80" s="23" t="str">
        <f>VLOOKUP(A:A,[2]Данные_УА!$A:$BO,65,0)</f>
        <v>нет</v>
      </c>
    </row>
    <row r="81" spans="1:84" s="12" customFormat="1" ht="11.25" x14ac:dyDescent="0.2">
      <c r="A81" s="12" t="s">
        <v>156</v>
      </c>
      <c r="B81" s="12" t="str">
        <f>VLOOKUP(A:A,[1]Перечень_ПП!$A:$X,3,0)</f>
        <v>Новосибирский</v>
      </c>
      <c r="C81" s="13" t="str">
        <f>VLOOKUP(A:A,[1]Перечень_ПП!$A:$X,4,0)</f>
        <v>АПП</v>
      </c>
      <c r="D81" s="13" t="str">
        <f>VLOOKUP(A:A,[1]Перечень_ПП!$A:$X,5,0)</f>
        <v>МАПП</v>
      </c>
      <c r="E81" s="12" t="str">
        <f>VLOOKUP(A:A,[1]Перечень_ПП!$A:$X,6,0)</f>
        <v>Горняк</v>
      </c>
      <c r="F81" s="12" t="str">
        <f>VLOOKUP(A:A,[1]Перечень_ПП!$A:$X,23,0)</f>
        <v>установлен</v>
      </c>
      <c r="G81" s="13" t="str">
        <f>VLOOKUP(A:A,[1]Перечень_ПП!$A:$X,21,0)</f>
        <v>да</v>
      </c>
      <c r="H81" s="13" t="s">
        <v>524</v>
      </c>
      <c r="I81" s="14" t="str">
        <f>VLOOKUP(A:A,[1]Перечень_ПП!$A:$X,22,0)</f>
        <v>функционирует</v>
      </c>
      <c r="J81" s="15" t="str">
        <f>VLOOKUP(A:A,[2]Данные_УА!$A:$BF,24,0)</f>
        <v>круглосуточно</v>
      </c>
      <c r="K81" s="13" t="str">
        <f>VLOOKUP(A:A,[1]Перечень_ПП!$A:$X,7,0)</f>
        <v>автомобильный</v>
      </c>
      <c r="L81" s="13" t="str">
        <f>VLOOKUP(A:A,[1]Перечень_ПП!$A:$X,8,0)</f>
        <v>не определен</v>
      </c>
      <c r="M81" s="13" t="str">
        <f>VLOOKUP(A:A,[1]Перечень_ПП!$A:$X,9,0)</f>
        <v>грузо-пассажирский</v>
      </c>
      <c r="N81" s="13" t="str">
        <f>VLOOKUP(A:A,[1]Перечень_ПП!$A:$X,10,0)</f>
        <v>постоянный</v>
      </c>
      <c r="O81" s="13" t="str">
        <f>VLOOKUP(A:A,[1]Перечень_ПП!$A:$X,11,0)</f>
        <v>многосторонний</v>
      </c>
      <c r="P81" s="13" t="str">
        <f>VLOOKUP(A:A,[1]Перечень_ПП!$A:$X,12,0)</f>
        <v>не определен</v>
      </c>
      <c r="Q81" s="13" t="str">
        <f>VLOOKUP(A:A,[1]Перечень_ПП!$A:$X,13,0)</f>
        <v>нет</v>
      </c>
      <c r="R81" s="13" t="str">
        <f>VLOOKUP(A:A,[1]Перечень_ПП!$A:$X,14,0)</f>
        <v>нет</v>
      </c>
      <c r="S81" s="13" t="str">
        <f>VLOOKUP(A:A,[1]Перечень_ПП!$A:$X,15,0)</f>
        <v>нет</v>
      </c>
      <c r="T81" s="13" t="str">
        <f>VLOOKUP(A:A,[1]Перечень_ПП!$A:$X,16,0)</f>
        <v>Республика Казахстан</v>
      </c>
      <c r="U81" s="12" t="str">
        <f>VLOOKUP(A:A,[1]Перечень_ПП!$A:$X,17,0)</f>
        <v>Жезкент</v>
      </c>
      <c r="V81" s="13" t="str">
        <f>VLOOKUP(A:A,[1]Перечень_ПП!$A:$X,18,0)</f>
        <v>СФО</v>
      </c>
      <c r="W81" s="12" t="str">
        <f>VLOOKUP(A:A,[1]Перечень_ПП!$A:$X,19,0)</f>
        <v>Алтайский край</v>
      </c>
      <c r="X81" s="14" t="str">
        <f>VLOOKUP(A:A,[1]Перечень_ПП!$A:$X,20,0)</f>
        <v>Алтайский край, Локтевский район, автодорога "Горняк-граница -Республики Казахстан", 3 км+ 700м</v>
      </c>
      <c r="Y81" s="14" t="str">
        <f>VLOOKUP(A:A,[2]ДОРОГИ!$A:$BX,24,0)</f>
        <v>региональная</v>
      </c>
      <c r="Z81" s="14" t="str">
        <f>VLOOKUP(A:A,[2]ДОРОГИ!$A:$BX,25,0)</f>
        <v>К-26</v>
      </c>
      <c r="AA81" s="16" t="str">
        <f>VLOOKUP($A:$A,'[3]данные ру Грузы'!$A:$CC,10,0)</f>
        <v>Группа В</v>
      </c>
      <c r="AB81" s="16">
        <f>VLOOKUP($A:$A,'[3]данные ру Грузы'!$A:$CC,11,0)</f>
        <v>59</v>
      </c>
      <c r="AC81" s="16" t="str">
        <f>VLOOKUP($A:$A,'[3]данные ру Грузы'!$A:$CC,13,0)</f>
        <v>Не является признаком отнесения к МТК</v>
      </c>
      <c r="AD81" s="16" t="str">
        <f>VLOOKUP($A:$A,'[3]данные ру Грузы'!$A:$CC,12,0)</f>
        <v>Не является признаком отнесения к МТК</v>
      </c>
      <c r="AE81" s="16">
        <f>VLOOKUP(A:A,[2]Данные_УА!$A:$BF,37,0)</f>
        <v>0</v>
      </c>
      <c r="AF81" s="16">
        <f>VLOOKUP(A:A,[2]Данные_УА!$A:$BF,41,0)</f>
        <v>0</v>
      </c>
      <c r="AG81" s="16">
        <f>VLOOKUP(A:A,[2]Данные_УА!$A:$BF,45,0)</f>
        <v>0</v>
      </c>
      <c r="AH81" s="16">
        <f>VLOOKUP(A:A,[2]Данные_УА!$A:$BF,49,0)</f>
        <v>0</v>
      </c>
      <c r="AI81" s="16">
        <f>VLOOKUP(A:A,[2]Данные_УА!$A:$BF,53,0)</f>
        <v>960</v>
      </c>
      <c r="AJ81" s="16">
        <f>VLOOKUP(A:A,[2]Данные_УА!$A:$BF,57,0)</f>
        <v>0</v>
      </c>
      <c r="AK81" s="17">
        <f>VLOOKUP(A:A,[2]Данные_УА!$A:$BF,38,0)</f>
        <v>0</v>
      </c>
      <c r="AL81" s="17">
        <f>VLOOKUP(A:A,[2]Данные_УА!$A:$BF,42,0)</f>
        <v>0</v>
      </c>
      <c r="AM81" s="17">
        <f>VLOOKUP(A:A,[2]Данные_УА!$A:$BF,46,0)</f>
        <v>0</v>
      </c>
      <c r="AN81" s="17">
        <f>VLOOKUP(A:A,[2]Данные_УА!$A:$BF,50,0)</f>
        <v>0</v>
      </c>
      <c r="AO81" s="17">
        <f>VLOOKUP(A:A,[2]Данные_УА!$A:$BF,54,0)</f>
        <v>350400</v>
      </c>
      <c r="AP81" s="18">
        <f>VLOOKUP(A:A,[2]Данные_УА!$A:$BF,58,0)</f>
        <v>0</v>
      </c>
      <c r="AQ81" s="19">
        <f>VLOOKUP($A:$A,'[3]данные ру ТС'!$A:$CZ,22,0)</f>
        <v>2707</v>
      </c>
      <c r="AR81" s="19">
        <f>VLOOKUP($A:$A,'[3]данные ру ТС'!$A:$CZ,27,0)</f>
        <v>5482</v>
      </c>
      <c r="AS81" s="19">
        <f>VLOOKUP($A:$A,'[3]данные ру ТС'!$A:$CZ,32,0)</f>
        <v>83531</v>
      </c>
      <c r="AT81" s="19">
        <f>VLOOKUP($A:$A,'[3]данные ру ТС'!$A:$CZ,33,0)</f>
        <v>91720</v>
      </c>
      <c r="AU81" s="19">
        <f>VLOOKUP($A:$A,'[3]данные ру ТС'!$A:$CZ,38,0)</f>
        <v>3954</v>
      </c>
      <c r="AV81" s="19">
        <f>VLOOKUP($A:$A,'[3]данные ру ТС'!$A:$CZ,43,0)</f>
        <v>5728</v>
      </c>
      <c r="AW81" s="19">
        <f>VLOOKUP($A:$A,'[3]данные ру ТС'!$A:$CZ,48,0)</f>
        <v>78871</v>
      </c>
      <c r="AX81" s="19">
        <f>VLOOKUP($A:$A,'[3]данные ру ТС'!$A:$CZ,49,0)</f>
        <v>88553</v>
      </c>
      <c r="AY81" s="19">
        <f>VLOOKUP($A:$A,'[3]данные ру ТС'!$A:$CZ,54,0)</f>
        <v>4516</v>
      </c>
      <c r="AZ81" s="19">
        <f>VLOOKUP($A:$A,'[3]данные ру ТС'!$A:$CZ,59,0)</f>
        <v>5645</v>
      </c>
      <c r="BA81" s="19">
        <f>VLOOKUP($A:$A,'[3]данные ру ТС'!$A:$CZ,64,0)</f>
        <v>87440</v>
      </c>
      <c r="BB81" s="19">
        <f>VLOOKUP($A:$A,'[3]данные ру ТС'!$A:$CZ,65,0)</f>
        <v>97601</v>
      </c>
      <c r="BC81" s="19">
        <f>VLOOKUP($A:$A,'[3]данные ру ТС'!$A:$CZ,78,0)</f>
        <v>603</v>
      </c>
      <c r="BD81" s="19">
        <f>VLOOKUP($A:$A,'[3]данные ру ТС'!$A:$CZ,83,0)</f>
        <v>949</v>
      </c>
      <c r="BE81" s="19">
        <f>VLOOKUP($A:$A,'[3]данные ру ТС'!$A:$CZ,88,0)</f>
        <v>11751</v>
      </c>
      <c r="BF81" s="19">
        <f>VLOOKUP($A:$A,'[3]данные ру ТС'!$A:$CZ,89,0)</f>
        <v>13303</v>
      </c>
      <c r="BG81" s="19">
        <f>VLOOKUP($A:$A,'[3]данные ру ТС'!$A:$FD,126,0)</f>
        <v>0</v>
      </c>
      <c r="BH81" s="19">
        <f>VLOOKUP($A:$A,'[3]данные ру ТС'!$A:$FD,127,0)</f>
        <v>0</v>
      </c>
      <c r="BI81" s="19">
        <f>VLOOKUP($A:$A,'[3]данные ру ТС'!$A:$FD,128,0)</f>
        <v>0</v>
      </c>
      <c r="BJ81" s="19">
        <f>VLOOKUP($A:$A,'[3]данные ру ТС'!$A:$FD,129,0)</f>
        <v>0</v>
      </c>
      <c r="BK81" s="19">
        <f>VLOOKUP($A:$A,'[3]данные ру ТС'!$A:$FD,142,0)</f>
        <v>2336</v>
      </c>
      <c r="BL81" s="19">
        <f>VLOOKUP($A:$A,'[3]данные ру ТС'!$A:$FD,155,0)</f>
        <v>161</v>
      </c>
      <c r="BM81" s="19">
        <f>VLOOKUP($A:$A,'[3]данные ру ТС'!$A:$FW,168,0)</f>
        <v>24115</v>
      </c>
      <c r="BN81" s="19">
        <f>Таблица2[[#This Row],[ЛТС 2022 (факт)]]+Таблица2[[#This Row],[ПТС 2022 (факт)]]+Таблица2[[#This Row],[ГТС 2022 (факт)]]</f>
        <v>26612</v>
      </c>
      <c r="BO81" s="20">
        <f>VLOOKUP($A:$A,'[3]данные ру ФЛ'!$A:$DL,27,0)</f>
        <v>220413</v>
      </c>
      <c r="BP81" s="20">
        <f>VLOOKUP($A:$A,'[3]данные ру ФЛ'!$A:$DL,40,0)</f>
        <v>212549</v>
      </c>
      <c r="BQ81" s="20">
        <f>VLOOKUP($A:$A,'[3]данные ру ФЛ'!$A:$DL,53,0)</f>
        <v>217102</v>
      </c>
      <c r="BR81" s="20">
        <f>VLOOKUP($A:$A,'[3]данные ру ФЛ'!$A:$DL,74,0)</f>
        <v>29534</v>
      </c>
      <c r="BS81" s="20">
        <f>VLOOKUP($A:$A,'[3]данные ру ФЛ'!$A:$DL,95,0)</f>
        <v>0</v>
      </c>
      <c r="BT81" s="20">
        <f>VLOOKUP($A:$A,'[3]данные ру ФЛ'!$A:$DL,116,0)</f>
        <v>55691</v>
      </c>
      <c r="BU81" s="21">
        <f>VLOOKUP($A:$A,'[3]данные ру Грузы'!$A:$CR,31,0)</f>
        <v>0</v>
      </c>
      <c r="BV81" s="21">
        <f>VLOOKUP($A:$A,'[3]данные ру Грузы'!$A:$CR,44,0)</f>
        <v>0</v>
      </c>
      <c r="BW81" s="21">
        <f>VLOOKUP($A:$A,'[3]данные ру Грузы'!$A:$CR,57,0)</f>
        <v>0</v>
      </c>
      <c r="BX81" s="21">
        <f>VLOOKUP($A:$A,'[3]данные ру Грузы'!$A:$CR,70,0)</f>
        <v>0</v>
      </c>
      <c r="BY81" s="21">
        <f>VLOOKUP($A:$A,'[3]данные ру Грузы'!$A:$CR,83,0)</f>
        <v>0</v>
      </c>
      <c r="BZ81" s="21">
        <f>VLOOKUP($A:$A,'[3]данные ру Грузы'!$A:$CR,96,0)</f>
        <v>0</v>
      </c>
      <c r="CA81" s="22" t="str">
        <f>VLOOKUP(A:A,[2]Данные_УА!$A:$BO,60,0)</f>
        <v>да</v>
      </c>
      <c r="CB81" s="23" t="str">
        <f>VLOOKUP(A:A,[2]Данные_УА!$A:$BO,61,0)</f>
        <v>нет</v>
      </c>
      <c r="CC81" s="23" t="str">
        <f>VLOOKUP(A:A,[2]Данные_УА!$A:$BO,62,0)</f>
        <v>нет</v>
      </c>
      <c r="CD81" s="23" t="str">
        <f>VLOOKUP(A:A,[2]Данные_УА!$A:$BO,63,0)</f>
        <v>нет</v>
      </c>
      <c r="CE81" s="23" t="str">
        <f>VLOOKUP(A:A,[2]Данные_УА!$A:$BO,64,0)</f>
        <v>нет</v>
      </c>
      <c r="CF81" s="23" t="str">
        <f>VLOOKUP(A:A,[2]Данные_УА!$A:$BO,65,0)</f>
        <v>нет</v>
      </c>
    </row>
    <row r="82" spans="1:84" s="12" customFormat="1" ht="11.25" x14ac:dyDescent="0.2">
      <c r="A82" s="24" t="s">
        <v>6</v>
      </c>
      <c r="B82" s="25" t="str">
        <f>VLOOKUP(A:A,[1]Перечень_ПП!$A:$X,3,0)</f>
        <v>Белгородский</v>
      </c>
      <c r="C82" s="26" t="str">
        <f>VLOOKUP(A:A,[1]Перечень_ПП!$A:$X,4,0)</f>
        <v>АПП</v>
      </c>
      <c r="D82" s="26" t="str">
        <f>VLOOKUP(A:A,[1]Перечень_ПП!$A:$X,5,0)</f>
        <v>МАПП</v>
      </c>
      <c r="E82" s="25" t="str">
        <f>VLOOKUP(A:A,[1]Перечень_ПП!$A:$X,6,0)</f>
        <v>Грайворон</v>
      </c>
      <c r="F82" s="25" t="str">
        <f>VLOOKUP(A:A,[1]Перечень_ПП!$A:$X,23,0)</f>
        <v>установлен</v>
      </c>
      <c r="G82" s="26" t="str">
        <f>VLOOKUP(A:A,[1]Перечень_ПП!$A:$X,21,0)</f>
        <v>да</v>
      </c>
      <c r="H82" s="26" t="s">
        <v>524</v>
      </c>
      <c r="I82" s="14" t="str">
        <f>VLOOKUP(A:A,[1]Перечень_ПП!$A:$X,22,0)</f>
        <v>функционирует</v>
      </c>
      <c r="J82" s="15" t="str">
        <f>VLOOKUP(A:A,[2]Данные_УА!$A:$BF,24,0)</f>
        <v>круглосуточно</v>
      </c>
      <c r="K82" s="26" t="str">
        <f>VLOOKUP(A:A,[1]Перечень_ПП!$A:$X,7,0)</f>
        <v>автомобильный</v>
      </c>
      <c r="L82" s="26" t="str">
        <f>VLOOKUP(A:A,[1]Перечень_ПП!$A:$X,8,0)</f>
        <v>не определен</v>
      </c>
      <c r="M82" s="26" t="str">
        <f>VLOOKUP(A:A,[1]Перечень_ПП!$A:$X,9,0)</f>
        <v>грузо-пассажирский</v>
      </c>
      <c r="N82" s="26" t="str">
        <f>VLOOKUP(A:A,[1]Перечень_ПП!$A:$X,10,0)</f>
        <v>постоянный</v>
      </c>
      <c r="O82" s="26" t="str">
        <f>VLOOKUP(A:A,[1]Перечень_ПП!$A:$X,11,0)</f>
        <v>многосторонний</v>
      </c>
      <c r="P82" s="26" t="str">
        <f>VLOOKUP(A:A,[1]Перечень_ПП!$A:$X,12,0)</f>
        <v>не определен</v>
      </c>
      <c r="Q82" s="26" t="str">
        <f>VLOOKUP(A:A,[1]Перечень_ПП!$A:$X,13,0)</f>
        <v>нет</v>
      </c>
      <c r="R82" s="26" t="str">
        <f>VLOOKUP(A:A,[1]Перечень_ПП!$A:$X,14,0)</f>
        <v>нет</v>
      </c>
      <c r="S82" s="26" t="str">
        <f>VLOOKUP(A:A,[1]Перечень_ПП!$A:$X,15,0)</f>
        <v>да</v>
      </c>
      <c r="T82" s="13" t="str">
        <f>VLOOKUP(A:A,[1]Перечень_ПП!$A:$X,16,0)</f>
        <v>Украина</v>
      </c>
      <c r="U82" s="12" t="str">
        <f>VLOOKUP(A:A,[1]Перечень_ПП!$A:$X,17,0)</f>
        <v>Великая Писаревка</v>
      </c>
      <c r="V82" s="26" t="str">
        <f>VLOOKUP(A:A,[1]Перечень_ПП!$A:$X,18,0)</f>
        <v>ЦФО</v>
      </c>
      <c r="W82" s="12" t="str">
        <f>VLOOKUP(A:A,[1]Перечень_ПП!$A:$X,19,0)</f>
        <v>Белгородская область</v>
      </c>
      <c r="X82" s="14" t="str">
        <f>VLOOKUP(A:A,[1]Перечень_ПП!$A:$X,20,0)</f>
        <v>Белгородская область, Грайворонский район, с. Козинка, ул. Республиканская, д.23</v>
      </c>
      <c r="Y82" s="14" t="str">
        <f>VLOOKUP(A:A,[2]ДОРОГИ!$A:$BX,24,0)</f>
        <v>региональная</v>
      </c>
      <c r="Z82" s="14" t="str">
        <f>VLOOKUP(A:A,[2]ДОРОГИ!$A:$BX,25,0)</f>
        <v>14.ОП.РЗ.К-4 Белгород-Грайворон-Козинка</v>
      </c>
      <c r="AA82" s="16" t="str">
        <f>VLOOKUP($A:$A,'[3]данные ру Грузы'!$A:$CC,10,0)</f>
        <v>Группа В</v>
      </c>
      <c r="AB82" s="16">
        <f>VLOOKUP($A:$A,'[3]данные ру Грузы'!$A:$CC,11,0)</f>
        <v>111</v>
      </c>
      <c r="AC82" s="16" t="str">
        <f>VLOOKUP($A:$A,'[3]данные ру Грузы'!$A:$CC,13,0)</f>
        <v>Сухопутный</v>
      </c>
      <c r="AD82" s="16" t="str">
        <f>VLOOKUP($A:$A,'[3]данные ру Грузы'!$A:$CC,12,0)</f>
        <v>Западный</v>
      </c>
      <c r="AE82" s="16">
        <f>VLOOKUP(A:A,[2]Данные_УА!$A:$BF,37,0)</f>
        <v>150</v>
      </c>
      <c r="AF82" s="16">
        <f>VLOOKUP(A:A,[2]Данные_УА!$A:$BF,41,0)</f>
        <v>50</v>
      </c>
      <c r="AG82" s="16">
        <f>VLOOKUP(A:A,[2]Данные_УА!$A:$BF,45,0)</f>
        <v>300</v>
      </c>
      <c r="AH82" s="16">
        <f>VLOOKUP(A:A,[2]Данные_УА!$A:$BF,49,0)</f>
        <v>500</v>
      </c>
      <c r="AI82" s="16">
        <f>VLOOKUP(A:A,[2]Данные_УА!$A:$BF,53,0)</f>
        <v>2950</v>
      </c>
      <c r="AJ82" s="16">
        <f>VLOOKUP(A:A,[2]Данные_УА!$A:$BF,57,0)</f>
        <v>1500</v>
      </c>
      <c r="AK82" s="17">
        <f>VLOOKUP(A:A,[2]Данные_УА!$A:$BF,38,0)</f>
        <v>54750</v>
      </c>
      <c r="AL82" s="17">
        <f>VLOOKUP(A:A,[2]Данные_УА!$A:$BF,42,0)</f>
        <v>18250</v>
      </c>
      <c r="AM82" s="17">
        <f>VLOOKUP(A:A,[2]Данные_УА!$A:$BF,46,0)</f>
        <v>109500</v>
      </c>
      <c r="AN82" s="17">
        <f>VLOOKUP(A:A,[2]Данные_УА!$A:$BF,50,0)</f>
        <v>182500</v>
      </c>
      <c r="AO82" s="17">
        <f>VLOOKUP(A:A,[2]Данные_УА!$A:$BF,54,0)</f>
        <v>1076750</v>
      </c>
      <c r="AP82" s="18">
        <f>VLOOKUP(A:A,[2]Данные_УА!$A:$BF,58,0)</f>
        <v>547500</v>
      </c>
      <c r="AQ82" s="19">
        <f>VLOOKUP($A:$A,'[3]данные ру ТС'!$A:$CZ,22,0)</f>
        <v>1973</v>
      </c>
      <c r="AR82" s="19">
        <f>VLOOKUP($A:$A,'[3]данные ру ТС'!$A:$CZ,27,0)</f>
        <v>217</v>
      </c>
      <c r="AS82" s="19">
        <f>VLOOKUP($A:$A,'[3]данные ру ТС'!$A:$CZ,32,0)</f>
        <v>108313</v>
      </c>
      <c r="AT82" s="19">
        <f>VLOOKUP($A:$A,'[3]данные ру ТС'!$A:$CZ,33,0)</f>
        <v>110503</v>
      </c>
      <c r="AU82" s="19">
        <f>VLOOKUP($A:$A,'[3]данные ру ТС'!$A:$CZ,38,0)</f>
        <v>2578</v>
      </c>
      <c r="AV82" s="19">
        <f>VLOOKUP($A:$A,'[3]данные ру ТС'!$A:$CZ,43,0)</f>
        <v>268</v>
      </c>
      <c r="AW82" s="19">
        <f>VLOOKUP($A:$A,'[3]данные ру ТС'!$A:$CZ,48,0)</f>
        <v>121241</v>
      </c>
      <c r="AX82" s="19">
        <f>VLOOKUP($A:$A,'[3]данные ру ТС'!$A:$CZ,49,0)</f>
        <v>124087</v>
      </c>
      <c r="AY82" s="19">
        <f>VLOOKUP($A:$A,'[3]данные ру ТС'!$A:$CZ,54,0)</f>
        <v>2490</v>
      </c>
      <c r="AZ82" s="19">
        <f>VLOOKUP($A:$A,'[3]данные ру ТС'!$A:$CZ,59,0)</f>
        <v>454</v>
      </c>
      <c r="BA82" s="19">
        <f>VLOOKUP($A:$A,'[3]данные ру ТС'!$A:$CZ,64,0)</f>
        <v>83193</v>
      </c>
      <c r="BB82" s="19">
        <f>VLOOKUP($A:$A,'[3]данные ру ТС'!$A:$CZ,65,0)</f>
        <v>86137</v>
      </c>
      <c r="BC82" s="19">
        <f>VLOOKUP($A:$A,'[3]данные ру ТС'!$A:$CZ,78,0)</f>
        <v>606</v>
      </c>
      <c r="BD82" s="19">
        <f>VLOOKUP($A:$A,'[3]данные ру ТС'!$A:$CZ,83,0)</f>
        <v>23</v>
      </c>
      <c r="BE82" s="19">
        <f>VLOOKUP($A:$A,'[3]данные ру ТС'!$A:$CZ,88,0)</f>
        <v>11206</v>
      </c>
      <c r="BF82" s="19">
        <f>VLOOKUP($A:$A,'[3]данные ру ТС'!$A:$CZ,89,0)</f>
        <v>11835</v>
      </c>
      <c r="BG82" s="19">
        <f>VLOOKUP($A:$A,'[3]данные ру ТС'!$A:$FD,126,0)</f>
        <v>0</v>
      </c>
      <c r="BH82" s="19">
        <f>VLOOKUP($A:$A,'[3]данные ру ТС'!$A:$FD,127,0)</f>
        <v>0</v>
      </c>
      <c r="BI82" s="19">
        <f>VLOOKUP($A:$A,'[3]данные ру ТС'!$A:$FD,128,0)</f>
        <v>0</v>
      </c>
      <c r="BJ82" s="19">
        <f>VLOOKUP($A:$A,'[3]данные ру ТС'!$A:$FD,129,0)</f>
        <v>0</v>
      </c>
      <c r="BK82" s="19">
        <f>VLOOKUP($A:$A,'[3]данные ру ТС'!$A:$FD,142,0)</f>
        <v>0</v>
      </c>
      <c r="BL82" s="19">
        <f>VLOOKUP($A:$A,'[3]данные ру ТС'!$A:$FD,155,0)</f>
        <v>0</v>
      </c>
      <c r="BM82" s="19">
        <f>VLOOKUP($A:$A,'[3]данные ру ТС'!$A:$FW,168,0)</f>
        <v>12</v>
      </c>
      <c r="BN82" s="19">
        <f>Таблица2[[#This Row],[ЛТС 2022 (факт)]]+Таблица2[[#This Row],[ПТС 2022 (факт)]]+Таблица2[[#This Row],[ГТС 2022 (факт)]]</f>
        <v>12</v>
      </c>
      <c r="BO82" s="20">
        <f>VLOOKUP($A:$A,'[3]данные ру ФЛ'!$A:$DL,27,0)</f>
        <v>201751</v>
      </c>
      <c r="BP82" s="20">
        <f>VLOOKUP($A:$A,'[3]данные ру ФЛ'!$A:$DL,40,0)</f>
        <v>209918</v>
      </c>
      <c r="BQ82" s="20">
        <f>VLOOKUP($A:$A,'[3]данные ру ФЛ'!$A:$DL,53,0)</f>
        <v>148024</v>
      </c>
      <c r="BR82" s="20">
        <f>VLOOKUP($A:$A,'[3]данные ру ФЛ'!$A:$DL,74,0)</f>
        <v>20704</v>
      </c>
      <c r="BS82" s="20">
        <f>VLOOKUP($A:$A,'[3]данные ру ФЛ'!$A:$DL,95,0)</f>
        <v>0</v>
      </c>
      <c r="BT82" s="20">
        <f>VLOOKUP($A:$A,'[3]данные ру ФЛ'!$A:$DL,116,0)</f>
        <v>398</v>
      </c>
      <c r="BU82" s="21">
        <f>VLOOKUP($A:$A,'[3]данные ру Грузы'!$A:$CR,31,0)</f>
        <v>17173.134999999998</v>
      </c>
      <c r="BV82" s="21">
        <f>VLOOKUP($A:$A,'[3]данные ру Грузы'!$A:$CR,44,0)</f>
        <v>23381</v>
      </c>
      <c r="BW82" s="21">
        <f>VLOOKUP($A:$A,'[3]данные ру Грузы'!$A:$CR,57,0)</f>
        <v>17684</v>
      </c>
      <c r="BX82" s="21">
        <f>VLOOKUP($A:$A,'[3]данные ру Грузы'!$A:$CR,70,0)</f>
        <v>4616</v>
      </c>
      <c r="BY82" s="21">
        <f>VLOOKUP($A:$A,'[3]данные ру Грузы'!$A:$CR,83,0)</f>
        <v>0</v>
      </c>
      <c r="BZ82" s="21">
        <f>VLOOKUP($A:$A,'[3]данные ру Грузы'!$A:$CR,96,0)</f>
        <v>0</v>
      </c>
      <c r="CA82" s="22" t="str">
        <f>VLOOKUP(A:A,[2]Данные_УА!$A:$BO,60,0)</f>
        <v>да</v>
      </c>
      <c r="CB82" s="23" t="str">
        <f>VLOOKUP(A:A,[2]Данные_УА!$A:$BO,61,0)</f>
        <v>да</v>
      </c>
      <c r="CC82" s="23" t="str">
        <f>VLOOKUP(A:A,[2]Данные_УА!$A:$BO,62,0)</f>
        <v>да</v>
      </c>
      <c r="CD82" s="23" t="str">
        <f>VLOOKUP(A:A,[2]Данные_УА!$A:$BO,63,0)</f>
        <v>да</v>
      </c>
      <c r="CE82" s="23" t="str">
        <f>VLOOKUP(A:A,[2]Данные_УА!$A:$BO,64,0)</f>
        <v>да</v>
      </c>
      <c r="CF82" s="23" t="str">
        <f>VLOOKUP(A:A,[2]Данные_УА!$A:$BO,65,0)</f>
        <v>да</v>
      </c>
    </row>
    <row r="83" spans="1:84" s="12" customFormat="1" ht="11.25" x14ac:dyDescent="0.2">
      <c r="A83" s="12" t="s">
        <v>256</v>
      </c>
      <c r="B83" s="12" t="str">
        <f>VLOOKUP(A:A,[1]Перечень_ПП!$A:$X,3,0)</f>
        <v>Северо-Кавказский</v>
      </c>
      <c r="C83" s="13" t="str">
        <f>VLOOKUP(A:A,[1]Перечень_ПП!$A:$X,4,0)</f>
        <v>ВПП</v>
      </c>
      <c r="D83" s="13" t="str">
        <f>VLOOKUP(A:A,[1]Перечень_ПП!$A:$X,5,0)</f>
        <v>ВПП</v>
      </c>
      <c r="E83" s="12" t="str">
        <f>VLOOKUP(A:A,[1]Перечень_ПП!$A:$X,6,0)</f>
        <v>Грозный (Северный)</v>
      </c>
      <c r="F83" s="12" t="str">
        <f>VLOOKUP(A:A,[1]Перечень_ПП!$A:$X,23,0)</f>
        <v>установлен</v>
      </c>
      <c r="G83" s="13" t="str">
        <f>VLOOKUP(A:A,[1]Перечень_ПП!$A:$X,21,0)</f>
        <v>да</v>
      </c>
      <c r="H83" s="13" t="s">
        <v>524</v>
      </c>
      <c r="I83" s="14" t="str">
        <f>VLOOKUP(A:A,[1]Перечень_ПП!$A:$X,22,0)</f>
        <v>функционирует</v>
      </c>
      <c r="J83" s="15" t="str">
        <f>VLOOKUP(A:A,[2]Данные_УА!$A:$BF,24,0)</f>
        <v>круглосуточно</v>
      </c>
      <c r="K83" s="13" t="str">
        <f>VLOOKUP(A:A,[1]Перечень_ПП!$A:$X,7,0)</f>
        <v>воздушный</v>
      </c>
      <c r="L83" s="13" t="str">
        <f>VLOOKUP(A:A,[1]Перечень_ПП!$A:$X,8,0)</f>
        <v>не определен</v>
      </c>
      <c r="M83" s="13" t="str">
        <f>VLOOKUP(A:A,[1]Перечень_ПП!$A:$X,9,0)</f>
        <v>грузо-пассажирский</v>
      </c>
      <c r="N83" s="13" t="str">
        <f>VLOOKUP(A:A,[1]Перечень_ПП!$A:$X,10,0)</f>
        <v>постоянный</v>
      </c>
      <c r="O83" s="13" t="str">
        <f>VLOOKUP(A:A,[1]Перечень_ПП!$A:$X,11,0)</f>
        <v>многосторонний</v>
      </c>
      <c r="P83" s="13" t="str">
        <f>VLOOKUP(A:A,[1]Перечень_ПП!$A:$X,12,0)</f>
        <v>не определен</v>
      </c>
      <c r="Q83" s="13" t="str">
        <f>VLOOKUP(A:A,[1]Перечень_ПП!$A:$X,13,0)</f>
        <v>нет</v>
      </c>
      <c r="R83" s="13" t="str">
        <f>VLOOKUP(A:A,[1]Перечень_ПП!$A:$X,14,0)</f>
        <v>нет</v>
      </c>
      <c r="S83" s="13" t="str">
        <f>VLOOKUP(A:A,[1]Перечень_ПП!$A:$X,15,0)</f>
        <v>нет</v>
      </c>
      <c r="T83" s="13" t="str">
        <f>VLOOKUP(A:A,[1]Перечень_ПП!$A:$X,16,0)</f>
        <v>не применимо</v>
      </c>
      <c r="U83" s="12" t="str">
        <f>VLOOKUP(A:A,[1]Перечень_ПП!$A:$X,17,0)</f>
        <v>не применимо</v>
      </c>
      <c r="V83" s="13" t="str">
        <f>VLOOKUP(A:A,[1]Перечень_ПП!$A:$X,18,0)</f>
        <v>СКФО</v>
      </c>
      <c r="W83" s="12" t="str">
        <f>VLOOKUP(A:A,[1]Перечень_ПП!$A:$X,19,0)</f>
        <v>Чеченская Республика</v>
      </c>
      <c r="X83" s="14" t="str">
        <f>VLOOKUP(A:A,[1]Перечень_ПП!$A:$X,20,0)</f>
        <v>Чеченская Республика, г. Грозный, Аэропорт-26</v>
      </c>
      <c r="Y83" s="14">
        <f>VLOOKUP(A:A,[2]ДОРОГИ!$A:$BX,24,0)</f>
        <v>0</v>
      </c>
      <c r="Z83" s="14">
        <f>VLOOKUP(A:A,[2]ДОРОГИ!$A:$BX,25,0)</f>
        <v>0</v>
      </c>
      <c r="AA83" s="16" t="str">
        <f>VLOOKUP($A:$A,'[3]данные ру Грузы'!$A:$CC,10,0)</f>
        <v>Группа С</v>
      </c>
      <c r="AB83" s="16">
        <f>VLOOKUP($A:$A,'[3]данные ру Грузы'!$A:$CC,11,0)</f>
        <v>221</v>
      </c>
      <c r="AC83" s="16" t="str">
        <f>VLOOKUP($A:$A,'[3]данные ру Грузы'!$A:$CC,13,0)</f>
        <v>Не является признаком отнесения к МТК</v>
      </c>
      <c r="AD83" s="16" t="str">
        <f>VLOOKUP($A:$A,'[3]данные ру Грузы'!$A:$CC,12,0)</f>
        <v>Не является признаком отнесения к МТК</v>
      </c>
      <c r="AE83" s="16">
        <f>VLOOKUP(A:A,[2]Данные_УА!$A:$BF,37,0)</f>
        <v>0</v>
      </c>
      <c r="AF83" s="16">
        <f>VLOOKUP(A:A,[2]Данные_УА!$A:$BF,41,0)</f>
        <v>0</v>
      </c>
      <c r="AG83" s="16">
        <f>VLOOKUP(A:A,[2]Данные_УА!$A:$BF,45,0)</f>
        <v>0</v>
      </c>
      <c r="AH83" s="16">
        <f>VLOOKUP(A:A,[2]Данные_УА!$A:$BF,49,0)</f>
        <v>0</v>
      </c>
      <c r="AI83" s="16">
        <f>VLOOKUP(A:A,[2]Данные_УА!$A:$BF,53,0)</f>
        <v>3360</v>
      </c>
      <c r="AJ83" s="16">
        <f>VLOOKUP(A:A,[2]Данные_УА!$A:$BF,57,0)</f>
        <v>0</v>
      </c>
      <c r="AK83" s="17">
        <f>VLOOKUP(A:A,[2]Данные_УА!$A:$BF,38,0)</f>
        <v>0</v>
      </c>
      <c r="AL83" s="17">
        <f>VLOOKUP(A:A,[2]Данные_УА!$A:$BF,42,0)</f>
        <v>0</v>
      </c>
      <c r="AM83" s="17">
        <f>VLOOKUP(A:A,[2]Данные_УА!$A:$BF,46,0)</f>
        <v>0</v>
      </c>
      <c r="AN83" s="17">
        <f>VLOOKUP(A:A,[2]Данные_УА!$A:$BF,50,0)</f>
        <v>0</v>
      </c>
      <c r="AO83" s="17">
        <f>VLOOKUP(A:A,[2]Данные_УА!$A:$BF,54,0)</f>
        <v>1226400</v>
      </c>
      <c r="AP83" s="18">
        <f>VLOOKUP(A:A,[2]Данные_УА!$A:$BF,58,0)</f>
        <v>0</v>
      </c>
      <c r="AQ83" s="19">
        <f>VLOOKUP($A:$A,'[3]данные ру ТС'!$A:$CZ,22,0)</f>
        <v>1</v>
      </c>
      <c r="AR83" s="19">
        <f>VLOOKUP($A:$A,'[3]данные ру ТС'!$A:$CZ,27,0)</f>
        <v>805</v>
      </c>
      <c r="AS83" s="19">
        <f>VLOOKUP($A:$A,'[3]данные ру ТС'!$A:$CZ,32,0)</f>
        <v>0</v>
      </c>
      <c r="AT83" s="19">
        <f>VLOOKUP($A:$A,'[3]данные ру ТС'!$A:$CZ,33,0)</f>
        <v>806</v>
      </c>
      <c r="AU83" s="19">
        <f>VLOOKUP($A:$A,'[3]данные ру ТС'!$A:$CZ,38,0)</f>
        <v>1</v>
      </c>
      <c r="AV83" s="19">
        <f>VLOOKUP($A:$A,'[3]данные ру ТС'!$A:$CZ,43,0)</f>
        <v>1082</v>
      </c>
      <c r="AW83" s="19">
        <f>VLOOKUP($A:$A,'[3]данные ру ТС'!$A:$CZ,48,0)</f>
        <v>0</v>
      </c>
      <c r="AX83" s="19">
        <f>VLOOKUP($A:$A,'[3]данные ру ТС'!$A:$CZ,49,0)</f>
        <v>1083</v>
      </c>
      <c r="AY83" s="19">
        <f>VLOOKUP($A:$A,'[3]данные ру ТС'!$A:$CZ,54,0)</f>
        <v>0</v>
      </c>
      <c r="AZ83" s="19">
        <f>VLOOKUP($A:$A,'[3]данные ру ТС'!$A:$CZ,59,0)</f>
        <v>1286</v>
      </c>
      <c r="BA83" s="19">
        <f>VLOOKUP($A:$A,'[3]данные ру ТС'!$A:$CZ,64,0)</f>
        <v>0</v>
      </c>
      <c r="BB83" s="19">
        <f>VLOOKUP($A:$A,'[3]данные ру ТС'!$A:$CZ,65,0)</f>
        <v>1286</v>
      </c>
      <c r="BC83" s="19">
        <f>VLOOKUP($A:$A,'[3]данные ру ТС'!$A:$CZ,78,0)</f>
        <v>8</v>
      </c>
      <c r="BD83" s="19">
        <f>VLOOKUP($A:$A,'[3]данные ру ТС'!$A:$CZ,83,0)</f>
        <v>263</v>
      </c>
      <c r="BE83" s="19">
        <f>VLOOKUP($A:$A,'[3]данные ру ТС'!$A:$CZ,88,0)</f>
        <v>0</v>
      </c>
      <c r="BF83" s="19">
        <f>VLOOKUP($A:$A,'[3]данные ру ТС'!$A:$CZ,89,0)</f>
        <v>271</v>
      </c>
      <c r="BG83" s="19">
        <f>VLOOKUP($A:$A,'[3]данные ру ТС'!$A:$FD,126,0)</f>
        <v>4</v>
      </c>
      <c r="BH83" s="19">
        <f>VLOOKUP($A:$A,'[3]данные ру ТС'!$A:$FD,127,0)</f>
        <v>1472</v>
      </c>
      <c r="BI83" s="19">
        <f>VLOOKUP($A:$A,'[3]данные ру ТС'!$A:$FD,128,0)</f>
        <v>0</v>
      </c>
      <c r="BJ83" s="19">
        <f>VLOOKUP($A:$A,'[3]данные ру ТС'!$A:$FD,129,0)</f>
        <v>1476</v>
      </c>
      <c r="BK83" s="19">
        <f>VLOOKUP($A:$A,'[3]данные ру ТС'!$A:$FD,142,0)</f>
        <v>9</v>
      </c>
      <c r="BL83" s="19">
        <f>VLOOKUP($A:$A,'[3]данные ру ТС'!$A:$FD,155,0)</f>
        <v>1296</v>
      </c>
      <c r="BM83" s="19">
        <f>VLOOKUP($A:$A,'[3]данные ру ТС'!$A:$FW,168,0)</f>
        <v>0</v>
      </c>
      <c r="BN83" s="19">
        <f>Таблица2[[#This Row],[ЛТС 2022 (факт)]]+Таблица2[[#This Row],[ПТС 2022 (факт)]]+Таблица2[[#This Row],[ГТС 2022 (факт)]]</f>
        <v>1305</v>
      </c>
      <c r="BO83" s="20">
        <f>VLOOKUP($A:$A,'[3]данные ру ФЛ'!$A:$DL,27,0)</f>
        <v>79432</v>
      </c>
      <c r="BP83" s="20">
        <f>VLOOKUP($A:$A,'[3]данные ру ФЛ'!$A:$DL,40,0)</f>
        <v>116462</v>
      </c>
      <c r="BQ83" s="20">
        <f>VLOOKUP($A:$A,'[3]данные ру ФЛ'!$A:$DL,53,0)</f>
        <v>151845</v>
      </c>
      <c r="BR83" s="20">
        <f>VLOOKUP($A:$A,'[3]данные ру ФЛ'!$A:$DL,74,0)</f>
        <v>54227</v>
      </c>
      <c r="BS83" s="20">
        <f>VLOOKUP($A:$A,'[3]данные ру ФЛ'!$A:$DL,95,0)</f>
        <v>177019</v>
      </c>
      <c r="BT83" s="20">
        <f>VLOOKUP($A:$A,'[3]данные ру ФЛ'!$A:$DL,116,0)</f>
        <v>126187</v>
      </c>
      <c r="BU83" s="21">
        <f>VLOOKUP($A:$A,'[3]данные ру Грузы'!$A:$CR,31,0)</f>
        <v>42880.1</v>
      </c>
      <c r="BV83" s="21">
        <f>VLOOKUP($A:$A,'[3]данные ру Грузы'!$A:$CR,44,0)</f>
        <v>0.44500000000000006</v>
      </c>
      <c r="BW83" s="21">
        <f>VLOOKUP($A:$A,'[3]данные ру Грузы'!$A:$CR,57,0)</f>
        <v>2.3722500000000002</v>
      </c>
      <c r="BX83" s="21">
        <f>VLOOKUP($A:$A,'[3]данные ру Грузы'!$A:$CR,70,0)</f>
        <v>52.460700000000003</v>
      </c>
      <c r="BY83" s="21">
        <f>VLOOKUP($A:$A,'[3]данные ру Грузы'!$A:$CR,83,0)</f>
        <v>9.2016500000000008</v>
      </c>
      <c r="BZ83" s="21">
        <f>VLOOKUP($A:$A,'[3]данные ру Грузы'!$A:$CR,96,0)</f>
        <v>9.129999999999999</v>
      </c>
      <c r="CA83" s="22" t="str">
        <f>VLOOKUP(A:A,[2]Данные_УА!$A:$BO,60,0)</f>
        <v>да</v>
      </c>
      <c r="CB83" s="23" t="str">
        <f>VLOOKUP(A:A,[2]Данные_УА!$A:$BO,61,0)</f>
        <v>да</v>
      </c>
      <c r="CC83" s="23" t="str">
        <f>VLOOKUP(A:A,[2]Данные_УА!$A:$BO,62,0)</f>
        <v>да</v>
      </c>
      <c r="CD83" s="23" t="str">
        <f>VLOOKUP(A:A,[2]Данные_УА!$A:$BO,63,0)</f>
        <v>да</v>
      </c>
      <c r="CE83" s="23" t="str">
        <f>VLOOKUP(A:A,[2]Данные_УА!$A:$BO,64,0)</f>
        <v>да</v>
      </c>
      <c r="CF83" s="23" t="str">
        <f>VLOOKUP(A:A,[2]Данные_УА!$A:$BO,65,0)</f>
        <v>нет</v>
      </c>
    </row>
    <row r="84" spans="1:84" s="12" customFormat="1" ht="11.25" x14ac:dyDescent="0.2">
      <c r="A84" s="12" t="s">
        <v>203</v>
      </c>
      <c r="B84" s="12" t="str">
        <f>VLOOKUP(A:A,[1]Перечень_ПП!$A:$X,3,0)</f>
        <v>Ростовский</v>
      </c>
      <c r="C84" s="13" t="str">
        <f>VLOOKUP(A:A,[1]Перечень_ПП!$A:$X,4,0)</f>
        <v>АПП</v>
      </c>
      <c r="D84" s="13" t="str">
        <f>VLOOKUP(A:A,[1]Перечень_ПП!$A:$X,5,0)</f>
        <v>МАПП</v>
      </c>
      <c r="E84" s="12" t="str">
        <f>VLOOKUP(A:A,[1]Перечень_ПП!$A:$X,6,0)</f>
        <v>Гуково</v>
      </c>
      <c r="F84" s="12" t="str">
        <f>VLOOKUP(A:A,[1]Перечень_ПП!$A:$X,23,0)</f>
        <v>установлен</v>
      </c>
      <c r="G84" s="13" t="str">
        <f>VLOOKUP(A:A,[1]Перечень_ПП!$A:$X,21,0)</f>
        <v>да</v>
      </c>
      <c r="H84" s="13" t="s">
        <v>524</v>
      </c>
      <c r="I84" s="14" t="str">
        <f>VLOOKUP(A:A,[1]Перечень_ПП!$A:$X,22,0)</f>
        <v>функционирует</v>
      </c>
      <c r="J84" s="15" t="str">
        <f>VLOOKUP(A:A,[2]Данные_УА!$A:$BF,24,0)</f>
        <v>круглосуточно</v>
      </c>
      <c r="K84" s="13" t="str">
        <f>VLOOKUP(A:A,[1]Перечень_ПП!$A:$X,7,0)</f>
        <v>автомобильный</v>
      </c>
      <c r="L84" s="13" t="str">
        <f>VLOOKUP(A:A,[1]Перечень_ПП!$A:$X,8,0)</f>
        <v>не определен</v>
      </c>
      <c r="M84" s="13" t="str">
        <f>VLOOKUP(A:A,[1]Перечень_ПП!$A:$X,9,0)</f>
        <v>грузо-пассажирский</v>
      </c>
      <c r="N84" s="13" t="str">
        <f>VLOOKUP(A:A,[1]Перечень_ПП!$A:$X,10,0)</f>
        <v>постоянный</v>
      </c>
      <c r="O84" s="13" t="str">
        <f>VLOOKUP(A:A,[1]Перечень_ПП!$A:$X,11,0)</f>
        <v>многосторонний</v>
      </c>
      <c r="P84" s="13" t="str">
        <f>VLOOKUP(A:A,[1]Перечень_ПП!$A:$X,12,0)</f>
        <v>не определен</v>
      </c>
      <c r="Q84" s="13" t="str">
        <f>VLOOKUP(A:A,[1]Перечень_ПП!$A:$X,13,0)</f>
        <v>нет</v>
      </c>
      <c r="R84" s="13" t="str">
        <f>VLOOKUP(A:A,[1]Перечень_ПП!$A:$X,14,0)</f>
        <v>нет</v>
      </c>
      <c r="S84" s="13" t="str">
        <f>VLOOKUP(A:A,[1]Перечень_ПП!$A:$X,15,0)</f>
        <v>да</v>
      </c>
      <c r="T84" s="13" t="str">
        <f>VLOOKUP(A:A,[1]Перечень_ПП!$A:$X,16,0)</f>
        <v>не применимо (ЛНР)</v>
      </c>
      <c r="U84" s="12" t="str">
        <f>VLOOKUP(A:A,[1]Перечень_ПП!$A:$X,17,0)</f>
        <v>Черновопартизанск</v>
      </c>
      <c r="V84" s="13" t="str">
        <f>VLOOKUP(A:A,[1]Перечень_ПП!$A:$X,18,0)</f>
        <v>ЮФО</v>
      </c>
      <c r="W84" s="12" t="str">
        <f>VLOOKUP(A:A,[1]Перечень_ПП!$A:$X,19,0)</f>
        <v>Ростовская область</v>
      </c>
      <c r="X84" s="14" t="str">
        <f>VLOOKUP(A:A,[1]Перечень_ПП!$A:$X,20,0)</f>
        <v>Ростовская область, Красносулинский район, 23 км автомобильной дороги Зверево - Ровеньки (граница Украины)</v>
      </c>
      <c r="Y84" s="14" t="str">
        <f>VLOOKUP(A:A,[2]ДОРОГИ!$A:$BX,24,0)</f>
        <v>региональная</v>
      </c>
      <c r="Z84" s="14" t="str">
        <f>VLOOKUP(A:A,[2]ДОРОГИ!$A:$BX,25,0)</f>
        <v>60 ОП РЗ 60К -176 автомобильная дорога регионального значения г.Гуково – граница Украины</v>
      </c>
      <c r="AA84" s="16" t="str">
        <f>VLOOKUP($A:$A,'[3]данные ру Грузы'!$A:$CC,10,0)</f>
        <v>Группа А</v>
      </c>
      <c r="AB84" s="16">
        <f>VLOOKUP($A:$A,'[3]данные ру Грузы'!$A:$CC,11,0)</f>
        <v>47</v>
      </c>
      <c r="AC84" s="16" t="str">
        <f>VLOOKUP($A:$A,'[3]данные ру Грузы'!$A:$CC,13,0)</f>
        <v>Сухопутный</v>
      </c>
      <c r="AD84" s="16" t="str">
        <f>VLOOKUP($A:$A,'[3]данные ру Грузы'!$A:$CC,12,0)</f>
        <v>Западный</v>
      </c>
      <c r="AE84" s="16">
        <f>VLOOKUP(A:A,[2]Данные_УА!$A:$BF,37,0)</f>
        <v>30</v>
      </c>
      <c r="AF84" s="16">
        <f>VLOOKUP(A:A,[2]Данные_УА!$A:$BF,41,0)</f>
        <v>20</v>
      </c>
      <c r="AG84" s="16">
        <f>VLOOKUP(A:A,[2]Данные_УА!$A:$BF,45,0)</f>
        <v>300</v>
      </c>
      <c r="AH84" s="16">
        <f>VLOOKUP(A:A,[2]Данные_УА!$A:$BF,49,0)</f>
        <v>350</v>
      </c>
      <c r="AI84" s="16">
        <f>VLOOKUP(A:A,[2]Данные_УА!$A:$BF,53,0)</f>
        <v>0</v>
      </c>
      <c r="AJ84" s="16">
        <f>VLOOKUP(A:A,[2]Данные_УА!$A:$BF,57,0)</f>
        <v>0</v>
      </c>
      <c r="AK84" s="17">
        <f>VLOOKUP(A:A,[2]Данные_УА!$A:$BF,38,0)</f>
        <v>10950</v>
      </c>
      <c r="AL84" s="17">
        <f>VLOOKUP(A:A,[2]Данные_УА!$A:$BF,42,0)</f>
        <v>7300</v>
      </c>
      <c r="AM84" s="17">
        <f>VLOOKUP(A:A,[2]Данные_УА!$A:$BF,46,0)</f>
        <v>109500</v>
      </c>
      <c r="AN84" s="17">
        <f>VLOOKUP(A:A,[2]Данные_УА!$A:$BF,50,0)</f>
        <v>127750</v>
      </c>
      <c r="AO84" s="17">
        <f>VLOOKUP(A:A,[2]Данные_УА!$A:$BF,54,0)</f>
        <v>0</v>
      </c>
      <c r="AP84" s="18">
        <f>VLOOKUP(A:A,[2]Данные_УА!$A:$BF,58,0)</f>
        <v>0</v>
      </c>
      <c r="AQ84" s="19">
        <f>VLOOKUP($A:$A,'[3]данные ру ТС'!$A:$CZ,22,0)</f>
        <v>12321</v>
      </c>
      <c r="AR84" s="19">
        <f>VLOOKUP($A:$A,'[3]данные ру ТС'!$A:$CZ,27,0)</f>
        <v>9290</v>
      </c>
      <c r="AS84" s="19">
        <f>VLOOKUP($A:$A,'[3]данные ру ТС'!$A:$CZ,32,0)</f>
        <v>324982</v>
      </c>
      <c r="AT84" s="19">
        <f>VLOOKUP($A:$A,'[3]данные ру ТС'!$A:$CZ,33,0)</f>
        <v>346593</v>
      </c>
      <c r="AU84" s="19">
        <f>VLOOKUP($A:$A,'[3]данные ру ТС'!$A:$CZ,38,0)</f>
        <v>14303</v>
      </c>
      <c r="AV84" s="19">
        <f>VLOOKUP($A:$A,'[3]данные ру ТС'!$A:$CZ,43,0)</f>
        <v>8694</v>
      </c>
      <c r="AW84" s="19">
        <f>VLOOKUP($A:$A,'[3]данные ру ТС'!$A:$CZ,48,0)</f>
        <v>290765</v>
      </c>
      <c r="AX84" s="19">
        <f>VLOOKUP($A:$A,'[3]данные ру ТС'!$A:$CZ,49,0)</f>
        <v>313762</v>
      </c>
      <c r="AY84" s="19">
        <f>VLOOKUP($A:$A,'[3]данные ру ТС'!$A:$CZ,54,0)</f>
        <v>19458</v>
      </c>
      <c r="AZ84" s="19">
        <f>VLOOKUP($A:$A,'[3]данные ру ТС'!$A:$CZ,59,0)</f>
        <v>8073</v>
      </c>
      <c r="BA84" s="19">
        <f>VLOOKUP($A:$A,'[3]данные ру ТС'!$A:$CZ,64,0)</f>
        <v>244732</v>
      </c>
      <c r="BB84" s="19">
        <f>VLOOKUP($A:$A,'[3]данные ру ТС'!$A:$CZ,65,0)</f>
        <v>272263</v>
      </c>
      <c r="BC84" s="19">
        <f>VLOOKUP($A:$A,'[3]данные ру ТС'!$A:$CZ,78,0)</f>
        <v>19476</v>
      </c>
      <c r="BD84" s="19">
        <f>VLOOKUP($A:$A,'[3]данные ру ТС'!$A:$CZ,83,0)</f>
        <v>6136</v>
      </c>
      <c r="BE84" s="19">
        <f>VLOOKUP($A:$A,'[3]данные ру ТС'!$A:$CZ,88,0)</f>
        <v>165527</v>
      </c>
      <c r="BF84" s="19">
        <f>VLOOKUP($A:$A,'[3]данные ру ТС'!$A:$CZ,89,0)</f>
        <v>191139</v>
      </c>
      <c r="BG84" s="19">
        <f>VLOOKUP($A:$A,'[3]данные ру ТС'!$A:$FD,126,0)</f>
        <v>23120</v>
      </c>
      <c r="BH84" s="19">
        <f>VLOOKUP($A:$A,'[3]данные ру ТС'!$A:$FD,127,0)</f>
        <v>9468</v>
      </c>
      <c r="BI84" s="19">
        <f>VLOOKUP($A:$A,'[3]данные ру ТС'!$A:$FD,128,0)</f>
        <v>241826</v>
      </c>
      <c r="BJ84" s="19">
        <f>VLOOKUP($A:$A,'[3]данные ру ТС'!$A:$FD,129,0)</f>
        <v>274414</v>
      </c>
      <c r="BK84" s="19">
        <f>VLOOKUP($A:$A,'[3]данные ру ТС'!$A:$FD,142,0)</f>
        <v>39528</v>
      </c>
      <c r="BL84" s="19">
        <f>VLOOKUP($A:$A,'[3]данные ру ТС'!$A:$FD,155,0)</f>
        <v>9034</v>
      </c>
      <c r="BM84" s="19">
        <f>VLOOKUP($A:$A,'[3]данные ру ТС'!$A:$FW,168,0)</f>
        <v>258475</v>
      </c>
      <c r="BN84" s="19">
        <f>Таблица2[[#This Row],[ЛТС 2022 (факт)]]+Таблица2[[#This Row],[ПТС 2022 (факт)]]+Таблица2[[#This Row],[ГТС 2022 (факт)]]</f>
        <v>307037</v>
      </c>
      <c r="BO84" s="20">
        <f>VLOOKUP($A:$A,'[3]данные ру ФЛ'!$A:$DL,27,0)</f>
        <v>1211260</v>
      </c>
      <c r="BP84" s="20">
        <f>VLOOKUP($A:$A,'[3]данные ру ФЛ'!$A:$DL,40,0)</f>
        <v>1264926</v>
      </c>
      <c r="BQ84" s="20">
        <f>VLOOKUP($A:$A,'[3]данные ру ФЛ'!$A:$DL,53,0)</f>
        <v>1282059</v>
      </c>
      <c r="BR84" s="20">
        <f>VLOOKUP($A:$A,'[3]данные ру ФЛ'!$A:$DL,74,0)</f>
        <v>917990</v>
      </c>
      <c r="BS84" s="20">
        <f>VLOOKUP($A:$A,'[3]данные ру ФЛ'!$A:$DL,95,0)</f>
        <v>1140829</v>
      </c>
      <c r="BT84" s="20">
        <f>VLOOKUP($A:$A,'[3]данные ру ФЛ'!$A:$DL,116,0)</f>
        <v>1240071</v>
      </c>
      <c r="BU84" s="21">
        <f>VLOOKUP($A:$A,'[3]данные ру Грузы'!$A:$CR,31,0)</f>
        <v>10655.9</v>
      </c>
      <c r="BV84" s="21">
        <f>VLOOKUP($A:$A,'[3]данные ру Грузы'!$A:$CR,44,0)</f>
        <v>23584.55</v>
      </c>
      <c r="BW84" s="21">
        <f>VLOOKUP($A:$A,'[3]данные ру Грузы'!$A:$CR,57,0)</f>
        <v>35547.93</v>
      </c>
      <c r="BX84" s="21">
        <f>VLOOKUP($A:$A,'[3]данные ру Грузы'!$A:$CR,70,0)</f>
        <v>23187.440000000002</v>
      </c>
      <c r="BY84" s="21">
        <f>VLOOKUP($A:$A,'[3]данные ру Грузы'!$A:$CR,83,0)</f>
        <v>17173</v>
      </c>
      <c r="BZ84" s="21">
        <f>VLOOKUP($A:$A,'[3]данные ру Грузы'!$A:$CR,96,0)</f>
        <v>26479</v>
      </c>
      <c r="CA84" s="22" t="str">
        <f>VLOOKUP(A:A,[2]Данные_УА!$A:$BO,60,0)</f>
        <v>да</v>
      </c>
      <c r="CB84" s="23" t="str">
        <f>VLOOKUP(A:A,[2]Данные_УА!$A:$BO,61,0)</f>
        <v>да</v>
      </c>
      <c r="CC84" s="23" t="str">
        <f>VLOOKUP(A:A,[2]Данные_УА!$A:$BO,62,0)</f>
        <v>да</v>
      </c>
      <c r="CD84" s="23" t="str">
        <f>VLOOKUP(A:A,[2]Данные_УА!$A:$BO,63,0)</f>
        <v>да</v>
      </c>
      <c r="CE84" s="23" t="str">
        <f>VLOOKUP(A:A,[2]Данные_УА!$A:$BO,64,0)</f>
        <v>да</v>
      </c>
      <c r="CF84" s="23" t="str">
        <f>VLOOKUP(A:A,[2]Данные_УА!$A:$BO,65,0)</f>
        <v>да</v>
      </c>
    </row>
    <row r="85" spans="1:84" s="12" customFormat="1" ht="11.25" x14ac:dyDescent="0.2">
      <c r="A85" s="12" t="s">
        <v>209</v>
      </c>
      <c r="B85" s="12" t="str">
        <f>VLOOKUP(A:A,[1]Перечень_ПП!$A:$X,3,0)</f>
        <v>Ростовский</v>
      </c>
      <c r="C85" s="13" t="str">
        <f>VLOOKUP(A:A,[1]Перечень_ПП!$A:$X,4,0)</f>
        <v>ЖДПП</v>
      </c>
      <c r="D85" s="13" t="str">
        <f>VLOOKUP(A:A,[1]Перечень_ПП!$A:$X,5,0)</f>
        <v>ЖДПП</v>
      </c>
      <c r="E85" s="12" t="str">
        <f>VLOOKUP(A:A,[1]Перечень_ПП!$A:$X,6,0)</f>
        <v>Гуково</v>
      </c>
      <c r="F85" s="12" t="str">
        <f>VLOOKUP(A:A,[1]Перечень_ПП!$A:$X,23,0)</f>
        <v>установлен</v>
      </c>
      <c r="G85" s="13" t="str">
        <f>VLOOKUP(A:A,[1]Перечень_ПП!$A:$X,21,0)</f>
        <v>да</v>
      </c>
      <c r="H85" s="13" t="s">
        <v>524</v>
      </c>
      <c r="I85" s="14" t="str">
        <f>VLOOKUP(A:A,[1]Перечень_ПП!$A:$X,22,0)</f>
        <v>функционирует</v>
      </c>
      <c r="J85" s="15" t="str">
        <f>VLOOKUP(A:A,[2]Данные_УА!$A:$BF,24,0)</f>
        <v>круглосуточно</v>
      </c>
      <c r="K85" s="13" t="str">
        <f>VLOOKUP(A:A,[1]Перечень_ПП!$A:$X,7,0)</f>
        <v>железнодорожный</v>
      </c>
      <c r="L85" s="13" t="str">
        <f>VLOOKUP(A:A,[1]Перечень_ПП!$A:$X,8,0)</f>
        <v>не определен</v>
      </c>
      <c r="M85" s="13" t="str">
        <f>VLOOKUP(A:A,[1]Перечень_ПП!$A:$X,9,0)</f>
        <v>грузо-пассажирский</v>
      </c>
      <c r="N85" s="13" t="str">
        <f>VLOOKUP(A:A,[1]Перечень_ПП!$A:$X,10,0)</f>
        <v>постоянный</v>
      </c>
      <c r="O85" s="13" t="str">
        <f>VLOOKUP(A:A,[1]Перечень_ПП!$A:$X,11,0)</f>
        <v>многосторонний</v>
      </c>
      <c r="P85" s="13" t="str">
        <f>VLOOKUP(A:A,[1]Перечень_ПП!$A:$X,12,0)</f>
        <v>не определен</v>
      </c>
      <c r="Q85" s="13" t="str">
        <f>VLOOKUP(A:A,[1]Перечень_ПП!$A:$X,13,0)</f>
        <v>да</v>
      </c>
      <c r="R85" s="13" t="str">
        <f>VLOOKUP(A:A,[1]Перечень_ПП!$A:$X,14,0)</f>
        <v>да</v>
      </c>
      <c r="S85" s="13" t="str">
        <f>VLOOKUP(A:A,[1]Перечень_ПП!$A:$X,15,0)</f>
        <v>да</v>
      </c>
      <c r="T85" s="13" t="str">
        <f>VLOOKUP(A:A,[1]Перечень_ПП!$A:$X,16,0)</f>
        <v>не применимо (ЛНР)</v>
      </c>
      <c r="U85" s="12" t="str">
        <f>VLOOKUP(A:A,[1]Перечень_ПП!$A:$X,17,0)</f>
        <v>Красная Могила</v>
      </c>
      <c r="V85" s="13" t="str">
        <f>VLOOKUP(A:A,[1]Перечень_ПП!$A:$X,18,0)</f>
        <v>ЮФО</v>
      </c>
      <c r="W85" s="12" t="str">
        <f>VLOOKUP(A:A,[1]Перечень_ПП!$A:$X,19,0)</f>
        <v>Ростовская область</v>
      </c>
      <c r="X85" s="14" t="str">
        <f>VLOOKUP(A:A,[1]Перечень_ПП!$A:$X,20,0)</f>
        <v>Ростовская область, г. Гуково, ул. Вокзальная, д. 14</v>
      </c>
      <c r="Y85" s="14">
        <f>VLOOKUP(A:A,[2]ДОРОГИ!$A:$BX,24,0)</f>
        <v>0</v>
      </c>
      <c r="Z85" s="14">
        <f>VLOOKUP(A:A,[2]ДОРОГИ!$A:$BX,25,0)</f>
        <v>0</v>
      </c>
      <c r="AA85" s="16" t="str">
        <f>VLOOKUP($A:$A,'[3]данные ру Грузы'!$A:$CC,10,0)</f>
        <v>Группа В</v>
      </c>
      <c r="AB85" s="16">
        <f>VLOOKUP($A:$A,'[3]данные ру Грузы'!$A:$CC,11,0)</f>
        <v>39</v>
      </c>
      <c r="AC85" s="16" t="str">
        <f>VLOOKUP($A:$A,'[3]данные ру Грузы'!$A:$CC,13,0)</f>
        <v>Сухопутный</v>
      </c>
      <c r="AD85" s="16" t="str">
        <f>VLOOKUP($A:$A,'[3]данные ру Грузы'!$A:$CC,12,0)</f>
        <v>Западный</v>
      </c>
      <c r="AE85" s="16">
        <f>VLOOKUP(A:A,[2]Данные_УА!$A:$BF,37,0)</f>
        <v>0</v>
      </c>
      <c r="AF85" s="16">
        <f>VLOOKUP(A:A,[2]Данные_УА!$A:$BF,41,0)</f>
        <v>0</v>
      </c>
      <c r="AG85" s="16">
        <f>VLOOKUP(A:A,[2]Данные_УА!$A:$BF,45,0)</f>
        <v>0</v>
      </c>
      <c r="AH85" s="16">
        <f>VLOOKUP(A:A,[2]Данные_УА!$A:$BF,49,0)</f>
        <v>0</v>
      </c>
      <c r="AI85" s="16">
        <f>VLOOKUP(A:A,[2]Данные_УА!$A:$BF,53,0)</f>
        <v>0</v>
      </c>
      <c r="AJ85" s="16">
        <f>VLOOKUP(A:A,[2]Данные_УА!$A:$BF,57,0)</f>
        <v>0</v>
      </c>
      <c r="AK85" s="17">
        <f>VLOOKUP(A:A,[2]Данные_УА!$A:$BF,38,0)</f>
        <v>0</v>
      </c>
      <c r="AL85" s="17">
        <f>VLOOKUP(A:A,[2]Данные_УА!$A:$BF,42,0)</f>
        <v>0</v>
      </c>
      <c r="AM85" s="17">
        <f>VLOOKUP(A:A,[2]Данные_УА!$A:$BF,46,0)</f>
        <v>0</v>
      </c>
      <c r="AN85" s="17">
        <f>VLOOKUP(A:A,[2]Данные_УА!$A:$BF,50,0)</f>
        <v>0</v>
      </c>
      <c r="AO85" s="17">
        <f>VLOOKUP(A:A,[2]Данные_УА!$A:$BF,54,0)</f>
        <v>0</v>
      </c>
      <c r="AP85" s="18">
        <f>VLOOKUP(A:A,[2]Данные_УА!$A:$BF,58,0)</f>
        <v>0</v>
      </c>
      <c r="AQ85" s="19">
        <f>VLOOKUP($A:$A,'[3]данные ру ТС'!$A:$CZ,22,0)</f>
        <v>2191</v>
      </c>
      <c r="AR85" s="19">
        <f>VLOOKUP($A:$A,'[3]данные ру ТС'!$A:$CZ,27,0)</f>
        <v>0</v>
      </c>
      <c r="AS85" s="19">
        <f>VLOOKUP($A:$A,'[3]данные ру ТС'!$A:$CZ,32,0)</f>
        <v>0</v>
      </c>
      <c r="AT85" s="19">
        <f>VLOOKUP($A:$A,'[3]данные ру ТС'!$A:$CZ,33,0)</f>
        <v>2191</v>
      </c>
      <c r="AU85" s="19">
        <f>VLOOKUP($A:$A,'[3]данные ру ТС'!$A:$CZ,38,0)</f>
        <v>2552</v>
      </c>
      <c r="AV85" s="19">
        <f>VLOOKUP($A:$A,'[3]данные ру ТС'!$A:$CZ,43,0)</f>
        <v>0</v>
      </c>
      <c r="AW85" s="19">
        <f>VLOOKUP($A:$A,'[3]данные ру ТС'!$A:$CZ,48,0)</f>
        <v>0</v>
      </c>
      <c r="AX85" s="19">
        <f>VLOOKUP($A:$A,'[3]данные ру ТС'!$A:$CZ,49,0)</f>
        <v>2552</v>
      </c>
      <c r="AY85" s="19">
        <f>VLOOKUP($A:$A,'[3]данные ру ТС'!$A:$CZ,54,0)</f>
        <v>2196</v>
      </c>
      <c r="AZ85" s="19">
        <f>VLOOKUP($A:$A,'[3]данные ру ТС'!$A:$CZ,59,0)</f>
        <v>0</v>
      </c>
      <c r="BA85" s="19">
        <f>VLOOKUP($A:$A,'[3]данные ру ТС'!$A:$CZ,64,0)</f>
        <v>0</v>
      </c>
      <c r="BB85" s="19">
        <f>VLOOKUP($A:$A,'[3]данные ру ТС'!$A:$CZ,65,0)</f>
        <v>2196</v>
      </c>
      <c r="BC85" s="19">
        <f>VLOOKUP($A:$A,'[3]данные ру ТС'!$A:$CZ,78,0)</f>
        <v>2170</v>
      </c>
      <c r="BD85" s="19">
        <f>VLOOKUP($A:$A,'[3]данные ру ТС'!$A:$CZ,83,0)</f>
        <v>0</v>
      </c>
      <c r="BE85" s="19">
        <f>VLOOKUP($A:$A,'[3]данные ру ТС'!$A:$CZ,88,0)</f>
        <v>0</v>
      </c>
      <c r="BF85" s="19">
        <f>VLOOKUP($A:$A,'[3]данные ру ТС'!$A:$CZ,89,0)</f>
        <v>2170</v>
      </c>
      <c r="BG85" s="19">
        <f>VLOOKUP($A:$A,'[3]данные ру ТС'!$A:$FD,126,0)</f>
        <v>2248</v>
      </c>
      <c r="BH85" s="19">
        <f>VLOOKUP($A:$A,'[3]данные ру ТС'!$A:$FD,127,0)</f>
        <v>0</v>
      </c>
      <c r="BI85" s="19">
        <f>VLOOKUP($A:$A,'[3]данные ру ТС'!$A:$FD,128,0)</f>
        <v>0</v>
      </c>
      <c r="BJ85" s="19">
        <f>VLOOKUP($A:$A,'[3]данные ру ТС'!$A:$FD,129,0)</f>
        <v>2248</v>
      </c>
      <c r="BK85" s="19">
        <f>VLOOKUP($A:$A,'[3]данные ру ТС'!$A:$FD,142,0)</f>
        <v>1549</v>
      </c>
      <c r="BL85" s="19">
        <f>VLOOKUP($A:$A,'[3]данные ру ТС'!$A:$FD,155,0)</f>
        <v>14</v>
      </c>
      <c r="BM85" s="19">
        <f>VLOOKUP($A:$A,'[3]данные ру ТС'!$A:$FW,168,0)</f>
        <v>0</v>
      </c>
      <c r="BN85" s="19">
        <f>Таблица2[[#This Row],[ЛТС 2022 (факт)]]+Таблица2[[#This Row],[ПТС 2022 (факт)]]+Таблица2[[#This Row],[ГТС 2022 (факт)]]</f>
        <v>1563</v>
      </c>
      <c r="BO85" s="20">
        <f>VLOOKUP($A:$A,'[3]данные ру ФЛ'!$A:$DL,27,0)</f>
        <v>4480</v>
      </c>
      <c r="BP85" s="20">
        <f>VLOOKUP($A:$A,'[3]данные ру ФЛ'!$A:$DL,40,0)</f>
        <v>5330</v>
      </c>
      <c r="BQ85" s="20">
        <f>VLOOKUP($A:$A,'[3]данные ру ФЛ'!$A:$DL,53,0)</f>
        <v>4636</v>
      </c>
      <c r="BR85" s="20">
        <f>VLOOKUP($A:$A,'[3]данные ру ФЛ'!$A:$DL,74,0)</f>
        <v>4484</v>
      </c>
      <c r="BS85" s="20">
        <f>VLOOKUP($A:$A,'[3]данные ру ФЛ'!$A:$DL,95,0)</f>
        <v>4700</v>
      </c>
      <c r="BT85" s="20">
        <f>VLOOKUP($A:$A,'[3]данные ру ФЛ'!$A:$DL,116,0)</f>
        <v>8230</v>
      </c>
      <c r="BU85" s="21">
        <f>VLOOKUP($A:$A,'[3]данные ру Грузы'!$A:$CR,31,0)</f>
        <v>3474940.4</v>
      </c>
      <c r="BV85" s="21">
        <f>VLOOKUP($A:$A,'[3]данные ру Грузы'!$A:$CR,44,0)</f>
        <v>4379573.6340000005</v>
      </c>
      <c r="BW85" s="21">
        <f>VLOOKUP($A:$A,'[3]данные ру Грузы'!$A:$CR,57,0)</f>
        <v>4678837.3</v>
      </c>
      <c r="BX85" s="21">
        <f>VLOOKUP($A:$A,'[3]данные ру Грузы'!$A:$CR,70,0)</f>
        <v>2658570.4</v>
      </c>
      <c r="BY85" s="21">
        <f>VLOOKUP($A:$A,'[3]данные ру Грузы'!$A:$CR,83,0)</f>
        <v>3551800.7</v>
      </c>
      <c r="BZ85" s="21">
        <f>VLOOKUP($A:$A,'[3]данные ру Грузы'!$A:$CR,96,0)</f>
        <v>1482164.27</v>
      </c>
      <c r="CA85" s="22" t="str">
        <f>VLOOKUP(A:A,[2]Данные_УА!$A:$BO,60,0)</f>
        <v>да</v>
      </c>
      <c r="CB85" s="23" t="str">
        <f>VLOOKUP(A:A,[2]Данные_УА!$A:$BO,61,0)</f>
        <v>да</v>
      </c>
      <c r="CC85" s="23" t="str">
        <f>VLOOKUP(A:A,[2]Данные_УА!$A:$BO,62,0)</f>
        <v>да</v>
      </c>
      <c r="CD85" s="23" t="str">
        <f>VLOOKUP(A:A,[2]Данные_УА!$A:$BO,63,0)</f>
        <v>да</v>
      </c>
      <c r="CE85" s="23" t="str">
        <f>VLOOKUP(A:A,[2]Данные_УА!$A:$BO,64,0)</f>
        <v>да</v>
      </c>
      <c r="CF85" s="23" t="str">
        <f>VLOOKUP(A:A,[2]Данные_УА!$A:$BO,65,0)</f>
        <v>нет</v>
      </c>
    </row>
    <row r="86" spans="1:84" s="12" customFormat="1" ht="11.25" x14ac:dyDescent="0.2">
      <c r="A86" s="12" t="s">
        <v>106</v>
      </c>
      <c r="B86" s="12" t="str">
        <f>VLOOKUP(A:A,[1]Перечень_ПП!$A:$X,3,0)</f>
        <v>Калининградский</v>
      </c>
      <c r="C86" s="13" t="str">
        <f>VLOOKUP(A:A,[1]Перечень_ПП!$A:$X,4,0)</f>
        <v>АПП</v>
      </c>
      <c r="D86" s="13" t="str">
        <f>VLOOKUP(A:A,[1]Перечень_ПП!$A:$X,5,0)</f>
        <v>МАПП</v>
      </c>
      <c r="E86" s="12" t="str">
        <f>VLOOKUP(A:A,[1]Перечень_ПП!$A:$X,6,0)</f>
        <v>Гусев</v>
      </c>
      <c r="F86" s="12" t="str">
        <f>VLOOKUP(A:A,[1]Перечень_ПП!$A:$X,23,0)</f>
        <v>установлен</v>
      </c>
      <c r="G86" s="13" t="str">
        <f>VLOOKUP(A:A,[1]Перечень_ПП!$A:$X,21,0)</f>
        <v>да</v>
      </c>
      <c r="H86" s="13" t="s">
        <v>524</v>
      </c>
      <c r="I86" s="14" t="str">
        <f>VLOOKUP(A:A,[1]Перечень_ПП!$A:$X,22,0)</f>
        <v>функционирует</v>
      </c>
      <c r="J86" s="15" t="str">
        <f>VLOOKUP(A:A,[2]Данные_УА!$A:$BF,24,0)</f>
        <v>круглосуточно</v>
      </c>
      <c r="K86" s="13" t="str">
        <f>VLOOKUP(A:A,[1]Перечень_ПП!$A:$X,7,0)</f>
        <v>автомобильный</v>
      </c>
      <c r="L86" s="13" t="str">
        <f>VLOOKUP(A:A,[1]Перечень_ПП!$A:$X,8,0)</f>
        <v>не определен</v>
      </c>
      <c r="M86" s="13" t="str">
        <f>VLOOKUP(A:A,[1]Перечень_ПП!$A:$X,9,0)</f>
        <v>грузо-пассажирский</v>
      </c>
      <c r="N86" s="13" t="str">
        <f>VLOOKUP(A:A,[1]Перечень_ПП!$A:$X,10,0)</f>
        <v>постоянный</v>
      </c>
      <c r="O86" s="13" t="str">
        <f>VLOOKUP(A:A,[1]Перечень_ПП!$A:$X,11,0)</f>
        <v>многосторонний</v>
      </c>
      <c r="P86" s="13" t="str">
        <f>VLOOKUP(A:A,[1]Перечень_ПП!$A:$X,12,0)</f>
        <v>не определен</v>
      </c>
      <c r="Q86" s="13" t="str">
        <f>VLOOKUP(A:A,[1]Перечень_ПП!$A:$X,13,0)</f>
        <v>нет</v>
      </c>
      <c r="R86" s="13" t="str">
        <f>VLOOKUP(A:A,[1]Перечень_ПП!$A:$X,14,0)</f>
        <v>нет</v>
      </c>
      <c r="S86" s="13" t="str">
        <f>VLOOKUP(A:A,[1]Перечень_ПП!$A:$X,15,0)</f>
        <v>нет</v>
      </c>
      <c r="T86" s="13" t="str">
        <f>VLOOKUP(A:A,[1]Перечень_ПП!$A:$X,16,0)</f>
        <v>Республика Польша</v>
      </c>
      <c r="U86" s="12" t="str">
        <f>VLOOKUP(A:A,[1]Перечень_ПП!$A:$X,17,0)</f>
        <v>Голдап</v>
      </c>
      <c r="V86" s="13" t="str">
        <f>VLOOKUP(A:A,[1]Перечень_ПП!$A:$X,18,0)</f>
        <v>СЗФО</v>
      </c>
      <c r="W86" s="12" t="str">
        <f>VLOOKUP(A:A,[1]Перечень_ПП!$A:$X,19,0)</f>
        <v>Калининградская область</v>
      </c>
      <c r="X86" s="14" t="str">
        <f>VLOOKUP(A:A,[1]Перечень_ПП!$A:$X,20,0)</f>
        <v>Калининградская область, Нестеровский район автомобильная дорога Гусев-Ольховатка- государственная граница Республика Польша км. 31,9</v>
      </c>
      <c r="Y86" s="14" t="str">
        <f>VLOOKUP(A:A,[2]ДОРОГИ!$A:$BX,24,0)</f>
        <v>региональная</v>
      </c>
      <c r="Z86" s="14" t="str">
        <f>VLOOKUP(A:A,[2]ДОРОГИ!$A:$BX,25,0)</f>
        <v xml:space="preserve">27 ОП РЗ 27А-011 Гусев - Ольховатка - граница с Республикой Польша </v>
      </c>
      <c r="AA86" s="16" t="str">
        <f>VLOOKUP($A:$A,'[3]данные ру Грузы'!$A:$CC,10,0)</f>
        <v>Группа А</v>
      </c>
      <c r="AB86" s="16">
        <f>VLOOKUP($A:$A,'[3]данные ру Грузы'!$A:$CC,11,0)</f>
        <v>95</v>
      </c>
      <c r="AC86" s="16" t="str">
        <f>VLOOKUP($A:$A,'[3]данные ру Грузы'!$A:$CC,13,0)</f>
        <v>Сухопутный</v>
      </c>
      <c r="AD86" s="16" t="str">
        <f>VLOOKUP($A:$A,'[3]данные ру Грузы'!$A:$CC,12,0)</f>
        <v>Западный</v>
      </c>
      <c r="AE86" s="16">
        <f>VLOOKUP(A:A,[2]Данные_УА!$A:$BF,37,0)</f>
        <v>175</v>
      </c>
      <c r="AF86" s="16">
        <f>VLOOKUP(A:A,[2]Данные_УА!$A:$BF,41,0)</f>
        <v>75</v>
      </c>
      <c r="AG86" s="16">
        <f>VLOOKUP(A:A,[2]Данные_УА!$A:$BF,45,0)</f>
        <v>750</v>
      </c>
      <c r="AH86" s="16">
        <f>VLOOKUP(A:A,[2]Данные_УА!$A:$BF,49,0)</f>
        <v>1000</v>
      </c>
      <c r="AI86" s="16">
        <f>VLOOKUP(A:A,[2]Данные_УА!$A:$BF,53,0)</f>
        <v>0</v>
      </c>
      <c r="AJ86" s="16">
        <f>VLOOKUP(A:A,[2]Данные_УА!$A:$BF,57,0)</f>
        <v>0</v>
      </c>
      <c r="AK86" s="17">
        <f>VLOOKUP(A:A,[2]Данные_УА!$A:$BF,38,0)</f>
        <v>63875</v>
      </c>
      <c r="AL86" s="17">
        <f>VLOOKUP(A:A,[2]Данные_УА!$A:$BF,42,0)</f>
        <v>27375</v>
      </c>
      <c r="AM86" s="17">
        <f>VLOOKUP(A:A,[2]Данные_УА!$A:$BF,46,0)</f>
        <v>273750</v>
      </c>
      <c r="AN86" s="17">
        <f>VLOOKUP(A:A,[2]Данные_УА!$A:$BF,50,0)</f>
        <v>365000</v>
      </c>
      <c r="AO86" s="17">
        <f>VLOOKUP(A:A,[2]Данные_УА!$A:$BF,54,0)</f>
        <v>0</v>
      </c>
      <c r="AP86" s="18">
        <f>VLOOKUP(A:A,[2]Данные_УА!$A:$BF,58,0)</f>
        <v>0</v>
      </c>
      <c r="AQ86" s="19">
        <f>VLOOKUP($A:$A,'[3]данные ру ТС'!$A:$CZ,22,0)</f>
        <v>162</v>
      </c>
      <c r="AR86" s="19">
        <f>VLOOKUP($A:$A,'[3]данные ру ТС'!$A:$CZ,27,0)</f>
        <v>4589</v>
      </c>
      <c r="AS86" s="19">
        <f>VLOOKUP($A:$A,'[3]данные ру ТС'!$A:$CZ,32,0)</f>
        <v>433845</v>
      </c>
      <c r="AT86" s="19">
        <f>VLOOKUP($A:$A,'[3]данные ру ТС'!$A:$CZ,33,0)</f>
        <v>438596</v>
      </c>
      <c r="AU86" s="19">
        <f>VLOOKUP($A:$A,'[3]данные ру ТС'!$A:$CZ,38,0)</f>
        <v>131</v>
      </c>
      <c r="AV86" s="19">
        <f>VLOOKUP($A:$A,'[3]данные ру ТС'!$A:$CZ,43,0)</f>
        <v>3069</v>
      </c>
      <c r="AW86" s="19">
        <f>VLOOKUP($A:$A,'[3]данные ру ТС'!$A:$CZ,48,0)</f>
        <v>419214</v>
      </c>
      <c r="AX86" s="19">
        <f>VLOOKUP($A:$A,'[3]данные ру ТС'!$A:$CZ,49,0)</f>
        <v>422414</v>
      </c>
      <c r="AY86" s="19">
        <f>VLOOKUP($A:$A,'[3]данные ру ТС'!$A:$CZ,54,0)</f>
        <v>42</v>
      </c>
      <c r="AZ86" s="19">
        <f>VLOOKUP($A:$A,'[3]данные ру ТС'!$A:$CZ,59,0)</f>
        <v>2205</v>
      </c>
      <c r="BA86" s="19">
        <f>VLOOKUP($A:$A,'[3]данные ру ТС'!$A:$CZ,64,0)</f>
        <v>399611</v>
      </c>
      <c r="BB86" s="19">
        <f>VLOOKUP($A:$A,'[3]данные ру ТС'!$A:$CZ,65,0)</f>
        <v>401858</v>
      </c>
      <c r="BC86" s="19">
        <f>VLOOKUP($A:$A,'[3]данные ру ТС'!$A:$CZ,78,0)</f>
        <v>7</v>
      </c>
      <c r="BD86" s="19">
        <f>VLOOKUP($A:$A,'[3]данные ру ТС'!$A:$CZ,83,0)</f>
        <v>332</v>
      </c>
      <c r="BE86" s="19">
        <f>VLOOKUP($A:$A,'[3]данные ру ТС'!$A:$CZ,88,0)</f>
        <v>74587</v>
      </c>
      <c r="BF86" s="19">
        <f>VLOOKUP($A:$A,'[3]данные ру ТС'!$A:$CZ,89,0)</f>
        <v>74926</v>
      </c>
      <c r="BG86" s="19">
        <f>VLOOKUP($A:$A,'[3]данные ру ТС'!$A:$FD,126,0)</f>
        <v>0</v>
      </c>
      <c r="BH86" s="19">
        <f>VLOOKUP($A:$A,'[3]данные ру ТС'!$A:$FD,127,0)</f>
        <v>0</v>
      </c>
      <c r="BI86" s="19">
        <f>VLOOKUP($A:$A,'[3]данные ру ТС'!$A:$FD,128,0)</f>
        <v>0</v>
      </c>
      <c r="BJ86" s="19">
        <f>VLOOKUP($A:$A,'[3]данные ру ТС'!$A:$FD,129,0)</f>
        <v>0</v>
      </c>
      <c r="BK86" s="19">
        <f>VLOOKUP($A:$A,'[3]данные ру ТС'!$A:$FD,142,0)</f>
        <v>0</v>
      </c>
      <c r="BL86" s="19">
        <f>VLOOKUP($A:$A,'[3]данные ру ТС'!$A:$FD,155,0)</f>
        <v>0</v>
      </c>
      <c r="BM86" s="19">
        <f>VLOOKUP($A:$A,'[3]данные ру ТС'!$A:$FW,168,0)</f>
        <v>0</v>
      </c>
      <c r="BN86" s="19">
        <f>Таблица2[[#This Row],[ЛТС 2022 (факт)]]+Таблица2[[#This Row],[ПТС 2022 (факт)]]+Таблица2[[#This Row],[ГТС 2022 (факт)]]</f>
        <v>0</v>
      </c>
      <c r="BO86" s="20">
        <f>VLOOKUP($A:$A,'[3]данные ру ФЛ'!$A:$DL,27,0)</f>
        <v>601320</v>
      </c>
      <c r="BP86" s="20">
        <f>VLOOKUP($A:$A,'[3]данные ру ФЛ'!$A:$DL,40,0)</f>
        <v>560747</v>
      </c>
      <c r="BQ86" s="20">
        <f>VLOOKUP($A:$A,'[3]данные ру ФЛ'!$A:$DL,53,0)</f>
        <v>535930</v>
      </c>
      <c r="BR86" s="20">
        <f>VLOOKUP($A:$A,'[3]данные ру ФЛ'!$A:$DL,74,0)</f>
        <v>98521</v>
      </c>
      <c r="BS86" s="20">
        <f>VLOOKUP($A:$A,'[3]данные ру ФЛ'!$A:$DL,95,0)</f>
        <v>0</v>
      </c>
      <c r="BT86" s="20">
        <f>VLOOKUP($A:$A,'[3]данные ру ФЛ'!$A:$DL,116,0)</f>
        <v>0</v>
      </c>
      <c r="BU86" s="21">
        <f>VLOOKUP($A:$A,'[3]данные ру Грузы'!$A:$CR,31,0)</f>
        <v>916.5</v>
      </c>
      <c r="BV86" s="21">
        <f>VLOOKUP($A:$A,'[3]данные ру Грузы'!$A:$CR,44,0)</f>
        <v>46.8</v>
      </c>
      <c r="BW86" s="21">
        <f>VLOOKUP($A:$A,'[3]данные ру Грузы'!$A:$CR,57,0)</f>
        <v>16.8</v>
      </c>
      <c r="BX86" s="21">
        <f>VLOOKUP($A:$A,'[3]данные ру Грузы'!$A:$CR,70,0)</f>
        <v>6.2</v>
      </c>
      <c r="BY86" s="21">
        <f>VLOOKUP($A:$A,'[3]данные ру Грузы'!$A:$CR,83,0)</f>
        <v>0</v>
      </c>
      <c r="BZ86" s="21">
        <f>VLOOKUP($A:$A,'[3]данные ру Грузы'!$A:$CR,96,0)</f>
        <v>0</v>
      </c>
      <c r="CA86" s="22" t="str">
        <f>VLOOKUP(A:A,[2]Данные_УА!$A:$BO,60,0)</f>
        <v>да</v>
      </c>
      <c r="CB86" s="23" t="str">
        <f>VLOOKUP(A:A,[2]Данные_УА!$A:$BO,61,0)</f>
        <v>да</v>
      </c>
      <c r="CC86" s="23" t="str">
        <f>VLOOKUP(A:A,[2]Данные_УА!$A:$BO,62,0)</f>
        <v>да</v>
      </c>
      <c r="CD86" s="23" t="str">
        <f>VLOOKUP(A:A,[2]Данные_УА!$A:$BO,63,0)</f>
        <v>да</v>
      </c>
      <c r="CE86" s="23" t="str">
        <f>VLOOKUP(A:A,[2]Данные_УА!$A:$BO,64,0)</f>
        <v>да</v>
      </c>
      <c r="CF86" s="23" t="str">
        <f>VLOOKUP(A:A,[2]Данные_УА!$A:$BO,65,0)</f>
        <v>да</v>
      </c>
    </row>
    <row r="87" spans="1:84" s="12" customFormat="1" ht="11.25" x14ac:dyDescent="0.2">
      <c r="A87" s="12" t="s">
        <v>318</v>
      </c>
      <c r="B87" s="12" t="str">
        <f>VLOOKUP(A:A,[1]Перечень_ПП!$A:$X,3,0)</f>
        <v>Хабаровский</v>
      </c>
      <c r="C87" s="13" t="str">
        <f>VLOOKUP(A:A,[1]Перечень_ПП!$A:$X,4,0)</f>
        <v>МПП</v>
      </c>
      <c r="D87" s="13" t="str">
        <f>VLOOKUP(A:A,[1]Перечень_ПП!$A:$X,5,0)</f>
        <v>МПП</v>
      </c>
      <c r="E87" s="12" t="str">
        <f>VLOOKUP(A:A,[1]Перечень_ПП!$A:$X,6,0)</f>
        <v>Де-Кастри</v>
      </c>
      <c r="F87" s="12" t="str">
        <f>VLOOKUP(A:A,[1]Перечень_ПП!$A:$X,23,0)</f>
        <v>установлен</v>
      </c>
      <c r="G87" s="13" t="str">
        <f>VLOOKUP(A:A,[1]Перечень_ПП!$A:$X,21,0)</f>
        <v>да</v>
      </c>
      <c r="H87" s="13" t="s">
        <v>524</v>
      </c>
      <c r="I87" s="14" t="str">
        <f>VLOOKUP(A:A,[1]Перечень_ПП!$A:$X,22,0)</f>
        <v>функционирует</v>
      </c>
      <c r="J87" s="15" t="str">
        <f>VLOOKUP(A:A,[2]Данные_УА!$A:$BF,24,0)</f>
        <v>В летний период (с 01 апреля по 31 октября):
с 09.00 - до 20.00 (начало контроля не позднее 18.00);
В зимний период (с 1 ноября по 31 марта): с 09.00 до 19.00. Государственный контроль судов в
районах якорных стоянок: не позднее 17.00.</v>
      </c>
      <c r="K87" s="13" t="str">
        <f>VLOOKUP(A:A,[1]Перечень_ПП!$A:$X,7,0)</f>
        <v>морской</v>
      </c>
      <c r="L87" s="13" t="str">
        <f>VLOOKUP(A:A,[1]Перечень_ПП!$A:$X,8,0)</f>
        <v>не определен</v>
      </c>
      <c r="M87" s="13" t="str">
        <f>VLOOKUP(A:A,[1]Перечень_ПП!$A:$X,9,0)</f>
        <v>грузовой</v>
      </c>
      <c r="N87" s="13" t="str">
        <f>VLOOKUP(A:A,[1]Перечень_ПП!$A:$X,10,0)</f>
        <v>постоянный</v>
      </c>
      <c r="O87" s="13" t="str">
        <f>VLOOKUP(A:A,[1]Перечень_ПП!$A:$X,11,0)</f>
        <v>многосторонний</v>
      </c>
      <c r="P87" s="13" t="str">
        <f>VLOOKUP(A:A,[1]Перечень_ПП!$A:$X,12,0)</f>
        <v>не определен</v>
      </c>
      <c r="Q87" s="13" t="str">
        <f>VLOOKUP(A:A,[1]Перечень_ПП!$A:$X,13,0)</f>
        <v>нет</v>
      </c>
      <c r="R87" s="13" t="str">
        <f>VLOOKUP(A:A,[1]Перечень_ПП!$A:$X,14,0)</f>
        <v>нет</v>
      </c>
      <c r="S87" s="13" t="str">
        <f>VLOOKUP(A:A,[1]Перечень_ПП!$A:$X,15,0)</f>
        <v>нет</v>
      </c>
      <c r="T87" s="13" t="str">
        <f>VLOOKUP(A:A,[1]Перечень_ПП!$A:$X,16,0)</f>
        <v>не применимо</v>
      </c>
      <c r="U87" s="12" t="str">
        <f>VLOOKUP(A:A,[1]Перечень_ПП!$A:$X,17,0)</f>
        <v>не применимо</v>
      </c>
      <c r="V87" s="13" t="str">
        <f>VLOOKUP(A:A,[1]Перечень_ПП!$A:$X,18,0)</f>
        <v>ДФО</v>
      </c>
      <c r="W87" s="12" t="str">
        <f>VLOOKUP(A:A,[1]Перечень_ПП!$A:$X,19,0)</f>
        <v>Хабаровский край</v>
      </c>
      <c r="X87" s="14" t="str">
        <f>VLOOKUP(A:A,[1]Перечень_ПП!$A:$X,20,0)</f>
        <v>Хабаровский край, Японское море, Cеверо-западное побережье Татарского пролива, залив Чихачёва</v>
      </c>
      <c r="Y87" s="14">
        <f>VLOOKUP(A:A,[2]ДОРОГИ!$A:$BX,24,0)</f>
        <v>0</v>
      </c>
      <c r="Z87" s="14">
        <f>VLOOKUP(A:A,[2]ДОРОГИ!$A:$BX,25,0)</f>
        <v>0</v>
      </c>
      <c r="AA87" s="16" t="str">
        <f>VLOOKUP($A:$A,'[3]данные ру Грузы'!$A:$CC,10,0)</f>
        <v>Группа С</v>
      </c>
      <c r="AB87" s="16">
        <f>VLOOKUP($A:$A,'[3]данные ру Грузы'!$A:$CC,11,0)</f>
        <v>263</v>
      </c>
      <c r="AC87" s="16" t="str">
        <f>VLOOKUP($A:$A,'[3]данные ру Грузы'!$A:$CC,13,0)</f>
        <v>Морской</v>
      </c>
      <c r="AD87" s="16" t="str">
        <f>VLOOKUP($A:$A,'[3]данные ру Грузы'!$A:$CC,12,0)</f>
        <v>Арктика</v>
      </c>
      <c r="AE87" s="16">
        <f>VLOOKUP(A:A,[2]Данные_УА!$A:$BF,37,0)</f>
        <v>0</v>
      </c>
      <c r="AF87" s="16">
        <f>VLOOKUP(A:A,[2]Данные_УА!$A:$BF,41,0)</f>
        <v>0</v>
      </c>
      <c r="AG87" s="16">
        <f>VLOOKUP(A:A,[2]Данные_УА!$A:$BF,45,0)</f>
        <v>0</v>
      </c>
      <c r="AH87" s="16">
        <f>VLOOKUP(A:A,[2]Данные_УА!$A:$BF,49,0)</f>
        <v>0</v>
      </c>
      <c r="AI87" s="16">
        <f>VLOOKUP(A:A,[2]Данные_УА!$A:$BF,53,0)</f>
        <v>0</v>
      </c>
      <c r="AJ87" s="16">
        <f>VLOOKUP(A:A,[2]Данные_УА!$A:$BF,57,0)</f>
        <v>32450</v>
      </c>
      <c r="AK87" s="17">
        <f>VLOOKUP(A:A,[2]Данные_УА!$A:$BF,38,0)</f>
        <v>0</v>
      </c>
      <c r="AL87" s="17">
        <f>VLOOKUP(A:A,[2]Данные_УА!$A:$BF,42,0)</f>
        <v>0</v>
      </c>
      <c r="AM87" s="17">
        <f>VLOOKUP(A:A,[2]Данные_УА!$A:$BF,46,0)</f>
        <v>0</v>
      </c>
      <c r="AN87" s="17">
        <f>VLOOKUP(A:A,[2]Данные_УА!$A:$BF,50,0)</f>
        <v>0</v>
      </c>
      <c r="AO87" s="17">
        <f>VLOOKUP(A:A,[2]Данные_УА!$A:$BF,54,0)</f>
        <v>0</v>
      </c>
      <c r="AP87" s="18">
        <f>VLOOKUP(A:A,[2]Данные_УА!$A:$BF,58,0)</f>
        <v>11844250</v>
      </c>
      <c r="AQ87" s="19">
        <f>VLOOKUP($A:$A,'[3]данные ру ТС'!$A:$CZ,22,0)</f>
        <v>260</v>
      </c>
      <c r="AR87" s="19">
        <f>VLOOKUP($A:$A,'[3]данные ру ТС'!$A:$CZ,27,0)</f>
        <v>0</v>
      </c>
      <c r="AS87" s="19">
        <f>VLOOKUP($A:$A,'[3]данные ру ТС'!$A:$CZ,32,0)</f>
        <v>0</v>
      </c>
      <c r="AT87" s="19">
        <f>VLOOKUP($A:$A,'[3]данные ру ТС'!$A:$CZ,33,0)</f>
        <v>260</v>
      </c>
      <c r="AU87" s="19">
        <f>VLOOKUP($A:$A,'[3]данные ру ТС'!$A:$CZ,38,0)</f>
        <v>289</v>
      </c>
      <c r="AV87" s="19">
        <f>VLOOKUP($A:$A,'[3]данные ру ТС'!$A:$CZ,43,0)</f>
        <v>0</v>
      </c>
      <c r="AW87" s="19">
        <f>VLOOKUP($A:$A,'[3]данные ру ТС'!$A:$CZ,48,0)</f>
        <v>0</v>
      </c>
      <c r="AX87" s="19">
        <f>VLOOKUP($A:$A,'[3]данные ру ТС'!$A:$CZ,49,0)</f>
        <v>289</v>
      </c>
      <c r="AY87" s="19">
        <f>VLOOKUP($A:$A,'[3]данные ру ТС'!$A:$CZ,54,0)</f>
        <v>311</v>
      </c>
      <c r="AZ87" s="19">
        <f>VLOOKUP($A:$A,'[3]данные ру ТС'!$A:$CZ,59,0)</f>
        <v>0</v>
      </c>
      <c r="BA87" s="19">
        <f>VLOOKUP($A:$A,'[3]данные ру ТС'!$A:$CZ,64,0)</f>
        <v>0</v>
      </c>
      <c r="BB87" s="19">
        <f>VLOOKUP($A:$A,'[3]данные ру ТС'!$A:$CZ,65,0)</f>
        <v>311</v>
      </c>
      <c r="BC87" s="19">
        <f>VLOOKUP($A:$A,'[3]данные ру ТС'!$A:$CZ,78,0)</f>
        <v>320</v>
      </c>
      <c r="BD87" s="19">
        <f>VLOOKUP($A:$A,'[3]данные ру ТС'!$A:$CZ,83,0)</f>
        <v>0</v>
      </c>
      <c r="BE87" s="19">
        <f>VLOOKUP($A:$A,'[3]данные ру ТС'!$A:$CZ,88,0)</f>
        <v>0</v>
      </c>
      <c r="BF87" s="19">
        <f>VLOOKUP($A:$A,'[3]данные ру ТС'!$A:$CZ,89,0)</f>
        <v>320</v>
      </c>
      <c r="BG87" s="19">
        <f>VLOOKUP($A:$A,'[3]данные ру ТС'!$A:$FD,126,0)</f>
        <v>264</v>
      </c>
      <c r="BH87" s="19">
        <f>VLOOKUP($A:$A,'[3]данные ру ТС'!$A:$FD,127,0)</f>
        <v>0</v>
      </c>
      <c r="BI87" s="19">
        <f>VLOOKUP($A:$A,'[3]данные ру ТС'!$A:$FD,128,0)</f>
        <v>0</v>
      </c>
      <c r="BJ87" s="19">
        <f>VLOOKUP($A:$A,'[3]данные ру ТС'!$A:$FD,129,0)</f>
        <v>264</v>
      </c>
      <c r="BK87" s="19">
        <f>VLOOKUP($A:$A,'[3]данные ру ТС'!$A:$FD,142,0)</f>
        <v>105</v>
      </c>
      <c r="BL87" s="19">
        <f>VLOOKUP($A:$A,'[3]данные ру ТС'!$A:$FD,155,0)</f>
        <v>0</v>
      </c>
      <c r="BM87" s="19">
        <f>VLOOKUP($A:$A,'[3]данные ру ТС'!$A:$FW,168,0)</f>
        <v>0</v>
      </c>
      <c r="BN87" s="19">
        <f>Таблица2[[#This Row],[ЛТС 2022 (факт)]]+Таблица2[[#This Row],[ПТС 2022 (факт)]]+Таблица2[[#This Row],[ГТС 2022 (факт)]]</f>
        <v>105</v>
      </c>
      <c r="BO87" s="20">
        <f>VLOOKUP($A:$A,'[3]данные ру ФЛ'!$A:$DL,27,0)</f>
        <v>5985</v>
      </c>
      <c r="BP87" s="20">
        <f>VLOOKUP($A:$A,'[3]данные ру ФЛ'!$A:$DL,40,0)</f>
        <v>6659</v>
      </c>
      <c r="BQ87" s="20">
        <f>VLOOKUP($A:$A,'[3]данные ру ФЛ'!$A:$DL,53,0)</f>
        <v>7152</v>
      </c>
      <c r="BR87" s="20">
        <f>VLOOKUP($A:$A,'[3]данные ру ФЛ'!$A:$DL,74,0)</f>
        <v>6866</v>
      </c>
      <c r="BS87" s="20">
        <f>VLOOKUP($A:$A,'[3]данные ру ФЛ'!$A:$DL,95,0)</f>
        <v>5824</v>
      </c>
      <c r="BT87" s="20">
        <f>VLOOKUP($A:$A,'[3]данные ру ФЛ'!$A:$DL,116,0)</f>
        <v>2461</v>
      </c>
      <c r="BU87" s="21">
        <f>VLOOKUP($A:$A,'[3]данные ру Грузы'!$A:$CR,31,0)</f>
        <v>7581143</v>
      </c>
      <c r="BV87" s="21">
        <f>VLOOKUP($A:$A,'[3]данные ру Грузы'!$A:$CR,44,0)</f>
        <v>12582451</v>
      </c>
      <c r="BW87" s="21">
        <f>VLOOKUP($A:$A,'[3]данные ру Грузы'!$A:$CR,57,0)</f>
        <v>13465412.715</v>
      </c>
      <c r="BX87" s="21">
        <f>VLOOKUP($A:$A,'[3]данные ру Грузы'!$A:$CR,70,0)</f>
        <v>13160596.607000001</v>
      </c>
      <c r="BY87" s="21">
        <f>VLOOKUP($A:$A,'[3]данные ру Грузы'!$A:$CR,83,0)</f>
        <v>12551021.275</v>
      </c>
      <c r="BZ87" s="21">
        <f>VLOOKUP($A:$A,'[3]данные ру Грузы'!$A:$CR,96,0)</f>
        <v>4896470.426</v>
      </c>
      <c r="CA87" s="22" t="str">
        <f>VLOOKUP(A:A,[2]Данные_УА!$A:$BO,60,0)</f>
        <v>да</v>
      </c>
      <c r="CB87" s="23" t="str">
        <f>VLOOKUP(A:A,[2]Данные_УА!$A:$BO,61,0)</f>
        <v>да</v>
      </c>
      <c r="CC87" s="23" t="str">
        <f>VLOOKUP(A:A,[2]Данные_УА!$A:$BO,62,0)</f>
        <v>да</v>
      </c>
      <c r="CD87" s="23" t="str">
        <f>VLOOKUP(A:A,[2]Данные_УА!$A:$BO,63,0)</f>
        <v>нет</v>
      </c>
      <c r="CE87" s="23" t="str">
        <f>VLOOKUP(A:A,[2]Данные_УА!$A:$BO,64,0)</f>
        <v>да</v>
      </c>
      <c r="CF87" s="23" t="str">
        <f>VLOOKUP(A:A,[2]Данные_УА!$A:$BO,65,0)</f>
        <v>нет</v>
      </c>
    </row>
    <row r="88" spans="1:84" s="12" customFormat="1" ht="11.25" x14ac:dyDescent="0.2">
      <c r="A88" s="12" t="s">
        <v>254</v>
      </c>
      <c r="B88" s="12" t="str">
        <f>VLOOKUP(A:A,[1]Перечень_ПП!$A:$X,3,0)</f>
        <v>Северо-Кавказский</v>
      </c>
      <c r="C88" s="13" t="str">
        <f>VLOOKUP(A:A,[1]Перечень_ПП!$A:$X,4,0)</f>
        <v>ЖДПП</v>
      </c>
      <c r="D88" s="13" t="str">
        <f>VLOOKUP(A:A,[1]Перечень_ПП!$A:$X,5,0)</f>
        <v>ЖДПП</v>
      </c>
      <c r="E88" s="12" t="str">
        <f>VLOOKUP(A:A,[1]Перечень_ПП!$A:$X,6,0)</f>
        <v>Дербент</v>
      </c>
      <c r="F88" s="12" t="str">
        <f>VLOOKUP(A:A,[1]Перечень_ПП!$A:$X,23,0)</f>
        <v>установлен</v>
      </c>
      <c r="G88" s="13" t="str">
        <f>VLOOKUP(A:A,[1]Перечень_ПП!$A:$X,21,0)</f>
        <v>да</v>
      </c>
      <c r="H88" s="13" t="s">
        <v>523</v>
      </c>
      <c r="I88" s="14" t="str">
        <f>VLOOKUP(A:A,[1]Перечень_ПП!$A:$X,22,0)</f>
        <v>функционирует</v>
      </c>
      <c r="J88" s="15" t="str">
        <f>VLOOKUP(A:A,[2]Данные_УА!$A:$BF,24,0)</f>
        <v>круглосуточно</v>
      </c>
      <c r="K88" s="13" t="str">
        <f>VLOOKUP(A:A,[1]Перечень_ПП!$A:$X,7,0)</f>
        <v>железнодорожный</v>
      </c>
      <c r="L88" s="13" t="str">
        <f>VLOOKUP(A:A,[1]Перечень_ПП!$A:$X,8,0)</f>
        <v>не определен</v>
      </c>
      <c r="M88" s="13" t="str">
        <f>VLOOKUP(A:A,[1]Перечень_ПП!$A:$X,9,0)</f>
        <v>грузо-пассажирский</v>
      </c>
      <c r="N88" s="13" t="str">
        <f>VLOOKUP(A:A,[1]Перечень_ПП!$A:$X,10,0)</f>
        <v>постоянный</v>
      </c>
      <c r="O88" s="13" t="str">
        <f>VLOOKUP(A:A,[1]Перечень_ПП!$A:$X,11,0)</f>
        <v>многосторонний</v>
      </c>
      <c r="P88" s="13" t="str">
        <f>VLOOKUP(A:A,[1]Перечень_ПП!$A:$X,12,0)</f>
        <v>не определен</v>
      </c>
      <c r="Q88" s="13" t="str">
        <f>VLOOKUP(A:A,[1]Перечень_ПП!$A:$X,13,0)</f>
        <v>да</v>
      </c>
      <c r="R88" s="13" t="str">
        <f>VLOOKUP(A:A,[1]Перечень_ПП!$A:$X,14,0)</f>
        <v>да</v>
      </c>
      <c r="S88" s="13" t="str">
        <f>VLOOKUP(A:A,[1]Перечень_ПП!$A:$X,15,0)</f>
        <v>да</v>
      </c>
      <c r="T88" s="13" t="str">
        <f>VLOOKUP(A:A,[1]Перечень_ПП!$A:$X,16,0)</f>
        <v>Азербайджанская Республика</v>
      </c>
      <c r="U88" s="12" t="str">
        <f>VLOOKUP(A:A,[1]Перечень_ПП!$A:$X,17,0)</f>
        <v>Ялама</v>
      </c>
      <c r="V88" s="13" t="str">
        <f>VLOOKUP(A:A,[1]Перечень_ПП!$A:$X,18,0)</f>
        <v>СКФО</v>
      </c>
      <c r="W88" s="12" t="str">
        <f>VLOOKUP(A:A,[1]Перечень_ПП!$A:$X,19,0)</f>
        <v>Республика Дагестан</v>
      </c>
      <c r="X88" s="14" t="str">
        <f>VLOOKUP(A:A,[1]Перечень_ПП!$A:$X,20,0)</f>
        <v>Республика Дагестан, г. Дербент</v>
      </c>
      <c r="Y88" s="14">
        <f>VLOOKUP(A:A,[2]ДОРОГИ!$A:$BX,24,0)</f>
        <v>0</v>
      </c>
      <c r="Z88" s="14">
        <f>VLOOKUP(A:A,[2]ДОРОГИ!$A:$BX,25,0)</f>
        <v>0</v>
      </c>
      <c r="AA88" s="16" t="str">
        <f>VLOOKUP($A:$A,'[3]данные ру Грузы'!$A:$CC,10,0)</f>
        <v>Группа А</v>
      </c>
      <c r="AB88" s="16">
        <f>VLOOKUP($A:$A,'[3]данные ру Грузы'!$A:$CC,11,0)</f>
        <v>28</v>
      </c>
      <c r="AC88" s="16" t="str">
        <f>VLOOKUP($A:$A,'[3]данные ру Грузы'!$A:$CC,13,0)</f>
        <v>Западный</v>
      </c>
      <c r="AD88" s="16" t="str">
        <f>VLOOKUP($A:$A,'[3]данные ру Грузы'!$A:$CC,12,0)</f>
        <v>Север-Юг</v>
      </c>
      <c r="AE88" s="16">
        <f>VLOOKUP(A:A,[2]Данные_УА!$A:$BF,37,0)</f>
        <v>16</v>
      </c>
      <c r="AF88" s="16">
        <f>VLOOKUP(A:A,[2]Данные_УА!$A:$BF,41,0)</f>
        <v>8</v>
      </c>
      <c r="AG88" s="16">
        <f>VLOOKUP(A:A,[2]Данные_УА!$A:$BF,45,0)</f>
        <v>0</v>
      </c>
      <c r="AH88" s="16">
        <f>VLOOKUP(A:A,[2]Данные_УА!$A:$BF,49,0)</f>
        <v>24</v>
      </c>
      <c r="AI88" s="16">
        <f>VLOOKUP(A:A,[2]Данные_УА!$A:$BF,53,0)</f>
        <v>0</v>
      </c>
      <c r="AJ88" s="16">
        <f>VLOOKUP(A:A,[2]Данные_УА!$A:$BF,57,0)</f>
        <v>0</v>
      </c>
      <c r="AK88" s="17">
        <f>VLOOKUP(A:A,[2]Данные_УА!$A:$BF,38,0)</f>
        <v>5840</v>
      </c>
      <c r="AL88" s="17">
        <f>VLOOKUP(A:A,[2]Данные_УА!$A:$BF,42,0)</f>
        <v>2920</v>
      </c>
      <c r="AM88" s="17">
        <f>VLOOKUP(A:A,[2]Данные_УА!$A:$BF,46,0)</f>
        <v>0</v>
      </c>
      <c r="AN88" s="17">
        <f>VLOOKUP(A:A,[2]Данные_УА!$A:$BF,50,0)</f>
        <v>8760</v>
      </c>
      <c r="AO88" s="17">
        <f>VLOOKUP(A:A,[2]Данные_УА!$A:$BF,54,0)</f>
        <v>0</v>
      </c>
      <c r="AP88" s="18">
        <f>VLOOKUP(A:A,[2]Данные_УА!$A:$BF,58,0)</f>
        <v>0</v>
      </c>
      <c r="AQ88" s="19">
        <f>VLOOKUP($A:$A,'[3]данные ру ТС'!$A:$CZ,22,0)</f>
        <v>7222</v>
      </c>
      <c r="AR88" s="19">
        <f>VLOOKUP($A:$A,'[3]данные ру ТС'!$A:$CZ,27,0)</f>
        <v>494</v>
      </c>
      <c r="AS88" s="19">
        <f>VLOOKUP($A:$A,'[3]данные ру ТС'!$A:$CZ,32,0)</f>
        <v>0</v>
      </c>
      <c r="AT88" s="19">
        <f>VLOOKUP($A:$A,'[3]данные ру ТС'!$A:$CZ,33,0)</f>
        <v>7716</v>
      </c>
      <c r="AU88" s="19">
        <f>VLOOKUP($A:$A,'[3]данные ру ТС'!$A:$CZ,38,0)</f>
        <v>6465</v>
      </c>
      <c r="AV88" s="19">
        <f>VLOOKUP($A:$A,'[3]данные ру ТС'!$A:$CZ,43,0)</f>
        <v>433</v>
      </c>
      <c r="AW88" s="19">
        <f>VLOOKUP($A:$A,'[3]данные ру ТС'!$A:$CZ,48,0)</f>
        <v>0</v>
      </c>
      <c r="AX88" s="19">
        <f>VLOOKUP($A:$A,'[3]данные ру ТС'!$A:$CZ,49,0)</f>
        <v>6898</v>
      </c>
      <c r="AY88" s="19">
        <f>VLOOKUP($A:$A,'[3]данные ру ТС'!$A:$CZ,54,0)</f>
        <v>8059</v>
      </c>
      <c r="AZ88" s="19">
        <f>VLOOKUP($A:$A,'[3]данные ру ТС'!$A:$CZ,59,0)</f>
        <v>1173</v>
      </c>
      <c r="BA88" s="19">
        <f>VLOOKUP($A:$A,'[3]данные ру ТС'!$A:$CZ,64,0)</f>
        <v>0</v>
      </c>
      <c r="BB88" s="19">
        <f>VLOOKUP($A:$A,'[3]данные ру ТС'!$A:$CZ,65,0)</f>
        <v>9232</v>
      </c>
      <c r="BC88" s="19">
        <f>VLOOKUP($A:$A,'[3]данные ру ТС'!$A:$CZ,78,0)</f>
        <v>5868</v>
      </c>
      <c r="BD88" s="19">
        <f>VLOOKUP($A:$A,'[3]данные ру ТС'!$A:$CZ,83,0)</f>
        <v>72</v>
      </c>
      <c r="BE88" s="19">
        <f>VLOOKUP($A:$A,'[3]данные ру ТС'!$A:$CZ,88,0)</f>
        <v>0</v>
      </c>
      <c r="BF88" s="19">
        <f>VLOOKUP($A:$A,'[3]данные ру ТС'!$A:$CZ,89,0)</f>
        <v>5940</v>
      </c>
      <c r="BG88" s="19">
        <f>VLOOKUP($A:$A,'[3]данные ру ТС'!$A:$FD,126,0)</f>
        <v>4953</v>
      </c>
      <c r="BH88" s="19">
        <f>VLOOKUP($A:$A,'[3]данные ру ТС'!$A:$FD,127,0)</f>
        <v>0</v>
      </c>
      <c r="BI88" s="19">
        <f>VLOOKUP($A:$A,'[3]данные ру ТС'!$A:$FD,128,0)</f>
        <v>0</v>
      </c>
      <c r="BJ88" s="19">
        <f>VLOOKUP($A:$A,'[3]данные ру ТС'!$A:$FD,129,0)</f>
        <v>4953</v>
      </c>
      <c r="BK88" s="19">
        <f>VLOOKUP($A:$A,'[3]данные ру ТС'!$A:$FD,142,0)</f>
        <v>6665</v>
      </c>
      <c r="BL88" s="19">
        <f>VLOOKUP($A:$A,'[3]данные ру ТС'!$A:$FD,155,0)</f>
        <v>0</v>
      </c>
      <c r="BM88" s="19">
        <f>VLOOKUP($A:$A,'[3]данные ру ТС'!$A:$FW,168,0)</f>
        <v>0</v>
      </c>
      <c r="BN88" s="19">
        <f>Таблица2[[#This Row],[ЛТС 2022 (факт)]]+Таблица2[[#This Row],[ПТС 2022 (факт)]]+Таблица2[[#This Row],[ГТС 2022 (факт)]]</f>
        <v>6665</v>
      </c>
      <c r="BO88" s="20">
        <f>VLOOKUP($A:$A,'[3]данные ру ФЛ'!$A:$DL,27,0)</f>
        <v>117636</v>
      </c>
      <c r="BP88" s="20">
        <f>VLOOKUP($A:$A,'[3]данные ру ФЛ'!$A:$DL,40,0)</f>
        <v>119384</v>
      </c>
      <c r="BQ88" s="20">
        <f>VLOOKUP($A:$A,'[3]данные ру ФЛ'!$A:$DL,53,0)</f>
        <v>121884</v>
      </c>
      <c r="BR88" s="20">
        <f>VLOOKUP($A:$A,'[3]данные ру ФЛ'!$A:$DL,74,0)</f>
        <v>30783</v>
      </c>
      <c r="BS88" s="20">
        <f>VLOOKUP($A:$A,'[3]данные ру ФЛ'!$A:$DL,95,0)</f>
        <v>11014</v>
      </c>
      <c r="BT88" s="20">
        <f>VLOOKUP($A:$A,'[3]данные ру ФЛ'!$A:$DL,116,0)</f>
        <v>15432</v>
      </c>
      <c r="BU88" s="21">
        <f>VLOOKUP($A:$A,'[3]данные ру Грузы'!$A:$CR,31,0)</f>
        <v>5875412.2999999998</v>
      </c>
      <c r="BV88" s="21">
        <f>VLOOKUP($A:$A,'[3]данные ру Грузы'!$A:$CR,44,0)</f>
        <v>5654125.5690000001</v>
      </c>
      <c r="BW88" s="21">
        <f>VLOOKUP($A:$A,'[3]данные ру Грузы'!$A:$CR,57,0)</f>
        <v>7307870.1979999989</v>
      </c>
      <c r="BX88" s="21">
        <f>VLOOKUP($A:$A,'[3]данные ру Грузы'!$A:$CR,70,0)</f>
        <v>4979597.1639999999</v>
      </c>
      <c r="BY88" s="21">
        <f>VLOOKUP($A:$A,'[3]данные ру Грузы'!$A:$CR,83,0)</f>
        <v>4974424.4440000001</v>
      </c>
      <c r="BZ88" s="21">
        <f>VLOOKUP($A:$A,'[3]данные ру Грузы'!$A:$CR,96,0)</f>
        <v>7886088.0289999992</v>
      </c>
      <c r="CA88" s="22" t="str">
        <f>VLOOKUP(A:A,[2]Данные_УА!$A:$BO,60,0)</f>
        <v>да</v>
      </c>
      <c r="CB88" s="23" t="str">
        <f>VLOOKUP(A:A,[2]Данные_УА!$A:$BO,61,0)</f>
        <v>да</v>
      </c>
      <c r="CC88" s="23" t="str">
        <f>VLOOKUP(A:A,[2]Данные_УА!$A:$BO,62,0)</f>
        <v>да</v>
      </c>
      <c r="CD88" s="23" t="str">
        <f>VLOOKUP(A:A,[2]Данные_УА!$A:$BO,63,0)</f>
        <v>да</v>
      </c>
      <c r="CE88" s="23" t="str">
        <f>VLOOKUP(A:A,[2]Данные_УА!$A:$BO,64,0)</f>
        <v>да</v>
      </c>
      <c r="CF88" s="23" t="str">
        <f>VLOOKUP(A:A,[2]Данные_УА!$A:$BO,65,0)</f>
        <v>нет</v>
      </c>
    </row>
    <row r="89" spans="1:84" s="12" customFormat="1" ht="11.25" x14ac:dyDescent="0.2">
      <c r="A89" s="12" t="s">
        <v>325</v>
      </c>
      <c r="B89" s="12" t="str">
        <f>VLOOKUP(A:A,[1]Перечень_ПП!$A:$X,3,0)</f>
        <v>Хабаровский</v>
      </c>
      <c r="C89" s="13" t="str">
        <f>VLOOKUP(A:A,[1]Перечень_ПП!$A:$X,4,0)</f>
        <v>СПП</v>
      </c>
      <c r="D89" s="13" t="str">
        <f>VLOOKUP(A:A,[1]Перечень_ПП!$A:$X,5,0)</f>
        <v>СПП</v>
      </c>
      <c r="E89" s="12" t="str">
        <f>VLOOKUP(A:A,[1]Перечень_ПП!$A:$X,6,0)</f>
        <v>Джалинда</v>
      </c>
      <c r="F89" s="12" t="str">
        <f>VLOOKUP(A:A,[1]Перечень_ПП!$A:$X,23,0)</f>
        <v>установлен</v>
      </c>
      <c r="G89" s="13" t="str">
        <f>VLOOKUP(A:A,[1]Перечень_ПП!$A:$X,21,0)</f>
        <v>нет</v>
      </c>
      <c r="H89" s="13" t="s">
        <v>524</v>
      </c>
      <c r="I89" s="14" t="str">
        <f>VLOOKUP(A:A,[1]Перечень_ПП!$A:$X,22,0)</f>
        <v>Не функционирует с 2008 г. ввиду бакроства собственника. Пункт пропуска не обустроен, решение о целесообразности функционирования не принято</v>
      </c>
      <c r="J89" s="15" t="str">
        <f>VLOOKUP(A:A,[2]Данные_УА!$A:$BF,24,0)</f>
        <v>не определен</v>
      </c>
      <c r="K89" s="13" t="str">
        <f>VLOOKUP(A:A,[1]Перечень_ПП!$A:$X,7,0)</f>
        <v>смешанный</v>
      </c>
      <c r="L89" s="13" t="str">
        <f>VLOOKUP(A:A,[1]Перечень_ПП!$A:$X,8,0)</f>
        <v>не определен</v>
      </c>
      <c r="M89" s="13" t="str">
        <f>VLOOKUP(A:A,[1]Перечень_ПП!$A:$X,9,0)</f>
        <v>грузо-пассажирский</v>
      </c>
      <c r="N89" s="13" t="str">
        <f>VLOOKUP(A:A,[1]Перечень_ПП!$A:$X,10,0)</f>
        <v>постоянный</v>
      </c>
      <c r="O89" s="13" t="str">
        <f>VLOOKUP(A:A,[1]Перечень_ПП!$A:$X,11,0)</f>
        <v>многосторонний</v>
      </c>
      <c r="P89" s="13" t="str">
        <f>VLOOKUP(A:A,[1]Перечень_ПП!$A:$X,12,0)</f>
        <v>не определен</v>
      </c>
      <c r="Q89" s="13" t="str">
        <f>VLOOKUP(A:A,[1]Перечень_ПП!$A:$X,13,0)</f>
        <v>нет</v>
      </c>
      <c r="R89" s="13" t="str">
        <f>VLOOKUP(A:A,[1]Перечень_ПП!$A:$X,14,0)</f>
        <v>нет</v>
      </c>
      <c r="S89" s="13" t="str">
        <f>VLOOKUP(A:A,[1]Перечень_ПП!$A:$X,15,0)</f>
        <v>нет</v>
      </c>
      <c r="T89" s="13" t="str">
        <f>VLOOKUP(A:A,[1]Перечень_ПП!$A:$X,16,0)</f>
        <v>Китайская Народная Республика</v>
      </c>
      <c r="U89" s="12" t="str">
        <f>VLOOKUP(A:A,[1]Перечень_ПП!$A:$X,17,0)</f>
        <v>Мохэ</v>
      </c>
      <c r="V89" s="13" t="str">
        <f>VLOOKUP(A:A,[1]Перечень_ПП!$A:$X,18,0)</f>
        <v>ДФО</v>
      </c>
      <c r="W89" s="12" t="str">
        <f>VLOOKUP(A:A,[1]Перечень_ПП!$A:$X,19,0)</f>
        <v>Амурская область</v>
      </c>
      <c r="X89" s="14" t="str">
        <f>VLOOKUP(A:A,[1]Перечень_ПП!$A:$X,20,0)</f>
        <v>не определен</v>
      </c>
      <c r="Y89" s="14">
        <f>VLOOKUP(A:A,[2]ДОРОГИ!$A:$BX,24,0)</f>
        <v>0</v>
      </c>
      <c r="Z89" s="14">
        <f>VLOOKUP(A:A,[2]ДОРОГИ!$A:$BX,25,0)</f>
        <v>0</v>
      </c>
      <c r="AA89" s="16" t="str">
        <f>VLOOKUP($A:$A,'[3]данные ру Грузы'!$A:$CC,10,0)</f>
        <v>не определена</v>
      </c>
      <c r="AB89" s="16">
        <f>VLOOKUP($A:$A,'[3]данные ру Грузы'!$A:$CC,11,0)</f>
        <v>335</v>
      </c>
      <c r="AC89" s="16" t="str">
        <f>VLOOKUP($A:$A,'[3]данные ру Грузы'!$A:$CC,13,0)</f>
        <v>РК (сухопутный)</v>
      </c>
      <c r="AD89" s="16" t="str">
        <f>VLOOKUP($A:$A,'[3]данные ру Грузы'!$A:$CC,12,0)</f>
        <v>Восток</v>
      </c>
      <c r="AE89" s="16">
        <f>VLOOKUP(A:A,[2]Данные_УА!$A:$BF,37,0)</f>
        <v>0</v>
      </c>
      <c r="AF89" s="16">
        <f>VLOOKUP(A:A,[2]Данные_УА!$A:$BF,41,0)</f>
        <v>0</v>
      </c>
      <c r="AG89" s="16">
        <f>VLOOKUP(A:A,[2]Данные_УА!$A:$BF,45,0)</f>
        <v>0</v>
      </c>
      <c r="AH89" s="16">
        <f>VLOOKUP(A:A,[2]Данные_УА!$A:$BF,49,0)</f>
        <v>0</v>
      </c>
      <c r="AI89" s="16">
        <f>VLOOKUP(A:A,[2]Данные_УА!$A:$BF,53,0)</f>
        <v>0</v>
      </c>
      <c r="AJ89" s="16">
        <f>VLOOKUP(A:A,[2]Данные_УА!$A:$BF,57,0)</f>
        <v>0</v>
      </c>
      <c r="AK89" s="17">
        <f>VLOOKUP(A:A,[2]Данные_УА!$A:$BF,38,0)</f>
        <v>0</v>
      </c>
      <c r="AL89" s="17">
        <f>VLOOKUP(A:A,[2]Данные_УА!$A:$BF,42,0)</f>
        <v>0</v>
      </c>
      <c r="AM89" s="17">
        <f>VLOOKUP(A:A,[2]Данные_УА!$A:$BF,46,0)</f>
        <v>0</v>
      </c>
      <c r="AN89" s="17">
        <f>VLOOKUP(A:A,[2]Данные_УА!$A:$BF,50,0)</f>
        <v>0</v>
      </c>
      <c r="AO89" s="17">
        <f>VLOOKUP(A:A,[2]Данные_УА!$A:$BF,54,0)</f>
        <v>0</v>
      </c>
      <c r="AP89" s="18">
        <f>VLOOKUP(A:A,[2]Данные_УА!$A:$BF,58,0)</f>
        <v>0</v>
      </c>
      <c r="AQ89" s="19">
        <f>VLOOKUP($A:$A,'[3]данные ру ТС'!$A:$CZ,22,0)</f>
        <v>0</v>
      </c>
      <c r="AR89" s="19">
        <f>VLOOKUP($A:$A,'[3]данные ру ТС'!$A:$CZ,27,0)</f>
        <v>0</v>
      </c>
      <c r="AS89" s="19">
        <f>VLOOKUP($A:$A,'[3]данные ру ТС'!$A:$CZ,32,0)</f>
        <v>0</v>
      </c>
      <c r="AT89" s="19">
        <f>VLOOKUP($A:$A,'[3]данные ру ТС'!$A:$CZ,33,0)</f>
        <v>0</v>
      </c>
      <c r="AU89" s="19">
        <f>VLOOKUP($A:$A,'[3]данные ру ТС'!$A:$CZ,38,0)</f>
        <v>0</v>
      </c>
      <c r="AV89" s="19">
        <f>VLOOKUP($A:$A,'[3]данные ру ТС'!$A:$CZ,43,0)</f>
        <v>0</v>
      </c>
      <c r="AW89" s="19">
        <f>VLOOKUP($A:$A,'[3]данные ру ТС'!$A:$CZ,48,0)</f>
        <v>0</v>
      </c>
      <c r="AX89" s="19">
        <f>VLOOKUP($A:$A,'[3]данные ру ТС'!$A:$CZ,49,0)</f>
        <v>0</v>
      </c>
      <c r="AY89" s="19">
        <f>VLOOKUP($A:$A,'[3]данные ру ТС'!$A:$CZ,54,0)</f>
        <v>0</v>
      </c>
      <c r="AZ89" s="19">
        <f>VLOOKUP($A:$A,'[3]данные ру ТС'!$A:$CZ,59,0)</f>
        <v>0</v>
      </c>
      <c r="BA89" s="19">
        <f>VLOOKUP($A:$A,'[3]данные ру ТС'!$A:$CZ,64,0)</f>
        <v>0</v>
      </c>
      <c r="BB89" s="19">
        <f>VLOOKUP($A:$A,'[3]данные ру ТС'!$A:$CZ,65,0)</f>
        <v>0</v>
      </c>
      <c r="BC89" s="19">
        <f>VLOOKUP($A:$A,'[3]данные ру ТС'!$A:$CZ,78,0)</f>
        <v>0</v>
      </c>
      <c r="BD89" s="19">
        <f>VLOOKUP($A:$A,'[3]данные ру ТС'!$A:$CZ,83,0)</f>
        <v>0</v>
      </c>
      <c r="BE89" s="19">
        <f>VLOOKUP($A:$A,'[3]данные ру ТС'!$A:$CZ,88,0)</f>
        <v>0</v>
      </c>
      <c r="BF89" s="19">
        <f>VLOOKUP($A:$A,'[3]данные ру ТС'!$A:$CZ,89,0)</f>
        <v>0</v>
      </c>
      <c r="BG89" s="19">
        <f>VLOOKUP($A:$A,'[3]данные ру ТС'!$A:$FD,126,0)</f>
        <v>0</v>
      </c>
      <c r="BH89" s="19">
        <f>VLOOKUP($A:$A,'[3]данные ру ТС'!$A:$FD,127,0)</f>
        <v>0</v>
      </c>
      <c r="BI89" s="19">
        <f>VLOOKUP($A:$A,'[3]данные ру ТС'!$A:$FD,128,0)</f>
        <v>0</v>
      </c>
      <c r="BJ89" s="19">
        <f>VLOOKUP($A:$A,'[3]данные ру ТС'!$A:$FD,129,0)</f>
        <v>0</v>
      </c>
      <c r="BK89" s="19">
        <f>VLOOKUP($A:$A,'[3]данные ру ТС'!$A:$FD,142,0)</f>
        <v>0</v>
      </c>
      <c r="BL89" s="19">
        <f>VLOOKUP($A:$A,'[3]данные ру ТС'!$A:$FD,155,0)</f>
        <v>0</v>
      </c>
      <c r="BM89" s="19">
        <f>VLOOKUP($A:$A,'[3]данные ру ТС'!$A:$FW,168,0)</f>
        <v>0</v>
      </c>
      <c r="BN89" s="19">
        <f>Таблица2[[#This Row],[ЛТС 2022 (факт)]]+Таблица2[[#This Row],[ПТС 2022 (факт)]]+Таблица2[[#This Row],[ГТС 2022 (факт)]]</f>
        <v>0</v>
      </c>
      <c r="BO89" s="20">
        <f>VLOOKUP($A:$A,'[3]данные ру ФЛ'!$A:$DL,27,0)</f>
        <v>0</v>
      </c>
      <c r="BP89" s="20">
        <f>VLOOKUP($A:$A,'[3]данные ру ФЛ'!$A:$DL,40,0)</f>
        <v>0</v>
      </c>
      <c r="BQ89" s="20">
        <f>VLOOKUP($A:$A,'[3]данные ру ФЛ'!$A:$DL,53,0)</f>
        <v>0</v>
      </c>
      <c r="BR89" s="20">
        <f>VLOOKUP($A:$A,'[3]данные ру ФЛ'!$A:$DL,74,0)</f>
        <v>0</v>
      </c>
      <c r="BS89" s="20">
        <f>VLOOKUP($A:$A,'[3]данные ру ФЛ'!$A:$DL,95,0)</f>
        <v>0</v>
      </c>
      <c r="BT89" s="20">
        <f>VLOOKUP($A:$A,'[3]данные ру ФЛ'!$A:$DL,116,0)</f>
        <v>0</v>
      </c>
      <c r="BU89" s="21">
        <f>VLOOKUP($A:$A,'[3]данные ру Грузы'!$A:$CR,31,0)</f>
        <v>0</v>
      </c>
      <c r="BV89" s="21">
        <f>VLOOKUP($A:$A,'[3]данные ру Грузы'!$A:$CR,44,0)</f>
        <v>0</v>
      </c>
      <c r="BW89" s="21">
        <f>VLOOKUP($A:$A,'[3]данные ру Грузы'!$A:$CR,57,0)</f>
        <v>0</v>
      </c>
      <c r="BX89" s="21">
        <f>VLOOKUP($A:$A,'[3]данные ру Грузы'!$A:$CR,70,0)</f>
        <v>0</v>
      </c>
      <c r="BY89" s="21">
        <f>VLOOKUP($A:$A,'[3]данные ру Грузы'!$A:$CR,83,0)</f>
        <v>0</v>
      </c>
      <c r="BZ89" s="21">
        <f>VLOOKUP($A:$A,'[3]данные ру Грузы'!$A:$CR,96,0)</f>
        <v>0</v>
      </c>
      <c r="CA89" s="22" t="str">
        <f>VLOOKUP(A:A,[2]Данные_УА!$A:$BO,60,0)</f>
        <v>нет</v>
      </c>
      <c r="CB89" s="23" t="str">
        <f>VLOOKUP(A:A,[2]Данные_УА!$A:$BO,61,0)</f>
        <v>нет</v>
      </c>
      <c r="CC89" s="23" t="str">
        <f>VLOOKUP(A:A,[2]Данные_УА!$A:$BO,62,0)</f>
        <v>нет</v>
      </c>
      <c r="CD89" s="23" t="str">
        <f>VLOOKUP(A:A,[2]Данные_УА!$A:$BO,63,0)</f>
        <v>нет</v>
      </c>
      <c r="CE89" s="23" t="str">
        <f>VLOOKUP(A:A,[2]Данные_УА!$A:$BO,64,0)</f>
        <v>нет</v>
      </c>
      <c r="CF89" s="23" t="str">
        <f>VLOOKUP(A:A,[2]Данные_УА!$A:$BO,65,0)</f>
        <v>нет</v>
      </c>
    </row>
    <row r="90" spans="1:84" s="12" customFormat="1" ht="11.25" x14ac:dyDescent="0.2">
      <c r="A90" s="12" t="s">
        <v>127</v>
      </c>
      <c r="B90" s="12" t="str">
        <f>VLOOKUP(A:A,[1]Перечень_ПП!$A:$X,3,0)</f>
        <v>Крымский</v>
      </c>
      <c r="C90" s="13" t="str">
        <f>VLOOKUP(A:A,[1]Перечень_ПП!$A:$X,4,0)</f>
        <v>АПП</v>
      </c>
      <c r="D90" s="13" t="str">
        <f>VLOOKUP(A:A,[1]Перечень_ПП!$A:$X,5,0)</f>
        <v>МАПП</v>
      </c>
      <c r="E90" s="12" t="str">
        <f>VLOOKUP(A:A,[1]Перечень_ПП!$A:$X,6,0)</f>
        <v>Джанкой</v>
      </c>
      <c r="F90" s="12" t="str">
        <f>VLOOKUP(A:A,[1]Перечень_ПП!$A:$X,23,0)</f>
        <v>установлен</v>
      </c>
      <c r="G90" s="13" t="str">
        <f>VLOOKUP(A:A,[1]Перечень_ПП!$A:$X,21,0)</f>
        <v>да</v>
      </c>
      <c r="H90" s="13" t="s">
        <v>524</v>
      </c>
      <c r="I90" s="14" t="str">
        <f>VLOOKUP(A:A,[1]Перечень_ПП!$A:$X,22,0)</f>
        <v>функционирует</v>
      </c>
      <c r="J90" s="15" t="str">
        <f>VLOOKUP(A:A,[2]Данные_УА!$A:$BF,24,0)</f>
        <v>круглосуточно</v>
      </c>
      <c r="K90" s="13" t="str">
        <f>VLOOKUP(A:A,[1]Перечень_ПП!$A:$X,7,0)</f>
        <v>автомобильный</v>
      </c>
      <c r="L90" s="13" t="str">
        <f>VLOOKUP(A:A,[1]Перечень_ПП!$A:$X,8,0)</f>
        <v>не определен</v>
      </c>
      <c r="M90" s="13" t="str">
        <f>VLOOKUP(A:A,[1]Перечень_ПП!$A:$X,9,0)</f>
        <v>грузо-пассажирский</v>
      </c>
      <c r="N90" s="13" t="str">
        <f>VLOOKUP(A:A,[1]Перечень_ПП!$A:$X,10,0)</f>
        <v>постоянный</v>
      </c>
      <c r="O90" s="13" t="str">
        <f>VLOOKUP(A:A,[1]Перечень_ПП!$A:$X,11,0)</f>
        <v>многосторонний</v>
      </c>
      <c r="P90" s="13" t="str">
        <f>VLOOKUP(A:A,[1]Перечень_ПП!$A:$X,12,0)</f>
        <v>не определен</v>
      </c>
      <c r="Q90" s="13" t="str">
        <f>VLOOKUP(A:A,[1]Перечень_ПП!$A:$X,13,0)</f>
        <v>да</v>
      </c>
      <c r="R90" s="13" t="str">
        <f>VLOOKUP(A:A,[1]Перечень_ПП!$A:$X,14,0)</f>
        <v>нет</v>
      </c>
      <c r="S90" s="13" t="str">
        <f>VLOOKUP(A:A,[1]Перечень_ПП!$A:$X,15,0)</f>
        <v>да</v>
      </c>
      <c r="T90" s="13" t="str">
        <f>VLOOKUP(A:A,[1]Перечень_ПП!$A:$X,16,0)</f>
        <v>не применимо (Херсонская обл.)</v>
      </c>
      <c r="U90" s="12" t="str">
        <f>VLOOKUP(A:A,[1]Перечень_ПП!$A:$X,17,0)</f>
        <v>«Контрольный пункт въезда-выезда» Чонгар (Сальково)</v>
      </c>
      <c r="V90" s="13" t="str">
        <f>VLOOKUP(A:A,[1]Перечень_ПП!$A:$X,18,0)</f>
        <v>ЮФО</v>
      </c>
      <c r="W90" s="12" t="str">
        <f>VLOOKUP(A:A,[1]Перечень_ПП!$A:$X,19,0)</f>
        <v>Республика Крым</v>
      </c>
      <c r="X90" s="14" t="str">
        <f>VLOOKUP(A:A,[1]Перечень_ПП!$A:$X,20,0)</f>
        <v>Республика Крым, 525 км трассы М18 «Харьков - Симферополь - Алушта – Ялта»</v>
      </c>
      <c r="Y90" s="14" t="str">
        <f>VLOOKUP(A:A,[2]ДОРОГИ!$A:$BX,24,0)</f>
        <v>региональная</v>
      </c>
      <c r="Z90" s="14" t="str">
        <f>VLOOKUP(A:A,[2]ДОРОГИ!$A:$BX,25,0)</f>
        <v xml:space="preserve">35 ОП РЗ 35А-002
(Е-105) Граница с Украиной - Симферополь -
Алушта - Ялта </v>
      </c>
      <c r="AA90" s="16" t="str">
        <f>VLOOKUP($A:$A,'[3]данные ру Грузы'!$A:$CC,10,0)</f>
        <v>Группа С</v>
      </c>
      <c r="AB90" s="16">
        <f>VLOOKUP($A:$A,'[3]данные ру Грузы'!$A:$CC,11,0)</f>
        <v>196</v>
      </c>
      <c r="AC90" s="16" t="str">
        <f>VLOOKUP($A:$A,'[3]данные ру Грузы'!$A:$CC,13,0)</f>
        <v>Сухопутный</v>
      </c>
      <c r="AD90" s="16" t="str">
        <f>VLOOKUP($A:$A,'[3]данные ру Грузы'!$A:$CC,12,0)</f>
        <v>Западный</v>
      </c>
      <c r="AE90" s="16">
        <f>VLOOKUP(A:A,[2]Данные_УА!$A:$BF,37,0)</f>
        <v>40</v>
      </c>
      <c r="AF90" s="16">
        <f>VLOOKUP(A:A,[2]Данные_УА!$A:$BF,41,0)</f>
        <v>40</v>
      </c>
      <c r="AG90" s="16">
        <f>VLOOKUP(A:A,[2]Данные_УА!$A:$BF,45,0)</f>
        <v>500</v>
      </c>
      <c r="AH90" s="16">
        <f>VLOOKUP(A:A,[2]Данные_УА!$A:$BF,49,0)</f>
        <v>580</v>
      </c>
      <c r="AI90" s="16">
        <f>VLOOKUP(A:A,[2]Данные_УА!$A:$BF,53,0)</f>
        <v>5000</v>
      </c>
      <c r="AJ90" s="16">
        <f>VLOOKUP(A:A,[2]Данные_УА!$A:$BF,57,0)</f>
        <v>0</v>
      </c>
      <c r="AK90" s="17">
        <f>VLOOKUP(A:A,[2]Данные_УА!$A:$BF,38,0)</f>
        <v>14600</v>
      </c>
      <c r="AL90" s="17">
        <f>VLOOKUP(A:A,[2]Данные_УА!$A:$BF,42,0)</f>
        <v>14600</v>
      </c>
      <c r="AM90" s="17">
        <f>VLOOKUP(A:A,[2]Данные_УА!$A:$BF,46,0)</f>
        <v>182500</v>
      </c>
      <c r="AN90" s="17">
        <f>VLOOKUP(A:A,[2]Данные_УА!$A:$BF,50,0)</f>
        <v>211700</v>
      </c>
      <c r="AO90" s="17">
        <f>VLOOKUP(A:A,[2]Данные_УА!$A:$BF,54,0)</f>
        <v>1825000</v>
      </c>
      <c r="AP90" s="18">
        <f>VLOOKUP(A:A,[2]Данные_УА!$A:$BF,58,0)</f>
        <v>0</v>
      </c>
      <c r="AQ90" s="19">
        <f>VLOOKUP($A:$A,'[3]данные ру ТС'!$A:$CZ,22,0)</f>
        <v>292</v>
      </c>
      <c r="AR90" s="19">
        <f>VLOOKUP($A:$A,'[3]данные ру ТС'!$A:$CZ,27,0)</f>
        <v>1542</v>
      </c>
      <c r="AS90" s="19">
        <f>VLOOKUP($A:$A,'[3]данные ру ТС'!$A:$CZ,32,0)</f>
        <v>238575</v>
      </c>
      <c r="AT90" s="19">
        <f>VLOOKUP($A:$A,'[3]данные ру ТС'!$A:$CZ,33,0)</f>
        <v>240409</v>
      </c>
      <c r="AU90" s="19">
        <f>VLOOKUP($A:$A,'[3]данные ру ТС'!$A:$CZ,38,0)</f>
        <v>232</v>
      </c>
      <c r="AV90" s="19">
        <f>VLOOKUP($A:$A,'[3]данные ру ТС'!$A:$CZ,43,0)</f>
        <v>934</v>
      </c>
      <c r="AW90" s="19">
        <f>VLOOKUP($A:$A,'[3]данные ру ТС'!$A:$CZ,48,0)</f>
        <v>237504</v>
      </c>
      <c r="AX90" s="19">
        <f>VLOOKUP($A:$A,'[3]данные ру ТС'!$A:$CZ,49,0)</f>
        <v>238670</v>
      </c>
      <c r="AY90" s="19">
        <f>VLOOKUP($A:$A,'[3]данные ру ТС'!$A:$CZ,54,0)</f>
        <v>164</v>
      </c>
      <c r="AZ90" s="19">
        <f>VLOOKUP($A:$A,'[3]данные ру ТС'!$A:$CZ,59,0)</f>
        <v>948</v>
      </c>
      <c r="BA90" s="19">
        <f>VLOOKUP($A:$A,'[3]данные ру ТС'!$A:$CZ,64,0)</f>
        <v>227569</v>
      </c>
      <c r="BB90" s="19">
        <f>VLOOKUP($A:$A,'[3]данные ру ТС'!$A:$CZ,65,0)</f>
        <v>228681</v>
      </c>
      <c r="BC90" s="19">
        <f>VLOOKUP($A:$A,'[3]данные ру ТС'!$A:$CZ,78,0)</f>
        <v>40</v>
      </c>
      <c r="BD90" s="19">
        <f>VLOOKUP($A:$A,'[3]данные ру ТС'!$A:$CZ,83,0)</f>
        <v>190</v>
      </c>
      <c r="BE90" s="19">
        <f>VLOOKUP($A:$A,'[3]данные ру ТС'!$A:$CZ,88,0)</f>
        <v>41165</v>
      </c>
      <c r="BF90" s="19">
        <f>VLOOKUP($A:$A,'[3]данные ру ТС'!$A:$CZ,89,0)</f>
        <v>41395</v>
      </c>
      <c r="BG90" s="19">
        <f>VLOOKUP($A:$A,'[3]данные ру ТС'!$A:$FD,126,0)</f>
        <v>29</v>
      </c>
      <c r="BH90" s="19">
        <f>VLOOKUP($A:$A,'[3]данные ру ТС'!$A:$FD,127,0)</f>
        <v>142</v>
      </c>
      <c r="BI90" s="19">
        <f>VLOOKUP($A:$A,'[3]данные ру ТС'!$A:$FD,128,0)</f>
        <v>35921</v>
      </c>
      <c r="BJ90" s="19">
        <f>VLOOKUP($A:$A,'[3]данные ру ТС'!$A:$FD,129,0)</f>
        <v>36092</v>
      </c>
      <c r="BK90" s="19">
        <f>VLOOKUP($A:$A,'[3]данные ру ТС'!$A:$FD,142,0)</f>
        <v>223779</v>
      </c>
      <c r="BL90" s="19">
        <f>VLOOKUP($A:$A,'[3]данные ру ТС'!$A:$FD,155,0)</f>
        <v>2990</v>
      </c>
      <c r="BM90" s="19">
        <f>VLOOKUP($A:$A,'[3]данные ру ТС'!$A:$FW,168,0)</f>
        <v>259461</v>
      </c>
      <c r="BN90" s="19">
        <f>Таблица2[[#This Row],[ЛТС 2022 (факт)]]+Таблица2[[#This Row],[ПТС 2022 (факт)]]+Таблица2[[#This Row],[ГТС 2022 (факт)]]</f>
        <v>486230</v>
      </c>
      <c r="BO90" s="20">
        <f>VLOOKUP($A:$A,'[3]данные ру ФЛ'!$A:$DL,27,0)</f>
        <v>1400747</v>
      </c>
      <c r="BP90" s="20">
        <f>VLOOKUP($A:$A,'[3]данные ру ФЛ'!$A:$DL,40,0)</f>
        <v>1374142</v>
      </c>
      <c r="BQ90" s="20">
        <f>VLOOKUP($A:$A,'[3]данные ру ФЛ'!$A:$DL,53,0)</f>
        <v>1299895</v>
      </c>
      <c r="BR90" s="20">
        <f>VLOOKUP($A:$A,'[3]данные ру ФЛ'!$A:$DL,74,0)</f>
        <v>261126</v>
      </c>
      <c r="BS90" s="20">
        <f>VLOOKUP($A:$A,'[3]данные ру ФЛ'!$A:$DL,95,0)</f>
        <v>264407</v>
      </c>
      <c r="BT90" s="20">
        <f>VLOOKUP($A:$A,'[3]данные ру ФЛ'!$A:$DL,116,0)</f>
        <v>1035787</v>
      </c>
      <c r="BU90" s="21">
        <f>VLOOKUP($A:$A,'[3]данные ру Грузы'!$A:$CR,31,0)</f>
        <v>0</v>
      </c>
      <c r="BV90" s="21">
        <f>VLOOKUP($A:$A,'[3]данные ру Грузы'!$A:$CR,44,0)</f>
        <v>0</v>
      </c>
      <c r="BW90" s="21">
        <f>VLOOKUP($A:$A,'[3]данные ру Грузы'!$A:$CR,57,0)</f>
        <v>0</v>
      </c>
      <c r="BX90" s="21">
        <f>VLOOKUP($A:$A,'[3]данные ру Грузы'!$A:$CR,70,0)</f>
        <v>0</v>
      </c>
      <c r="BY90" s="21">
        <f>VLOOKUP($A:$A,'[3]данные ру Грузы'!$A:$CR,83,0)</f>
        <v>0</v>
      </c>
      <c r="BZ90" s="21">
        <f>VLOOKUP($A:$A,'[3]данные ру Грузы'!$A:$CR,96,0)</f>
        <v>976290.86</v>
      </c>
      <c r="CA90" s="22" t="str">
        <f>VLOOKUP(A:A,[2]Данные_УА!$A:$BO,60,0)</f>
        <v>да</v>
      </c>
      <c r="CB90" s="23" t="str">
        <f>VLOOKUP(A:A,[2]Данные_УА!$A:$BO,61,0)</f>
        <v>да</v>
      </c>
      <c r="CC90" s="23" t="str">
        <f>VLOOKUP(A:A,[2]Данные_УА!$A:$BO,62,0)</f>
        <v>да</v>
      </c>
      <c r="CD90" s="23" t="str">
        <f>VLOOKUP(A:A,[2]Данные_УА!$A:$BO,63,0)</f>
        <v>да</v>
      </c>
      <c r="CE90" s="23" t="str">
        <f>VLOOKUP(A:A,[2]Данные_УА!$A:$BO,64,0)</f>
        <v>да</v>
      </c>
      <c r="CF90" s="23" t="str">
        <f>VLOOKUP(A:A,[2]Данные_УА!$A:$BO,65,0)</f>
        <v>да</v>
      </c>
    </row>
    <row r="91" spans="1:84" s="12" customFormat="1" ht="11.25" x14ac:dyDescent="0.2">
      <c r="A91" s="12" t="s">
        <v>130</v>
      </c>
      <c r="B91" s="12" t="str">
        <f>VLOOKUP(A:A,[1]Перечень_ПП!$A:$X,3,0)</f>
        <v>Крымский</v>
      </c>
      <c r="C91" s="13" t="str">
        <f>VLOOKUP(A:A,[1]Перечень_ПП!$A:$X,4,0)</f>
        <v>ЖДПП</v>
      </c>
      <c r="D91" s="13" t="str">
        <f>VLOOKUP(A:A,[1]Перечень_ПП!$A:$X,5,0)</f>
        <v>ЖДПП</v>
      </c>
      <c r="E91" s="12" t="str">
        <f>VLOOKUP(A:A,[1]Перечень_ПП!$A:$X,6,0)</f>
        <v>Джанкой</v>
      </c>
      <c r="F91" s="12" t="str">
        <f>VLOOKUP(A:A,[1]Перечень_ПП!$A:$X,23,0)</f>
        <v>установлен</v>
      </c>
      <c r="G91" s="13" t="str">
        <f>VLOOKUP(A:A,[1]Перечень_ПП!$A:$X,21,0)</f>
        <v>да</v>
      </c>
      <c r="H91" s="13" t="s">
        <v>524</v>
      </c>
      <c r="I91" s="14" t="str">
        <f>VLOOKUP(A:A,[1]Перечень_ПП!$A:$X,22,0)</f>
        <v>В связи с односторонним принятием украинской стороной решения пропуск через государственную границу Российской Федерации временно не осуществляется с конца 2014 года. Пункт пропуска обустроен, ГКО размещены</v>
      </c>
      <c r="J91" s="15" t="str">
        <f>VLOOKUP(A:A,[2]Данные_УА!$A:$BF,24,0)</f>
        <v>круглосуточно</v>
      </c>
      <c r="K91" s="13" t="str">
        <f>VLOOKUP(A:A,[1]Перечень_ПП!$A:$X,7,0)</f>
        <v>железнодорожный</v>
      </c>
      <c r="L91" s="13" t="str">
        <f>VLOOKUP(A:A,[1]Перечень_ПП!$A:$X,8,0)</f>
        <v>не определен</v>
      </c>
      <c r="M91" s="13" t="str">
        <f>VLOOKUP(A:A,[1]Перечень_ПП!$A:$X,9,0)</f>
        <v>грузо-пассажирский</v>
      </c>
      <c r="N91" s="13" t="str">
        <f>VLOOKUP(A:A,[1]Перечень_ПП!$A:$X,10,0)</f>
        <v>постоянный</v>
      </c>
      <c r="O91" s="13" t="str">
        <f>VLOOKUP(A:A,[1]Перечень_ПП!$A:$X,11,0)</f>
        <v>многосторонний</v>
      </c>
      <c r="P91" s="13" t="str">
        <f>VLOOKUP(A:A,[1]Перечень_ПП!$A:$X,12,0)</f>
        <v>не определен</v>
      </c>
      <c r="Q91" s="13" t="str">
        <f>VLOOKUP(A:A,[1]Перечень_ПП!$A:$X,13,0)</f>
        <v>да</v>
      </c>
      <c r="R91" s="13" t="str">
        <f>VLOOKUP(A:A,[1]Перечень_ПП!$A:$X,14,0)</f>
        <v>нет</v>
      </c>
      <c r="S91" s="13" t="str">
        <f>VLOOKUP(A:A,[1]Перечень_ПП!$A:$X,15,0)</f>
        <v>да</v>
      </c>
      <c r="T91" s="13" t="str">
        <f>VLOOKUP(A:A,[1]Перечень_ПП!$A:$X,16,0)</f>
        <v>не применимо (Херсонская обл.)</v>
      </c>
      <c r="U91" s="12" t="str">
        <f>VLOOKUP(A:A,[1]Перечень_ПП!$A:$X,17,0)</f>
        <v>Новоалексеевка</v>
      </c>
      <c r="V91" s="13" t="str">
        <f>VLOOKUP(A:A,[1]Перечень_ПП!$A:$X,18,0)</f>
        <v>ЮФО</v>
      </c>
      <c r="W91" s="12" t="str">
        <f>VLOOKUP(A:A,[1]Перечень_ПП!$A:$X,19,0)</f>
        <v>Республика Крым</v>
      </c>
      <c r="X91" s="14" t="str">
        <f>VLOOKUP(A:A,[1]Перечень_ПП!$A:$X,20,0)</f>
        <v>Республика Крым, г. Джанкой</v>
      </c>
      <c r="Y91" s="14">
        <f>VLOOKUP(A:A,[2]ДОРОГИ!$A:$BX,24,0)</f>
        <v>0</v>
      </c>
      <c r="Z91" s="14">
        <f>VLOOKUP(A:A,[2]ДОРОГИ!$A:$BX,25,0)</f>
        <v>0</v>
      </c>
      <c r="AA91" s="16" t="str">
        <f>VLOOKUP($A:$A,'[3]данные ру Грузы'!$A:$CC,10,0)</f>
        <v>Группа В</v>
      </c>
      <c r="AB91" s="16">
        <f>VLOOKUP($A:$A,'[3]данные ру Грузы'!$A:$CC,11,0)</f>
        <v>293</v>
      </c>
      <c r="AC91" s="16" t="str">
        <f>VLOOKUP($A:$A,'[3]данные ру Грузы'!$A:$CC,13,0)</f>
        <v>Сухопутный</v>
      </c>
      <c r="AD91" s="16" t="str">
        <f>VLOOKUP($A:$A,'[3]данные ру Грузы'!$A:$CC,12,0)</f>
        <v>Западный</v>
      </c>
      <c r="AE91" s="16">
        <f>VLOOKUP(A:A,[2]Данные_УА!$A:$BF,37,0)</f>
        <v>0</v>
      </c>
      <c r="AF91" s="16">
        <f>VLOOKUP(A:A,[2]Данные_УА!$A:$BF,41,0)</f>
        <v>0</v>
      </c>
      <c r="AG91" s="16">
        <f>VLOOKUP(A:A,[2]Данные_УА!$A:$BF,45,0)</f>
        <v>0</v>
      </c>
      <c r="AH91" s="16">
        <f>VLOOKUP(A:A,[2]Данные_УА!$A:$BF,49,0)</f>
        <v>0</v>
      </c>
      <c r="AI91" s="16">
        <f>VLOOKUP(A:A,[2]Данные_УА!$A:$BF,53,0)</f>
        <v>0</v>
      </c>
      <c r="AJ91" s="16">
        <f>VLOOKUP(A:A,[2]Данные_УА!$A:$BF,57,0)</f>
        <v>0</v>
      </c>
      <c r="AK91" s="17">
        <f>VLOOKUP(A:A,[2]Данные_УА!$A:$BF,38,0)</f>
        <v>0</v>
      </c>
      <c r="AL91" s="17">
        <f>VLOOKUP(A:A,[2]Данные_УА!$A:$BF,42,0)</f>
        <v>0</v>
      </c>
      <c r="AM91" s="17">
        <f>VLOOKUP(A:A,[2]Данные_УА!$A:$BF,46,0)</f>
        <v>0</v>
      </c>
      <c r="AN91" s="17">
        <f>VLOOKUP(A:A,[2]Данные_УА!$A:$BF,50,0)</f>
        <v>0</v>
      </c>
      <c r="AO91" s="17">
        <f>VLOOKUP(A:A,[2]Данные_УА!$A:$BF,54,0)</f>
        <v>0</v>
      </c>
      <c r="AP91" s="18">
        <f>VLOOKUP(A:A,[2]Данные_УА!$A:$BF,58,0)</f>
        <v>0</v>
      </c>
      <c r="AQ91" s="19">
        <f>VLOOKUP($A:$A,'[3]данные ру ТС'!$A:$CZ,22,0)</f>
        <v>0</v>
      </c>
      <c r="AR91" s="19">
        <f>VLOOKUP($A:$A,'[3]данные ру ТС'!$A:$CZ,27,0)</f>
        <v>0</v>
      </c>
      <c r="AS91" s="19">
        <f>VLOOKUP($A:$A,'[3]данные ру ТС'!$A:$CZ,32,0)</f>
        <v>0</v>
      </c>
      <c r="AT91" s="19">
        <f>VLOOKUP($A:$A,'[3]данные ру ТС'!$A:$CZ,33,0)</f>
        <v>0</v>
      </c>
      <c r="AU91" s="19">
        <f>VLOOKUP($A:$A,'[3]данные ру ТС'!$A:$CZ,38,0)</f>
        <v>0</v>
      </c>
      <c r="AV91" s="19">
        <f>VLOOKUP($A:$A,'[3]данные ру ТС'!$A:$CZ,43,0)</f>
        <v>0</v>
      </c>
      <c r="AW91" s="19">
        <f>VLOOKUP($A:$A,'[3]данные ру ТС'!$A:$CZ,48,0)</f>
        <v>0</v>
      </c>
      <c r="AX91" s="19">
        <f>VLOOKUP($A:$A,'[3]данные ру ТС'!$A:$CZ,49,0)</f>
        <v>0</v>
      </c>
      <c r="AY91" s="19">
        <f>VLOOKUP($A:$A,'[3]данные ру ТС'!$A:$CZ,54,0)</f>
        <v>0</v>
      </c>
      <c r="AZ91" s="19">
        <f>VLOOKUP($A:$A,'[3]данные ру ТС'!$A:$CZ,59,0)</f>
        <v>0</v>
      </c>
      <c r="BA91" s="19">
        <f>VLOOKUP($A:$A,'[3]данные ру ТС'!$A:$CZ,64,0)</f>
        <v>0</v>
      </c>
      <c r="BB91" s="19">
        <f>VLOOKUP($A:$A,'[3]данные ру ТС'!$A:$CZ,65,0)</f>
        <v>0</v>
      </c>
      <c r="BC91" s="19">
        <f>VLOOKUP($A:$A,'[3]данные ру ТС'!$A:$CZ,78,0)</f>
        <v>0</v>
      </c>
      <c r="BD91" s="19">
        <f>VLOOKUP($A:$A,'[3]данные ру ТС'!$A:$CZ,83,0)</f>
        <v>0</v>
      </c>
      <c r="BE91" s="19">
        <f>VLOOKUP($A:$A,'[3]данные ру ТС'!$A:$CZ,88,0)</f>
        <v>0</v>
      </c>
      <c r="BF91" s="19">
        <f>VLOOKUP($A:$A,'[3]данные ру ТС'!$A:$CZ,89,0)</f>
        <v>0</v>
      </c>
      <c r="BG91" s="19">
        <f>VLOOKUP($A:$A,'[3]данные ру ТС'!$A:$FD,126,0)</f>
        <v>0</v>
      </c>
      <c r="BH91" s="19">
        <f>VLOOKUP($A:$A,'[3]данные ру ТС'!$A:$FD,127,0)</f>
        <v>0</v>
      </c>
      <c r="BI91" s="19">
        <f>VLOOKUP($A:$A,'[3]данные ру ТС'!$A:$FD,128,0)</f>
        <v>0</v>
      </c>
      <c r="BJ91" s="19">
        <f>VLOOKUP($A:$A,'[3]данные ру ТС'!$A:$FD,129,0)</f>
        <v>0</v>
      </c>
      <c r="BK91" s="19">
        <f>VLOOKUP($A:$A,'[3]данные ру ТС'!$A:$FD,142,0)</f>
        <v>651</v>
      </c>
      <c r="BL91" s="19">
        <f>VLOOKUP($A:$A,'[3]данные ру ТС'!$A:$FD,155,0)</f>
        <v>38</v>
      </c>
      <c r="BM91" s="19">
        <f>VLOOKUP($A:$A,'[3]данные ру ТС'!$A:$FW,168,0)</f>
        <v>0</v>
      </c>
      <c r="BN91" s="19">
        <f>Таблица2[[#This Row],[ЛТС 2022 (факт)]]+Таблица2[[#This Row],[ПТС 2022 (факт)]]+Таблица2[[#This Row],[ГТС 2022 (факт)]]</f>
        <v>689</v>
      </c>
      <c r="BO91" s="20">
        <f>VLOOKUP($A:$A,'[3]данные ру ФЛ'!$A:$DL,27,0)</f>
        <v>0</v>
      </c>
      <c r="BP91" s="20">
        <f>VLOOKUP($A:$A,'[3]данные ру ФЛ'!$A:$DL,40,0)</f>
        <v>0</v>
      </c>
      <c r="BQ91" s="20">
        <f>VLOOKUP($A:$A,'[3]данные ру ФЛ'!$A:$DL,53,0)</f>
        <v>0</v>
      </c>
      <c r="BR91" s="20">
        <f>VLOOKUP($A:$A,'[3]данные ру ФЛ'!$A:$DL,74,0)</f>
        <v>0</v>
      </c>
      <c r="BS91" s="20">
        <f>VLOOKUP($A:$A,'[3]данные ру ФЛ'!$A:$DL,95,0)</f>
        <v>0</v>
      </c>
      <c r="BT91" s="20">
        <f>VLOOKUP($A:$A,'[3]данные ру ФЛ'!$A:$DL,116,0)</f>
        <v>2924</v>
      </c>
      <c r="BU91" s="21">
        <f>VLOOKUP($A:$A,'[3]данные ру Грузы'!$A:$CR,31,0)</f>
        <v>0</v>
      </c>
      <c r="BV91" s="21">
        <f>VLOOKUP($A:$A,'[3]данные ру Грузы'!$A:$CR,44,0)</f>
        <v>0</v>
      </c>
      <c r="BW91" s="21">
        <f>VLOOKUP($A:$A,'[3]данные ру Грузы'!$A:$CR,57,0)</f>
        <v>0</v>
      </c>
      <c r="BX91" s="21">
        <f>VLOOKUP($A:$A,'[3]данные ру Грузы'!$A:$CR,70,0)</f>
        <v>0</v>
      </c>
      <c r="BY91" s="21">
        <f>VLOOKUP($A:$A,'[3]данные ру Грузы'!$A:$CR,83,0)</f>
        <v>0</v>
      </c>
      <c r="BZ91" s="21">
        <f>VLOOKUP($A:$A,'[3]данные ру Грузы'!$A:$CR,96,0)</f>
        <v>95149.87</v>
      </c>
      <c r="CA91" s="22" t="str">
        <f>VLOOKUP(A:A,[2]Данные_УА!$A:$BO,60,0)</f>
        <v>да</v>
      </c>
      <c r="CB91" s="23" t="str">
        <f>VLOOKUP(A:A,[2]Данные_УА!$A:$BO,61,0)</f>
        <v>да</v>
      </c>
      <c r="CC91" s="23" t="str">
        <f>VLOOKUP(A:A,[2]Данные_УА!$A:$BO,62,0)</f>
        <v>да</v>
      </c>
      <c r="CD91" s="23" t="str">
        <f>VLOOKUP(A:A,[2]Данные_УА!$A:$BO,63,0)</f>
        <v>да</v>
      </c>
      <c r="CE91" s="23" t="str">
        <f>VLOOKUP(A:A,[2]Данные_УА!$A:$BO,64,0)</f>
        <v>да</v>
      </c>
      <c r="CF91" s="23" t="str">
        <f>VLOOKUP(A:A,[2]Данные_УА!$A:$BO,65,0)</f>
        <v>нет</v>
      </c>
    </row>
    <row r="92" spans="1:84" s="12" customFormat="1" ht="11.25" x14ac:dyDescent="0.2">
      <c r="A92" s="12" t="s">
        <v>148</v>
      </c>
      <c r="B92" s="12" t="str">
        <f>VLOOKUP(A:A,[1]Перечень_ПП!$A:$X,3,0)</f>
        <v>Мурманский</v>
      </c>
      <c r="C92" s="13" t="str">
        <f>VLOOKUP(A:A,[1]Перечень_ПП!$A:$X,4,0)</f>
        <v>МПП</v>
      </c>
      <c r="D92" s="13" t="str">
        <f>VLOOKUP(A:A,[1]Перечень_ПП!$A:$X,5,0)</f>
        <v>МПП</v>
      </c>
      <c r="E92" s="12" t="str">
        <f>VLOOKUP(A:A,[1]Перечень_ПП!$A:$X,6,0)</f>
        <v>Диксон</v>
      </c>
      <c r="F92" s="12" t="str">
        <f>VLOOKUP(A:A,[1]Перечень_ПП!$A:$X,23,0)</f>
        <v>установлен</v>
      </c>
      <c r="G92" s="13" t="str">
        <f>VLOOKUP(A:A,[1]Перечень_ПП!$A:$X,21,0)</f>
        <v>нет</v>
      </c>
      <c r="H92" s="13" t="s">
        <v>524</v>
      </c>
      <c r="I92" s="14" t="str">
        <f>VLOOKUP(A:A,[1]Перечень_ПП!$A:$X,22,0)</f>
        <v>Установлен в 2020 году. Будет открыт после проведения мероприятий по обустройству за счет внебюджетных источников финансирования</v>
      </c>
      <c r="J92" s="15" t="str">
        <f>VLOOKUP(A:A,[2]Данные_УА!$A:$BF,24,0)</f>
        <v>не определен</v>
      </c>
      <c r="K92" s="13" t="str">
        <f>VLOOKUP(A:A,[1]Перечень_ПП!$A:$X,7,0)</f>
        <v>морской</v>
      </c>
      <c r="L92" s="13" t="str">
        <f>VLOOKUP(A:A,[1]Перечень_ПП!$A:$X,8,0)</f>
        <v>не определен</v>
      </c>
      <c r="M92" s="13" t="str">
        <f>VLOOKUP(A:A,[1]Перечень_ПП!$A:$X,9,0)</f>
        <v>грузовой</v>
      </c>
      <c r="N92" s="13" t="str">
        <f>VLOOKUP(A:A,[1]Перечень_ПП!$A:$X,10,0)</f>
        <v>постоянный</v>
      </c>
      <c r="O92" s="13" t="str">
        <f>VLOOKUP(A:A,[1]Перечень_ПП!$A:$X,11,0)</f>
        <v>многосторонний</v>
      </c>
      <c r="P92" s="13" t="str">
        <f>VLOOKUP(A:A,[1]Перечень_ПП!$A:$X,12,0)</f>
        <v>не определен</v>
      </c>
      <c r="Q92" s="13" t="str">
        <f>VLOOKUP(A:A,[1]Перечень_ПП!$A:$X,13,0)</f>
        <v>нет</v>
      </c>
      <c r="R92" s="13" t="str">
        <f>VLOOKUP(A:A,[1]Перечень_ПП!$A:$X,14,0)</f>
        <v>нет</v>
      </c>
      <c r="S92" s="13" t="str">
        <f>VLOOKUP(A:A,[1]Перечень_ПП!$A:$X,15,0)</f>
        <v>нет</v>
      </c>
      <c r="T92" s="13" t="str">
        <f>VLOOKUP(A:A,[1]Перечень_ПП!$A:$X,16,0)</f>
        <v>не применимо</v>
      </c>
      <c r="U92" s="12" t="str">
        <f>VLOOKUP(A:A,[1]Перечень_ПП!$A:$X,17,0)</f>
        <v>не применимо</v>
      </c>
      <c r="V92" s="13" t="str">
        <f>VLOOKUP(A:A,[1]Перечень_ПП!$A:$X,18,0)</f>
        <v>СФО</v>
      </c>
      <c r="W92" s="12" t="str">
        <f>VLOOKUP(A:A,[1]Перечень_ПП!$A:$X,19,0)</f>
        <v>Красноярский край</v>
      </c>
      <c r="X92" s="14" t="str">
        <f>VLOOKUP(A:A,[1]Перечень_ПП!$A:$X,20,0)</f>
        <v>не определен</v>
      </c>
      <c r="Y92" s="14">
        <f>VLOOKUP(A:A,[2]ДОРОГИ!$A:$BX,24,0)</f>
        <v>0</v>
      </c>
      <c r="Z92" s="14">
        <f>VLOOKUP(A:A,[2]ДОРОГИ!$A:$BX,25,0)</f>
        <v>0</v>
      </c>
      <c r="AA92" s="16" t="str">
        <f>VLOOKUP($A:$A,'[3]данные ру Грузы'!$A:$CC,10,0)</f>
        <v>не определена</v>
      </c>
      <c r="AB92" s="16">
        <f>VLOOKUP($A:$A,'[3]данные ру Грузы'!$A:$CC,11,0)</f>
        <v>0</v>
      </c>
      <c r="AC92" s="16" t="str">
        <f>VLOOKUP($A:$A,'[3]данные ру Грузы'!$A:$CC,13,0)</f>
        <v>Морской</v>
      </c>
      <c r="AD92" s="16" t="str">
        <f>VLOOKUP($A:$A,'[3]данные ру Грузы'!$A:$CC,12,0)</f>
        <v>Арктика</v>
      </c>
      <c r="AE92" s="16">
        <f>VLOOKUP(A:A,[2]Данные_УА!$A:$BF,37,0)</f>
        <v>0</v>
      </c>
      <c r="AF92" s="16">
        <f>VLOOKUP(A:A,[2]Данные_УА!$A:$BF,41,0)</f>
        <v>0</v>
      </c>
      <c r="AG92" s="16">
        <f>VLOOKUP(A:A,[2]Данные_УА!$A:$BF,45,0)</f>
        <v>0</v>
      </c>
      <c r="AH92" s="16">
        <f>VLOOKUP(A:A,[2]Данные_УА!$A:$BF,49,0)</f>
        <v>0</v>
      </c>
      <c r="AI92" s="16">
        <f>VLOOKUP(A:A,[2]Данные_УА!$A:$BF,53,0)</f>
        <v>0</v>
      </c>
      <c r="AJ92" s="16">
        <f>VLOOKUP(A:A,[2]Данные_УА!$A:$BF,57,0)</f>
        <v>0</v>
      </c>
      <c r="AK92" s="17">
        <f>VLOOKUP(A:A,[2]Данные_УА!$A:$BF,38,0)</f>
        <v>0</v>
      </c>
      <c r="AL92" s="17">
        <f>VLOOKUP(A:A,[2]Данные_УА!$A:$BF,42,0)</f>
        <v>0</v>
      </c>
      <c r="AM92" s="17">
        <f>VLOOKUP(A:A,[2]Данные_УА!$A:$BF,46,0)</f>
        <v>0</v>
      </c>
      <c r="AN92" s="17">
        <f>VLOOKUP(A:A,[2]Данные_УА!$A:$BF,50,0)</f>
        <v>0</v>
      </c>
      <c r="AO92" s="17">
        <f>VLOOKUP(A:A,[2]Данные_УА!$A:$BF,54,0)</f>
        <v>0</v>
      </c>
      <c r="AP92" s="18">
        <f>VLOOKUP(A:A,[2]Данные_УА!$A:$BF,58,0)</f>
        <v>0</v>
      </c>
      <c r="AQ92" s="19">
        <f>VLOOKUP($A:$A,'[3]данные ру ТС'!$A:$CZ,22,0)</f>
        <v>0</v>
      </c>
      <c r="AR92" s="19">
        <f>VLOOKUP($A:$A,'[3]данные ру ТС'!$A:$CZ,27,0)</f>
        <v>0</v>
      </c>
      <c r="AS92" s="19">
        <f>VLOOKUP($A:$A,'[3]данные ру ТС'!$A:$CZ,32,0)</f>
        <v>0</v>
      </c>
      <c r="AT92" s="19">
        <f>VLOOKUP($A:$A,'[3]данные ру ТС'!$A:$CZ,33,0)</f>
        <v>0</v>
      </c>
      <c r="AU92" s="19">
        <f>VLOOKUP($A:$A,'[3]данные ру ТС'!$A:$CZ,38,0)</f>
        <v>0</v>
      </c>
      <c r="AV92" s="19">
        <f>VLOOKUP($A:$A,'[3]данные ру ТС'!$A:$CZ,43,0)</f>
        <v>0</v>
      </c>
      <c r="AW92" s="19">
        <f>VLOOKUP($A:$A,'[3]данные ру ТС'!$A:$CZ,48,0)</f>
        <v>0</v>
      </c>
      <c r="AX92" s="19">
        <f>VLOOKUP($A:$A,'[3]данные ру ТС'!$A:$CZ,49,0)</f>
        <v>0</v>
      </c>
      <c r="AY92" s="19">
        <f>VLOOKUP($A:$A,'[3]данные ру ТС'!$A:$CZ,54,0)</f>
        <v>0</v>
      </c>
      <c r="AZ92" s="19">
        <f>VLOOKUP($A:$A,'[3]данные ру ТС'!$A:$CZ,59,0)</f>
        <v>0</v>
      </c>
      <c r="BA92" s="19">
        <f>VLOOKUP($A:$A,'[3]данные ру ТС'!$A:$CZ,64,0)</f>
        <v>0</v>
      </c>
      <c r="BB92" s="19">
        <f>VLOOKUP($A:$A,'[3]данные ру ТС'!$A:$CZ,65,0)</f>
        <v>0</v>
      </c>
      <c r="BC92" s="19">
        <f>VLOOKUP($A:$A,'[3]данные ру ТС'!$A:$CZ,78,0)</f>
        <v>0</v>
      </c>
      <c r="BD92" s="19">
        <f>VLOOKUP($A:$A,'[3]данные ру ТС'!$A:$CZ,83,0)</f>
        <v>0</v>
      </c>
      <c r="BE92" s="19">
        <f>VLOOKUP($A:$A,'[3]данные ру ТС'!$A:$CZ,88,0)</f>
        <v>0</v>
      </c>
      <c r="BF92" s="19">
        <f>VLOOKUP($A:$A,'[3]данные ру ТС'!$A:$CZ,89,0)</f>
        <v>0</v>
      </c>
      <c r="BG92" s="19">
        <f>VLOOKUP($A:$A,'[3]данные ру ТС'!$A:$FD,126,0)</f>
        <v>0</v>
      </c>
      <c r="BH92" s="19">
        <f>VLOOKUP($A:$A,'[3]данные ру ТС'!$A:$FD,127,0)</f>
        <v>0</v>
      </c>
      <c r="BI92" s="19">
        <f>VLOOKUP($A:$A,'[3]данные ру ТС'!$A:$FD,128,0)</f>
        <v>0</v>
      </c>
      <c r="BJ92" s="19">
        <f>VLOOKUP($A:$A,'[3]данные ру ТС'!$A:$FD,129,0)</f>
        <v>0</v>
      </c>
      <c r="BK92" s="19">
        <f>VLOOKUP($A:$A,'[3]данные ру ТС'!$A:$FD,142,0)</f>
        <v>0</v>
      </c>
      <c r="BL92" s="19">
        <f>VLOOKUP($A:$A,'[3]данные ру ТС'!$A:$FD,155,0)</f>
        <v>0</v>
      </c>
      <c r="BM92" s="19">
        <f>VLOOKUP($A:$A,'[3]данные ру ТС'!$A:$FW,168,0)</f>
        <v>0</v>
      </c>
      <c r="BN92" s="19">
        <f>Таблица2[[#This Row],[ЛТС 2022 (факт)]]+Таблица2[[#This Row],[ПТС 2022 (факт)]]+Таблица2[[#This Row],[ГТС 2022 (факт)]]</f>
        <v>0</v>
      </c>
      <c r="BO92" s="20">
        <f>VLOOKUP($A:$A,'[3]данные ру ФЛ'!$A:$DL,27,0)</f>
        <v>0</v>
      </c>
      <c r="BP92" s="20">
        <f>VLOOKUP($A:$A,'[3]данные ру ФЛ'!$A:$DL,40,0)</f>
        <v>0</v>
      </c>
      <c r="BQ92" s="20">
        <f>VLOOKUP($A:$A,'[3]данные ру ФЛ'!$A:$DL,53,0)</f>
        <v>0</v>
      </c>
      <c r="BR92" s="20">
        <f>VLOOKUP($A:$A,'[3]данные ру ФЛ'!$A:$DL,74,0)</f>
        <v>0</v>
      </c>
      <c r="BS92" s="20">
        <f>VLOOKUP($A:$A,'[3]данные ру ФЛ'!$A:$DL,95,0)</f>
        <v>0</v>
      </c>
      <c r="BT92" s="20">
        <f>VLOOKUP($A:$A,'[3]данные ру ФЛ'!$A:$DL,116,0)</f>
        <v>0</v>
      </c>
      <c r="BU92" s="21">
        <f>VLOOKUP($A:$A,'[3]данные ру Грузы'!$A:$CR,31,0)</f>
        <v>0</v>
      </c>
      <c r="BV92" s="21">
        <f>VLOOKUP($A:$A,'[3]данные ру Грузы'!$A:$CR,44,0)</f>
        <v>0</v>
      </c>
      <c r="BW92" s="21">
        <f>VLOOKUP($A:$A,'[3]данные ру Грузы'!$A:$CR,57,0)</f>
        <v>0</v>
      </c>
      <c r="BX92" s="21">
        <f>VLOOKUP($A:$A,'[3]данные ру Грузы'!$A:$CR,70,0)</f>
        <v>0</v>
      </c>
      <c r="BY92" s="21">
        <f>VLOOKUP($A:$A,'[3]данные ру Грузы'!$A:$CR,83,0)</f>
        <v>0</v>
      </c>
      <c r="BZ92" s="21">
        <f>VLOOKUP($A:$A,'[3]данные ру Грузы'!$A:$CR,96,0)</f>
        <v>0</v>
      </c>
      <c r="CA92" s="22" t="str">
        <f>VLOOKUP(A:A,[2]Данные_УА!$A:$BO,60,0)</f>
        <v>нет</v>
      </c>
      <c r="CB92" s="23" t="str">
        <f>VLOOKUP(A:A,[2]Данные_УА!$A:$BO,61,0)</f>
        <v>нет</v>
      </c>
      <c r="CC92" s="23" t="str">
        <f>VLOOKUP(A:A,[2]Данные_УА!$A:$BO,62,0)</f>
        <v>нет</v>
      </c>
      <c r="CD92" s="23" t="str">
        <f>VLOOKUP(A:A,[2]Данные_УА!$A:$BO,63,0)</f>
        <v>нет</v>
      </c>
      <c r="CE92" s="23" t="str">
        <f>VLOOKUP(A:A,[2]Данные_УА!$A:$BO,64,0)</f>
        <v>нет</v>
      </c>
      <c r="CF92" s="23" t="str">
        <f>VLOOKUP(A:A,[2]Данные_УА!$A:$BO,65,0)</f>
        <v>нет</v>
      </c>
    </row>
    <row r="93" spans="1:84" s="12" customFormat="1" ht="11.25" x14ac:dyDescent="0.2">
      <c r="A93" s="24" t="s">
        <v>19</v>
      </c>
      <c r="B93" s="25" t="str">
        <f>VLOOKUP(A:A,[1]Перечень_ПП!$A:$X,3,0)</f>
        <v>Белгородский</v>
      </c>
      <c r="C93" s="26" t="str">
        <f>VLOOKUP(A:A,[1]Перечень_ПП!$A:$X,4,0)</f>
        <v>ЖДПП</v>
      </c>
      <c r="D93" s="26" t="str">
        <f>VLOOKUP(A:A,[1]Перечень_ПП!$A:$X,5,0)</f>
        <v>ЖДПП</v>
      </c>
      <c r="E93" s="25" t="str">
        <f>VLOOKUP(A:A,[1]Перечень_ПП!$A:$X,6,0)</f>
        <v>Долбино</v>
      </c>
      <c r="F93" s="25" t="str">
        <f>VLOOKUP(A:A,[1]Перечень_ПП!$A:$X,23,0)</f>
        <v>установлен</v>
      </c>
      <c r="G93" s="26" t="str">
        <f>VLOOKUP(A:A,[1]Перечень_ПП!$A:$X,21,0)</f>
        <v>нет</v>
      </c>
      <c r="H93" s="26" t="s">
        <v>524</v>
      </c>
      <c r="I93" s="14" t="str">
        <f>VLOOKUP(A:A,[1]Перечень_ПП!$A:$X,22,0)</f>
        <v>Пункт пропуска не обустроен. На период его обустройства установлен временный ЖДПП Белгород. Решение о целесообразности функционирования не принято</v>
      </c>
      <c r="J93" s="15" t="str">
        <f>VLOOKUP(A:A,[2]Данные_УА!$A:$BF,24,0)</f>
        <v>не определен</v>
      </c>
      <c r="K93" s="26" t="str">
        <f>VLOOKUP(A:A,[1]Перечень_ПП!$A:$X,7,0)</f>
        <v>железнодорожный</v>
      </c>
      <c r="L93" s="26" t="str">
        <f>VLOOKUP(A:A,[1]Перечень_ПП!$A:$X,8,0)</f>
        <v>не определен</v>
      </c>
      <c r="M93" s="26" t="str">
        <f>VLOOKUP(A:A,[1]Перечень_ПП!$A:$X,9,0)</f>
        <v>грузо-пассажирский</v>
      </c>
      <c r="N93" s="26" t="str">
        <f>VLOOKUP(A:A,[1]Перечень_ПП!$A:$X,10,0)</f>
        <v>постоянный</v>
      </c>
      <c r="O93" s="26" t="str">
        <f>VLOOKUP(A:A,[1]Перечень_ПП!$A:$X,11,0)</f>
        <v>многосторонний</v>
      </c>
      <c r="P93" s="26" t="str">
        <f>VLOOKUP(A:A,[1]Перечень_ПП!$A:$X,12,0)</f>
        <v>не определен</v>
      </c>
      <c r="Q93" s="26" t="str">
        <f>VLOOKUP(A:A,[1]Перечень_ПП!$A:$X,13,0)</f>
        <v>да</v>
      </c>
      <c r="R93" s="26" t="str">
        <f>VLOOKUP(A:A,[1]Перечень_ПП!$A:$X,14,0)</f>
        <v>да</v>
      </c>
      <c r="S93" s="26" t="str">
        <f>VLOOKUP(A:A,[1]Перечень_ПП!$A:$X,15,0)</f>
        <v>да</v>
      </c>
      <c r="T93" s="13" t="str">
        <f>VLOOKUP(A:A,[1]Перечень_ПП!$A:$X,16,0)</f>
        <v>Украина</v>
      </c>
      <c r="U93" s="12" t="str">
        <f>VLOOKUP(A:A,[1]Перечень_ПП!$A:$X,17,0)</f>
        <v>Казачья Лопань</v>
      </c>
      <c r="V93" s="26" t="str">
        <f>VLOOKUP(A:A,[1]Перечень_ПП!$A:$X,18,0)</f>
        <v>ЦФО</v>
      </c>
      <c r="W93" s="12" t="str">
        <f>VLOOKUP(A:A,[1]Перечень_ПП!$A:$X,19,0)</f>
        <v>Белгородская область</v>
      </c>
      <c r="X93" s="14" t="str">
        <f>VLOOKUP(A:A,[1]Перечень_ПП!$A:$X,20,0)</f>
        <v>не определен</v>
      </c>
      <c r="Y93" s="14">
        <f>VLOOKUP(A:A,[2]ДОРОГИ!$A:$BX,24,0)</f>
        <v>0</v>
      </c>
      <c r="Z93" s="14">
        <f>VLOOKUP(A:A,[2]ДОРОГИ!$A:$BX,25,0)</f>
        <v>0</v>
      </c>
      <c r="AA93" s="16" t="str">
        <f>VLOOKUP($A:$A,'[3]данные ру Грузы'!$A:$CC,10,0)</f>
        <v>не определена</v>
      </c>
      <c r="AB93" s="16">
        <f>VLOOKUP($A:$A,'[3]данные ру Грузы'!$A:$CC,11,0)</f>
        <v>342</v>
      </c>
      <c r="AC93" s="16" t="str">
        <f>VLOOKUP($A:$A,'[3]данные ру Грузы'!$A:$CC,13,0)</f>
        <v>Сухопутный</v>
      </c>
      <c r="AD93" s="16" t="str">
        <f>VLOOKUP($A:$A,'[3]данные ру Грузы'!$A:$CC,12,0)</f>
        <v>Западный</v>
      </c>
      <c r="AE93" s="16">
        <f>VLOOKUP(A:A,[2]Данные_УА!$A:$BF,37,0)</f>
        <v>0</v>
      </c>
      <c r="AF93" s="16">
        <f>VLOOKUP(A:A,[2]Данные_УА!$A:$BF,41,0)</f>
        <v>0</v>
      </c>
      <c r="AG93" s="16">
        <f>VLOOKUP(A:A,[2]Данные_УА!$A:$BF,45,0)</f>
        <v>0</v>
      </c>
      <c r="AH93" s="16">
        <f>VLOOKUP(A:A,[2]Данные_УА!$A:$BF,49,0)</f>
        <v>0</v>
      </c>
      <c r="AI93" s="16">
        <f>VLOOKUP(A:A,[2]Данные_УА!$A:$BF,53,0)</f>
        <v>0</v>
      </c>
      <c r="AJ93" s="16">
        <f>VLOOKUP(A:A,[2]Данные_УА!$A:$BF,57,0)</f>
        <v>0</v>
      </c>
      <c r="AK93" s="17">
        <f>VLOOKUP(A:A,[2]Данные_УА!$A:$BF,38,0)</f>
        <v>0</v>
      </c>
      <c r="AL93" s="17">
        <f>VLOOKUP(A:A,[2]Данные_УА!$A:$BF,42,0)</f>
        <v>0</v>
      </c>
      <c r="AM93" s="17">
        <f>VLOOKUP(A:A,[2]Данные_УА!$A:$BF,46,0)</f>
        <v>0</v>
      </c>
      <c r="AN93" s="17">
        <f>VLOOKUP(A:A,[2]Данные_УА!$A:$BF,50,0)</f>
        <v>0</v>
      </c>
      <c r="AO93" s="17">
        <f>VLOOKUP(A:A,[2]Данные_УА!$A:$BF,54,0)</f>
        <v>0</v>
      </c>
      <c r="AP93" s="18">
        <f>VLOOKUP(A:A,[2]Данные_УА!$A:$BF,58,0)</f>
        <v>0</v>
      </c>
      <c r="AQ93" s="19">
        <f>VLOOKUP($A:$A,'[3]данные ру ТС'!$A:$CZ,22,0)</f>
        <v>0</v>
      </c>
      <c r="AR93" s="19">
        <f>VLOOKUP($A:$A,'[3]данные ру ТС'!$A:$CZ,27,0)</f>
        <v>0</v>
      </c>
      <c r="AS93" s="19">
        <f>VLOOKUP($A:$A,'[3]данные ру ТС'!$A:$CZ,32,0)</f>
        <v>0</v>
      </c>
      <c r="AT93" s="19">
        <f>VLOOKUP($A:$A,'[3]данные ру ТС'!$A:$CZ,33,0)</f>
        <v>0</v>
      </c>
      <c r="AU93" s="19">
        <f>VLOOKUP($A:$A,'[3]данные ру ТС'!$A:$CZ,38,0)</f>
        <v>0</v>
      </c>
      <c r="AV93" s="19">
        <f>VLOOKUP($A:$A,'[3]данные ру ТС'!$A:$CZ,43,0)</f>
        <v>0</v>
      </c>
      <c r="AW93" s="19">
        <f>VLOOKUP($A:$A,'[3]данные ру ТС'!$A:$CZ,48,0)</f>
        <v>0</v>
      </c>
      <c r="AX93" s="19">
        <f>VLOOKUP($A:$A,'[3]данные ру ТС'!$A:$CZ,49,0)</f>
        <v>0</v>
      </c>
      <c r="AY93" s="19">
        <f>VLOOKUP($A:$A,'[3]данные ру ТС'!$A:$CZ,54,0)</f>
        <v>0</v>
      </c>
      <c r="AZ93" s="19">
        <f>VLOOKUP($A:$A,'[3]данные ру ТС'!$A:$CZ,59,0)</f>
        <v>0</v>
      </c>
      <c r="BA93" s="19">
        <f>VLOOKUP($A:$A,'[3]данные ру ТС'!$A:$CZ,64,0)</f>
        <v>0</v>
      </c>
      <c r="BB93" s="19">
        <f>VLOOKUP($A:$A,'[3]данные ру ТС'!$A:$CZ,65,0)</f>
        <v>0</v>
      </c>
      <c r="BC93" s="19">
        <f>VLOOKUP($A:$A,'[3]данные ру ТС'!$A:$CZ,78,0)</f>
        <v>0</v>
      </c>
      <c r="BD93" s="19">
        <f>VLOOKUP($A:$A,'[3]данные ру ТС'!$A:$CZ,83,0)</f>
        <v>0</v>
      </c>
      <c r="BE93" s="19">
        <f>VLOOKUP($A:$A,'[3]данные ру ТС'!$A:$CZ,88,0)</f>
        <v>0</v>
      </c>
      <c r="BF93" s="19">
        <f>VLOOKUP($A:$A,'[3]данные ру ТС'!$A:$CZ,89,0)</f>
        <v>0</v>
      </c>
      <c r="BG93" s="19">
        <f>VLOOKUP($A:$A,'[3]данные ру ТС'!$A:$FD,126,0)</f>
        <v>0</v>
      </c>
      <c r="BH93" s="19">
        <f>VLOOKUP($A:$A,'[3]данные ру ТС'!$A:$FD,127,0)</f>
        <v>0</v>
      </c>
      <c r="BI93" s="19">
        <f>VLOOKUP($A:$A,'[3]данные ру ТС'!$A:$FD,128,0)</f>
        <v>0</v>
      </c>
      <c r="BJ93" s="19">
        <f>VLOOKUP($A:$A,'[3]данные ру ТС'!$A:$FD,129,0)</f>
        <v>0</v>
      </c>
      <c r="BK93" s="19">
        <f>VLOOKUP($A:$A,'[3]данные ру ТС'!$A:$FD,142,0)</f>
        <v>0</v>
      </c>
      <c r="BL93" s="19">
        <f>VLOOKUP($A:$A,'[3]данные ру ТС'!$A:$FD,155,0)</f>
        <v>0</v>
      </c>
      <c r="BM93" s="19">
        <f>VLOOKUP($A:$A,'[3]данные ру ТС'!$A:$FW,168,0)</f>
        <v>0</v>
      </c>
      <c r="BN93" s="19">
        <f>Таблица2[[#This Row],[ЛТС 2022 (факт)]]+Таблица2[[#This Row],[ПТС 2022 (факт)]]+Таблица2[[#This Row],[ГТС 2022 (факт)]]</f>
        <v>0</v>
      </c>
      <c r="BO93" s="20">
        <f>VLOOKUP($A:$A,'[3]данные ру ФЛ'!$A:$DL,27,0)</f>
        <v>0</v>
      </c>
      <c r="BP93" s="20">
        <f>VLOOKUP($A:$A,'[3]данные ру ФЛ'!$A:$DL,40,0)</f>
        <v>0</v>
      </c>
      <c r="BQ93" s="20">
        <f>VLOOKUP($A:$A,'[3]данные ру ФЛ'!$A:$DL,53,0)</f>
        <v>0</v>
      </c>
      <c r="BR93" s="20">
        <f>VLOOKUP($A:$A,'[3]данные ру ФЛ'!$A:$DL,74,0)</f>
        <v>0</v>
      </c>
      <c r="BS93" s="20">
        <f>VLOOKUP($A:$A,'[3]данные ру ФЛ'!$A:$DL,95,0)</f>
        <v>0</v>
      </c>
      <c r="BT93" s="20">
        <f>VLOOKUP($A:$A,'[3]данные ру ФЛ'!$A:$DL,116,0)</f>
        <v>0</v>
      </c>
      <c r="BU93" s="21">
        <f>VLOOKUP($A:$A,'[3]данные ру Грузы'!$A:$CR,31,0)</f>
        <v>0</v>
      </c>
      <c r="BV93" s="21">
        <f>VLOOKUP($A:$A,'[3]данные ру Грузы'!$A:$CR,44,0)</f>
        <v>0</v>
      </c>
      <c r="BW93" s="21">
        <f>VLOOKUP($A:$A,'[3]данные ру Грузы'!$A:$CR,57,0)</f>
        <v>0</v>
      </c>
      <c r="BX93" s="21">
        <f>VLOOKUP($A:$A,'[3]данные ру Грузы'!$A:$CR,70,0)</f>
        <v>0</v>
      </c>
      <c r="BY93" s="21">
        <f>VLOOKUP($A:$A,'[3]данные ру Грузы'!$A:$CR,83,0)</f>
        <v>0</v>
      </c>
      <c r="BZ93" s="21">
        <f>VLOOKUP($A:$A,'[3]данные ру Грузы'!$A:$CR,96,0)</f>
        <v>0</v>
      </c>
      <c r="CA93" s="22" t="str">
        <f>VLOOKUP(A:A,[2]Данные_УА!$A:$BO,60,0)</f>
        <v>нет</v>
      </c>
      <c r="CB93" s="23" t="str">
        <f>VLOOKUP(A:A,[2]Данные_УА!$A:$BO,61,0)</f>
        <v>нет</v>
      </c>
      <c r="CC93" s="23" t="str">
        <f>VLOOKUP(A:A,[2]Данные_УА!$A:$BO,62,0)</f>
        <v>нет</v>
      </c>
      <c r="CD93" s="23" t="str">
        <f>VLOOKUP(A:A,[2]Данные_УА!$A:$BO,63,0)</f>
        <v>нет</v>
      </c>
      <c r="CE93" s="23" t="str">
        <f>VLOOKUP(A:A,[2]Данные_УА!$A:$BO,64,0)</f>
        <v>нет</v>
      </c>
      <c r="CF93" s="23" t="str">
        <f>VLOOKUP(A:A,[2]Данные_УА!$A:$BO,65,0)</f>
        <v>нет</v>
      </c>
    </row>
    <row r="94" spans="1:84" s="12" customFormat="1" ht="11.25" x14ac:dyDescent="0.2">
      <c r="A94" s="12" t="s">
        <v>204</v>
      </c>
      <c r="B94" s="12" t="str">
        <f>VLOOKUP(A:A,[1]Перечень_ПП!$A:$X,3,0)</f>
        <v>Ростовский</v>
      </c>
      <c r="C94" s="13" t="str">
        <f>VLOOKUP(A:A,[1]Перечень_ПП!$A:$X,4,0)</f>
        <v>АПП</v>
      </c>
      <c r="D94" s="13" t="str">
        <f>VLOOKUP(A:A,[1]Перечень_ПП!$A:$X,5,0)</f>
        <v>МАПП</v>
      </c>
      <c r="E94" s="12" t="str">
        <f>VLOOKUP(A:A,[1]Перечень_ПП!$A:$X,6,0)</f>
        <v>Донецк (Изварино)</v>
      </c>
      <c r="F94" s="12" t="str">
        <f>VLOOKUP(A:A,[1]Перечень_ПП!$A:$X,23,0)</f>
        <v>установлен</v>
      </c>
      <c r="G94" s="13" t="str">
        <f>VLOOKUP(A:A,[1]Перечень_ПП!$A:$X,21,0)</f>
        <v>да</v>
      </c>
      <c r="H94" s="13" t="s">
        <v>524</v>
      </c>
      <c r="I94" s="14" t="str">
        <f>VLOOKUP(A:A,[1]Перечень_ПП!$A:$X,22,0)</f>
        <v>функционирует</v>
      </c>
      <c r="J94" s="15" t="str">
        <f>VLOOKUP(A:A,[2]Данные_УА!$A:$BF,24,0)</f>
        <v>круглосуточно</v>
      </c>
      <c r="K94" s="13" t="str">
        <f>VLOOKUP(A:A,[1]Перечень_ПП!$A:$X,7,0)</f>
        <v>автомобильный</v>
      </c>
      <c r="L94" s="13" t="str">
        <f>VLOOKUP(A:A,[1]Перечень_ПП!$A:$X,8,0)</f>
        <v>не определен</v>
      </c>
      <c r="M94" s="13" t="str">
        <f>VLOOKUP(A:A,[1]Перечень_ПП!$A:$X,9,0)</f>
        <v>грузо-пассажирский</v>
      </c>
      <c r="N94" s="13" t="str">
        <f>VLOOKUP(A:A,[1]Перечень_ПП!$A:$X,10,0)</f>
        <v>постоянный</v>
      </c>
      <c r="O94" s="13" t="str">
        <f>VLOOKUP(A:A,[1]Перечень_ПП!$A:$X,11,0)</f>
        <v>многосторонний</v>
      </c>
      <c r="P94" s="13" t="str">
        <f>VLOOKUP(A:A,[1]Перечень_ПП!$A:$X,12,0)</f>
        <v>не определен</v>
      </c>
      <c r="Q94" s="13" t="str">
        <f>VLOOKUP(A:A,[1]Перечень_ПП!$A:$X,13,0)</f>
        <v>нет</v>
      </c>
      <c r="R94" s="13" t="str">
        <f>VLOOKUP(A:A,[1]Перечень_ПП!$A:$X,14,0)</f>
        <v>да</v>
      </c>
      <c r="S94" s="13" t="str">
        <f>VLOOKUP(A:A,[1]Перечень_ПП!$A:$X,15,0)</f>
        <v>да</v>
      </c>
      <c r="T94" s="13" t="str">
        <f>VLOOKUP(A:A,[1]Перечень_ПП!$A:$X,16,0)</f>
        <v>не применимо (ЛНР)</v>
      </c>
      <c r="U94" s="12" t="str">
        <f>VLOOKUP(A:A,[1]Перечень_ПП!$A:$X,17,0)</f>
        <v>Изварино</v>
      </c>
      <c r="V94" s="13" t="str">
        <f>VLOOKUP(A:A,[1]Перечень_ПП!$A:$X,18,0)</f>
        <v>ЮФО</v>
      </c>
      <c r="W94" s="12" t="str">
        <f>VLOOKUP(A:A,[1]Перечень_ПП!$A:$X,19,0)</f>
        <v>Ростовская область</v>
      </c>
      <c r="X94" s="14" t="str">
        <f>VLOOKUP(A:A,[1]Перечень_ПП!$A:$X,20,0)</f>
        <v>Ростовская область, г. Донецк, ул. Тимирязева 2,б</v>
      </c>
      <c r="Y94" s="14" t="str">
        <f>VLOOKUP(A:A,[2]ДОРОГИ!$A:$BX,24,0)</f>
        <v>межмуниципальная</v>
      </c>
      <c r="Z94" s="14" t="str">
        <f>VLOOKUP(A:A,[2]ДОРОГИ!$A:$BX,25,0)</f>
        <v>Уличная дорожная сеть г.Донецка:  ул.Братьев Дорошевых, ул.Королева, Украинское шоссе, ул. Тимирязева</v>
      </c>
      <c r="AA94" s="16" t="str">
        <f>VLOOKUP($A:$A,'[3]данные ру Грузы'!$A:$CC,10,0)</f>
        <v>Группа А</v>
      </c>
      <c r="AB94" s="16">
        <f>VLOOKUP($A:$A,'[3]данные ру Грузы'!$A:$CC,11,0)</f>
        <v>4</v>
      </c>
      <c r="AC94" s="16" t="str">
        <f>VLOOKUP($A:$A,'[3]данные ру Грузы'!$A:$CC,13,0)</f>
        <v>Сухопутный</v>
      </c>
      <c r="AD94" s="16" t="str">
        <f>VLOOKUP($A:$A,'[3]данные ру Грузы'!$A:$CC,12,0)</f>
        <v>Западный</v>
      </c>
      <c r="AE94" s="16">
        <f>VLOOKUP(A:A,[2]Данные_УА!$A:$BF,37,0)</f>
        <v>100</v>
      </c>
      <c r="AF94" s="16">
        <f>VLOOKUP(A:A,[2]Данные_УА!$A:$BF,41,0)</f>
        <v>20</v>
      </c>
      <c r="AG94" s="16">
        <f>VLOOKUP(A:A,[2]Данные_УА!$A:$BF,45,0)</f>
        <v>380</v>
      </c>
      <c r="AH94" s="16">
        <f>VLOOKUP(A:A,[2]Данные_УА!$A:$BF,49,0)</f>
        <v>500</v>
      </c>
      <c r="AI94" s="16">
        <f>VLOOKUP(A:A,[2]Данные_УА!$A:$BF,53,0)</f>
        <v>0</v>
      </c>
      <c r="AJ94" s="16">
        <f>VLOOKUP(A:A,[2]Данные_УА!$A:$BF,57,0)</f>
        <v>0</v>
      </c>
      <c r="AK94" s="17">
        <f>VLOOKUP(A:A,[2]Данные_УА!$A:$BF,38,0)</f>
        <v>36500</v>
      </c>
      <c r="AL94" s="17">
        <f>VLOOKUP(A:A,[2]Данные_УА!$A:$BF,42,0)</f>
        <v>7300</v>
      </c>
      <c r="AM94" s="17">
        <f>VLOOKUP(A:A,[2]Данные_УА!$A:$BF,46,0)</f>
        <v>138700</v>
      </c>
      <c r="AN94" s="17">
        <f>VLOOKUP(A:A,[2]Данные_УА!$A:$BF,50,0)</f>
        <v>182500</v>
      </c>
      <c r="AO94" s="17">
        <f>VLOOKUP(A:A,[2]Данные_УА!$A:$BF,54,0)</f>
        <v>0</v>
      </c>
      <c r="AP94" s="18">
        <f>VLOOKUP(A:A,[2]Данные_УА!$A:$BF,58,0)</f>
        <v>0</v>
      </c>
      <c r="AQ94" s="19">
        <f>VLOOKUP($A:$A,'[3]данные ру ТС'!$A:$CZ,22,0)</f>
        <v>29512</v>
      </c>
      <c r="AR94" s="19">
        <f>VLOOKUP($A:$A,'[3]данные ру ТС'!$A:$CZ,27,0)</f>
        <v>21634</v>
      </c>
      <c r="AS94" s="19">
        <f>VLOOKUP($A:$A,'[3]данные ру ТС'!$A:$CZ,32,0)</f>
        <v>410043</v>
      </c>
      <c r="AT94" s="19">
        <f>VLOOKUP($A:$A,'[3]данные ру ТС'!$A:$CZ,33,0)</f>
        <v>461189</v>
      </c>
      <c r="AU94" s="19">
        <f>VLOOKUP($A:$A,'[3]данные ру ТС'!$A:$CZ,38,0)</f>
        <v>31818</v>
      </c>
      <c r="AV94" s="19">
        <f>VLOOKUP($A:$A,'[3]данные ру ТС'!$A:$CZ,43,0)</f>
        <v>20595</v>
      </c>
      <c r="AW94" s="19">
        <f>VLOOKUP($A:$A,'[3]данные ру ТС'!$A:$CZ,48,0)</f>
        <v>310941</v>
      </c>
      <c r="AX94" s="19">
        <f>VLOOKUP($A:$A,'[3]данные ру ТС'!$A:$CZ,49,0)</f>
        <v>363354</v>
      </c>
      <c r="AY94" s="19">
        <f>VLOOKUP($A:$A,'[3]данные ру ТС'!$A:$CZ,54,0)</f>
        <v>29154</v>
      </c>
      <c r="AZ94" s="19">
        <f>VLOOKUP($A:$A,'[3]данные ру ТС'!$A:$CZ,59,0)</f>
        <v>23916</v>
      </c>
      <c r="BA94" s="19">
        <f>VLOOKUP($A:$A,'[3]данные ру ТС'!$A:$CZ,64,0)</f>
        <v>298961</v>
      </c>
      <c r="BB94" s="19">
        <f>VLOOKUP($A:$A,'[3]данные ру ТС'!$A:$CZ,65,0)</f>
        <v>352031</v>
      </c>
      <c r="BC94" s="19">
        <f>VLOOKUP($A:$A,'[3]данные ру ТС'!$A:$CZ,78,0)</f>
        <v>22529</v>
      </c>
      <c r="BD94" s="19">
        <f>VLOOKUP($A:$A,'[3]данные ру ТС'!$A:$CZ,83,0)</f>
        <v>7861</v>
      </c>
      <c r="BE94" s="19">
        <f>VLOOKUP($A:$A,'[3]данные ру ТС'!$A:$CZ,88,0)</f>
        <v>185374</v>
      </c>
      <c r="BF94" s="19">
        <f>VLOOKUP($A:$A,'[3]данные ру ТС'!$A:$CZ,89,0)</f>
        <v>215764</v>
      </c>
      <c r="BG94" s="19">
        <f>VLOOKUP($A:$A,'[3]данные ру ТС'!$A:$FD,126,0)</f>
        <v>20848</v>
      </c>
      <c r="BH94" s="19">
        <f>VLOOKUP($A:$A,'[3]данные ру ТС'!$A:$FD,127,0)</f>
        <v>11701</v>
      </c>
      <c r="BI94" s="19">
        <f>VLOOKUP($A:$A,'[3]данные ру ТС'!$A:$FD,128,0)</f>
        <v>249174</v>
      </c>
      <c r="BJ94" s="19">
        <f>VLOOKUP($A:$A,'[3]данные ру ТС'!$A:$FD,129,0)</f>
        <v>281723</v>
      </c>
      <c r="BK94" s="19">
        <f>VLOOKUP($A:$A,'[3]данные ру ТС'!$A:$FD,142,0)</f>
        <v>60879</v>
      </c>
      <c r="BL94" s="19">
        <f>VLOOKUP($A:$A,'[3]данные ру ТС'!$A:$FD,155,0)</f>
        <v>13115</v>
      </c>
      <c r="BM94" s="19">
        <f>VLOOKUP($A:$A,'[3]данные ру ТС'!$A:$FW,168,0)</f>
        <v>276728</v>
      </c>
      <c r="BN94" s="19">
        <f>Таблица2[[#This Row],[ЛТС 2022 (факт)]]+Таблица2[[#This Row],[ПТС 2022 (факт)]]+Таблица2[[#This Row],[ГТС 2022 (факт)]]</f>
        <v>350722</v>
      </c>
      <c r="BO94" s="20">
        <f>VLOOKUP($A:$A,'[3]данные ру ФЛ'!$A:$DL,27,0)</f>
        <v>2899108</v>
      </c>
      <c r="BP94" s="20">
        <f>VLOOKUP($A:$A,'[3]данные ру ФЛ'!$A:$DL,40,0)</f>
        <v>2569412</v>
      </c>
      <c r="BQ94" s="20">
        <f>VLOOKUP($A:$A,'[3]данные ру ФЛ'!$A:$DL,53,0)</f>
        <v>2679815</v>
      </c>
      <c r="BR94" s="20">
        <f>VLOOKUP($A:$A,'[3]данные ру ФЛ'!$A:$DL,74,0)</f>
        <v>1625603</v>
      </c>
      <c r="BS94" s="20">
        <f>VLOOKUP($A:$A,'[3]данные ру ФЛ'!$A:$DL,95,0)</f>
        <v>1977138</v>
      </c>
      <c r="BT94" s="20">
        <f>VLOOKUP($A:$A,'[3]данные ру ФЛ'!$A:$DL,116,0)</f>
        <v>2364876</v>
      </c>
      <c r="BU94" s="21">
        <f>VLOOKUP($A:$A,'[3]данные ру Грузы'!$A:$CR,31,0)</f>
        <v>304309.94999999995</v>
      </c>
      <c r="BV94" s="21">
        <f>VLOOKUP($A:$A,'[3]данные ру Грузы'!$A:$CR,44,0)</f>
        <v>269173.69999999995</v>
      </c>
      <c r="BW94" s="21">
        <f>VLOOKUP($A:$A,'[3]данные ру Грузы'!$A:$CR,57,0)</f>
        <v>380900.45</v>
      </c>
      <c r="BX94" s="21">
        <f>VLOOKUP($A:$A,'[3]данные ру Грузы'!$A:$CR,70,0)</f>
        <v>354147.15</v>
      </c>
      <c r="BY94" s="21">
        <f>VLOOKUP($A:$A,'[3]данные ру Грузы'!$A:$CR,83,0)</f>
        <v>220694.56</v>
      </c>
      <c r="BZ94" s="21">
        <f>VLOOKUP($A:$A,'[3]данные ру Грузы'!$A:$CR,96,0)</f>
        <v>234895.75</v>
      </c>
      <c r="CA94" s="22" t="str">
        <f>VLOOKUP(A:A,[2]Данные_УА!$A:$BO,60,0)</f>
        <v>да</v>
      </c>
      <c r="CB94" s="23" t="str">
        <f>VLOOKUP(A:A,[2]Данные_УА!$A:$BO,61,0)</f>
        <v>да</v>
      </c>
      <c r="CC94" s="23" t="str">
        <f>VLOOKUP(A:A,[2]Данные_УА!$A:$BO,62,0)</f>
        <v>да</v>
      </c>
      <c r="CD94" s="23" t="str">
        <f>VLOOKUP(A:A,[2]Данные_УА!$A:$BO,63,0)</f>
        <v>да</v>
      </c>
      <c r="CE94" s="23" t="str">
        <f>VLOOKUP(A:A,[2]Данные_УА!$A:$BO,64,0)</f>
        <v>да</v>
      </c>
      <c r="CF94" s="23" t="str">
        <f>VLOOKUP(A:A,[2]Данные_УА!$A:$BO,65,0)</f>
        <v>да</v>
      </c>
    </row>
    <row r="95" spans="1:84" s="12" customFormat="1" ht="11.25" x14ac:dyDescent="0.2">
      <c r="A95" s="12" t="s">
        <v>205</v>
      </c>
      <c r="B95" s="12" t="str">
        <f>VLOOKUP(A:A,[1]Перечень_ПП!$A:$X,3,0)</f>
        <v>Ростовский</v>
      </c>
      <c r="C95" s="13" t="str">
        <f>VLOOKUP(A:A,[1]Перечень_ПП!$A:$X,4,0)</f>
        <v>АПП</v>
      </c>
      <c r="D95" s="13" t="str">
        <f>VLOOKUP(A:A,[1]Перечень_ПП!$A:$X,5,0)</f>
        <v>ДАПП</v>
      </c>
      <c r="E95" s="12" t="str">
        <f>VLOOKUP(A:A,[1]Перечень_ПП!$A:$X,6,0)</f>
        <v>Донецк (Северный)</v>
      </c>
      <c r="F95" s="12" t="str">
        <f>VLOOKUP(A:A,[1]Перечень_ПП!$A:$X,23,0)</f>
        <v>установлен</v>
      </c>
      <c r="G95" s="13" t="str">
        <f>VLOOKUP(A:A,[1]Перечень_ПП!$A:$X,21,0)</f>
        <v>нет</v>
      </c>
      <c r="H95" s="13" t="s">
        <v>524</v>
      </c>
      <c r="I95" s="14" t="str">
        <f>VLOOKUP(A:A,[1]Перечень_ПП!$A:$X,22,0)</f>
        <v>Пункт пропуска не обустроен, так как решение о целесообразности функционирования не принято, в том числе сопредельным государством</v>
      </c>
      <c r="J95" s="15" t="str">
        <f>VLOOKUP(A:A,[2]Данные_УА!$A:$BF,24,0)</f>
        <v>не определен</v>
      </c>
      <c r="K95" s="13" t="str">
        <f>VLOOKUP(A:A,[1]Перечень_ПП!$A:$X,7,0)</f>
        <v>автомобильный</v>
      </c>
      <c r="L95" s="13" t="str">
        <f>VLOOKUP(A:A,[1]Перечень_ПП!$A:$X,8,0)</f>
        <v>не определен</v>
      </c>
      <c r="M95" s="13" t="str">
        <f>VLOOKUP(A:A,[1]Перечень_ПП!$A:$X,9,0)</f>
        <v>не определен</v>
      </c>
      <c r="N95" s="13" t="str">
        <f>VLOOKUP(A:A,[1]Перечень_ПП!$A:$X,10,0)</f>
        <v>не определен</v>
      </c>
      <c r="O95" s="13" t="str">
        <f>VLOOKUP(A:A,[1]Перечень_ПП!$A:$X,11,0)</f>
        <v>двусторонний</v>
      </c>
      <c r="P95" s="13" t="str">
        <f>VLOOKUP(A:A,[1]Перечень_ПП!$A:$X,12,0)</f>
        <v>не определен</v>
      </c>
      <c r="Q95" s="13" t="str">
        <f>VLOOKUP(A:A,[1]Перечень_ПП!$A:$X,13,0)</f>
        <v>нет</v>
      </c>
      <c r="R95" s="13" t="str">
        <f>VLOOKUP(A:A,[1]Перечень_ПП!$A:$X,14,0)</f>
        <v>нет</v>
      </c>
      <c r="S95" s="13" t="str">
        <f>VLOOKUP(A:A,[1]Перечень_ПП!$A:$X,15,0)</f>
        <v>нет</v>
      </c>
      <c r="T95" s="13" t="str">
        <f>VLOOKUP(A:A,[1]Перечень_ПП!$A:$X,16,0)</f>
        <v>не применимо (ЛНР)</v>
      </c>
      <c r="U95" s="12" t="str">
        <f>VLOOKUP(A:A,[1]Перечень_ПП!$A:$X,17,0)</f>
        <v>Северный</v>
      </c>
      <c r="V95" s="13" t="str">
        <f>VLOOKUP(A:A,[1]Перечень_ПП!$A:$X,18,0)</f>
        <v>ЮФО</v>
      </c>
      <c r="W95" s="12" t="str">
        <f>VLOOKUP(A:A,[1]Перечень_ПП!$A:$X,19,0)</f>
        <v>Ростовская область</v>
      </c>
      <c r="X95" s="14" t="str">
        <f>VLOOKUP(A:A,[1]Перечень_ПП!$A:$X,20,0)</f>
        <v>не определен</v>
      </c>
      <c r="Y95" s="14">
        <f>VLOOKUP(A:A,[2]ДОРОГИ!$A:$BX,24,0)</f>
        <v>0</v>
      </c>
      <c r="Z95" s="14">
        <f>VLOOKUP(A:A,[2]ДОРОГИ!$A:$BX,25,0)</f>
        <v>0</v>
      </c>
      <c r="AA95" s="16" t="str">
        <f>VLOOKUP($A:$A,'[3]данные ру Грузы'!$A:$CC,10,0)</f>
        <v>не определена</v>
      </c>
      <c r="AB95" s="16">
        <f>VLOOKUP($A:$A,'[3]данные ру Грузы'!$A:$CC,11,0)</f>
        <v>271</v>
      </c>
      <c r="AC95" s="16" t="str">
        <f>VLOOKUP($A:$A,'[3]данные ру Грузы'!$A:$CC,13,0)</f>
        <v>Сухопутный</v>
      </c>
      <c r="AD95" s="16" t="str">
        <f>VLOOKUP($A:$A,'[3]данные ру Грузы'!$A:$CC,12,0)</f>
        <v>Западный</v>
      </c>
      <c r="AE95" s="16">
        <f>VLOOKUP(A:A,[2]Данные_УА!$A:$BF,37,0)</f>
        <v>0</v>
      </c>
      <c r="AF95" s="16">
        <f>VLOOKUP(A:A,[2]Данные_УА!$A:$BF,41,0)</f>
        <v>0</v>
      </c>
      <c r="AG95" s="16">
        <f>VLOOKUP(A:A,[2]Данные_УА!$A:$BF,45,0)</f>
        <v>0</v>
      </c>
      <c r="AH95" s="16">
        <f>VLOOKUP(A:A,[2]Данные_УА!$A:$BF,49,0)</f>
        <v>0</v>
      </c>
      <c r="AI95" s="16">
        <f>VLOOKUP(A:A,[2]Данные_УА!$A:$BF,53,0)</f>
        <v>0</v>
      </c>
      <c r="AJ95" s="16">
        <f>VLOOKUP(A:A,[2]Данные_УА!$A:$BF,57,0)</f>
        <v>0</v>
      </c>
      <c r="AK95" s="17">
        <f>VLOOKUP(A:A,[2]Данные_УА!$A:$BF,38,0)</f>
        <v>0</v>
      </c>
      <c r="AL95" s="17">
        <f>VLOOKUP(A:A,[2]Данные_УА!$A:$BF,42,0)</f>
        <v>0</v>
      </c>
      <c r="AM95" s="17">
        <f>VLOOKUP(A:A,[2]Данные_УА!$A:$BF,46,0)</f>
        <v>0</v>
      </c>
      <c r="AN95" s="17">
        <f>VLOOKUP(A:A,[2]Данные_УА!$A:$BF,50,0)</f>
        <v>0</v>
      </c>
      <c r="AO95" s="17">
        <f>VLOOKUP(A:A,[2]Данные_УА!$A:$BF,54,0)</f>
        <v>0</v>
      </c>
      <c r="AP95" s="18">
        <f>VLOOKUP(A:A,[2]Данные_УА!$A:$BF,58,0)</f>
        <v>0</v>
      </c>
      <c r="AQ95" s="19">
        <f>VLOOKUP($A:$A,'[3]данные ру ТС'!$A:$CZ,22,0)</f>
        <v>0</v>
      </c>
      <c r="AR95" s="19">
        <f>VLOOKUP($A:$A,'[3]данные ру ТС'!$A:$CZ,27,0)</f>
        <v>0</v>
      </c>
      <c r="AS95" s="19">
        <f>VLOOKUP($A:$A,'[3]данные ру ТС'!$A:$CZ,32,0)</f>
        <v>0</v>
      </c>
      <c r="AT95" s="19">
        <f>VLOOKUP($A:$A,'[3]данные ру ТС'!$A:$CZ,33,0)</f>
        <v>0</v>
      </c>
      <c r="AU95" s="19">
        <f>VLOOKUP($A:$A,'[3]данные ру ТС'!$A:$CZ,38,0)</f>
        <v>0</v>
      </c>
      <c r="AV95" s="19">
        <f>VLOOKUP($A:$A,'[3]данные ру ТС'!$A:$CZ,43,0)</f>
        <v>0</v>
      </c>
      <c r="AW95" s="19">
        <f>VLOOKUP($A:$A,'[3]данные ру ТС'!$A:$CZ,48,0)</f>
        <v>0</v>
      </c>
      <c r="AX95" s="19">
        <f>VLOOKUP($A:$A,'[3]данные ру ТС'!$A:$CZ,49,0)</f>
        <v>0</v>
      </c>
      <c r="AY95" s="19">
        <f>VLOOKUP($A:$A,'[3]данные ру ТС'!$A:$CZ,54,0)</f>
        <v>0</v>
      </c>
      <c r="AZ95" s="19">
        <f>VLOOKUP($A:$A,'[3]данные ру ТС'!$A:$CZ,59,0)</f>
        <v>0</v>
      </c>
      <c r="BA95" s="19">
        <f>VLOOKUP($A:$A,'[3]данные ру ТС'!$A:$CZ,64,0)</f>
        <v>0</v>
      </c>
      <c r="BB95" s="19">
        <f>VLOOKUP($A:$A,'[3]данные ру ТС'!$A:$CZ,65,0)</f>
        <v>0</v>
      </c>
      <c r="BC95" s="19">
        <f>VLOOKUP($A:$A,'[3]данные ру ТС'!$A:$CZ,78,0)</f>
        <v>0</v>
      </c>
      <c r="BD95" s="19">
        <f>VLOOKUP($A:$A,'[3]данные ру ТС'!$A:$CZ,83,0)</f>
        <v>0</v>
      </c>
      <c r="BE95" s="19">
        <f>VLOOKUP($A:$A,'[3]данные ру ТС'!$A:$CZ,88,0)</f>
        <v>0</v>
      </c>
      <c r="BF95" s="19">
        <f>VLOOKUP($A:$A,'[3]данные ру ТС'!$A:$CZ,89,0)</f>
        <v>0</v>
      </c>
      <c r="BG95" s="19">
        <f>VLOOKUP($A:$A,'[3]данные ру ТС'!$A:$FD,126,0)</f>
        <v>0</v>
      </c>
      <c r="BH95" s="19">
        <f>VLOOKUP($A:$A,'[3]данные ру ТС'!$A:$FD,127,0)</f>
        <v>0</v>
      </c>
      <c r="BI95" s="19">
        <f>VLOOKUP($A:$A,'[3]данные ру ТС'!$A:$FD,128,0)</f>
        <v>0</v>
      </c>
      <c r="BJ95" s="19">
        <f>VLOOKUP($A:$A,'[3]данные ру ТС'!$A:$FD,129,0)</f>
        <v>0</v>
      </c>
      <c r="BK95" s="19">
        <f>VLOOKUP($A:$A,'[3]данные ру ТС'!$A:$FD,142,0)</f>
        <v>0</v>
      </c>
      <c r="BL95" s="19">
        <f>VLOOKUP($A:$A,'[3]данные ру ТС'!$A:$FD,155,0)</f>
        <v>0</v>
      </c>
      <c r="BM95" s="19">
        <f>VLOOKUP($A:$A,'[3]данные ру ТС'!$A:$FW,168,0)</f>
        <v>0</v>
      </c>
      <c r="BN95" s="19">
        <f>Таблица2[[#This Row],[ЛТС 2022 (факт)]]+Таблица2[[#This Row],[ПТС 2022 (факт)]]+Таблица2[[#This Row],[ГТС 2022 (факт)]]</f>
        <v>0</v>
      </c>
      <c r="BO95" s="20">
        <f>VLOOKUP($A:$A,'[3]данные ру ФЛ'!$A:$DL,27,0)</f>
        <v>0</v>
      </c>
      <c r="BP95" s="20">
        <f>VLOOKUP($A:$A,'[3]данные ру ФЛ'!$A:$DL,40,0)</f>
        <v>0</v>
      </c>
      <c r="BQ95" s="20">
        <f>VLOOKUP($A:$A,'[3]данные ру ФЛ'!$A:$DL,53,0)</f>
        <v>0</v>
      </c>
      <c r="BR95" s="20">
        <f>VLOOKUP($A:$A,'[3]данные ру ФЛ'!$A:$DL,74,0)</f>
        <v>0</v>
      </c>
      <c r="BS95" s="20">
        <f>VLOOKUP($A:$A,'[3]данные ру ФЛ'!$A:$DL,95,0)</f>
        <v>0</v>
      </c>
      <c r="BT95" s="20">
        <f>VLOOKUP($A:$A,'[3]данные ру ФЛ'!$A:$DL,116,0)</f>
        <v>0</v>
      </c>
      <c r="BU95" s="21">
        <f>VLOOKUP($A:$A,'[3]данные ру Грузы'!$A:$CR,31,0)</f>
        <v>0</v>
      </c>
      <c r="BV95" s="21">
        <f>VLOOKUP($A:$A,'[3]данные ру Грузы'!$A:$CR,44,0)</f>
        <v>0</v>
      </c>
      <c r="BW95" s="21">
        <f>VLOOKUP($A:$A,'[3]данные ру Грузы'!$A:$CR,57,0)</f>
        <v>0</v>
      </c>
      <c r="BX95" s="21">
        <f>VLOOKUP($A:$A,'[3]данные ру Грузы'!$A:$CR,70,0)</f>
        <v>0</v>
      </c>
      <c r="BY95" s="21">
        <f>VLOOKUP($A:$A,'[3]данные ру Грузы'!$A:$CR,83,0)</f>
        <v>0</v>
      </c>
      <c r="BZ95" s="21">
        <f>VLOOKUP($A:$A,'[3]данные ру Грузы'!$A:$CR,96,0)</f>
        <v>0</v>
      </c>
      <c r="CA95" s="22" t="str">
        <f>VLOOKUP(A:A,[2]Данные_УА!$A:$BO,60,0)</f>
        <v>нет</v>
      </c>
      <c r="CB95" s="23" t="str">
        <f>VLOOKUP(A:A,[2]Данные_УА!$A:$BO,61,0)</f>
        <v>нет</v>
      </c>
      <c r="CC95" s="23" t="str">
        <f>VLOOKUP(A:A,[2]Данные_УА!$A:$BO,62,0)</f>
        <v>нет</v>
      </c>
      <c r="CD95" s="23" t="str">
        <f>VLOOKUP(A:A,[2]Данные_УА!$A:$BO,63,0)</f>
        <v>нет</v>
      </c>
      <c r="CE95" s="23" t="str">
        <f>VLOOKUP(A:A,[2]Данные_УА!$A:$BO,64,0)</f>
        <v>нет</v>
      </c>
      <c r="CF95" s="23" t="str">
        <f>VLOOKUP(A:A,[2]Данные_УА!$A:$BO,65,0)</f>
        <v>нет</v>
      </c>
    </row>
    <row r="96" spans="1:84" s="12" customFormat="1" ht="11.25" x14ac:dyDescent="0.2">
      <c r="A96" s="12" t="s">
        <v>107</v>
      </c>
      <c r="B96" s="12" t="str">
        <f>VLOOKUP(A:A,[1]Перечень_ПП!$A:$X,3,0)</f>
        <v>Калининградский</v>
      </c>
      <c r="C96" s="13" t="str">
        <f>VLOOKUP(A:A,[1]Перечень_ПП!$A:$X,4,0)</f>
        <v>АПП</v>
      </c>
      <c r="D96" s="13" t="str">
        <f>VLOOKUP(A:A,[1]Перечень_ПП!$A:$X,5,0)</f>
        <v>МАПП</v>
      </c>
      <c r="E96" s="12" t="str">
        <f>VLOOKUP(A:A,[1]Перечень_ПП!$A:$X,6,0)</f>
        <v>Дубки</v>
      </c>
      <c r="F96" s="12" t="str">
        <f>VLOOKUP(A:A,[1]Перечень_ПП!$A:$X,23,0)</f>
        <v>установлен</v>
      </c>
      <c r="G96" s="13" t="str">
        <f>VLOOKUP(A:A,[1]Перечень_ПП!$A:$X,21,0)</f>
        <v>да</v>
      </c>
      <c r="H96" s="13" t="s">
        <v>523</v>
      </c>
      <c r="I96" s="14" t="str">
        <f>VLOOKUP(A:A,[1]Перечень_ПП!$A:$X,22,0)</f>
        <v>функционирует</v>
      </c>
      <c r="J96" s="15" t="str">
        <f>VLOOKUP(A:A,[2]Данные_УА!$A:$BF,24,0)</f>
        <v>круглосуточно</v>
      </c>
      <c r="K96" s="13" t="str">
        <f>VLOOKUP(A:A,[1]Перечень_ПП!$A:$X,7,0)</f>
        <v>автомобильный</v>
      </c>
      <c r="L96" s="13" t="str">
        <f>VLOOKUP(A:A,[1]Перечень_ПП!$A:$X,8,0)</f>
        <v>не определен</v>
      </c>
      <c r="M96" s="13" t="str">
        <f>VLOOKUP(A:A,[1]Перечень_ПП!$A:$X,9,0)</f>
        <v>грузо-пассажирский</v>
      </c>
      <c r="N96" s="13" t="str">
        <f>VLOOKUP(A:A,[1]Перечень_ПП!$A:$X,10,0)</f>
        <v>постоянный</v>
      </c>
      <c r="O96" s="13" t="str">
        <f>VLOOKUP(A:A,[1]Перечень_ПП!$A:$X,11,0)</f>
        <v>многосторонний</v>
      </c>
      <c r="P96" s="13" t="str">
        <f>VLOOKUP(A:A,[1]Перечень_ПП!$A:$X,12,0)</f>
        <v>не определен</v>
      </c>
      <c r="Q96" s="13" t="str">
        <f>VLOOKUP(A:A,[1]Перечень_ПП!$A:$X,13,0)</f>
        <v>нет</v>
      </c>
      <c r="R96" s="13" t="str">
        <f>VLOOKUP(A:A,[1]Перечень_ПП!$A:$X,14,0)</f>
        <v>нет</v>
      </c>
      <c r="S96" s="13" t="str">
        <f>VLOOKUP(A:A,[1]Перечень_ПП!$A:$X,15,0)</f>
        <v>нет</v>
      </c>
      <c r="T96" s="13" t="str">
        <f>VLOOKUP(A:A,[1]Перечень_ПП!$A:$X,16,0)</f>
        <v>Литовская Республика</v>
      </c>
      <c r="U96" s="12" t="str">
        <f>VLOOKUP(A:A,[1]Перечень_ПП!$A:$X,17,0)</f>
        <v>Рамбинас</v>
      </c>
      <c r="V96" s="13" t="str">
        <f>VLOOKUP(A:A,[1]Перечень_ПП!$A:$X,18,0)</f>
        <v>СЗФО</v>
      </c>
      <c r="W96" s="12" t="str">
        <f>VLOOKUP(A:A,[1]Перечень_ПП!$A:$X,19,0)</f>
        <v>Калининградская область</v>
      </c>
      <c r="X96" s="14" t="str">
        <f>VLOOKUP(A:A,[1]Перечень_ПП!$A:$X,20,0)</f>
        <v>Калининградская область, Неманский городской округ, пос. Дубки, ул. Центральная, 14</v>
      </c>
      <c r="Y96" s="14" t="str">
        <f>VLOOKUP(A:A,[2]ДОРОГИ!$A:$BX,24,0)</f>
        <v>региональная</v>
      </c>
      <c r="Z96" s="14" t="str">
        <f>VLOOKUP(A:A,[2]ДОРОГИ!$A:$BX,25,0)</f>
        <v>ОП РЗ 27А-004 Обход г. Советска 0-10,9</v>
      </c>
      <c r="AA96" s="16" t="str">
        <f>VLOOKUP($A:$A,'[3]данные ру Грузы'!$A:$CC,10,0)</f>
        <v>не определена</v>
      </c>
      <c r="AB96" s="16">
        <f>VLOOKUP($A:$A,'[3]данные ру Грузы'!$A:$CC,11,0)</f>
        <v>233</v>
      </c>
      <c r="AC96" s="16" t="str">
        <f>VLOOKUP($A:$A,'[3]данные ру Грузы'!$A:$CC,13,0)</f>
        <v>Сухопутный</v>
      </c>
      <c r="AD96" s="16" t="str">
        <f>VLOOKUP($A:$A,'[3]данные ру Грузы'!$A:$CC,12,0)</f>
        <v>Западный</v>
      </c>
      <c r="AE96" s="16">
        <f>VLOOKUP(A:A,[2]Данные_УА!$A:$BF,37,0)</f>
        <v>1250</v>
      </c>
      <c r="AF96" s="16">
        <f>VLOOKUP(A:A,[2]Данные_УА!$A:$BF,41,0)</f>
        <v>150</v>
      </c>
      <c r="AG96" s="16">
        <f>VLOOKUP(A:A,[2]Данные_УА!$A:$BF,45,0)</f>
        <v>2600</v>
      </c>
      <c r="AH96" s="16">
        <f>VLOOKUP(A:A,[2]Данные_УА!$A:$BF,49,0)</f>
        <v>4000</v>
      </c>
      <c r="AI96" s="16">
        <f>VLOOKUP(A:A,[2]Данные_УА!$A:$BF,53,0)</f>
        <v>15500</v>
      </c>
      <c r="AJ96" s="16">
        <f>VLOOKUP(A:A,[2]Данные_УА!$A:$BF,57,0)</f>
        <v>0</v>
      </c>
      <c r="AK96" s="17">
        <f>VLOOKUP(A:A,[2]Данные_УА!$A:$BF,38,0)</f>
        <v>456250</v>
      </c>
      <c r="AL96" s="17">
        <f>VLOOKUP(A:A,[2]Данные_УА!$A:$BF,42,0)</f>
        <v>54750</v>
      </c>
      <c r="AM96" s="17">
        <f>VLOOKUP(A:A,[2]Данные_УА!$A:$BF,46,0)</f>
        <v>949000</v>
      </c>
      <c r="AN96" s="17">
        <f>VLOOKUP(A:A,[2]Данные_УА!$A:$BF,50,0)</f>
        <v>1460000</v>
      </c>
      <c r="AO96" s="17">
        <f>VLOOKUP(A:A,[2]Данные_УА!$A:$BF,54,0)</f>
        <v>5657500</v>
      </c>
      <c r="AP96" s="18">
        <f>VLOOKUP(A:A,[2]Данные_УА!$A:$BF,58,0)</f>
        <v>0</v>
      </c>
      <c r="AQ96" s="19">
        <f>VLOOKUP($A:$A,'[3]данные ру ТС'!$A:$CZ,22,0)</f>
        <v>0</v>
      </c>
      <c r="AR96" s="19">
        <f>VLOOKUP($A:$A,'[3]данные ру ТС'!$A:$CZ,27,0)</f>
        <v>0</v>
      </c>
      <c r="AS96" s="19">
        <f>VLOOKUP($A:$A,'[3]данные ру ТС'!$A:$CZ,32,0)</f>
        <v>0</v>
      </c>
      <c r="AT96" s="19">
        <f>VLOOKUP($A:$A,'[3]данные ру ТС'!$A:$CZ,33,0)</f>
        <v>0</v>
      </c>
      <c r="AU96" s="19">
        <f>VLOOKUP($A:$A,'[3]данные ру ТС'!$A:$CZ,38,0)</f>
        <v>0</v>
      </c>
      <c r="AV96" s="19">
        <f>VLOOKUP($A:$A,'[3]данные ру ТС'!$A:$CZ,43,0)</f>
        <v>0</v>
      </c>
      <c r="AW96" s="19">
        <f>VLOOKUP($A:$A,'[3]данные ру ТС'!$A:$CZ,48,0)</f>
        <v>0</v>
      </c>
      <c r="AX96" s="19">
        <f>VLOOKUP($A:$A,'[3]данные ру ТС'!$A:$CZ,49,0)</f>
        <v>0</v>
      </c>
      <c r="AY96" s="19">
        <f>VLOOKUP($A:$A,'[3]данные ру ТС'!$A:$CZ,54,0)</f>
        <v>0</v>
      </c>
      <c r="AZ96" s="19">
        <f>VLOOKUP($A:$A,'[3]данные ру ТС'!$A:$CZ,59,0)</f>
        <v>0</v>
      </c>
      <c r="BA96" s="19">
        <f>VLOOKUP($A:$A,'[3]данные ру ТС'!$A:$CZ,64,0)</f>
        <v>0</v>
      </c>
      <c r="BB96" s="19">
        <f>VLOOKUP($A:$A,'[3]данные ру ТС'!$A:$CZ,65,0)</f>
        <v>0</v>
      </c>
      <c r="BC96" s="19">
        <f>VLOOKUP($A:$A,'[3]данные ру ТС'!$A:$CZ,78,0)</f>
        <v>0</v>
      </c>
      <c r="BD96" s="19">
        <f>VLOOKUP($A:$A,'[3]данные ру ТС'!$A:$CZ,83,0)</f>
        <v>0</v>
      </c>
      <c r="BE96" s="19">
        <f>VLOOKUP($A:$A,'[3]данные ру ТС'!$A:$CZ,88,0)</f>
        <v>0</v>
      </c>
      <c r="BF96" s="19">
        <f>VLOOKUP($A:$A,'[3]данные ру ТС'!$A:$CZ,89,0)</f>
        <v>0</v>
      </c>
      <c r="BG96" s="19">
        <f>VLOOKUP($A:$A,'[3]данные ру ТС'!$A:$FD,126,0)</f>
        <v>0</v>
      </c>
      <c r="BH96" s="19">
        <f>VLOOKUP($A:$A,'[3]данные ру ТС'!$A:$FD,127,0)</f>
        <v>0</v>
      </c>
      <c r="BI96" s="19">
        <f>VLOOKUP($A:$A,'[3]данные ру ТС'!$A:$FD,128,0)</f>
        <v>0</v>
      </c>
      <c r="BJ96" s="19">
        <f>VLOOKUP($A:$A,'[3]данные ру ТС'!$A:$FD,129,0)</f>
        <v>0</v>
      </c>
      <c r="BK96" s="19">
        <f>VLOOKUP($A:$A,'[3]данные ру ТС'!$A:$FD,142,0)</f>
        <v>0</v>
      </c>
      <c r="BL96" s="19">
        <f>VLOOKUP($A:$A,'[3]данные ру ТС'!$A:$FD,155,0)</f>
        <v>0</v>
      </c>
      <c r="BM96" s="19">
        <f>VLOOKUP($A:$A,'[3]данные ру ТС'!$A:$FW,168,0)</f>
        <v>0</v>
      </c>
      <c r="BN96" s="19">
        <f>Таблица2[[#This Row],[ЛТС 2022 (факт)]]+Таблица2[[#This Row],[ПТС 2022 (факт)]]+Таблица2[[#This Row],[ГТС 2022 (факт)]]</f>
        <v>0</v>
      </c>
      <c r="BO96" s="20">
        <f>VLOOKUP($A:$A,'[3]данные ру ФЛ'!$A:$DL,27,0)</f>
        <v>0</v>
      </c>
      <c r="BP96" s="20">
        <f>VLOOKUP($A:$A,'[3]данные ру ФЛ'!$A:$DL,40,0)</f>
        <v>0</v>
      </c>
      <c r="BQ96" s="20">
        <f>VLOOKUP($A:$A,'[3]данные ру ФЛ'!$A:$DL,53,0)</f>
        <v>0</v>
      </c>
      <c r="BR96" s="20">
        <f>VLOOKUP($A:$A,'[3]данные ру ФЛ'!$A:$DL,74,0)</f>
        <v>0</v>
      </c>
      <c r="BS96" s="20">
        <f>VLOOKUP($A:$A,'[3]данные ру ФЛ'!$A:$DL,95,0)</f>
        <v>0</v>
      </c>
      <c r="BT96" s="20">
        <f>VLOOKUP($A:$A,'[3]данные ру ФЛ'!$A:$DL,116,0)</f>
        <v>0</v>
      </c>
      <c r="BU96" s="21">
        <f>VLOOKUP($A:$A,'[3]данные ру Грузы'!$A:$CR,31,0)</f>
        <v>0</v>
      </c>
      <c r="BV96" s="21">
        <f>VLOOKUP($A:$A,'[3]данные ру Грузы'!$A:$CR,44,0)</f>
        <v>0</v>
      </c>
      <c r="BW96" s="21">
        <f>VLOOKUP($A:$A,'[3]данные ру Грузы'!$A:$CR,57,0)</f>
        <v>0</v>
      </c>
      <c r="BX96" s="21">
        <f>VLOOKUP($A:$A,'[3]данные ру Грузы'!$A:$CR,70,0)</f>
        <v>0</v>
      </c>
      <c r="BY96" s="21">
        <f>VLOOKUP($A:$A,'[3]данные ру Грузы'!$A:$CR,83,0)</f>
        <v>0</v>
      </c>
      <c r="BZ96" s="21">
        <f>VLOOKUP($A:$A,'[3]данные ру Грузы'!$A:$CR,96,0)</f>
        <v>0</v>
      </c>
      <c r="CA96" s="22" t="str">
        <f>VLOOKUP(A:A,[2]Данные_УА!$A:$BO,60,0)</f>
        <v>да</v>
      </c>
      <c r="CB96" s="23" t="str">
        <f>VLOOKUP(A:A,[2]Данные_УА!$A:$BO,61,0)</f>
        <v>да</v>
      </c>
      <c r="CC96" s="23" t="str">
        <f>VLOOKUP(A:A,[2]Данные_УА!$A:$BO,62,0)</f>
        <v>да</v>
      </c>
      <c r="CD96" s="23" t="str">
        <f>VLOOKUP(A:A,[2]Данные_УА!$A:$BO,63,0)</f>
        <v>да</v>
      </c>
      <c r="CE96" s="23" t="str">
        <f>VLOOKUP(A:A,[2]Данные_УА!$A:$BO,64,0)</f>
        <v>да</v>
      </c>
      <c r="CF96" s="23" t="str">
        <f>VLOOKUP(A:A,[2]Данные_УА!$A:$BO,65,0)</f>
        <v>да</v>
      </c>
    </row>
    <row r="97" spans="1:84" s="12" customFormat="1" ht="11.25" x14ac:dyDescent="0.2">
      <c r="A97" s="12" t="s">
        <v>147</v>
      </c>
      <c r="B97" s="12" t="str">
        <f>VLOOKUP(A:A,[1]Перечень_ПП!$A:$X,3,0)</f>
        <v>Мурманский</v>
      </c>
      <c r="C97" s="13" t="str">
        <f>VLOOKUP(A:A,[1]Перечень_ПП!$A:$X,4,0)</f>
        <v>МПП</v>
      </c>
      <c r="D97" s="13" t="str">
        <f>VLOOKUP(A:A,[1]Перечень_ПП!$A:$X,5,0)</f>
        <v>МПП</v>
      </c>
      <c r="E97" s="12" t="str">
        <f>VLOOKUP(A:A,[1]Перечень_ПП!$A:$X,6,0)</f>
        <v>Дудинка</v>
      </c>
      <c r="F97" s="12" t="str">
        <f>VLOOKUP(A:A,[1]Перечень_ПП!$A:$X,23,0)</f>
        <v>установлен</v>
      </c>
      <c r="G97" s="13" t="str">
        <f>VLOOKUP(A:A,[1]Перечень_ПП!$A:$X,21,0)</f>
        <v>да</v>
      </c>
      <c r="H97" s="13" t="s">
        <v>524</v>
      </c>
      <c r="I97" s="14" t="str">
        <f>VLOOKUP(A:A,[1]Перечень_ПП!$A:$X,22,0)</f>
        <v>функционирует</v>
      </c>
      <c r="J97" s="15" t="str">
        <f>VLOOKUP(A:A,[2]Данные_УА!$A:$BF,24,0)</f>
        <v>круглосуточно</v>
      </c>
      <c r="K97" s="13" t="str">
        <f>VLOOKUP(A:A,[1]Перечень_ПП!$A:$X,7,0)</f>
        <v>морской</v>
      </c>
      <c r="L97" s="13" t="str">
        <f>VLOOKUP(A:A,[1]Перечень_ПП!$A:$X,8,0)</f>
        <v>не определен</v>
      </c>
      <c r="M97" s="13" t="str">
        <f>VLOOKUP(A:A,[1]Перечень_ПП!$A:$X,9,0)</f>
        <v>грузо-пассажирский</v>
      </c>
      <c r="N97" s="13" t="str">
        <f>VLOOKUP(A:A,[1]Перечень_ПП!$A:$X,10,0)</f>
        <v>постоянный</v>
      </c>
      <c r="O97" s="13" t="str">
        <f>VLOOKUP(A:A,[1]Перечень_ПП!$A:$X,11,0)</f>
        <v>многосторонний</v>
      </c>
      <c r="P97" s="13" t="str">
        <f>VLOOKUP(A:A,[1]Перечень_ПП!$A:$X,12,0)</f>
        <v>не определен</v>
      </c>
      <c r="Q97" s="13" t="str">
        <f>VLOOKUP(A:A,[1]Перечень_ПП!$A:$X,13,0)</f>
        <v>нет</v>
      </c>
      <c r="R97" s="13" t="str">
        <f>VLOOKUP(A:A,[1]Перечень_ПП!$A:$X,14,0)</f>
        <v>нет</v>
      </c>
      <c r="S97" s="13" t="str">
        <f>VLOOKUP(A:A,[1]Перечень_ПП!$A:$X,15,0)</f>
        <v>нет</v>
      </c>
      <c r="T97" s="13" t="str">
        <f>VLOOKUP(A:A,[1]Перечень_ПП!$A:$X,16,0)</f>
        <v>не применимо</v>
      </c>
      <c r="U97" s="12" t="str">
        <f>VLOOKUP(A:A,[1]Перечень_ПП!$A:$X,17,0)</f>
        <v>не применимо</v>
      </c>
      <c r="V97" s="13" t="str">
        <f>VLOOKUP(A:A,[1]Перечень_ПП!$A:$X,18,0)</f>
        <v>СФО</v>
      </c>
      <c r="W97" s="12" t="str">
        <f>VLOOKUP(A:A,[1]Перечень_ПП!$A:$X,19,0)</f>
        <v>Красноярский край</v>
      </c>
      <c r="X97" s="14" t="str">
        <f>VLOOKUP(A:A,[1]Перечень_ПП!$A:$X,20,0)</f>
        <v>Красноярский край, гДудинка, слияние р.Дудинка и р. Енисей</v>
      </c>
      <c r="Y97" s="14">
        <f>VLOOKUP(A:A,[2]ДОРОГИ!$A:$BX,24,0)</f>
        <v>0</v>
      </c>
      <c r="Z97" s="14">
        <f>VLOOKUP(A:A,[2]ДОРОГИ!$A:$BX,25,0)</f>
        <v>0</v>
      </c>
      <c r="AA97" s="16" t="str">
        <f>VLOOKUP($A:$A,'[3]данные ру Грузы'!$A:$CC,10,0)</f>
        <v>Группа С</v>
      </c>
      <c r="AB97" s="16">
        <f>VLOOKUP($A:$A,'[3]данные ру Грузы'!$A:$CC,11,0)</f>
        <v>250</v>
      </c>
      <c r="AC97" s="16" t="str">
        <f>VLOOKUP($A:$A,'[3]данные ру Грузы'!$A:$CC,13,0)</f>
        <v>Морской</v>
      </c>
      <c r="AD97" s="16" t="str">
        <f>VLOOKUP($A:$A,'[3]данные ру Грузы'!$A:$CC,12,0)</f>
        <v>Арктика</v>
      </c>
      <c r="AE97" s="16">
        <f>VLOOKUP(A:A,[2]Данные_УА!$A:$BF,37,0)</f>
        <v>0</v>
      </c>
      <c r="AF97" s="16">
        <f>VLOOKUP(A:A,[2]Данные_УА!$A:$BF,41,0)</f>
        <v>0</v>
      </c>
      <c r="AG97" s="16">
        <f>VLOOKUP(A:A,[2]Данные_УА!$A:$BF,45,0)</f>
        <v>0</v>
      </c>
      <c r="AH97" s="16">
        <f>VLOOKUP(A:A,[2]Данные_УА!$A:$BF,49,0)</f>
        <v>0</v>
      </c>
      <c r="AI97" s="16">
        <f>VLOOKUP(A:A,[2]Данные_УА!$A:$BF,53,0)</f>
        <v>0</v>
      </c>
      <c r="AJ97" s="16">
        <f>VLOOKUP(A:A,[2]Данные_УА!$A:$BF,57,0)</f>
        <v>1000</v>
      </c>
      <c r="AK97" s="17">
        <f>VLOOKUP(A:A,[2]Данные_УА!$A:$BF,38,0)</f>
        <v>0</v>
      </c>
      <c r="AL97" s="17">
        <f>VLOOKUP(A:A,[2]Данные_УА!$A:$BF,42,0)</f>
        <v>0</v>
      </c>
      <c r="AM97" s="17">
        <f>VLOOKUP(A:A,[2]Данные_УА!$A:$BF,46,0)</f>
        <v>0</v>
      </c>
      <c r="AN97" s="17">
        <f>VLOOKUP(A:A,[2]Данные_УА!$A:$BF,50,0)</f>
        <v>0</v>
      </c>
      <c r="AO97" s="17">
        <f>VLOOKUP(A:A,[2]Данные_УА!$A:$BF,54,0)</f>
        <v>0</v>
      </c>
      <c r="AP97" s="18">
        <f>VLOOKUP(A:A,[2]Данные_УА!$A:$BF,58,0)</f>
        <v>365000</v>
      </c>
      <c r="AQ97" s="19">
        <f>VLOOKUP($A:$A,'[3]данные ру ТС'!$A:$CZ,22,0)</f>
        <v>16</v>
      </c>
      <c r="AR97" s="19">
        <f>VLOOKUP($A:$A,'[3]данные ру ТС'!$A:$CZ,27,0)</f>
        <v>0</v>
      </c>
      <c r="AS97" s="19">
        <f>VLOOKUP($A:$A,'[3]данные ру ТС'!$A:$CZ,32,0)</f>
        <v>0</v>
      </c>
      <c r="AT97" s="19">
        <f>VLOOKUP($A:$A,'[3]данные ру ТС'!$A:$CZ,33,0)</f>
        <v>16</v>
      </c>
      <c r="AU97" s="19">
        <f>VLOOKUP($A:$A,'[3]данные ру ТС'!$A:$CZ,38,0)</f>
        <v>12</v>
      </c>
      <c r="AV97" s="19">
        <f>VLOOKUP($A:$A,'[3]данные ру ТС'!$A:$CZ,43,0)</f>
        <v>0</v>
      </c>
      <c r="AW97" s="19">
        <f>VLOOKUP($A:$A,'[3]данные ру ТС'!$A:$CZ,48,0)</f>
        <v>0</v>
      </c>
      <c r="AX97" s="19">
        <f>VLOOKUP($A:$A,'[3]данные ру ТС'!$A:$CZ,49,0)</f>
        <v>12</v>
      </c>
      <c r="AY97" s="19">
        <f>VLOOKUP($A:$A,'[3]данные ру ТС'!$A:$CZ,54,0)</f>
        <v>6</v>
      </c>
      <c r="AZ97" s="19">
        <f>VLOOKUP($A:$A,'[3]данные ру ТС'!$A:$CZ,59,0)</f>
        <v>0</v>
      </c>
      <c r="BA97" s="19">
        <f>VLOOKUP($A:$A,'[3]данные ру ТС'!$A:$CZ,64,0)</f>
        <v>0</v>
      </c>
      <c r="BB97" s="19">
        <f>VLOOKUP($A:$A,'[3]данные ру ТС'!$A:$CZ,65,0)</f>
        <v>6</v>
      </c>
      <c r="BC97" s="19">
        <f>VLOOKUP($A:$A,'[3]данные ру ТС'!$A:$CZ,78,0)</f>
        <v>18</v>
      </c>
      <c r="BD97" s="19">
        <f>VLOOKUP($A:$A,'[3]данные ру ТС'!$A:$CZ,83,0)</f>
        <v>0</v>
      </c>
      <c r="BE97" s="19">
        <f>VLOOKUP($A:$A,'[3]данные ру ТС'!$A:$CZ,88,0)</f>
        <v>0</v>
      </c>
      <c r="BF97" s="19">
        <f>VLOOKUP($A:$A,'[3]данные ру ТС'!$A:$CZ,89,0)</f>
        <v>18</v>
      </c>
      <c r="BG97" s="19">
        <f>VLOOKUP($A:$A,'[3]данные ру ТС'!$A:$FD,126,0)</f>
        <v>15</v>
      </c>
      <c r="BH97" s="19">
        <f>VLOOKUP($A:$A,'[3]данные ру ТС'!$A:$FD,127,0)</f>
        <v>0</v>
      </c>
      <c r="BI97" s="19">
        <f>VLOOKUP($A:$A,'[3]данные ру ТС'!$A:$FD,128,0)</f>
        <v>0</v>
      </c>
      <c r="BJ97" s="19">
        <f>VLOOKUP($A:$A,'[3]данные ру ТС'!$A:$FD,129,0)</f>
        <v>15</v>
      </c>
      <c r="BK97" s="19">
        <f>VLOOKUP($A:$A,'[3]данные ру ТС'!$A:$FD,142,0)</f>
        <v>3</v>
      </c>
      <c r="BL97" s="19">
        <f>VLOOKUP($A:$A,'[3]данные ру ТС'!$A:$FD,155,0)</f>
        <v>0</v>
      </c>
      <c r="BM97" s="19">
        <f>VLOOKUP($A:$A,'[3]данные ру ТС'!$A:$FW,168,0)</f>
        <v>0</v>
      </c>
      <c r="BN97" s="19">
        <f>Таблица2[[#This Row],[ЛТС 2022 (факт)]]+Таблица2[[#This Row],[ПТС 2022 (факт)]]+Таблица2[[#This Row],[ГТС 2022 (факт)]]</f>
        <v>3</v>
      </c>
      <c r="BO97" s="20">
        <f>VLOOKUP($A:$A,'[3]данные ру ФЛ'!$A:$DL,27,0)</f>
        <v>285</v>
      </c>
      <c r="BP97" s="20">
        <f>VLOOKUP($A:$A,'[3]данные ру ФЛ'!$A:$DL,40,0)</f>
        <v>214</v>
      </c>
      <c r="BQ97" s="20">
        <f>VLOOKUP($A:$A,'[3]данные ру ФЛ'!$A:$DL,53,0)</f>
        <v>133</v>
      </c>
      <c r="BR97" s="20">
        <f>VLOOKUP($A:$A,'[3]данные ру ФЛ'!$A:$DL,74,0)</f>
        <v>352</v>
      </c>
      <c r="BS97" s="20">
        <f>VLOOKUP($A:$A,'[3]данные ру ФЛ'!$A:$DL,95,0)</f>
        <v>239</v>
      </c>
      <c r="BT97" s="20">
        <f>VLOOKUP($A:$A,'[3]данные ру ФЛ'!$A:$DL,116,0)</f>
        <v>49</v>
      </c>
      <c r="BU97" s="21">
        <f>VLOOKUP($A:$A,'[3]данные ру Грузы'!$A:$CR,31,0)</f>
        <v>118614.026</v>
      </c>
      <c r="BV97" s="21">
        <f>VLOOKUP($A:$A,'[3]данные ру Грузы'!$A:$CR,44,0)</f>
        <v>101593.24900000001</v>
      </c>
      <c r="BW97" s="21">
        <f>VLOOKUP($A:$A,'[3]данные ру Грузы'!$A:$CR,57,0)</f>
        <v>59696.254999999997</v>
      </c>
      <c r="BX97" s="21">
        <f>VLOOKUP($A:$A,'[3]данные ру Грузы'!$A:$CR,70,0)</f>
        <v>143903.81299999999</v>
      </c>
      <c r="BY97" s="21">
        <f>VLOOKUP($A:$A,'[3]данные ру Грузы'!$A:$CR,83,0)</f>
        <v>148992.31099999999</v>
      </c>
      <c r="BZ97" s="21">
        <f>VLOOKUP($A:$A,'[3]данные ру Грузы'!$A:$CR,96,0)</f>
        <v>24055.827000000001</v>
      </c>
      <c r="CA97" s="22" t="str">
        <f>VLOOKUP(A:A,[2]Данные_УА!$A:$BO,60,0)</f>
        <v>да</v>
      </c>
      <c r="CB97" s="23" t="str">
        <f>VLOOKUP(A:A,[2]Данные_УА!$A:$BO,61,0)</f>
        <v>да</v>
      </c>
      <c r="CC97" s="23" t="str">
        <f>VLOOKUP(A:A,[2]Данные_УА!$A:$BO,62,0)</f>
        <v>да</v>
      </c>
      <c r="CD97" s="23" t="str">
        <f>VLOOKUP(A:A,[2]Данные_УА!$A:$BO,63,0)</f>
        <v>да</v>
      </c>
      <c r="CE97" s="23" t="str">
        <f>VLOOKUP(A:A,[2]Данные_УА!$A:$BO,64,0)</f>
        <v>да</v>
      </c>
      <c r="CF97" s="23" t="str">
        <f>VLOOKUP(A:A,[2]Данные_УА!$A:$BO,65,0)</f>
        <v>нет</v>
      </c>
    </row>
    <row r="98" spans="1:84" s="12" customFormat="1" ht="11.25" x14ac:dyDescent="0.2">
      <c r="A98" s="12" t="s">
        <v>133</v>
      </c>
      <c r="B98" s="12" t="str">
        <f>VLOOKUP(A:A,[1]Перечень_ПП!$A:$X,3,0)</f>
        <v>Крымский</v>
      </c>
      <c r="C98" s="13" t="str">
        <f>VLOOKUP(A:A,[1]Перечень_ПП!$A:$X,4,0)</f>
        <v>МПП</v>
      </c>
      <c r="D98" s="13" t="str">
        <f>VLOOKUP(A:A,[1]Перечень_ПП!$A:$X,5,0)</f>
        <v>МПП</v>
      </c>
      <c r="E98" s="12" t="str">
        <f>VLOOKUP(A:A,[1]Перечень_ПП!$A:$X,6,0)</f>
        <v>Евпатория</v>
      </c>
      <c r="F98" s="12" t="str">
        <f>VLOOKUP(A:A,[1]Перечень_ПП!$A:$X,23,0)</f>
        <v>установлен</v>
      </c>
      <c r="G98" s="13" t="str">
        <f>VLOOKUP(A:A,[1]Перечень_ПП!$A:$X,21,0)</f>
        <v>да</v>
      </c>
      <c r="H98" s="13" t="s">
        <v>524</v>
      </c>
      <c r="I98" s="14" t="str">
        <f>VLOOKUP(A:A,[1]Перечень_ПП!$A:$X,22,0)</f>
        <v>функционирует</v>
      </c>
      <c r="J98" s="15" t="str">
        <f>VLOOKUP(A:A,[2]Данные_УА!$A:$BF,24,0)</f>
        <v>круглосуточно</v>
      </c>
      <c r="K98" s="13" t="str">
        <f>VLOOKUP(A:A,[1]Перечень_ПП!$A:$X,7,0)</f>
        <v>морской</v>
      </c>
      <c r="L98" s="13" t="str">
        <f>VLOOKUP(A:A,[1]Перечень_ПП!$A:$X,8,0)</f>
        <v>не определен</v>
      </c>
      <c r="M98" s="13" t="str">
        <f>VLOOKUP(A:A,[1]Перечень_ПП!$A:$X,9,0)</f>
        <v>грузо-пассажирский</v>
      </c>
      <c r="N98" s="13" t="str">
        <f>VLOOKUP(A:A,[1]Перечень_ПП!$A:$X,10,0)</f>
        <v>постоянный</v>
      </c>
      <c r="O98" s="13" t="str">
        <f>VLOOKUP(A:A,[1]Перечень_ПП!$A:$X,11,0)</f>
        <v>многосторонний</v>
      </c>
      <c r="P98" s="13" t="str">
        <f>VLOOKUP(A:A,[1]Перечень_ПП!$A:$X,12,0)</f>
        <v>не определен</v>
      </c>
      <c r="Q98" s="13" t="str">
        <f>VLOOKUP(A:A,[1]Перечень_ПП!$A:$X,13,0)</f>
        <v>нет</v>
      </c>
      <c r="R98" s="13" t="str">
        <f>VLOOKUP(A:A,[1]Перечень_ПП!$A:$X,14,0)</f>
        <v>нет</v>
      </c>
      <c r="S98" s="13" t="str">
        <f>VLOOKUP(A:A,[1]Перечень_ПП!$A:$X,15,0)</f>
        <v>да</v>
      </c>
      <c r="T98" s="13" t="str">
        <f>VLOOKUP(A:A,[1]Перечень_ПП!$A:$X,16,0)</f>
        <v>не применимо</v>
      </c>
      <c r="U98" s="12" t="str">
        <f>VLOOKUP(A:A,[1]Перечень_ПП!$A:$X,17,0)</f>
        <v>не применимо</v>
      </c>
      <c r="V98" s="13" t="str">
        <f>VLOOKUP(A:A,[1]Перечень_ПП!$A:$X,18,0)</f>
        <v>ЮФО</v>
      </c>
      <c r="W98" s="12" t="str">
        <f>VLOOKUP(A:A,[1]Перечень_ПП!$A:$X,19,0)</f>
        <v>Республика Крым</v>
      </c>
      <c r="X98" s="14" t="str">
        <f>VLOOKUP(A:A,[1]Перечень_ПП!$A:$X,20,0)</f>
        <v>Республика Крым, г. Евпатория, пл. Моряков, 1. причалы NN 2, 3, 4, 5, 6 — операционная акватория досмотрового комплекса; здание «Морского вокзала» - досмотровой зал первого этажа</v>
      </c>
      <c r="Y98" s="14">
        <f>VLOOKUP(A:A,[2]ДОРОГИ!$A:$BX,24,0)</f>
        <v>0</v>
      </c>
      <c r="Z98" s="14">
        <f>VLOOKUP(A:A,[2]ДОРОГИ!$A:$BX,25,0)</f>
        <v>0</v>
      </c>
      <c r="AA98" s="16" t="str">
        <f>VLOOKUP($A:$A,'[3]данные ру Грузы'!$A:$CC,10,0)</f>
        <v>Группа С</v>
      </c>
      <c r="AB98" s="16">
        <f>VLOOKUP($A:$A,'[3]данные ру Грузы'!$A:$CC,11,0)</f>
        <v>359</v>
      </c>
      <c r="AC98" s="16" t="str">
        <f>VLOOKUP($A:$A,'[3]данные ру Грузы'!$A:$CC,13,0)</f>
        <v>Морской</v>
      </c>
      <c r="AD98" s="16" t="str">
        <f>VLOOKUP($A:$A,'[3]данные ру Грузы'!$A:$CC,12,0)</f>
        <v>АЧБ</v>
      </c>
      <c r="AE98" s="16">
        <f>VLOOKUP(A:A,[2]Данные_УА!$A:$BF,37,0)</f>
        <v>0</v>
      </c>
      <c r="AF98" s="16">
        <f>VLOOKUP(A:A,[2]Данные_УА!$A:$BF,41,0)</f>
        <v>0</v>
      </c>
      <c r="AG98" s="16">
        <f>VLOOKUP(A:A,[2]Данные_УА!$A:$BF,45,0)</f>
        <v>0</v>
      </c>
      <c r="AH98" s="16">
        <f>VLOOKUP(A:A,[2]Данные_УА!$A:$BF,49,0)</f>
        <v>0</v>
      </c>
      <c r="AI98" s="16">
        <f>VLOOKUP(A:A,[2]Данные_УА!$A:$BF,53,0)</f>
        <v>0</v>
      </c>
      <c r="AJ98" s="16">
        <f>VLOOKUP(A:A,[2]Данные_УА!$A:$BF,57,0)</f>
        <v>0</v>
      </c>
      <c r="AK98" s="17">
        <f>VLOOKUP(A:A,[2]Данные_УА!$A:$BF,38,0)</f>
        <v>0</v>
      </c>
      <c r="AL98" s="17">
        <f>VLOOKUP(A:A,[2]Данные_УА!$A:$BF,42,0)</f>
        <v>0</v>
      </c>
      <c r="AM98" s="17">
        <f>VLOOKUP(A:A,[2]Данные_УА!$A:$BF,46,0)</f>
        <v>0</v>
      </c>
      <c r="AN98" s="17">
        <f>VLOOKUP(A:A,[2]Данные_УА!$A:$BF,50,0)</f>
        <v>0</v>
      </c>
      <c r="AO98" s="17">
        <f>VLOOKUP(A:A,[2]Данные_УА!$A:$BF,54,0)</f>
        <v>0</v>
      </c>
      <c r="AP98" s="18">
        <f>VLOOKUP(A:A,[2]Данные_УА!$A:$BF,58,0)</f>
        <v>0</v>
      </c>
      <c r="AQ98" s="19">
        <f>VLOOKUP($A:$A,'[3]данные ру ТС'!$A:$CZ,22,0)</f>
        <v>0</v>
      </c>
      <c r="AR98" s="19">
        <f>VLOOKUP($A:$A,'[3]данные ру ТС'!$A:$CZ,27,0)</f>
        <v>0</v>
      </c>
      <c r="AS98" s="19">
        <f>VLOOKUP($A:$A,'[3]данные ру ТС'!$A:$CZ,32,0)</f>
        <v>0</v>
      </c>
      <c r="AT98" s="19">
        <f>VLOOKUP($A:$A,'[3]данные ру ТС'!$A:$CZ,33,0)</f>
        <v>0</v>
      </c>
      <c r="AU98" s="19">
        <f>VLOOKUP($A:$A,'[3]данные ру ТС'!$A:$CZ,38,0)</f>
        <v>0</v>
      </c>
      <c r="AV98" s="19">
        <f>VLOOKUP($A:$A,'[3]данные ру ТС'!$A:$CZ,43,0)</f>
        <v>0</v>
      </c>
      <c r="AW98" s="19">
        <f>VLOOKUP($A:$A,'[3]данные ру ТС'!$A:$CZ,48,0)</f>
        <v>0</v>
      </c>
      <c r="AX98" s="19">
        <f>VLOOKUP($A:$A,'[3]данные ру ТС'!$A:$CZ,49,0)</f>
        <v>0</v>
      </c>
      <c r="AY98" s="19">
        <f>VLOOKUP($A:$A,'[3]данные ру ТС'!$A:$CZ,54,0)</f>
        <v>0</v>
      </c>
      <c r="AZ98" s="19">
        <f>VLOOKUP($A:$A,'[3]данные ру ТС'!$A:$CZ,59,0)</f>
        <v>0</v>
      </c>
      <c r="BA98" s="19">
        <f>VLOOKUP($A:$A,'[3]данные ру ТС'!$A:$CZ,64,0)</f>
        <v>0</v>
      </c>
      <c r="BB98" s="19">
        <f>VLOOKUP($A:$A,'[3]данные ру ТС'!$A:$CZ,65,0)</f>
        <v>0</v>
      </c>
      <c r="BC98" s="19">
        <f>VLOOKUP($A:$A,'[3]данные ру ТС'!$A:$CZ,78,0)</f>
        <v>2</v>
      </c>
      <c r="BD98" s="19">
        <f>VLOOKUP($A:$A,'[3]данные ру ТС'!$A:$CZ,83,0)</f>
        <v>0</v>
      </c>
      <c r="BE98" s="19">
        <f>VLOOKUP($A:$A,'[3]данные ру ТС'!$A:$CZ,88,0)</f>
        <v>0</v>
      </c>
      <c r="BF98" s="19">
        <f>VLOOKUP($A:$A,'[3]данные ру ТС'!$A:$CZ,89,0)</f>
        <v>2</v>
      </c>
      <c r="BG98" s="19">
        <f>VLOOKUP($A:$A,'[3]данные ру ТС'!$A:$FD,126,0)</f>
        <v>0</v>
      </c>
      <c r="BH98" s="19">
        <f>VLOOKUP($A:$A,'[3]данные ру ТС'!$A:$FD,127,0)</f>
        <v>0</v>
      </c>
      <c r="BI98" s="19">
        <f>VLOOKUP($A:$A,'[3]данные ру ТС'!$A:$FD,128,0)</f>
        <v>0</v>
      </c>
      <c r="BJ98" s="19">
        <f>VLOOKUP($A:$A,'[3]данные ру ТС'!$A:$FD,129,0)</f>
        <v>0</v>
      </c>
      <c r="BK98" s="19">
        <f>VLOOKUP($A:$A,'[3]данные ру ТС'!$A:$FD,142,0)</f>
        <v>0</v>
      </c>
      <c r="BL98" s="19">
        <f>VLOOKUP($A:$A,'[3]данные ру ТС'!$A:$FD,155,0)</f>
        <v>0</v>
      </c>
      <c r="BM98" s="19">
        <f>VLOOKUP($A:$A,'[3]данные ру ТС'!$A:$FW,168,0)</f>
        <v>0</v>
      </c>
      <c r="BN98" s="19">
        <f>Таблица2[[#This Row],[ЛТС 2022 (факт)]]+Таблица2[[#This Row],[ПТС 2022 (факт)]]+Таблица2[[#This Row],[ГТС 2022 (факт)]]</f>
        <v>0</v>
      </c>
      <c r="BO98" s="20">
        <f>VLOOKUP($A:$A,'[3]данные ру ФЛ'!$A:$DL,27,0)</f>
        <v>0</v>
      </c>
      <c r="BP98" s="20">
        <f>VLOOKUP($A:$A,'[3]данные ру ФЛ'!$A:$DL,40,0)</f>
        <v>0</v>
      </c>
      <c r="BQ98" s="20">
        <f>VLOOKUP($A:$A,'[3]данные ру ФЛ'!$A:$DL,53,0)</f>
        <v>0</v>
      </c>
      <c r="BR98" s="20">
        <f>VLOOKUP($A:$A,'[3]данные ру ФЛ'!$A:$DL,74,0)</f>
        <v>20</v>
      </c>
      <c r="BS98" s="20">
        <f>VLOOKUP($A:$A,'[3]данные ру ФЛ'!$A:$DL,95,0)</f>
        <v>0</v>
      </c>
      <c r="BT98" s="20">
        <f>VLOOKUP($A:$A,'[3]данные ру ФЛ'!$A:$DL,116,0)</f>
        <v>0</v>
      </c>
      <c r="BU98" s="21">
        <f>VLOOKUP($A:$A,'[3]данные ру Грузы'!$A:$CR,31,0)</f>
        <v>0</v>
      </c>
      <c r="BV98" s="21">
        <f>VLOOKUP($A:$A,'[3]данные ру Грузы'!$A:$CR,44,0)</f>
        <v>0</v>
      </c>
      <c r="BW98" s="21">
        <f>VLOOKUP($A:$A,'[3]данные ру Грузы'!$A:$CR,57,0)</f>
        <v>0</v>
      </c>
      <c r="BX98" s="21">
        <f>VLOOKUP($A:$A,'[3]данные ру Грузы'!$A:$CR,70,0)</f>
        <v>0</v>
      </c>
      <c r="BY98" s="21">
        <f>VLOOKUP($A:$A,'[3]данные ру Грузы'!$A:$CR,83,0)</f>
        <v>0</v>
      </c>
      <c r="BZ98" s="21">
        <f>VLOOKUP($A:$A,'[3]данные ру Грузы'!$A:$CR,96,0)</f>
        <v>0</v>
      </c>
      <c r="CA98" s="22" t="str">
        <f>VLOOKUP(A:A,[2]Данные_УА!$A:$BO,60,0)</f>
        <v>да</v>
      </c>
      <c r="CB98" s="23" t="str">
        <f>VLOOKUP(A:A,[2]Данные_УА!$A:$BO,61,0)</f>
        <v>да</v>
      </c>
      <c r="CC98" s="23" t="str">
        <f>VLOOKUP(A:A,[2]Данные_УА!$A:$BO,62,0)</f>
        <v>да</v>
      </c>
      <c r="CD98" s="23" t="str">
        <f>VLOOKUP(A:A,[2]Данные_УА!$A:$BO,63,0)</f>
        <v>да</v>
      </c>
      <c r="CE98" s="23" t="str">
        <f>VLOOKUP(A:A,[2]Данные_УА!$A:$BO,64,0)</f>
        <v>да</v>
      </c>
      <c r="CF98" s="23" t="str">
        <f>VLOOKUP(A:A,[2]Данные_УА!$A:$BO,65,0)</f>
        <v>да</v>
      </c>
    </row>
    <row r="99" spans="1:84" s="12" customFormat="1" ht="11.25" x14ac:dyDescent="0.2">
      <c r="A99" s="12" t="s">
        <v>219</v>
      </c>
      <c r="B99" s="12" t="str">
        <f>VLOOKUP(A:A,[1]Перечень_ПП!$A:$X,3,0)</f>
        <v>Ростовский</v>
      </c>
      <c r="C99" s="13" t="str">
        <f>VLOOKUP(A:A,[1]Перечень_ПП!$A:$X,4,0)</f>
        <v>МПП</v>
      </c>
      <c r="D99" s="13" t="str">
        <f>VLOOKUP(A:A,[1]Перечень_ПП!$A:$X,5,0)</f>
        <v>МПП</v>
      </c>
      <c r="E99" s="12" t="str">
        <f>VLOOKUP(A:A,[1]Перечень_ПП!$A:$X,6,0)</f>
        <v>Ейск</v>
      </c>
      <c r="F99" s="12" t="str">
        <f>VLOOKUP(A:A,[1]Перечень_ПП!$A:$X,23,0)</f>
        <v>установлен</v>
      </c>
      <c r="G99" s="13" t="str">
        <f>VLOOKUP(A:A,[1]Перечень_ПП!$A:$X,21,0)</f>
        <v>да</v>
      </c>
      <c r="H99" s="13" t="s">
        <v>524</v>
      </c>
      <c r="I99" s="14" t="str">
        <f>VLOOKUP(A:A,[1]Перечень_ПП!$A:$X,22,0)</f>
        <v>функционирует</v>
      </c>
      <c r="J99" s="15" t="str">
        <f>VLOOKUP(A:A,[2]Данные_УА!$A:$BF,24,0)</f>
        <v>круглосуточно</v>
      </c>
      <c r="K99" s="13" t="str">
        <f>VLOOKUP(A:A,[1]Перечень_ПП!$A:$X,7,0)</f>
        <v>морской</v>
      </c>
      <c r="L99" s="13" t="str">
        <f>VLOOKUP(A:A,[1]Перечень_ПП!$A:$X,8,0)</f>
        <v>не определен</v>
      </c>
      <c r="M99" s="13" t="str">
        <f>VLOOKUP(A:A,[1]Перечень_ПП!$A:$X,9,0)</f>
        <v>грузовой</v>
      </c>
      <c r="N99" s="13" t="str">
        <f>VLOOKUP(A:A,[1]Перечень_ПП!$A:$X,10,0)</f>
        <v>постоянный</v>
      </c>
      <c r="O99" s="13" t="str">
        <f>VLOOKUP(A:A,[1]Перечень_ПП!$A:$X,11,0)</f>
        <v>многосторонний</v>
      </c>
      <c r="P99" s="13" t="str">
        <f>VLOOKUP(A:A,[1]Перечень_ПП!$A:$X,12,0)</f>
        <v>не определен</v>
      </c>
      <c r="Q99" s="13" t="str">
        <f>VLOOKUP(A:A,[1]Перечень_ПП!$A:$X,13,0)</f>
        <v>нет</v>
      </c>
      <c r="R99" s="13" t="str">
        <f>VLOOKUP(A:A,[1]Перечень_ПП!$A:$X,14,0)</f>
        <v>да</v>
      </c>
      <c r="S99" s="13" t="str">
        <f>VLOOKUP(A:A,[1]Перечень_ПП!$A:$X,15,0)</f>
        <v>да</v>
      </c>
      <c r="T99" s="13" t="str">
        <f>VLOOKUP(A:A,[1]Перечень_ПП!$A:$X,16,0)</f>
        <v>не применимо</v>
      </c>
      <c r="U99" s="12" t="str">
        <f>VLOOKUP(A:A,[1]Перечень_ПП!$A:$X,17,0)</f>
        <v>не применимо</v>
      </c>
      <c r="V99" s="13" t="str">
        <f>VLOOKUP(A:A,[1]Перечень_ПП!$A:$X,18,0)</f>
        <v>ЮФО</v>
      </c>
      <c r="W99" s="12" t="str">
        <f>VLOOKUP(A:A,[1]Перечень_ПП!$A:$X,19,0)</f>
        <v>Краснодарский край</v>
      </c>
      <c r="X99" s="14" t="str">
        <f>VLOOKUP(A:A,[1]Перечень_ПП!$A:$X,20,0)</f>
        <v>Краснодарский край, г. Ейск, ул. Пляжная 6</v>
      </c>
      <c r="Y99" s="14">
        <f>VLOOKUP(A:A,[2]ДОРОГИ!$A:$BX,24,0)</f>
        <v>0</v>
      </c>
      <c r="Z99" s="14">
        <f>VLOOKUP(A:A,[2]ДОРОГИ!$A:$BX,25,0)</f>
        <v>0</v>
      </c>
      <c r="AA99" s="16" t="str">
        <f>VLOOKUP($A:$A,'[3]данные ру Грузы'!$A:$CC,10,0)</f>
        <v>Группа В</v>
      </c>
      <c r="AB99" s="16">
        <f>VLOOKUP($A:$A,'[3]данные ру Грузы'!$A:$CC,11,0)</f>
        <v>70</v>
      </c>
      <c r="AC99" s="16" t="str">
        <f>VLOOKUP($A:$A,'[3]данные ру Грузы'!$A:$CC,13,0)</f>
        <v>Морской</v>
      </c>
      <c r="AD99" s="16" t="str">
        <f>VLOOKUP($A:$A,'[3]данные ру Грузы'!$A:$CC,12,0)</f>
        <v>АЧБ</v>
      </c>
      <c r="AE99" s="16">
        <f>VLOOKUP(A:A,[2]Данные_УА!$A:$BF,37,0)</f>
        <v>12</v>
      </c>
      <c r="AF99" s="16">
        <f>VLOOKUP(A:A,[2]Данные_УА!$A:$BF,41,0)</f>
        <v>0</v>
      </c>
      <c r="AG99" s="16">
        <f>VLOOKUP(A:A,[2]Данные_УА!$A:$BF,45,0)</f>
        <v>0</v>
      </c>
      <c r="AH99" s="16">
        <f>VLOOKUP(A:A,[2]Данные_УА!$A:$BF,49,0)</f>
        <v>12</v>
      </c>
      <c r="AI99" s="16">
        <f>VLOOKUP(A:A,[2]Данные_УА!$A:$BF,53,0)</f>
        <v>0</v>
      </c>
      <c r="AJ99" s="16">
        <f>VLOOKUP(A:A,[2]Данные_УА!$A:$BF,57,0)</f>
        <v>23080</v>
      </c>
      <c r="AK99" s="17">
        <f>VLOOKUP(A:A,[2]Данные_УА!$A:$BF,38,0)</f>
        <v>4380</v>
      </c>
      <c r="AL99" s="17">
        <f>VLOOKUP(A:A,[2]Данные_УА!$A:$BF,42,0)</f>
        <v>0</v>
      </c>
      <c r="AM99" s="17">
        <f>VLOOKUP(A:A,[2]Данные_УА!$A:$BF,46,0)</f>
        <v>0</v>
      </c>
      <c r="AN99" s="17">
        <f>VLOOKUP(A:A,[2]Данные_УА!$A:$BF,50,0)</f>
        <v>4380</v>
      </c>
      <c r="AO99" s="17">
        <f>VLOOKUP(A:A,[2]Данные_УА!$A:$BF,54,0)</f>
        <v>0</v>
      </c>
      <c r="AP99" s="18">
        <f>VLOOKUP(A:A,[2]Данные_УА!$A:$BF,58,0)</f>
        <v>8424200</v>
      </c>
      <c r="AQ99" s="19">
        <f>VLOOKUP($A:$A,'[3]данные ру ТС'!$A:$CZ,22,0)</f>
        <v>1991</v>
      </c>
      <c r="AR99" s="19">
        <f>VLOOKUP($A:$A,'[3]данные ру ТС'!$A:$CZ,27,0)</f>
        <v>0</v>
      </c>
      <c r="AS99" s="19">
        <f>VLOOKUP($A:$A,'[3]данные ру ТС'!$A:$CZ,32,0)</f>
        <v>0</v>
      </c>
      <c r="AT99" s="19">
        <f>VLOOKUP($A:$A,'[3]данные ру ТС'!$A:$CZ,33,0)</f>
        <v>1991</v>
      </c>
      <c r="AU99" s="19">
        <f>VLOOKUP($A:$A,'[3]данные ру ТС'!$A:$CZ,38,0)</f>
        <v>2058</v>
      </c>
      <c r="AV99" s="19">
        <f>VLOOKUP($A:$A,'[3]данные ру ТС'!$A:$CZ,43,0)</f>
        <v>0</v>
      </c>
      <c r="AW99" s="19">
        <f>VLOOKUP($A:$A,'[3]данные ру ТС'!$A:$CZ,48,0)</f>
        <v>0</v>
      </c>
      <c r="AX99" s="19">
        <f>VLOOKUP($A:$A,'[3]данные ру ТС'!$A:$CZ,49,0)</f>
        <v>2058</v>
      </c>
      <c r="AY99" s="19">
        <f>VLOOKUP($A:$A,'[3]данные ру ТС'!$A:$CZ,54,0)</f>
        <v>1806</v>
      </c>
      <c r="AZ99" s="19">
        <f>VLOOKUP($A:$A,'[3]данные ру ТС'!$A:$CZ,59,0)</f>
        <v>0</v>
      </c>
      <c r="BA99" s="19">
        <f>VLOOKUP($A:$A,'[3]данные ру ТС'!$A:$CZ,64,0)</f>
        <v>0</v>
      </c>
      <c r="BB99" s="19">
        <f>VLOOKUP($A:$A,'[3]данные ру ТС'!$A:$CZ,65,0)</f>
        <v>1806</v>
      </c>
      <c r="BC99" s="19">
        <f>VLOOKUP($A:$A,'[3]данные ру ТС'!$A:$CZ,78,0)</f>
        <v>1683</v>
      </c>
      <c r="BD99" s="19">
        <f>VLOOKUP($A:$A,'[3]данные ру ТС'!$A:$CZ,83,0)</f>
        <v>0</v>
      </c>
      <c r="BE99" s="19">
        <f>VLOOKUP($A:$A,'[3]данные ру ТС'!$A:$CZ,88,0)</f>
        <v>0</v>
      </c>
      <c r="BF99" s="19">
        <f>VLOOKUP($A:$A,'[3]данные ру ТС'!$A:$CZ,89,0)</f>
        <v>1683</v>
      </c>
      <c r="BG99" s="19">
        <f>VLOOKUP($A:$A,'[3]данные ру ТС'!$A:$FD,126,0)</f>
        <v>1599</v>
      </c>
      <c r="BH99" s="19">
        <f>VLOOKUP($A:$A,'[3]данные ру ТС'!$A:$FD,127,0)</f>
        <v>0</v>
      </c>
      <c r="BI99" s="19">
        <f>VLOOKUP($A:$A,'[3]данные ру ТС'!$A:$FD,128,0)</f>
        <v>0</v>
      </c>
      <c r="BJ99" s="19">
        <f>VLOOKUP($A:$A,'[3]данные ру ТС'!$A:$FD,129,0)</f>
        <v>1599</v>
      </c>
      <c r="BK99" s="19">
        <f>VLOOKUP($A:$A,'[3]данные ру ТС'!$A:$FD,142,0)</f>
        <v>1476</v>
      </c>
      <c r="BL99" s="19">
        <f>VLOOKUP($A:$A,'[3]данные ру ТС'!$A:$FD,155,0)</f>
        <v>19</v>
      </c>
      <c r="BM99" s="19">
        <f>VLOOKUP($A:$A,'[3]данные ру ТС'!$A:$FW,168,0)</f>
        <v>0</v>
      </c>
      <c r="BN99" s="19">
        <f>Таблица2[[#This Row],[ЛТС 2022 (факт)]]+Таблица2[[#This Row],[ПТС 2022 (факт)]]+Таблица2[[#This Row],[ГТС 2022 (факт)]]</f>
        <v>1495</v>
      </c>
      <c r="BO99" s="20">
        <f>VLOOKUP($A:$A,'[3]данные ру ФЛ'!$A:$DL,27,0)</f>
        <v>23813</v>
      </c>
      <c r="BP99" s="20">
        <f>VLOOKUP($A:$A,'[3]данные ру ФЛ'!$A:$DL,40,0)</f>
        <v>24489</v>
      </c>
      <c r="BQ99" s="20">
        <f>VLOOKUP($A:$A,'[3]данные ру ФЛ'!$A:$DL,53,0)</f>
        <v>21848</v>
      </c>
      <c r="BR99" s="20">
        <f>VLOOKUP($A:$A,'[3]данные ру ФЛ'!$A:$DL,74,0)</f>
        <v>20527</v>
      </c>
      <c r="BS99" s="20">
        <f>VLOOKUP($A:$A,'[3]данные ру ФЛ'!$A:$DL,95,0)</f>
        <v>19357</v>
      </c>
      <c r="BT99" s="20">
        <f>VLOOKUP($A:$A,'[3]данные ру ФЛ'!$A:$DL,116,0)</f>
        <v>17328</v>
      </c>
      <c r="BU99" s="21">
        <f>VLOOKUP($A:$A,'[3]данные ру Грузы'!$A:$CR,31,0)</f>
        <v>4023426.6710000001</v>
      </c>
      <c r="BV99" s="21">
        <f>VLOOKUP($A:$A,'[3]данные ру Грузы'!$A:$CR,44,0)</f>
        <v>4076632.8335999995</v>
      </c>
      <c r="BW99" s="21">
        <f>VLOOKUP($A:$A,'[3]данные ру Грузы'!$A:$CR,57,0)</f>
        <v>3787509</v>
      </c>
      <c r="BX99" s="21">
        <f>VLOOKUP($A:$A,'[3]данные ру Грузы'!$A:$CR,70,0)</f>
        <v>3539750</v>
      </c>
      <c r="BY99" s="21">
        <f>VLOOKUP($A:$A,'[3]данные ру Грузы'!$A:$CR,83,0)</f>
        <v>3561588.6710000001</v>
      </c>
      <c r="BZ99" s="21">
        <f>VLOOKUP($A:$A,'[3]данные ру Грузы'!$A:$CR,96,0)</f>
        <v>3665510.9009999996</v>
      </c>
      <c r="CA99" s="22" t="str">
        <f>VLOOKUP(A:A,[2]Данные_УА!$A:$BO,60,0)</f>
        <v>да</v>
      </c>
      <c r="CB99" s="23" t="str">
        <f>VLOOKUP(A:A,[2]Данные_УА!$A:$BO,61,0)</f>
        <v>да</v>
      </c>
      <c r="CC99" s="23" t="str">
        <f>VLOOKUP(A:A,[2]Данные_УА!$A:$BO,62,0)</f>
        <v>да</v>
      </c>
      <c r="CD99" s="23" t="str">
        <f>VLOOKUP(A:A,[2]Данные_УА!$A:$BO,63,0)</f>
        <v>да</v>
      </c>
      <c r="CE99" s="23" t="str">
        <f>VLOOKUP(A:A,[2]Данные_УА!$A:$BO,64,0)</f>
        <v>да</v>
      </c>
      <c r="CF99" s="23" t="str">
        <f>VLOOKUP(A:A,[2]Данные_УА!$A:$BO,65,0)</f>
        <v>нет</v>
      </c>
    </row>
    <row r="100" spans="1:84" s="12" customFormat="1" ht="11.25" x14ac:dyDescent="0.2">
      <c r="A100" s="12" t="s">
        <v>298</v>
      </c>
      <c r="B100" s="12" t="str">
        <f>VLOOKUP(A:A,[1]Перечень_ПП!$A:$X,3,0)</f>
        <v>Уральский</v>
      </c>
      <c r="C100" s="13" t="str">
        <f>VLOOKUP(A:A,[1]Перечень_ПП!$A:$X,4,0)</f>
        <v>ВПП</v>
      </c>
      <c r="D100" s="13" t="str">
        <f>VLOOKUP(A:A,[1]Перечень_ПП!$A:$X,5,0)</f>
        <v>ВПП</v>
      </c>
      <c r="E100" s="12" t="str">
        <f>VLOOKUP(A:A,[1]Перечень_ПП!$A:$X,6,0)</f>
        <v>Екатеринбург (Кольцово)</v>
      </c>
      <c r="F100" s="12" t="str">
        <f>VLOOKUP(A:A,[1]Перечень_ПП!$A:$X,23,0)</f>
        <v>установлен</v>
      </c>
      <c r="G100" s="13" t="str">
        <f>VLOOKUP(A:A,[1]Перечень_ПП!$A:$X,21,0)</f>
        <v>да</v>
      </c>
      <c r="H100" s="13" t="s">
        <v>523</v>
      </c>
      <c r="I100" s="14" t="str">
        <f>VLOOKUP(A:A,[1]Перечень_ПП!$A:$X,22,0)</f>
        <v>функционирует</v>
      </c>
      <c r="J100" s="15" t="str">
        <f>VLOOKUP(A:A,[2]Данные_УА!$A:$BF,24,0)</f>
        <v>круглосуточно</v>
      </c>
      <c r="K100" s="13" t="str">
        <f>VLOOKUP(A:A,[1]Перечень_ПП!$A:$X,7,0)</f>
        <v>воздушный</v>
      </c>
      <c r="L100" s="13" t="str">
        <f>VLOOKUP(A:A,[1]Перечень_ПП!$A:$X,8,0)</f>
        <v>не определен</v>
      </c>
      <c r="M100" s="13" t="str">
        <f>VLOOKUP(A:A,[1]Перечень_ПП!$A:$X,9,0)</f>
        <v>грузо-пассажирский</v>
      </c>
      <c r="N100" s="13" t="str">
        <f>VLOOKUP(A:A,[1]Перечень_ПП!$A:$X,10,0)</f>
        <v>постоянный</v>
      </c>
      <c r="O100" s="13" t="str">
        <f>VLOOKUP(A:A,[1]Перечень_ПП!$A:$X,11,0)</f>
        <v>многосторонний</v>
      </c>
      <c r="P100" s="13" t="str">
        <f>VLOOKUP(A:A,[1]Перечень_ПП!$A:$X,12,0)</f>
        <v>не определен</v>
      </c>
      <c r="Q100" s="13" t="str">
        <f>VLOOKUP(A:A,[1]Перечень_ПП!$A:$X,13,0)</f>
        <v>да</v>
      </c>
      <c r="R100" s="13" t="str">
        <f>VLOOKUP(A:A,[1]Перечень_ПП!$A:$X,14,0)</f>
        <v>да</v>
      </c>
      <c r="S100" s="13" t="str">
        <f>VLOOKUP(A:A,[1]Перечень_ПП!$A:$X,15,0)</f>
        <v>да</v>
      </c>
      <c r="T100" s="13" t="str">
        <f>VLOOKUP(A:A,[1]Перечень_ПП!$A:$X,16,0)</f>
        <v>не применимо</v>
      </c>
      <c r="U100" s="12" t="str">
        <f>VLOOKUP(A:A,[1]Перечень_ПП!$A:$X,17,0)</f>
        <v>не применимо</v>
      </c>
      <c r="V100" s="13" t="str">
        <f>VLOOKUP(A:A,[1]Перечень_ПП!$A:$X,18,0)</f>
        <v>УФО</v>
      </c>
      <c r="W100" s="12" t="str">
        <f>VLOOKUP(A:A,[1]Перечень_ПП!$A:$X,19,0)</f>
        <v>Свердловская область</v>
      </c>
      <c r="X100" s="14" t="str">
        <f>VLOOKUP(A:A,[1]Перечень_ПП!$A:$X,20,0)</f>
        <v>Свердловская область, 16 км юго-восточнее г. Екатеринбург</v>
      </c>
      <c r="Y100" s="14">
        <f>VLOOKUP(A:A,[2]ДОРОГИ!$A:$BX,24,0)</f>
        <v>0</v>
      </c>
      <c r="Z100" s="14">
        <f>VLOOKUP(A:A,[2]ДОРОГИ!$A:$BX,25,0)</f>
        <v>0</v>
      </c>
      <c r="AA100" s="16" t="str">
        <f>VLOOKUP($A:$A,'[3]данные ру Грузы'!$A:$CC,10,0)</f>
        <v>Группа А</v>
      </c>
      <c r="AB100" s="16">
        <f>VLOOKUP($A:$A,'[3]данные ру Грузы'!$A:$CC,11,0)</f>
        <v>68</v>
      </c>
      <c r="AC100" s="16" t="str">
        <f>VLOOKUP($A:$A,'[3]данные ру Грузы'!$A:$CC,13,0)</f>
        <v>Не является признаком отнесения к МТК</v>
      </c>
      <c r="AD100" s="16" t="str">
        <f>VLOOKUP($A:$A,'[3]данные ру Грузы'!$A:$CC,12,0)</f>
        <v>Не является признаком отнесения к МТК</v>
      </c>
      <c r="AE100" s="16">
        <f>VLOOKUP(A:A,[2]Данные_УА!$A:$BF,37,0)</f>
        <v>0</v>
      </c>
      <c r="AF100" s="16">
        <f>VLOOKUP(A:A,[2]Данные_УА!$A:$BF,41,0)</f>
        <v>0</v>
      </c>
      <c r="AG100" s="16">
        <f>VLOOKUP(A:A,[2]Данные_УА!$A:$BF,45,0)</f>
        <v>0</v>
      </c>
      <c r="AH100" s="16">
        <f>VLOOKUP(A:A,[2]Данные_УА!$A:$BF,49,0)</f>
        <v>0</v>
      </c>
      <c r="AI100" s="16">
        <f>VLOOKUP(A:A,[2]Данные_УА!$A:$BF,53,0)</f>
        <v>31200</v>
      </c>
      <c r="AJ100" s="16">
        <f>VLOOKUP(A:A,[2]Данные_УА!$A:$BF,57,0)</f>
        <v>220</v>
      </c>
      <c r="AK100" s="17">
        <f>VLOOKUP(A:A,[2]Данные_УА!$A:$BF,38,0)</f>
        <v>0</v>
      </c>
      <c r="AL100" s="17">
        <f>VLOOKUP(A:A,[2]Данные_УА!$A:$BF,42,0)</f>
        <v>0</v>
      </c>
      <c r="AM100" s="17">
        <f>VLOOKUP(A:A,[2]Данные_УА!$A:$BF,46,0)</f>
        <v>0</v>
      </c>
      <c r="AN100" s="17">
        <f>VLOOKUP(A:A,[2]Данные_УА!$A:$BF,50,0)</f>
        <v>0</v>
      </c>
      <c r="AO100" s="17">
        <f>VLOOKUP(A:A,[2]Данные_УА!$A:$BF,54,0)</f>
        <v>11388000</v>
      </c>
      <c r="AP100" s="18">
        <f>VLOOKUP(A:A,[2]Данные_УА!$A:$BF,58,0)</f>
        <v>80300</v>
      </c>
      <c r="AQ100" s="19">
        <f>VLOOKUP($A:$A,'[3]данные ру ТС'!$A:$CZ,22,0)</f>
        <v>858</v>
      </c>
      <c r="AR100" s="19">
        <f>VLOOKUP($A:$A,'[3]данные ру ТС'!$A:$CZ,27,0)</f>
        <v>12352</v>
      </c>
      <c r="AS100" s="19">
        <f>VLOOKUP($A:$A,'[3]данные ру ТС'!$A:$CZ,32,0)</f>
        <v>0</v>
      </c>
      <c r="AT100" s="19">
        <f>VLOOKUP($A:$A,'[3]данные ру ТС'!$A:$CZ,33,0)</f>
        <v>13210</v>
      </c>
      <c r="AU100" s="19">
        <f>VLOOKUP($A:$A,'[3]данные ру ТС'!$A:$CZ,38,0)</f>
        <v>775</v>
      </c>
      <c r="AV100" s="19">
        <f>VLOOKUP($A:$A,'[3]данные ру ТС'!$A:$CZ,43,0)</f>
        <v>13932</v>
      </c>
      <c r="AW100" s="19">
        <f>VLOOKUP($A:$A,'[3]данные ру ТС'!$A:$CZ,48,0)</f>
        <v>0</v>
      </c>
      <c r="AX100" s="19">
        <f>VLOOKUP($A:$A,'[3]данные ру ТС'!$A:$CZ,49,0)</f>
        <v>14707</v>
      </c>
      <c r="AY100" s="19">
        <f>VLOOKUP($A:$A,'[3]данные ру ТС'!$A:$CZ,54,0)</f>
        <v>662</v>
      </c>
      <c r="AZ100" s="19">
        <f>VLOOKUP($A:$A,'[3]данные ру ТС'!$A:$CZ,59,0)</f>
        <v>12563</v>
      </c>
      <c r="BA100" s="19">
        <f>VLOOKUP($A:$A,'[3]данные ру ТС'!$A:$CZ,64,0)</f>
        <v>0</v>
      </c>
      <c r="BB100" s="19">
        <f>VLOOKUP($A:$A,'[3]данные ру ТС'!$A:$CZ,65,0)</f>
        <v>13225</v>
      </c>
      <c r="BC100" s="19">
        <f>VLOOKUP($A:$A,'[3]данные ру ТС'!$A:$CZ,78,0)</f>
        <v>3525</v>
      </c>
      <c r="BD100" s="19">
        <f>VLOOKUP($A:$A,'[3]данные ру ТС'!$A:$CZ,83,0)</f>
        <v>2384</v>
      </c>
      <c r="BE100" s="19">
        <f>VLOOKUP($A:$A,'[3]данные ру ТС'!$A:$CZ,88,0)</f>
        <v>0</v>
      </c>
      <c r="BF100" s="19">
        <f>VLOOKUP($A:$A,'[3]данные ру ТС'!$A:$CZ,89,0)</f>
        <v>5909</v>
      </c>
      <c r="BG100" s="19">
        <f>VLOOKUP($A:$A,'[3]данные ру ТС'!$A:$FD,126,0)</f>
        <v>1910</v>
      </c>
      <c r="BH100" s="19">
        <f>VLOOKUP($A:$A,'[3]данные ру ТС'!$A:$FD,127,0)</f>
        <v>6631</v>
      </c>
      <c r="BI100" s="19">
        <f>VLOOKUP($A:$A,'[3]данные ру ТС'!$A:$FD,128,0)</f>
        <v>0</v>
      </c>
      <c r="BJ100" s="19">
        <f>VLOOKUP($A:$A,'[3]данные ру ТС'!$A:$FD,129,0)</f>
        <v>8541</v>
      </c>
      <c r="BK100" s="19">
        <f>VLOOKUP($A:$A,'[3]данные ру ТС'!$A:$FD,142,0)</f>
        <v>773</v>
      </c>
      <c r="BL100" s="19">
        <f>VLOOKUP($A:$A,'[3]данные ру ТС'!$A:$FD,155,0)</f>
        <v>8507</v>
      </c>
      <c r="BM100" s="19">
        <f>VLOOKUP($A:$A,'[3]данные ру ТС'!$A:$FW,168,0)</f>
        <v>0</v>
      </c>
      <c r="BN100" s="19">
        <f>Таблица2[[#This Row],[ЛТС 2022 (факт)]]+Таблица2[[#This Row],[ПТС 2022 (факт)]]+Таблица2[[#This Row],[ГТС 2022 (факт)]]</f>
        <v>9280</v>
      </c>
      <c r="BO100" s="20">
        <f>VLOOKUP($A:$A,'[3]данные ру ФЛ'!$A:$DL,27,0)</f>
        <v>1964557</v>
      </c>
      <c r="BP100" s="20">
        <f>VLOOKUP($A:$A,'[3]данные ру ФЛ'!$A:$DL,40,0)</f>
        <v>2110329</v>
      </c>
      <c r="BQ100" s="20">
        <f>VLOOKUP($A:$A,'[3]данные ру ФЛ'!$A:$DL,53,0)</f>
        <v>2111015</v>
      </c>
      <c r="BR100" s="20">
        <f>VLOOKUP($A:$A,'[3]данные ру ФЛ'!$A:$DL,74,0)</f>
        <v>373161</v>
      </c>
      <c r="BS100" s="20">
        <f>VLOOKUP($A:$A,'[3]данные ру ФЛ'!$A:$DL,95,0)</f>
        <v>1202862</v>
      </c>
      <c r="BT100" s="20">
        <f>VLOOKUP($A:$A,'[3]данные ру ФЛ'!$A:$DL,116,0)</f>
        <v>1175729</v>
      </c>
      <c r="BU100" s="21">
        <f>VLOOKUP($A:$A,'[3]данные ру Грузы'!$A:$CR,31,0)</f>
        <v>42675.286</v>
      </c>
      <c r="BV100" s="21">
        <f>VLOOKUP($A:$A,'[3]данные ру Грузы'!$A:$CR,44,0)</f>
        <v>37340.752999999997</v>
      </c>
      <c r="BW100" s="21">
        <f>VLOOKUP($A:$A,'[3]данные ру Грузы'!$A:$CR,57,0)</f>
        <v>32529.339999999997</v>
      </c>
      <c r="BX100" s="21">
        <f>VLOOKUP($A:$A,'[3]данные ру Грузы'!$A:$CR,70,0)</f>
        <v>10832.970000000001</v>
      </c>
      <c r="BY100" s="21">
        <f>VLOOKUP($A:$A,'[3]данные ру Грузы'!$A:$CR,83,0)</f>
        <v>15797.591999999999</v>
      </c>
      <c r="BZ100" s="21">
        <f>VLOOKUP($A:$A,'[3]данные ру Грузы'!$A:$CR,96,0)</f>
        <v>13135.828</v>
      </c>
      <c r="CA100" s="22" t="str">
        <f>VLOOKUP(A:A,[2]Данные_УА!$A:$BO,60,0)</f>
        <v>да</v>
      </c>
      <c r="CB100" s="23" t="str">
        <f>VLOOKUP(A:A,[2]Данные_УА!$A:$BO,61,0)</f>
        <v>да</v>
      </c>
      <c r="CC100" s="23" t="str">
        <f>VLOOKUP(A:A,[2]Данные_УА!$A:$BO,62,0)</f>
        <v>да</v>
      </c>
      <c r="CD100" s="23" t="str">
        <f>VLOOKUP(A:A,[2]Данные_УА!$A:$BO,63,0)</f>
        <v>да</v>
      </c>
      <c r="CE100" s="23" t="str">
        <f>VLOOKUP(A:A,[2]Данные_УА!$A:$BO,64,0)</f>
        <v>да</v>
      </c>
      <c r="CF100" s="23" t="str">
        <f>VLOOKUP(A:A,[2]Данные_УА!$A:$BO,65,0)</f>
        <v>нет</v>
      </c>
    </row>
    <row r="101" spans="1:84" s="12" customFormat="1" ht="11.25" x14ac:dyDescent="0.2">
      <c r="A101" s="12" t="s">
        <v>108</v>
      </c>
      <c r="B101" s="12" t="str">
        <f>VLOOKUP(A:A,[1]Перечень_ПП!$A:$X,3,0)</f>
        <v>Калининградский</v>
      </c>
      <c r="C101" s="13" t="str">
        <f>VLOOKUP(A:A,[1]Перечень_ПП!$A:$X,4,0)</f>
        <v>АПП</v>
      </c>
      <c r="D101" s="13" t="str">
        <f>VLOOKUP(A:A,[1]Перечень_ПП!$A:$X,5,0)</f>
        <v>МАПП</v>
      </c>
      <c r="E101" s="12" t="str">
        <f>VLOOKUP(A:A,[1]Перечень_ПП!$A:$X,6,0)</f>
        <v>Железнодорожный</v>
      </c>
      <c r="F101" s="12" t="str">
        <f>VLOOKUP(A:A,[1]Перечень_ПП!$A:$X,23,0)</f>
        <v>установлен</v>
      </c>
      <c r="G101" s="13" t="str">
        <f>VLOOKUP(A:A,[1]Перечень_ПП!$A:$X,21,0)</f>
        <v>нет</v>
      </c>
      <c r="H101" s="13" t="s">
        <v>524</v>
      </c>
      <c r="I101" s="14" t="str">
        <f>VLOOKUP(A:A,[1]Перечень_ПП!$A:$X,22,0)</f>
        <v>Не функционирует с момента установления. Пункт пропуска не обустроен, так как решение о целесообразности функционирования не принято</v>
      </c>
      <c r="J101" s="15" t="str">
        <f>VLOOKUP(A:A,[2]Данные_УА!$A:$BF,24,0)</f>
        <v>не определен</v>
      </c>
      <c r="K101" s="13" t="str">
        <f>VLOOKUP(A:A,[1]Перечень_ПП!$A:$X,7,0)</f>
        <v>автомобильный</v>
      </c>
      <c r="L101" s="13" t="str">
        <f>VLOOKUP(A:A,[1]Перечень_ПП!$A:$X,8,0)</f>
        <v>не определен</v>
      </c>
      <c r="M101" s="13" t="str">
        <f>VLOOKUP(A:A,[1]Перечень_ПП!$A:$X,9,0)</f>
        <v>грузо-пассажирский</v>
      </c>
      <c r="N101" s="13" t="str">
        <f>VLOOKUP(A:A,[1]Перечень_ПП!$A:$X,10,0)</f>
        <v>постоянный</v>
      </c>
      <c r="O101" s="13" t="str">
        <f>VLOOKUP(A:A,[1]Перечень_ПП!$A:$X,11,0)</f>
        <v>многосторонний</v>
      </c>
      <c r="P101" s="13" t="str">
        <f>VLOOKUP(A:A,[1]Перечень_ПП!$A:$X,12,0)</f>
        <v>не определен</v>
      </c>
      <c r="Q101" s="13" t="str">
        <f>VLOOKUP(A:A,[1]Перечень_ПП!$A:$X,13,0)</f>
        <v>нет</v>
      </c>
      <c r="R101" s="13" t="str">
        <f>VLOOKUP(A:A,[1]Перечень_ПП!$A:$X,14,0)</f>
        <v>нет</v>
      </c>
      <c r="S101" s="13" t="str">
        <f>VLOOKUP(A:A,[1]Перечень_ПП!$A:$X,15,0)</f>
        <v>нет</v>
      </c>
      <c r="T101" s="13" t="str">
        <f>VLOOKUP(A:A,[1]Перечень_ПП!$A:$X,16,0)</f>
        <v>Республика Польша</v>
      </c>
      <c r="U101" s="12" t="str">
        <f>VLOOKUP(A:A,[1]Перечень_ПП!$A:$X,17,0)</f>
        <v>Михалково</v>
      </c>
      <c r="V101" s="13" t="str">
        <f>VLOOKUP(A:A,[1]Перечень_ПП!$A:$X,18,0)</f>
        <v>СЗФО</v>
      </c>
      <c r="W101" s="12" t="str">
        <f>VLOOKUP(A:A,[1]Перечень_ПП!$A:$X,19,0)</f>
        <v>Калининградская область</v>
      </c>
      <c r="X101" s="14" t="str">
        <f>VLOOKUP(A:A,[1]Перечень_ПП!$A:$X,20,0)</f>
        <v>не определен</v>
      </c>
      <c r="Y101" s="14">
        <f>VLOOKUP(A:A,[2]ДОРОГИ!$A:$BX,24,0)</f>
        <v>0</v>
      </c>
      <c r="Z101" s="14">
        <f>VLOOKUP(A:A,[2]ДОРОГИ!$A:$BX,25,0)</f>
        <v>0</v>
      </c>
      <c r="AA101" s="16" t="str">
        <f>VLOOKUP($A:$A,'[3]данные ру Грузы'!$A:$CC,10,0)</f>
        <v>не определена</v>
      </c>
      <c r="AB101" s="16">
        <f>VLOOKUP($A:$A,'[3]данные ру Грузы'!$A:$CC,11,0)</f>
        <v>224</v>
      </c>
      <c r="AC101" s="16" t="str">
        <f>VLOOKUP($A:$A,'[3]данные ру Грузы'!$A:$CC,13,0)</f>
        <v>Сухопутный</v>
      </c>
      <c r="AD101" s="16" t="str">
        <f>VLOOKUP($A:$A,'[3]данные ру Грузы'!$A:$CC,12,0)</f>
        <v>Западный</v>
      </c>
      <c r="AE101" s="16">
        <f>VLOOKUP(A:A,[2]Данные_УА!$A:$BF,37,0)</f>
        <v>0</v>
      </c>
      <c r="AF101" s="16">
        <f>VLOOKUP(A:A,[2]Данные_УА!$A:$BF,41,0)</f>
        <v>0</v>
      </c>
      <c r="AG101" s="16">
        <f>VLOOKUP(A:A,[2]Данные_УА!$A:$BF,45,0)</f>
        <v>0</v>
      </c>
      <c r="AH101" s="16">
        <f>VLOOKUP(A:A,[2]Данные_УА!$A:$BF,49,0)</f>
        <v>0</v>
      </c>
      <c r="AI101" s="16">
        <f>VLOOKUP(A:A,[2]Данные_УА!$A:$BF,53,0)</f>
        <v>0</v>
      </c>
      <c r="AJ101" s="16">
        <f>VLOOKUP(A:A,[2]Данные_УА!$A:$BF,57,0)</f>
        <v>0</v>
      </c>
      <c r="AK101" s="17">
        <f>VLOOKUP(A:A,[2]Данные_УА!$A:$BF,38,0)</f>
        <v>0</v>
      </c>
      <c r="AL101" s="17">
        <f>VLOOKUP(A:A,[2]Данные_УА!$A:$BF,42,0)</f>
        <v>0</v>
      </c>
      <c r="AM101" s="17">
        <f>VLOOKUP(A:A,[2]Данные_УА!$A:$BF,46,0)</f>
        <v>0</v>
      </c>
      <c r="AN101" s="17">
        <f>VLOOKUP(A:A,[2]Данные_УА!$A:$BF,50,0)</f>
        <v>0</v>
      </c>
      <c r="AO101" s="17">
        <f>VLOOKUP(A:A,[2]Данные_УА!$A:$BF,54,0)</f>
        <v>0</v>
      </c>
      <c r="AP101" s="18">
        <f>VLOOKUP(A:A,[2]Данные_УА!$A:$BF,58,0)</f>
        <v>0</v>
      </c>
      <c r="AQ101" s="19">
        <f>VLOOKUP($A:$A,'[3]данные ру ТС'!$A:$CZ,22,0)</f>
        <v>0</v>
      </c>
      <c r="AR101" s="19">
        <f>VLOOKUP($A:$A,'[3]данные ру ТС'!$A:$CZ,27,0)</f>
        <v>0</v>
      </c>
      <c r="AS101" s="19">
        <f>VLOOKUP($A:$A,'[3]данные ру ТС'!$A:$CZ,32,0)</f>
        <v>0</v>
      </c>
      <c r="AT101" s="19">
        <f>VLOOKUP($A:$A,'[3]данные ру ТС'!$A:$CZ,33,0)</f>
        <v>0</v>
      </c>
      <c r="AU101" s="19">
        <f>VLOOKUP($A:$A,'[3]данные ру ТС'!$A:$CZ,38,0)</f>
        <v>0</v>
      </c>
      <c r="AV101" s="19">
        <f>VLOOKUP($A:$A,'[3]данные ру ТС'!$A:$CZ,43,0)</f>
        <v>0</v>
      </c>
      <c r="AW101" s="19">
        <f>VLOOKUP($A:$A,'[3]данные ру ТС'!$A:$CZ,48,0)</f>
        <v>0</v>
      </c>
      <c r="AX101" s="19">
        <f>VLOOKUP($A:$A,'[3]данные ру ТС'!$A:$CZ,49,0)</f>
        <v>0</v>
      </c>
      <c r="AY101" s="19">
        <f>VLOOKUP($A:$A,'[3]данные ру ТС'!$A:$CZ,54,0)</f>
        <v>0</v>
      </c>
      <c r="AZ101" s="19">
        <f>VLOOKUP($A:$A,'[3]данные ру ТС'!$A:$CZ,59,0)</f>
        <v>0</v>
      </c>
      <c r="BA101" s="19">
        <f>VLOOKUP($A:$A,'[3]данные ру ТС'!$A:$CZ,64,0)</f>
        <v>0</v>
      </c>
      <c r="BB101" s="19">
        <f>VLOOKUP($A:$A,'[3]данные ру ТС'!$A:$CZ,65,0)</f>
        <v>0</v>
      </c>
      <c r="BC101" s="19">
        <f>VLOOKUP($A:$A,'[3]данные ру ТС'!$A:$CZ,78,0)</f>
        <v>0</v>
      </c>
      <c r="BD101" s="19">
        <f>VLOOKUP($A:$A,'[3]данные ру ТС'!$A:$CZ,83,0)</f>
        <v>0</v>
      </c>
      <c r="BE101" s="19">
        <f>VLOOKUP($A:$A,'[3]данные ру ТС'!$A:$CZ,88,0)</f>
        <v>0</v>
      </c>
      <c r="BF101" s="19">
        <f>VLOOKUP($A:$A,'[3]данные ру ТС'!$A:$CZ,89,0)</f>
        <v>0</v>
      </c>
      <c r="BG101" s="19">
        <f>VLOOKUP($A:$A,'[3]данные ру ТС'!$A:$FD,126,0)</f>
        <v>0</v>
      </c>
      <c r="BH101" s="19">
        <f>VLOOKUP($A:$A,'[3]данные ру ТС'!$A:$FD,127,0)</f>
        <v>0</v>
      </c>
      <c r="BI101" s="19">
        <f>VLOOKUP($A:$A,'[3]данные ру ТС'!$A:$FD,128,0)</f>
        <v>0</v>
      </c>
      <c r="BJ101" s="19">
        <f>VLOOKUP($A:$A,'[3]данные ру ТС'!$A:$FD,129,0)</f>
        <v>0</v>
      </c>
      <c r="BK101" s="19">
        <f>VLOOKUP($A:$A,'[3]данные ру ТС'!$A:$FD,142,0)</f>
        <v>0</v>
      </c>
      <c r="BL101" s="19">
        <f>VLOOKUP($A:$A,'[3]данные ру ТС'!$A:$FD,155,0)</f>
        <v>0</v>
      </c>
      <c r="BM101" s="19">
        <f>VLOOKUP($A:$A,'[3]данные ру ТС'!$A:$FW,168,0)</f>
        <v>0</v>
      </c>
      <c r="BN101" s="19">
        <f>Таблица2[[#This Row],[ЛТС 2022 (факт)]]+Таблица2[[#This Row],[ПТС 2022 (факт)]]+Таблица2[[#This Row],[ГТС 2022 (факт)]]</f>
        <v>0</v>
      </c>
      <c r="BO101" s="20">
        <f>VLOOKUP($A:$A,'[3]данные ру ФЛ'!$A:$DL,27,0)</f>
        <v>0</v>
      </c>
      <c r="BP101" s="20">
        <f>VLOOKUP($A:$A,'[3]данные ру ФЛ'!$A:$DL,40,0)</f>
        <v>0</v>
      </c>
      <c r="BQ101" s="20">
        <f>VLOOKUP($A:$A,'[3]данные ру ФЛ'!$A:$DL,53,0)</f>
        <v>0</v>
      </c>
      <c r="BR101" s="20">
        <f>VLOOKUP($A:$A,'[3]данные ру ФЛ'!$A:$DL,74,0)</f>
        <v>0</v>
      </c>
      <c r="BS101" s="20">
        <f>VLOOKUP($A:$A,'[3]данные ру ФЛ'!$A:$DL,95,0)</f>
        <v>0</v>
      </c>
      <c r="BT101" s="20">
        <f>VLOOKUP($A:$A,'[3]данные ру ФЛ'!$A:$DL,116,0)</f>
        <v>0</v>
      </c>
      <c r="BU101" s="21">
        <f>VLOOKUP($A:$A,'[3]данные ру Грузы'!$A:$CR,31,0)</f>
        <v>0</v>
      </c>
      <c r="BV101" s="21">
        <f>VLOOKUP($A:$A,'[3]данные ру Грузы'!$A:$CR,44,0)</f>
        <v>0</v>
      </c>
      <c r="BW101" s="21">
        <f>VLOOKUP($A:$A,'[3]данные ру Грузы'!$A:$CR,57,0)</f>
        <v>0</v>
      </c>
      <c r="BX101" s="21">
        <f>VLOOKUP($A:$A,'[3]данные ру Грузы'!$A:$CR,70,0)</f>
        <v>0</v>
      </c>
      <c r="BY101" s="21">
        <f>VLOOKUP($A:$A,'[3]данные ру Грузы'!$A:$CR,83,0)</f>
        <v>0</v>
      </c>
      <c r="BZ101" s="21">
        <f>VLOOKUP($A:$A,'[3]данные ру Грузы'!$A:$CR,96,0)</f>
        <v>0</v>
      </c>
      <c r="CA101" s="22" t="str">
        <f>VLOOKUP(A:A,[2]Данные_УА!$A:$BO,60,0)</f>
        <v>нет</v>
      </c>
      <c r="CB101" s="23" t="str">
        <f>VLOOKUP(A:A,[2]Данные_УА!$A:$BO,61,0)</f>
        <v>нет</v>
      </c>
      <c r="CC101" s="23" t="str">
        <f>VLOOKUP(A:A,[2]Данные_УА!$A:$BO,62,0)</f>
        <v>нет</v>
      </c>
      <c r="CD101" s="23" t="str">
        <f>VLOOKUP(A:A,[2]Данные_УА!$A:$BO,63,0)</f>
        <v>нет</v>
      </c>
      <c r="CE101" s="23" t="str">
        <f>VLOOKUP(A:A,[2]Данные_УА!$A:$BO,64,0)</f>
        <v>нет</v>
      </c>
      <c r="CF101" s="23" t="str">
        <f>VLOOKUP(A:A,[2]Данные_УА!$A:$BO,65,0)</f>
        <v>нет</v>
      </c>
    </row>
    <row r="102" spans="1:84" s="12" customFormat="1" ht="11.25" x14ac:dyDescent="0.2">
      <c r="A102" s="12" t="s">
        <v>117</v>
      </c>
      <c r="B102" s="12" t="str">
        <f>VLOOKUP(A:A,[1]Перечень_ПП!$A:$X,3,0)</f>
        <v>Калининградский</v>
      </c>
      <c r="C102" s="13" t="str">
        <f>VLOOKUP(A:A,[1]Перечень_ПП!$A:$X,4,0)</f>
        <v>ЖДПП</v>
      </c>
      <c r="D102" s="13" t="str">
        <f>VLOOKUP(A:A,[1]Перечень_ПП!$A:$X,5,0)</f>
        <v>ЖДПП</v>
      </c>
      <c r="E102" s="12" t="str">
        <f>VLOOKUP(A:A,[1]Перечень_ПП!$A:$X,6,0)</f>
        <v>Железнодорожный</v>
      </c>
      <c r="F102" s="12" t="str">
        <f>VLOOKUP(A:A,[1]Перечень_ПП!$A:$X,23,0)</f>
        <v>установлен</v>
      </c>
      <c r="G102" s="13" t="str">
        <f>VLOOKUP(A:A,[1]Перечень_ПП!$A:$X,21,0)</f>
        <v>да</v>
      </c>
      <c r="H102" s="13" t="s">
        <v>524</v>
      </c>
      <c r="I102" s="14" t="str">
        <f>VLOOKUP(A:A,[1]Перечень_ПП!$A:$X,22,0)</f>
        <v>функционирует</v>
      </c>
      <c r="J102" s="15" t="str">
        <f>VLOOKUP(A:A,[2]Данные_УА!$A:$BF,24,0)</f>
        <v>дневной, без технологических перерывов, с 09.00 до 21.00 (время московское), после создания необходимой инфраструктуры и открытия пункта пропуска-круглосуточно</v>
      </c>
      <c r="K102" s="13" t="str">
        <f>VLOOKUP(A:A,[1]Перечень_ПП!$A:$X,7,0)</f>
        <v>железнодорожный</v>
      </c>
      <c r="L102" s="13" t="str">
        <f>VLOOKUP(A:A,[1]Перечень_ПП!$A:$X,8,0)</f>
        <v>не определен</v>
      </c>
      <c r="M102" s="13" t="str">
        <f>VLOOKUP(A:A,[1]Перечень_ПП!$A:$X,9,0)</f>
        <v>грузовой</v>
      </c>
      <c r="N102" s="13" t="str">
        <f>VLOOKUP(A:A,[1]Перечень_ПП!$A:$X,10,0)</f>
        <v>постоянный</v>
      </c>
      <c r="O102" s="13" t="str">
        <f>VLOOKUP(A:A,[1]Перечень_ПП!$A:$X,11,0)</f>
        <v>многосторонний</v>
      </c>
      <c r="P102" s="13" t="str">
        <f>VLOOKUP(A:A,[1]Перечень_ПП!$A:$X,12,0)</f>
        <v>не определен</v>
      </c>
      <c r="Q102" s="13" t="str">
        <f>VLOOKUP(A:A,[1]Перечень_ПП!$A:$X,13,0)</f>
        <v>нет</v>
      </c>
      <c r="R102" s="13" t="str">
        <f>VLOOKUP(A:A,[1]Перечень_ПП!$A:$X,14,0)</f>
        <v>да</v>
      </c>
      <c r="S102" s="13" t="str">
        <f>VLOOKUP(A:A,[1]Перечень_ПП!$A:$X,15,0)</f>
        <v>да</v>
      </c>
      <c r="T102" s="13" t="str">
        <f>VLOOKUP(A:A,[1]Перечень_ПП!$A:$X,16,0)</f>
        <v>Республика Польша</v>
      </c>
      <c r="U102" s="12" t="str">
        <f>VLOOKUP(A:A,[1]Перечень_ПП!$A:$X,17,0)</f>
        <v>Скандава</v>
      </c>
      <c r="V102" s="13" t="str">
        <f>VLOOKUP(A:A,[1]Перечень_ПП!$A:$X,18,0)</f>
        <v>СЗФО</v>
      </c>
      <c r="W102" s="12" t="str">
        <f>VLOOKUP(A:A,[1]Перечень_ПП!$A:$X,19,0)</f>
        <v>Калининградская область</v>
      </c>
      <c r="X102" s="14" t="str">
        <f>VLOOKUP(A:A,[1]Перечень_ПП!$A:$X,20,0)</f>
        <v>238410, Калининградская область, Правдинский район, поселок железнодорожный,, ул. Вокзальная, 1</v>
      </c>
      <c r="Y102" s="14">
        <f>VLOOKUP(A:A,[2]ДОРОГИ!$A:$BX,24,0)</f>
        <v>0</v>
      </c>
      <c r="Z102" s="14">
        <f>VLOOKUP(A:A,[2]ДОРОГИ!$A:$BX,25,0)</f>
        <v>0</v>
      </c>
      <c r="AA102" s="16" t="str">
        <f>VLOOKUP($A:$A,'[3]данные ру Грузы'!$A:$CC,10,0)</f>
        <v>Группа В</v>
      </c>
      <c r="AB102" s="16">
        <f>VLOOKUP($A:$A,'[3]данные ру Грузы'!$A:$CC,11,0)</f>
        <v>40</v>
      </c>
      <c r="AC102" s="16" t="str">
        <f>VLOOKUP($A:$A,'[3]данные ру Грузы'!$A:$CC,13,0)</f>
        <v>Сухопутный</v>
      </c>
      <c r="AD102" s="16" t="str">
        <f>VLOOKUP($A:$A,'[3]данные ру Грузы'!$A:$CC,12,0)</f>
        <v>Западный</v>
      </c>
      <c r="AE102" s="16">
        <f>VLOOKUP(A:A,[2]Данные_УА!$A:$BF,37,0)</f>
        <v>0</v>
      </c>
      <c r="AF102" s="16">
        <f>VLOOKUP(A:A,[2]Данные_УА!$A:$BF,41,0)</f>
        <v>0</v>
      </c>
      <c r="AG102" s="16">
        <f>VLOOKUP(A:A,[2]Данные_УА!$A:$BF,45,0)</f>
        <v>0</v>
      </c>
      <c r="AH102" s="16">
        <f>VLOOKUP(A:A,[2]Данные_УА!$A:$BF,49,0)</f>
        <v>0</v>
      </c>
      <c r="AI102" s="16">
        <f>VLOOKUP(A:A,[2]Данные_УА!$A:$BF,53,0)</f>
        <v>0</v>
      </c>
      <c r="AJ102" s="16">
        <f>VLOOKUP(A:A,[2]Данные_УА!$A:$BF,57,0)</f>
        <v>0</v>
      </c>
      <c r="AK102" s="17">
        <f>VLOOKUP(A:A,[2]Данные_УА!$A:$BF,38,0)</f>
        <v>0</v>
      </c>
      <c r="AL102" s="17">
        <f>VLOOKUP(A:A,[2]Данные_УА!$A:$BF,42,0)</f>
        <v>0</v>
      </c>
      <c r="AM102" s="17">
        <f>VLOOKUP(A:A,[2]Данные_УА!$A:$BF,46,0)</f>
        <v>0</v>
      </c>
      <c r="AN102" s="17">
        <f>VLOOKUP(A:A,[2]Данные_УА!$A:$BF,50,0)</f>
        <v>0</v>
      </c>
      <c r="AO102" s="17">
        <f>VLOOKUP(A:A,[2]Данные_УА!$A:$BF,54,0)</f>
        <v>0</v>
      </c>
      <c r="AP102" s="18">
        <f>VLOOKUP(A:A,[2]Данные_УА!$A:$BF,58,0)</f>
        <v>0</v>
      </c>
      <c r="AQ102" s="19">
        <f>VLOOKUP($A:$A,'[3]данные ру ТС'!$A:$CZ,22,0)</f>
        <v>1298</v>
      </c>
      <c r="AR102" s="19">
        <f>VLOOKUP($A:$A,'[3]данные ру ТС'!$A:$CZ,27,0)</f>
        <v>0</v>
      </c>
      <c r="AS102" s="19">
        <f>VLOOKUP($A:$A,'[3]данные ру ТС'!$A:$CZ,32,0)</f>
        <v>0</v>
      </c>
      <c r="AT102" s="19">
        <f>VLOOKUP($A:$A,'[3]данные ру ТС'!$A:$CZ,33,0)</f>
        <v>1298</v>
      </c>
      <c r="AU102" s="19">
        <f>VLOOKUP($A:$A,'[3]данные ру ТС'!$A:$CZ,38,0)</f>
        <v>1623</v>
      </c>
      <c r="AV102" s="19">
        <f>VLOOKUP($A:$A,'[3]данные ру ТС'!$A:$CZ,43,0)</f>
        <v>0</v>
      </c>
      <c r="AW102" s="19">
        <f>VLOOKUP($A:$A,'[3]данные ру ТС'!$A:$CZ,48,0)</f>
        <v>0</v>
      </c>
      <c r="AX102" s="19">
        <f>VLOOKUP($A:$A,'[3]данные ру ТС'!$A:$CZ,49,0)</f>
        <v>1623</v>
      </c>
      <c r="AY102" s="19">
        <f>VLOOKUP($A:$A,'[3]данные ру ТС'!$A:$CZ,54,0)</f>
        <v>1580</v>
      </c>
      <c r="AZ102" s="19">
        <f>VLOOKUP($A:$A,'[3]данные ру ТС'!$A:$CZ,59,0)</f>
        <v>0</v>
      </c>
      <c r="BA102" s="19">
        <f>VLOOKUP($A:$A,'[3]данные ру ТС'!$A:$CZ,64,0)</f>
        <v>0</v>
      </c>
      <c r="BB102" s="19">
        <f>VLOOKUP($A:$A,'[3]данные ру ТС'!$A:$CZ,65,0)</f>
        <v>1580</v>
      </c>
      <c r="BC102" s="19">
        <f>VLOOKUP($A:$A,'[3]данные ру ТС'!$A:$CZ,78,0)</f>
        <v>969</v>
      </c>
      <c r="BD102" s="19">
        <f>VLOOKUP($A:$A,'[3]данные ру ТС'!$A:$CZ,83,0)</f>
        <v>0</v>
      </c>
      <c r="BE102" s="19">
        <f>VLOOKUP($A:$A,'[3]данные ру ТС'!$A:$CZ,88,0)</f>
        <v>0</v>
      </c>
      <c r="BF102" s="19">
        <f>VLOOKUP($A:$A,'[3]данные ру ТС'!$A:$CZ,89,0)</f>
        <v>969</v>
      </c>
      <c r="BG102" s="19">
        <f>VLOOKUP($A:$A,'[3]данные ру ТС'!$A:$FD,126,0)</f>
        <v>1140</v>
      </c>
      <c r="BH102" s="19">
        <f>VLOOKUP($A:$A,'[3]данные ру ТС'!$A:$FD,127,0)</f>
        <v>0</v>
      </c>
      <c r="BI102" s="19">
        <f>VLOOKUP($A:$A,'[3]данные ру ТС'!$A:$FD,128,0)</f>
        <v>0</v>
      </c>
      <c r="BJ102" s="19">
        <f>VLOOKUP($A:$A,'[3]данные ру ТС'!$A:$FD,129,0)</f>
        <v>1140</v>
      </c>
      <c r="BK102" s="19">
        <f>VLOOKUP($A:$A,'[3]данные ру ТС'!$A:$FD,142,0)</f>
        <v>611</v>
      </c>
      <c r="BL102" s="19">
        <f>VLOOKUP($A:$A,'[3]данные ру ТС'!$A:$FD,155,0)</f>
        <v>0</v>
      </c>
      <c r="BM102" s="19">
        <f>VLOOKUP($A:$A,'[3]данные ру ТС'!$A:$FW,168,0)</f>
        <v>0</v>
      </c>
      <c r="BN102" s="19">
        <f>Таблица2[[#This Row],[ЛТС 2022 (факт)]]+Таблица2[[#This Row],[ПТС 2022 (факт)]]+Таблица2[[#This Row],[ГТС 2022 (факт)]]</f>
        <v>611</v>
      </c>
      <c r="BO102" s="20">
        <f>VLOOKUP($A:$A,'[3]данные ру ФЛ'!$A:$DL,27,0)</f>
        <v>4179</v>
      </c>
      <c r="BP102" s="20">
        <f>VLOOKUP($A:$A,'[3]данные ру ФЛ'!$A:$DL,40,0)</f>
        <v>4995</v>
      </c>
      <c r="BQ102" s="20">
        <f>VLOOKUP($A:$A,'[3]данные ру ФЛ'!$A:$DL,53,0)</f>
        <v>4280</v>
      </c>
      <c r="BR102" s="20">
        <f>VLOOKUP($A:$A,'[3]данные ру ФЛ'!$A:$DL,74,0)</f>
        <v>3400</v>
      </c>
      <c r="BS102" s="20">
        <f>VLOOKUP($A:$A,'[3]данные ру ФЛ'!$A:$DL,95,0)</f>
        <v>1978</v>
      </c>
      <c r="BT102" s="20">
        <f>VLOOKUP($A:$A,'[3]данные ру ФЛ'!$A:$DL,116,0)</f>
        <v>1234</v>
      </c>
      <c r="BU102" s="21">
        <f>VLOOKUP($A:$A,'[3]данные ру Грузы'!$A:$CR,31,0)</f>
        <v>174989.16999999998</v>
      </c>
      <c r="BV102" s="21">
        <f>VLOOKUP($A:$A,'[3]данные ру Грузы'!$A:$CR,44,0)</f>
        <v>239237.51</v>
      </c>
      <c r="BW102" s="21">
        <f>VLOOKUP($A:$A,'[3]данные ру Грузы'!$A:$CR,57,0)</f>
        <v>228564.78</v>
      </c>
      <c r="BX102" s="21">
        <f>VLOOKUP($A:$A,'[3]данные ру Грузы'!$A:$CR,70,0)</f>
        <v>201917.03</v>
      </c>
      <c r="BY102" s="21">
        <f>VLOOKUP($A:$A,'[3]данные ру Грузы'!$A:$CR,83,0)</f>
        <v>207283.78999999998</v>
      </c>
      <c r="BZ102" s="21">
        <f>VLOOKUP($A:$A,'[3]данные ру Грузы'!$A:$CR,96,0)</f>
        <v>117668.98299999998</v>
      </c>
      <c r="CA102" s="22" t="str">
        <f>VLOOKUP(A:A,[2]Данные_УА!$A:$BO,60,0)</f>
        <v>да</v>
      </c>
      <c r="CB102" s="23" t="str">
        <f>VLOOKUP(A:A,[2]Данные_УА!$A:$BO,61,0)</f>
        <v>да</v>
      </c>
      <c r="CC102" s="23" t="str">
        <f>VLOOKUP(A:A,[2]Данные_УА!$A:$BO,62,0)</f>
        <v>да</v>
      </c>
      <c r="CD102" s="23" t="str">
        <f>VLOOKUP(A:A,[2]Данные_УА!$A:$BO,63,0)</f>
        <v>да</v>
      </c>
      <c r="CE102" s="23" t="str">
        <f>VLOOKUP(A:A,[2]Данные_УА!$A:$BO,64,0)</f>
        <v>да</v>
      </c>
      <c r="CF102" s="23" t="str">
        <f>VLOOKUP(A:A,[2]Данные_УА!$A:$BO,65,0)</f>
        <v>нет</v>
      </c>
    </row>
    <row r="103" spans="1:84" s="12" customFormat="1" ht="11.25" x14ac:dyDescent="0.2">
      <c r="A103" s="12" t="s">
        <v>353</v>
      </c>
      <c r="B103" s="12" t="str">
        <f>VLOOKUP(A:A,[1]Перечень_ПП!$A:$X,3,0)</f>
        <v>Читинский</v>
      </c>
      <c r="C103" s="13" t="str">
        <f>VLOOKUP(A:A,[1]Перечень_ПП!$A:$X,4,0)</f>
        <v>АПП</v>
      </c>
      <c r="D103" s="13" t="str">
        <f>VLOOKUP(A:A,[1]Перечень_ПП!$A:$X,5,0)</f>
        <v>МАПП</v>
      </c>
      <c r="E103" s="12" t="str">
        <f>VLOOKUP(A:A,[1]Перечень_ПП!$A:$X,6,0)</f>
        <v>Соловьевск</v>
      </c>
      <c r="F103" s="12" t="str">
        <f>VLOOKUP(A:A,[1]Перечень_ПП!$A:$X,23,0)</f>
        <v>установлен</v>
      </c>
      <c r="G103" s="13" t="str">
        <f>VLOOKUP(A:A,[1]Перечень_ПП!$A:$X,21,0)</f>
        <v>да</v>
      </c>
      <c r="H103" s="13" t="s">
        <v>523</v>
      </c>
      <c r="I103" s="14" t="str">
        <f>VLOOKUP(A:A,[1]Перечень_ПП!$A:$X,22,0)</f>
        <v>функционирует</v>
      </c>
      <c r="J103" s="15" t="str">
        <f>VLOOKUP(A:A,[2]Данные_УА!$A:$BF,24,0)</f>
        <v>с 09.00 до 18.00; технологический перерыв: с 13.00 до 14.00</v>
      </c>
      <c r="K103" s="13" t="str">
        <f>VLOOKUP(A:A,[1]Перечень_ПП!$A:$X,7,0)</f>
        <v>автомобильный</v>
      </c>
      <c r="L103" s="13" t="str">
        <f>VLOOKUP(A:A,[1]Перечень_ПП!$A:$X,8,0)</f>
        <v>не определен</v>
      </c>
      <c r="M103" s="13" t="str">
        <f>VLOOKUP(A:A,[1]Перечень_ПП!$A:$X,9,0)</f>
        <v>грузо-пассажирский</v>
      </c>
      <c r="N103" s="13" t="str">
        <f>VLOOKUP(A:A,[1]Перечень_ПП!$A:$X,10,0)</f>
        <v>постоянный</v>
      </c>
      <c r="O103" s="13" t="str">
        <f>VLOOKUP(A:A,[1]Перечень_ПП!$A:$X,11,0)</f>
        <v>многосторонний</v>
      </c>
      <c r="P103" s="13" t="str">
        <f>VLOOKUP(A:A,[1]Перечень_ПП!$A:$X,12,0)</f>
        <v>не определен</v>
      </c>
      <c r="Q103" s="13" t="str">
        <f>VLOOKUP(A:A,[1]Перечень_ПП!$A:$X,13,0)</f>
        <v>нет</v>
      </c>
      <c r="R103" s="13" t="str">
        <f>VLOOKUP(A:A,[1]Перечень_ПП!$A:$X,14,0)</f>
        <v>да</v>
      </c>
      <c r="S103" s="13" t="str">
        <f>VLOOKUP(A:A,[1]Перечень_ПП!$A:$X,15,0)</f>
        <v>нет</v>
      </c>
      <c r="T103" s="13" t="str">
        <f>VLOOKUP(A:A,[1]Перечень_ПП!$A:$X,16,0)</f>
        <v>Монголия</v>
      </c>
      <c r="U103" s="12" t="str">
        <f>VLOOKUP(A:A,[1]Перечень_ПП!$A:$X,17,0)</f>
        <v>Эрэнцав</v>
      </c>
      <c r="V103" s="13" t="str">
        <f>VLOOKUP(A:A,[1]Перечень_ПП!$A:$X,18,0)</f>
        <v>ДФО</v>
      </c>
      <c r="W103" s="12" t="str">
        <f>VLOOKUP(A:A,[1]Перечень_ПП!$A:$X,19,0)</f>
        <v>Забайкальский край</v>
      </c>
      <c r="X103" s="14" t="str">
        <f>VLOOKUP(A:A,[1]Перечень_ПП!$A:$X,20,0)</f>
        <v>Забайкальский край, Борзинский район, п. Соловьевск</v>
      </c>
      <c r="Y103" s="14" t="str">
        <f>VLOOKUP(A:A,[2]ДОРОГИ!$A:$BX,24,0)</f>
        <v>региональная</v>
      </c>
      <c r="Z103" s="14" t="str">
        <f>VLOOKUP(A:A,[2]ДОРОГИ!$A:$BX,25,0)</f>
        <v>76А-187, Борзя – Соловьевск</v>
      </c>
      <c r="AA103" s="16" t="str">
        <f>VLOOKUP($A:$A,'[3]данные ру Грузы'!$A:$CC,10,0)</f>
        <v>Группа С</v>
      </c>
      <c r="AB103" s="16">
        <f>VLOOKUP($A:$A,'[3]данные ру Грузы'!$A:$CC,11,0)</f>
        <v>147</v>
      </c>
      <c r="AC103" s="16" t="str">
        <f>VLOOKUP($A:$A,'[3]данные ру Грузы'!$A:$CC,13,0)</f>
        <v>РМК</v>
      </c>
      <c r="AD103" s="16" t="str">
        <f>VLOOKUP($A:$A,'[3]данные ру Грузы'!$A:$CC,12,0)</f>
        <v>Восток</v>
      </c>
      <c r="AE103" s="16">
        <f>VLOOKUP(A:A,[2]Данные_УА!$A:$BF,37,0)</f>
        <v>0</v>
      </c>
      <c r="AF103" s="16">
        <f>VLOOKUP(A:A,[2]Данные_УА!$A:$BF,41,0)</f>
        <v>0</v>
      </c>
      <c r="AG103" s="16">
        <f>VLOOKUP(A:A,[2]Данные_УА!$A:$BF,45,0)</f>
        <v>0</v>
      </c>
      <c r="AH103" s="16">
        <f>VLOOKUP(A:A,[2]Данные_УА!$A:$BF,49,0)</f>
        <v>0</v>
      </c>
      <c r="AI103" s="16">
        <f>VLOOKUP(A:A,[2]Данные_УА!$A:$BF,53,0)</f>
        <v>0</v>
      </c>
      <c r="AJ103" s="16">
        <f>VLOOKUP(A:A,[2]Данные_УА!$A:$BF,57,0)</f>
        <v>0</v>
      </c>
      <c r="AK103" s="17">
        <f>VLOOKUP(A:A,[2]Данные_УА!$A:$BF,38,0)</f>
        <v>0</v>
      </c>
      <c r="AL103" s="17">
        <f>VLOOKUP(A:A,[2]Данные_УА!$A:$BF,42,0)</f>
        <v>0</v>
      </c>
      <c r="AM103" s="17">
        <f>VLOOKUP(A:A,[2]Данные_УА!$A:$BF,46,0)</f>
        <v>0</v>
      </c>
      <c r="AN103" s="17">
        <f>VLOOKUP(A:A,[2]Данные_УА!$A:$BF,50,0)</f>
        <v>0</v>
      </c>
      <c r="AO103" s="17">
        <f>VLOOKUP(A:A,[2]Данные_УА!$A:$BF,54,0)</f>
        <v>0</v>
      </c>
      <c r="AP103" s="18">
        <f>VLOOKUP(A:A,[2]Данные_УА!$A:$BF,58,0)</f>
        <v>0</v>
      </c>
      <c r="AQ103" s="19">
        <f>VLOOKUP($A:$A,'[3]данные ру ТС'!$A:$CZ,22,0)</f>
        <v>13</v>
      </c>
      <c r="AR103" s="19">
        <f>VLOOKUP($A:$A,'[3]данные ру ТС'!$A:$CZ,27,0)</f>
        <v>45</v>
      </c>
      <c r="AS103" s="19">
        <f>VLOOKUP($A:$A,'[3]данные ру ТС'!$A:$CZ,32,0)</f>
        <v>2688</v>
      </c>
      <c r="AT103" s="19">
        <f>VLOOKUP($A:$A,'[3]данные ру ТС'!$A:$CZ,33,0)</f>
        <v>2746</v>
      </c>
      <c r="AU103" s="19">
        <f>VLOOKUP($A:$A,'[3]данные ру ТС'!$A:$CZ,38,0)</f>
        <v>15</v>
      </c>
      <c r="AV103" s="19">
        <f>VLOOKUP($A:$A,'[3]данные ру ТС'!$A:$CZ,43,0)</f>
        <v>78</v>
      </c>
      <c r="AW103" s="19">
        <f>VLOOKUP($A:$A,'[3]данные ру ТС'!$A:$CZ,48,0)</f>
        <v>2808</v>
      </c>
      <c r="AX103" s="19">
        <f>VLOOKUP($A:$A,'[3]данные ру ТС'!$A:$CZ,49,0)</f>
        <v>2901</v>
      </c>
      <c r="AY103" s="19">
        <f>VLOOKUP($A:$A,'[3]данные ру ТС'!$A:$CZ,54,0)</f>
        <v>2</v>
      </c>
      <c r="AZ103" s="19">
        <f>VLOOKUP($A:$A,'[3]данные ру ТС'!$A:$CZ,59,0)</f>
        <v>119</v>
      </c>
      <c r="BA103" s="19">
        <f>VLOOKUP($A:$A,'[3]данные ру ТС'!$A:$CZ,64,0)</f>
        <v>2994</v>
      </c>
      <c r="BB103" s="19">
        <f>VLOOKUP($A:$A,'[3]данные ру ТС'!$A:$CZ,65,0)</f>
        <v>3115</v>
      </c>
      <c r="BC103" s="19">
        <f>VLOOKUP($A:$A,'[3]данные ру ТС'!$A:$CZ,78,0)</f>
        <v>0</v>
      </c>
      <c r="BD103" s="19">
        <f>VLOOKUP($A:$A,'[3]данные ру ТС'!$A:$CZ,83,0)</f>
        <v>17</v>
      </c>
      <c r="BE103" s="19">
        <f>VLOOKUP($A:$A,'[3]данные ру ТС'!$A:$CZ,88,0)</f>
        <v>501</v>
      </c>
      <c r="BF103" s="19">
        <f>VLOOKUP($A:$A,'[3]данные ру ТС'!$A:$CZ,89,0)</f>
        <v>518</v>
      </c>
      <c r="BG103" s="19">
        <f>VLOOKUP($A:$A,'[3]данные ру ТС'!$A:$FD,126,0)</f>
        <v>0</v>
      </c>
      <c r="BH103" s="19">
        <f>VLOOKUP($A:$A,'[3]данные ру ТС'!$A:$FD,127,0)</f>
        <v>0</v>
      </c>
      <c r="BI103" s="19">
        <f>VLOOKUP($A:$A,'[3]данные ру ТС'!$A:$FD,128,0)</f>
        <v>0</v>
      </c>
      <c r="BJ103" s="19">
        <f>VLOOKUP($A:$A,'[3]данные ру ТС'!$A:$FD,129,0)</f>
        <v>0</v>
      </c>
      <c r="BK103" s="19">
        <f>VLOOKUP($A:$A,'[3]данные ру ТС'!$A:$FD,142,0)</f>
        <v>30</v>
      </c>
      <c r="BL103" s="19">
        <f>VLOOKUP($A:$A,'[3]данные ру ТС'!$A:$FD,155,0)</f>
        <v>22</v>
      </c>
      <c r="BM103" s="19">
        <f>VLOOKUP($A:$A,'[3]данные ру ТС'!$A:$FW,168,0)</f>
        <v>1744</v>
      </c>
      <c r="BN103" s="19">
        <f>Таблица2[[#This Row],[ЛТС 2022 (факт)]]+Таблица2[[#This Row],[ПТС 2022 (факт)]]+Таблица2[[#This Row],[ГТС 2022 (факт)]]</f>
        <v>1796</v>
      </c>
      <c r="BO103" s="20">
        <f>VLOOKUP($A:$A,'[3]данные ру ФЛ'!$A:$DL,27,0)</f>
        <v>10063</v>
      </c>
      <c r="BP103" s="20">
        <f>VLOOKUP($A:$A,'[3]данные ру ФЛ'!$A:$DL,40,0)</f>
        <v>11028</v>
      </c>
      <c r="BQ103" s="20">
        <f>VLOOKUP($A:$A,'[3]данные ру ФЛ'!$A:$DL,53,0)</f>
        <v>11559</v>
      </c>
      <c r="BR103" s="20">
        <f>VLOOKUP($A:$A,'[3]данные ру ФЛ'!$A:$DL,74,0)</f>
        <v>1789</v>
      </c>
      <c r="BS103" s="20">
        <f>VLOOKUP($A:$A,'[3]данные ру ФЛ'!$A:$DL,95,0)</f>
        <v>0</v>
      </c>
      <c r="BT103" s="20">
        <f>VLOOKUP($A:$A,'[3]данные ру ФЛ'!$A:$DL,116,0)</f>
        <v>5678</v>
      </c>
      <c r="BU103" s="21">
        <f>VLOOKUP($A:$A,'[3]данные ру Грузы'!$A:$CR,31,0)</f>
        <v>14.174000000000001</v>
      </c>
      <c r="BV103" s="21">
        <f>VLOOKUP($A:$A,'[3]данные ру Грузы'!$A:$CR,44,0)</f>
        <v>7539.4970000000003</v>
      </c>
      <c r="BW103" s="21">
        <f>VLOOKUP($A:$A,'[3]данные ру Грузы'!$A:$CR,57,0)</f>
        <v>9.879999999999999</v>
      </c>
      <c r="BX103" s="21">
        <f>VLOOKUP($A:$A,'[3]данные ру Грузы'!$A:$CR,70,0)</f>
        <v>0</v>
      </c>
      <c r="BY103" s="21">
        <f>VLOOKUP($A:$A,'[3]данные ру Грузы'!$A:$CR,83,0)</f>
        <v>0</v>
      </c>
      <c r="BZ103" s="21">
        <f>VLOOKUP($A:$A,'[3]данные ру Грузы'!$A:$CR,96,0)</f>
        <v>154.25399999999999</v>
      </c>
      <c r="CA103" s="22" t="str">
        <f>VLOOKUP(A:A,[2]Данные_УА!$A:$BO,60,0)</f>
        <v>да</v>
      </c>
      <c r="CB103" s="23" t="str">
        <f>VLOOKUP(A:A,[2]Данные_УА!$A:$BO,61,0)</f>
        <v>да</v>
      </c>
      <c r="CC103" s="23" t="str">
        <f>VLOOKUP(A:A,[2]Данные_УА!$A:$BO,62,0)</f>
        <v>да</v>
      </c>
      <c r="CD103" s="23" t="str">
        <f>VLOOKUP(A:A,[2]Данные_УА!$A:$BO,63,0)</f>
        <v>да</v>
      </c>
      <c r="CE103" s="23" t="str">
        <f>VLOOKUP(A:A,[2]Данные_УА!$A:$BO,64,0)</f>
        <v>да</v>
      </c>
      <c r="CF103" s="23" t="str">
        <f>VLOOKUP(A:A,[2]Данные_УА!$A:$BO,65,0)</f>
        <v>нет</v>
      </c>
    </row>
    <row r="104" spans="1:84" s="12" customFormat="1" ht="11.25" x14ac:dyDescent="0.2">
      <c r="A104" s="12" t="s">
        <v>334</v>
      </c>
      <c r="B104" s="12" t="str">
        <f>VLOOKUP(A:A,[1]Перечень_ПП!$A:$X,3,0)</f>
        <v>Центральный аппарат</v>
      </c>
      <c r="C104" s="13" t="str">
        <f>VLOOKUP(A:A,[1]Перечень_ПП!$A:$X,4,0)</f>
        <v>ВПП</v>
      </c>
      <c r="D104" s="13" t="str">
        <f>VLOOKUP(A:A,[1]Перечень_ПП!$A:$X,5,0)</f>
        <v>ВПП</v>
      </c>
      <c r="E104" s="12" t="str">
        <f>VLOOKUP(A:A,[1]Перечень_ПП!$A:$X,6,0)</f>
        <v>Жуковский</v>
      </c>
      <c r="F104" s="12" t="str">
        <f>VLOOKUP(A:A,[1]Перечень_ПП!$A:$X,23,0)</f>
        <v>установлен</v>
      </c>
      <c r="G104" s="13" t="str">
        <f>VLOOKUP(A:A,[1]Перечень_ПП!$A:$X,21,0)</f>
        <v>да</v>
      </c>
      <c r="H104" s="13" t="s">
        <v>524</v>
      </c>
      <c r="I104" s="14" t="str">
        <f>VLOOKUP(A:A,[1]Перечень_ПП!$A:$X,22,0)</f>
        <v>функционирует</v>
      </c>
      <c r="J104" s="15" t="str">
        <f>VLOOKUP(A:A,[2]Данные_УА!$A:$BF,24,0)</f>
        <v>круглосуточно</v>
      </c>
      <c r="K104" s="13" t="str">
        <f>VLOOKUP(A:A,[1]Перечень_ПП!$A:$X,7,0)</f>
        <v>воздушный</v>
      </c>
      <c r="L104" s="13" t="str">
        <f>VLOOKUP(A:A,[1]Перечень_ПП!$A:$X,8,0)</f>
        <v>не определен</v>
      </c>
      <c r="M104" s="13" t="str">
        <f>VLOOKUP(A:A,[1]Перечень_ПП!$A:$X,9,0)</f>
        <v>грузо-пассажирский</v>
      </c>
      <c r="N104" s="13" t="str">
        <f>VLOOKUP(A:A,[1]Перечень_ПП!$A:$X,10,0)</f>
        <v>постоянный</v>
      </c>
      <c r="O104" s="13" t="str">
        <f>VLOOKUP(A:A,[1]Перечень_ПП!$A:$X,11,0)</f>
        <v>многосторонний</v>
      </c>
      <c r="P104" s="13" t="str">
        <f>VLOOKUP(A:A,[1]Перечень_ПП!$A:$X,12,0)</f>
        <v>не определен</v>
      </c>
      <c r="Q104" s="13" t="str">
        <f>VLOOKUP(A:A,[1]Перечень_ПП!$A:$X,13,0)</f>
        <v>нет</v>
      </c>
      <c r="R104" s="13" t="str">
        <f>VLOOKUP(A:A,[1]Перечень_ПП!$A:$X,14,0)</f>
        <v>да</v>
      </c>
      <c r="S104" s="13" t="str">
        <f>VLOOKUP(A:A,[1]Перечень_ПП!$A:$X,15,0)</f>
        <v>нет</v>
      </c>
      <c r="T104" s="13" t="str">
        <f>VLOOKUP(A:A,[1]Перечень_ПП!$A:$X,16,0)</f>
        <v>не применимо</v>
      </c>
      <c r="U104" s="12" t="str">
        <f>VLOOKUP(A:A,[1]Перечень_ПП!$A:$X,17,0)</f>
        <v>не применимо</v>
      </c>
      <c r="V104" s="13" t="str">
        <f>VLOOKUP(A:A,[1]Перечень_ПП!$A:$X,18,0)</f>
        <v>ЦФО</v>
      </c>
      <c r="W104" s="12" t="str">
        <f>VLOOKUP(A:A,[1]Перечень_ПП!$A:$X,19,0)</f>
        <v>Московская область</v>
      </c>
      <c r="X104" s="14" t="str">
        <f>VLOOKUP(A:A,[1]Перечень_ПП!$A:$X,20,0)</f>
        <v>Московская область, г. Жуковский, ул. Наркомвод, д. 3, территория аэропорта Жуковский</v>
      </c>
      <c r="Y104" s="14">
        <f>VLOOKUP(A:A,[2]ДОРОГИ!$A:$BX,24,0)</f>
        <v>0</v>
      </c>
      <c r="Z104" s="14">
        <f>VLOOKUP(A:A,[2]ДОРОГИ!$A:$BX,25,0)</f>
        <v>0</v>
      </c>
      <c r="AA104" s="16" t="str">
        <f>VLOOKUP($A:$A,'[3]данные ру Грузы'!$A:$CC,10,0)</f>
        <v>Группа С</v>
      </c>
      <c r="AB104" s="16">
        <f>VLOOKUP($A:$A,'[3]данные ру Грузы'!$A:$CC,11,0)</f>
        <v>191</v>
      </c>
      <c r="AC104" s="16" t="str">
        <f>VLOOKUP($A:$A,'[3]данные ру Грузы'!$A:$CC,13,0)</f>
        <v>Не является признаком отнесения к МТК</v>
      </c>
      <c r="AD104" s="16" t="str">
        <f>VLOOKUP($A:$A,'[3]данные ру Грузы'!$A:$CC,12,0)</f>
        <v>Не является признаком отнесения к МТК</v>
      </c>
      <c r="AE104" s="16">
        <f>VLOOKUP(A:A,[2]Данные_УА!$A:$BF,37,0)</f>
        <v>0</v>
      </c>
      <c r="AF104" s="16">
        <f>VLOOKUP(A:A,[2]Данные_УА!$A:$BF,41,0)</f>
        <v>0</v>
      </c>
      <c r="AG104" s="16">
        <f>VLOOKUP(A:A,[2]Данные_УА!$A:$BF,45,0)</f>
        <v>0</v>
      </c>
      <c r="AH104" s="16">
        <f>VLOOKUP(A:A,[2]Данные_УА!$A:$BF,49,0)</f>
        <v>0</v>
      </c>
      <c r="AI104" s="16">
        <f>VLOOKUP(A:A,[2]Данные_УА!$A:$BF,53,0)</f>
        <v>2740</v>
      </c>
      <c r="AJ104" s="16">
        <f>VLOOKUP(A:A,[2]Данные_УА!$A:$BF,57,0)</f>
        <v>0</v>
      </c>
      <c r="AK104" s="17">
        <f>VLOOKUP(A:A,[2]Данные_УА!$A:$BF,38,0)</f>
        <v>0</v>
      </c>
      <c r="AL104" s="17">
        <f>VLOOKUP(A:A,[2]Данные_УА!$A:$BF,42,0)</f>
        <v>0</v>
      </c>
      <c r="AM104" s="17">
        <f>VLOOKUP(A:A,[2]Данные_УА!$A:$BF,46,0)</f>
        <v>0</v>
      </c>
      <c r="AN104" s="17">
        <f>VLOOKUP(A:A,[2]Данные_УА!$A:$BF,50,0)</f>
        <v>0</v>
      </c>
      <c r="AO104" s="17">
        <f>VLOOKUP(A:A,[2]Данные_УА!$A:$BF,54,0)</f>
        <v>1000100</v>
      </c>
      <c r="AP104" s="18">
        <f>VLOOKUP(A:A,[2]Данные_УА!$A:$BF,58,0)</f>
        <v>0</v>
      </c>
      <c r="AQ104" s="19">
        <f>VLOOKUP($A:$A,'[3]данные ру ТС'!$A:$CZ,22,0)</f>
        <v>100</v>
      </c>
      <c r="AR104" s="19">
        <f>VLOOKUP($A:$A,'[3]данные ру ТС'!$A:$CZ,27,0)</f>
        <v>2869</v>
      </c>
      <c r="AS104" s="19">
        <f>VLOOKUP($A:$A,'[3]данные ру ТС'!$A:$CZ,32,0)</f>
        <v>0</v>
      </c>
      <c r="AT104" s="19">
        <f>VLOOKUP($A:$A,'[3]данные ру ТС'!$A:$CZ,33,0)</f>
        <v>2969</v>
      </c>
      <c r="AU104" s="19">
        <f>VLOOKUP($A:$A,'[3]данные ру ТС'!$A:$CZ,38,0)</f>
        <v>133</v>
      </c>
      <c r="AV104" s="19">
        <f>VLOOKUP($A:$A,'[3]данные ру ТС'!$A:$CZ,43,0)</f>
        <v>6521</v>
      </c>
      <c r="AW104" s="19">
        <f>VLOOKUP($A:$A,'[3]данные ру ТС'!$A:$CZ,48,0)</f>
        <v>0</v>
      </c>
      <c r="AX104" s="19">
        <f>VLOOKUP($A:$A,'[3]данные ру ТС'!$A:$CZ,49,0)</f>
        <v>6654</v>
      </c>
      <c r="AY104" s="19">
        <f>VLOOKUP($A:$A,'[3]данные ру ТС'!$A:$CZ,54,0)</f>
        <v>235</v>
      </c>
      <c r="AZ104" s="19">
        <f>VLOOKUP($A:$A,'[3]данные ру ТС'!$A:$CZ,59,0)</f>
        <v>7983</v>
      </c>
      <c r="BA104" s="19">
        <f>VLOOKUP($A:$A,'[3]данные ру ТС'!$A:$CZ,64,0)</f>
        <v>0</v>
      </c>
      <c r="BB104" s="19">
        <f>VLOOKUP($A:$A,'[3]данные ру ТС'!$A:$CZ,65,0)</f>
        <v>8218</v>
      </c>
      <c r="BC104" s="19">
        <f>VLOOKUP($A:$A,'[3]данные ру ТС'!$A:$CZ,78,0)</f>
        <v>331</v>
      </c>
      <c r="BD104" s="19">
        <f>VLOOKUP($A:$A,'[3]данные ру ТС'!$A:$CZ,83,0)</f>
        <v>2144</v>
      </c>
      <c r="BE104" s="19">
        <f>VLOOKUP($A:$A,'[3]данные ру ТС'!$A:$CZ,88,0)</f>
        <v>0</v>
      </c>
      <c r="BF104" s="19">
        <f>VLOOKUP($A:$A,'[3]данные ру ТС'!$A:$CZ,89,0)</f>
        <v>2475</v>
      </c>
      <c r="BG104" s="19">
        <f>VLOOKUP($A:$A,'[3]данные ру ТС'!$A:$FD,126,0)</f>
        <v>756</v>
      </c>
      <c r="BH104" s="19">
        <f>VLOOKUP($A:$A,'[3]данные ру ТС'!$A:$FD,127,0)</f>
        <v>3574</v>
      </c>
      <c r="BI104" s="19">
        <f>VLOOKUP($A:$A,'[3]данные ру ТС'!$A:$FD,128,0)</f>
        <v>0</v>
      </c>
      <c r="BJ104" s="19">
        <f>VLOOKUP($A:$A,'[3]данные ру ТС'!$A:$FD,129,0)</f>
        <v>4330</v>
      </c>
      <c r="BK104" s="19">
        <f>VLOOKUP($A:$A,'[3]данные ру ТС'!$A:$FD,142,0)</f>
        <v>396</v>
      </c>
      <c r="BL104" s="19">
        <f>VLOOKUP($A:$A,'[3]данные ру ТС'!$A:$FD,155,0)</f>
        <v>8050</v>
      </c>
      <c r="BM104" s="19">
        <f>VLOOKUP($A:$A,'[3]данные ру ТС'!$A:$FW,168,0)</f>
        <v>0</v>
      </c>
      <c r="BN104" s="19">
        <f>Таблица2[[#This Row],[ЛТС 2022 (факт)]]+Таблица2[[#This Row],[ПТС 2022 (факт)]]+Таблица2[[#This Row],[ГТС 2022 (факт)]]</f>
        <v>8446</v>
      </c>
      <c r="BO104" s="20">
        <f>VLOOKUP($A:$A,'[3]данные ру ФЛ'!$A:$DL,27,0)</f>
        <v>335417</v>
      </c>
      <c r="BP104" s="20">
        <f>VLOOKUP($A:$A,'[3]данные ру ФЛ'!$A:$DL,40,0)</f>
        <v>965553</v>
      </c>
      <c r="BQ104" s="20">
        <f>VLOOKUP($A:$A,'[3]данные ру ФЛ'!$A:$DL,53,0)</f>
        <v>1120733</v>
      </c>
      <c r="BR104" s="20">
        <f>VLOOKUP($A:$A,'[3]данные ру ФЛ'!$A:$DL,74,0)</f>
        <v>300108</v>
      </c>
      <c r="BS104" s="20">
        <f>VLOOKUP($A:$A,'[3]данные ру ФЛ'!$A:$DL,95,0)</f>
        <v>600685</v>
      </c>
      <c r="BT104" s="20">
        <f>VLOOKUP($A:$A,'[3]данные ру ФЛ'!$A:$DL,116,0)</f>
        <v>1489219</v>
      </c>
      <c r="BU104" s="21">
        <f>VLOOKUP($A:$A,'[3]данные ру Грузы'!$A:$CR,31,0)</f>
        <v>2035.94</v>
      </c>
      <c r="BV104" s="21">
        <f>VLOOKUP($A:$A,'[3]данные ру Грузы'!$A:$CR,44,0)</f>
        <v>1832.08</v>
      </c>
      <c r="BW104" s="21">
        <f>VLOOKUP($A:$A,'[3]данные ру Грузы'!$A:$CR,57,0)</f>
        <v>1861.87</v>
      </c>
      <c r="BX104" s="21">
        <f>VLOOKUP($A:$A,'[3]данные ру Грузы'!$A:$CR,70,0)</f>
        <v>2374.8999999999996</v>
      </c>
      <c r="BY104" s="21">
        <f>VLOOKUP($A:$A,'[3]данные ру Грузы'!$A:$CR,83,0)</f>
        <v>6708.7899999999991</v>
      </c>
      <c r="BZ104" s="21">
        <f>VLOOKUP($A:$A,'[3]данные ру Грузы'!$A:$CR,96,0)</f>
        <v>4667.99</v>
      </c>
      <c r="CA104" s="22" t="str">
        <f>VLOOKUP(A:A,[2]Данные_УА!$A:$BO,60,0)</f>
        <v>да</v>
      </c>
      <c r="CB104" s="23" t="str">
        <f>VLOOKUP(A:A,[2]Данные_УА!$A:$BO,61,0)</f>
        <v>да</v>
      </c>
      <c r="CC104" s="23" t="str">
        <f>VLOOKUP(A:A,[2]Данные_УА!$A:$BO,62,0)</f>
        <v>да</v>
      </c>
      <c r="CD104" s="23" t="str">
        <f>VLOOKUP(A:A,[2]Данные_УА!$A:$BO,63,0)</f>
        <v>да</v>
      </c>
      <c r="CE104" s="23" t="str">
        <f>VLOOKUP(A:A,[2]Данные_УА!$A:$BO,64,0)</f>
        <v>да</v>
      </c>
      <c r="CF104" s="23" t="str">
        <f>VLOOKUP(A:A,[2]Данные_УА!$A:$BO,65,0)</f>
        <v>нет</v>
      </c>
    </row>
    <row r="105" spans="1:84" s="12" customFormat="1" ht="11.25" x14ac:dyDescent="0.2">
      <c r="A105" s="12" t="s">
        <v>349</v>
      </c>
      <c r="B105" s="12" t="str">
        <f>VLOOKUP(A:A,[1]Перечень_ПП!$A:$X,3,0)</f>
        <v>Читинский</v>
      </c>
      <c r="C105" s="13" t="str">
        <f>VLOOKUP(A:A,[1]Перечень_ПП!$A:$X,4,0)</f>
        <v>АПП</v>
      </c>
      <c r="D105" s="13" t="str">
        <f>VLOOKUP(A:A,[1]Перечень_ПП!$A:$X,5,0)</f>
        <v>МАПП</v>
      </c>
      <c r="E105" s="12" t="str">
        <f>VLOOKUP(A:A,[1]Перечень_ПП!$A:$X,6,0)</f>
        <v>Забайкальск</v>
      </c>
      <c r="F105" s="12" t="str">
        <f>VLOOKUP(A:A,[1]Перечень_ПП!$A:$X,23,0)</f>
        <v>установлен</v>
      </c>
      <c r="G105" s="13" t="str">
        <f>VLOOKUP(A:A,[1]Перечень_ПП!$A:$X,21,0)</f>
        <v>да</v>
      </c>
      <c r="H105" s="13" t="s">
        <v>523</v>
      </c>
      <c r="I105" s="14" t="str">
        <f>VLOOKUP(A:A,[1]Перечень_ПП!$A:$X,22,0)</f>
        <v>функционирует</v>
      </c>
      <c r="J105" s="15" t="str">
        <f>VLOOKUP(A:A,[2]Данные_УА!$A:$BF,24,0)</f>
        <v>круглосуточно</v>
      </c>
      <c r="K105" s="13" t="str">
        <f>VLOOKUP(A:A,[1]Перечень_ПП!$A:$X,7,0)</f>
        <v>автомобильный</v>
      </c>
      <c r="L105" s="13" t="str">
        <f>VLOOKUP(A:A,[1]Перечень_ПП!$A:$X,8,0)</f>
        <v>не определен</v>
      </c>
      <c r="M105" s="13" t="str">
        <f>VLOOKUP(A:A,[1]Перечень_ПП!$A:$X,9,0)</f>
        <v>грузо-пассажирский</v>
      </c>
      <c r="N105" s="13" t="str">
        <f>VLOOKUP(A:A,[1]Перечень_ПП!$A:$X,10,0)</f>
        <v>постоянный</v>
      </c>
      <c r="O105" s="13" t="str">
        <f>VLOOKUP(A:A,[1]Перечень_ПП!$A:$X,11,0)</f>
        <v>многосторонний</v>
      </c>
      <c r="P105" s="13" t="str">
        <f>VLOOKUP(A:A,[1]Перечень_ПП!$A:$X,12,0)</f>
        <v>не определен</v>
      </c>
      <c r="Q105" s="13" t="str">
        <f>VLOOKUP(A:A,[1]Перечень_ПП!$A:$X,13,0)</f>
        <v>да</v>
      </c>
      <c r="R105" s="13" t="str">
        <f>VLOOKUP(A:A,[1]Перечень_ПП!$A:$X,14,0)</f>
        <v>да</v>
      </c>
      <c r="S105" s="13" t="str">
        <f>VLOOKUP(A:A,[1]Перечень_ПП!$A:$X,15,0)</f>
        <v>да</v>
      </c>
      <c r="T105" s="13" t="str">
        <f>VLOOKUP(A:A,[1]Перечень_ПП!$A:$X,16,0)</f>
        <v>Китайская Народная Республика</v>
      </c>
      <c r="U105" s="12" t="str">
        <f>VLOOKUP(A:A,[1]Перечень_ПП!$A:$X,17,0)</f>
        <v>Маньчжурия</v>
      </c>
      <c r="V105" s="13" t="str">
        <f>VLOOKUP(A:A,[1]Перечень_ПП!$A:$X,18,0)</f>
        <v>ДФО</v>
      </c>
      <c r="W105" s="12" t="str">
        <f>VLOOKUP(A:A,[1]Перечень_ПП!$A:$X,19,0)</f>
        <v>Забайкальский край</v>
      </c>
      <c r="X105" s="14" t="str">
        <f>VLOOKUP(A:A,[1]Перечень_ПП!$A:$X,20,0)</f>
        <v>Забайкальский край, пгт. Забайкальск, МАПП Забайкальск</v>
      </c>
      <c r="Y105" s="14" t="str">
        <f>VLOOKUP(A:A,[2]ДОРОГИ!$A:$BX,24,0)</f>
        <v>федеральная</v>
      </c>
      <c r="Z105" s="14" t="str">
        <f>VLOOKUP(A:A,[2]ДОРОГИ!$A:$BX,25,0)</f>
        <v>А-350</v>
      </c>
      <c r="AA105" s="16" t="str">
        <f>VLOOKUP($A:$A,'[3]данные ру Грузы'!$A:$CC,10,0)</f>
        <v>Группа А</v>
      </c>
      <c r="AB105" s="16">
        <f>VLOOKUP($A:$A,'[3]данные ру Грузы'!$A:$CC,11,0)</f>
        <v>16</v>
      </c>
      <c r="AC105" s="16" t="str">
        <f>VLOOKUP($A:$A,'[3]данные ру Грузы'!$A:$CC,13,0)</f>
        <v>РК (сухопутный)</v>
      </c>
      <c r="AD105" s="16" t="str">
        <f>VLOOKUP($A:$A,'[3]данные ру Грузы'!$A:$CC,12,0)</f>
        <v>Восток</v>
      </c>
      <c r="AE105" s="16">
        <f>VLOOKUP(A:A,[2]Данные_УА!$A:$BF,37,0)</f>
        <v>280</v>
      </c>
      <c r="AF105" s="16">
        <f>VLOOKUP(A:A,[2]Данные_УА!$A:$BF,41,0)</f>
        <v>160</v>
      </c>
      <c r="AG105" s="16">
        <f>VLOOKUP(A:A,[2]Данные_УА!$A:$BF,45,0)</f>
        <v>0</v>
      </c>
      <c r="AH105" s="16">
        <f>VLOOKUP(A:A,[2]Данные_УА!$A:$BF,49,0)</f>
        <v>440</v>
      </c>
      <c r="AI105" s="16">
        <f>VLOOKUP(A:A,[2]Данные_УА!$A:$BF,53,0)</f>
        <v>5000</v>
      </c>
      <c r="AJ105" s="16">
        <f>VLOOKUP(A:A,[2]Данные_УА!$A:$BF,57,0)</f>
        <v>0</v>
      </c>
      <c r="AK105" s="17">
        <f>VLOOKUP(A:A,[2]Данные_УА!$A:$BF,38,0)</f>
        <v>102200</v>
      </c>
      <c r="AL105" s="17">
        <f>VLOOKUP(A:A,[2]Данные_УА!$A:$BF,42,0)</f>
        <v>58400</v>
      </c>
      <c r="AM105" s="17">
        <f>VLOOKUP(A:A,[2]Данные_УА!$A:$BF,46,0)</f>
        <v>0</v>
      </c>
      <c r="AN105" s="17">
        <f>VLOOKUP(A:A,[2]Данные_УА!$A:$BF,50,0)</f>
        <v>160600</v>
      </c>
      <c r="AO105" s="17">
        <f>VLOOKUP(A:A,[2]Данные_УА!$A:$BF,54,0)</f>
        <v>1825000</v>
      </c>
      <c r="AP105" s="18">
        <f>VLOOKUP(A:A,[2]Данные_УА!$A:$BF,58,0)</f>
        <v>0</v>
      </c>
      <c r="AQ105" s="19">
        <f>VLOOKUP($A:$A,'[3]данные ру ТС'!$A:$CZ,22,0)</f>
        <v>62551</v>
      </c>
      <c r="AR105" s="19">
        <f>VLOOKUP($A:$A,'[3]данные ру ТС'!$A:$CZ,27,0)</f>
        <v>48126</v>
      </c>
      <c r="AS105" s="19">
        <f>VLOOKUP($A:$A,'[3]данные ру ТС'!$A:$CZ,32,0)</f>
        <v>82648</v>
      </c>
      <c r="AT105" s="19">
        <f>VLOOKUP($A:$A,'[3]данные ру ТС'!$A:$CZ,33,0)</f>
        <v>193325</v>
      </c>
      <c r="AU105" s="19">
        <f>VLOOKUP($A:$A,'[3]данные ру ТС'!$A:$CZ,38,0)</f>
        <v>69423</v>
      </c>
      <c r="AV105" s="19">
        <f>VLOOKUP($A:$A,'[3]данные ру ТС'!$A:$CZ,43,0)</f>
        <v>51534</v>
      </c>
      <c r="AW105" s="19">
        <f>VLOOKUP($A:$A,'[3]данные ру ТС'!$A:$CZ,48,0)</f>
        <v>81922</v>
      </c>
      <c r="AX105" s="19">
        <f>VLOOKUP($A:$A,'[3]данные ру ТС'!$A:$CZ,49,0)</f>
        <v>202879</v>
      </c>
      <c r="AY105" s="19">
        <f>VLOOKUP($A:$A,'[3]данные ру ТС'!$A:$CZ,54,0)</f>
        <v>67970</v>
      </c>
      <c r="AZ105" s="19">
        <f>VLOOKUP($A:$A,'[3]данные ру ТС'!$A:$CZ,59,0)</f>
        <v>59803</v>
      </c>
      <c r="BA105" s="19">
        <f>VLOOKUP($A:$A,'[3]данные ру ТС'!$A:$CZ,64,0)</f>
        <v>67439</v>
      </c>
      <c r="BB105" s="19">
        <f>VLOOKUP($A:$A,'[3]данные ру ТС'!$A:$CZ,65,0)</f>
        <v>195212</v>
      </c>
      <c r="BC105" s="19">
        <f>VLOOKUP($A:$A,'[3]данные ру ТС'!$A:$CZ,78,0)</f>
        <v>28120</v>
      </c>
      <c r="BD105" s="19">
        <f>VLOOKUP($A:$A,'[3]данные ру ТС'!$A:$CZ,83,0)</f>
        <v>4200</v>
      </c>
      <c r="BE105" s="19">
        <f>VLOOKUP($A:$A,'[3]данные ру ТС'!$A:$CZ,88,0)</f>
        <v>4191</v>
      </c>
      <c r="BF105" s="19">
        <f>VLOOKUP($A:$A,'[3]данные ру ТС'!$A:$CZ,89,0)</f>
        <v>36511</v>
      </c>
      <c r="BG105" s="19">
        <f>VLOOKUP($A:$A,'[3]данные ру ТС'!$A:$FD,126,0)</f>
        <v>79479</v>
      </c>
      <c r="BH105" s="19">
        <f>VLOOKUP($A:$A,'[3]данные ру ТС'!$A:$FD,127,0)</f>
        <v>0</v>
      </c>
      <c r="BI105" s="19">
        <f>VLOOKUP($A:$A,'[3]данные ру ТС'!$A:$FD,128,0)</f>
        <v>0</v>
      </c>
      <c r="BJ105" s="19">
        <f>VLOOKUP($A:$A,'[3]данные ру ТС'!$A:$FD,129,0)</f>
        <v>79479</v>
      </c>
      <c r="BK105" s="19">
        <f>VLOOKUP($A:$A,'[3]данные ру ТС'!$A:$FD,142,0)</f>
        <v>78771</v>
      </c>
      <c r="BL105" s="19">
        <f>VLOOKUP($A:$A,'[3]данные ру ТС'!$A:$FD,155,0)</f>
        <v>556</v>
      </c>
      <c r="BM105" s="19">
        <f>VLOOKUP($A:$A,'[3]данные ру ТС'!$A:$FW,168,0)</f>
        <v>74</v>
      </c>
      <c r="BN105" s="19">
        <f>Таблица2[[#This Row],[ЛТС 2022 (факт)]]+Таблица2[[#This Row],[ПТС 2022 (факт)]]+Таблица2[[#This Row],[ГТС 2022 (факт)]]</f>
        <v>79401</v>
      </c>
      <c r="BO105" s="20">
        <f>VLOOKUP($A:$A,'[3]данные ру ФЛ'!$A:$DL,27,0)</f>
        <v>1767368</v>
      </c>
      <c r="BP105" s="20">
        <f>VLOOKUP($A:$A,'[3]данные ру ФЛ'!$A:$DL,40,0)</f>
        <v>1783075</v>
      </c>
      <c r="BQ105" s="20">
        <f>VLOOKUP($A:$A,'[3]данные ру ФЛ'!$A:$DL,53,0)</f>
        <v>1839366</v>
      </c>
      <c r="BR105" s="20">
        <f>VLOOKUP($A:$A,'[3]данные ру ФЛ'!$A:$DL,74,0)</f>
        <v>137778</v>
      </c>
      <c r="BS105" s="20">
        <f>VLOOKUP($A:$A,'[3]данные ру ФЛ'!$A:$DL,95,0)</f>
        <v>86456</v>
      </c>
      <c r="BT105" s="20">
        <f>VLOOKUP($A:$A,'[3]данные ру ФЛ'!$A:$DL,116,0)</f>
        <v>99799</v>
      </c>
      <c r="BU105" s="21">
        <f>VLOOKUP($A:$A,'[3]данные ру Грузы'!$A:$CR,31,0)</f>
        <v>828809.23453000002</v>
      </c>
      <c r="BV105" s="21">
        <f>VLOOKUP($A:$A,'[3]данные ру Грузы'!$A:$CR,44,0)</f>
        <v>978046.37945999985</v>
      </c>
      <c r="BW105" s="21">
        <f>VLOOKUP($A:$A,'[3]данные ру Грузы'!$A:$CR,57,0)</f>
        <v>2572741.7420000001</v>
      </c>
      <c r="BX105" s="21">
        <f>VLOOKUP($A:$A,'[3]данные ру Грузы'!$A:$CR,70,0)</f>
        <v>335348.26800000004</v>
      </c>
      <c r="BY105" s="21">
        <f>VLOOKUP($A:$A,'[3]данные ру Грузы'!$A:$CR,83,0)</f>
        <v>407336.56</v>
      </c>
      <c r="BZ105" s="21">
        <f>VLOOKUP($A:$A,'[3]данные ру Грузы'!$A:$CR,96,0)</f>
        <v>639201.02</v>
      </c>
      <c r="CA105" s="22" t="str">
        <f>VLOOKUP(A:A,[2]Данные_УА!$A:$BO,60,0)</f>
        <v>да</v>
      </c>
      <c r="CB105" s="23" t="str">
        <f>VLOOKUP(A:A,[2]Данные_УА!$A:$BO,61,0)</f>
        <v>да</v>
      </c>
      <c r="CC105" s="23" t="str">
        <f>VLOOKUP(A:A,[2]Данные_УА!$A:$BO,62,0)</f>
        <v>да</v>
      </c>
      <c r="CD105" s="23" t="str">
        <f>VLOOKUP(A:A,[2]Данные_УА!$A:$BO,63,0)</f>
        <v>да</v>
      </c>
      <c r="CE105" s="23" t="str">
        <f>VLOOKUP(A:A,[2]Данные_УА!$A:$BO,64,0)</f>
        <v>да</v>
      </c>
      <c r="CF105" s="23" t="str">
        <f>VLOOKUP(A:A,[2]Данные_УА!$A:$BO,65,0)</f>
        <v>нет</v>
      </c>
    </row>
    <row r="106" spans="1:84" s="12" customFormat="1" ht="11.25" x14ac:dyDescent="0.2">
      <c r="A106" s="12" t="s">
        <v>356</v>
      </c>
      <c r="B106" s="12" t="str">
        <f>VLOOKUP(A:A,[1]Перечень_ПП!$A:$X,3,0)</f>
        <v>Читинский</v>
      </c>
      <c r="C106" s="13" t="str">
        <f>VLOOKUP(A:A,[1]Перечень_ПП!$A:$X,4,0)</f>
        <v>ЖДПП</v>
      </c>
      <c r="D106" s="13" t="str">
        <f>VLOOKUP(A:A,[1]Перечень_ПП!$A:$X,5,0)</f>
        <v>ЖДПП</v>
      </c>
      <c r="E106" s="12" t="str">
        <f>VLOOKUP(A:A,[1]Перечень_ПП!$A:$X,6,0)</f>
        <v>Забайкальск</v>
      </c>
      <c r="F106" s="12" t="str">
        <f>VLOOKUP(A:A,[1]Перечень_ПП!$A:$X,23,0)</f>
        <v>установлен</v>
      </c>
      <c r="G106" s="13" t="str">
        <f>VLOOKUP(A:A,[1]Перечень_ПП!$A:$X,21,0)</f>
        <v>да</v>
      </c>
      <c r="H106" s="13" t="s">
        <v>523</v>
      </c>
      <c r="I106" s="14" t="str">
        <f>VLOOKUP(A:A,[1]Перечень_ПП!$A:$X,22,0)</f>
        <v>функционирует</v>
      </c>
      <c r="J106" s="15" t="str">
        <f>VLOOKUP(A:A,[2]Данные_УА!$A:$BF,24,0)</f>
        <v>круглосуточно</v>
      </c>
      <c r="K106" s="13" t="str">
        <f>VLOOKUP(A:A,[1]Перечень_ПП!$A:$X,7,0)</f>
        <v>железнодорожный</v>
      </c>
      <c r="L106" s="13" t="str">
        <f>VLOOKUP(A:A,[1]Перечень_ПП!$A:$X,8,0)</f>
        <v>не определен</v>
      </c>
      <c r="M106" s="13" t="str">
        <f>VLOOKUP(A:A,[1]Перечень_ПП!$A:$X,9,0)</f>
        <v>грузо-пассажирский</v>
      </c>
      <c r="N106" s="13" t="str">
        <f>VLOOKUP(A:A,[1]Перечень_ПП!$A:$X,10,0)</f>
        <v>постоянный</v>
      </c>
      <c r="O106" s="13" t="str">
        <f>VLOOKUP(A:A,[1]Перечень_ПП!$A:$X,11,0)</f>
        <v>многосторонний</v>
      </c>
      <c r="P106" s="13" t="str">
        <f>VLOOKUP(A:A,[1]Перечень_ПП!$A:$X,12,0)</f>
        <v>не определен</v>
      </c>
      <c r="Q106" s="13" t="str">
        <f>VLOOKUP(A:A,[1]Перечень_ПП!$A:$X,13,0)</f>
        <v>да</v>
      </c>
      <c r="R106" s="13" t="str">
        <f>VLOOKUP(A:A,[1]Перечень_ПП!$A:$X,14,0)</f>
        <v>да</v>
      </c>
      <c r="S106" s="13" t="str">
        <f>VLOOKUP(A:A,[1]Перечень_ПП!$A:$X,15,0)</f>
        <v>да</v>
      </c>
      <c r="T106" s="13" t="str">
        <f>VLOOKUP(A:A,[1]Перечень_ПП!$A:$X,16,0)</f>
        <v>Китайская Народная Республика</v>
      </c>
      <c r="U106" s="12" t="str">
        <f>VLOOKUP(A:A,[1]Перечень_ПП!$A:$X,17,0)</f>
        <v>Маньчжурия</v>
      </c>
      <c r="V106" s="13" t="str">
        <f>VLOOKUP(A:A,[1]Перечень_ПП!$A:$X,18,0)</f>
        <v>ДФО</v>
      </c>
      <c r="W106" s="12" t="str">
        <f>VLOOKUP(A:A,[1]Перечень_ПП!$A:$X,19,0)</f>
        <v>Забайкальский край</v>
      </c>
      <c r="X106" s="14" t="str">
        <f>VLOOKUP(A:A,[1]Перечень_ПП!$A:$X,20,0)</f>
        <v>Забайкальский край, пгт. Забайкальск, ул. Железнодорожная, д. 1</v>
      </c>
      <c r="Y106" s="14">
        <f>VLOOKUP(A:A,[2]ДОРОГИ!$A:$BX,24,0)</f>
        <v>0</v>
      </c>
      <c r="Z106" s="14">
        <f>VLOOKUP(A:A,[2]ДОРОГИ!$A:$BX,25,0)</f>
        <v>0</v>
      </c>
      <c r="AA106" s="16" t="str">
        <f>VLOOKUP($A:$A,'[3]данные ру Грузы'!$A:$CC,10,0)</f>
        <v>Группа А</v>
      </c>
      <c r="AB106" s="16">
        <f>VLOOKUP($A:$A,'[3]данные ру Грузы'!$A:$CC,11,0)</f>
        <v>27</v>
      </c>
      <c r="AC106" s="16" t="str">
        <f>VLOOKUP($A:$A,'[3]данные ру Грузы'!$A:$CC,13,0)</f>
        <v>РК (сухопутный)</v>
      </c>
      <c r="AD106" s="16" t="str">
        <f>VLOOKUP($A:$A,'[3]данные ру Грузы'!$A:$CC,12,0)</f>
        <v>Восток</v>
      </c>
      <c r="AE106" s="16">
        <f>VLOOKUP(A:A,[2]Данные_УА!$A:$BF,37,0)</f>
        <v>52</v>
      </c>
      <c r="AF106" s="16">
        <f>VLOOKUP(A:A,[2]Данные_УА!$A:$BF,41,0)</f>
        <v>0</v>
      </c>
      <c r="AG106" s="16">
        <f>VLOOKUP(A:A,[2]Данные_УА!$A:$BF,45,0)</f>
        <v>0</v>
      </c>
      <c r="AH106" s="16">
        <f>VLOOKUP(A:A,[2]Данные_УА!$A:$BF,49,0)</f>
        <v>52</v>
      </c>
      <c r="AI106" s="16">
        <f>VLOOKUP(A:A,[2]Данные_УА!$A:$BF,53,0)</f>
        <v>0</v>
      </c>
      <c r="AJ106" s="16">
        <f>VLOOKUP(A:A,[2]Данные_УА!$A:$BF,57,0)</f>
        <v>0</v>
      </c>
      <c r="AK106" s="17">
        <f>VLOOKUP(A:A,[2]Данные_УА!$A:$BF,38,0)</f>
        <v>18980</v>
      </c>
      <c r="AL106" s="17">
        <f>VLOOKUP(A:A,[2]Данные_УА!$A:$BF,42,0)</f>
        <v>0</v>
      </c>
      <c r="AM106" s="17">
        <f>VLOOKUP(A:A,[2]Данные_УА!$A:$BF,46,0)</f>
        <v>0</v>
      </c>
      <c r="AN106" s="17">
        <f>VLOOKUP(A:A,[2]Данные_УА!$A:$BF,50,0)</f>
        <v>18980</v>
      </c>
      <c r="AO106" s="17">
        <f>VLOOKUP(A:A,[2]Данные_УА!$A:$BF,54,0)</f>
        <v>0</v>
      </c>
      <c r="AP106" s="18">
        <f>VLOOKUP(A:A,[2]Данные_УА!$A:$BF,58,0)</f>
        <v>0</v>
      </c>
      <c r="AQ106" s="19">
        <f>VLOOKUP($A:$A,'[3]данные ру ТС'!$A:$CZ,22,0)</f>
        <v>10042</v>
      </c>
      <c r="AR106" s="19">
        <f>VLOOKUP($A:$A,'[3]данные ру ТС'!$A:$CZ,27,0)</f>
        <v>314</v>
      </c>
      <c r="AS106" s="19">
        <f>VLOOKUP($A:$A,'[3]данные ру ТС'!$A:$CZ,32,0)</f>
        <v>0</v>
      </c>
      <c r="AT106" s="19">
        <f>VLOOKUP($A:$A,'[3]данные ру ТС'!$A:$CZ,33,0)</f>
        <v>10356</v>
      </c>
      <c r="AU106" s="19">
        <f>VLOOKUP($A:$A,'[3]данные ру ТС'!$A:$CZ,38,0)</f>
        <v>10938</v>
      </c>
      <c r="AV106" s="19">
        <f>VLOOKUP($A:$A,'[3]данные ру ТС'!$A:$CZ,43,0)</f>
        <v>313</v>
      </c>
      <c r="AW106" s="19">
        <f>VLOOKUP($A:$A,'[3]данные ру ТС'!$A:$CZ,48,0)</f>
        <v>0</v>
      </c>
      <c r="AX106" s="19">
        <f>VLOOKUP($A:$A,'[3]данные ру ТС'!$A:$CZ,49,0)</f>
        <v>11251</v>
      </c>
      <c r="AY106" s="19">
        <f>VLOOKUP($A:$A,'[3]данные ру ТС'!$A:$CZ,54,0)</f>
        <v>11974</v>
      </c>
      <c r="AZ106" s="19">
        <f>VLOOKUP($A:$A,'[3]данные ру ТС'!$A:$CZ,59,0)</f>
        <v>336</v>
      </c>
      <c r="BA106" s="19">
        <f>VLOOKUP($A:$A,'[3]данные ру ТС'!$A:$CZ,64,0)</f>
        <v>0</v>
      </c>
      <c r="BB106" s="19">
        <f>VLOOKUP($A:$A,'[3]данные ру ТС'!$A:$CZ,65,0)</f>
        <v>12310</v>
      </c>
      <c r="BC106" s="19">
        <f>VLOOKUP($A:$A,'[3]данные ру ТС'!$A:$CZ,78,0)</f>
        <v>12363</v>
      </c>
      <c r="BD106" s="19">
        <f>VLOOKUP($A:$A,'[3]данные ру ТС'!$A:$CZ,83,0)</f>
        <v>30</v>
      </c>
      <c r="BE106" s="19">
        <f>VLOOKUP($A:$A,'[3]данные ру ТС'!$A:$CZ,88,0)</f>
        <v>0</v>
      </c>
      <c r="BF106" s="19">
        <f>VLOOKUP($A:$A,'[3]данные ру ТС'!$A:$CZ,89,0)</f>
        <v>12393</v>
      </c>
      <c r="BG106" s="19">
        <f>VLOOKUP($A:$A,'[3]данные ру ТС'!$A:$FD,126,0)</f>
        <v>13028</v>
      </c>
      <c r="BH106" s="19">
        <f>VLOOKUP($A:$A,'[3]данные ру ТС'!$A:$FD,127,0)</f>
        <v>0</v>
      </c>
      <c r="BI106" s="19">
        <f>VLOOKUP($A:$A,'[3]данные ру ТС'!$A:$FD,128,0)</f>
        <v>0</v>
      </c>
      <c r="BJ106" s="19">
        <f>VLOOKUP($A:$A,'[3]данные ру ТС'!$A:$FD,129,0)</f>
        <v>13028</v>
      </c>
      <c r="BK106" s="19">
        <f>VLOOKUP($A:$A,'[3]данные ру ТС'!$A:$FD,142,0)</f>
        <v>18590</v>
      </c>
      <c r="BL106" s="19">
        <f>VLOOKUP($A:$A,'[3]данные ру ТС'!$A:$FD,155,0)</f>
        <v>0</v>
      </c>
      <c r="BM106" s="19">
        <f>VLOOKUP($A:$A,'[3]данные ру ТС'!$A:$FW,168,0)</f>
        <v>0</v>
      </c>
      <c r="BN106" s="19">
        <f>Таблица2[[#This Row],[ЛТС 2022 (факт)]]+Таблица2[[#This Row],[ПТС 2022 (факт)]]+Таблица2[[#This Row],[ГТС 2022 (факт)]]</f>
        <v>18590</v>
      </c>
      <c r="BO106" s="20">
        <f>VLOOKUP($A:$A,'[3]данные ру ФЛ'!$A:$DL,27,0)</f>
        <v>34374</v>
      </c>
      <c r="BP106" s="20">
        <f>VLOOKUP($A:$A,'[3]данные ру ФЛ'!$A:$DL,40,0)</f>
        <v>39862</v>
      </c>
      <c r="BQ106" s="20">
        <f>VLOOKUP($A:$A,'[3]данные ру ФЛ'!$A:$DL,53,0)</f>
        <v>36912</v>
      </c>
      <c r="BR106" s="20">
        <f>VLOOKUP($A:$A,'[3]данные ру ФЛ'!$A:$DL,74,0)</f>
        <v>26922</v>
      </c>
      <c r="BS106" s="20">
        <f>VLOOKUP($A:$A,'[3]данные ру ФЛ'!$A:$DL,95,0)</f>
        <v>27090</v>
      </c>
      <c r="BT106" s="20">
        <f>VLOOKUP($A:$A,'[3]данные ру ФЛ'!$A:$DL,116,0)</f>
        <v>25467</v>
      </c>
      <c r="BU106" s="21">
        <f>VLOOKUP($A:$A,'[3]данные ру Грузы'!$A:$CR,31,0)</f>
        <v>17208773.68</v>
      </c>
      <c r="BV106" s="21">
        <f>VLOOKUP($A:$A,'[3]данные ру Грузы'!$A:$CR,44,0)</f>
        <v>17485414.379999999</v>
      </c>
      <c r="BW106" s="21">
        <f>VLOOKUP($A:$A,'[3]данные ру Грузы'!$A:$CR,57,0)</f>
        <v>15299414</v>
      </c>
      <c r="BX106" s="21">
        <f>VLOOKUP($A:$A,'[3]данные ру Грузы'!$A:$CR,70,0)</f>
        <v>17641028.949999999</v>
      </c>
      <c r="BY106" s="21">
        <f>VLOOKUP($A:$A,'[3]данные ру Грузы'!$A:$CR,83,0)</f>
        <v>16467535.189999999</v>
      </c>
      <c r="BZ106" s="21">
        <f>VLOOKUP($A:$A,'[3]данные ру Грузы'!$A:$CR,96,0)</f>
        <v>15818643.526000001</v>
      </c>
      <c r="CA106" s="22" t="str">
        <f>VLOOKUP(A:A,[2]Данные_УА!$A:$BO,60,0)</f>
        <v>да</v>
      </c>
      <c r="CB106" s="23" t="str">
        <f>VLOOKUP(A:A,[2]Данные_УА!$A:$BO,61,0)</f>
        <v>да</v>
      </c>
      <c r="CC106" s="23" t="str">
        <f>VLOOKUP(A:A,[2]Данные_УА!$A:$BO,62,0)</f>
        <v>да</v>
      </c>
      <c r="CD106" s="23" t="str">
        <f>VLOOKUP(A:A,[2]Данные_УА!$A:$BO,63,0)</f>
        <v>да</v>
      </c>
      <c r="CE106" s="23" t="str">
        <f>VLOOKUP(A:A,[2]Данные_УА!$A:$BO,64,0)</f>
        <v>да</v>
      </c>
      <c r="CF106" s="23" t="str">
        <f>VLOOKUP(A:A,[2]Данные_УА!$A:$BO,65,0)</f>
        <v>нет</v>
      </c>
    </row>
    <row r="107" spans="1:84" s="12" customFormat="1" ht="11.25" x14ac:dyDescent="0.2">
      <c r="A107" s="12" t="s">
        <v>63</v>
      </c>
      <c r="B107" s="12" t="str">
        <f>VLOOKUP(A:A,[1]Перечень_ПП!$A:$X,3,0)</f>
        <v>Владивостокский</v>
      </c>
      <c r="C107" s="13" t="str">
        <f>VLOOKUP(A:A,[1]Перечень_ПП!$A:$X,4,0)</f>
        <v>МПП</v>
      </c>
      <c r="D107" s="13" t="str">
        <f>VLOOKUP(A:A,[1]Перечень_ПП!$A:$X,5,0)</f>
        <v>МПП</v>
      </c>
      <c r="E107" s="12" t="str">
        <f>VLOOKUP(A:A,[1]Перечень_ПП!$A:$X,6,0)</f>
        <v>Зарубино</v>
      </c>
      <c r="F107" s="12" t="str">
        <f>VLOOKUP(A:A,[1]Перечень_ПП!$A:$X,23,0)</f>
        <v>установлен</v>
      </c>
      <c r="G107" s="13" t="str">
        <f>VLOOKUP(A:A,[1]Перечень_ПП!$A:$X,21,0)</f>
        <v>да</v>
      </c>
      <c r="H107" s="13" t="s">
        <v>524</v>
      </c>
      <c r="I107" s="14" t="str">
        <f>VLOOKUP(A:A,[1]Перечень_ПП!$A:$X,22,0)</f>
        <v>функционирует</v>
      </c>
      <c r="J107" s="15" t="str">
        <f>VLOOKUP(A:A,[2]Данные_УА!$A:$BF,24,0)</f>
        <v>круглосуточно</v>
      </c>
      <c r="K107" s="13" t="str">
        <f>VLOOKUP(A:A,[1]Перечень_ПП!$A:$X,7,0)</f>
        <v>морской</v>
      </c>
      <c r="L107" s="13" t="str">
        <f>VLOOKUP(A:A,[1]Перечень_ПП!$A:$X,8,0)</f>
        <v>не определен</v>
      </c>
      <c r="M107" s="13" t="str">
        <f>VLOOKUP(A:A,[1]Перечень_ПП!$A:$X,9,0)</f>
        <v>грузо-пассажирский</v>
      </c>
      <c r="N107" s="13" t="str">
        <f>VLOOKUP(A:A,[1]Перечень_ПП!$A:$X,10,0)</f>
        <v>постоянный</v>
      </c>
      <c r="O107" s="13" t="str">
        <f>VLOOKUP(A:A,[1]Перечень_ПП!$A:$X,11,0)</f>
        <v>многосторонний</v>
      </c>
      <c r="P107" s="13" t="str">
        <f>VLOOKUP(A:A,[1]Перечень_ПП!$A:$X,12,0)</f>
        <v>не определен</v>
      </c>
      <c r="Q107" s="13" t="str">
        <f>VLOOKUP(A:A,[1]Перечень_ПП!$A:$X,13,0)</f>
        <v>нет</v>
      </c>
      <c r="R107" s="13" t="str">
        <f>VLOOKUP(A:A,[1]Перечень_ПП!$A:$X,14,0)</f>
        <v>нет</v>
      </c>
      <c r="S107" s="13" t="str">
        <f>VLOOKUP(A:A,[1]Перечень_ПП!$A:$X,15,0)</f>
        <v>да</v>
      </c>
      <c r="T107" s="13" t="str">
        <f>VLOOKUP(A:A,[1]Перечень_ПП!$A:$X,16,0)</f>
        <v>не применимо</v>
      </c>
      <c r="U107" s="12" t="str">
        <f>VLOOKUP(A:A,[1]Перечень_ПП!$A:$X,17,0)</f>
        <v>не применимо</v>
      </c>
      <c r="V107" s="13" t="str">
        <f>VLOOKUP(A:A,[1]Перечень_ПП!$A:$X,18,0)</f>
        <v>ДФО</v>
      </c>
      <c r="W107" s="12" t="str">
        <f>VLOOKUP(A:A,[1]Перечень_ПП!$A:$X,19,0)</f>
        <v>Приморский край</v>
      </c>
      <c r="X107" s="14" t="str">
        <f>VLOOKUP(A:A,[1]Перечень_ПП!$A:$X,20,0)</f>
        <v>пгт. Зарубино, Приморский край, Хасанский район, Японское море, залив Посьета, бухта Троицы</v>
      </c>
      <c r="Y107" s="14">
        <f>VLOOKUP(A:A,[2]ДОРОГИ!$A:$BX,24,0)</f>
        <v>0</v>
      </c>
      <c r="Z107" s="14">
        <f>VLOOKUP(A:A,[2]ДОРОГИ!$A:$BX,25,0)</f>
        <v>0</v>
      </c>
      <c r="AA107" s="16" t="str">
        <f>VLOOKUP($A:$A,'[3]данные ру Грузы'!$A:$CC,10,0)</f>
        <v>Группа В</v>
      </c>
      <c r="AB107" s="16">
        <f>VLOOKUP($A:$A,'[3]данные ру Грузы'!$A:$CC,11,0)</f>
        <v>192</v>
      </c>
      <c r="AC107" s="16" t="str">
        <f>VLOOKUP($A:$A,'[3]данные ру Грузы'!$A:$CC,13,0)</f>
        <v>Порты ДВ</v>
      </c>
      <c r="AD107" s="16" t="str">
        <f>VLOOKUP($A:$A,'[3]данные ру Грузы'!$A:$CC,12,0)</f>
        <v>Восток</v>
      </c>
      <c r="AE107" s="16">
        <f>VLOOKUP(A:A,[2]Данные_УА!$A:$BF,37,0)</f>
        <v>0</v>
      </c>
      <c r="AF107" s="16">
        <f>VLOOKUP(A:A,[2]Данные_УА!$A:$BF,41,0)</f>
        <v>0</v>
      </c>
      <c r="AG107" s="16">
        <f>VLOOKUP(A:A,[2]Данные_УА!$A:$BF,45,0)</f>
        <v>0</v>
      </c>
      <c r="AH107" s="16">
        <f>VLOOKUP(A:A,[2]Данные_УА!$A:$BF,49,0)</f>
        <v>0</v>
      </c>
      <c r="AI107" s="16">
        <f>VLOOKUP(A:A,[2]Данные_УА!$A:$BF,53,0)</f>
        <v>0</v>
      </c>
      <c r="AJ107" s="16">
        <f>VLOOKUP(A:A,[2]Данные_УА!$A:$BF,57,0)</f>
        <v>0</v>
      </c>
      <c r="AK107" s="17">
        <f>VLOOKUP(A:A,[2]Данные_УА!$A:$BF,38,0)</f>
        <v>0</v>
      </c>
      <c r="AL107" s="17">
        <f>VLOOKUP(A:A,[2]Данные_УА!$A:$BF,42,0)</f>
        <v>0</v>
      </c>
      <c r="AM107" s="17">
        <f>VLOOKUP(A:A,[2]Данные_УА!$A:$BF,46,0)</f>
        <v>0</v>
      </c>
      <c r="AN107" s="17">
        <f>VLOOKUP(A:A,[2]Данные_УА!$A:$BF,50,0)</f>
        <v>0</v>
      </c>
      <c r="AO107" s="17">
        <f>VLOOKUP(A:A,[2]Данные_УА!$A:$BF,54,0)</f>
        <v>0</v>
      </c>
      <c r="AP107" s="18">
        <f>VLOOKUP(A:A,[2]Данные_УА!$A:$BF,58,0)</f>
        <v>0</v>
      </c>
      <c r="AQ107" s="19">
        <f>VLOOKUP($A:$A,'[3]данные ру ТС'!$A:$CZ,22,0)</f>
        <v>866</v>
      </c>
      <c r="AR107" s="19">
        <f>VLOOKUP($A:$A,'[3]данные ру ТС'!$A:$CZ,27,0)</f>
        <v>0</v>
      </c>
      <c r="AS107" s="19">
        <f>VLOOKUP($A:$A,'[3]данные ру ТС'!$A:$CZ,32,0)</f>
        <v>0</v>
      </c>
      <c r="AT107" s="19">
        <f>VLOOKUP($A:$A,'[3]данные ру ТС'!$A:$CZ,33,0)</f>
        <v>866</v>
      </c>
      <c r="AU107" s="19">
        <f>VLOOKUP($A:$A,'[3]данные ру ТС'!$A:$CZ,38,0)</f>
        <v>985</v>
      </c>
      <c r="AV107" s="19">
        <f>VLOOKUP($A:$A,'[3]данные ру ТС'!$A:$CZ,43,0)</f>
        <v>0</v>
      </c>
      <c r="AW107" s="19">
        <f>VLOOKUP($A:$A,'[3]данные ру ТС'!$A:$CZ,48,0)</f>
        <v>0</v>
      </c>
      <c r="AX107" s="19">
        <f>VLOOKUP($A:$A,'[3]данные ру ТС'!$A:$CZ,49,0)</f>
        <v>985</v>
      </c>
      <c r="AY107" s="19">
        <f>VLOOKUP($A:$A,'[3]данные ру ТС'!$A:$CZ,54,0)</f>
        <v>866</v>
      </c>
      <c r="AZ107" s="19">
        <f>VLOOKUP($A:$A,'[3]данные ру ТС'!$A:$CZ,59,0)</f>
        <v>0</v>
      </c>
      <c r="BA107" s="19">
        <f>VLOOKUP($A:$A,'[3]данные ру ТС'!$A:$CZ,64,0)</f>
        <v>0</v>
      </c>
      <c r="BB107" s="19">
        <f>VLOOKUP($A:$A,'[3]данные ру ТС'!$A:$CZ,65,0)</f>
        <v>866</v>
      </c>
      <c r="BC107" s="19">
        <f>VLOOKUP($A:$A,'[3]данные ру ТС'!$A:$CZ,78,0)</f>
        <v>833</v>
      </c>
      <c r="BD107" s="19">
        <f>VLOOKUP($A:$A,'[3]данные ру ТС'!$A:$CZ,83,0)</f>
        <v>0</v>
      </c>
      <c r="BE107" s="19">
        <f>VLOOKUP($A:$A,'[3]данные ру ТС'!$A:$CZ,88,0)</f>
        <v>0</v>
      </c>
      <c r="BF107" s="19">
        <f>VLOOKUP($A:$A,'[3]данные ру ТС'!$A:$CZ,89,0)</f>
        <v>833</v>
      </c>
      <c r="BG107" s="19">
        <f>VLOOKUP($A:$A,'[3]данные ру ТС'!$A:$FD,126,0)</f>
        <v>747</v>
      </c>
      <c r="BH107" s="19">
        <f>VLOOKUP($A:$A,'[3]данные ру ТС'!$A:$FD,127,0)</f>
        <v>0</v>
      </c>
      <c r="BI107" s="19">
        <f>VLOOKUP($A:$A,'[3]данные ру ТС'!$A:$FD,128,0)</f>
        <v>0</v>
      </c>
      <c r="BJ107" s="19">
        <f>VLOOKUP($A:$A,'[3]данные ру ТС'!$A:$FD,129,0)</f>
        <v>747</v>
      </c>
      <c r="BK107" s="19">
        <f>VLOOKUP($A:$A,'[3]данные ру ТС'!$A:$FD,142,0)</f>
        <v>873</v>
      </c>
      <c r="BL107" s="19">
        <f>VLOOKUP($A:$A,'[3]данные ру ТС'!$A:$FD,155,0)</f>
        <v>0</v>
      </c>
      <c r="BM107" s="19">
        <f>VLOOKUP($A:$A,'[3]данные ру ТС'!$A:$FW,168,0)</f>
        <v>0</v>
      </c>
      <c r="BN107" s="19">
        <f>Таблица2[[#This Row],[ЛТС 2022 (факт)]]+Таблица2[[#This Row],[ПТС 2022 (факт)]]+Таблица2[[#This Row],[ГТС 2022 (факт)]]</f>
        <v>873</v>
      </c>
      <c r="BO107" s="20">
        <f>VLOOKUP($A:$A,'[3]данные ру ФЛ'!$A:$DL,27,0)</f>
        <v>16807</v>
      </c>
      <c r="BP107" s="20">
        <f>VLOOKUP($A:$A,'[3]данные ру ФЛ'!$A:$DL,40,0)</f>
        <v>19499</v>
      </c>
      <c r="BQ107" s="20">
        <f>VLOOKUP($A:$A,'[3]данные ру ФЛ'!$A:$DL,53,0)</f>
        <v>17946</v>
      </c>
      <c r="BR107" s="20">
        <f>VLOOKUP($A:$A,'[3]данные ру ФЛ'!$A:$DL,74,0)</f>
        <v>16311</v>
      </c>
      <c r="BS107" s="20">
        <f>VLOOKUP($A:$A,'[3]данные ру ФЛ'!$A:$DL,95,0)</f>
        <v>15015</v>
      </c>
      <c r="BT107" s="20">
        <f>VLOOKUP($A:$A,'[3]данные ру ФЛ'!$A:$DL,116,0)</f>
        <v>17049</v>
      </c>
      <c r="BU107" s="21">
        <f>VLOOKUP($A:$A,'[3]данные ру Грузы'!$A:$CR,31,0)</f>
        <v>275071</v>
      </c>
      <c r="BV107" s="21">
        <f>VLOOKUP($A:$A,'[3]данные ру Грузы'!$A:$CR,44,0)</f>
        <v>1783203</v>
      </c>
      <c r="BW107" s="21">
        <f>VLOOKUP($A:$A,'[3]данные ру Грузы'!$A:$CR,57,0)</f>
        <v>456736</v>
      </c>
      <c r="BX107" s="21">
        <f>VLOOKUP($A:$A,'[3]данные ру Грузы'!$A:$CR,70,0)</f>
        <v>583512</v>
      </c>
      <c r="BY107" s="21">
        <f>VLOOKUP($A:$A,'[3]данные ру Грузы'!$A:$CR,83,0)</f>
        <v>500144.5</v>
      </c>
      <c r="BZ107" s="21">
        <f>VLOOKUP($A:$A,'[3]данные ру Грузы'!$A:$CR,96,0)</f>
        <v>622308.69999999995</v>
      </c>
      <c r="CA107" s="22" t="str">
        <f>VLOOKUP(A:A,[2]Данные_УА!$A:$BO,60,0)</f>
        <v>да</v>
      </c>
      <c r="CB107" s="23" t="str">
        <f>VLOOKUP(A:A,[2]Данные_УА!$A:$BO,61,0)</f>
        <v>да</v>
      </c>
      <c r="CC107" s="23" t="str">
        <f>VLOOKUP(A:A,[2]Данные_УА!$A:$BO,62,0)</f>
        <v>да</v>
      </c>
      <c r="CD107" s="23" t="str">
        <f>VLOOKUP(A:A,[2]Данные_УА!$A:$BO,63,0)</f>
        <v>да</v>
      </c>
      <c r="CE107" s="23" t="str">
        <f>VLOOKUP(A:A,[2]Данные_УА!$A:$BO,64,0)</f>
        <v>да</v>
      </c>
      <c r="CF107" s="23" t="str">
        <f>VLOOKUP(A:A,[2]Данные_УА!$A:$BO,65,0)</f>
        <v>нет</v>
      </c>
    </row>
    <row r="108" spans="1:84" s="12" customFormat="1" ht="11.25" x14ac:dyDescent="0.2">
      <c r="A108" s="12" t="s">
        <v>290</v>
      </c>
      <c r="B108" s="12" t="str">
        <f>VLOOKUP(A:A,[1]Перечень_ПП!$A:$X,3,0)</f>
        <v>Уральский</v>
      </c>
      <c r="C108" s="13" t="str">
        <f>VLOOKUP(A:A,[1]Перечень_ПП!$A:$X,4,0)</f>
        <v>ЖДПП</v>
      </c>
      <c r="D108" s="13" t="str">
        <f>VLOOKUP(A:A,[1]Перечень_ПП!$A:$X,5,0)</f>
        <v>ЖДПП</v>
      </c>
      <c r="E108" s="12" t="str">
        <f>VLOOKUP(A:A,[1]Перечень_ПП!$A:$X,6,0)</f>
        <v>Зауралье</v>
      </c>
      <c r="F108" s="12" t="str">
        <f>VLOOKUP(A:A,[1]Перечень_ПП!$A:$X,23,0)</f>
        <v>установлен</v>
      </c>
      <c r="G108" s="13" t="str">
        <f>VLOOKUP(A:A,[1]Перечень_ПП!$A:$X,21,0)</f>
        <v>да</v>
      </c>
      <c r="H108" s="13" t="s">
        <v>524</v>
      </c>
      <c r="I108" s="14" t="str">
        <f>VLOOKUP(A:A,[1]Перечень_ПП!$A:$X,22,0)</f>
        <v>функционирует</v>
      </c>
      <c r="J108" s="15" t="str">
        <f>VLOOKUP(A:A,[2]Данные_УА!$A:$BF,24,0)</f>
        <v>круглосуточно</v>
      </c>
      <c r="K108" s="13" t="str">
        <f>VLOOKUP(A:A,[1]Перечень_ПП!$A:$X,7,0)</f>
        <v>железнодорожный</v>
      </c>
      <c r="L108" s="13" t="str">
        <f>VLOOKUP(A:A,[1]Перечень_ПП!$A:$X,8,0)</f>
        <v>не определен</v>
      </c>
      <c r="M108" s="13" t="str">
        <f>VLOOKUP(A:A,[1]Перечень_ПП!$A:$X,9,0)</f>
        <v>грузо-пассажирский</v>
      </c>
      <c r="N108" s="13" t="str">
        <f>VLOOKUP(A:A,[1]Перечень_ПП!$A:$X,10,0)</f>
        <v>постоянный</v>
      </c>
      <c r="O108" s="13" t="str">
        <f>VLOOKUP(A:A,[1]Перечень_ПП!$A:$X,11,0)</f>
        <v>многосторонний</v>
      </c>
      <c r="P108" s="13" t="str">
        <f>VLOOKUP(A:A,[1]Перечень_ПП!$A:$X,12,0)</f>
        <v>не определен</v>
      </c>
      <c r="Q108" s="13" t="str">
        <f>VLOOKUP(A:A,[1]Перечень_ПП!$A:$X,13,0)</f>
        <v>нет</v>
      </c>
      <c r="R108" s="13" t="str">
        <f>VLOOKUP(A:A,[1]Перечень_ПП!$A:$X,14,0)</f>
        <v>нет</v>
      </c>
      <c r="S108" s="13" t="str">
        <f>VLOOKUP(A:A,[1]Перечень_ПП!$A:$X,15,0)</f>
        <v>нет</v>
      </c>
      <c r="T108" s="13" t="str">
        <f>VLOOKUP(A:A,[1]Перечень_ПП!$A:$X,16,0)</f>
        <v>Республика Казахстан</v>
      </c>
      <c r="U108" s="12" t="str">
        <f>VLOOKUP(A:A,[1]Перечень_ПП!$A:$X,17,0)</f>
        <v>Пресногорьковская</v>
      </c>
      <c r="V108" s="13" t="str">
        <f>VLOOKUP(A:A,[1]Перечень_ПП!$A:$X,18,0)</f>
        <v>УФО</v>
      </c>
      <c r="W108" s="12" t="str">
        <f>VLOOKUP(A:A,[1]Перечень_ПП!$A:$X,19,0)</f>
        <v>Курганская область</v>
      </c>
      <c r="X108" s="14" t="str">
        <f>VLOOKUP(A:A,[1]Перечень_ПП!$A:$X,20,0)</f>
        <v>Курганская область, Половинский район, с. Половинное, ул. Вокзальная, 1</v>
      </c>
      <c r="Y108" s="14">
        <f>VLOOKUP(A:A,[2]ДОРОГИ!$A:$BX,24,0)</f>
        <v>0</v>
      </c>
      <c r="Z108" s="14">
        <f>VLOOKUP(A:A,[2]ДОРОГИ!$A:$BX,25,0)</f>
        <v>0</v>
      </c>
      <c r="AA108" s="16" t="str">
        <f>VLOOKUP($A:$A,'[3]данные ру Грузы'!$A:$CC,10,0)</f>
        <v>Группа С</v>
      </c>
      <c r="AB108" s="16">
        <f>VLOOKUP($A:$A,'[3]данные ру Грузы'!$A:$CC,11,0)</f>
        <v>269</v>
      </c>
      <c r="AC108" s="16" t="str">
        <f>VLOOKUP($A:$A,'[3]данные ру Грузы'!$A:$CC,13,0)</f>
        <v>Не является признаком отнесения к МТК</v>
      </c>
      <c r="AD108" s="16" t="str">
        <f>VLOOKUP($A:$A,'[3]данные ру Грузы'!$A:$CC,12,0)</f>
        <v>Не является признаком отнесения к МТК</v>
      </c>
      <c r="AE108" s="16">
        <f>VLOOKUP(A:A,[2]Данные_УА!$A:$BF,37,0)</f>
        <v>0</v>
      </c>
      <c r="AF108" s="16">
        <f>VLOOKUP(A:A,[2]Данные_УА!$A:$BF,41,0)</f>
        <v>0</v>
      </c>
      <c r="AG108" s="16">
        <f>VLOOKUP(A:A,[2]Данные_УА!$A:$BF,45,0)</f>
        <v>0</v>
      </c>
      <c r="AH108" s="16">
        <f>VLOOKUP(A:A,[2]Данные_УА!$A:$BF,49,0)</f>
        <v>0</v>
      </c>
      <c r="AI108" s="16">
        <f>VLOOKUP(A:A,[2]Данные_УА!$A:$BF,53,0)</f>
        <v>0</v>
      </c>
      <c r="AJ108" s="16">
        <f>VLOOKUP(A:A,[2]Данные_УА!$A:$BF,57,0)</f>
        <v>0</v>
      </c>
      <c r="AK108" s="17">
        <f>VLOOKUP(A:A,[2]Данные_УА!$A:$BF,38,0)</f>
        <v>0</v>
      </c>
      <c r="AL108" s="17">
        <f>VLOOKUP(A:A,[2]Данные_УА!$A:$BF,42,0)</f>
        <v>0</v>
      </c>
      <c r="AM108" s="17">
        <f>VLOOKUP(A:A,[2]Данные_УА!$A:$BF,46,0)</f>
        <v>0</v>
      </c>
      <c r="AN108" s="17">
        <f>VLOOKUP(A:A,[2]Данные_УА!$A:$BF,50,0)</f>
        <v>0</v>
      </c>
      <c r="AO108" s="17">
        <f>VLOOKUP(A:A,[2]Данные_УА!$A:$BF,54,0)</f>
        <v>0</v>
      </c>
      <c r="AP108" s="18">
        <f>VLOOKUP(A:A,[2]Данные_УА!$A:$BF,58,0)</f>
        <v>0</v>
      </c>
      <c r="AQ108" s="19">
        <f>VLOOKUP($A:$A,'[3]данные ру ТС'!$A:$CZ,22,0)</f>
        <v>5927</v>
      </c>
      <c r="AR108" s="19">
        <f>VLOOKUP($A:$A,'[3]данные ру ТС'!$A:$CZ,27,0)</f>
        <v>0</v>
      </c>
      <c r="AS108" s="19">
        <f>VLOOKUP($A:$A,'[3]данные ру ТС'!$A:$CZ,32,0)</f>
        <v>0</v>
      </c>
      <c r="AT108" s="19">
        <f>VLOOKUP($A:$A,'[3]данные ру ТС'!$A:$CZ,33,0)</f>
        <v>5927</v>
      </c>
      <c r="AU108" s="19">
        <f>VLOOKUP($A:$A,'[3]данные ру ТС'!$A:$CZ,38,0)</f>
        <v>4917</v>
      </c>
      <c r="AV108" s="19">
        <f>VLOOKUP($A:$A,'[3]данные ру ТС'!$A:$CZ,43,0)</f>
        <v>0</v>
      </c>
      <c r="AW108" s="19">
        <f>VLOOKUP($A:$A,'[3]данные ру ТС'!$A:$CZ,48,0)</f>
        <v>0</v>
      </c>
      <c r="AX108" s="19">
        <f>VLOOKUP($A:$A,'[3]данные ру ТС'!$A:$CZ,49,0)</f>
        <v>4917</v>
      </c>
      <c r="AY108" s="19">
        <f>VLOOKUP($A:$A,'[3]данные ру ТС'!$A:$CZ,54,0)</f>
        <v>5526</v>
      </c>
      <c r="AZ108" s="19">
        <f>VLOOKUP($A:$A,'[3]данные ру ТС'!$A:$CZ,59,0)</f>
        <v>0</v>
      </c>
      <c r="BA108" s="19">
        <f>VLOOKUP($A:$A,'[3]данные ру ТС'!$A:$CZ,64,0)</f>
        <v>0</v>
      </c>
      <c r="BB108" s="19">
        <f>VLOOKUP($A:$A,'[3]данные ру ТС'!$A:$CZ,65,0)</f>
        <v>5526</v>
      </c>
      <c r="BC108" s="19">
        <f>VLOOKUP($A:$A,'[3]данные ру ТС'!$A:$CZ,78,0)</f>
        <v>6342</v>
      </c>
      <c r="BD108" s="19">
        <f>VLOOKUP($A:$A,'[3]данные ру ТС'!$A:$CZ,83,0)</f>
        <v>0</v>
      </c>
      <c r="BE108" s="19">
        <f>VLOOKUP($A:$A,'[3]данные ру ТС'!$A:$CZ,88,0)</f>
        <v>0</v>
      </c>
      <c r="BF108" s="19">
        <f>VLOOKUP($A:$A,'[3]данные ру ТС'!$A:$CZ,89,0)</f>
        <v>6342</v>
      </c>
      <c r="BG108" s="19">
        <f>VLOOKUP($A:$A,'[3]данные ру ТС'!$A:$FD,126,0)</f>
        <v>5285</v>
      </c>
      <c r="BH108" s="19">
        <f>VLOOKUP($A:$A,'[3]данные ру ТС'!$A:$FD,127,0)</f>
        <v>0</v>
      </c>
      <c r="BI108" s="19">
        <f>VLOOKUP($A:$A,'[3]данные ру ТС'!$A:$FD,128,0)</f>
        <v>0</v>
      </c>
      <c r="BJ108" s="19">
        <f>VLOOKUP($A:$A,'[3]данные ру ТС'!$A:$FD,129,0)</f>
        <v>5285</v>
      </c>
      <c r="BK108" s="19">
        <f>VLOOKUP($A:$A,'[3]данные ру ТС'!$A:$FD,142,0)</f>
        <v>5723</v>
      </c>
      <c r="BL108" s="19">
        <f>VLOOKUP($A:$A,'[3]данные ру ТС'!$A:$FD,155,0)</f>
        <v>0</v>
      </c>
      <c r="BM108" s="19">
        <f>VLOOKUP($A:$A,'[3]данные ру ТС'!$A:$FW,168,0)</f>
        <v>0</v>
      </c>
      <c r="BN108" s="19">
        <f>Таблица2[[#This Row],[ЛТС 2022 (факт)]]+Таблица2[[#This Row],[ПТС 2022 (факт)]]+Таблица2[[#This Row],[ГТС 2022 (факт)]]</f>
        <v>5723</v>
      </c>
      <c r="BO108" s="20">
        <f>VLOOKUP($A:$A,'[3]данные ру ФЛ'!$A:$DL,27,0)</f>
        <v>12339</v>
      </c>
      <c r="BP108" s="20">
        <f>VLOOKUP($A:$A,'[3]данные ру ФЛ'!$A:$DL,40,0)</f>
        <v>9862</v>
      </c>
      <c r="BQ108" s="20">
        <f>VLOOKUP($A:$A,'[3]данные ру ФЛ'!$A:$DL,53,0)</f>
        <v>11163</v>
      </c>
      <c r="BR108" s="20">
        <f>VLOOKUP($A:$A,'[3]данные ру ФЛ'!$A:$DL,74,0)</f>
        <v>12798</v>
      </c>
      <c r="BS108" s="20">
        <f>VLOOKUP($A:$A,'[3]данные ру ФЛ'!$A:$DL,95,0)</f>
        <v>10853</v>
      </c>
      <c r="BT108" s="20">
        <f>VLOOKUP($A:$A,'[3]данные ру ФЛ'!$A:$DL,116,0)</f>
        <v>11765</v>
      </c>
      <c r="BU108" s="21">
        <f>VLOOKUP($A:$A,'[3]данные ру Грузы'!$A:$CR,31,0)</f>
        <v>0</v>
      </c>
      <c r="BV108" s="21">
        <f>VLOOKUP($A:$A,'[3]данные ру Грузы'!$A:$CR,44,0)</f>
        <v>0</v>
      </c>
      <c r="BW108" s="21">
        <f>VLOOKUP($A:$A,'[3]данные ру Грузы'!$A:$CR,57,0)</f>
        <v>0</v>
      </c>
      <c r="BX108" s="21">
        <f>VLOOKUP($A:$A,'[3]данные ру Грузы'!$A:$CR,70,0)</f>
        <v>0</v>
      </c>
      <c r="BY108" s="21">
        <f>VLOOKUP($A:$A,'[3]данные ру Грузы'!$A:$CR,83,0)</f>
        <v>0</v>
      </c>
      <c r="BZ108" s="21">
        <f>VLOOKUP($A:$A,'[3]данные ру Грузы'!$A:$CR,96,0)</f>
        <v>0</v>
      </c>
      <c r="CA108" s="22" t="str">
        <f>VLOOKUP(A:A,[2]Данные_УА!$A:$BO,60,0)</f>
        <v>да</v>
      </c>
      <c r="CB108" s="23" t="str">
        <f>VLOOKUP(A:A,[2]Данные_УА!$A:$BO,61,0)</f>
        <v>нет</v>
      </c>
      <c r="CC108" s="23" t="str">
        <f>VLOOKUP(A:A,[2]Данные_УА!$A:$BO,62,0)</f>
        <v>нет</v>
      </c>
      <c r="CD108" s="23" t="str">
        <f>VLOOKUP(A:A,[2]Данные_УА!$A:$BO,63,0)</f>
        <v>нет</v>
      </c>
      <c r="CE108" s="23" t="str">
        <f>VLOOKUP(A:A,[2]Данные_УА!$A:$BO,64,0)</f>
        <v>нет</v>
      </c>
      <c r="CF108" s="23" t="str">
        <f>VLOOKUP(A:A,[2]Данные_УА!$A:$BO,65,0)</f>
        <v>нет</v>
      </c>
    </row>
    <row r="109" spans="1:84" s="12" customFormat="1" ht="11.25" x14ac:dyDescent="0.2">
      <c r="A109" s="12" t="s">
        <v>277</v>
      </c>
      <c r="B109" s="12" t="str">
        <f>VLOOKUP(A:A,[1]Перечень_ПП!$A:$X,3,0)</f>
        <v>Уральский</v>
      </c>
      <c r="C109" s="13" t="str">
        <f>VLOOKUP(A:A,[1]Перечень_ПП!$A:$X,4,0)</f>
        <v>АПП</v>
      </c>
      <c r="D109" s="13" t="str">
        <f>VLOOKUP(A:A,[1]Перечень_ПП!$A:$X,5,0)</f>
        <v>ДАПП</v>
      </c>
      <c r="E109" s="12" t="str">
        <f>VLOOKUP(A:A,[1]Перечень_ПП!$A:$X,6,0)</f>
        <v>Звериноголовское</v>
      </c>
      <c r="F109" s="12" t="str">
        <f>VLOOKUP(A:A,[1]Перечень_ПП!$A:$X,23,0)</f>
        <v>установлен</v>
      </c>
      <c r="G109" s="13" t="str">
        <f>VLOOKUP(A:A,[1]Перечень_ПП!$A:$X,21,0)</f>
        <v>да</v>
      </c>
      <c r="H109" s="13" t="s">
        <v>524</v>
      </c>
      <c r="I109" s="14" t="str">
        <f>VLOOKUP(A:A,[1]Перечень_ПП!$A:$X,22,0)</f>
        <v>функционирует</v>
      </c>
      <c r="J109" s="15" t="str">
        <f>VLOOKUP(A:A,[2]Данные_УА!$A:$BF,24,0)</f>
        <v>круглосуточно</v>
      </c>
      <c r="K109" s="13" t="str">
        <f>VLOOKUP(A:A,[1]Перечень_ПП!$A:$X,7,0)</f>
        <v>автомобильный</v>
      </c>
      <c r="L109" s="13" t="str">
        <f>VLOOKUP(A:A,[1]Перечень_ПП!$A:$X,8,0)</f>
        <v>не определен</v>
      </c>
      <c r="M109" s="13" t="str">
        <f>VLOOKUP(A:A,[1]Перечень_ПП!$A:$X,9,0)</f>
        <v>грузо-пассажирский</v>
      </c>
      <c r="N109" s="13" t="str">
        <f>VLOOKUP(A:A,[1]Перечень_ПП!$A:$X,10,0)</f>
        <v>постоянный</v>
      </c>
      <c r="O109" s="13" t="str">
        <f>VLOOKUP(A:A,[1]Перечень_ПП!$A:$X,11,0)</f>
        <v>двусторонний</v>
      </c>
      <c r="P109" s="13" t="str">
        <f>VLOOKUP(A:A,[1]Перечень_ПП!$A:$X,12,0)</f>
        <v>не определен</v>
      </c>
      <c r="Q109" s="13" t="str">
        <f>VLOOKUP(A:A,[1]Перечень_ПП!$A:$X,13,0)</f>
        <v>нет</v>
      </c>
      <c r="R109" s="13" t="str">
        <f>VLOOKUP(A:A,[1]Перечень_ПП!$A:$X,14,0)</f>
        <v>нет</v>
      </c>
      <c r="S109" s="13" t="str">
        <f>VLOOKUP(A:A,[1]Перечень_ПП!$A:$X,15,0)</f>
        <v>нет</v>
      </c>
      <c r="T109" s="13" t="str">
        <f>VLOOKUP(A:A,[1]Перечень_ПП!$A:$X,16,0)</f>
        <v>Республика Казахстан</v>
      </c>
      <c r="U109" s="12" t="str">
        <f>VLOOKUP(A:A,[1]Перечень_ПП!$A:$X,17,0)</f>
        <v>Убаган</v>
      </c>
      <c r="V109" s="13" t="str">
        <f>VLOOKUP(A:A,[1]Перечень_ПП!$A:$X,18,0)</f>
        <v>УФО</v>
      </c>
      <c r="W109" s="12" t="str">
        <f>VLOOKUP(A:A,[1]Перечень_ПП!$A:$X,19,0)</f>
        <v>Курганская область</v>
      </c>
      <c r="X109" s="14" t="str">
        <f>VLOOKUP(A:A,[1]Перечень_ПП!$A:$X,20,0)</f>
        <v>Курганская область, Звериноголовский район, с. Украинец, 132 км автомобильной дороги Курган - Костанай</v>
      </c>
      <c r="Y109" s="14" t="str">
        <f>VLOOKUP(A:A,[2]ДОРОГИ!$A:$BX,24,0)</f>
        <v>региональная</v>
      </c>
      <c r="Z109" s="14" t="str">
        <f>VLOOKUP(A:A,[2]ДОРОГИ!$A:$BX,25,0)</f>
        <v>37 ОП РЗ 37 А - 0002 Курган - Звериноголовское (граница Казахстана)</v>
      </c>
      <c r="AA109" s="16" t="str">
        <f>VLOOKUP($A:$A,'[3]данные ру Грузы'!$A:$CC,10,0)</f>
        <v>Группа В</v>
      </c>
      <c r="AB109" s="16">
        <f>VLOOKUP($A:$A,'[3]данные ру Грузы'!$A:$CC,11,0)</f>
        <v>143</v>
      </c>
      <c r="AC109" s="16" t="str">
        <f>VLOOKUP($A:$A,'[3]данные ру Грузы'!$A:$CC,13,0)</f>
        <v>Не является признаком отнесения к МТК</v>
      </c>
      <c r="AD109" s="16" t="str">
        <f>VLOOKUP($A:$A,'[3]данные ру Грузы'!$A:$CC,12,0)</f>
        <v>Не является признаком отнесения к МТК</v>
      </c>
      <c r="AE109" s="16">
        <f>VLOOKUP(A:A,[2]Данные_УА!$A:$BF,37,0)</f>
        <v>0</v>
      </c>
      <c r="AF109" s="16">
        <f>VLOOKUP(A:A,[2]Данные_УА!$A:$BF,41,0)</f>
        <v>0</v>
      </c>
      <c r="AG109" s="16">
        <f>VLOOKUP(A:A,[2]Данные_УА!$A:$BF,45,0)</f>
        <v>0</v>
      </c>
      <c r="AH109" s="16">
        <f>VLOOKUP(A:A,[2]Данные_УА!$A:$BF,49,0)</f>
        <v>0</v>
      </c>
      <c r="AI109" s="16">
        <f>VLOOKUP(A:A,[2]Данные_УА!$A:$BF,53,0)</f>
        <v>0</v>
      </c>
      <c r="AJ109" s="16">
        <f>VLOOKUP(A:A,[2]Данные_УА!$A:$BF,57,0)</f>
        <v>0</v>
      </c>
      <c r="AK109" s="17">
        <f>VLOOKUP(A:A,[2]Данные_УА!$A:$BF,38,0)</f>
        <v>0</v>
      </c>
      <c r="AL109" s="17">
        <f>VLOOKUP(A:A,[2]Данные_УА!$A:$BF,42,0)</f>
        <v>0</v>
      </c>
      <c r="AM109" s="17">
        <f>VLOOKUP(A:A,[2]Данные_УА!$A:$BF,46,0)</f>
        <v>0</v>
      </c>
      <c r="AN109" s="17">
        <f>VLOOKUP(A:A,[2]Данные_УА!$A:$BF,50,0)</f>
        <v>0</v>
      </c>
      <c r="AO109" s="17">
        <f>VLOOKUP(A:A,[2]Данные_УА!$A:$BF,54,0)</f>
        <v>0</v>
      </c>
      <c r="AP109" s="18">
        <f>VLOOKUP(A:A,[2]Данные_УА!$A:$BF,58,0)</f>
        <v>0</v>
      </c>
      <c r="AQ109" s="19">
        <f>VLOOKUP($A:$A,'[3]данные ру ТС'!$A:$CZ,22,0)</f>
        <v>23060</v>
      </c>
      <c r="AR109" s="19">
        <f>VLOOKUP($A:$A,'[3]данные ру ТС'!$A:$CZ,27,0)</f>
        <v>2079</v>
      </c>
      <c r="AS109" s="19">
        <f>VLOOKUP($A:$A,'[3]данные ру ТС'!$A:$CZ,32,0)</f>
        <v>50686</v>
      </c>
      <c r="AT109" s="19">
        <f>VLOOKUP($A:$A,'[3]данные ру ТС'!$A:$CZ,33,0)</f>
        <v>75825</v>
      </c>
      <c r="AU109" s="19">
        <f>VLOOKUP($A:$A,'[3]данные ру ТС'!$A:$CZ,38,0)</f>
        <v>25974</v>
      </c>
      <c r="AV109" s="19">
        <f>VLOOKUP($A:$A,'[3]данные ру ТС'!$A:$CZ,43,0)</f>
        <v>1893</v>
      </c>
      <c r="AW109" s="19">
        <f>VLOOKUP($A:$A,'[3]данные ру ТС'!$A:$CZ,48,0)</f>
        <v>46826</v>
      </c>
      <c r="AX109" s="19">
        <f>VLOOKUP($A:$A,'[3]данные ру ТС'!$A:$CZ,49,0)</f>
        <v>74693</v>
      </c>
      <c r="AY109" s="19">
        <f>VLOOKUP($A:$A,'[3]данные ру ТС'!$A:$CZ,54,0)</f>
        <v>22671</v>
      </c>
      <c r="AZ109" s="19">
        <f>VLOOKUP($A:$A,'[3]данные ру ТС'!$A:$CZ,59,0)</f>
        <v>2010</v>
      </c>
      <c r="BA109" s="19">
        <f>VLOOKUP($A:$A,'[3]данные ру ТС'!$A:$CZ,64,0)</f>
        <v>50306</v>
      </c>
      <c r="BB109" s="19">
        <f>VLOOKUP($A:$A,'[3]данные ру ТС'!$A:$CZ,65,0)</f>
        <v>74987</v>
      </c>
      <c r="BC109" s="19">
        <f>VLOOKUP($A:$A,'[3]данные ру ТС'!$A:$CZ,78,0)</f>
        <v>25520</v>
      </c>
      <c r="BD109" s="19">
        <f>VLOOKUP($A:$A,'[3]данные ру ТС'!$A:$CZ,83,0)</f>
        <v>286</v>
      </c>
      <c r="BE109" s="19">
        <f>VLOOKUP($A:$A,'[3]данные ру ТС'!$A:$CZ,88,0)</f>
        <v>13468</v>
      </c>
      <c r="BF109" s="19">
        <f>VLOOKUP($A:$A,'[3]данные ру ТС'!$A:$CZ,89,0)</f>
        <v>39274</v>
      </c>
      <c r="BG109" s="19">
        <f>VLOOKUP($A:$A,'[3]данные ру ТС'!$A:$FD,126,0)</f>
        <v>26485</v>
      </c>
      <c r="BH109" s="19">
        <f>VLOOKUP($A:$A,'[3]данные ру ТС'!$A:$FD,127,0)</f>
        <v>8</v>
      </c>
      <c r="BI109" s="19">
        <f>VLOOKUP($A:$A,'[3]данные ру ТС'!$A:$FD,128,0)</f>
        <v>13831</v>
      </c>
      <c r="BJ109" s="19">
        <f>VLOOKUP($A:$A,'[3]данные ру ТС'!$A:$FD,129,0)</f>
        <v>40324</v>
      </c>
      <c r="BK109" s="19">
        <f>VLOOKUP($A:$A,'[3]данные ру ТС'!$A:$FD,142,0)</f>
        <v>19186</v>
      </c>
      <c r="BL109" s="19">
        <f>VLOOKUP($A:$A,'[3]данные ру ТС'!$A:$FD,155,0)</f>
        <v>657</v>
      </c>
      <c r="BM109" s="19">
        <f>VLOOKUP($A:$A,'[3]данные ру ТС'!$A:$FW,168,0)</f>
        <v>44857</v>
      </c>
      <c r="BN109" s="19">
        <f>Таблица2[[#This Row],[ЛТС 2022 (факт)]]+Таблица2[[#This Row],[ПТС 2022 (факт)]]+Таблица2[[#This Row],[ГТС 2022 (факт)]]</f>
        <v>64700</v>
      </c>
      <c r="BO109" s="20">
        <f>VLOOKUP($A:$A,'[3]данные ру ФЛ'!$A:$DL,27,0)</f>
        <v>198636</v>
      </c>
      <c r="BP109" s="20">
        <f>VLOOKUP($A:$A,'[3]данные ру ФЛ'!$A:$DL,40,0)</f>
        <v>192069</v>
      </c>
      <c r="BQ109" s="20">
        <f>VLOOKUP($A:$A,'[3]данные ру ФЛ'!$A:$DL,53,0)</f>
        <v>196749</v>
      </c>
      <c r="BR109" s="20">
        <f>VLOOKUP($A:$A,'[3]данные ру ФЛ'!$A:$DL,74,0)</f>
        <v>65387</v>
      </c>
      <c r="BS109" s="20">
        <f>VLOOKUP($A:$A,'[3]данные ру ФЛ'!$A:$DL,95,0)</f>
        <v>62919</v>
      </c>
      <c r="BT109" s="20">
        <f>VLOOKUP($A:$A,'[3]данные ру ФЛ'!$A:$DL,116,0)</f>
        <v>158687</v>
      </c>
      <c r="BU109" s="21">
        <f>VLOOKUP($A:$A,'[3]данные ру Грузы'!$A:$CR,31,0)</f>
        <v>0</v>
      </c>
      <c r="BV109" s="21">
        <f>VLOOKUP($A:$A,'[3]данные ру Грузы'!$A:$CR,44,0)</f>
        <v>0</v>
      </c>
      <c r="BW109" s="21">
        <f>VLOOKUP($A:$A,'[3]данные ру Грузы'!$A:$CR,57,0)</f>
        <v>0</v>
      </c>
      <c r="BX109" s="21">
        <f>VLOOKUP($A:$A,'[3]данные ру Грузы'!$A:$CR,70,0)</f>
        <v>0</v>
      </c>
      <c r="BY109" s="21">
        <f>VLOOKUP($A:$A,'[3]данные ру Грузы'!$A:$CR,83,0)</f>
        <v>0</v>
      </c>
      <c r="BZ109" s="21">
        <f>VLOOKUP($A:$A,'[3]данные ру Грузы'!$A:$CR,96,0)</f>
        <v>0</v>
      </c>
      <c r="CA109" s="22" t="str">
        <f>VLOOKUP(A:A,[2]Данные_УА!$A:$BO,60,0)</f>
        <v>да</v>
      </c>
      <c r="CB109" s="23" t="str">
        <f>VLOOKUP(A:A,[2]Данные_УА!$A:$BO,61,0)</f>
        <v>нет</v>
      </c>
      <c r="CC109" s="23" t="str">
        <f>VLOOKUP(A:A,[2]Данные_УА!$A:$BO,62,0)</f>
        <v>нет</v>
      </c>
      <c r="CD109" s="23" t="str">
        <f>VLOOKUP(A:A,[2]Данные_УА!$A:$BO,63,0)</f>
        <v>нет</v>
      </c>
      <c r="CE109" s="23" t="str">
        <f>VLOOKUP(A:A,[2]Данные_УА!$A:$BO,64,0)</f>
        <v>нет</v>
      </c>
      <c r="CF109" s="23" t="str">
        <f>VLOOKUP(A:A,[2]Данные_УА!$A:$BO,65,0)</f>
        <v>нет</v>
      </c>
    </row>
    <row r="110" spans="1:84" s="12" customFormat="1" ht="11.25" x14ac:dyDescent="0.2">
      <c r="A110" s="12" t="s">
        <v>27</v>
      </c>
      <c r="B110" s="12" t="str">
        <f>VLOOKUP(A:A,[1]Перечень_ПП!$A:$X,3,0)</f>
        <v>Брянский</v>
      </c>
      <c r="C110" s="13" t="str">
        <f>VLOOKUP(A:A,[1]Перечень_ПП!$A:$X,4,0)</f>
        <v>АПП</v>
      </c>
      <c r="D110" s="13" t="str">
        <f>VLOOKUP(A:A,[1]Перечень_ПП!$A:$X,5,0)</f>
        <v>ДАПП</v>
      </c>
      <c r="E110" s="12" t="str">
        <f>VLOOKUP(A:A,[1]Перечень_ПП!$A:$X,6,0)</f>
        <v>Зерново</v>
      </c>
      <c r="F110" s="12" t="str">
        <f>VLOOKUP(A:A,[1]Перечень_ПП!$A:$X,23,0)</f>
        <v>установлен</v>
      </c>
      <c r="G110" s="13" t="str">
        <f>VLOOKUP(A:A,[1]Перечень_ПП!$A:$X,21,0)</f>
        <v>нет</v>
      </c>
      <c r="H110" s="13" t="s">
        <v>524</v>
      </c>
      <c r="I110" s="14" t="str">
        <f>VLOOKUP(A:A,[1]Перечень_ПП!$A:$X,22,0)</f>
        <v>Пункт пропуска не обустроен, так как решение о целесообразности функционирования не принято, в том числе сопредельным государством. В соответствии с Соглашением между Правительством РФ и Кабинетом Министров Украины от 18.10.2011 функционирует как МПГ</v>
      </c>
      <c r="J110" s="15" t="str">
        <f>VLOOKUP(A:A,[2]Данные_УА!$A:$BF,24,0)</f>
        <v>не определен</v>
      </c>
      <c r="K110" s="13" t="str">
        <f>VLOOKUP(A:A,[1]Перечень_ПП!$A:$X,7,0)</f>
        <v>автомобильный</v>
      </c>
      <c r="L110" s="13" t="str">
        <f>VLOOKUP(A:A,[1]Перечень_ПП!$A:$X,8,0)</f>
        <v>не определен</v>
      </c>
      <c r="M110" s="13" t="str">
        <f>VLOOKUP(A:A,[1]Перечень_ПП!$A:$X,9,0)</f>
        <v>не определен</v>
      </c>
      <c r="N110" s="13" t="str">
        <f>VLOOKUP(A:A,[1]Перечень_ПП!$A:$X,10,0)</f>
        <v>не определен</v>
      </c>
      <c r="O110" s="13" t="str">
        <f>VLOOKUP(A:A,[1]Перечень_ПП!$A:$X,11,0)</f>
        <v>двусторонний</v>
      </c>
      <c r="P110" s="13" t="str">
        <f>VLOOKUP(A:A,[1]Перечень_ПП!$A:$X,12,0)</f>
        <v>не определен</v>
      </c>
      <c r="Q110" s="13" t="str">
        <f>VLOOKUP(A:A,[1]Перечень_ПП!$A:$X,13,0)</f>
        <v>нет</v>
      </c>
      <c r="R110" s="13" t="str">
        <f>VLOOKUP(A:A,[1]Перечень_ПП!$A:$X,14,0)</f>
        <v>нет</v>
      </c>
      <c r="S110" s="13" t="str">
        <f>VLOOKUP(A:A,[1]Перечень_ПП!$A:$X,15,0)</f>
        <v>нет</v>
      </c>
      <c r="T110" s="13" t="str">
        <f>VLOOKUP(A:A,[1]Перечень_ПП!$A:$X,16,0)</f>
        <v>Украина</v>
      </c>
      <c r="U110" s="12" t="str">
        <f>VLOOKUP(A:A,[1]Перечень_ПП!$A:$X,17,0)</f>
        <v>Середина Буда</v>
      </c>
      <c r="V110" s="13" t="str">
        <f>VLOOKUP(A:A,[1]Перечень_ПП!$A:$X,18,0)</f>
        <v>ЦФО</v>
      </c>
      <c r="W110" s="12" t="str">
        <f>VLOOKUP(A:A,[1]Перечень_ПП!$A:$X,19,0)</f>
        <v>Брянская область</v>
      </c>
      <c r="X110" s="14" t="str">
        <f>VLOOKUP(A:A,[1]Перечень_ПП!$A:$X,20,0)</f>
        <v>не определен</v>
      </c>
      <c r="Y110" s="14">
        <f>VLOOKUP(A:A,[2]ДОРОГИ!$A:$BX,24,0)</f>
        <v>0</v>
      </c>
      <c r="Z110" s="14">
        <f>VLOOKUP(A:A,[2]ДОРОГИ!$A:$BX,25,0)</f>
        <v>0</v>
      </c>
      <c r="AA110" s="16" t="str">
        <f>VLOOKUP($A:$A,'[3]данные ру Грузы'!$A:$CC,10,0)</f>
        <v>не определена</v>
      </c>
      <c r="AB110" s="16">
        <f>VLOOKUP($A:$A,'[3]данные ру Грузы'!$A:$CC,11,0)</f>
        <v>283</v>
      </c>
      <c r="AC110" s="16" t="str">
        <f>VLOOKUP($A:$A,'[3]данные ру Грузы'!$A:$CC,13,0)</f>
        <v>Сухопутный</v>
      </c>
      <c r="AD110" s="16" t="str">
        <f>VLOOKUP($A:$A,'[3]данные ру Грузы'!$A:$CC,12,0)</f>
        <v>Западный</v>
      </c>
      <c r="AE110" s="16">
        <f>VLOOKUP(A:A,[2]Данные_УА!$A:$BF,37,0)</f>
        <v>0</v>
      </c>
      <c r="AF110" s="16">
        <f>VLOOKUP(A:A,[2]Данные_УА!$A:$BF,41,0)</f>
        <v>0</v>
      </c>
      <c r="AG110" s="16">
        <f>VLOOKUP(A:A,[2]Данные_УА!$A:$BF,45,0)</f>
        <v>0</v>
      </c>
      <c r="AH110" s="16">
        <f>VLOOKUP(A:A,[2]Данные_УА!$A:$BF,49,0)</f>
        <v>0</v>
      </c>
      <c r="AI110" s="16">
        <f>VLOOKUP(A:A,[2]Данные_УА!$A:$BF,53,0)</f>
        <v>0</v>
      </c>
      <c r="AJ110" s="16">
        <f>VLOOKUP(A:A,[2]Данные_УА!$A:$BF,57,0)</f>
        <v>0</v>
      </c>
      <c r="AK110" s="17">
        <f>VLOOKUP(A:A,[2]Данные_УА!$A:$BF,38,0)</f>
        <v>0</v>
      </c>
      <c r="AL110" s="17">
        <f>VLOOKUP(A:A,[2]Данные_УА!$A:$BF,42,0)</f>
        <v>0</v>
      </c>
      <c r="AM110" s="17">
        <f>VLOOKUP(A:A,[2]Данные_УА!$A:$BF,46,0)</f>
        <v>0</v>
      </c>
      <c r="AN110" s="17">
        <f>VLOOKUP(A:A,[2]Данные_УА!$A:$BF,50,0)</f>
        <v>0</v>
      </c>
      <c r="AO110" s="17">
        <f>VLOOKUP(A:A,[2]Данные_УА!$A:$BF,54,0)</f>
        <v>0</v>
      </c>
      <c r="AP110" s="18">
        <f>VLOOKUP(A:A,[2]Данные_УА!$A:$BF,58,0)</f>
        <v>0</v>
      </c>
      <c r="AQ110" s="19">
        <f>VLOOKUP($A:$A,'[3]данные ру ТС'!$A:$CZ,22,0)</f>
        <v>0</v>
      </c>
      <c r="AR110" s="19">
        <f>VLOOKUP($A:$A,'[3]данные ру ТС'!$A:$CZ,27,0)</f>
        <v>0</v>
      </c>
      <c r="AS110" s="19">
        <f>VLOOKUP($A:$A,'[3]данные ру ТС'!$A:$CZ,32,0)</f>
        <v>0</v>
      </c>
      <c r="AT110" s="19">
        <f>VLOOKUP($A:$A,'[3]данные ру ТС'!$A:$CZ,33,0)</f>
        <v>0</v>
      </c>
      <c r="AU110" s="19">
        <f>VLOOKUP($A:$A,'[3]данные ру ТС'!$A:$CZ,38,0)</f>
        <v>0</v>
      </c>
      <c r="AV110" s="19">
        <f>VLOOKUP($A:$A,'[3]данные ру ТС'!$A:$CZ,43,0)</f>
        <v>0</v>
      </c>
      <c r="AW110" s="19">
        <f>VLOOKUP($A:$A,'[3]данные ру ТС'!$A:$CZ,48,0)</f>
        <v>0</v>
      </c>
      <c r="AX110" s="19">
        <f>VLOOKUP($A:$A,'[3]данные ру ТС'!$A:$CZ,49,0)</f>
        <v>0</v>
      </c>
      <c r="AY110" s="19">
        <f>VLOOKUP($A:$A,'[3]данные ру ТС'!$A:$CZ,54,0)</f>
        <v>0</v>
      </c>
      <c r="AZ110" s="19">
        <f>VLOOKUP($A:$A,'[3]данные ру ТС'!$A:$CZ,59,0)</f>
        <v>0</v>
      </c>
      <c r="BA110" s="19">
        <f>VLOOKUP($A:$A,'[3]данные ру ТС'!$A:$CZ,64,0)</f>
        <v>0</v>
      </c>
      <c r="BB110" s="19">
        <f>VLOOKUP($A:$A,'[3]данные ру ТС'!$A:$CZ,65,0)</f>
        <v>0</v>
      </c>
      <c r="BC110" s="19">
        <f>VLOOKUP($A:$A,'[3]данные ру ТС'!$A:$CZ,78,0)</f>
        <v>0</v>
      </c>
      <c r="BD110" s="19">
        <f>VLOOKUP($A:$A,'[3]данные ру ТС'!$A:$CZ,83,0)</f>
        <v>0</v>
      </c>
      <c r="BE110" s="19">
        <f>VLOOKUP($A:$A,'[3]данные ру ТС'!$A:$CZ,88,0)</f>
        <v>0</v>
      </c>
      <c r="BF110" s="19">
        <f>VLOOKUP($A:$A,'[3]данные ру ТС'!$A:$CZ,89,0)</f>
        <v>0</v>
      </c>
      <c r="BG110" s="19">
        <f>VLOOKUP($A:$A,'[3]данные ру ТС'!$A:$FD,126,0)</f>
        <v>0</v>
      </c>
      <c r="BH110" s="19">
        <f>VLOOKUP($A:$A,'[3]данные ру ТС'!$A:$FD,127,0)</f>
        <v>0</v>
      </c>
      <c r="BI110" s="19">
        <f>VLOOKUP($A:$A,'[3]данные ру ТС'!$A:$FD,128,0)</f>
        <v>0</v>
      </c>
      <c r="BJ110" s="19">
        <f>VLOOKUP($A:$A,'[3]данные ру ТС'!$A:$FD,129,0)</f>
        <v>0</v>
      </c>
      <c r="BK110" s="19">
        <f>VLOOKUP($A:$A,'[3]данные ру ТС'!$A:$FD,142,0)</f>
        <v>0</v>
      </c>
      <c r="BL110" s="19">
        <f>VLOOKUP($A:$A,'[3]данные ру ТС'!$A:$FD,155,0)</f>
        <v>0</v>
      </c>
      <c r="BM110" s="19">
        <f>VLOOKUP($A:$A,'[3]данные ру ТС'!$A:$FW,168,0)</f>
        <v>0</v>
      </c>
      <c r="BN110" s="19">
        <f>Таблица2[[#This Row],[ЛТС 2022 (факт)]]+Таблица2[[#This Row],[ПТС 2022 (факт)]]+Таблица2[[#This Row],[ГТС 2022 (факт)]]</f>
        <v>0</v>
      </c>
      <c r="BO110" s="20">
        <f>VLOOKUP($A:$A,'[3]данные ру ФЛ'!$A:$DL,27,0)</f>
        <v>0</v>
      </c>
      <c r="BP110" s="20">
        <f>VLOOKUP($A:$A,'[3]данные ру ФЛ'!$A:$DL,40,0)</f>
        <v>0</v>
      </c>
      <c r="BQ110" s="20">
        <f>VLOOKUP($A:$A,'[3]данные ру ФЛ'!$A:$DL,53,0)</f>
        <v>0</v>
      </c>
      <c r="BR110" s="20">
        <f>VLOOKUP($A:$A,'[3]данные ру ФЛ'!$A:$DL,74,0)</f>
        <v>0</v>
      </c>
      <c r="BS110" s="20">
        <f>VLOOKUP($A:$A,'[3]данные ру ФЛ'!$A:$DL,95,0)</f>
        <v>0</v>
      </c>
      <c r="BT110" s="20">
        <f>VLOOKUP($A:$A,'[3]данные ру ФЛ'!$A:$DL,116,0)</f>
        <v>0</v>
      </c>
      <c r="BU110" s="21">
        <f>VLOOKUP($A:$A,'[3]данные ру Грузы'!$A:$CR,31,0)</f>
        <v>0</v>
      </c>
      <c r="BV110" s="21">
        <f>VLOOKUP($A:$A,'[3]данные ру Грузы'!$A:$CR,44,0)</f>
        <v>0</v>
      </c>
      <c r="BW110" s="21">
        <f>VLOOKUP($A:$A,'[3]данные ру Грузы'!$A:$CR,57,0)</f>
        <v>0</v>
      </c>
      <c r="BX110" s="21">
        <f>VLOOKUP($A:$A,'[3]данные ру Грузы'!$A:$CR,70,0)</f>
        <v>0</v>
      </c>
      <c r="BY110" s="21">
        <f>VLOOKUP($A:$A,'[3]данные ру Грузы'!$A:$CR,83,0)</f>
        <v>0</v>
      </c>
      <c r="BZ110" s="21">
        <f>VLOOKUP($A:$A,'[3]данные ру Грузы'!$A:$CR,96,0)</f>
        <v>0</v>
      </c>
      <c r="CA110" s="22" t="str">
        <f>VLOOKUP(A:A,[2]Данные_УА!$A:$BO,60,0)</f>
        <v>нет</v>
      </c>
      <c r="CB110" s="23" t="str">
        <f>VLOOKUP(A:A,[2]Данные_УА!$A:$BO,61,0)</f>
        <v>нет</v>
      </c>
      <c r="CC110" s="23" t="str">
        <f>VLOOKUP(A:A,[2]Данные_УА!$A:$BO,62,0)</f>
        <v>нет</v>
      </c>
      <c r="CD110" s="23" t="str">
        <f>VLOOKUP(A:A,[2]Данные_УА!$A:$BO,63,0)</f>
        <v>нет</v>
      </c>
      <c r="CE110" s="23" t="str">
        <f>VLOOKUP(A:A,[2]Данные_УА!$A:$BO,64,0)</f>
        <v>нет</v>
      </c>
      <c r="CF110" s="23" t="str">
        <f>VLOOKUP(A:A,[2]Данные_УА!$A:$BO,65,0)</f>
        <v>нет</v>
      </c>
    </row>
    <row r="111" spans="1:84" s="12" customFormat="1" ht="11.25" x14ac:dyDescent="0.2">
      <c r="A111" s="12" t="s">
        <v>224</v>
      </c>
      <c r="B111" s="12" t="str">
        <f>VLOOKUP(A:A,[1]Перечень_ПП!$A:$X,3,0)</f>
        <v>Санкт-Петербургский</v>
      </c>
      <c r="C111" s="13" t="str">
        <f>VLOOKUP(A:A,[1]Перечень_ПП!$A:$X,4,0)</f>
        <v>АПП</v>
      </c>
      <c r="D111" s="13" t="str">
        <f>VLOOKUP(A:A,[1]Перечень_ПП!$A:$X,5,0)</f>
        <v>МАПП</v>
      </c>
      <c r="E111" s="12" t="str">
        <f>VLOOKUP(A:A,[1]Перечень_ПП!$A:$X,6,0)</f>
        <v>Ивангород</v>
      </c>
      <c r="F111" s="12" t="str">
        <f>VLOOKUP(A:A,[1]Перечень_ПП!$A:$X,23,0)</f>
        <v>установлен</v>
      </c>
      <c r="G111" s="13" t="str">
        <f>VLOOKUP(A:A,[1]Перечень_ПП!$A:$X,21,0)</f>
        <v>да</v>
      </c>
      <c r="H111" s="13" t="s">
        <v>523</v>
      </c>
      <c r="I111" s="14" t="str">
        <f>VLOOKUP(A:A,[1]Перечень_ПП!$A:$X,22,0)</f>
        <v>функционирует</v>
      </c>
      <c r="J111" s="15" t="str">
        <f>VLOOKUP(A:A,[2]Данные_УА!$A:$BF,24,0)</f>
        <v>круглосуточно</v>
      </c>
      <c r="K111" s="13" t="str">
        <f>VLOOKUP(A:A,[1]Перечень_ПП!$A:$X,7,0)</f>
        <v>автомобильный</v>
      </c>
      <c r="L111" s="13" t="str">
        <f>VLOOKUP(A:A,[1]Перечень_ПП!$A:$X,8,0)</f>
        <v>пешеходный</v>
      </c>
      <c r="M111" s="13" t="str">
        <f>VLOOKUP(A:A,[1]Перечень_ПП!$A:$X,9,0)</f>
        <v>грузо-пассажирский</v>
      </c>
      <c r="N111" s="13" t="str">
        <f>VLOOKUP(A:A,[1]Перечень_ПП!$A:$X,10,0)</f>
        <v>постоянный</v>
      </c>
      <c r="O111" s="13" t="str">
        <f>VLOOKUP(A:A,[1]Перечень_ПП!$A:$X,11,0)</f>
        <v>многосторонний</v>
      </c>
      <c r="P111" s="13" t="str">
        <f>VLOOKUP(A:A,[1]Перечень_ПП!$A:$X,12,0)</f>
        <v>не определен</v>
      </c>
      <c r="Q111" s="13" t="str">
        <f>VLOOKUP(A:A,[1]Перечень_ПП!$A:$X,13,0)</f>
        <v>нет</v>
      </c>
      <c r="R111" s="13" t="str">
        <f>VLOOKUP(A:A,[1]Перечень_ПП!$A:$X,14,0)</f>
        <v>да</v>
      </c>
      <c r="S111" s="13" t="str">
        <f>VLOOKUP(A:A,[1]Перечень_ПП!$A:$X,15,0)</f>
        <v>да</v>
      </c>
      <c r="T111" s="13" t="str">
        <f>VLOOKUP(A:A,[1]Перечень_ПП!$A:$X,16,0)</f>
        <v>Эстонская Республика</v>
      </c>
      <c r="U111" s="12" t="str">
        <f>VLOOKUP(A:A,[1]Перечень_ПП!$A:$X,17,0)</f>
        <v>Нарва</v>
      </c>
      <c r="V111" s="13" t="str">
        <f>VLOOKUP(A:A,[1]Перечень_ПП!$A:$X,18,0)</f>
        <v>СЗФО</v>
      </c>
      <c r="W111" s="12" t="str">
        <f>VLOOKUP(A:A,[1]Перечень_ПП!$A:$X,19,0)</f>
        <v>Ленинградская область</v>
      </c>
      <c r="X111" s="14" t="str">
        <f>VLOOKUP(A:A,[1]Перечень_ПП!$A:$X,20,0)</f>
        <v>Ленинградская область, г. Ивангород, Кингисеппское шоссе, д.4</v>
      </c>
      <c r="Y111" s="14" t="str">
        <f>VLOOKUP(A:A,[2]ДОРОГИ!$A:$BX,24,0)</f>
        <v>федеральная</v>
      </c>
      <c r="Z111" s="14" t="str">
        <f>VLOOKUP(A:A,[2]ДОРОГИ!$A:$BX,25,0)</f>
        <v>А-180</v>
      </c>
      <c r="AA111" s="16" t="str">
        <f>VLOOKUP($A:$A,'[3]данные ру Грузы'!$A:$CC,10,0)</f>
        <v>Группа А</v>
      </c>
      <c r="AB111" s="16">
        <f>VLOOKUP($A:$A,'[3]данные ру Грузы'!$A:$CC,11,0)</f>
        <v>30</v>
      </c>
      <c r="AC111" s="16" t="str">
        <f>VLOOKUP($A:$A,'[3]данные ру Грузы'!$A:$CC,13,0)</f>
        <v>Сухопутный</v>
      </c>
      <c r="AD111" s="16" t="str">
        <f>VLOOKUP($A:$A,'[3]данные ру Грузы'!$A:$CC,12,0)</f>
        <v>Западный</v>
      </c>
      <c r="AE111" s="16">
        <f>VLOOKUP(A:A,[2]Данные_УА!$A:$BF,37,0)</f>
        <v>200</v>
      </c>
      <c r="AF111" s="16">
        <f>VLOOKUP(A:A,[2]Данные_УА!$A:$BF,41,0)</f>
        <v>60</v>
      </c>
      <c r="AG111" s="16">
        <f>VLOOKUP(A:A,[2]Данные_УА!$A:$BF,45,0)</f>
        <v>1200</v>
      </c>
      <c r="AH111" s="16">
        <f>VLOOKUP(A:A,[2]Данные_УА!$A:$BF,49,0)</f>
        <v>1460</v>
      </c>
      <c r="AI111" s="16">
        <f>VLOOKUP(A:A,[2]Данные_УА!$A:$BF,53,0)</f>
        <v>7000</v>
      </c>
      <c r="AJ111" s="16">
        <f>VLOOKUP(A:A,[2]Данные_УА!$A:$BF,57,0)</f>
        <v>0</v>
      </c>
      <c r="AK111" s="17">
        <f>VLOOKUP(A:A,[2]Данные_УА!$A:$BF,38,0)</f>
        <v>73000</v>
      </c>
      <c r="AL111" s="17">
        <f>VLOOKUP(A:A,[2]Данные_УА!$A:$BF,42,0)</f>
        <v>21900</v>
      </c>
      <c r="AM111" s="17">
        <f>VLOOKUP(A:A,[2]Данные_УА!$A:$BF,46,0)</f>
        <v>438000</v>
      </c>
      <c r="AN111" s="17">
        <f>VLOOKUP(A:A,[2]Данные_УА!$A:$BF,50,0)</f>
        <v>532900</v>
      </c>
      <c r="AO111" s="17">
        <f>VLOOKUP(A:A,[2]Данные_УА!$A:$BF,54,0)</f>
        <v>2555000</v>
      </c>
      <c r="AP111" s="18">
        <f>VLOOKUP(A:A,[2]Данные_УА!$A:$BF,58,0)</f>
        <v>0</v>
      </c>
      <c r="AQ111" s="19">
        <f>VLOOKUP($A:$A,'[3]данные ру ТС'!$A:$CZ,22,0)</f>
        <v>56836</v>
      </c>
      <c r="AR111" s="19">
        <f>VLOOKUP($A:$A,'[3]данные ру ТС'!$A:$CZ,27,0)</f>
        <v>28098</v>
      </c>
      <c r="AS111" s="19">
        <f>VLOOKUP($A:$A,'[3]данные ру ТС'!$A:$CZ,32,0)</f>
        <v>524479</v>
      </c>
      <c r="AT111" s="19">
        <f>VLOOKUP($A:$A,'[3]данные ру ТС'!$A:$CZ,33,0)</f>
        <v>609413</v>
      </c>
      <c r="AU111" s="19">
        <f>VLOOKUP($A:$A,'[3]данные ру ТС'!$A:$CZ,38,0)</f>
        <v>57439</v>
      </c>
      <c r="AV111" s="19">
        <f>VLOOKUP($A:$A,'[3]данные ру ТС'!$A:$CZ,43,0)</f>
        <v>28817</v>
      </c>
      <c r="AW111" s="19">
        <f>VLOOKUP($A:$A,'[3]данные ру ТС'!$A:$CZ,48,0)</f>
        <v>550966</v>
      </c>
      <c r="AX111" s="19">
        <f>VLOOKUP($A:$A,'[3]данные ру ТС'!$A:$CZ,49,0)</f>
        <v>637222</v>
      </c>
      <c r="AY111" s="19">
        <f>VLOOKUP($A:$A,'[3]данные ру ТС'!$A:$CZ,54,0)</f>
        <v>60829</v>
      </c>
      <c r="AZ111" s="19">
        <f>VLOOKUP($A:$A,'[3]данные ру ТС'!$A:$CZ,59,0)</f>
        <v>31076</v>
      </c>
      <c r="BA111" s="19">
        <f>VLOOKUP($A:$A,'[3]данные ру ТС'!$A:$CZ,64,0)</f>
        <v>521497</v>
      </c>
      <c r="BB111" s="19">
        <f>VLOOKUP($A:$A,'[3]данные ру ТС'!$A:$CZ,65,0)</f>
        <v>613402</v>
      </c>
      <c r="BC111" s="19">
        <f>VLOOKUP($A:$A,'[3]данные ру ТС'!$A:$CZ,78,0)</f>
        <v>62841</v>
      </c>
      <c r="BD111" s="19">
        <f>VLOOKUP($A:$A,'[3]данные ру ТС'!$A:$CZ,83,0)</f>
        <v>6547</v>
      </c>
      <c r="BE111" s="19">
        <f>VLOOKUP($A:$A,'[3]данные ру ТС'!$A:$CZ,88,0)</f>
        <v>123083</v>
      </c>
      <c r="BF111" s="19">
        <f>VLOOKUP($A:$A,'[3]данные ру ТС'!$A:$CZ,89,0)</f>
        <v>192471</v>
      </c>
      <c r="BG111" s="19">
        <f>VLOOKUP($A:$A,'[3]данные ру ТС'!$A:$FD,126,0)</f>
        <v>68331</v>
      </c>
      <c r="BH111" s="19">
        <f>VLOOKUP($A:$A,'[3]данные ру ТС'!$A:$FD,127,0)</f>
        <v>2892</v>
      </c>
      <c r="BI111" s="19">
        <f>VLOOKUP($A:$A,'[3]данные ру ТС'!$A:$FD,128,0)</f>
        <v>104929</v>
      </c>
      <c r="BJ111" s="19">
        <f>VLOOKUP($A:$A,'[3]данные ру ТС'!$A:$FD,129,0)</f>
        <v>176152</v>
      </c>
      <c r="BK111" s="19">
        <f>VLOOKUP($A:$A,'[3]данные ру ТС'!$A:$FD,142,0)</f>
        <v>62744</v>
      </c>
      <c r="BL111" s="19">
        <f>VLOOKUP($A:$A,'[3]данные ру ТС'!$A:$FD,155,0)</f>
        <v>9908</v>
      </c>
      <c r="BM111" s="19">
        <f>VLOOKUP($A:$A,'[3]данные ру ТС'!$A:$FW,168,0)</f>
        <v>215928</v>
      </c>
      <c r="BN111" s="19">
        <f>Таблица2[[#This Row],[ЛТС 2022 (факт)]]+Таблица2[[#This Row],[ПТС 2022 (факт)]]+Таблица2[[#This Row],[ГТС 2022 (факт)]]</f>
        <v>288580</v>
      </c>
      <c r="BO111" s="20">
        <f>VLOOKUP($A:$A,'[3]данные ру ФЛ'!$A:$DL,27,0)</f>
        <v>3765083</v>
      </c>
      <c r="BP111" s="20">
        <f>VLOOKUP($A:$A,'[3]данные ру ФЛ'!$A:$DL,40,0)</f>
        <v>3655929</v>
      </c>
      <c r="BQ111" s="20">
        <f>VLOOKUP($A:$A,'[3]данные ру ФЛ'!$A:$DL,53,0)</f>
        <v>3621503</v>
      </c>
      <c r="BR111" s="20">
        <f>VLOOKUP($A:$A,'[3]данные ру ФЛ'!$A:$DL,74,0)</f>
        <v>831072</v>
      </c>
      <c r="BS111" s="20">
        <f>VLOOKUP($A:$A,'[3]данные ру ФЛ'!$A:$DL,95,0)</f>
        <v>450332</v>
      </c>
      <c r="BT111" s="20">
        <f>VLOOKUP($A:$A,'[3]данные ру ФЛ'!$A:$DL,116,0)</f>
        <v>1177688</v>
      </c>
      <c r="BU111" s="21">
        <f>VLOOKUP($A:$A,'[3]данные ру Грузы'!$A:$CR,31,0)</f>
        <v>778838</v>
      </c>
      <c r="BV111" s="21">
        <f>VLOOKUP($A:$A,'[3]данные ру Грузы'!$A:$CR,44,0)</f>
        <v>764468</v>
      </c>
      <c r="BW111" s="21">
        <f>VLOOKUP($A:$A,'[3]данные ру Грузы'!$A:$CR,57,0)</f>
        <v>802214</v>
      </c>
      <c r="BX111" s="21">
        <f>VLOOKUP($A:$A,'[3]данные ру Грузы'!$A:$CR,70,0)</f>
        <v>809874</v>
      </c>
      <c r="BY111" s="21">
        <f>VLOOKUP($A:$A,'[3]данные ру Грузы'!$A:$CR,83,0)</f>
        <v>914788</v>
      </c>
      <c r="BZ111" s="21">
        <f>VLOOKUP($A:$A,'[3]данные ру Грузы'!$A:$CR,96,0)</f>
        <v>714640.70000000007</v>
      </c>
      <c r="CA111" s="22" t="str">
        <f>VLOOKUP(A:A,[2]Данные_УА!$A:$BO,60,0)</f>
        <v>да</v>
      </c>
      <c r="CB111" s="23" t="str">
        <f>VLOOKUP(A:A,[2]Данные_УА!$A:$BO,61,0)</f>
        <v>да</v>
      </c>
      <c r="CC111" s="23" t="str">
        <f>VLOOKUP(A:A,[2]Данные_УА!$A:$BO,62,0)</f>
        <v>да</v>
      </c>
      <c r="CD111" s="23" t="str">
        <f>VLOOKUP(A:A,[2]Данные_УА!$A:$BO,63,0)</f>
        <v>да</v>
      </c>
      <c r="CE111" s="23" t="str">
        <f>VLOOKUP(A:A,[2]Данные_УА!$A:$BO,64,0)</f>
        <v>да</v>
      </c>
      <c r="CF111" s="23" t="str">
        <f>VLOOKUP(A:A,[2]Данные_УА!$A:$BO,65,0)</f>
        <v>да</v>
      </c>
    </row>
    <row r="112" spans="1:84" s="12" customFormat="1" ht="11.25" x14ac:dyDescent="0.2">
      <c r="A112" s="12" t="s">
        <v>233</v>
      </c>
      <c r="B112" s="12" t="str">
        <f>VLOOKUP(A:A,[1]Перечень_ПП!$A:$X,3,0)</f>
        <v>Санкт-Петербургский</v>
      </c>
      <c r="C112" s="13" t="str">
        <f>VLOOKUP(A:A,[1]Перечень_ПП!$A:$X,4,0)</f>
        <v>ЖДПП</v>
      </c>
      <c r="D112" s="13" t="str">
        <f>VLOOKUP(A:A,[1]Перечень_ПП!$A:$X,5,0)</f>
        <v>ЖДПП</v>
      </c>
      <c r="E112" s="12" t="str">
        <f>VLOOKUP(A:A,[1]Перечень_ПП!$A:$X,6,0)</f>
        <v>Ивангород</v>
      </c>
      <c r="F112" s="12" t="str">
        <f>VLOOKUP(A:A,[1]Перечень_ПП!$A:$X,23,0)</f>
        <v>установлен</v>
      </c>
      <c r="G112" s="13" t="str">
        <f>VLOOKUP(A:A,[1]Перечень_ПП!$A:$X,21,0)</f>
        <v>да</v>
      </c>
      <c r="H112" s="13" t="s">
        <v>524</v>
      </c>
      <c r="I112" s="14" t="str">
        <f>VLOOKUP(A:A,[1]Перечень_ПП!$A:$X,22,0)</f>
        <v>функционирует</v>
      </c>
      <c r="J112" s="15" t="str">
        <f>VLOOKUP(A:A,[2]Данные_УА!$A:$BF,24,0)</f>
        <v>круглосуточно</v>
      </c>
      <c r="K112" s="13" t="str">
        <f>VLOOKUP(A:A,[1]Перечень_ПП!$A:$X,7,0)</f>
        <v>железнодорожный</v>
      </c>
      <c r="L112" s="13" t="str">
        <f>VLOOKUP(A:A,[1]Перечень_ПП!$A:$X,8,0)</f>
        <v>не определен</v>
      </c>
      <c r="M112" s="13" t="str">
        <f>VLOOKUP(A:A,[1]Перечень_ПП!$A:$X,9,0)</f>
        <v>грузо-пассажирский</v>
      </c>
      <c r="N112" s="13" t="str">
        <f>VLOOKUP(A:A,[1]Перечень_ПП!$A:$X,10,0)</f>
        <v>постоянный</v>
      </c>
      <c r="O112" s="13" t="str">
        <f>VLOOKUP(A:A,[1]Перечень_ПП!$A:$X,11,0)</f>
        <v>многосторонний</v>
      </c>
      <c r="P112" s="13" t="str">
        <f>VLOOKUP(A:A,[1]Перечень_ПП!$A:$X,12,0)</f>
        <v>не определен</v>
      </c>
      <c r="Q112" s="13" t="str">
        <f>VLOOKUP(A:A,[1]Перечень_ПП!$A:$X,13,0)</f>
        <v>да</v>
      </c>
      <c r="R112" s="13" t="str">
        <f>VLOOKUP(A:A,[1]Перечень_ПП!$A:$X,14,0)</f>
        <v>да</v>
      </c>
      <c r="S112" s="13" t="str">
        <f>VLOOKUP(A:A,[1]Перечень_ПП!$A:$X,15,0)</f>
        <v>да</v>
      </c>
      <c r="T112" s="13" t="str">
        <f>VLOOKUP(A:A,[1]Перечень_ПП!$A:$X,16,0)</f>
        <v>Эстонская Республика</v>
      </c>
      <c r="U112" s="12" t="str">
        <f>VLOOKUP(A:A,[1]Перечень_ПП!$A:$X,17,0)</f>
        <v>Нарва</v>
      </c>
      <c r="V112" s="13" t="str">
        <f>VLOOKUP(A:A,[1]Перечень_ПП!$A:$X,18,0)</f>
        <v>СЗФО</v>
      </c>
      <c r="W112" s="12" t="str">
        <f>VLOOKUP(A:A,[1]Перечень_ПП!$A:$X,19,0)</f>
        <v>Ленинградская область</v>
      </c>
      <c r="X112" s="14" t="str">
        <f>VLOOKUP(A:A,[1]Перечень_ПП!$A:$X,20,0)</f>
        <v>Ленинградская область, г. Ивангород, ул. Вокзальная д.1, (ж/д станция Ивангород)</v>
      </c>
      <c r="Y112" s="14">
        <f>VLOOKUP(A:A,[2]ДОРОГИ!$A:$BX,24,0)</f>
        <v>0</v>
      </c>
      <c r="Z112" s="14">
        <f>VLOOKUP(A:A,[2]ДОРОГИ!$A:$BX,25,0)</f>
        <v>0</v>
      </c>
      <c r="AA112" s="16" t="str">
        <f>VLOOKUP($A:$A,'[3]данные ру Грузы'!$A:$CC,10,0)</f>
        <v>Группа В</v>
      </c>
      <c r="AB112" s="16">
        <f>VLOOKUP($A:$A,'[3]данные ру Грузы'!$A:$CC,11,0)</f>
        <v>93</v>
      </c>
      <c r="AC112" s="16" t="str">
        <f>VLOOKUP($A:$A,'[3]данные ру Грузы'!$A:$CC,13,0)</f>
        <v>Сухопутный</v>
      </c>
      <c r="AD112" s="16" t="str">
        <f>VLOOKUP($A:$A,'[3]данные ру Грузы'!$A:$CC,12,0)</f>
        <v>Западный</v>
      </c>
      <c r="AE112" s="16">
        <f>VLOOKUP(A:A,[2]Данные_УА!$A:$BF,37,0)</f>
        <v>20</v>
      </c>
      <c r="AF112" s="16">
        <f>VLOOKUP(A:A,[2]Данные_УА!$A:$BF,41,0)</f>
        <v>6</v>
      </c>
      <c r="AG112" s="16">
        <f>VLOOKUP(A:A,[2]Данные_УА!$A:$BF,45,0)</f>
        <v>0</v>
      </c>
      <c r="AH112" s="16">
        <f>VLOOKUP(A:A,[2]Данные_УА!$A:$BF,49,0)</f>
        <v>26</v>
      </c>
      <c r="AI112" s="16">
        <f>VLOOKUP(A:A,[2]Данные_УА!$A:$BF,53,0)</f>
        <v>1200</v>
      </c>
      <c r="AJ112" s="16">
        <f>VLOOKUP(A:A,[2]Данные_УА!$A:$BF,57,0)</f>
        <v>11200</v>
      </c>
      <c r="AK112" s="17">
        <f>VLOOKUP(A:A,[2]Данные_УА!$A:$BF,38,0)</f>
        <v>7300</v>
      </c>
      <c r="AL112" s="17">
        <f>VLOOKUP(A:A,[2]Данные_УА!$A:$BF,42,0)</f>
        <v>2190</v>
      </c>
      <c r="AM112" s="17">
        <f>VLOOKUP(A:A,[2]Данные_УА!$A:$BF,46,0)</f>
        <v>0</v>
      </c>
      <c r="AN112" s="17">
        <f>VLOOKUP(A:A,[2]Данные_УА!$A:$BF,50,0)</f>
        <v>9490</v>
      </c>
      <c r="AO112" s="17">
        <f>VLOOKUP(A:A,[2]Данные_УА!$A:$BF,54,0)</f>
        <v>438000</v>
      </c>
      <c r="AP112" s="18">
        <f>VLOOKUP(A:A,[2]Данные_УА!$A:$BF,58,0)</f>
        <v>4088000</v>
      </c>
      <c r="AQ112" s="19">
        <f>VLOOKUP($A:$A,'[3]данные ру ТС'!$A:$CZ,22,0)</f>
        <v>3202</v>
      </c>
      <c r="AR112" s="19">
        <f>VLOOKUP($A:$A,'[3]данные ру ТС'!$A:$CZ,27,0)</f>
        <v>723</v>
      </c>
      <c r="AS112" s="19">
        <f>VLOOKUP($A:$A,'[3]данные ру ТС'!$A:$CZ,32,0)</f>
        <v>0</v>
      </c>
      <c r="AT112" s="19">
        <f>VLOOKUP($A:$A,'[3]данные ру ТС'!$A:$CZ,33,0)</f>
        <v>3925</v>
      </c>
      <c r="AU112" s="19">
        <f>VLOOKUP($A:$A,'[3]данные ру ТС'!$A:$CZ,38,0)</f>
        <v>3152</v>
      </c>
      <c r="AV112" s="19">
        <f>VLOOKUP($A:$A,'[3]данные ру ТС'!$A:$CZ,43,0)</f>
        <v>708</v>
      </c>
      <c r="AW112" s="19">
        <f>VLOOKUP($A:$A,'[3]данные ру ТС'!$A:$CZ,48,0)</f>
        <v>0</v>
      </c>
      <c r="AX112" s="19">
        <f>VLOOKUP($A:$A,'[3]данные ру ТС'!$A:$CZ,49,0)</f>
        <v>3860</v>
      </c>
      <c r="AY112" s="19">
        <f>VLOOKUP($A:$A,'[3]данные ру ТС'!$A:$CZ,54,0)</f>
        <v>3544</v>
      </c>
      <c r="AZ112" s="19">
        <f>VLOOKUP($A:$A,'[3]данные ру ТС'!$A:$CZ,59,0)</f>
        <v>729</v>
      </c>
      <c r="BA112" s="19">
        <f>VLOOKUP($A:$A,'[3]данные ру ТС'!$A:$CZ,64,0)</f>
        <v>0</v>
      </c>
      <c r="BB112" s="19">
        <f>VLOOKUP($A:$A,'[3]данные ру ТС'!$A:$CZ,65,0)</f>
        <v>4273</v>
      </c>
      <c r="BC112" s="19">
        <f>VLOOKUP($A:$A,'[3]данные ру ТС'!$A:$CZ,78,0)</f>
        <v>883</v>
      </c>
      <c r="BD112" s="19">
        <f>VLOOKUP($A:$A,'[3]данные ру ТС'!$A:$CZ,83,0)</f>
        <v>1907</v>
      </c>
      <c r="BE112" s="19">
        <f>VLOOKUP($A:$A,'[3]данные ру ТС'!$A:$CZ,88,0)</f>
        <v>0</v>
      </c>
      <c r="BF112" s="19">
        <f>VLOOKUP($A:$A,'[3]данные ру ТС'!$A:$CZ,89,0)</f>
        <v>2790</v>
      </c>
      <c r="BG112" s="19">
        <f>VLOOKUP($A:$A,'[3]данные ру ТС'!$A:$FD,126,0)</f>
        <v>3830</v>
      </c>
      <c r="BH112" s="19">
        <f>VLOOKUP($A:$A,'[3]данные ру ТС'!$A:$FD,127,0)</f>
        <v>0</v>
      </c>
      <c r="BI112" s="19">
        <f>VLOOKUP($A:$A,'[3]данные ру ТС'!$A:$FD,128,0)</f>
        <v>0</v>
      </c>
      <c r="BJ112" s="19">
        <f>VLOOKUP($A:$A,'[3]данные ру ТС'!$A:$FD,129,0)</f>
        <v>3830</v>
      </c>
      <c r="BK112" s="19">
        <f>VLOOKUP($A:$A,'[3]данные ру ТС'!$A:$FD,142,0)</f>
        <v>1722</v>
      </c>
      <c r="BL112" s="19">
        <f>VLOOKUP($A:$A,'[3]данные ру ТС'!$A:$FD,155,0)</f>
        <v>0</v>
      </c>
      <c r="BM112" s="19">
        <f>VLOOKUP($A:$A,'[3]данные ру ТС'!$A:$FW,168,0)</f>
        <v>0</v>
      </c>
      <c r="BN112" s="19">
        <f>Таблица2[[#This Row],[ЛТС 2022 (факт)]]+Таблица2[[#This Row],[ПТС 2022 (факт)]]+Таблица2[[#This Row],[ГТС 2022 (факт)]]</f>
        <v>1722</v>
      </c>
      <c r="BO112" s="20">
        <f>VLOOKUP($A:$A,'[3]данные ру ФЛ'!$A:$DL,27,0)</f>
        <v>119183</v>
      </c>
      <c r="BP112" s="20">
        <f>VLOOKUP($A:$A,'[3]данные ру ФЛ'!$A:$DL,40,0)</f>
        <v>118282</v>
      </c>
      <c r="BQ112" s="20">
        <f>VLOOKUP($A:$A,'[3]данные ру ФЛ'!$A:$DL,53,0)</f>
        <v>123594</v>
      </c>
      <c r="BR112" s="20">
        <f>VLOOKUP($A:$A,'[3]данные ру ФЛ'!$A:$DL,74,0)</f>
        <v>27124</v>
      </c>
      <c r="BS112" s="20">
        <f>VLOOKUP($A:$A,'[3]данные ру ФЛ'!$A:$DL,95,0)</f>
        <v>4585</v>
      </c>
      <c r="BT112" s="20">
        <f>VLOOKUP($A:$A,'[3]данные ру ФЛ'!$A:$DL,116,0)</f>
        <v>2911</v>
      </c>
      <c r="BU112" s="21">
        <f>VLOOKUP($A:$A,'[3]данные ру Грузы'!$A:$CR,31,0)</f>
        <v>4977882</v>
      </c>
      <c r="BV112" s="21">
        <f>VLOOKUP($A:$A,'[3]данные ру Грузы'!$A:$CR,44,0)</f>
        <v>5075087</v>
      </c>
      <c r="BW112" s="21">
        <f>VLOOKUP($A:$A,'[3]данные ру Грузы'!$A:$CR,57,0)</f>
        <v>6197916</v>
      </c>
      <c r="BX112" s="21">
        <f>VLOOKUP($A:$A,'[3]данные ру Грузы'!$A:$CR,70,0)</f>
        <v>6365192</v>
      </c>
      <c r="BY112" s="21">
        <f>VLOOKUP($A:$A,'[3]данные ру Грузы'!$A:$CR,83,0)</f>
        <v>5705163</v>
      </c>
      <c r="BZ112" s="21">
        <f>VLOOKUP($A:$A,'[3]данные ру Грузы'!$A:$CR,96,0)</f>
        <v>3062339</v>
      </c>
      <c r="CA112" s="22" t="str">
        <f>VLOOKUP(A:A,[2]Данные_УА!$A:$BO,60,0)</f>
        <v>да</v>
      </c>
      <c r="CB112" s="23" t="str">
        <f>VLOOKUP(A:A,[2]Данные_УА!$A:$BO,61,0)</f>
        <v>да</v>
      </c>
      <c r="CC112" s="23" t="str">
        <f>VLOOKUP(A:A,[2]Данные_УА!$A:$BO,62,0)</f>
        <v>да</v>
      </c>
      <c r="CD112" s="23" t="str">
        <f>VLOOKUP(A:A,[2]Данные_УА!$A:$BO,63,0)</f>
        <v>да</v>
      </c>
      <c r="CE112" s="23" t="str">
        <f>VLOOKUP(A:A,[2]Данные_УА!$A:$BO,64,0)</f>
        <v>да</v>
      </c>
      <c r="CF112" s="23" t="str">
        <f>VLOOKUP(A:A,[2]Данные_УА!$A:$BO,65,0)</f>
        <v>нет</v>
      </c>
    </row>
    <row r="113" spans="1:84" s="12" customFormat="1" ht="11.25" x14ac:dyDescent="0.2">
      <c r="A113" s="12" t="s">
        <v>247</v>
      </c>
      <c r="B113" s="12" t="str">
        <f>VLOOKUP(A:A,[1]Перечень_ПП!$A:$X,3,0)</f>
        <v>Санкт-Петербургский</v>
      </c>
      <c r="C113" s="13" t="str">
        <f>VLOOKUP(A:A,[1]Перечень_ПП!$A:$X,4,0)</f>
        <v>ППП</v>
      </c>
      <c r="D113" s="13" t="str">
        <f>VLOOKUP(A:A,[1]Перечень_ПП!$A:$X,5,0)</f>
        <v>ППП</v>
      </c>
      <c r="E113" s="12" t="str">
        <f>VLOOKUP(A:A,[1]Перечень_ПП!$A:$X,6,0)</f>
        <v>Ивангород</v>
      </c>
      <c r="F113" s="12" t="str">
        <f>VLOOKUP(A:A,[1]Перечень_ПП!$A:$X,23,0)</f>
        <v>установлен</v>
      </c>
      <c r="G113" s="13" t="str">
        <f>VLOOKUP(A:A,[1]Перечень_ПП!$A:$X,21,0)</f>
        <v>да</v>
      </c>
      <c r="H113" s="13" t="s">
        <v>524</v>
      </c>
      <c r="I113" s="14" t="str">
        <f>VLOOKUP(A:A,[1]Перечень_ПП!$A:$X,22,0)</f>
        <v>функционирует</v>
      </c>
      <c r="J113" s="15" t="str">
        <f>VLOOKUP(A:A,[2]Данные_УА!$A:$BF,24,0)</f>
        <v>с 08.00 до 20.00</v>
      </c>
      <c r="K113" s="13" t="str">
        <f>VLOOKUP(A:A,[1]Перечень_ПП!$A:$X,7,0)</f>
        <v>пешеходный</v>
      </c>
      <c r="L113" s="13" t="str">
        <f>VLOOKUP(A:A,[1]Перечень_ПП!$A:$X,8,0)</f>
        <v>не определен</v>
      </c>
      <c r="M113" s="13" t="str">
        <f>VLOOKUP(A:A,[1]Перечень_ПП!$A:$X,9,0)</f>
        <v>не определен</v>
      </c>
      <c r="N113" s="13" t="str">
        <f>VLOOKUP(A:A,[1]Перечень_ПП!$A:$X,10,0)</f>
        <v>постоянный</v>
      </c>
      <c r="O113" s="13" t="str">
        <f>VLOOKUP(A:A,[1]Перечень_ПП!$A:$X,11,0)</f>
        <v>двусторонний</v>
      </c>
      <c r="P113" s="13" t="str">
        <f>VLOOKUP(A:A,[1]Перечень_ПП!$A:$X,12,0)</f>
        <v>не определен</v>
      </c>
      <c r="Q113" s="13" t="str">
        <f>VLOOKUP(A:A,[1]Перечень_ПП!$A:$X,13,0)</f>
        <v>нет</v>
      </c>
      <c r="R113" s="13" t="str">
        <f>VLOOKUP(A:A,[1]Перечень_ПП!$A:$X,14,0)</f>
        <v>нет</v>
      </c>
      <c r="S113" s="13" t="str">
        <f>VLOOKUP(A:A,[1]Перечень_ПП!$A:$X,15,0)</f>
        <v>нет</v>
      </c>
      <c r="T113" s="13" t="str">
        <f>VLOOKUP(A:A,[1]Перечень_ПП!$A:$X,16,0)</f>
        <v>Эстонская Республика</v>
      </c>
      <c r="U113" s="12" t="str">
        <f>VLOOKUP(A:A,[1]Перечень_ПП!$A:$X,17,0)</f>
        <v>Нарва</v>
      </c>
      <c r="V113" s="13" t="str">
        <f>VLOOKUP(A:A,[1]Перечень_ПП!$A:$X,18,0)</f>
        <v>СЗФО</v>
      </c>
      <c r="W113" s="12" t="str">
        <f>VLOOKUP(A:A,[1]Перечень_ПП!$A:$X,19,0)</f>
        <v>Ленинградская область</v>
      </c>
      <c r="X113" s="14" t="str">
        <f>VLOOKUP(A:A,[1]Перечень_ПП!$A:$X,20,0)</f>
        <v>Ленинградская область, г. Ивангород,ул. Пионерская, д. 7</v>
      </c>
      <c r="Y113" s="14">
        <f>VLOOKUP(A:A,[2]ДОРОГИ!$A:$BX,24,0)</f>
        <v>0</v>
      </c>
      <c r="Z113" s="14">
        <f>VLOOKUP(A:A,[2]ДОРОГИ!$A:$BX,25,0)</f>
        <v>0</v>
      </c>
      <c r="AA113" s="16" t="str">
        <f>VLOOKUP($A:$A,'[3]данные ру Грузы'!$A:$CC,10,0)</f>
        <v>Группа В</v>
      </c>
      <c r="AB113" s="16">
        <f>VLOOKUP($A:$A,'[3]данные ру Грузы'!$A:$CC,11,0)</f>
        <v>190</v>
      </c>
      <c r="AC113" s="16" t="str">
        <f>VLOOKUP($A:$A,'[3]данные ру Грузы'!$A:$CC,13,0)</f>
        <v>Не является признаком отнесения к МТК</v>
      </c>
      <c r="AD113" s="16" t="str">
        <f>VLOOKUP($A:$A,'[3]данные ру Грузы'!$A:$CC,12,0)</f>
        <v>Не является признаком отнесения к МТК</v>
      </c>
      <c r="AE113" s="16">
        <f>VLOOKUP(A:A,[2]Данные_УА!$A:$BF,37,0)</f>
        <v>0</v>
      </c>
      <c r="AF113" s="16">
        <f>VLOOKUP(A:A,[2]Данные_УА!$A:$BF,41,0)</f>
        <v>0</v>
      </c>
      <c r="AG113" s="16">
        <f>VLOOKUP(A:A,[2]Данные_УА!$A:$BF,45,0)</f>
        <v>0</v>
      </c>
      <c r="AH113" s="16">
        <f>VLOOKUP(A:A,[2]Данные_УА!$A:$BF,49,0)</f>
        <v>0</v>
      </c>
      <c r="AI113" s="16">
        <f>VLOOKUP(A:A,[2]Данные_УА!$A:$BF,53,0)</f>
        <v>3000</v>
      </c>
      <c r="AJ113" s="16">
        <f>VLOOKUP(A:A,[2]Данные_УА!$A:$BF,57,0)</f>
        <v>0</v>
      </c>
      <c r="AK113" s="17">
        <f>VLOOKUP(A:A,[2]Данные_УА!$A:$BF,38,0)</f>
        <v>0</v>
      </c>
      <c r="AL113" s="17">
        <f>VLOOKUP(A:A,[2]Данные_УА!$A:$BF,42,0)</f>
        <v>0</v>
      </c>
      <c r="AM113" s="17">
        <f>VLOOKUP(A:A,[2]Данные_УА!$A:$BF,46,0)</f>
        <v>0</v>
      </c>
      <c r="AN113" s="17">
        <f>VLOOKUP(A:A,[2]Данные_УА!$A:$BF,50,0)</f>
        <v>0</v>
      </c>
      <c r="AO113" s="17">
        <f>VLOOKUP(A:A,[2]Данные_УА!$A:$BF,54,0)</f>
        <v>1095000</v>
      </c>
      <c r="AP113" s="18">
        <f>VLOOKUP(A:A,[2]Данные_УА!$A:$BF,58,0)</f>
        <v>0</v>
      </c>
      <c r="AQ113" s="19">
        <f>VLOOKUP($A:$A,'[3]данные ру ТС'!$A:$CZ,22,0)</f>
        <v>0</v>
      </c>
      <c r="AR113" s="19">
        <f>VLOOKUP($A:$A,'[3]данные ру ТС'!$A:$CZ,27,0)</f>
        <v>0</v>
      </c>
      <c r="AS113" s="19">
        <f>VLOOKUP($A:$A,'[3]данные ру ТС'!$A:$CZ,32,0)</f>
        <v>0</v>
      </c>
      <c r="AT113" s="19">
        <f>VLOOKUP($A:$A,'[3]данные ру ТС'!$A:$CZ,33,0)</f>
        <v>0</v>
      </c>
      <c r="AU113" s="19">
        <f>VLOOKUP($A:$A,'[3]данные ру ТС'!$A:$CZ,38,0)</f>
        <v>0</v>
      </c>
      <c r="AV113" s="19">
        <f>VLOOKUP($A:$A,'[3]данные ру ТС'!$A:$CZ,43,0)</f>
        <v>0</v>
      </c>
      <c r="AW113" s="19">
        <f>VLOOKUP($A:$A,'[3]данные ру ТС'!$A:$CZ,48,0)</f>
        <v>0</v>
      </c>
      <c r="AX113" s="19">
        <f>VLOOKUP($A:$A,'[3]данные ру ТС'!$A:$CZ,49,0)</f>
        <v>0</v>
      </c>
      <c r="AY113" s="19">
        <f>VLOOKUP($A:$A,'[3]данные ру ТС'!$A:$CZ,54,0)</f>
        <v>0</v>
      </c>
      <c r="AZ113" s="19">
        <f>VLOOKUP($A:$A,'[3]данные ру ТС'!$A:$CZ,59,0)</f>
        <v>0</v>
      </c>
      <c r="BA113" s="19">
        <f>VLOOKUP($A:$A,'[3]данные ру ТС'!$A:$CZ,64,0)</f>
        <v>0</v>
      </c>
      <c r="BB113" s="19">
        <f>VLOOKUP($A:$A,'[3]данные ру ТС'!$A:$CZ,65,0)</f>
        <v>0</v>
      </c>
      <c r="BC113" s="19">
        <f>VLOOKUP($A:$A,'[3]данные ру ТС'!$A:$CZ,78,0)</f>
        <v>0</v>
      </c>
      <c r="BD113" s="19">
        <f>VLOOKUP($A:$A,'[3]данные ру ТС'!$A:$CZ,83,0)</f>
        <v>0</v>
      </c>
      <c r="BE113" s="19">
        <f>VLOOKUP($A:$A,'[3]данные ру ТС'!$A:$CZ,88,0)</f>
        <v>0</v>
      </c>
      <c r="BF113" s="19">
        <f>VLOOKUP($A:$A,'[3]данные ру ТС'!$A:$CZ,89,0)</f>
        <v>0</v>
      </c>
      <c r="BG113" s="19">
        <f>VLOOKUP($A:$A,'[3]данные ру ТС'!$A:$FD,126,0)</f>
        <v>0</v>
      </c>
      <c r="BH113" s="19">
        <f>VLOOKUP($A:$A,'[3]данные ру ТС'!$A:$FD,127,0)</f>
        <v>0</v>
      </c>
      <c r="BI113" s="19">
        <f>VLOOKUP($A:$A,'[3]данные ру ТС'!$A:$FD,128,0)</f>
        <v>0</v>
      </c>
      <c r="BJ113" s="19">
        <f>VLOOKUP($A:$A,'[3]данные ру ТС'!$A:$FD,129,0)</f>
        <v>0</v>
      </c>
      <c r="BK113" s="19">
        <f>VLOOKUP($A:$A,'[3]данные ру ТС'!$A:$FD,142,0)</f>
        <v>0</v>
      </c>
      <c r="BL113" s="19">
        <f>VLOOKUP($A:$A,'[3]данные ру ТС'!$A:$FD,155,0)</f>
        <v>0</v>
      </c>
      <c r="BM113" s="19">
        <f>VLOOKUP($A:$A,'[3]данные ру ТС'!$A:$FW,168,0)</f>
        <v>0</v>
      </c>
      <c r="BN113" s="19">
        <f>Таблица2[[#This Row],[ЛТС 2022 (факт)]]+Таблица2[[#This Row],[ПТС 2022 (факт)]]+Таблица2[[#This Row],[ГТС 2022 (факт)]]</f>
        <v>0</v>
      </c>
      <c r="BO113" s="20">
        <f>VLOOKUP($A:$A,'[3]данные ру ФЛ'!$A:$DL,27,0)</f>
        <v>35920</v>
      </c>
      <c r="BP113" s="20">
        <f>VLOOKUP($A:$A,'[3]данные ру ФЛ'!$A:$DL,40,0)</f>
        <v>387380</v>
      </c>
      <c r="BQ113" s="20">
        <f>VLOOKUP($A:$A,'[3]данные ру ФЛ'!$A:$DL,53,0)</f>
        <v>480972</v>
      </c>
      <c r="BR113" s="20">
        <f>VLOOKUP($A:$A,'[3]данные ру ФЛ'!$A:$DL,74,0)</f>
        <v>104711</v>
      </c>
      <c r="BS113" s="20">
        <f>VLOOKUP($A:$A,'[3]данные ру ФЛ'!$A:$DL,95,0)</f>
        <v>37811</v>
      </c>
      <c r="BT113" s="20">
        <f>VLOOKUP($A:$A,'[3]данные ру ФЛ'!$A:$DL,116,0)</f>
        <v>175616</v>
      </c>
      <c r="BU113" s="21">
        <f>VLOOKUP($A:$A,'[3]данные ру Грузы'!$A:$CR,31,0)</f>
        <v>0</v>
      </c>
      <c r="BV113" s="21">
        <f>VLOOKUP($A:$A,'[3]данные ру Грузы'!$A:$CR,44,0)</f>
        <v>0</v>
      </c>
      <c r="BW113" s="21">
        <f>VLOOKUP($A:$A,'[3]данные ру Грузы'!$A:$CR,57,0)</f>
        <v>0</v>
      </c>
      <c r="BX113" s="21">
        <f>VLOOKUP($A:$A,'[3]данные ру Грузы'!$A:$CR,70,0)</f>
        <v>0</v>
      </c>
      <c r="BY113" s="21">
        <f>VLOOKUP($A:$A,'[3]данные ру Грузы'!$A:$CR,83,0)</f>
        <v>0</v>
      </c>
      <c r="BZ113" s="21">
        <f>VLOOKUP($A:$A,'[3]данные ру Грузы'!$A:$CR,96,0)</f>
        <v>0</v>
      </c>
      <c r="CA113" s="22" t="str">
        <f>VLOOKUP(A:A,[2]Данные_УА!$A:$BO,60,0)</f>
        <v>да</v>
      </c>
      <c r="CB113" s="23" t="str">
        <f>VLOOKUP(A:A,[2]Данные_УА!$A:$BO,61,0)</f>
        <v>да</v>
      </c>
      <c r="CC113" s="23" t="str">
        <f>VLOOKUP(A:A,[2]Данные_УА!$A:$BO,62,0)</f>
        <v>да</v>
      </c>
      <c r="CD113" s="23" t="str">
        <f>VLOOKUP(A:A,[2]Данные_УА!$A:$BO,63,0)</f>
        <v>да</v>
      </c>
      <c r="CE113" s="23" t="str">
        <f>VLOOKUP(A:A,[2]Данные_УА!$A:$BO,64,0)</f>
        <v>да</v>
      </c>
      <c r="CF113" s="23" t="str">
        <f>VLOOKUP(A:A,[2]Данные_УА!$A:$BO,65,0)</f>
        <v>нет</v>
      </c>
    </row>
    <row r="114" spans="1:84" s="12" customFormat="1" ht="11.25" x14ac:dyDescent="0.2">
      <c r="A114" s="12" t="s">
        <v>335</v>
      </c>
      <c r="B114" s="12" t="str">
        <f>VLOOKUP(A:A,[1]Перечень_ПП!$A:$X,3,0)</f>
        <v>Центральный аппарат</v>
      </c>
      <c r="C114" s="13" t="str">
        <f>VLOOKUP(A:A,[1]Перечень_ПП!$A:$X,4,0)</f>
        <v>ВПП</v>
      </c>
      <c r="D114" s="13" t="str">
        <f>VLOOKUP(A:A,[1]Перечень_ПП!$A:$X,5,0)</f>
        <v>ВПП</v>
      </c>
      <c r="E114" s="12" t="str">
        <f>VLOOKUP(A:A,[1]Перечень_ПП!$A:$X,6,0)</f>
        <v>Иваново (Южный)</v>
      </c>
      <c r="F114" s="12" t="str">
        <f>VLOOKUP(A:A,[1]Перечень_ПП!$A:$X,23,0)</f>
        <v>установлен</v>
      </c>
      <c r="G114" s="13" t="str">
        <f>VLOOKUP(A:A,[1]Перечень_ПП!$A:$X,21,0)</f>
        <v>нет</v>
      </c>
      <c r="H114" s="13" t="s">
        <v>524</v>
      </c>
      <c r="I114" s="14" t="str">
        <f>VLOOKUP(A:A,[1]Перечень_ПП!$A:$X,22,0)</f>
        <v>Установлен в 2017 году. Будет открыт после проведения мероприятий по обустройству за счет внебюджетных источников финансирования</v>
      </c>
      <c r="J114" s="15" t="str">
        <f>VLOOKUP(A:A,[2]Данные_УА!$A:$BF,24,0)</f>
        <v>не определен</v>
      </c>
      <c r="K114" s="13" t="str">
        <f>VLOOKUP(A:A,[1]Перечень_ПП!$A:$X,7,0)</f>
        <v>воздушный</v>
      </c>
      <c r="L114" s="13" t="str">
        <f>VLOOKUP(A:A,[1]Перечень_ПП!$A:$X,8,0)</f>
        <v>не определен</v>
      </c>
      <c r="M114" s="13" t="str">
        <f>VLOOKUP(A:A,[1]Перечень_ПП!$A:$X,9,0)</f>
        <v>грузо-пассажирский</v>
      </c>
      <c r="N114" s="13" t="str">
        <f>VLOOKUP(A:A,[1]Перечень_ПП!$A:$X,10,0)</f>
        <v>работающий на нерегулярной основе</v>
      </c>
      <c r="O114" s="13" t="str">
        <f>VLOOKUP(A:A,[1]Перечень_ПП!$A:$X,11,0)</f>
        <v>многосторонний</v>
      </c>
      <c r="P114" s="13" t="str">
        <f>VLOOKUP(A:A,[1]Перечень_ПП!$A:$X,12,0)</f>
        <v>не определен</v>
      </c>
      <c r="Q114" s="13" t="str">
        <f>VLOOKUP(A:A,[1]Перечень_ПП!$A:$X,13,0)</f>
        <v>нет</v>
      </c>
      <c r="R114" s="13" t="str">
        <f>VLOOKUP(A:A,[1]Перечень_ПП!$A:$X,14,0)</f>
        <v>нет</v>
      </c>
      <c r="S114" s="13" t="str">
        <f>VLOOKUP(A:A,[1]Перечень_ПП!$A:$X,15,0)</f>
        <v>нет</v>
      </c>
      <c r="T114" s="13" t="str">
        <f>VLOOKUP(A:A,[1]Перечень_ПП!$A:$X,16,0)</f>
        <v>не применимо</v>
      </c>
      <c r="U114" s="12" t="str">
        <f>VLOOKUP(A:A,[1]Перечень_ПП!$A:$X,17,0)</f>
        <v>не применимо</v>
      </c>
      <c r="V114" s="13" t="str">
        <f>VLOOKUP(A:A,[1]Перечень_ПП!$A:$X,18,0)</f>
        <v>ЦФО</v>
      </c>
      <c r="W114" s="12" t="str">
        <f>VLOOKUP(A:A,[1]Перечень_ПП!$A:$X,19,0)</f>
        <v>Ивановская область</v>
      </c>
      <c r="X114" s="14" t="str">
        <f>VLOOKUP(A:A,[1]Перечень_ПП!$A:$X,20,0)</f>
        <v>не определен</v>
      </c>
      <c r="Y114" s="14">
        <f>VLOOKUP(A:A,[2]ДОРОГИ!$A:$BX,24,0)</f>
        <v>0</v>
      </c>
      <c r="Z114" s="14">
        <f>VLOOKUP(A:A,[2]ДОРОГИ!$A:$BX,25,0)</f>
        <v>0</v>
      </c>
      <c r="AA114" s="16" t="str">
        <f>VLOOKUP($A:$A,'[3]данные ру Грузы'!$A:$CC,10,0)</f>
        <v>не определена</v>
      </c>
      <c r="AB114" s="16">
        <f>VLOOKUP($A:$A,'[3]данные ру Грузы'!$A:$CC,11,0)</f>
        <v>360</v>
      </c>
      <c r="AC114" s="16" t="str">
        <f>VLOOKUP($A:$A,'[3]данные ру Грузы'!$A:$CC,13,0)</f>
        <v>Не является признаком отнесения к МТК</v>
      </c>
      <c r="AD114" s="16" t="str">
        <f>VLOOKUP($A:$A,'[3]данные ру Грузы'!$A:$CC,12,0)</f>
        <v>Не является признаком отнесения к МТК</v>
      </c>
      <c r="AE114" s="16">
        <f>VLOOKUP(A:A,[2]Данные_УА!$A:$BF,37,0)</f>
        <v>0</v>
      </c>
      <c r="AF114" s="16">
        <f>VLOOKUP(A:A,[2]Данные_УА!$A:$BF,41,0)</f>
        <v>0</v>
      </c>
      <c r="AG114" s="16">
        <f>VLOOKUP(A:A,[2]Данные_УА!$A:$BF,45,0)</f>
        <v>0</v>
      </c>
      <c r="AH114" s="16">
        <f>VLOOKUP(A:A,[2]Данные_УА!$A:$BF,49,0)</f>
        <v>0</v>
      </c>
      <c r="AI114" s="16">
        <f>VLOOKUP(A:A,[2]Данные_УА!$A:$BF,53,0)</f>
        <v>0</v>
      </c>
      <c r="AJ114" s="16">
        <f>VLOOKUP(A:A,[2]Данные_УА!$A:$BF,57,0)</f>
        <v>0</v>
      </c>
      <c r="AK114" s="17">
        <f>VLOOKUP(A:A,[2]Данные_УА!$A:$BF,38,0)</f>
        <v>0</v>
      </c>
      <c r="AL114" s="17">
        <f>VLOOKUP(A:A,[2]Данные_УА!$A:$BF,42,0)</f>
        <v>0</v>
      </c>
      <c r="AM114" s="17">
        <f>VLOOKUP(A:A,[2]Данные_УА!$A:$BF,46,0)</f>
        <v>0</v>
      </c>
      <c r="AN114" s="17">
        <f>VLOOKUP(A:A,[2]Данные_УА!$A:$BF,50,0)</f>
        <v>0</v>
      </c>
      <c r="AO114" s="17">
        <f>VLOOKUP(A:A,[2]Данные_УА!$A:$BF,54,0)</f>
        <v>0</v>
      </c>
      <c r="AP114" s="18">
        <f>VLOOKUP(A:A,[2]Данные_УА!$A:$BF,58,0)</f>
        <v>0</v>
      </c>
      <c r="AQ114" s="19">
        <f>VLOOKUP($A:$A,'[3]данные ру ТС'!$A:$CZ,22,0)</f>
        <v>0</v>
      </c>
      <c r="AR114" s="19">
        <f>VLOOKUP($A:$A,'[3]данные ру ТС'!$A:$CZ,27,0)</f>
        <v>0</v>
      </c>
      <c r="AS114" s="19">
        <f>VLOOKUP($A:$A,'[3]данные ру ТС'!$A:$CZ,32,0)</f>
        <v>0</v>
      </c>
      <c r="AT114" s="19">
        <f>VLOOKUP($A:$A,'[3]данные ру ТС'!$A:$CZ,33,0)</f>
        <v>0</v>
      </c>
      <c r="AU114" s="19">
        <f>VLOOKUP($A:$A,'[3]данные ру ТС'!$A:$CZ,38,0)</f>
        <v>0</v>
      </c>
      <c r="AV114" s="19">
        <f>VLOOKUP($A:$A,'[3]данные ру ТС'!$A:$CZ,43,0)</f>
        <v>0</v>
      </c>
      <c r="AW114" s="19">
        <f>VLOOKUP($A:$A,'[3]данные ру ТС'!$A:$CZ,48,0)</f>
        <v>0</v>
      </c>
      <c r="AX114" s="19">
        <f>VLOOKUP($A:$A,'[3]данные ру ТС'!$A:$CZ,49,0)</f>
        <v>0</v>
      </c>
      <c r="AY114" s="19">
        <f>VLOOKUP($A:$A,'[3]данные ру ТС'!$A:$CZ,54,0)</f>
        <v>0</v>
      </c>
      <c r="AZ114" s="19">
        <f>VLOOKUP($A:$A,'[3]данные ру ТС'!$A:$CZ,59,0)</f>
        <v>0</v>
      </c>
      <c r="BA114" s="19">
        <f>VLOOKUP($A:$A,'[3]данные ру ТС'!$A:$CZ,64,0)</f>
        <v>0</v>
      </c>
      <c r="BB114" s="19">
        <f>VLOOKUP($A:$A,'[3]данные ру ТС'!$A:$CZ,65,0)</f>
        <v>0</v>
      </c>
      <c r="BC114" s="19">
        <f>VLOOKUP($A:$A,'[3]данные ру ТС'!$A:$CZ,78,0)</f>
        <v>0</v>
      </c>
      <c r="BD114" s="19">
        <f>VLOOKUP($A:$A,'[3]данные ру ТС'!$A:$CZ,83,0)</f>
        <v>0</v>
      </c>
      <c r="BE114" s="19">
        <f>VLOOKUP($A:$A,'[3]данные ру ТС'!$A:$CZ,88,0)</f>
        <v>0</v>
      </c>
      <c r="BF114" s="19">
        <f>VLOOKUP($A:$A,'[3]данные ру ТС'!$A:$CZ,89,0)</f>
        <v>0</v>
      </c>
      <c r="BG114" s="19">
        <f>VLOOKUP($A:$A,'[3]данные ру ТС'!$A:$FD,126,0)</f>
        <v>0</v>
      </c>
      <c r="BH114" s="19">
        <f>VLOOKUP($A:$A,'[3]данные ру ТС'!$A:$FD,127,0)</f>
        <v>0</v>
      </c>
      <c r="BI114" s="19">
        <f>VLOOKUP($A:$A,'[3]данные ру ТС'!$A:$FD,128,0)</f>
        <v>0</v>
      </c>
      <c r="BJ114" s="19">
        <f>VLOOKUP($A:$A,'[3]данные ру ТС'!$A:$FD,129,0)</f>
        <v>0</v>
      </c>
      <c r="BK114" s="19">
        <f>VLOOKUP($A:$A,'[3]данные ру ТС'!$A:$FD,142,0)</f>
        <v>0</v>
      </c>
      <c r="BL114" s="19">
        <f>VLOOKUP($A:$A,'[3]данные ру ТС'!$A:$FD,155,0)</f>
        <v>0</v>
      </c>
      <c r="BM114" s="19">
        <f>VLOOKUP($A:$A,'[3]данные ру ТС'!$A:$FW,168,0)</f>
        <v>0</v>
      </c>
      <c r="BN114" s="19">
        <f>Таблица2[[#This Row],[ЛТС 2022 (факт)]]+Таблица2[[#This Row],[ПТС 2022 (факт)]]+Таблица2[[#This Row],[ГТС 2022 (факт)]]</f>
        <v>0</v>
      </c>
      <c r="BO114" s="20">
        <f>VLOOKUP($A:$A,'[3]данные ру ФЛ'!$A:$DL,27,0)</f>
        <v>0</v>
      </c>
      <c r="BP114" s="20">
        <f>VLOOKUP($A:$A,'[3]данные ру ФЛ'!$A:$DL,40,0)</f>
        <v>0</v>
      </c>
      <c r="BQ114" s="20">
        <f>VLOOKUP($A:$A,'[3]данные ру ФЛ'!$A:$DL,53,0)</f>
        <v>0</v>
      </c>
      <c r="BR114" s="20">
        <f>VLOOKUP($A:$A,'[3]данные ру ФЛ'!$A:$DL,74,0)</f>
        <v>0</v>
      </c>
      <c r="BS114" s="20">
        <f>VLOOKUP($A:$A,'[3]данные ру ФЛ'!$A:$DL,95,0)</f>
        <v>0</v>
      </c>
      <c r="BT114" s="20">
        <f>VLOOKUP($A:$A,'[3]данные ру ФЛ'!$A:$DL,116,0)</f>
        <v>0</v>
      </c>
      <c r="BU114" s="21">
        <f>VLOOKUP($A:$A,'[3]данные ру Грузы'!$A:$CR,31,0)</f>
        <v>0</v>
      </c>
      <c r="BV114" s="21">
        <f>VLOOKUP($A:$A,'[3]данные ру Грузы'!$A:$CR,44,0)</f>
        <v>0</v>
      </c>
      <c r="BW114" s="21">
        <f>VLOOKUP($A:$A,'[3]данные ру Грузы'!$A:$CR,57,0)</f>
        <v>0</v>
      </c>
      <c r="BX114" s="21">
        <f>VLOOKUP($A:$A,'[3]данные ру Грузы'!$A:$CR,70,0)</f>
        <v>0</v>
      </c>
      <c r="BY114" s="21">
        <f>VLOOKUP($A:$A,'[3]данные ру Грузы'!$A:$CR,83,0)</f>
        <v>0</v>
      </c>
      <c r="BZ114" s="21">
        <f>VLOOKUP($A:$A,'[3]данные ру Грузы'!$A:$CR,96,0)</f>
        <v>0</v>
      </c>
      <c r="CA114" s="22" t="str">
        <f>VLOOKUP(A:A,[2]Данные_УА!$A:$BO,60,0)</f>
        <v>нет</v>
      </c>
      <c r="CB114" s="23" t="str">
        <f>VLOOKUP(A:A,[2]Данные_УА!$A:$BO,61,0)</f>
        <v>нет</v>
      </c>
      <c r="CC114" s="23" t="str">
        <f>VLOOKUP(A:A,[2]Данные_УА!$A:$BO,62,0)</f>
        <v>нет</v>
      </c>
      <c r="CD114" s="23" t="str">
        <f>VLOOKUP(A:A,[2]Данные_УА!$A:$BO,63,0)</f>
        <v>нет</v>
      </c>
      <c r="CE114" s="23" t="str">
        <f>VLOOKUP(A:A,[2]Данные_УА!$A:$BO,64,0)</f>
        <v>нет</v>
      </c>
      <c r="CF114" s="23" t="str">
        <f>VLOOKUP(A:A,[2]Данные_УА!$A:$BO,65,0)</f>
        <v>нет</v>
      </c>
    </row>
    <row r="115" spans="1:84" s="12" customFormat="1" ht="11.25" x14ac:dyDescent="0.2">
      <c r="A115" s="12" t="s">
        <v>278</v>
      </c>
      <c r="B115" s="12" t="str">
        <f>VLOOKUP(A:A,[1]Перечень_ПП!$A:$X,3,0)</f>
        <v>Уральский</v>
      </c>
      <c r="C115" s="13" t="str">
        <f>VLOOKUP(A:A,[1]Перечень_ПП!$A:$X,4,0)</f>
        <v>АПП</v>
      </c>
      <c r="D115" s="13" t="str">
        <f>VLOOKUP(A:A,[1]Перечень_ПП!$A:$X,5,0)</f>
        <v>МАПП</v>
      </c>
      <c r="E115" s="12" t="str">
        <f>VLOOKUP(A:A,[1]Перечень_ПП!$A:$X,6,0)</f>
        <v>Илек</v>
      </c>
      <c r="F115" s="12" t="str">
        <f>VLOOKUP(A:A,[1]Перечень_ПП!$A:$X,23,0)</f>
        <v>установлен</v>
      </c>
      <c r="G115" s="13" t="str">
        <f>VLOOKUP(A:A,[1]Перечень_ПП!$A:$X,21,0)</f>
        <v>да</v>
      </c>
      <c r="H115" s="13" t="s">
        <v>523</v>
      </c>
      <c r="I115" s="14" t="str">
        <f>VLOOKUP(A:A,[1]Перечень_ПП!$A:$X,22,0)</f>
        <v>функционирует</v>
      </c>
      <c r="J115" s="15" t="str">
        <f>VLOOKUP(A:A,[2]Данные_УА!$A:$BF,24,0)</f>
        <v>круглосуточно</v>
      </c>
      <c r="K115" s="13" t="str">
        <f>VLOOKUP(A:A,[1]Перечень_ПП!$A:$X,7,0)</f>
        <v>автомобильный</v>
      </c>
      <c r="L115" s="13" t="str">
        <f>VLOOKUP(A:A,[1]Перечень_ПП!$A:$X,8,0)</f>
        <v>не определен</v>
      </c>
      <c r="M115" s="13" t="str">
        <f>VLOOKUP(A:A,[1]Перечень_ПП!$A:$X,9,0)</f>
        <v>грузо-пассажирский</v>
      </c>
      <c r="N115" s="13" t="str">
        <f>VLOOKUP(A:A,[1]Перечень_ПП!$A:$X,10,0)</f>
        <v>постоянный</v>
      </c>
      <c r="O115" s="13" t="str">
        <f>VLOOKUP(A:A,[1]Перечень_ПП!$A:$X,11,0)</f>
        <v>многосторонний</v>
      </c>
      <c r="P115" s="13" t="str">
        <f>VLOOKUP(A:A,[1]Перечень_ПП!$A:$X,12,0)</f>
        <v>не определен</v>
      </c>
      <c r="Q115" s="13" t="str">
        <f>VLOOKUP(A:A,[1]Перечень_ПП!$A:$X,13,0)</f>
        <v>нет</v>
      </c>
      <c r="R115" s="13" t="str">
        <f>VLOOKUP(A:A,[1]Перечень_ПП!$A:$X,14,0)</f>
        <v>нет</v>
      </c>
      <c r="S115" s="13" t="str">
        <f>VLOOKUP(A:A,[1]Перечень_ПП!$A:$X,15,0)</f>
        <v>нет</v>
      </c>
      <c r="T115" s="13" t="str">
        <f>VLOOKUP(A:A,[1]Перечень_ПП!$A:$X,16,0)</f>
        <v>Республика Казахстан</v>
      </c>
      <c r="U115" s="12" t="str">
        <f>VLOOKUP(A:A,[1]Перечень_ПП!$A:$X,17,0)</f>
        <v>Аксай</v>
      </c>
      <c r="V115" s="13" t="str">
        <f>VLOOKUP(A:A,[1]Перечень_ПП!$A:$X,18,0)</f>
        <v>ПФО</v>
      </c>
      <c r="W115" s="12" t="str">
        <f>VLOOKUP(A:A,[1]Перечень_ПП!$A:$X,19,0)</f>
        <v>Оренбургская область</v>
      </c>
      <c r="X115" s="14" t="str">
        <f>VLOOKUP(A:A,[1]Перечень_ПП!$A:$X,20,0)</f>
        <v>Оренбургская область, Илекский район, 127 км федеральной автодороги А-305 Оренбург – Илек – граница Казахстана</v>
      </c>
      <c r="Y115" s="14" t="str">
        <f>VLOOKUP(A:A,[2]ДОРОГИ!$A:$BX,24,0)</f>
        <v>федеральная</v>
      </c>
      <c r="Z115" s="14" t="str">
        <f>VLOOKUP(A:A,[2]ДОРОГИ!$A:$BX,25,0)</f>
        <v>А-305</v>
      </c>
      <c r="AA115" s="16" t="str">
        <f>VLOOKUP($A:$A,'[3]данные ру Грузы'!$A:$CC,10,0)</f>
        <v>Группа А</v>
      </c>
      <c r="AB115" s="16">
        <f>VLOOKUP($A:$A,'[3]данные ру Грузы'!$A:$CC,11,0)</f>
        <v>85</v>
      </c>
      <c r="AC115" s="16" t="str">
        <f>VLOOKUP($A:$A,'[3]данные ру Грузы'!$A:$CC,13,0)</f>
        <v>Не является признаком отнесения к МТК</v>
      </c>
      <c r="AD115" s="16" t="str">
        <f>VLOOKUP($A:$A,'[3]данные ру Грузы'!$A:$CC,12,0)</f>
        <v>Не является признаком отнесения к МТК</v>
      </c>
      <c r="AE115" s="16">
        <f>VLOOKUP(A:A,[2]Данные_УА!$A:$BF,37,0)</f>
        <v>0</v>
      </c>
      <c r="AF115" s="16">
        <f>VLOOKUP(A:A,[2]Данные_УА!$A:$BF,41,0)</f>
        <v>0</v>
      </c>
      <c r="AG115" s="16">
        <f>VLOOKUP(A:A,[2]Данные_УА!$A:$BF,45,0)</f>
        <v>0</v>
      </c>
      <c r="AH115" s="16">
        <f>VLOOKUP(A:A,[2]Данные_УА!$A:$BF,49,0)</f>
        <v>0</v>
      </c>
      <c r="AI115" s="16">
        <f>VLOOKUP(A:A,[2]Данные_УА!$A:$BF,53,0)</f>
        <v>0</v>
      </c>
      <c r="AJ115" s="16">
        <f>VLOOKUP(A:A,[2]Данные_УА!$A:$BF,57,0)</f>
        <v>0</v>
      </c>
      <c r="AK115" s="17">
        <f>VLOOKUP(A:A,[2]Данные_УА!$A:$BF,38,0)</f>
        <v>0</v>
      </c>
      <c r="AL115" s="17">
        <f>VLOOKUP(A:A,[2]Данные_УА!$A:$BF,42,0)</f>
        <v>0</v>
      </c>
      <c r="AM115" s="17">
        <f>VLOOKUP(A:A,[2]Данные_УА!$A:$BF,46,0)</f>
        <v>0</v>
      </c>
      <c r="AN115" s="17">
        <f>VLOOKUP(A:A,[2]Данные_УА!$A:$BF,50,0)</f>
        <v>0</v>
      </c>
      <c r="AO115" s="17">
        <f>VLOOKUP(A:A,[2]Данные_УА!$A:$BF,54,0)</f>
        <v>0</v>
      </c>
      <c r="AP115" s="18">
        <f>VLOOKUP(A:A,[2]Данные_УА!$A:$BF,58,0)</f>
        <v>0</v>
      </c>
      <c r="AQ115" s="19">
        <f>VLOOKUP($A:$A,'[3]данные ру ТС'!$A:$CZ,22,0)</f>
        <v>27263</v>
      </c>
      <c r="AR115" s="19">
        <f>VLOOKUP($A:$A,'[3]данные ру ТС'!$A:$CZ,27,0)</f>
        <v>2708</v>
      </c>
      <c r="AS115" s="19">
        <f>VLOOKUP($A:$A,'[3]данные ру ТС'!$A:$CZ,32,0)</f>
        <v>181236</v>
      </c>
      <c r="AT115" s="19">
        <f>VLOOKUP($A:$A,'[3]данные ру ТС'!$A:$CZ,33,0)</f>
        <v>211207</v>
      </c>
      <c r="AU115" s="19">
        <f>VLOOKUP($A:$A,'[3]данные ру ТС'!$A:$CZ,38,0)</f>
        <v>28725</v>
      </c>
      <c r="AV115" s="19">
        <f>VLOOKUP($A:$A,'[3]данные ру ТС'!$A:$CZ,43,0)</f>
        <v>2407</v>
      </c>
      <c r="AW115" s="19">
        <f>VLOOKUP($A:$A,'[3]данные ру ТС'!$A:$CZ,48,0)</f>
        <v>178492</v>
      </c>
      <c r="AX115" s="19">
        <f>VLOOKUP($A:$A,'[3]данные ру ТС'!$A:$CZ,49,0)</f>
        <v>209624</v>
      </c>
      <c r="AY115" s="19">
        <f>VLOOKUP($A:$A,'[3]данные ру ТС'!$A:$CZ,54,0)</f>
        <v>29592</v>
      </c>
      <c r="AZ115" s="19">
        <f>VLOOKUP($A:$A,'[3]данные ру ТС'!$A:$CZ,59,0)</f>
        <v>2304</v>
      </c>
      <c r="BA115" s="19">
        <f>VLOOKUP($A:$A,'[3]данные ру ТС'!$A:$CZ,64,0)</f>
        <v>199885</v>
      </c>
      <c r="BB115" s="19">
        <f>VLOOKUP($A:$A,'[3]данные ру ТС'!$A:$CZ,65,0)</f>
        <v>231781</v>
      </c>
      <c r="BC115" s="19">
        <f>VLOOKUP($A:$A,'[3]данные ру ТС'!$A:$CZ,78,0)</f>
        <v>20735</v>
      </c>
      <c r="BD115" s="19">
        <f>VLOOKUP($A:$A,'[3]данные ру ТС'!$A:$CZ,83,0)</f>
        <v>480</v>
      </c>
      <c r="BE115" s="19">
        <f>VLOOKUP($A:$A,'[3]данные ру ТС'!$A:$CZ,88,0)</f>
        <v>46149</v>
      </c>
      <c r="BF115" s="19">
        <f>VLOOKUP($A:$A,'[3]данные ру ТС'!$A:$CZ,89,0)</f>
        <v>67364</v>
      </c>
      <c r="BG115" s="19">
        <f>VLOOKUP($A:$A,'[3]данные ру ТС'!$A:$FD,126,0)</f>
        <v>18978</v>
      </c>
      <c r="BH115" s="19">
        <f>VLOOKUP($A:$A,'[3]данные ру ТС'!$A:$FD,127,0)</f>
        <v>50</v>
      </c>
      <c r="BI115" s="19">
        <f>VLOOKUP($A:$A,'[3]данные ру ТС'!$A:$FD,128,0)</f>
        <v>28916</v>
      </c>
      <c r="BJ115" s="19">
        <f>VLOOKUP($A:$A,'[3]данные ру ТС'!$A:$FD,129,0)</f>
        <v>47944</v>
      </c>
      <c r="BK115" s="19">
        <f>VLOOKUP($A:$A,'[3]данные ру ТС'!$A:$FD,142,0)</f>
        <v>13168</v>
      </c>
      <c r="BL115" s="19">
        <f>VLOOKUP($A:$A,'[3]данные ру ТС'!$A:$FD,155,0)</f>
        <v>553</v>
      </c>
      <c r="BM115" s="19">
        <f>VLOOKUP($A:$A,'[3]данные ру ТС'!$A:$FW,168,0)</f>
        <v>99259</v>
      </c>
      <c r="BN115" s="19">
        <f>Таблица2[[#This Row],[ЛТС 2022 (факт)]]+Таблица2[[#This Row],[ПТС 2022 (факт)]]+Таблица2[[#This Row],[ГТС 2022 (факт)]]</f>
        <v>112980</v>
      </c>
      <c r="BO115" s="20">
        <f>VLOOKUP($A:$A,'[3]данные ру ФЛ'!$A:$DL,27,0)</f>
        <v>549491</v>
      </c>
      <c r="BP115" s="20">
        <f>VLOOKUP($A:$A,'[3]данные ру ФЛ'!$A:$DL,40,0)</f>
        <v>517848</v>
      </c>
      <c r="BQ115" s="20">
        <f>VLOOKUP($A:$A,'[3]данные ру ФЛ'!$A:$DL,53,0)</f>
        <v>584098</v>
      </c>
      <c r="BR115" s="20">
        <f>VLOOKUP($A:$A,'[3]данные ру ФЛ'!$A:$DL,74,0)</f>
        <v>138653</v>
      </c>
      <c r="BS115" s="20">
        <f>VLOOKUP($A:$A,'[3]данные ру ФЛ'!$A:$DL,95,0)</f>
        <v>86238</v>
      </c>
      <c r="BT115" s="20">
        <f>VLOOKUP($A:$A,'[3]данные ру ФЛ'!$A:$DL,116,0)</f>
        <v>293174</v>
      </c>
      <c r="BU115" s="21">
        <f>VLOOKUP($A:$A,'[3]данные ру Грузы'!$A:$CR,31,0)</f>
        <v>0</v>
      </c>
      <c r="BV115" s="21">
        <f>VLOOKUP($A:$A,'[3]данные ру Грузы'!$A:$CR,44,0)</f>
        <v>0</v>
      </c>
      <c r="BW115" s="21">
        <f>VLOOKUP($A:$A,'[3]данные ру Грузы'!$A:$CR,57,0)</f>
        <v>0</v>
      </c>
      <c r="BX115" s="21">
        <f>VLOOKUP($A:$A,'[3]данные ру Грузы'!$A:$CR,70,0)</f>
        <v>0</v>
      </c>
      <c r="BY115" s="21">
        <f>VLOOKUP($A:$A,'[3]данные ру Грузы'!$A:$CR,83,0)</f>
        <v>0</v>
      </c>
      <c r="BZ115" s="21">
        <f>VLOOKUP($A:$A,'[3]данные ру Грузы'!$A:$CR,96,0)</f>
        <v>0</v>
      </c>
      <c r="CA115" s="22" t="str">
        <f>VLOOKUP(A:A,[2]Данные_УА!$A:$BO,60,0)</f>
        <v>да</v>
      </c>
      <c r="CB115" s="23" t="str">
        <f>VLOOKUP(A:A,[2]Данные_УА!$A:$BO,61,0)</f>
        <v>нет</v>
      </c>
      <c r="CC115" s="23" t="str">
        <f>VLOOKUP(A:A,[2]Данные_УА!$A:$BO,62,0)</f>
        <v>нет</v>
      </c>
      <c r="CD115" s="23" t="str">
        <f>VLOOKUP(A:A,[2]Данные_УА!$A:$BO,63,0)</f>
        <v>нет</v>
      </c>
      <c r="CE115" s="23" t="str">
        <f>VLOOKUP(A:A,[2]Данные_УА!$A:$BO,64,0)</f>
        <v>нет</v>
      </c>
      <c r="CF115" s="23" t="str">
        <f>VLOOKUP(A:A,[2]Данные_УА!$A:$BO,65,0)</f>
        <v>нет</v>
      </c>
    </row>
    <row r="116" spans="1:84" s="12" customFormat="1" ht="11.25" x14ac:dyDescent="0.2">
      <c r="A116" s="12" t="s">
        <v>20</v>
      </c>
      <c r="B116" s="12" t="str">
        <f>VLOOKUP(A:A,[1]Перечень_ПП!$A:$X,3,0)</f>
        <v>Белгородский</v>
      </c>
      <c r="C116" s="13" t="str">
        <f>VLOOKUP(A:A,[1]Перечень_ПП!$A:$X,4,0)</f>
        <v>ЖДПП</v>
      </c>
      <c r="D116" s="13" t="str">
        <f>VLOOKUP(A:A,[1]Перечень_ПП!$A:$X,5,0)</f>
        <v>ЖДПП</v>
      </c>
      <c r="E116" s="12" t="str">
        <f>VLOOKUP(A:A,[1]Перечень_ПП!$A:$X,6,0)</f>
        <v>Илек-Пеньковка</v>
      </c>
      <c r="F116" s="12" t="str">
        <f>VLOOKUP(A:A,[1]Перечень_ПП!$A:$X,23,0)</f>
        <v>установлен</v>
      </c>
      <c r="G116" s="13" t="str">
        <f>VLOOKUP(A:A,[1]Перечень_ПП!$A:$X,21,0)</f>
        <v>да</v>
      </c>
      <c r="H116" s="13" t="s">
        <v>524</v>
      </c>
      <c r="I116" s="14" t="str">
        <f>VLOOKUP(A:A,[1]Перечень_ПП!$A:$X,22,0)</f>
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</v>
      </c>
      <c r="J116" s="15" t="str">
        <f>VLOOKUP(A:A,[2]Данные_УА!$A:$BF,24,0)</f>
        <v>на выездной основе, в соответствии с графиком движения поездов международного сообщения</v>
      </c>
      <c r="K116" s="13" t="str">
        <f>VLOOKUP(A:A,[1]Перечень_ПП!$A:$X,7,0)</f>
        <v>железнодорожный</v>
      </c>
      <c r="L116" s="13" t="str">
        <f>VLOOKUP(A:A,[1]Перечень_ПП!$A:$X,8,0)</f>
        <v>не определен</v>
      </c>
      <c r="M116" s="13" t="str">
        <f>VLOOKUP(A:A,[1]Перечень_ПП!$A:$X,9,0)</f>
        <v>грузо-пассажирский</v>
      </c>
      <c r="N116" s="13" t="str">
        <f>VLOOKUP(A:A,[1]Перечень_ПП!$A:$X,10,0)</f>
        <v>постоянный</v>
      </c>
      <c r="O116" s="13" t="str">
        <f>VLOOKUP(A:A,[1]Перечень_ПП!$A:$X,11,0)</f>
        <v>двусторонний</v>
      </c>
      <c r="P116" s="13" t="str">
        <f>VLOOKUP(A:A,[1]Перечень_ПП!$A:$X,12,0)</f>
        <v>не определен</v>
      </c>
      <c r="Q116" s="13" t="str">
        <f>VLOOKUP(A:A,[1]Перечень_ПП!$A:$X,13,0)</f>
        <v>нет</v>
      </c>
      <c r="R116" s="13" t="str">
        <f>VLOOKUP(A:A,[1]Перечень_ПП!$A:$X,14,0)</f>
        <v>нет</v>
      </c>
      <c r="S116" s="13" t="str">
        <f>VLOOKUP(A:A,[1]Перечень_ПП!$A:$X,15,0)</f>
        <v>нет</v>
      </c>
      <c r="T116" s="13" t="str">
        <f>VLOOKUP(A:A,[1]Перечень_ПП!$A:$X,16,0)</f>
        <v>Украина</v>
      </c>
      <c r="U116" s="12" t="str">
        <f>VLOOKUP(A:A,[1]Перечень_ПП!$A:$X,17,0)</f>
        <v>Пушкарное</v>
      </c>
      <c r="V116" s="13" t="str">
        <f>VLOOKUP(A:A,[1]Перечень_ПП!$A:$X,18,0)</f>
        <v>ЦФО</v>
      </c>
      <c r="W116" s="12" t="str">
        <f>VLOOKUP(A:A,[1]Перечень_ПП!$A:$X,19,0)</f>
        <v>Белгородская область</v>
      </c>
      <c r="X116" s="14" t="str">
        <f>VLOOKUP(A:A,[1]Перечень_ПП!$A:$X,20,0)</f>
        <v>Белгородская область, Краснояружский район, остановочный пункт Илек-Пеньковка</v>
      </c>
      <c r="Y116" s="14">
        <f>VLOOKUP(A:A,[2]ДОРОГИ!$A:$BX,24,0)</f>
        <v>0</v>
      </c>
      <c r="Z116" s="14">
        <f>VLOOKUP(A:A,[2]ДОРОГИ!$A:$BX,25,0)</f>
        <v>0</v>
      </c>
      <c r="AA116" s="16" t="str">
        <f>VLOOKUP($A:$A,'[3]данные ру Грузы'!$A:$CC,10,0)</f>
        <v>Группа С</v>
      </c>
      <c r="AB116" s="16">
        <f>VLOOKUP($A:$A,'[3]данные ру Грузы'!$A:$CC,11,0)</f>
        <v>363</v>
      </c>
      <c r="AC116" s="16" t="str">
        <f>VLOOKUP($A:$A,'[3]данные ру Грузы'!$A:$CC,13,0)</f>
        <v>Сухопутный</v>
      </c>
      <c r="AD116" s="16" t="str">
        <f>VLOOKUP($A:$A,'[3]данные ру Грузы'!$A:$CC,12,0)</f>
        <v>Западный</v>
      </c>
      <c r="AE116" s="16">
        <f>VLOOKUP(A:A,[2]Данные_УА!$A:$BF,37,0)</f>
        <v>0</v>
      </c>
      <c r="AF116" s="16">
        <f>VLOOKUP(A:A,[2]Данные_УА!$A:$BF,41,0)</f>
        <v>0</v>
      </c>
      <c r="AG116" s="16">
        <f>VLOOKUP(A:A,[2]Данные_УА!$A:$BF,45,0)</f>
        <v>0</v>
      </c>
      <c r="AH116" s="16">
        <f>VLOOKUP(A:A,[2]Данные_УА!$A:$BF,49,0)</f>
        <v>0</v>
      </c>
      <c r="AI116" s="16">
        <f>VLOOKUP(A:A,[2]Данные_УА!$A:$BF,53,0)</f>
        <v>0</v>
      </c>
      <c r="AJ116" s="16">
        <f>VLOOKUP(A:A,[2]Данные_УА!$A:$BF,57,0)</f>
        <v>0</v>
      </c>
      <c r="AK116" s="17">
        <f>VLOOKUP(A:A,[2]Данные_УА!$A:$BF,38,0)</f>
        <v>0</v>
      </c>
      <c r="AL116" s="17">
        <f>VLOOKUP(A:A,[2]Данные_УА!$A:$BF,42,0)</f>
        <v>0</v>
      </c>
      <c r="AM116" s="17">
        <f>VLOOKUP(A:A,[2]Данные_УА!$A:$BF,46,0)</f>
        <v>0</v>
      </c>
      <c r="AN116" s="17">
        <f>VLOOKUP(A:A,[2]Данные_УА!$A:$BF,50,0)</f>
        <v>0</v>
      </c>
      <c r="AO116" s="17">
        <f>VLOOKUP(A:A,[2]Данные_УА!$A:$BF,54,0)</f>
        <v>0</v>
      </c>
      <c r="AP116" s="18">
        <f>VLOOKUP(A:A,[2]Данные_УА!$A:$BF,58,0)</f>
        <v>0</v>
      </c>
      <c r="AQ116" s="19">
        <f>VLOOKUP($A:$A,'[3]данные ру ТС'!$A:$CZ,22,0)</f>
        <v>0</v>
      </c>
      <c r="AR116" s="19">
        <f>VLOOKUP($A:$A,'[3]данные ру ТС'!$A:$CZ,27,0)</f>
        <v>0</v>
      </c>
      <c r="AS116" s="19">
        <f>VLOOKUP($A:$A,'[3]данные ру ТС'!$A:$CZ,32,0)</f>
        <v>0</v>
      </c>
      <c r="AT116" s="19">
        <f>VLOOKUP($A:$A,'[3]данные ру ТС'!$A:$CZ,33,0)</f>
        <v>0</v>
      </c>
      <c r="AU116" s="19">
        <f>VLOOKUP($A:$A,'[3]данные ру ТС'!$A:$CZ,38,0)</f>
        <v>0</v>
      </c>
      <c r="AV116" s="19">
        <f>VLOOKUP($A:$A,'[3]данные ру ТС'!$A:$CZ,43,0)</f>
        <v>0</v>
      </c>
      <c r="AW116" s="19">
        <f>VLOOKUP($A:$A,'[3]данные ру ТС'!$A:$CZ,48,0)</f>
        <v>0</v>
      </c>
      <c r="AX116" s="19">
        <f>VLOOKUP($A:$A,'[3]данные ру ТС'!$A:$CZ,49,0)</f>
        <v>0</v>
      </c>
      <c r="AY116" s="19">
        <f>VLOOKUP($A:$A,'[3]данные ру ТС'!$A:$CZ,54,0)</f>
        <v>0</v>
      </c>
      <c r="AZ116" s="19">
        <f>VLOOKUP($A:$A,'[3]данные ру ТС'!$A:$CZ,59,0)</f>
        <v>0</v>
      </c>
      <c r="BA116" s="19">
        <f>VLOOKUP($A:$A,'[3]данные ру ТС'!$A:$CZ,64,0)</f>
        <v>0</v>
      </c>
      <c r="BB116" s="19">
        <f>VLOOKUP($A:$A,'[3]данные ру ТС'!$A:$CZ,65,0)</f>
        <v>0</v>
      </c>
      <c r="BC116" s="19">
        <f>VLOOKUP($A:$A,'[3]данные ру ТС'!$A:$CZ,78,0)</f>
        <v>0</v>
      </c>
      <c r="BD116" s="19">
        <f>VLOOKUP($A:$A,'[3]данные ру ТС'!$A:$CZ,83,0)</f>
        <v>0</v>
      </c>
      <c r="BE116" s="19">
        <f>VLOOKUP($A:$A,'[3]данные ру ТС'!$A:$CZ,88,0)</f>
        <v>0</v>
      </c>
      <c r="BF116" s="19">
        <f>VLOOKUP($A:$A,'[3]данные ру ТС'!$A:$CZ,89,0)</f>
        <v>0</v>
      </c>
      <c r="BG116" s="19">
        <f>VLOOKUP($A:$A,'[3]данные ру ТС'!$A:$FD,126,0)</f>
        <v>0</v>
      </c>
      <c r="BH116" s="19">
        <f>VLOOKUP($A:$A,'[3]данные ру ТС'!$A:$FD,127,0)</f>
        <v>0</v>
      </c>
      <c r="BI116" s="19">
        <f>VLOOKUP($A:$A,'[3]данные ру ТС'!$A:$FD,128,0)</f>
        <v>0</v>
      </c>
      <c r="BJ116" s="19">
        <f>VLOOKUP($A:$A,'[3]данные ру ТС'!$A:$FD,129,0)</f>
        <v>0</v>
      </c>
      <c r="BK116" s="19">
        <f>VLOOKUP($A:$A,'[3]данные ру ТС'!$A:$FD,142,0)</f>
        <v>0</v>
      </c>
      <c r="BL116" s="19">
        <f>VLOOKUP($A:$A,'[3]данные ру ТС'!$A:$FD,155,0)</f>
        <v>0</v>
      </c>
      <c r="BM116" s="19">
        <f>VLOOKUP($A:$A,'[3]данные ру ТС'!$A:$FW,168,0)</f>
        <v>0</v>
      </c>
      <c r="BN116" s="19">
        <f>Таблица2[[#This Row],[ЛТС 2022 (факт)]]+Таблица2[[#This Row],[ПТС 2022 (факт)]]+Таблица2[[#This Row],[ГТС 2022 (факт)]]</f>
        <v>0</v>
      </c>
      <c r="BO116" s="20">
        <f>VLOOKUP($A:$A,'[3]данные ру ФЛ'!$A:$DL,27,0)</f>
        <v>0</v>
      </c>
      <c r="BP116" s="20">
        <f>VLOOKUP($A:$A,'[3]данные ру ФЛ'!$A:$DL,40,0)</f>
        <v>0</v>
      </c>
      <c r="BQ116" s="20">
        <f>VLOOKUP($A:$A,'[3]данные ру ФЛ'!$A:$DL,53,0)</f>
        <v>0</v>
      </c>
      <c r="BR116" s="20">
        <f>VLOOKUP($A:$A,'[3]данные ру ФЛ'!$A:$DL,74,0)</f>
        <v>0</v>
      </c>
      <c r="BS116" s="20">
        <f>VLOOKUP($A:$A,'[3]данные ру ФЛ'!$A:$DL,95,0)</f>
        <v>0</v>
      </c>
      <c r="BT116" s="20">
        <f>VLOOKUP($A:$A,'[3]данные ру ФЛ'!$A:$DL,116,0)</f>
        <v>0</v>
      </c>
      <c r="BU116" s="21">
        <f>VLOOKUP($A:$A,'[3]данные ру Грузы'!$A:$CR,31,0)</f>
        <v>0</v>
      </c>
      <c r="BV116" s="21">
        <f>VLOOKUP($A:$A,'[3]данные ру Грузы'!$A:$CR,44,0)</f>
        <v>0</v>
      </c>
      <c r="BW116" s="21">
        <f>VLOOKUP($A:$A,'[3]данные ру Грузы'!$A:$CR,57,0)</f>
        <v>0</v>
      </c>
      <c r="BX116" s="21">
        <f>VLOOKUP($A:$A,'[3]данные ру Грузы'!$A:$CR,70,0)</f>
        <v>0</v>
      </c>
      <c r="BY116" s="21">
        <f>VLOOKUP($A:$A,'[3]данные ру Грузы'!$A:$CR,83,0)</f>
        <v>0</v>
      </c>
      <c r="BZ116" s="21">
        <f>VLOOKUP($A:$A,'[3]данные ру Грузы'!$A:$CR,96,0)</f>
        <v>0</v>
      </c>
      <c r="CA116" s="22" t="str">
        <f>VLOOKUP(A:A,[2]Данные_УА!$A:$BO,60,0)</f>
        <v>да</v>
      </c>
      <c r="CB116" s="23" t="str">
        <f>VLOOKUP(A:A,[2]Данные_УА!$A:$BO,61,0)</f>
        <v>да</v>
      </c>
      <c r="CC116" s="23" t="str">
        <f>VLOOKUP(A:A,[2]Данные_УА!$A:$BO,62,0)</f>
        <v>да</v>
      </c>
      <c r="CD116" s="23" t="str">
        <f>VLOOKUP(A:A,[2]Данные_УА!$A:$BO,63,0)</f>
        <v>да</v>
      </c>
      <c r="CE116" s="23" t="str">
        <f>VLOOKUP(A:A,[2]Данные_УА!$A:$BO,64,0)</f>
        <v>да</v>
      </c>
      <c r="CF116" s="23" t="str">
        <f>VLOOKUP(A:A,[2]Данные_УА!$A:$BO,65,0)</f>
        <v>нет</v>
      </c>
    </row>
    <row r="117" spans="1:84" s="12" customFormat="1" ht="11.25" x14ac:dyDescent="0.2">
      <c r="A117" s="12" t="s">
        <v>291</v>
      </c>
      <c r="B117" s="12" t="str">
        <f>VLOOKUP(A:A,[1]Перечень_ПП!$A:$X,3,0)</f>
        <v>Уральский</v>
      </c>
      <c r="C117" s="13" t="str">
        <f>VLOOKUP(A:A,[1]Перечень_ПП!$A:$X,4,0)</f>
        <v>ЖДПП</v>
      </c>
      <c r="D117" s="13" t="str">
        <f>VLOOKUP(A:A,[1]Перечень_ПП!$A:$X,5,0)</f>
        <v>ЖДПП</v>
      </c>
      <c r="E117" s="12" t="str">
        <f>VLOOKUP(A:A,[1]Перечень_ПП!$A:$X,6,0)</f>
        <v>Илецк-1 (Жайсан, Шынгырлау)</v>
      </c>
      <c r="F117" s="12" t="str">
        <f>VLOOKUP(A:A,[1]Перечень_ПП!$A:$X,23,0)</f>
        <v>установлен</v>
      </c>
      <c r="G117" s="13" t="str">
        <f>VLOOKUP(A:A,[1]Перечень_ПП!$A:$X,21,0)</f>
        <v>да</v>
      </c>
      <c r="H117" s="13" t="s">
        <v>524</v>
      </c>
      <c r="I117" s="14" t="str">
        <f>VLOOKUP(A:A,[1]Перечень_ПП!$A:$X,22,0)</f>
        <v>функционирует</v>
      </c>
      <c r="J117" s="15" t="str">
        <f>VLOOKUP(A:A,[2]Данные_УА!$A:$BF,24,0)</f>
        <v>круглосуточно</v>
      </c>
      <c r="K117" s="13" t="str">
        <f>VLOOKUP(A:A,[1]Перечень_ПП!$A:$X,7,0)</f>
        <v>железнодорожный</v>
      </c>
      <c r="L117" s="13" t="str">
        <f>VLOOKUP(A:A,[1]Перечень_ПП!$A:$X,8,0)</f>
        <v>не определен</v>
      </c>
      <c r="M117" s="13" t="str">
        <f>VLOOKUP(A:A,[1]Перечень_ПП!$A:$X,9,0)</f>
        <v>грузо-пассажирский</v>
      </c>
      <c r="N117" s="13" t="str">
        <f>VLOOKUP(A:A,[1]Перечень_ПП!$A:$X,10,0)</f>
        <v>постоянный</v>
      </c>
      <c r="O117" s="13" t="str">
        <f>VLOOKUP(A:A,[1]Перечень_ПП!$A:$X,11,0)</f>
        <v>многосторонний</v>
      </c>
      <c r="P117" s="13" t="str">
        <f>VLOOKUP(A:A,[1]Перечень_ПП!$A:$X,12,0)</f>
        <v>не определен</v>
      </c>
      <c r="Q117" s="13" t="str">
        <f>VLOOKUP(A:A,[1]Перечень_ПП!$A:$X,13,0)</f>
        <v>нет</v>
      </c>
      <c r="R117" s="13" t="str">
        <f>VLOOKUP(A:A,[1]Перечень_ПП!$A:$X,14,0)</f>
        <v>нет</v>
      </c>
      <c r="S117" s="13" t="str">
        <f>VLOOKUP(A:A,[1]Перечень_ПП!$A:$X,15,0)</f>
        <v>нет</v>
      </c>
      <c r="T117" s="13" t="str">
        <f>VLOOKUP(A:A,[1]Перечень_ПП!$A:$X,16,0)</f>
        <v>Республика Казахстан</v>
      </c>
      <c r="U117" s="12" t="str">
        <f>VLOOKUP(A:A,[1]Перечень_ПП!$A:$X,17,0)</f>
        <v>Жайсан, Шынгырлау</v>
      </c>
      <c r="V117" s="13" t="str">
        <f>VLOOKUP(A:A,[1]Перечень_ПП!$A:$X,18,0)</f>
        <v>ПФО</v>
      </c>
      <c r="W117" s="12" t="str">
        <f>VLOOKUP(A:A,[1]Перечень_ПП!$A:$X,19,0)</f>
        <v>Оренбургская область</v>
      </c>
      <c r="X117" s="14" t="str">
        <f>VLOOKUP(A:A,[1]Перечень_ПП!$A:$X,20,0)</f>
        <v>90 км. от государственной границы на ж.д. линии Илецк-1-Актю-бинск и в 75 км. от государственной границы по ж.д. линии Илецк-1 -Уральск</v>
      </c>
      <c r="Y117" s="14">
        <f>VLOOKUP(A:A,[2]ДОРОГИ!$A:$BX,24,0)</f>
        <v>0</v>
      </c>
      <c r="Z117" s="14">
        <f>VLOOKUP(A:A,[2]ДОРОГИ!$A:$BX,25,0)</f>
        <v>0</v>
      </c>
      <c r="AA117" s="16" t="str">
        <f>VLOOKUP($A:$A,'[3]данные ру Грузы'!$A:$CC,10,0)</f>
        <v>Группа С</v>
      </c>
      <c r="AB117" s="16">
        <f>VLOOKUP($A:$A,'[3]данные ру Грузы'!$A:$CC,11,0)</f>
        <v>270</v>
      </c>
      <c r="AC117" s="16" t="str">
        <f>VLOOKUP($A:$A,'[3]данные ру Грузы'!$A:$CC,13,0)</f>
        <v>Не является признаком отнесения к МТК</v>
      </c>
      <c r="AD117" s="16" t="str">
        <f>VLOOKUP($A:$A,'[3]данные ру Грузы'!$A:$CC,12,0)</f>
        <v>Не является признаком отнесения к МТК</v>
      </c>
      <c r="AE117" s="16">
        <f>VLOOKUP(A:A,[2]Данные_УА!$A:$BF,37,0)</f>
        <v>0</v>
      </c>
      <c r="AF117" s="16">
        <f>VLOOKUP(A:A,[2]Данные_УА!$A:$BF,41,0)</f>
        <v>0</v>
      </c>
      <c r="AG117" s="16">
        <f>VLOOKUP(A:A,[2]Данные_УА!$A:$BF,45,0)</f>
        <v>0</v>
      </c>
      <c r="AH117" s="16">
        <f>VLOOKUP(A:A,[2]Данные_УА!$A:$BF,49,0)</f>
        <v>0</v>
      </c>
      <c r="AI117" s="16">
        <f>VLOOKUP(A:A,[2]Данные_УА!$A:$BF,53,0)</f>
        <v>0</v>
      </c>
      <c r="AJ117" s="16">
        <f>VLOOKUP(A:A,[2]Данные_УА!$A:$BF,57,0)</f>
        <v>0</v>
      </c>
      <c r="AK117" s="17">
        <f>VLOOKUP(A:A,[2]Данные_УА!$A:$BF,38,0)</f>
        <v>0</v>
      </c>
      <c r="AL117" s="17">
        <f>VLOOKUP(A:A,[2]Данные_УА!$A:$BF,42,0)</f>
        <v>0</v>
      </c>
      <c r="AM117" s="17">
        <f>VLOOKUP(A:A,[2]Данные_УА!$A:$BF,46,0)</f>
        <v>0</v>
      </c>
      <c r="AN117" s="17">
        <f>VLOOKUP(A:A,[2]Данные_УА!$A:$BF,50,0)</f>
        <v>0</v>
      </c>
      <c r="AO117" s="17">
        <f>VLOOKUP(A:A,[2]Данные_УА!$A:$BF,54,0)</f>
        <v>0</v>
      </c>
      <c r="AP117" s="18">
        <f>VLOOKUP(A:A,[2]Данные_УА!$A:$BF,58,0)</f>
        <v>0</v>
      </c>
      <c r="AQ117" s="19">
        <f>VLOOKUP($A:$A,'[3]данные ру ТС'!$A:$CZ,22,0)</f>
        <v>10094</v>
      </c>
      <c r="AR117" s="19">
        <f>VLOOKUP($A:$A,'[3]данные ру ТС'!$A:$CZ,27,0)</f>
        <v>2376</v>
      </c>
      <c r="AS117" s="19">
        <f>VLOOKUP($A:$A,'[3]данные ру ТС'!$A:$CZ,32,0)</f>
        <v>0</v>
      </c>
      <c r="AT117" s="19">
        <f>VLOOKUP($A:$A,'[3]данные ру ТС'!$A:$CZ,33,0)</f>
        <v>12470</v>
      </c>
      <c r="AU117" s="19">
        <f>VLOOKUP($A:$A,'[3]данные ру ТС'!$A:$CZ,38,0)</f>
        <v>10728</v>
      </c>
      <c r="AV117" s="19">
        <f>VLOOKUP($A:$A,'[3]данные ру ТС'!$A:$CZ,43,0)</f>
        <v>2245</v>
      </c>
      <c r="AW117" s="19">
        <f>VLOOKUP($A:$A,'[3]данные ру ТС'!$A:$CZ,48,0)</f>
        <v>0</v>
      </c>
      <c r="AX117" s="19">
        <f>VLOOKUP($A:$A,'[3]данные ру ТС'!$A:$CZ,49,0)</f>
        <v>12973</v>
      </c>
      <c r="AY117" s="19">
        <f>VLOOKUP($A:$A,'[3]данные ру ТС'!$A:$CZ,54,0)</f>
        <v>10273</v>
      </c>
      <c r="AZ117" s="19">
        <f>VLOOKUP($A:$A,'[3]данные ру ТС'!$A:$CZ,59,0)</f>
        <v>872</v>
      </c>
      <c r="BA117" s="19">
        <f>VLOOKUP($A:$A,'[3]данные ру ТС'!$A:$CZ,64,0)</f>
        <v>0</v>
      </c>
      <c r="BB117" s="19">
        <f>VLOOKUP($A:$A,'[3]данные ру ТС'!$A:$CZ,65,0)</f>
        <v>11145</v>
      </c>
      <c r="BC117" s="19">
        <f>VLOOKUP($A:$A,'[3]данные ру ТС'!$A:$CZ,78,0)</f>
        <v>8870</v>
      </c>
      <c r="BD117" s="19">
        <f>VLOOKUP($A:$A,'[3]данные ру ТС'!$A:$CZ,83,0)</f>
        <v>223</v>
      </c>
      <c r="BE117" s="19">
        <f>VLOOKUP($A:$A,'[3]данные ру ТС'!$A:$CZ,88,0)</f>
        <v>0</v>
      </c>
      <c r="BF117" s="19">
        <f>VLOOKUP($A:$A,'[3]данные ру ТС'!$A:$CZ,89,0)</f>
        <v>9093</v>
      </c>
      <c r="BG117" s="19">
        <f>VLOOKUP($A:$A,'[3]данные ру ТС'!$A:$FD,126,0)</f>
        <v>8282</v>
      </c>
      <c r="BH117" s="19">
        <f>VLOOKUP($A:$A,'[3]данные ру ТС'!$A:$FD,127,0)</f>
        <v>28</v>
      </c>
      <c r="BI117" s="19">
        <f>VLOOKUP($A:$A,'[3]данные ру ТС'!$A:$FD,128,0)</f>
        <v>0</v>
      </c>
      <c r="BJ117" s="19">
        <f>VLOOKUP($A:$A,'[3]данные ру ТС'!$A:$FD,129,0)</f>
        <v>8310</v>
      </c>
      <c r="BK117" s="19">
        <f>VLOOKUP($A:$A,'[3]данные ру ТС'!$A:$FD,142,0)</f>
        <v>6190</v>
      </c>
      <c r="BL117" s="19">
        <f>VLOOKUP($A:$A,'[3]данные ру ТС'!$A:$FD,155,0)</f>
        <v>251</v>
      </c>
      <c r="BM117" s="19">
        <f>VLOOKUP($A:$A,'[3]данные ру ТС'!$A:$FW,168,0)</f>
        <v>0</v>
      </c>
      <c r="BN117" s="19">
        <f>Таблица2[[#This Row],[ЛТС 2022 (факт)]]+Таблица2[[#This Row],[ПТС 2022 (факт)]]+Таблица2[[#This Row],[ГТС 2022 (факт)]]</f>
        <v>6441</v>
      </c>
      <c r="BO117" s="20">
        <f>VLOOKUP($A:$A,'[3]данные ру ФЛ'!$A:$DL,27,0)</f>
        <v>487154</v>
      </c>
      <c r="BP117" s="20">
        <f>VLOOKUP($A:$A,'[3]данные ру ФЛ'!$A:$DL,40,0)</f>
        <v>429943</v>
      </c>
      <c r="BQ117" s="20">
        <f>VLOOKUP($A:$A,'[3]данные ру ФЛ'!$A:$DL,53,0)</f>
        <v>394313</v>
      </c>
      <c r="BR117" s="20">
        <f>VLOOKUP($A:$A,'[3]данные ру ФЛ'!$A:$DL,74,0)</f>
        <v>117008</v>
      </c>
      <c r="BS117" s="20">
        <f>VLOOKUP($A:$A,'[3]данные ру ФЛ'!$A:$DL,95,0)</f>
        <v>35411</v>
      </c>
      <c r="BT117" s="20">
        <f>VLOOKUP($A:$A,'[3]данные ру ФЛ'!$A:$DL,116,0)</f>
        <v>91919</v>
      </c>
      <c r="BU117" s="21">
        <f>VLOOKUP($A:$A,'[3]данные ру Грузы'!$A:$CR,31,0)</f>
        <v>0</v>
      </c>
      <c r="BV117" s="21">
        <f>VLOOKUP($A:$A,'[3]данные ру Грузы'!$A:$CR,44,0)</f>
        <v>0</v>
      </c>
      <c r="BW117" s="21">
        <f>VLOOKUP($A:$A,'[3]данные ру Грузы'!$A:$CR,57,0)</f>
        <v>0</v>
      </c>
      <c r="BX117" s="21">
        <f>VLOOKUP($A:$A,'[3]данные ру Грузы'!$A:$CR,70,0)</f>
        <v>0</v>
      </c>
      <c r="BY117" s="21">
        <f>VLOOKUP($A:$A,'[3]данные ру Грузы'!$A:$CR,83,0)</f>
        <v>0</v>
      </c>
      <c r="BZ117" s="21">
        <f>VLOOKUP($A:$A,'[3]данные ру Грузы'!$A:$CR,96,0)</f>
        <v>0</v>
      </c>
      <c r="CA117" s="22" t="str">
        <f>VLOOKUP(A:A,[2]Данные_УА!$A:$BO,60,0)</f>
        <v>да</v>
      </c>
      <c r="CB117" s="23" t="str">
        <f>VLOOKUP(A:A,[2]Данные_УА!$A:$BO,61,0)</f>
        <v>нет</v>
      </c>
      <c r="CC117" s="23" t="str">
        <f>VLOOKUP(A:A,[2]Данные_УА!$A:$BO,62,0)</f>
        <v>нет</v>
      </c>
      <c r="CD117" s="23" t="str">
        <f>VLOOKUP(A:A,[2]Данные_УА!$A:$BO,63,0)</f>
        <v>нет</v>
      </c>
      <c r="CE117" s="23" t="str">
        <f>VLOOKUP(A:A,[2]Данные_УА!$A:$BO,64,0)</f>
        <v>нет</v>
      </c>
      <c r="CF117" s="23" t="str">
        <f>VLOOKUP(A:A,[2]Данные_УА!$A:$BO,65,0)</f>
        <v>нет</v>
      </c>
    </row>
    <row r="118" spans="1:84" s="12" customFormat="1" ht="11.25" x14ac:dyDescent="0.2">
      <c r="A118" s="12" t="s">
        <v>225</v>
      </c>
      <c r="B118" s="12" t="str">
        <f>VLOOKUP(A:A,[1]Перечень_ПП!$A:$X,3,0)</f>
        <v>Санкт-Петербургский</v>
      </c>
      <c r="C118" s="13" t="str">
        <f>VLOOKUP(A:A,[1]Перечень_ПП!$A:$X,4,0)</f>
        <v>АПП</v>
      </c>
      <c r="D118" s="13" t="str">
        <f>VLOOKUP(A:A,[1]Перечень_ПП!$A:$X,5,0)</f>
        <v>ДАПП ПУП</v>
      </c>
      <c r="E118" s="12" t="str">
        <f>VLOOKUP(A:A,[1]Перечень_ПП!$A:$X,6,0)</f>
        <v>Инари</v>
      </c>
      <c r="F118" s="12" t="str">
        <f>VLOOKUP(A:A,[1]Перечень_ПП!$A:$X,23,0)</f>
        <v>установлен</v>
      </c>
      <c r="G118" s="13" t="str">
        <f>VLOOKUP(A:A,[1]Перечень_ПП!$A:$X,21,0)</f>
        <v>да</v>
      </c>
      <c r="H118" s="13" t="s">
        <v>524</v>
      </c>
      <c r="I118" s="14" t="str">
        <f>VLOOKUP(A:A,[1]Перечень_ПП!$A:$X,22,0)</f>
        <v>функционирует</v>
      </c>
      <c r="J118" s="15" t="str">
        <f>VLOOKUP(A:A,[2]Данные_УА!$A:$BF,24,0)</f>
        <v>устанавливается по согласованию Пограничного комиссара Российской Федерации по Суоярвскому району и Пограничного комиссара Финляндской Республики по району Северная Карелия в соответствии с Соглашением между Правительством Российской Федерации и Правительством Финляндской Республики о пунктах пропуска через российско-финляндскую государственную границу от 11.03.1994 года</v>
      </c>
      <c r="K118" s="13" t="str">
        <f>VLOOKUP(A:A,[1]Перечень_ПП!$A:$X,7,0)</f>
        <v>автомобильный</v>
      </c>
      <c r="L118" s="13" t="str">
        <f>VLOOKUP(A:A,[1]Перечень_ПП!$A:$X,8,0)</f>
        <v>не определен</v>
      </c>
      <c r="M118" s="13" t="str">
        <f>VLOOKUP(A:A,[1]Перечень_ПП!$A:$X,9,0)</f>
        <v>грузо-пассажирский</v>
      </c>
      <c r="N118" s="13" t="str">
        <f>VLOOKUP(A:A,[1]Перечень_ПП!$A:$X,10,0)</f>
        <v>временный</v>
      </c>
      <c r="O118" s="13" t="str">
        <f>VLOOKUP(A:A,[1]Перечень_ПП!$A:$X,11,0)</f>
        <v>двусторонний</v>
      </c>
      <c r="P118" s="13" t="str">
        <f>VLOOKUP(A:A,[1]Перечень_ПП!$A:$X,12,0)</f>
        <v>упрощенный</v>
      </c>
      <c r="Q118" s="13" t="str">
        <f>VLOOKUP(A:A,[1]Перечень_ПП!$A:$X,13,0)</f>
        <v>нет</v>
      </c>
      <c r="R118" s="13" t="str">
        <f>VLOOKUP(A:A,[1]Перечень_ПП!$A:$X,14,0)</f>
        <v>нет</v>
      </c>
      <c r="S118" s="13" t="str">
        <f>VLOOKUP(A:A,[1]Перечень_ПП!$A:$X,15,0)</f>
        <v>нет</v>
      </c>
      <c r="T118" s="13" t="str">
        <f>VLOOKUP(A:A,[1]Перечень_ПП!$A:$X,16,0)</f>
        <v>Финляндская Республика</v>
      </c>
      <c r="U118" s="12" t="str">
        <f>VLOOKUP(A:A,[1]Перечень_ПП!$A:$X,17,0)</f>
        <v>Инари</v>
      </c>
      <c r="V118" s="13" t="str">
        <f>VLOOKUP(A:A,[1]Перечень_ПП!$A:$X,18,0)</f>
        <v>СЗФО</v>
      </c>
      <c r="W118" s="12" t="str">
        <f>VLOOKUP(A:A,[1]Перечень_ПП!$A:$X,19,0)</f>
        <v>Республика Карелия</v>
      </c>
      <c r="X118" s="14" t="str">
        <f>VLOOKUP(A:A,[1]Перечень_ПП!$A:$X,20,0)</f>
        <v>Республики Карелия, Муезерский р-н, 28 км от пос. Лендеры (пограничный знак № 618)</v>
      </c>
      <c r="Y118" s="14" t="str">
        <f>VLOOKUP(A:A,[2]ДОРОГИ!$A:$BX,24,0)</f>
        <v>региональная</v>
      </c>
      <c r="Z118" s="14" t="str">
        <f>VLOOKUP(A:A,[2]ДОРОГИ!$A:$BX,25,0)</f>
        <v>86 ОП РЗ 86К-174 Реболы-Лендеры-госграница, Муезерский район</v>
      </c>
      <c r="AA118" s="16" t="str">
        <f>VLOOKUP($A:$A,'[3]данные ру Грузы'!$A:$CC,10,0)</f>
        <v>Группа С</v>
      </c>
      <c r="AB118" s="16">
        <f>VLOOKUP($A:$A,'[3]данные ру Грузы'!$A:$CC,11,0)</f>
        <v>262</v>
      </c>
      <c r="AC118" s="16" t="str">
        <f>VLOOKUP($A:$A,'[3]данные ру Грузы'!$A:$CC,13,0)</f>
        <v>Сухопутный</v>
      </c>
      <c r="AD118" s="16" t="str">
        <f>VLOOKUP($A:$A,'[3]данные ру Грузы'!$A:$CC,12,0)</f>
        <v>Западный</v>
      </c>
      <c r="AE118" s="16">
        <f>VLOOKUP(A:A,[2]Данные_УА!$A:$BF,37,0)</f>
        <v>0</v>
      </c>
      <c r="AF118" s="16">
        <f>VLOOKUP(A:A,[2]Данные_УА!$A:$BF,41,0)</f>
        <v>0</v>
      </c>
      <c r="AG118" s="16">
        <f>VLOOKUP(A:A,[2]Данные_УА!$A:$BF,45,0)</f>
        <v>0</v>
      </c>
      <c r="AH118" s="16">
        <f>VLOOKUP(A:A,[2]Данные_УА!$A:$BF,49,0)</f>
        <v>0</v>
      </c>
      <c r="AI118" s="16">
        <f>VLOOKUP(A:A,[2]Данные_УА!$A:$BF,53,0)</f>
        <v>0</v>
      </c>
      <c r="AJ118" s="16">
        <f>VLOOKUP(A:A,[2]Данные_УА!$A:$BF,57,0)</f>
        <v>0</v>
      </c>
      <c r="AK118" s="17">
        <f>VLOOKUP(A:A,[2]Данные_УА!$A:$BF,38,0)</f>
        <v>0</v>
      </c>
      <c r="AL118" s="17">
        <f>VLOOKUP(A:A,[2]Данные_УА!$A:$BF,42,0)</f>
        <v>0</v>
      </c>
      <c r="AM118" s="17">
        <f>VLOOKUP(A:A,[2]Данные_УА!$A:$BF,46,0)</f>
        <v>0</v>
      </c>
      <c r="AN118" s="17">
        <f>VLOOKUP(A:A,[2]Данные_УА!$A:$BF,50,0)</f>
        <v>0</v>
      </c>
      <c r="AO118" s="17">
        <f>VLOOKUP(A:A,[2]Данные_УА!$A:$BF,54,0)</f>
        <v>0</v>
      </c>
      <c r="AP118" s="18">
        <f>VLOOKUP(A:A,[2]Данные_УА!$A:$BF,58,0)</f>
        <v>0</v>
      </c>
      <c r="AQ118" s="19">
        <f>VLOOKUP($A:$A,'[3]данные ру ТС'!$A:$CZ,22,0)</f>
        <v>4638</v>
      </c>
      <c r="AR118" s="19">
        <f>VLOOKUP($A:$A,'[3]данные ру ТС'!$A:$CZ,27,0)</f>
        <v>0</v>
      </c>
      <c r="AS118" s="19">
        <f>VLOOKUP($A:$A,'[3]данные ру ТС'!$A:$CZ,32,0)</f>
        <v>165</v>
      </c>
      <c r="AT118" s="19">
        <f>VLOOKUP($A:$A,'[3]данные ру ТС'!$A:$CZ,33,0)</f>
        <v>4803</v>
      </c>
      <c r="AU118" s="19">
        <f>VLOOKUP($A:$A,'[3]данные ру ТС'!$A:$CZ,38,0)</f>
        <v>4816</v>
      </c>
      <c r="AV118" s="19">
        <f>VLOOKUP($A:$A,'[3]данные ру ТС'!$A:$CZ,43,0)</f>
        <v>0</v>
      </c>
      <c r="AW118" s="19">
        <f>VLOOKUP($A:$A,'[3]данные ру ТС'!$A:$CZ,48,0)</f>
        <v>203</v>
      </c>
      <c r="AX118" s="19">
        <f>VLOOKUP($A:$A,'[3]данные ру ТС'!$A:$CZ,49,0)</f>
        <v>5019</v>
      </c>
      <c r="AY118" s="19">
        <f>VLOOKUP($A:$A,'[3]данные ру ТС'!$A:$CZ,54,0)</f>
        <v>5495</v>
      </c>
      <c r="AZ118" s="19">
        <f>VLOOKUP($A:$A,'[3]данные ру ТС'!$A:$CZ,59,0)</f>
        <v>0</v>
      </c>
      <c r="BA118" s="19">
        <f>VLOOKUP($A:$A,'[3]данные ру ТС'!$A:$CZ,64,0)</f>
        <v>153</v>
      </c>
      <c r="BB118" s="19">
        <f>VLOOKUP($A:$A,'[3]данные ру ТС'!$A:$CZ,65,0)</f>
        <v>5648</v>
      </c>
      <c r="BC118" s="19">
        <f>VLOOKUP($A:$A,'[3]данные ру ТС'!$A:$CZ,78,0)</f>
        <v>4649</v>
      </c>
      <c r="BD118" s="19">
        <f>VLOOKUP($A:$A,'[3]данные ру ТС'!$A:$CZ,83,0)</f>
        <v>0</v>
      </c>
      <c r="BE118" s="19">
        <f>VLOOKUP($A:$A,'[3]данные ру ТС'!$A:$CZ,88,0)</f>
        <v>45</v>
      </c>
      <c r="BF118" s="19">
        <f>VLOOKUP($A:$A,'[3]данные ру ТС'!$A:$CZ,89,0)</f>
        <v>4694</v>
      </c>
      <c r="BG118" s="19">
        <f>VLOOKUP($A:$A,'[3]данные ру ТС'!$A:$FD,126,0)</f>
        <v>4701</v>
      </c>
      <c r="BH118" s="19">
        <f>VLOOKUP($A:$A,'[3]данные ру ТС'!$A:$FD,127,0)</f>
        <v>0</v>
      </c>
      <c r="BI118" s="19">
        <f>VLOOKUP($A:$A,'[3]данные ру ТС'!$A:$FD,128,0)</f>
        <v>0</v>
      </c>
      <c r="BJ118" s="19">
        <f>VLOOKUP($A:$A,'[3]данные ру ТС'!$A:$FD,129,0)</f>
        <v>4701</v>
      </c>
      <c r="BK118" s="19">
        <f>VLOOKUP($A:$A,'[3]данные ру ТС'!$A:$FD,142,0)</f>
        <v>0</v>
      </c>
      <c r="BL118" s="19">
        <f>VLOOKUP($A:$A,'[3]данные ру ТС'!$A:$FD,155,0)</f>
        <v>0</v>
      </c>
      <c r="BM118" s="19">
        <f>VLOOKUP($A:$A,'[3]данные ру ТС'!$A:$FW,168,0)</f>
        <v>0</v>
      </c>
      <c r="BN118" s="19">
        <f>Таблица2[[#This Row],[ЛТС 2022 (факт)]]+Таблица2[[#This Row],[ПТС 2022 (факт)]]+Таблица2[[#This Row],[ГТС 2022 (факт)]]</f>
        <v>0</v>
      </c>
      <c r="BO118" s="20">
        <f>VLOOKUP($A:$A,'[3]данные ру ФЛ'!$A:$DL,27,0)</f>
        <v>4837</v>
      </c>
      <c r="BP118" s="20">
        <f>VLOOKUP($A:$A,'[3]данные ру ФЛ'!$A:$DL,40,0)</f>
        <v>5063</v>
      </c>
      <c r="BQ118" s="20">
        <f>VLOOKUP($A:$A,'[3]данные ру ФЛ'!$A:$DL,53,0)</f>
        <v>5689</v>
      </c>
      <c r="BR118" s="20">
        <f>VLOOKUP($A:$A,'[3]данные ру ФЛ'!$A:$DL,74,0)</f>
        <v>4711</v>
      </c>
      <c r="BS118" s="20">
        <f>VLOOKUP($A:$A,'[3]данные ру ФЛ'!$A:$DL,95,0)</f>
        <v>4706</v>
      </c>
      <c r="BT118" s="20">
        <f>VLOOKUP($A:$A,'[3]данные ру ФЛ'!$A:$DL,116,0)</f>
        <v>0</v>
      </c>
      <c r="BU118" s="21">
        <f>VLOOKUP($A:$A,'[3]данные ру Грузы'!$A:$CR,31,0)</f>
        <v>61506.23</v>
      </c>
      <c r="BV118" s="21">
        <f>VLOOKUP($A:$A,'[3]данные ру Грузы'!$A:$CR,44,0)</f>
        <v>62540.039999999994</v>
      </c>
      <c r="BW118" s="21">
        <f>VLOOKUP($A:$A,'[3]данные ру Грузы'!$A:$CR,57,0)</f>
        <v>70988.010000000009</v>
      </c>
      <c r="BX118" s="21">
        <f>VLOOKUP($A:$A,'[3]данные ру Грузы'!$A:$CR,70,0)</f>
        <v>67747.37</v>
      </c>
      <c r="BY118" s="21">
        <f>VLOOKUP($A:$A,'[3]данные ру Грузы'!$A:$CR,83,0)</f>
        <v>62303.807000000008</v>
      </c>
      <c r="BZ118" s="21">
        <f>VLOOKUP($A:$A,'[3]данные ру Грузы'!$A:$CR,96,0)</f>
        <v>0</v>
      </c>
      <c r="CA118" s="22" t="str">
        <f>VLOOKUP(A:A,[2]Данные_УА!$A:$BO,60,0)</f>
        <v>да</v>
      </c>
      <c r="CB118" s="23" t="str">
        <f>VLOOKUP(A:A,[2]Данные_УА!$A:$BO,61,0)</f>
        <v>да</v>
      </c>
      <c r="CC118" s="23" t="str">
        <f>VLOOKUP(A:A,[2]Данные_УА!$A:$BO,62,0)</f>
        <v>нет</v>
      </c>
      <c r="CD118" s="23" t="str">
        <f>VLOOKUP(A:A,[2]Данные_УА!$A:$BO,63,0)</f>
        <v>нет</v>
      </c>
      <c r="CE118" s="23" t="str">
        <f>VLOOKUP(A:A,[2]Данные_УА!$A:$BO,64,0)</f>
        <v>нет</v>
      </c>
      <c r="CF118" s="23" t="str">
        <f>VLOOKUP(A:A,[2]Данные_УА!$A:$BO,65,0)</f>
        <v>нет</v>
      </c>
    </row>
    <row r="119" spans="1:84" s="12" customFormat="1" ht="11.25" x14ac:dyDescent="0.2">
      <c r="A119" s="12" t="s">
        <v>360</v>
      </c>
      <c r="B119" s="12" t="str">
        <f>VLOOKUP(A:A,[1]Перечень_ПП!$A:$X,3,0)</f>
        <v>Читинский</v>
      </c>
      <c r="C119" s="13" t="str">
        <f>VLOOKUP(A:A,[1]Перечень_ПП!$A:$X,4,0)</f>
        <v>ВПП</v>
      </c>
      <c r="D119" s="13" t="str">
        <f>VLOOKUP(A:A,[1]Перечень_ПП!$A:$X,5,0)</f>
        <v>ВПП</v>
      </c>
      <c r="E119" s="12" t="str">
        <f>VLOOKUP(A:A,[1]Перечень_ПП!$A:$X,6,0)</f>
        <v>Иркутск</v>
      </c>
      <c r="F119" s="12" t="str">
        <f>VLOOKUP(A:A,[1]Перечень_ПП!$A:$X,23,0)</f>
        <v>установлен</v>
      </c>
      <c r="G119" s="13" t="str">
        <f>VLOOKUP(A:A,[1]Перечень_ПП!$A:$X,21,0)</f>
        <v>да</v>
      </c>
      <c r="H119" s="13" t="s">
        <v>524</v>
      </c>
      <c r="I119" s="14" t="str">
        <f>VLOOKUP(A:A,[1]Перечень_ПП!$A:$X,22,0)</f>
        <v>функционирует</v>
      </c>
      <c r="J119" s="15" t="str">
        <f>VLOOKUP(A:A,[2]Данные_УА!$A:$BF,24,0)</f>
        <v>круглосуточно</v>
      </c>
      <c r="K119" s="13" t="str">
        <f>VLOOKUP(A:A,[1]Перечень_ПП!$A:$X,7,0)</f>
        <v>воздушный</v>
      </c>
      <c r="L119" s="13" t="str">
        <f>VLOOKUP(A:A,[1]Перечень_ПП!$A:$X,8,0)</f>
        <v>не определен</v>
      </c>
      <c r="M119" s="13" t="str">
        <f>VLOOKUP(A:A,[1]Перечень_ПП!$A:$X,9,0)</f>
        <v>грузо-пассажирский</v>
      </c>
      <c r="N119" s="13" t="str">
        <f>VLOOKUP(A:A,[1]Перечень_ПП!$A:$X,10,0)</f>
        <v>постоянный</v>
      </c>
      <c r="O119" s="13" t="str">
        <f>VLOOKUP(A:A,[1]Перечень_ПП!$A:$X,11,0)</f>
        <v>многосторонний</v>
      </c>
      <c r="P119" s="13" t="str">
        <f>VLOOKUP(A:A,[1]Перечень_ПП!$A:$X,12,0)</f>
        <v>не определен</v>
      </c>
      <c r="Q119" s="13" t="str">
        <f>VLOOKUP(A:A,[1]Перечень_ПП!$A:$X,13,0)</f>
        <v>нет</v>
      </c>
      <c r="R119" s="13" t="str">
        <f>VLOOKUP(A:A,[1]Перечень_ПП!$A:$X,14,0)</f>
        <v>нет</v>
      </c>
      <c r="S119" s="13" t="str">
        <f>VLOOKUP(A:A,[1]Перечень_ПП!$A:$X,15,0)</f>
        <v>нет</v>
      </c>
      <c r="T119" s="13" t="str">
        <f>VLOOKUP(A:A,[1]Перечень_ПП!$A:$X,16,0)</f>
        <v>не применимо</v>
      </c>
      <c r="U119" s="12" t="str">
        <f>VLOOKUP(A:A,[1]Перечень_ПП!$A:$X,17,0)</f>
        <v>не применимо</v>
      </c>
      <c r="V119" s="13" t="str">
        <f>VLOOKUP(A:A,[1]Перечень_ПП!$A:$X,18,0)</f>
        <v>СФО</v>
      </c>
      <c r="W119" s="12" t="str">
        <f>VLOOKUP(A:A,[1]Перечень_ПП!$A:$X,19,0)</f>
        <v>Иркутская область</v>
      </c>
      <c r="X119" s="14" t="str">
        <f>VLOOKUP(A:A,[1]Перечень_ПП!$A:$X,20,0)</f>
        <v>Иркутск, Иркутская область, аэродром Иркутск расположен на правом берегу реки Ангары, на юго-восточной окраине г. Иркутска в 8 (восьми) километрах от центра города</v>
      </c>
      <c r="Y119" s="14">
        <f>VLOOKUP(A:A,[2]ДОРОГИ!$A:$BX,24,0)</f>
        <v>0</v>
      </c>
      <c r="Z119" s="14">
        <f>VLOOKUP(A:A,[2]ДОРОГИ!$A:$BX,25,0)</f>
        <v>0</v>
      </c>
      <c r="AA119" s="16" t="str">
        <f>VLOOKUP($A:$A,'[3]данные ру Грузы'!$A:$CC,10,0)</f>
        <v>Группа С</v>
      </c>
      <c r="AB119" s="16">
        <f>VLOOKUP($A:$A,'[3]данные ру Грузы'!$A:$CC,11,0)</f>
        <v>257</v>
      </c>
      <c r="AC119" s="16" t="str">
        <f>VLOOKUP($A:$A,'[3]данные ру Грузы'!$A:$CC,13,0)</f>
        <v>Не является признаком отнесения к МТК</v>
      </c>
      <c r="AD119" s="16" t="str">
        <f>VLOOKUP($A:$A,'[3]данные ру Грузы'!$A:$CC,12,0)</f>
        <v>Не является признаком отнесения к МТК</v>
      </c>
      <c r="AE119" s="16">
        <f>VLOOKUP(A:A,[2]Данные_УА!$A:$BF,37,0)</f>
        <v>0</v>
      </c>
      <c r="AF119" s="16">
        <f>VLOOKUP(A:A,[2]Данные_УА!$A:$BF,41,0)</f>
        <v>0</v>
      </c>
      <c r="AG119" s="16">
        <f>VLOOKUP(A:A,[2]Данные_УА!$A:$BF,45,0)</f>
        <v>0</v>
      </c>
      <c r="AH119" s="16">
        <f>VLOOKUP(A:A,[2]Данные_УА!$A:$BF,49,0)</f>
        <v>0</v>
      </c>
      <c r="AI119" s="16">
        <f>VLOOKUP(A:A,[2]Данные_УА!$A:$BF,53,0)</f>
        <v>0</v>
      </c>
      <c r="AJ119" s="16">
        <f>VLOOKUP(A:A,[2]Данные_УА!$A:$BF,57,0)</f>
        <v>0</v>
      </c>
      <c r="AK119" s="17">
        <f>VLOOKUP(A:A,[2]Данные_УА!$A:$BF,38,0)</f>
        <v>0</v>
      </c>
      <c r="AL119" s="17">
        <f>VLOOKUP(A:A,[2]Данные_УА!$A:$BF,42,0)</f>
        <v>0</v>
      </c>
      <c r="AM119" s="17">
        <f>VLOOKUP(A:A,[2]Данные_УА!$A:$BF,46,0)</f>
        <v>0</v>
      </c>
      <c r="AN119" s="17">
        <f>VLOOKUP(A:A,[2]Данные_УА!$A:$BF,50,0)</f>
        <v>0</v>
      </c>
      <c r="AO119" s="17">
        <f>VLOOKUP(A:A,[2]Данные_УА!$A:$BF,54,0)</f>
        <v>0</v>
      </c>
      <c r="AP119" s="18">
        <f>VLOOKUP(A:A,[2]Данные_УА!$A:$BF,58,0)</f>
        <v>0</v>
      </c>
      <c r="AQ119" s="19">
        <f>VLOOKUP($A:$A,'[3]данные ру ТС'!$A:$CZ,22,0)</f>
        <v>35</v>
      </c>
      <c r="AR119" s="19">
        <f>VLOOKUP($A:$A,'[3]данные ру ТС'!$A:$CZ,27,0)</f>
        <v>4649</v>
      </c>
      <c r="AS119" s="19">
        <f>VLOOKUP($A:$A,'[3]данные ру ТС'!$A:$CZ,32,0)</f>
        <v>0</v>
      </c>
      <c r="AT119" s="19">
        <f>VLOOKUP($A:$A,'[3]данные ру ТС'!$A:$CZ,33,0)</f>
        <v>4684</v>
      </c>
      <c r="AU119" s="19">
        <f>VLOOKUP($A:$A,'[3]данные ру ТС'!$A:$CZ,38,0)</f>
        <v>40</v>
      </c>
      <c r="AV119" s="19">
        <f>VLOOKUP($A:$A,'[3]данные ру ТС'!$A:$CZ,43,0)</f>
        <v>4981</v>
      </c>
      <c r="AW119" s="19">
        <f>VLOOKUP($A:$A,'[3]данные ру ТС'!$A:$CZ,48,0)</f>
        <v>0</v>
      </c>
      <c r="AX119" s="19">
        <f>VLOOKUP($A:$A,'[3]данные ру ТС'!$A:$CZ,49,0)</f>
        <v>5021</v>
      </c>
      <c r="AY119" s="19">
        <f>VLOOKUP($A:$A,'[3]данные ру ТС'!$A:$CZ,54,0)</f>
        <v>32</v>
      </c>
      <c r="AZ119" s="19">
        <f>VLOOKUP($A:$A,'[3]данные ру ТС'!$A:$CZ,59,0)</f>
        <v>5441</v>
      </c>
      <c r="BA119" s="19">
        <f>VLOOKUP($A:$A,'[3]данные ру ТС'!$A:$CZ,64,0)</f>
        <v>0</v>
      </c>
      <c r="BB119" s="19">
        <f>VLOOKUP($A:$A,'[3]данные ру ТС'!$A:$CZ,65,0)</f>
        <v>5473</v>
      </c>
      <c r="BC119" s="19">
        <f>VLOOKUP($A:$A,'[3]данные ру ТС'!$A:$CZ,78,0)</f>
        <v>110</v>
      </c>
      <c r="BD119" s="19">
        <f>VLOOKUP($A:$A,'[3]данные ру ТС'!$A:$CZ,83,0)</f>
        <v>1123</v>
      </c>
      <c r="BE119" s="19">
        <f>VLOOKUP($A:$A,'[3]данные ру ТС'!$A:$CZ,88,0)</f>
        <v>0</v>
      </c>
      <c r="BF119" s="19">
        <f>VLOOKUP($A:$A,'[3]данные ру ТС'!$A:$CZ,89,0)</f>
        <v>1233</v>
      </c>
      <c r="BG119" s="19">
        <f>VLOOKUP($A:$A,'[3]данные ру ТС'!$A:$FD,126,0)</f>
        <v>151</v>
      </c>
      <c r="BH119" s="19">
        <f>VLOOKUP($A:$A,'[3]данные ру ТС'!$A:$FD,127,0)</f>
        <v>1249</v>
      </c>
      <c r="BI119" s="19">
        <f>VLOOKUP($A:$A,'[3]данные ру ТС'!$A:$FD,128,0)</f>
        <v>0</v>
      </c>
      <c r="BJ119" s="19">
        <f>VLOOKUP($A:$A,'[3]данные ру ТС'!$A:$FD,129,0)</f>
        <v>1400</v>
      </c>
      <c r="BK119" s="19">
        <f>VLOOKUP($A:$A,'[3]данные ру ТС'!$A:$FD,142,0)</f>
        <v>60</v>
      </c>
      <c r="BL119" s="19">
        <f>VLOOKUP($A:$A,'[3]данные ру ТС'!$A:$FD,155,0)</f>
        <v>1503</v>
      </c>
      <c r="BM119" s="19">
        <f>VLOOKUP($A:$A,'[3]данные ру ТС'!$A:$FW,168,0)</f>
        <v>0</v>
      </c>
      <c r="BN119" s="19">
        <f>Таблица2[[#This Row],[ЛТС 2022 (факт)]]+Таблица2[[#This Row],[ПТС 2022 (факт)]]+Таблица2[[#This Row],[ГТС 2022 (факт)]]</f>
        <v>1563</v>
      </c>
      <c r="BO119" s="20">
        <f>VLOOKUP($A:$A,'[3]данные ру ФЛ'!$A:$DL,27,0)</f>
        <v>612547</v>
      </c>
      <c r="BP119" s="20">
        <f>VLOOKUP($A:$A,'[3]данные ру ФЛ'!$A:$DL,40,0)</f>
        <v>663643</v>
      </c>
      <c r="BQ119" s="20">
        <f>VLOOKUP($A:$A,'[3]данные ру ФЛ'!$A:$DL,53,0)</f>
        <v>757058</v>
      </c>
      <c r="BR119" s="20">
        <f>VLOOKUP($A:$A,'[3]данные ру ФЛ'!$A:$DL,74,0)</f>
        <v>170840</v>
      </c>
      <c r="BS119" s="20">
        <f>VLOOKUP($A:$A,'[3]данные ру ФЛ'!$A:$DL,95,0)</f>
        <v>172604</v>
      </c>
      <c r="BT119" s="20">
        <f>VLOOKUP($A:$A,'[3]данные ру ФЛ'!$A:$DL,116,0)</f>
        <v>200753</v>
      </c>
      <c r="BU119" s="21">
        <f>VLOOKUP($A:$A,'[3]данные ру Грузы'!$A:$CR,31,0)</f>
        <v>792.83</v>
      </c>
      <c r="BV119" s="21">
        <f>VLOOKUP($A:$A,'[3]данные ру Грузы'!$A:$CR,44,0)</f>
        <v>682.46</v>
      </c>
      <c r="BW119" s="21">
        <f>VLOOKUP($A:$A,'[3]данные ру Грузы'!$A:$CR,57,0)</f>
        <v>424.51</v>
      </c>
      <c r="BX119" s="21">
        <f>VLOOKUP($A:$A,'[3]данные ру Грузы'!$A:$CR,70,0)</f>
        <v>426.81</v>
      </c>
      <c r="BY119" s="21">
        <f>VLOOKUP($A:$A,'[3]данные ру Грузы'!$A:$CR,83,0)</f>
        <v>1116.06</v>
      </c>
      <c r="BZ119" s="21">
        <f>VLOOKUP($A:$A,'[3]данные ру Грузы'!$A:$CR,96,0)</f>
        <v>683.85199999999998</v>
      </c>
      <c r="CA119" s="22" t="str">
        <f>VLOOKUP(A:A,[2]Данные_УА!$A:$BO,60,0)</f>
        <v>да</v>
      </c>
      <c r="CB119" s="23" t="str">
        <f>VLOOKUP(A:A,[2]Данные_УА!$A:$BO,61,0)</f>
        <v>да</v>
      </c>
      <c r="CC119" s="23" t="str">
        <f>VLOOKUP(A:A,[2]Данные_УА!$A:$BO,62,0)</f>
        <v>да</v>
      </c>
      <c r="CD119" s="23" t="str">
        <f>VLOOKUP(A:A,[2]Данные_УА!$A:$BO,63,0)</f>
        <v>да</v>
      </c>
      <c r="CE119" s="23" t="str">
        <f>VLOOKUP(A:A,[2]Данные_УА!$A:$BO,64,0)</f>
        <v>да</v>
      </c>
      <c r="CF119" s="23" t="str">
        <f>VLOOKUP(A:A,[2]Данные_УА!$A:$BO,65,0)</f>
        <v>нет</v>
      </c>
    </row>
    <row r="120" spans="1:84" s="12" customFormat="1" ht="11.25" x14ac:dyDescent="0.2">
      <c r="A120" s="12" t="s">
        <v>171</v>
      </c>
      <c r="B120" s="12" t="str">
        <f>VLOOKUP(A:A,[1]Перечень_ПП!$A:$X,3,0)</f>
        <v>Новосибирский</v>
      </c>
      <c r="C120" s="13" t="str">
        <f>VLOOKUP(A:A,[1]Перечень_ПП!$A:$X,4,0)</f>
        <v>ЖДПП</v>
      </c>
      <c r="D120" s="13" t="str">
        <f>VLOOKUP(A:A,[1]Перечень_ПП!$A:$X,5,0)</f>
        <v>ЖДПП</v>
      </c>
      <c r="E120" s="12" t="str">
        <f>VLOOKUP(A:A,[1]Перечень_ПП!$A:$X,6,0)</f>
        <v>Иртышское (Валиханово)</v>
      </c>
      <c r="F120" s="12" t="str">
        <f>VLOOKUP(A:A,[1]Перечень_ПП!$A:$X,23,0)</f>
        <v>установлен</v>
      </c>
      <c r="G120" s="13" t="str">
        <f>VLOOKUP(A:A,[1]Перечень_ПП!$A:$X,21,0)</f>
        <v>да</v>
      </c>
      <c r="H120" s="13" t="s">
        <v>524</v>
      </c>
      <c r="I120" s="14" t="str">
        <f>VLOOKUP(A:A,[1]Перечень_ПП!$A:$X,22,0)</f>
        <v>функционирует</v>
      </c>
      <c r="J120" s="15" t="str">
        <f>VLOOKUP(A:A,[2]Данные_УА!$A:$BF,24,0)</f>
        <v>круглосуточно</v>
      </c>
      <c r="K120" s="13" t="str">
        <f>VLOOKUP(A:A,[1]Перечень_ПП!$A:$X,7,0)</f>
        <v>железнодорожный</v>
      </c>
      <c r="L120" s="13" t="str">
        <f>VLOOKUP(A:A,[1]Перечень_ПП!$A:$X,8,0)</f>
        <v>не определен</v>
      </c>
      <c r="M120" s="13" t="str">
        <f>VLOOKUP(A:A,[1]Перечень_ПП!$A:$X,9,0)</f>
        <v>грузо-пассажирский</v>
      </c>
      <c r="N120" s="13" t="str">
        <f>VLOOKUP(A:A,[1]Перечень_ПП!$A:$X,10,0)</f>
        <v>постоянный</v>
      </c>
      <c r="O120" s="13" t="str">
        <f>VLOOKUP(A:A,[1]Перечень_ПП!$A:$X,11,0)</f>
        <v>многосторонний</v>
      </c>
      <c r="P120" s="13" t="str">
        <f>VLOOKUP(A:A,[1]Перечень_ПП!$A:$X,12,0)</f>
        <v>не определен</v>
      </c>
      <c r="Q120" s="13" t="str">
        <f>VLOOKUP(A:A,[1]Перечень_ПП!$A:$X,13,0)</f>
        <v>нет</v>
      </c>
      <c r="R120" s="13" t="str">
        <f>VLOOKUP(A:A,[1]Перечень_ПП!$A:$X,14,0)</f>
        <v>нет</v>
      </c>
      <c r="S120" s="13" t="str">
        <f>VLOOKUP(A:A,[1]Перечень_ПП!$A:$X,15,0)</f>
        <v>нет</v>
      </c>
      <c r="T120" s="13" t="str">
        <f>VLOOKUP(A:A,[1]Перечень_ПП!$A:$X,16,0)</f>
        <v>Республика Казахстан</v>
      </c>
      <c r="U120" s="12" t="str">
        <f>VLOOKUP(A:A,[1]Перечень_ПП!$A:$X,17,0)</f>
        <v>Валиханово</v>
      </c>
      <c r="V120" s="13" t="str">
        <f>VLOOKUP(A:A,[1]Перечень_ПП!$A:$X,18,0)</f>
        <v>СФО</v>
      </c>
      <c r="W120" s="12" t="str">
        <f>VLOOKUP(A:A,[1]Перечень_ПП!$A:$X,19,0)</f>
        <v>Омская область</v>
      </c>
      <c r="X120" s="14" t="str">
        <f>VLOOKUP(A:A,[1]Перечень_ПП!$A:$X,20,0)</f>
        <v>Омская область, Нововршавский район, р.п. Большегривское</v>
      </c>
      <c r="Y120" s="14">
        <f>VLOOKUP(A:A,[2]ДОРОГИ!$A:$BX,24,0)</f>
        <v>0</v>
      </c>
      <c r="Z120" s="14">
        <f>VLOOKUP(A:A,[2]ДОРОГИ!$A:$BX,25,0)</f>
        <v>0</v>
      </c>
      <c r="AA120" s="16" t="str">
        <f>VLOOKUP($A:$A,'[3]данные ру Грузы'!$A:$CC,10,0)</f>
        <v>Группа С</v>
      </c>
      <c r="AB120" s="16">
        <f>VLOOKUP($A:$A,'[3]данные ру Грузы'!$A:$CC,11,0)</f>
        <v>292</v>
      </c>
      <c r="AC120" s="16" t="str">
        <f>VLOOKUP($A:$A,'[3]данные ру Грузы'!$A:$CC,13,0)</f>
        <v>Не является признаком отнесения к МТК</v>
      </c>
      <c r="AD120" s="16" t="str">
        <f>VLOOKUP($A:$A,'[3]данные ру Грузы'!$A:$CC,12,0)</f>
        <v>Не является признаком отнесения к МТК</v>
      </c>
      <c r="AE120" s="16">
        <f>VLOOKUP(A:A,[2]Данные_УА!$A:$BF,37,0)</f>
        <v>0</v>
      </c>
      <c r="AF120" s="16">
        <f>VLOOKUP(A:A,[2]Данные_УА!$A:$BF,41,0)</f>
        <v>0</v>
      </c>
      <c r="AG120" s="16">
        <f>VLOOKUP(A:A,[2]Данные_УА!$A:$BF,45,0)</f>
        <v>0</v>
      </c>
      <c r="AH120" s="16">
        <f>VLOOKUP(A:A,[2]Данные_УА!$A:$BF,49,0)</f>
        <v>0</v>
      </c>
      <c r="AI120" s="16">
        <f>VLOOKUP(A:A,[2]Данные_УА!$A:$BF,53,0)</f>
        <v>0</v>
      </c>
      <c r="AJ120" s="16">
        <f>VLOOKUP(A:A,[2]Данные_УА!$A:$BF,57,0)</f>
        <v>0</v>
      </c>
      <c r="AK120" s="17">
        <f>VLOOKUP(A:A,[2]Данные_УА!$A:$BF,38,0)</f>
        <v>0</v>
      </c>
      <c r="AL120" s="17">
        <f>VLOOKUP(A:A,[2]Данные_УА!$A:$BF,42,0)</f>
        <v>0</v>
      </c>
      <c r="AM120" s="17">
        <f>VLOOKUP(A:A,[2]Данные_УА!$A:$BF,46,0)</f>
        <v>0</v>
      </c>
      <c r="AN120" s="17">
        <f>VLOOKUP(A:A,[2]Данные_УА!$A:$BF,50,0)</f>
        <v>0</v>
      </c>
      <c r="AO120" s="17">
        <f>VLOOKUP(A:A,[2]Данные_УА!$A:$BF,54,0)</f>
        <v>0</v>
      </c>
      <c r="AP120" s="18">
        <f>VLOOKUP(A:A,[2]Данные_УА!$A:$BF,58,0)</f>
        <v>0</v>
      </c>
      <c r="AQ120" s="19">
        <f>VLOOKUP($A:$A,'[3]данные ру ТС'!$A:$CZ,22,0)</f>
        <v>452</v>
      </c>
      <c r="AR120" s="19">
        <f>VLOOKUP($A:$A,'[3]данные ру ТС'!$A:$CZ,27,0)</f>
        <v>1833</v>
      </c>
      <c r="AS120" s="19">
        <f>VLOOKUP($A:$A,'[3]данные ру ТС'!$A:$CZ,32,0)</f>
        <v>0</v>
      </c>
      <c r="AT120" s="19">
        <f>VLOOKUP($A:$A,'[3]данные ру ТС'!$A:$CZ,33,0)</f>
        <v>2285</v>
      </c>
      <c r="AU120" s="19">
        <f>VLOOKUP($A:$A,'[3]данные ру ТС'!$A:$CZ,38,0)</f>
        <v>1000</v>
      </c>
      <c r="AV120" s="19">
        <f>VLOOKUP($A:$A,'[3]данные ру ТС'!$A:$CZ,43,0)</f>
        <v>1806</v>
      </c>
      <c r="AW120" s="19">
        <f>VLOOKUP($A:$A,'[3]данные ру ТС'!$A:$CZ,48,0)</f>
        <v>0</v>
      </c>
      <c r="AX120" s="19">
        <f>VLOOKUP($A:$A,'[3]данные ру ТС'!$A:$CZ,49,0)</f>
        <v>2806</v>
      </c>
      <c r="AY120" s="19">
        <f>VLOOKUP($A:$A,'[3]данные ру ТС'!$A:$CZ,54,0)</f>
        <v>691</v>
      </c>
      <c r="AZ120" s="19">
        <f>VLOOKUP($A:$A,'[3]данные ру ТС'!$A:$CZ,59,0)</f>
        <v>1823</v>
      </c>
      <c r="BA120" s="19">
        <f>VLOOKUP($A:$A,'[3]данные ру ТС'!$A:$CZ,64,0)</f>
        <v>0</v>
      </c>
      <c r="BB120" s="19">
        <f>VLOOKUP($A:$A,'[3]данные ру ТС'!$A:$CZ,65,0)</f>
        <v>2514</v>
      </c>
      <c r="BC120" s="19">
        <f>VLOOKUP($A:$A,'[3]данные ру ТС'!$A:$CZ,78,0)</f>
        <v>656</v>
      </c>
      <c r="BD120" s="19">
        <f>VLOOKUP($A:$A,'[3]данные ру ТС'!$A:$CZ,83,0)</f>
        <v>1849</v>
      </c>
      <c r="BE120" s="19">
        <f>VLOOKUP($A:$A,'[3]данные ру ТС'!$A:$CZ,88,0)</f>
        <v>0</v>
      </c>
      <c r="BF120" s="19">
        <f>VLOOKUP($A:$A,'[3]данные ру ТС'!$A:$CZ,89,0)</f>
        <v>2505</v>
      </c>
      <c r="BG120" s="19">
        <f>VLOOKUP($A:$A,'[3]данные ру ТС'!$A:$FD,126,0)</f>
        <v>929</v>
      </c>
      <c r="BH120" s="19">
        <f>VLOOKUP($A:$A,'[3]данные ру ТС'!$A:$FD,127,0)</f>
        <v>1633</v>
      </c>
      <c r="BI120" s="19">
        <f>VLOOKUP($A:$A,'[3]данные ру ТС'!$A:$FD,128,0)</f>
        <v>0</v>
      </c>
      <c r="BJ120" s="19">
        <f>VLOOKUP($A:$A,'[3]данные ру ТС'!$A:$FD,129,0)</f>
        <v>2562</v>
      </c>
      <c r="BK120" s="19">
        <f>VLOOKUP($A:$A,'[3]данные ру ТС'!$A:$FD,142,0)</f>
        <v>643</v>
      </c>
      <c r="BL120" s="19">
        <f>VLOOKUP($A:$A,'[3]данные ру ТС'!$A:$FD,155,0)</f>
        <v>1639</v>
      </c>
      <c r="BM120" s="19">
        <f>VLOOKUP($A:$A,'[3]данные ру ТС'!$A:$FW,168,0)</f>
        <v>0</v>
      </c>
      <c r="BN120" s="19">
        <f>Таблица2[[#This Row],[ЛТС 2022 (факт)]]+Таблица2[[#This Row],[ПТС 2022 (факт)]]+Таблица2[[#This Row],[ГТС 2022 (факт)]]</f>
        <v>2282</v>
      </c>
      <c r="BO120" s="20">
        <f>VLOOKUP($A:$A,'[3]данные ру ФЛ'!$A:$DL,27,0)</f>
        <v>16905</v>
      </c>
      <c r="BP120" s="20">
        <f>VLOOKUP($A:$A,'[3]данные ру ФЛ'!$A:$DL,40,0)</f>
        <v>17472</v>
      </c>
      <c r="BQ120" s="20">
        <f>VLOOKUP($A:$A,'[3]данные ру ФЛ'!$A:$DL,53,0)</f>
        <v>15157</v>
      </c>
      <c r="BR120" s="20">
        <f>VLOOKUP($A:$A,'[3]данные ру ФЛ'!$A:$DL,74,0)</f>
        <v>10643</v>
      </c>
      <c r="BS120" s="20">
        <f>VLOOKUP($A:$A,'[3]данные ру ФЛ'!$A:$DL,95,0)</f>
        <v>13597</v>
      </c>
      <c r="BT120" s="20">
        <f>VLOOKUP($A:$A,'[3]данные ру ФЛ'!$A:$DL,116,0)</f>
        <v>11801</v>
      </c>
      <c r="BU120" s="21">
        <f>VLOOKUP($A:$A,'[3]данные ру Грузы'!$A:$CR,31,0)</f>
        <v>0</v>
      </c>
      <c r="BV120" s="21">
        <f>VLOOKUP($A:$A,'[3]данные ру Грузы'!$A:$CR,44,0)</f>
        <v>0</v>
      </c>
      <c r="BW120" s="21">
        <f>VLOOKUP($A:$A,'[3]данные ру Грузы'!$A:$CR,57,0)</f>
        <v>0</v>
      </c>
      <c r="BX120" s="21">
        <f>VLOOKUP($A:$A,'[3]данные ру Грузы'!$A:$CR,70,0)</f>
        <v>0</v>
      </c>
      <c r="BY120" s="21">
        <f>VLOOKUP($A:$A,'[3]данные ру Грузы'!$A:$CR,83,0)</f>
        <v>0</v>
      </c>
      <c r="BZ120" s="21">
        <f>VLOOKUP($A:$A,'[3]данные ру Грузы'!$A:$CR,96,0)</f>
        <v>0</v>
      </c>
      <c r="CA120" s="22" t="str">
        <f>VLOOKUP(A:A,[2]Данные_УА!$A:$BO,60,0)</f>
        <v>да</v>
      </c>
      <c r="CB120" s="23" t="str">
        <f>VLOOKUP(A:A,[2]Данные_УА!$A:$BO,61,0)</f>
        <v>нет</v>
      </c>
      <c r="CC120" s="23" t="str">
        <f>VLOOKUP(A:A,[2]Данные_УА!$A:$BO,62,0)</f>
        <v>нет</v>
      </c>
      <c r="CD120" s="23" t="str">
        <f>VLOOKUP(A:A,[2]Данные_УА!$A:$BO,63,0)</f>
        <v>нет</v>
      </c>
      <c r="CE120" s="23" t="str">
        <f>VLOOKUP(A:A,[2]Данные_УА!$A:$BO,64,0)</f>
        <v>нет</v>
      </c>
      <c r="CF120" s="23" t="str">
        <f>VLOOKUP(A:A,[2]Данные_УА!$A:$BO,65,0)</f>
        <v>нет</v>
      </c>
    </row>
    <row r="121" spans="1:84" s="12" customFormat="1" ht="11.25" x14ac:dyDescent="0.2">
      <c r="A121" s="12" t="s">
        <v>157</v>
      </c>
      <c r="B121" s="12" t="str">
        <f>VLOOKUP(A:A,[1]Перечень_ПП!$A:$X,3,0)</f>
        <v>Новосибирский</v>
      </c>
      <c r="C121" s="13" t="str">
        <f>VLOOKUP(A:A,[1]Перечень_ПП!$A:$X,4,0)</f>
        <v>АПП</v>
      </c>
      <c r="D121" s="13" t="str">
        <f>VLOOKUP(A:A,[1]Перечень_ПП!$A:$X,5,0)</f>
        <v>МАПП</v>
      </c>
      <c r="E121" s="12" t="str">
        <f>VLOOKUP(A:A,[1]Перечень_ПП!$A:$X,6,0)</f>
        <v>Исилькуль</v>
      </c>
      <c r="F121" s="12" t="str">
        <f>VLOOKUP(A:A,[1]Перечень_ПП!$A:$X,23,0)</f>
        <v>установлен</v>
      </c>
      <c r="G121" s="13" t="str">
        <f>VLOOKUP(A:A,[1]Перечень_ПП!$A:$X,21,0)</f>
        <v>да</v>
      </c>
      <c r="H121" s="13" t="s">
        <v>524</v>
      </c>
      <c r="I121" s="14" t="str">
        <f>VLOOKUP(A:A,[1]Перечень_ПП!$A:$X,22,0)</f>
        <v>функционирует</v>
      </c>
      <c r="J121" s="15" t="str">
        <f>VLOOKUP(A:A,[2]Данные_УА!$A:$BF,24,0)</f>
        <v>круглосуточно</v>
      </c>
      <c r="K121" s="13" t="str">
        <f>VLOOKUP(A:A,[1]Перечень_ПП!$A:$X,7,0)</f>
        <v>автомобильный</v>
      </c>
      <c r="L121" s="13" t="str">
        <f>VLOOKUP(A:A,[1]Перечень_ПП!$A:$X,8,0)</f>
        <v>не определен</v>
      </c>
      <c r="M121" s="13" t="str">
        <f>VLOOKUP(A:A,[1]Перечень_ПП!$A:$X,9,0)</f>
        <v>грузо-пассажирский</v>
      </c>
      <c r="N121" s="13" t="str">
        <f>VLOOKUP(A:A,[1]Перечень_ПП!$A:$X,10,0)</f>
        <v>постоянный</v>
      </c>
      <c r="O121" s="13" t="str">
        <f>VLOOKUP(A:A,[1]Перечень_ПП!$A:$X,11,0)</f>
        <v>многосторонний</v>
      </c>
      <c r="P121" s="13" t="str">
        <f>VLOOKUP(A:A,[1]Перечень_ПП!$A:$X,12,0)</f>
        <v>не определен</v>
      </c>
      <c r="Q121" s="13" t="str">
        <f>VLOOKUP(A:A,[1]Перечень_ПП!$A:$X,13,0)</f>
        <v>нет</v>
      </c>
      <c r="R121" s="13" t="str">
        <f>VLOOKUP(A:A,[1]Перечень_ПП!$A:$X,14,0)</f>
        <v>нет</v>
      </c>
      <c r="S121" s="13" t="str">
        <f>VLOOKUP(A:A,[1]Перечень_ПП!$A:$X,15,0)</f>
        <v>нет</v>
      </c>
      <c r="T121" s="13" t="str">
        <f>VLOOKUP(A:A,[1]Перечень_ПП!$A:$X,16,0)</f>
        <v>Республика Казахстан</v>
      </c>
      <c r="U121" s="12" t="str">
        <f>VLOOKUP(A:A,[1]Перечень_ПП!$A:$X,17,0)</f>
        <v>Каракога</v>
      </c>
      <c r="V121" s="13" t="str">
        <f>VLOOKUP(A:A,[1]Перечень_ПП!$A:$X,18,0)</f>
        <v>СФО</v>
      </c>
      <c r="W121" s="12" t="str">
        <f>VLOOKUP(A:A,[1]Перечень_ПП!$A:$X,19,0)</f>
        <v>Омская область</v>
      </c>
      <c r="X121" s="14" t="str">
        <f>VLOOKUP(A:A,[1]Перечень_ПП!$A:$X,20,0)</f>
        <v>Омская область, Исилькульский р-он, 658й км а/м дороги Челябинск-Омск (М51)</v>
      </c>
      <c r="Y121" s="14" t="str">
        <f>VLOOKUP(A:A,[2]ДОРОГИ!$A:$BX,24,0)</f>
        <v>федеральная</v>
      </c>
      <c r="Z121" s="14" t="str">
        <f>VLOOKUP(A:A,[2]ДОРОГИ!$A:$BX,25,0)</f>
        <v>Р-254</v>
      </c>
      <c r="AA121" s="16" t="str">
        <f>VLOOKUP($A:$A,'[3]данные ру Грузы'!$A:$CC,10,0)</f>
        <v>Группа В</v>
      </c>
      <c r="AB121" s="16">
        <f>VLOOKUP($A:$A,'[3]данные ру Грузы'!$A:$CC,11,0)</f>
        <v>173</v>
      </c>
      <c r="AC121" s="16" t="str">
        <f>VLOOKUP($A:$A,'[3]данные ру Грузы'!$A:$CC,13,0)</f>
        <v>Не является признаком отнесения к МТК</v>
      </c>
      <c r="AD121" s="16" t="str">
        <f>VLOOKUP($A:$A,'[3]данные ру Грузы'!$A:$CC,12,0)</f>
        <v>Не является признаком отнесения к МТК</v>
      </c>
      <c r="AE121" s="16">
        <f>VLOOKUP(A:A,[2]Данные_УА!$A:$BF,37,0)</f>
        <v>0</v>
      </c>
      <c r="AF121" s="16">
        <f>VLOOKUP(A:A,[2]Данные_УА!$A:$BF,41,0)</f>
        <v>0</v>
      </c>
      <c r="AG121" s="16">
        <f>VLOOKUP(A:A,[2]Данные_УА!$A:$BF,45,0)</f>
        <v>0</v>
      </c>
      <c r="AH121" s="16">
        <f>VLOOKUP(A:A,[2]Данные_УА!$A:$BF,49,0)</f>
        <v>0</v>
      </c>
      <c r="AI121" s="16">
        <f>VLOOKUP(A:A,[2]Данные_УА!$A:$BF,53,0)</f>
        <v>0</v>
      </c>
      <c r="AJ121" s="16">
        <f>VLOOKUP(A:A,[2]Данные_УА!$A:$BF,57,0)</f>
        <v>0</v>
      </c>
      <c r="AK121" s="17">
        <f>VLOOKUP(A:A,[2]Данные_УА!$A:$BF,38,0)</f>
        <v>0</v>
      </c>
      <c r="AL121" s="17">
        <f>VLOOKUP(A:A,[2]Данные_УА!$A:$BF,42,0)</f>
        <v>0</v>
      </c>
      <c r="AM121" s="17">
        <f>VLOOKUP(A:A,[2]Данные_УА!$A:$BF,46,0)</f>
        <v>0</v>
      </c>
      <c r="AN121" s="17">
        <f>VLOOKUP(A:A,[2]Данные_УА!$A:$BF,50,0)</f>
        <v>0</v>
      </c>
      <c r="AO121" s="17">
        <f>VLOOKUP(A:A,[2]Данные_УА!$A:$BF,54,0)</f>
        <v>0</v>
      </c>
      <c r="AP121" s="18">
        <f>VLOOKUP(A:A,[2]Данные_УА!$A:$BF,58,0)</f>
        <v>0</v>
      </c>
      <c r="AQ121" s="19">
        <f>VLOOKUP($A:$A,'[3]данные ру ТС'!$A:$CZ,22,0)</f>
        <v>64539</v>
      </c>
      <c r="AR121" s="19">
        <f>VLOOKUP($A:$A,'[3]данные ру ТС'!$A:$CZ,27,0)</f>
        <v>5516</v>
      </c>
      <c r="AS121" s="19">
        <f>VLOOKUP($A:$A,'[3]данные ру ТС'!$A:$CZ,32,0)</f>
        <v>220174</v>
      </c>
      <c r="AT121" s="19">
        <f>VLOOKUP($A:$A,'[3]данные ру ТС'!$A:$CZ,33,0)</f>
        <v>290229</v>
      </c>
      <c r="AU121" s="19">
        <f>VLOOKUP($A:$A,'[3]данные ру ТС'!$A:$CZ,38,0)</f>
        <v>61515</v>
      </c>
      <c r="AV121" s="19">
        <f>VLOOKUP($A:$A,'[3]данные ру ТС'!$A:$CZ,43,0)</f>
        <v>4894</v>
      </c>
      <c r="AW121" s="19">
        <f>VLOOKUP($A:$A,'[3]данные ру ТС'!$A:$CZ,48,0)</f>
        <v>221536</v>
      </c>
      <c r="AX121" s="19">
        <f>VLOOKUP($A:$A,'[3]данные ру ТС'!$A:$CZ,49,0)</f>
        <v>287945</v>
      </c>
      <c r="AY121" s="19">
        <f>VLOOKUP($A:$A,'[3]данные ру ТС'!$A:$CZ,54,0)</f>
        <v>57371</v>
      </c>
      <c r="AZ121" s="19">
        <f>VLOOKUP($A:$A,'[3]данные ру ТС'!$A:$CZ,59,0)</f>
        <v>5414</v>
      </c>
      <c r="BA121" s="19">
        <f>VLOOKUP($A:$A,'[3]данные ру ТС'!$A:$CZ,64,0)</f>
        <v>257629</v>
      </c>
      <c r="BB121" s="19">
        <f>VLOOKUP($A:$A,'[3]данные ру ТС'!$A:$CZ,65,0)</f>
        <v>320414</v>
      </c>
      <c r="BC121" s="19">
        <f>VLOOKUP($A:$A,'[3]данные ру ТС'!$A:$CZ,78,0)</f>
        <v>59824</v>
      </c>
      <c r="BD121" s="19">
        <f>VLOOKUP($A:$A,'[3]данные ру ТС'!$A:$CZ,83,0)</f>
        <v>890</v>
      </c>
      <c r="BE121" s="19">
        <f>VLOOKUP($A:$A,'[3]данные ру ТС'!$A:$CZ,88,0)</f>
        <v>62350</v>
      </c>
      <c r="BF121" s="19">
        <f>VLOOKUP($A:$A,'[3]данные ру ТС'!$A:$CZ,89,0)</f>
        <v>123064</v>
      </c>
      <c r="BG121" s="19">
        <f>VLOOKUP($A:$A,'[3]данные ру ТС'!$A:$FD,126,0)</f>
        <v>75655</v>
      </c>
      <c r="BH121" s="19">
        <f>VLOOKUP($A:$A,'[3]данные ру ТС'!$A:$FD,127,0)</f>
        <v>212</v>
      </c>
      <c r="BI121" s="19">
        <f>VLOOKUP($A:$A,'[3]данные ру ТС'!$A:$FD,128,0)</f>
        <v>73698</v>
      </c>
      <c r="BJ121" s="19">
        <f>VLOOKUP($A:$A,'[3]данные ру ТС'!$A:$FD,129,0)</f>
        <v>149565</v>
      </c>
      <c r="BK121" s="19">
        <f>VLOOKUP($A:$A,'[3]данные ру ТС'!$A:$FD,142,0)</f>
        <v>64003</v>
      </c>
      <c r="BL121" s="19">
        <f>VLOOKUP($A:$A,'[3]данные ру ТС'!$A:$FD,155,0)</f>
        <v>1692</v>
      </c>
      <c r="BM121" s="19">
        <f>VLOOKUP($A:$A,'[3]данные ру ТС'!$A:$FW,168,0)</f>
        <v>208023</v>
      </c>
      <c r="BN121" s="19">
        <f>Таблица2[[#This Row],[ЛТС 2022 (факт)]]+Таблица2[[#This Row],[ПТС 2022 (факт)]]+Таблица2[[#This Row],[ГТС 2022 (факт)]]</f>
        <v>273718</v>
      </c>
      <c r="BO121" s="20">
        <f>VLOOKUP($A:$A,'[3]данные ру ФЛ'!$A:$DL,27,0)</f>
        <v>773314</v>
      </c>
      <c r="BP121" s="20">
        <f>VLOOKUP($A:$A,'[3]данные ру ФЛ'!$A:$DL,40,0)</f>
        <v>788785</v>
      </c>
      <c r="BQ121" s="20">
        <f>VLOOKUP($A:$A,'[3]данные ру ФЛ'!$A:$DL,53,0)</f>
        <v>905569</v>
      </c>
      <c r="BR121" s="20">
        <f>VLOOKUP($A:$A,'[3]данные ру ФЛ'!$A:$DL,74,0)</f>
        <v>264307</v>
      </c>
      <c r="BS121" s="20">
        <f>VLOOKUP($A:$A,'[3]данные ру ФЛ'!$A:$DL,95,0)</f>
        <v>316451</v>
      </c>
      <c r="BT121" s="20">
        <f>VLOOKUP($A:$A,'[3]данные ру ФЛ'!$A:$DL,116,0)</f>
        <v>714988</v>
      </c>
      <c r="BU121" s="21">
        <f>VLOOKUP($A:$A,'[3]данные ру Грузы'!$A:$CR,31,0)</f>
        <v>0</v>
      </c>
      <c r="BV121" s="21">
        <f>VLOOKUP($A:$A,'[3]данные ру Грузы'!$A:$CR,44,0)</f>
        <v>0</v>
      </c>
      <c r="BW121" s="21">
        <f>VLOOKUP($A:$A,'[3]данные ру Грузы'!$A:$CR,57,0)</f>
        <v>0</v>
      </c>
      <c r="BX121" s="21">
        <f>VLOOKUP($A:$A,'[3]данные ру Грузы'!$A:$CR,70,0)</f>
        <v>0</v>
      </c>
      <c r="BY121" s="21">
        <f>VLOOKUP($A:$A,'[3]данные ру Грузы'!$A:$CR,83,0)</f>
        <v>0</v>
      </c>
      <c r="BZ121" s="21">
        <f>VLOOKUP($A:$A,'[3]данные ру Грузы'!$A:$CR,96,0)</f>
        <v>0</v>
      </c>
      <c r="CA121" s="22" t="str">
        <f>VLOOKUP(A:A,[2]Данные_УА!$A:$BO,60,0)</f>
        <v>да</v>
      </c>
      <c r="CB121" s="23" t="str">
        <f>VLOOKUP(A:A,[2]Данные_УА!$A:$BO,61,0)</f>
        <v>нет</v>
      </c>
      <c r="CC121" s="23" t="str">
        <f>VLOOKUP(A:A,[2]Данные_УА!$A:$BO,62,0)</f>
        <v>нет</v>
      </c>
      <c r="CD121" s="23" t="str">
        <f>VLOOKUP(A:A,[2]Данные_УА!$A:$BO,63,0)</f>
        <v>нет</v>
      </c>
      <c r="CE121" s="23" t="str">
        <f>VLOOKUP(A:A,[2]Данные_УА!$A:$BO,64,0)</f>
        <v>нет</v>
      </c>
      <c r="CF121" s="23" t="str">
        <f>VLOOKUP(A:A,[2]Данные_УА!$A:$BO,65,0)</f>
        <v>нет</v>
      </c>
    </row>
    <row r="122" spans="1:84" s="12" customFormat="1" ht="11.25" x14ac:dyDescent="0.2">
      <c r="A122" s="12" t="s">
        <v>172</v>
      </c>
      <c r="B122" s="12" t="str">
        <f>VLOOKUP(A:A,[1]Перечень_ПП!$A:$X,3,0)</f>
        <v>Новосибирский</v>
      </c>
      <c r="C122" s="13" t="str">
        <f>VLOOKUP(A:A,[1]Перечень_ПП!$A:$X,4,0)</f>
        <v>ЖДПП</v>
      </c>
      <c r="D122" s="13" t="str">
        <f>VLOOKUP(A:A,[1]Перечень_ПП!$A:$X,5,0)</f>
        <v>ЖДПП</v>
      </c>
      <c r="E122" s="12" t="str">
        <f>VLOOKUP(A:A,[1]Перечень_ПП!$A:$X,6,0)</f>
        <v>Исилькуль</v>
      </c>
      <c r="F122" s="12" t="str">
        <f>VLOOKUP(A:A,[1]Перечень_ПП!$A:$X,23,0)</f>
        <v>установлен</v>
      </c>
      <c r="G122" s="13" t="str">
        <f>VLOOKUP(A:A,[1]Перечень_ПП!$A:$X,21,0)</f>
        <v>да</v>
      </c>
      <c r="H122" s="13" t="s">
        <v>523</v>
      </c>
      <c r="I122" s="14" t="str">
        <f>VLOOKUP(A:A,[1]Перечень_ПП!$A:$X,22,0)</f>
        <v>функционирует</v>
      </c>
      <c r="J122" s="15" t="str">
        <f>VLOOKUP(A:A,[2]Данные_УА!$A:$BF,24,0)</f>
        <v>круглосуточно</v>
      </c>
      <c r="K122" s="13" t="str">
        <f>VLOOKUP(A:A,[1]Перечень_ПП!$A:$X,7,0)</f>
        <v>железнодорожный</v>
      </c>
      <c r="L122" s="13" t="str">
        <f>VLOOKUP(A:A,[1]Перечень_ПП!$A:$X,8,0)</f>
        <v>не определен</v>
      </c>
      <c r="M122" s="13" t="str">
        <f>VLOOKUP(A:A,[1]Перечень_ПП!$A:$X,9,0)</f>
        <v>грузо-пассажирский</v>
      </c>
      <c r="N122" s="13" t="str">
        <f>VLOOKUP(A:A,[1]Перечень_ПП!$A:$X,10,0)</f>
        <v>постоянный</v>
      </c>
      <c r="O122" s="13" t="str">
        <f>VLOOKUP(A:A,[1]Перечень_ПП!$A:$X,11,0)</f>
        <v>многосторонний</v>
      </c>
      <c r="P122" s="13" t="str">
        <f>VLOOKUP(A:A,[1]Перечень_ПП!$A:$X,12,0)</f>
        <v>не определен</v>
      </c>
      <c r="Q122" s="13" t="str">
        <f>VLOOKUP(A:A,[1]Перечень_ПП!$A:$X,13,0)</f>
        <v>нет</v>
      </c>
      <c r="R122" s="13" t="str">
        <f>VLOOKUP(A:A,[1]Перечень_ПП!$A:$X,14,0)</f>
        <v>нет</v>
      </c>
      <c r="S122" s="13" t="str">
        <f>VLOOKUP(A:A,[1]Перечень_ПП!$A:$X,15,0)</f>
        <v>нет</v>
      </c>
      <c r="T122" s="13" t="str">
        <f>VLOOKUP(A:A,[1]Перечень_ПП!$A:$X,16,0)</f>
        <v>Республика Казахстан</v>
      </c>
      <c r="U122" s="12" t="str">
        <f>VLOOKUP(A:A,[1]Перечень_ПП!$A:$X,17,0)</f>
        <v>Булаево</v>
      </c>
      <c r="V122" s="13" t="str">
        <f>VLOOKUP(A:A,[1]Перечень_ПП!$A:$X,18,0)</f>
        <v>СФО</v>
      </c>
      <c r="W122" s="12" t="str">
        <f>VLOOKUP(A:A,[1]Перечень_ПП!$A:$X,19,0)</f>
        <v>Омская область</v>
      </c>
      <c r="X122" s="14" t="str">
        <f>VLOOKUP(A:A,[1]Перечень_ПП!$A:$X,20,0)</f>
        <v>Омская область, г. Исилькуль, ул. Коновалова, 30</v>
      </c>
      <c r="Y122" s="14">
        <f>VLOOKUP(A:A,[2]ДОРОГИ!$A:$BX,24,0)</f>
        <v>0</v>
      </c>
      <c r="Z122" s="14">
        <f>VLOOKUP(A:A,[2]ДОРОГИ!$A:$BX,25,0)</f>
        <v>0</v>
      </c>
      <c r="AA122" s="16" t="str">
        <f>VLOOKUP($A:$A,'[3]данные ру Грузы'!$A:$CC,10,0)</f>
        <v>Группа А</v>
      </c>
      <c r="AB122" s="16">
        <f>VLOOKUP($A:$A,'[3]данные ру Грузы'!$A:$CC,11,0)</f>
        <v>155</v>
      </c>
      <c r="AC122" s="16" t="str">
        <f>VLOOKUP($A:$A,'[3]данные ру Грузы'!$A:$CC,13,0)</f>
        <v>Не является признаком отнесения к МТК</v>
      </c>
      <c r="AD122" s="16" t="str">
        <f>VLOOKUP($A:$A,'[3]данные ру Грузы'!$A:$CC,12,0)</f>
        <v>Не является признаком отнесения к МТК</v>
      </c>
      <c r="AE122" s="16">
        <f>VLOOKUP(A:A,[2]Данные_УА!$A:$BF,37,0)</f>
        <v>0</v>
      </c>
      <c r="AF122" s="16">
        <f>VLOOKUP(A:A,[2]Данные_УА!$A:$BF,41,0)</f>
        <v>0</v>
      </c>
      <c r="AG122" s="16">
        <f>VLOOKUP(A:A,[2]Данные_УА!$A:$BF,45,0)</f>
        <v>0</v>
      </c>
      <c r="AH122" s="16">
        <f>VLOOKUP(A:A,[2]Данные_УА!$A:$BF,49,0)</f>
        <v>0</v>
      </c>
      <c r="AI122" s="16">
        <f>VLOOKUP(A:A,[2]Данные_УА!$A:$BF,53,0)</f>
        <v>0</v>
      </c>
      <c r="AJ122" s="16">
        <f>VLOOKUP(A:A,[2]Данные_УА!$A:$BF,57,0)</f>
        <v>0</v>
      </c>
      <c r="AK122" s="17">
        <f>VLOOKUP(A:A,[2]Данные_УА!$A:$BF,38,0)</f>
        <v>0</v>
      </c>
      <c r="AL122" s="17">
        <f>VLOOKUP(A:A,[2]Данные_УА!$A:$BF,42,0)</f>
        <v>0</v>
      </c>
      <c r="AM122" s="17">
        <f>VLOOKUP(A:A,[2]Данные_УА!$A:$BF,46,0)</f>
        <v>0</v>
      </c>
      <c r="AN122" s="17">
        <f>VLOOKUP(A:A,[2]Данные_УА!$A:$BF,50,0)</f>
        <v>0</v>
      </c>
      <c r="AO122" s="17">
        <f>VLOOKUP(A:A,[2]Данные_УА!$A:$BF,54,0)</f>
        <v>0</v>
      </c>
      <c r="AP122" s="18">
        <f>VLOOKUP(A:A,[2]Данные_УА!$A:$BF,58,0)</f>
        <v>0</v>
      </c>
      <c r="AQ122" s="19">
        <f>VLOOKUP($A:$A,'[3]данные ру ТС'!$A:$CZ,22,0)</f>
        <v>56266</v>
      </c>
      <c r="AR122" s="19">
        <f>VLOOKUP($A:$A,'[3]данные ру ТС'!$A:$CZ,27,0)</f>
        <v>4815</v>
      </c>
      <c r="AS122" s="19">
        <f>VLOOKUP($A:$A,'[3]данные ру ТС'!$A:$CZ,32,0)</f>
        <v>0</v>
      </c>
      <c r="AT122" s="19">
        <f>VLOOKUP($A:$A,'[3]данные ру ТС'!$A:$CZ,33,0)</f>
        <v>61081</v>
      </c>
      <c r="AU122" s="19">
        <f>VLOOKUP($A:$A,'[3]данные ру ТС'!$A:$CZ,38,0)</f>
        <v>57745</v>
      </c>
      <c r="AV122" s="19">
        <f>VLOOKUP($A:$A,'[3]данные ру ТС'!$A:$CZ,43,0)</f>
        <v>4673</v>
      </c>
      <c r="AW122" s="19">
        <f>VLOOKUP($A:$A,'[3]данные ру ТС'!$A:$CZ,48,0)</f>
        <v>0</v>
      </c>
      <c r="AX122" s="19">
        <f>VLOOKUP($A:$A,'[3]данные ру ТС'!$A:$CZ,49,0)</f>
        <v>62418</v>
      </c>
      <c r="AY122" s="19">
        <f>VLOOKUP($A:$A,'[3]данные ру ТС'!$A:$CZ,54,0)</f>
        <v>57000</v>
      </c>
      <c r="AZ122" s="19">
        <f>VLOOKUP($A:$A,'[3]данные ру ТС'!$A:$CZ,59,0)</f>
        <v>4561</v>
      </c>
      <c r="BA122" s="19">
        <f>VLOOKUP($A:$A,'[3]данные ру ТС'!$A:$CZ,64,0)</f>
        <v>0</v>
      </c>
      <c r="BB122" s="19">
        <f>VLOOKUP($A:$A,'[3]данные ру ТС'!$A:$CZ,65,0)</f>
        <v>61561</v>
      </c>
      <c r="BC122" s="19">
        <f>VLOOKUP($A:$A,'[3]данные ру ТС'!$A:$CZ,78,0)</f>
        <v>51666</v>
      </c>
      <c r="BD122" s="19">
        <f>VLOOKUP($A:$A,'[3]данные ру ТС'!$A:$CZ,83,0)</f>
        <v>2353</v>
      </c>
      <c r="BE122" s="19">
        <f>VLOOKUP($A:$A,'[3]данные ру ТС'!$A:$CZ,88,0)</f>
        <v>0</v>
      </c>
      <c r="BF122" s="19">
        <f>VLOOKUP($A:$A,'[3]данные ру ТС'!$A:$CZ,89,0)</f>
        <v>54019</v>
      </c>
      <c r="BG122" s="19">
        <f>VLOOKUP($A:$A,'[3]данные ру ТС'!$A:$FD,126,0)</f>
        <v>58575</v>
      </c>
      <c r="BH122" s="19">
        <f>VLOOKUP($A:$A,'[3]данные ру ТС'!$A:$FD,127,0)</f>
        <v>2145</v>
      </c>
      <c r="BI122" s="19">
        <f>VLOOKUP($A:$A,'[3]данные ру ТС'!$A:$FD,128,0)</f>
        <v>0</v>
      </c>
      <c r="BJ122" s="19">
        <f>VLOOKUP($A:$A,'[3]данные ру ТС'!$A:$FD,129,0)</f>
        <v>60720</v>
      </c>
      <c r="BK122" s="19">
        <f>VLOOKUP($A:$A,'[3]данные ру ТС'!$A:$FD,142,0)</f>
        <v>50497</v>
      </c>
      <c r="BL122" s="19">
        <f>VLOOKUP($A:$A,'[3]данные ру ТС'!$A:$FD,155,0)</f>
        <v>2984</v>
      </c>
      <c r="BM122" s="19">
        <f>VLOOKUP($A:$A,'[3]данные ру ТС'!$A:$FW,168,0)</f>
        <v>0</v>
      </c>
      <c r="BN122" s="19">
        <f>Таблица2[[#This Row],[ЛТС 2022 (факт)]]+Таблица2[[#This Row],[ПТС 2022 (факт)]]+Таблица2[[#This Row],[ГТС 2022 (факт)]]</f>
        <v>53481</v>
      </c>
      <c r="BO122" s="20">
        <f>VLOOKUP($A:$A,'[3]данные ру ФЛ'!$A:$DL,27,0)</f>
        <v>406342</v>
      </c>
      <c r="BP122" s="20">
        <f>VLOOKUP($A:$A,'[3]данные ру ФЛ'!$A:$DL,40,0)</f>
        <v>379862</v>
      </c>
      <c r="BQ122" s="20">
        <f>VLOOKUP($A:$A,'[3]данные ру ФЛ'!$A:$DL,53,0)</f>
        <v>350070</v>
      </c>
      <c r="BR122" s="20">
        <f>VLOOKUP($A:$A,'[3]данные ру ФЛ'!$A:$DL,74,0)</f>
        <v>83642</v>
      </c>
      <c r="BS122" s="20">
        <f>VLOOKUP($A:$A,'[3]данные ру ФЛ'!$A:$DL,95,0)</f>
        <v>19827</v>
      </c>
      <c r="BT122" s="20">
        <f>VLOOKUP($A:$A,'[3]данные ру ФЛ'!$A:$DL,116,0)</f>
        <v>189357</v>
      </c>
      <c r="BU122" s="21">
        <f>VLOOKUP($A:$A,'[3]данные ру Грузы'!$A:$CR,31,0)</f>
        <v>0</v>
      </c>
      <c r="BV122" s="21">
        <f>VLOOKUP($A:$A,'[3]данные ру Грузы'!$A:$CR,44,0)</f>
        <v>0</v>
      </c>
      <c r="BW122" s="21">
        <f>VLOOKUP($A:$A,'[3]данные ру Грузы'!$A:$CR,57,0)</f>
        <v>0</v>
      </c>
      <c r="BX122" s="21">
        <f>VLOOKUP($A:$A,'[3]данные ру Грузы'!$A:$CR,70,0)</f>
        <v>0</v>
      </c>
      <c r="BY122" s="21">
        <f>VLOOKUP($A:$A,'[3]данные ру Грузы'!$A:$CR,83,0)</f>
        <v>0</v>
      </c>
      <c r="BZ122" s="21">
        <f>VLOOKUP($A:$A,'[3]данные ру Грузы'!$A:$CR,96,0)</f>
        <v>0</v>
      </c>
      <c r="CA122" s="22" t="str">
        <f>VLOOKUP(A:A,[2]Данные_УА!$A:$BO,60,0)</f>
        <v>да</v>
      </c>
      <c r="CB122" s="23" t="str">
        <f>VLOOKUP(A:A,[2]Данные_УА!$A:$BO,61,0)</f>
        <v>нет</v>
      </c>
      <c r="CC122" s="23" t="str">
        <f>VLOOKUP(A:A,[2]Данные_УА!$A:$BO,62,0)</f>
        <v>нет</v>
      </c>
      <c r="CD122" s="23" t="str">
        <f>VLOOKUP(A:A,[2]Данные_УА!$A:$BO,63,0)</f>
        <v>нет</v>
      </c>
      <c r="CE122" s="23" t="str">
        <f>VLOOKUP(A:A,[2]Данные_УА!$A:$BO,64,0)</f>
        <v>нет</v>
      </c>
      <c r="CF122" s="23" t="str">
        <f>VLOOKUP(A:A,[2]Данные_УА!$A:$BO,65,0)</f>
        <v>нет</v>
      </c>
    </row>
    <row r="123" spans="1:84" s="12" customFormat="1" ht="11.25" x14ac:dyDescent="0.2">
      <c r="A123" s="12" t="s">
        <v>268</v>
      </c>
      <c r="B123" s="12" t="str">
        <f>VLOOKUP(A:A,[1]Перечень_ПП!$A:$X,3,0)</f>
        <v>Сочинский</v>
      </c>
      <c r="C123" s="13" t="str">
        <f>VLOOKUP(A:A,[1]Перечень_ПП!$A:$X,4,0)</f>
        <v>МПП</v>
      </c>
      <c r="D123" s="13" t="str">
        <f>VLOOKUP(A:A,[1]Перечень_ПП!$A:$X,5,0)</f>
        <v>МПП</v>
      </c>
      <c r="E123" s="12" t="str">
        <f>VLOOKUP(A:A,[1]Перечень_ПП!$A:$X,6,0)</f>
        <v>Кавказ</v>
      </c>
      <c r="F123" s="12" t="str">
        <f>VLOOKUP(A:A,[1]Перечень_ПП!$A:$X,23,0)</f>
        <v>установлен</v>
      </c>
      <c r="G123" s="13" t="str">
        <f>VLOOKUP(A:A,[1]Перечень_ПП!$A:$X,21,0)</f>
        <v>да</v>
      </c>
      <c r="H123" s="13" t="s">
        <v>523</v>
      </c>
      <c r="I123" s="14" t="str">
        <f>VLOOKUP(A:A,[1]Перечень_ПП!$A:$X,22,0)</f>
        <v>функционирует</v>
      </c>
      <c r="J123" s="15" t="str">
        <f>VLOOKUP(A:A,[2]Данные_УА!$A:$BF,24,0)</f>
        <v>круглосуточно</v>
      </c>
      <c r="K123" s="13" t="str">
        <f>VLOOKUP(A:A,[1]Перечень_ПП!$A:$X,7,0)</f>
        <v>морской</v>
      </c>
      <c r="L123" s="13" t="str">
        <f>VLOOKUP(A:A,[1]Перечень_ПП!$A:$X,8,0)</f>
        <v>не определен</v>
      </c>
      <c r="M123" s="13" t="str">
        <f>VLOOKUP(A:A,[1]Перечень_ПП!$A:$X,9,0)</f>
        <v>грузо-пассажирский</v>
      </c>
      <c r="N123" s="13" t="str">
        <f>VLOOKUP(A:A,[1]Перечень_ПП!$A:$X,10,0)</f>
        <v>постоянный</v>
      </c>
      <c r="O123" s="13" t="str">
        <f>VLOOKUP(A:A,[1]Перечень_ПП!$A:$X,11,0)</f>
        <v>многосторонний</v>
      </c>
      <c r="P123" s="13" t="str">
        <f>VLOOKUP(A:A,[1]Перечень_ПП!$A:$X,12,0)</f>
        <v>не определен</v>
      </c>
      <c r="Q123" s="13" t="str">
        <f>VLOOKUP(A:A,[1]Перечень_ПП!$A:$X,13,0)</f>
        <v>да</v>
      </c>
      <c r="R123" s="13" t="str">
        <f>VLOOKUP(A:A,[1]Перечень_ПП!$A:$X,14,0)</f>
        <v>да</v>
      </c>
      <c r="S123" s="13" t="str">
        <f>VLOOKUP(A:A,[1]Перечень_ПП!$A:$X,15,0)</f>
        <v>да</v>
      </c>
      <c r="T123" s="13" t="str">
        <f>VLOOKUP(A:A,[1]Перечень_ПП!$A:$X,16,0)</f>
        <v>утратило значение (Украина)</v>
      </c>
      <c r="U123" s="12" t="str">
        <f>VLOOKUP(A:A,[1]Перечень_ПП!$A:$X,17,0)</f>
        <v>утратило значение (Крым)</v>
      </c>
      <c r="V123" s="13" t="str">
        <f>VLOOKUP(A:A,[1]Перечень_ПП!$A:$X,18,0)</f>
        <v>ЮФО</v>
      </c>
      <c r="W123" s="12" t="str">
        <f>VLOOKUP(A:A,[1]Перечень_ПП!$A:$X,19,0)</f>
        <v>Краснодарский край</v>
      </c>
      <c r="X123" s="14" t="str">
        <f>VLOOKUP(A:A,[1]Перечень_ПП!$A:$X,20,0)</f>
        <v>Краснодарский край, Темрюкский район, п. Чушка, Азовское море</v>
      </c>
      <c r="Y123" s="14">
        <f>VLOOKUP(A:A,[2]ДОРОГИ!$A:$BX,24,0)</f>
        <v>0</v>
      </c>
      <c r="Z123" s="14">
        <f>VLOOKUP(A:A,[2]ДОРОГИ!$A:$BX,25,0)</f>
        <v>0</v>
      </c>
      <c r="AA123" s="16" t="str">
        <f>VLOOKUP($A:$A,'[3]данные ру Грузы'!$A:$CC,10,0)</f>
        <v>Группа А</v>
      </c>
      <c r="AB123" s="16">
        <f>VLOOKUP($A:$A,'[3]данные ру Грузы'!$A:$CC,11,0)</f>
        <v>91</v>
      </c>
      <c r="AC123" s="16" t="str">
        <f>VLOOKUP($A:$A,'[3]данные ру Грузы'!$A:$CC,13,0)</f>
        <v>Морской</v>
      </c>
      <c r="AD123" s="16" t="str">
        <f>VLOOKUP($A:$A,'[3]данные ру Грузы'!$A:$CC,12,0)</f>
        <v>АЧБ</v>
      </c>
      <c r="AE123" s="16">
        <f>VLOOKUP(A:A,[2]Данные_УА!$A:$BF,37,0)</f>
        <v>43</v>
      </c>
      <c r="AF123" s="16">
        <f>VLOOKUP(A:A,[2]Данные_УА!$A:$BF,41,0)</f>
        <v>6</v>
      </c>
      <c r="AG123" s="16">
        <f>VLOOKUP(A:A,[2]Данные_УА!$A:$BF,45,0)</f>
        <v>100</v>
      </c>
      <c r="AH123" s="16">
        <f>VLOOKUP(A:A,[2]Данные_УА!$A:$BF,49,0)</f>
        <v>149</v>
      </c>
      <c r="AI123" s="16">
        <f>VLOOKUP(A:A,[2]Данные_УА!$A:$BF,53,0)</f>
        <v>2400</v>
      </c>
      <c r="AJ123" s="16">
        <f>VLOOKUP(A:A,[2]Данные_УА!$A:$BF,57,0)</f>
        <v>300000</v>
      </c>
      <c r="AK123" s="17">
        <f>VLOOKUP(A:A,[2]Данные_УА!$A:$BF,38,0)</f>
        <v>15695</v>
      </c>
      <c r="AL123" s="17">
        <f>VLOOKUP(A:A,[2]Данные_УА!$A:$BF,42,0)</f>
        <v>2190</v>
      </c>
      <c r="AM123" s="17">
        <f>VLOOKUP(A:A,[2]Данные_УА!$A:$BF,46,0)</f>
        <v>36500</v>
      </c>
      <c r="AN123" s="17">
        <f>VLOOKUP(A:A,[2]Данные_УА!$A:$BF,50,0)</f>
        <v>54385</v>
      </c>
      <c r="AO123" s="17">
        <f>VLOOKUP(A:A,[2]Данные_УА!$A:$BF,54,0)</f>
        <v>876000</v>
      </c>
      <c r="AP123" s="18">
        <f>VLOOKUP(A:A,[2]Данные_УА!$A:$BF,58,0)</f>
        <v>109500000</v>
      </c>
      <c r="AQ123" s="19">
        <f>VLOOKUP($A:$A,'[3]данные ру ТС'!$A:$CZ,22,0)</f>
        <v>1840</v>
      </c>
      <c r="AR123" s="19">
        <f>VLOOKUP($A:$A,'[3]данные ру ТС'!$A:$CZ,27,0)</f>
        <v>0</v>
      </c>
      <c r="AS123" s="19">
        <f>VLOOKUP($A:$A,'[3]данные ру ТС'!$A:$CZ,32,0)</f>
        <v>0</v>
      </c>
      <c r="AT123" s="19">
        <f>VLOOKUP($A:$A,'[3]данные ру ТС'!$A:$CZ,33,0)</f>
        <v>1840</v>
      </c>
      <c r="AU123" s="19">
        <f>VLOOKUP($A:$A,'[3]данные ру ТС'!$A:$CZ,38,0)</f>
        <v>1828</v>
      </c>
      <c r="AV123" s="19">
        <f>VLOOKUP($A:$A,'[3]данные ру ТС'!$A:$CZ,43,0)</f>
        <v>0</v>
      </c>
      <c r="AW123" s="19">
        <f>VLOOKUP($A:$A,'[3]данные ру ТС'!$A:$CZ,48,0)</f>
        <v>0</v>
      </c>
      <c r="AX123" s="19">
        <f>VLOOKUP($A:$A,'[3]данные ру ТС'!$A:$CZ,49,0)</f>
        <v>1828</v>
      </c>
      <c r="AY123" s="19">
        <f>VLOOKUP($A:$A,'[3]данные ру ТС'!$A:$CZ,54,0)</f>
        <v>1999</v>
      </c>
      <c r="AZ123" s="19">
        <f>VLOOKUP($A:$A,'[3]данные ру ТС'!$A:$CZ,59,0)</f>
        <v>0</v>
      </c>
      <c r="BA123" s="19">
        <f>VLOOKUP($A:$A,'[3]данные ру ТС'!$A:$CZ,64,0)</f>
        <v>0</v>
      </c>
      <c r="BB123" s="19">
        <f>VLOOKUP($A:$A,'[3]данные ру ТС'!$A:$CZ,65,0)</f>
        <v>1999</v>
      </c>
      <c r="BC123" s="19">
        <f>VLOOKUP($A:$A,'[3]данные ру ТС'!$A:$CZ,78,0)</f>
        <v>1985</v>
      </c>
      <c r="BD123" s="19">
        <f>VLOOKUP($A:$A,'[3]данные ру ТС'!$A:$CZ,83,0)</f>
        <v>92</v>
      </c>
      <c r="BE123" s="19">
        <f>VLOOKUP($A:$A,'[3]данные ру ТС'!$A:$CZ,88,0)</f>
        <v>0</v>
      </c>
      <c r="BF123" s="19">
        <f>VLOOKUP($A:$A,'[3]данные ру ТС'!$A:$CZ,89,0)</f>
        <v>2077</v>
      </c>
      <c r="BG123" s="19">
        <f>VLOOKUP($A:$A,'[3]данные ру ТС'!$A:$FD,126,0)</f>
        <v>1865</v>
      </c>
      <c r="BH123" s="19">
        <f>VLOOKUP($A:$A,'[3]данные ру ТС'!$A:$FD,127,0)</f>
        <v>0</v>
      </c>
      <c r="BI123" s="19">
        <f>VLOOKUP($A:$A,'[3]данные ру ТС'!$A:$FD,128,0)</f>
        <v>0</v>
      </c>
      <c r="BJ123" s="19">
        <f>VLOOKUP($A:$A,'[3]данные ру ТС'!$A:$FD,129,0)</f>
        <v>1865</v>
      </c>
      <c r="BK123" s="19">
        <f>VLOOKUP($A:$A,'[3]данные ру ТС'!$A:$FD,142,0)</f>
        <v>2233</v>
      </c>
      <c r="BL123" s="19">
        <f>VLOOKUP($A:$A,'[3]данные ру ТС'!$A:$FD,155,0)</f>
        <v>40</v>
      </c>
      <c r="BM123" s="19">
        <f>VLOOKUP($A:$A,'[3]данные ру ТС'!$A:$FW,168,0)</f>
        <v>0</v>
      </c>
      <c r="BN123" s="19">
        <f>Таблица2[[#This Row],[ЛТС 2022 (факт)]]+Таблица2[[#This Row],[ПТС 2022 (факт)]]+Таблица2[[#This Row],[ГТС 2022 (факт)]]</f>
        <v>2273</v>
      </c>
      <c r="BO123" s="20">
        <f>VLOOKUP($A:$A,'[3]данные ру ФЛ'!$A:$DL,27,0)</f>
        <v>30880</v>
      </c>
      <c r="BP123" s="20">
        <f>VLOOKUP($A:$A,'[3]данные ру ФЛ'!$A:$DL,40,0)</f>
        <v>33978</v>
      </c>
      <c r="BQ123" s="20">
        <f>VLOOKUP($A:$A,'[3]данные ру ФЛ'!$A:$DL,53,0)</f>
        <v>34943</v>
      </c>
      <c r="BR123" s="20">
        <f>VLOOKUP($A:$A,'[3]данные ру ФЛ'!$A:$DL,74,0)</f>
        <v>35552</v>
      </c>
      <c r="BS123" s="20">
        <f>VLOOKUP($A:$A,'[3]данные ру ФЛ'!$A:$DL,95,0)</f>
        <v>31864</v>
      </c>
      <c r="BT123" s="20">
        <f>VLOOKUP($A:$A,'[3]данные ру ФЛ'!$A:$DL,116,0)</f>
        <v>46548</v>
      </c>
      <c r="BU123" s="21">
        <f>VLOOKUP($A:$A,'[3]данные ру Грузы'!$A:$CR,31,0)</f>
        <v>20406227.393799998</v>
      </c>
      <c r="BV123" s="21">
        <f>VLOOKUP($A:$A,'[3]данные ру Грузы'!$A:$CR,44,0)</f>
        <v>28383447.619999997</v>
      </c>
      <c r="BW123" s="21">
        <f>VLOOKUP($A:$A,'[3]данные ру Грузы'!$A:$CR,57,0)</f>
        <v>18315394.889000002</v>
      </c>
      <c r="BX123" s="21">
        <f>VLOOKUP($A:$A,'[3]данные ру Грузы'!$A:$CR,70,0)</f>
        <v>28149653.505999997</v>
      </c>
      <c r="BY123" s="21">
        <f>VLOOKUP($A:$A,'[3]данные ру Грузы'!$A:$CR,83,0)</f>
        <v>19214533.406999998</v>
      </c>
      <c r="BZ123" s="21">
        <f>VLOOKUP($A:$A,'[3]данные ру Грузы'!$A:$CR,96,0)</f>
        <v>25256753.43</v>
      </c>
      <c r="CA123" s="22" t="str">
        <f>VLOOKUP(A:A,[2]Данные_УА!$A:$BO,60,0)</f>
        <v>да</v>
      </c>
      <c r="CB123" s="23" t="str">
        <f>VLOOKUP(A:A,[2]Данные_УА!$A:$BO,61,0)</f>
        <v>да</v>
      </c>
      <c r="CC123" s="23" t="str">
        <f>VLOOKUP(A:A,[2]Данные_УА!$A:$BO,62,0)</f>
        <v>да</v>
      </c>
      <c r="CD123" s="23" t="str">
        <f>VLOOKUP(A:A,[2]Данные_УА!$A:$BO,63,0)</f>
        <v>да</v>
      </c>
      <c r="CE123" s="23" t="str">
        <f>VLOOKUP(A:A,[2]Данные_УА!$A:$BO,64,0)</f>
        <v>да</v>
      </c>
      <c r="CF123" s="23" t="str">
        <f>VLOOKUP(A:A,[2]Данные_УА!$A:$BO,65,0)</f>
        <v>да</v>
      </c>
    </row>
    <row r="124" spans="1:84" s="12" customFormat="1" ht="11.25" x14ac:dyDescent="0.2">
      <c r="A124" s="12" t="s">
        <v>279</v>
      </c>
      <c r="B124" s="12" t="str">
        <f>VLOOKUP(A:A,[1]Перечень_ПП!$A:$X,3,0)</f>
        <v>Уральский</v>
      </c>
      <c r="C124" s="13" t="str">
        <f>VLOOKUP(A:A,[1]Перечень_ПП!$A:$X,4,0)</f>
        <v>АПП</v>
      </c>
      <c r="D124" s="13" t="str">
        <f>VLOOKUP(A:A,[1]Перечень_ПП!$A:$X,5,0)</f>
        <v>МАПП</v>
      </c>
      <c r="E124" s="12" t="str">
        <f>VLOOKUP(A:A,[1]Перечень_ПП!$A:$X,6,0)</f>
        <v>Казанское</v>
      </c>
      <c r="F124" s="12" t="str">
        <f>VLOOKUP(A:A,[1]Перечень_ПП!$A:$X,23,0)</f>
        <v>установлен</v>
      </c>
      <c r="G124" s="13" t="str">
        <f>VLOOKUP(A:A,[1]Перечень_ПП!$A:$X,21,0)</f>
        <v>да</v>
      </c>
      <c r="H124" s="13" t="s">
        <v>524</v>
      </c>
      <c r="I124" s="14" t="str">
        <f>VLOOKUP(A:A,[1]Перечень_ПП!$A:$X,22,0)</f>
        <v>функционирует</v>
      </c>
      <c r="J124" s="15" t="str">
        <f>VLOOKUP(A:A,[2]Данные_УА!$A:$BF,24,0)</f>
        <v>круглосуточно</v>
      </c>
      <c r="K124" s="13" t="str">
        <f>VLOOKUP(A:A,[1]Перечень_ПП!$A:$X,7,0)</f>
        <v>автомобильный</v>
      </c>
      <c r="L124" s="13" t="str">
        <f>VLOOKUP(A:A,[1]Перечень_ПП!$A:$X,8,0)</f>
        <v>не определен</v>
      </c>
      <c r="M124" s="13" t="str">
        <f>VLOOKUP(A:A,[1]Перечень_ПП!$A:$X,9,0)</f>
        <v>грузо-пассажирский</v>
      </c>
      <c r="N124" s="13" t="str">
        <f>VLOOKUP(A:A,[1]Перечень_ПП!$A:$X,10,0)</f>
        <v>постоянный</v>
      </c>
      <c r="O124" s="13" t="str">
        <f>VLOOKUP(A:A,[1]Перечень_ПП!$A:$X,11,0)</f>
        <v>многосторонний</v>
      </c>
      <c r="P124" s="13" t="str">
        <f>VLOOKUP(A:A,[1]Перечень_ПП!$A:$X,12,0)</f>
        <v>не определен</v>
      </c>
      <c r="Q124" s="13" t="str">
        <f>VLOOKUP(A:A,[1]Перечень_ПП!$A:$X,13,0)</f>
        <v>нет</v>
      </c>
      <c r="R124" s="13" t="str">
        <f>VLOOKUP(A:A,[1]Перечень_ПП!$A:$X,14,0)</f>
        <v>нет</v>
      </c>
      <c r="S124" s="13" t="str">
        <f>VLOOKUP(A:A,[1]Перечень_ПП!$A:$X,15,0)</f>
        <v>нет</v>
      </c>
      <c r="T124" s="13" t="str">
        <f>VLOOKUP(A:A,[1]Перечень_ПП!$A:$X,16,0)</f>
        <v>Республика Казахстан</v>
      </c>
      <c r="U124" s="12" t="str">
        <f>VLOOKUP(A:A,[1]Перечень_ПП!$A:$X,17,0)</f>
        <v>Кызыл Жар</v>
      </c>
      <c r="V124" s="13" t="str">
        <f>VLOOKUP(A:A,[1]Перечень_ПП!$A:$X,18,0)</f>
        <v>УФО</v>
      </c>
      <c r="W124" s="12" t="str">
        <f>VLOOKUP(A:A,[1]Перечень_ПП!$A:$X,19,0)</f>
        <v>Тюменская область</v>
      </c>
      <c r="X124" s="14" t="str">
        <f>VLOOKUP(A:A,[1]Перечень_ПП!$A:$X,20,0)</f>
        <v>расположен на дороге III категории реионального значения Р-403 Ищим-Казанское-граница Республики Казахстан в деревне Ельцово Казанского района Тюменской области. Удаленность от государственной границы Российской Федерации - 2,8 км</v>
      </c>
      <c r="Y124" s="14" t="str">
        <f>VLOOKUP(A:A,[2]ДОРОГИ!$A:$BX,24,0)</f>
        <v>региональная</v>
      </c>
      <c r="Z124" s="14" t="str">
        <f>VLOOKUP(A:A,[2]ДОРОГИ!$A:$BX,25,0)</f>
        <v>71 ОП РЗ 71А-1109 Ишим - Казанское - гр. Казахстана;
71 ОП РЗ 71А-1011   Ишим - Казанское - гр. Казахстана;
71 ОП МЗ 71Н-1035
Обход г.Ишима</v>
      </c>
      <c r="AA124" s="16" t="str">
        <f>VLOOKUP($A:$A,'[3]данные ру Грузы'!$A:$CC,10,0)</f>
        <v>Группа В</v>
      </c>
      <c r="AB124" s="16">
        <f>VLOOKUP($A:$A,'[3]данные ру Грузы'!$A:$CC,11,0)</f>
        <v>67</v>
      </c>
      <c r="AC124" s="16" t="str">
        <f>VLOOKUP($A:$A,'[3]данные ру Грузы'!$A:$CC,13,0)</f>
        <v>Не является признаком отнесения к МТК</v>
      </c>
      <c r="AD124" s="16" t="str">
        <f>VLOOKUP($A:$A,'[3]данные ру Грузы'!$A:$CC,12,0)</f>
        <v>Не является признаком отнесения к МТК</v>
      </c>
      <c r="AE124" s="16">
        <f>VLOOKUP(A:A,[2]Данные_УА!$A:$BF,37,0)</f>
        <v>0</v>
      </c>
      <c r="AF124" s="16">
        <f>VLOOKUP(A:A,[2]Данные_УА!$A:$BF,41,0)</f>
        <v>0</v>
      </c>
      <c r="AG124" s="16">
        <f>VLOOKUP(A:A,[2]Данные_УА!$A:$BF,45,0)</f>
        <v>0</v>
      </c>
      <c r="AH124" s="16">
        <f>VLOOKUP(A:A,[2]Данные_УА!$A:$BF,49,0)</f>
        <v>0</v>
      </c>
      <c r="AI124" s="16">
        <f>VLOOKUP(A:A,[2]Данные_УА!$A:$BF,53,0)</f>
        <v>0</v>
      </c>
      <c r="AJ124" s="16">
        <f>VLOOKUP(A:A,[2]Данные_УА!$A:$BF,57,0)</f>
        <v>0</v>
      </c>
      <c r="AK124" s="17">
        <f>VLOOKUP(A:A,[2]Данные_УА!$A:$BF,38,0)</f>
        <v>0</v>
      </c>
      <c r="AL124" s="17">
        <f>VLOOKUP(A:A,[2]Данные_УА!$A:$BF,42,0)</f>
        <v>0</v>
      </c>
      <c r="AM124" s="17">
        <f>VLOOKUP(A:A,[2]Данные_УА!$A:$BF,46,0)</f>
        <v>0</v>
      </c>
      <c r="AN124" s="17">
        <f>VLOOKUP(A:A,[2]Данные_УА!$A:$BF,50,0)</f>
        <v>0</v>
      </c>
      <c r="AO124" s="17">
        <f>VLOOKUP(A:A,[2]Данные_УА!$A:$BF,54,0)</f>
        <v>0</v>
      </c>
      <c r="AP124" s="18">
        <f>VLOOKUP(A:A,[2]Данные_УА!$A:$BF,58,0)</f>
        <v>0</v>
      </c>
      <c r="AQ124" s="19">
        <f>VLOOKUP($A:$A,'[3]данные ру ТС'!$A:$CZ,22,0)</f>
        <v>3268</v>
      </c>
      <c r="AR124" s="19">
        <f>VLOOKUP($A:$A,'[3]данные ру ТС'!$A:$CZ,27,0)</f>
        <v>5246</v>
      </c>
      <c r="AS124" s="19">
        <f>VLOOKUP($A:$A,'[3]данные ру ТС'!$A:$CZ,32,0)</f>
        <v>103919</v>
      </c>
      <c r="AT124" s="19">
        <f>VLOOKUP($A:$A,'[3]данные ру ТС'!$A:$CZ,33,0)</f>
        <v>112433</v>
      </c>
      <c r="AU124" s="19">
        <f>VLOOKUP($A:$A,'[3]данные ру ТС'!$A:$CZ,38,0)</f>
        <v>4365</v>
      </c>
      <c r="AV124" s="19">
        <f>VLOOKUP($A:$A,'[3]данные ру ТС'!$A:$CZ,43,0)</f>
        <v>4868</v>
      </c>
      <c r="AW124" s="19">
        <f>VLOOKUP($A:$A,'[3]данные ру ТС'!$A:$CZ,48,0)</f>
        <v>120587</v>
      </c>
      <c r="AX124" s="19">
        <f>VLOOKUP($A:$A,'[3]данные ру ТС'!$A:$CZ,49,0)</f>
        <v>129820</v>
      </c>
      <c r="AY124" s="19">
        <f>VLOOKUP($A:$A,'[3]данные ру ТС'!$A:$CZ,54,0)</f>
        <v>2907</v>
      </c>
      <c r="AZ124" s="19">
        <f>VLOOKUP($A:$A,'[3]данные ру ТС'!$A:$CZ,59,0)</f>
        <v>4240</v>
      </c>
      <c r="BA124" s="19">
        <f>VLOOKUP($A:$A,'[3]данные ру ТС'!$A:$CZ,64,0)</f>
        <v>141233</v>
      </c>
      <c r="BB124" s="19">
        <f>VLOOKUP($A:$A,'[3]данные ру ТС'!$A:$CZ,65,0)</f>
        <v>148380</v>
      </c>
      <c r="BC124" s="19">
        <f>VLOOKUP($A:$A,'[3]данные ру ТС'!$A:$CZ,78,0)</f>
        <v>448</v>
      </c>
      <c r="BD124" s="19">
        <f>VLOOKUP($A:$A,'[3]данные ру ТС'!$A:$CZ,83,0)</f>
        <v>689</v>
      </c>
      <c r="BE124" s="19">
        <f>VLOOKUP($A:$A,'[3]данные ру ТС'!$A:$CZ,88,0)</f>
        <v>22026</v>
      </c>
      <c r="BF124" s="19">
        <f>VLOOKUP($A:$A,'[3]данные ру ТС'!$A:$CZ,89,0)</f>
        <v>23163</v>
      </c>
      <c r="BG124" s="19">
        <f>VLOOKUP($A:$A,'[3]данные ру ТС'!$A:$FD,126,0)</f>
        <v>0</v>
      </c>
      <c r="BH124" s="19">
        <f>VLOOKUP($A:$A,'[3]данные ру ТС'!$A:$FD,127,0)</f>
        <v>0</v>
      </c>
      <c r="BI124" s="19">
        <f>VLOOKUP($A:$A,'[3]данные ру ТС'!$A:$FD,128,0)</f>
        <v>0</v>
      </c>
      <c r="BJ124" s="19">
        <f>VLOOKUP($A:$A,'[3]данные ру ТС'!$A:$FD,129,0)</f>
        <v>0</v>
      </c>
      <c r="BK124" s="19">
        <f>VLOOKUP($A:$A,'[3]данные ру ТС'!$A:$FD,142,0)</f>
        <v>3397</v>
      </c>
      <c r="BL124" s="19">
        <f>VLOOKUP($A:$A,'[3]данные ру ТС'!$A:$FD,155,0)</f>
        <v>1134</v>
      </c>
      <c r="BM124" s="19">
        <f>VLOOKUP($A:$A,'[3]данные ру ТС'!$A:$FW,168,0)</f>
        <v>60076</v>
      </c>
      <c r="BN124" s="19">
        <f>Таблица2[[#This Row],[ЛТС 2022 (факт)]]+Таблица2[[#This Row],[ПТС 2022 (факт)]]+Таблица2[[#This Row],[ГТС 2022 (факт)]]</f>
        <v>64607</v>
      </c>
      <c r="BO124" s="20">
        <f>VLOOKUP($A:$A,'[3]данные ру ФЛ'!$A:$DL,27,0)</f>
        <v>438183</v>
      </c>
      <c r="BP124" s="20">
        <f>VLOOKUP($A:$A,'[3]данные ру ФЛ'!$A:$DL,40,0)</f>
        <v>491409</v>
      </c>
      <c r="BQ124" s="20">
        <f>VLOOKUP($A:$A,'[3]данные ру ФЛ'!$A:$DL,53,0)</f>
        <v>542633</v>
      </c>
      <c r="BR124" s="20">
        <f>VLOOKUP($A:$A,'[3]данные ру ФЛ'!$A:$DL,74,0)</f>
        <v>79664</v>
      </c>
      <c r="BS124" s="20">
        <f>VLOOKUP($A:$A,'[3]данные ру ФЛ'!$A:$DL,95,0)</f>
        <v>0</v>
      </c>
      <c r="BT124" s="20">
        <f>VLOOKUP($A:$A,'[3]данные ру ФЛ'!$A:$DL,116,0)</f>
        <v>198598</v>
      </c>
      <c r="BU124" s="21">
        <f>VLOOKUP($A:$A,'[3]данные ру Грузы'!$A:$CR,31,0)</f>
        <v>0</v>
      </c>
      <c r="BV124" s="21">
        <f>VLOOKUP($A:$A,'[3]данные ру Грузы'!$A:$CR,44,0)</f>
        <v>0</v>
      </c>
      <c r="BW124" s="21">
        <f>VLOOKUP($A:$A,'[3]данные ру Грузы'!$A:$CR,57,0)</f>
        <v>0</v>
      </c>
      <c r="BX124" s="21">
        <f>VLOOKUP($A:$A,'[3]данные ру Грузы'!$A:$CR,70,0)</f>
        <v>0</v>
      </c>
      <c r="BY124" s="21">
        <f>VLOOKUP($A:$A,'[3]данные ру Грузы'!$A:$CR,83,0)</f>
        <v>0</v>
      </c>
      <c r="BZ124" s="21">
        <f>VLOOKUP($A:$A,'[3]данные ру Грузы'!$A:$CR,96,0)</f>
        <v>0</v>
      </c>
      <c r="CA124" s="22" t="str">
        <f>VLOOKUP(A:A,[2]Данные_УА!$A:$BO,60,0)</f>
        <v>да</v>
      </c>
      <c r="CB124" s="23" t="str">
        <f>VLOOKUP(A:A,[2]Данные_УА!$A:$BO,61,0)</f>
        <v>нет</v>
      </c>
      <c r="CC124" s="23" t="str">
        <f>VLOOKUP(A:A,[2]Данные_УА!$A:$BO,62,0)</f>
        <v>нет</v>
      </c>
      <c r="CD124" s="23" t="str">
        <f>VLOOKUP(A:A,[2]Данные_УА!$A:$BO,63,0)</f>
        <v>нет</v>
      </c>
      <c r="CE124" s="23" t="str">
        <f>VLOOKUP(A:A,[2]Данные_УА!$A:$BO,64,0)</f>
        <v>нет</v>
      </c>
      <c r="CF124" s="23" t="str">
        <f>VLOOKUP(A:A,[2]Данные_УА!$A:$BO,65,0)</f>
        <v>нет</v>
      </c>
    </row>
    <row r="125" spans="1:84" s="12" customFormat="1" ht="11.25" x14ac:dyDescent="0.2">
      <c r="A125" s="12" t="s">
        <v>93</v>
      </c>
      <c r="B125" s="12" t="str">
        <f>VLOOKUP(A:A,[1]Перечень_ПП!$A:$X,3,0)</f>
        <v>Волгоградский</v>
      </c>
      <c r="C125" s="13" t="str">
        <f>VLOOKUP(A:A,[1]Перечень_ПП!$A:$X,4,0)</f>
        <v>ВПП</v>
      </c>
      <c r="D125" s="13" t="str">
        <f>VLOOKUP(A:A,[1]Перечень_ПП!$A:$X,5,0)</f>
        <v>ВПП</v>
      </c>
      <c r="E125" s="12" t="str">
        <f>VLOOKUP(A:A,[1]Перечень_ПП!$A:$X,6,0)</f>
        <v>Казань</v>
      </c>
      <c r="F125" s="12" t="str">
        <f>VLOOKUP(A:A,[1]Перечень_ПП!$A:$X,23,0)</f>
        <v>установлен</v>
      </c>
      <c r="G125" s="13" t="str">
        <f>VLOOKUP(A:A,[1]Перечень_ПП!$A:$X,21,0)</f>
        <v>да</v>
      </c>
      <c r="H125" s="13" t="s">
        <v>524</v>
      </c>
      <c r="I125" s="14" t="str">
        <f>VLOOKUP(A:A,[1]Перечень_ПП!$A:$X,22,0)</f>
        <v>функционирует</v>
      </c>
      <c r="J125" s="15" t="str">
        <f>VLOOKUP(A:A,[2]Данные_УА!$A:$BF,24,0)</f>
        <v>круглосуточно</v>
      </c>
      <c r="K125" s="13" t="str">
        <f>VLOOKUP(A:A,[1]Перечень_ПП!$A:$X,7,0)</f>
        <v>воздушный</v>
      </c>
      <c r="L125" s="13" t="str">
        <f>VLOOKUP(A:A,[1]Перечень_ПП!$A:$X,8,0)</f>
        <v>не определен</v>
      </c>
      <c r="M125" s="13" t="str">
        <f>VLOOKUP(A:A,[1]Перечень_ПП!$A:$X,9,0)</f>
        <v>грузо-пассажирский</v>
      </c>
      <c r="N125" s="13" t="str">
        <f>VLOOKUP(A:A,[1]Перечень_ПП!$A:$X,10,0)</f>
        <v>постоянный</v>
      </c>
      <c r="O125" s="13" t="str">
        <f>VLOOKUP(A:A,[1]Перечень_ПП!$A:$X,11,0)</f>
        <v>многосторонний</v>
      </c>
      <c r="P125" s="13" t="str">
        <f>VLOOKUP(A:A,[1]Перечень_ПП!$A:$X,12,0)</f>
        <v>не определен</v>
      </c>
      <c r="Q125" s="13" t="str">
        <f>VLOOKUP(A:A,[1]Перечень_ПП!$A:$X,13,0)</f>
        <v>нет</v>
      </c>
      <c r="R125" s="13" t="str">
        <f>VLOOKUP(A:A,[1]Перечень_ПП!$A:$X,14,0)</f>
        <v>нет</v>
      </c>
      <c r="S125" s="13" t="str">
        <f>VLOOKUP(A:A,[1]Перечень_ПП!$A:$X,15,0)</f>
        <v>нет</v>
      </c>
      <c r="T125" s="13" t="str">
        <f>VLOOKUP(A:A,[1]Перечень_ПП!$A:$X,16,0)</f>
        <v>не применимо</v>
      </c>
      <c r="U125" s="12" t="str">
        <f>VLOOKUP(A:A,[1]Перечень_ПП!$A:$X,17,0)</f>
        <v>не применимо</v>
      </c>
      <c r="V125" s="13" t="str">
        <f>VLOOKUP(A:A,[1]Перечень_ПП!$A:$X,18,0)</f>
        <v>ПФО</v>
      </c>
      <c r="W125" s="12" t="str">
        <f>VLOOKUP(A:A,[1]Перечень_ПП!$A:$X,19,0)</f>
        <v>Республика Татарстан</v>
      </c>
      <c r="X125" s="14" t="str">
        <f>VLOOKUP(A:A,[1]Перечень_ПП!$A:$X,20,0)</f>
        <v>Республика Татарстан, г. Казань, Лаишевский район, аэропорт (28 км юго-восточнее г. Казань)</v>
      </c>
      <c r="Y125" s="14">
        <f>VLOOKUP(A:A,[2]ДОРОГИ!$A:$BX,24,0)</f>
        <v>0</v>
      </c>
      <c r="Z125" s="14">
        <f>VLOOKUP(A:A,[2]ДОРОГИ!$A:$BX,25,0)</f>
        <v>0</v>
      </c>
      <c r="AA125" s="16" t="str">
        <f>VLOOKUP($A:$A,'[3]данные ру Грузы'!$A:$CC,10,0)</f>
        <v>Группа С</v>
      </c>
      <c r="AB125" s="16">
        <f>VLOOKUP($A:$A,'[3]данные ру Грузы'!$A:$CC,11,0)</f>
        <v>215</v>
      </c>
      <c r="AC125" s="16" t="str">
        <f>VLOOKUP($A:$A,'[3]данные ру Грузы'!$A:$CC,13,0)</f>
        <v>Не является признаком отнесения к МТК</v>
      </c>
      <c r="AD125" s="16" t="str">
        <f>VLOOKUP($A:$A,'[3]данные ру Грузы'!$A:$CC,12,0)</f>
        <v>Не является признаком отнесения к МТК</v>
      </c>
      <c r="AE125" s="16">
        <f>VLOOKUP(A:A,[2]Данные_УА!$A:$BF,37,0)</f>
        <v>0</v>
      </c>
      <c r="AF125" s="16">
        <f>VLOOKUP(A:A,[2]Данные_УА!$A:$BF,41,0)</f>
        <v>0</v>
      </c>
      <c r="AG125" s="16">
        <f>VLOOKUP(A:A,[2]Данные_УА!$A:$BF,45,0)</f>
        <v>0</v>
      </c>
      <c r="AH125" s="16">
        <f>VLOOKUP(A:A,[2]Данные_УА!$A:$BF,49,0)</f>
        <v>0</v>
      </c>
      <c r="AI125" s="16">
        <f>VLOOKUP(A:A,[2]Данные_УА!$A:$BF,53,0)</f>
        <v>13920</v>
      </c>
      <c r="AJ125" s="16">
        <f>VLOOKUP(A:A,[2]Данные_УА!$A:$BF,57,0)</f>
        <v>0</v>
      </c>
      <c r="AK125" s="17">
        <f>VLOOKUP(A:A,[2]Данные_УА!$A:$BF,38,0)</f>
        <v>0</v>
      </c>
      <c r="AL125" s="17">
        <f>VLOOKUP(A:A,[2]Данные_УА!$A:$BF,42,0)</f>
        <v>0</v>
      </c>
      <c r="AM125" s="17">
        <f>VLOOKUP(A:A,[2]Данные_УА!$A:$BF,46,0)</f>
        <v>0</v>
      </c>
      <c r="AN125" s="17">
        <f>VLOOKUP(A:A,[2]Данные_УА!$A:$BF,50,0)</f>
        <v>0</v>
      </c>
      <c r="AO125" s="17">
        <f>VLOOKUP(A:A,[2]Данные_УА!$A:$BF,54,0)</f>
        <v>5080800</v>
      </c>
      <c r="AP125" s="18">
        <f>VLOOKUP(A:A,[2]Данные_УА!$A:$BF,58,0)</f>
        <v>0</v>
      </c>
      <c r="AQ125" s="19">
        <f>VLOOKUP($A:$A,'[3]данные ру ТС'!$A:$CZ,22,0)</f>
        <v>12</v>
      </c>
      <c r="AR125" s="19">
        <f>VLOOKUP($A:$A,'[3]данные ру ТС'!$A:$CZ,27,0)</f>
        <v>7092</v>
      </c>
      <c r="AS125" s="19">
        <f>VLOOKUP($A:$A,'[3]данные ру ТС'!$A:$CZ,32,0)</f>
        <v>0</v>
      </c>
      <c r="AT125" s="19">
        <f>VLOOKUP($A:$A,'[3]данные ру ТС'!$A:$CZ,33,0)</f>
        <v>7104</v>
      </c>
      <c r="AU125" s="19">
        <f>VLOOKUP($A:$A,'[3]данные ру ТС'!$A:$CZ,38,0)</f>
        <v>25</v>
      </c>
      <c r="AV125" s="19">
        <f>VLOOKUP($A:$A,'[3]данные ру ТС'!$A:$CZ,43,0)</f>
        <v>8737</v>
      </c>
      <c r="AW125" s="19">
        <f>VLOOKUP($A:$A,'[3]данные ру ТС'!$A:$CZ,48,0)</f>
        <v>0</v>
      </c>
      <c r="AX125" s="19">
        <f>VLOOKUP($A:$A,'[3]данные ру ТС'!$A:$CZ,49,0)</f>
        <v>8762</v>
      </c>
      <c r="AY125" s="19">
        <f>VLOOKUP($A:$A,'[3]данные ру ТС'!$A:$CZ,54,0)</f>
        <v>354</v>
      </c>
      <c r="AZ125" s="19">
        <f>VLOOKUP($A:$A,'[3]данные ру ТС'!$A:$CZ,59,0)</f>
        <v>8037</v>
      </c>
      <c r="BA125" s="19">
        <f>VLOOKUP($A:$A,'[3]данные ру ТС'!$A:$CZ,64,0)</f>
        <v>0</v>
      </c>
      <c r="BB125" s="19">
        <f>VLOOKUP($A:$A,'[3]данные ру ТС'!$A:$CZ,65,0)</f>
        <v>8391</v>
      </c>
      <c r="BC125" s="19">
        <f>VLOOKUP($A:$A,'[3]данные ру ТС'!$A:$CZ,78,0)</f>
        <v>607</v>
      </c>
      <c r="BD125" s="19">
        <f>VLOOKUP($A:$A,'[3]данные ру ТС'!$A:$CZ,83,0)</f>
        <v>1972</v>
      </c>
      <c r="BE125" s="19">
        <f>VLOOKUP($A:$A,'[3]данные ру ТС'!$A:$CZ,88,0)</f>
        <v>0</v>
      </c>
      <c r="BF125" s="19">
        <f>VLOOKUP($A:$A,'[3]данные ру ТС'!$A:$CZ,89,0)</f>
        <v>2579</v>
      </c>
      <c r="BG125" s="19">
        <f>VLOOKUP($A:$A,'[3]данные ру ТС'!$A:$FD,126,0)</f>
        <v>458</v>
      </c>
      <c r="BH125" s="19">
        <f>VLOOKUP($A:$A,'[3]данные ру ТС'!$A:$FD,127,0)</f>
        <v>6687</v>
      </c>
      <c r="BI125" s="19">
        <f>VLOOKUP($A:$A,'[3]данные ру ТС'!$A:$FD,128,0)</f>
        <v>0</v>
      </c>
      <c r="BJ125" s="19">
        <f>VLOOKUP($A:$A,'[3]данные ру ТС'!$A:$FD,129,0)</f>
        <v>7145</v>
      </c>
      <c r="BK125" s="19">
        <f>VLOOKUP($A:$A,'[3]данные ру ТС'!$A:$FD,142,0)</f>
        <v>136</v>
      </c>
      <c r="BL125" s="19">
        <f>VLOOKUP($A:$A,'[3]данные ру ТС'!$A:$FD,155,0)</f>
        <v>6599</v>
      </c>
      <c r="BM125" s="19">
        <f>VLOOKUP($A:$A,'[3]данные ру ТС'!$A:$FW,168,0)</f>
        <v>0</v>
      </c>
      <c r="BN125" s="19">
        <f>Таблица2[[#This Row],[ЛТС 2022 (факт)]]+Таблица2[[#This Row],[ПТС 2022 (факт)]]+Таблица2[[#This Row],[ГТС 2022 (факт)]]</f>
        <v>6735</v>
      </c>
      <c r="BO125" s="20">
        <f>VLOOKUP($A:$A,'[3]данные ру ФЛ'!$A:$DL,27,0)</f>
        <v>973531</v>
      </c>
      <c r="BP125" s="20">
        <f>VLOOKUP($A:$A,'[3]данные ру ФЛ'!$A:$DL,40,0)</f>
        <v>1195401</v>
      </c>
      <c r="BQ125" s="20">
        <f>VLOOKUP($A:$A,'[3]данные ру ФЛ'!$A:$DL,53,0)</f>
        <v>1353369</v>
      </c>
      <c r="BR125" s="20">
        <f>VLOOKUP($A:$A,'[3]данные ру ФЛ'!$A:$DL,74,0)</f>
        <v>457771</v>
      </c>
      <c r="BS125" s="20">
        <f>VLOOKUP($A:$A,'[3]данные ру ФЛ'!$A:$DL,95,0)</f>
        <v>1093550</v>
      </c>
      <c r="BT125" s="20">
        <f>VLOOKUP($A:$A,'[3]данные ру ФЛ'!$A:$DL,116,0)</f>
        <v>945681</v>
      </c>
      <c r="BU125" s="21">
        <f>VLOOKUP($A:$A,'[3]данные ру Грузы'!$A:$CR,31,0)</f>
        <v>42132.597999999998</v>
      </c>
      <c r="BV125" s="21">
        <f>VLOOKUP($A:$A,'[3]данные ру Грузы'!$A:$CR,44,0)</f>
        <v>77032.595000000001</v>
      </c>
      <c r="BW125" s="21">
        <f>VLOOKUP($A:$A,'[3]данные ру Грузы'!$A:$CR,57,0)</f>
        <v>14028.121999999999</v>
      </c>
      <c r="BX125" s="21">
        <f>VLOOKUP($A:$A,'[3]данные ру Грузы'!$A:$CR,70,0)</f>
        <v>3513.5120000000002</v>
      </c>
      <c r="BY125" s="21">
        <f>VLOOKUP($A:$A,'[3]данные ру Грузы'!$A:$CR,83,0)</f>
        <v>3792.299</v>
      </c>
      <c r="BZ125" s="21">
        <f>VLOOKUP($A:$A,'[3]данные ру Грузы'!$A:$CR,96,0)</f>
        <v>665.88599999999997</v>
      </c>
      <c r="CA125" s="22" t="str">
        <f>VLOOKUP(A:A,[2]Данные_УА!$A:$BO,60,0)</f>
        <v>да</v>
      </c>
      <c r="CB125" s="23" t="str">
        <f>VLOOKUP(A:A,[2]Данные_УА!$A:$BO,61,0)</f>
        <v>да</v>
      </c>
      <c r="CC125" s="23" t="str">
        <f>VLOOKUP(A:A,[2]Данные_УА!$A:$BO,62,0)</f>
        <v>да</v>
      </c>
      <c r="CD125" s="23" t="str">
        <f>VLOOKUP(A:A,[2]Данные_УА!$A:$BO,63,0)</f>
        <v>да</v>
      </c>
      <c r="CE125" s="23" t="str">
        <f>VLOOKUP(A:A,[2]Данные_УА!$A:$BO,64,0)</f>
        <v>да</v>
      </c>
      <c r="CF125" s="23" t="str">
        <f>VLOOKUP(A:A,[2]Данные_УА!$A:$BO,65,0)</f>
        <v>нет</v>
      </c>
    </row>
    <row r="126" spans="1:84" s="12" customFormat="1" ht="11.25" x14ac:dyDescent="0.2">
      <c r="A126" s="12" t="s">
        <v>88</v>
      </c>
      <c r="B126" s="12" t="str">
        <f>VLOOKUP(A:A,[1]Перечень_ПП!$A:$X,3,0)</f>
        <v>Волгоградский</v>
      </c>
      <c r="C126" s="13" t="str">
        <f>VLOOKUP(A:A,[1]Перечень_ПП!$A:$X,4,0)</f>
        <v>ЖДПП</v>
      </c>
      <c r="D126" s="13" t="str">
        <f>VLOOKUP(A:A,[1]Перечень_ПП!$A:$X,5,0)</f>
        <v>ЖДПП</v>
      </c>
      <c r="E126" s="12" t="str">
        <f>VLOOKUP(A:A,[1]Перечень_ПП!$A:$X,6,0)</f>
        <v>Кайсацкое</v>
      </c>
      <c r="F126" s="12" t="str">
        <f>VLOOKUP(A:A,[1]Перечень_ПП!$A:$X,23,0)</f>
        <v>установлен</v>
      </c>
      <c r="G126" s="13" t="str">
        <f>VLOOKUP(A:A,[1]Перечень_ПП!$A:$X,21,0)</f>
        <v>да</v>
      </c>
      <c r="H126" s="13" t="s">
        <v>524</v>
      </c>
      <c r="I126" s="14" t="str">
        <f>VLOOKUP(A:A,[1]Перечень_ПП!$A:$X,22,0)</f>
        <v>функционирует</v>
      </c>
      <c r="J126" s="15" t="str">
        <f>VLOOKUP(A:A,[2]Данные_УА!$A:$BF,24,0)</f>
        <v>круглосуточно</v>
      </c>
      <c r="K126" s="13" t="str">
        <f>VLOOKUP(A:A,[1]Перечень_ПП!$A:$X,7,0)</f>
        <v>железнодорожный</v>
      </c>
      <c r="L126" s="13" t="str">
        <f>VLOOKUP(A:A,[1]Перечень_ПП!$A:$X,8,0)</f>
        <v>не определен</v>
      </c>
      <c r="M126" s="13" t="str">
        <f>VLOOKUP(A:A,[1]Перечень_ПП!$A:$X,9,0)</f>
        <v>грузо-пассажирский</v>
      </c>
      <c r="N126" s="13" t="str">
        <f>VLOOKUP(A:A,[1]Перечень_ПП!$A:$X,10,0)</f>
        <v>постоянный</v>
      </c>
      <c r="O126" s="13" t="str">
        <f>VLOOKUP(A:A,[1]Перечень_ПП!$A:$X,11,0)</f>
        <v>многосторонний</v>
      </c>
      <c r="P126" s="13" t="str">
        <f>VLOOKUP(A:A,[1]Перечень_ПП!$A:$X,12,0)</f>
        <v>не определен</v>
      </c>
      <c r="Q126" s="13" t="str">
        <f>VLOOKUP(A:A,[1]Перечень_ПП!$A:$X,13,0)</f>
        <v>нет</v>
      </c>
      <c r="R126" s="13" t="str">
        <f>VLOOKUP(A:A,[1]Перечень_ПП!$A:$X,14,0)</f>
        <v>нет</v>
      </c>
      <c r="S126" s="13" t="str">
        <f>VLOOKUP(A:A,[1]Перечень_ПП!$A:$X,15,0)</f>
        <v>нет</v>
      </c>
      <c r="T126" s="13" t="str">
        <f>VLOOKUP(A:A,[1]Перечень_ПП!$A:$X,16,0)</f>
        <v>Республика Казахстан</v>
      </c>
      <c r="U126" s="12" t="str">
        <f>VLOOKUP(A:A,[1]Перечень_ПП!$A:$X,17,0)</f>
        <v>Жаныбек</v>
      </c>
      <c r="V126" s="13" t="str">
        <f>VLOOKUP(A:A,[1]Перечень_ПП!$A:$X,18,0)</f>
        <v>ЮФО</v>
      </c>
      <c r="W126" s="12" t="str">
        <f>VLOOKUP(A:A,[1]Перечень_ПП!$A:$X,19,0)</f>
        <v>Волгоградская область</v>
      </c>
      <c r="X126" s="14" t="str">
        <f>VLOOKUP(A:A,[1]Перечень_ПП!$A:$X,20,0)</f>
        <v>Волгоградская область, Палласовский район, ст. Кайсацкая</v>
      </c>
      <c r="Y126" s="14">
        <f>VLOOKUP(A:A,[2]ДОРОГИ!$A:$BX,24,0)</f>
        <v>0</v>
      </c>
      <c r="Z126" s="14">
        <f>VLOOKUP(A:A,[2]ДОРОГИ!$A:$BX,25,0)</f>
        <v>0</v>
      </c>
      <c r="AA126" s="16" t="str">
        <f>VLOOKUP($A:$A,'[3]данные ру Грузы'!$A:$CC,10,0)</f>
        <v>Группа С</v>
      </c>
      <c r="AB126" s="16">
        <f>VLOOKUP($A:$A,'[3]данные ру Грузы'!$A:$CC,11,0)</f>
        <v>308</v>
      </c>
      <c r="AC126" s="16" t="str">
        <f>VLOOKUP($A:$A,'[3]данные ру Грузы'!$A:$CC,13,0)</f>
        <v>Не является признаком отнесения к МТК</v>
      </c>
      <c r="AD126" s="16" t="str">
        <f>VLOOKUP($A:$A,'[3]данные ру Грузы'!$A:$CC,12,0)</f>
        <v>Не является признаком отнесения к МТК</v>
      </c>
      <c r="AE126" s="16">
        <f>VLOOKUP(A:A,[2]Данные_УА!$A:$BF,37,0)</f>
        <v>0</v>
      </c>
      <c r="AF126" s="16">
        <f>VLOOKUP(A:A,[2]Данные_УА!$A:$BF,41,0)</f>
        <v>0</v>
      </c>
      <c r="AG126" s="16">
        <f>VLOOKUP(A:A,[2]Данные_УА!$A:$BF,45,0)</f>
        <v>0</v>
      </c>
      <c r="AH126" s="16">
        <f>VLOOKUP(A:A,[2]Данные_УА!$A:$BF,49,0)</f>
        <v>0</v>
      </c>
      <c r="AI126" s="16">
        <f>VLOOKUP(A:A,[2]Данные_УА!$A:$BF,53,0)</f>
        <v>0</v>
      </c>
      <c r="AJ126" s="16">
        <f>VLOOKUP(A:A,[2]Данные_УА!$A:$BF,57,0)</f>
        <v>0</v>
      </c>
      <c r="AK126" s="17">
        <f>VLOOKUP(A:A,[2]Данные_УА!$A:$BF,38,0)</f>
        <v>0</v>
      </c>
      <c r="AL126" s="17">
        <f>VLOOKUP(A:A,[2]Данные_УА!$A:$BF,42,0)</f>
        <v>0</v>
      </c>
      <c r="AM126" s="17">
        <f>VLOOKUP(A:A,[2]Данные_УА!$A:$BF,46,0)</f>
        <v>0</v>
      </c>
      <c r="AN126" s="17">
        <f>VLOOKUP(A:A,[2]Данные_УА!$A:$BF,50,0)</f>
        <v>0</v>
      </c>
      <c r="AO126" s="17">
        <f>VLOOKUP(A:A,[2]Данные_УА!$A:$BF,54,0)</f>
        <v>0</v>
      </c>
      <c r="AP126" s="18">
        <f>VLOOKUP(A:A,[2]Данные_УА!$A:$BF,58,0)</f>
        <v>0</v>
      </c>
      <c r="AQ126" s="19">
        <f>VLOOKUP($A:$A,'[3]данные ру ТС'!$A:$CZ,22,0)</f>
        <v>413</v>
      </c>
      <c r="AR126" s="19">
        <f>VLOOKUP($A:$A,'[3]данные ру ТС'!$A:$CZ,27,0)</f>
        <v>0</v>
      </c>
      <c r="AS126" s="19">
        <f>VLOOKUP($A:$A,'[3]данные ру ТС'!$A:$CZ,32,0)</f>
        <v>0</v>
      </c>
      <c r="AT126" s="19">
        <f>VLOOKUP($A:$A,'[3]данные ру ТС'!$A:$CZ,33,0)</f>
        <v>413</v>
      </c>
      <c r="AU126" s="19">
        <f>VLOOKUP($A:$A,'[3]данные ру ТС'!$A:$CZ,38,0)</f>
        <v>153</v>
      </c>
      <c r="AV126" s="19">
        <f>VLOOKUP($A:$A,'[3]данные ру ТС'!$A:$CZ,43,0)</f>
        <v>0</v>
      </c>
      <c r="AW126" s="19">
        <f>VLOOKUP($A:$A,'[3]данные ру ТС'!$A:$CZ,48,0)</f>
        <v>0</v>
      </c>
      <c r="AX126" s="19">
        <f>VLOOKUP($A:$A,'[3]данные ру ТС'!$A:$CZ,49,0)</f>
        <v>153</v>
      </c>
      <c r="AY126" s="19">
        <f>VLOOKUP($A:$A,'[3]данные ру ТС'!$A:$CZ,54,0)</f>
        <v>83</v>
      </c>
      <c r="AZ126" s="19">
        <f>VLOOKUP($A:$A,'[3]данные ру ТС'!$A:$CZ,59,0)</f>
        <v>0</v>
      </c>
      <c r="BA126" s="19">
        <f>VLOOKUP($A:$A,'[3]данные ру ТС'!$A:$CZ,64,0)</f>
        <v>0</v>
      </c>
      <c r="BB126" s="19">
        <f>VLOOKUP($A:$A,'[3]данные ру ТС'!$A:$CZ,65,0)</f>
        <v>83</v>
      </c>
      <c r="BC126" s="19">
        <f>VLOOKUP($A:$A,'[3]данные ру ТС'!$A:$CZ,78,0)</f>
        <v>675</v>
      </c>
      <c r="BD126" s="19">
        <f>VLOOKUP($A:$A,'[3]данные ру ТС'!$A:$CZ,83,0)</f>
        <v>0</v>
      </c>
      <c r="BE126" s="19">
        <f>VLOOKUP($A:$A,'[3]данные ру ТС'!$A:$CZ,88,0)</f>
        <v>0</v>
      </c>
      <c r="BF126" s="19">
        <f>VLOOKUP($A:$A,'[3]данные ру ТС'!$A:$CZ,89,0)</f>
        <v>675</v>
      </c>
      <c r="BG126" s="19">
        <f>VLOOKUP($A:$A,'[3]данные ру ТС'!$A:$FD,126,0)</f>
        <v>577</v>
      </c>
      <c r="BH126" s="19">
        <f>VLOOKUP($A:$A,'[3]данные ру ТС'!$A:$FD,127,0)</f>
        <v>0</v>
      </c>
      <c r="BI126" s="19">
        <f>VLOOKUP($A:$A,'[3]данные ру ТС'!$A:$FD,128,0)</f>
        <v>0</v>
      </c>
      <c r="BJ126" s="19">
        <f>VLOOKUP($A:$A,'[3]данные ру ТС'!$A:$FD,129,0)</f>
        <v>577</v>
      </c>
      <c r="BK126" s="19">
        <f>VLOOKUP($A:$A,'[3]данные ру ТС'!$A:$FD,142,0)</f>
        <v>209</v>
      </c>
      <c r="BL126" s="19">
        <f>VLOOKUP($A:$A,'[3]данные ру ТС'!$A:$FD,155,0)</f>
        <v>0</v>
      </c>
      <c r="BM126" s="19">
        <f>VLOOKUP($A:$A,'[3]данные ру ТС'!$A:$FW,168,0)</f>
        <v>0</v>
      </c>
      <c r="BN126" s="19">
        <f>Таблица2[[#This Row],[ЛТС 2022 (факт)]]+Таблица2[[#This Row],[ПТС 2022 (факт)]]+Таблица2[[#This Row],[ГТС 2022 (факт)]]</f>
        <v>209</v>
      </c>
      <c r="BO126" s="20">
        <f>VLOOKUP($A:$A,'[3]данные ру ФЛ'!$A:$DL,27,0)</f>
        <v>1990</v>
      </c>
      <c r="BP126" s="20">
        <f>VLOOKUP($A:$A,'[3]данные ру ФЛ'!$A:$DL,40,0)</f>
        <v>990</v>
      </c>
      <c r="BQ126" s="20">
        <f>VLOOKUP($A:$A,'[3]данные ру ФЛ'!$A:$DL,53,0)</f>
        <v>497</v>
      </c>
      <c r="BR126" s="20">
        <f>VLOOKUP($A:$A,'[3]данные ру ФЛ'!$A:$DL,74,0)</f>
        <v>2064</v>
      </c>
      <c r="BS126" s="20">
        <f>VLOOKUP($A:$A,'[3]данные ру ФЛ'!$A:$DL,95,0)</f>
        <v>1569</v>
      </c>
      <c r="BT126" s="20">
        <f>VLOOKUP($A:$A,'[3]данные ру ФЛ'!$A:$DL,116,0)</f>
        <v>565</v>
      </c>
      <c r="BU126" s="21">
        <f>VLOOKUP($A:$A,'[3]данные ру Грузы'!$A:$CR,31,0)</f>
        <v>0</v>
      </c>
      <c r="BV126" s="21">
        <f>VLOOKUP($A:$A,'[3]данные ру Грузы'!$A:$CR,44,0)</f>
        <v>0</v>
      </c>
      <c r="BW126" s="21">
        <f>VLOOKUP($A:$A,'[3]данные ру Грузы'!$A:$CR,57,0)</f>
        <v>0</v>
      </c>
      <c r="BX126" s="21">
        <f>VLOOKUP($A:$A,'[3]данные ру Грузы'!$A:$CR,70,0)</f>
        <v>0</v>
      </c>
      <c r="BY126" s="21">
        <f>VLOOKUP($A:$A,'[3]данные ру Грузы'!$A:$CR,83,0)</f>
        <v>0</v>
      </c>
      <c r="BZ126" s="21">
        <f>VLOOKUP($A:$A,'[3]данные ру Грузы'!$A:$CR,96,0)</f>
        <v>0</v>
      </c>
      <c r="CA126" s="22" t="str">
        <f>VLOOKUP(A:A,[2]Данные_УА!$A:$BO,60,0)</f>
        <v>да</v>
      </c>
      <c r="CB126" s="23" t="str">
        <f>VLOOKUP(A:A,[2]Данные_УА!$A:$BO,61,0)</f>
        <v>нет</v>
      </c>
      <c r="CC126" s="23" t="str">
        <f>VLOOKUP(A:A,[2]Данные_УА!$A:$BO,62,0)</f>
        <v>нет</v>
      </c>
      <c r="CD126" s="23" t="str">
        <f>VLOOKUP(A:A,[2]Данные_УА!$A:$BO,63,0)</f>
        <v>нет</v>
      </c>
      <c r="CE126" s="23" t="str">
        <f>VLOOKUP(A:A,[2]Данные_УА!$A:$BO,64,0)</f>
        <v>нет</v>
      </c>
      <c r="CF126" s="23" t="str">
        <f>VLOOKUP(A:A,[2]Данные_УА!$A:$BO,65,0)</f>
        <v>нет</v>
      </c>
    </row>
    <row r="127" spans="1:84" s="12" customFormat="1" ht="11.25" x14ac:dyDescent="0.2">
      <c r="A127" s="12" t="s">
        <v>123</v>
      </c>
      <c r="B127" s="12" t="str">
        <f>VLOOKUP(A:A,[1]Перечень_ПП!$A:$X,3,0)</f>
        <v>Калининградский</v>
      </c>
      <c r="C127" s="13" t="str">
        <f>VLOOKUP(A:A,[1]Перечень_ПП!$A:$X,4,0)</f>
        <v>МПП</v>
      </c>
      <c r="D127" s="13" t="str">
        <f>VLOOKUP(A:A,[1]Перечень_ПП!$A:$X,5,0)</f>
        <v>МПП</v>
      </c>
      <c r="E127" s="12" t="str">
        <f>VLOOKUP(A:A,[1]Перечень_ПП!$A:$X,6,0)</f>
        <v>Калининград</v>
      </c>
      <c r="F127" s="12" t="str">
        <f>VLOOKUP(A:A,[1]Перечень_ПП!$A:$X,23,0)</f>
        <v>установлен</v>
      </c>
      <c r="G127" s="13" t="str">
        <f>VLOOKUP(A:A,[1]Перечень_ПП!$A:$X,21,0)</f>
        <v>да</v>
      </c>
      <c r="H127" s="13" t="s">
        <v>524</v>
      </c>
      <c r="I127" s="14" t="str">
        <f>VLOOKUP(A:A,[1]Перечень_ПП!$A:$X,22,0)</f>
        <v>функционирует</v>
      </c>
      <c r="J127" s="15" t="str">
        <f>VLOOKUP(A:A,[2]Данные_УА!$A:$BF,24,0)</f>
        <v>круглосуточно</v>
      </c>
      <c r="K127" s="13" t="str">
        <f>VLOOKUP(A:A,[1]Перечень_ПП!$A:$X,7,0)</f>
        <v>морской</v>
      </c>
      <c r="L127" s="13" t="str">
        <f>VLOOKUP(A:A,[1]Перечень_ПП!$A:$X,8,0)</f>
        <v>не определен</v>
      </c>
      <c r="M127" s="13" t="str">
        <f>VLOOKUP(A:A,[1]Перечень_ПП!$A:$X,9,0)</f>
        <v>грузо-пассажирский</v>
      </c>
      <c r="N127" s="13" t="str">
        <f>VLOOKUP(A:A,[1]Перечень_ПП!$A:$X,10,0)</f>
        <v>постоянный</v>
      </c>
      <c r="O127" s="13" t="str">
        <f>VLOOKUP(A:A,[1]Перечень_ПП!$A:$X,11,0)</f>
        <v>многосторонний</v>
      </c>
      <c r="P127" s="13" t="str">
        <f>VLOOKUP(A:A,[1]Перечень_ПП!$A:$X,12,0)</f>
        <v>не определен</v>
      </c>
      <c r="Q127" s="13" t="str">
        <f>VLOOKUP(A:A,[1]Перечень_ПП!$A:$X,13,0)</f>
        <v>да</v>
      </c>
      <c r="R127" s="13" t="str">
        <f>VLOOKUP(A:A,[1]Перечень_ПП!$A:$X,14,0)</f>
        <v>да</v>
      </c>
      <c r="S127" s="13" t="str">
        <f>VLOOKUP(A:A,[1]Перечень_ПП!$A:$X,15,0)</f>
        <v>да</v>
      </c>
      <c r="T127" s="13" t="str">
        <f>VLOOKUP(A:A,[1]Перечень_ПП!$A:$X,16,0)</f>
        <v>не применимо</v>
      </c>
      <c r="U127" s="12" t="str">
        <f>VLOOKUP(A:A,[1]Перечень_ПП!$A:$X,17,0)</f>
        <v>не применимо</v>
      </c>
      <c r="V127" s="13" t="str">
        <f>VLOOKUP(A:A,[1]Перечень_ПП!$A:$X,18,0)</f>
        <v>СЗФО</v>
      </c>
      <c r="W127" s="12" t="str">
        <f>VLOOKUP(A:A,[1]Перечень_ПП!$A:$X,19,0)</f>
        <v>Калининградская область</v>
      </c>
      <c r="X127" s="14" t="str">
        <f>VLOOKUP(A:A,[1]Перечень_ПП!$A:$X,20,0)</f>
        <v>участок в г. Калининград: г. Калининград, река Преголя, Калининградский морской канал; участок в г. Балтийск: Калининградский морской канал, г. Балтийск, внешний рейд (в пределах ЯС № 68) порта Калининград; участок в г. Светлый: г. Светлый, Калининградский морской канал; участок в г. Пионерский: Калининградская область, г. Пионерский</v>
      </c>
      <c r="Y127" s="14">
        <f>VLOOKUP(A:A,[2]ДОРОГИ!$A:$BX,24,0)</f>
        <v>0</v>
      </c>
      <c r="Z127" s="14">
        <f>VLOOKUP(A:A,[2]ДОРОГИ!$A:$BX,25,0)</f>
        <v>0</v>
      </c>
      <c r="AA127" s="16" t="str">
        <f>VLOOKUP($A:$A,'[3]данные ру Грузы'!$A:$CC,10,0)</f>
        <v>Группа В</v>
      </c>
      <c r="AB127" s="16">
        <f>VLOOKUP($A:$A,'[3]данные ру Грузы'!$A:$CC,11,0)</f>
        <v>103</v>
      </c>
      <c r="AC127" s="16" t="str">
        <f>VLOOKUP($A:$A,'[3]данные ру Грузы'!$A:$CC,13,0)</f>
        <v>Морской</v>
      </c>
      <c r="AD127" s="16" t="str">
        <f>VLOOKUP($A:$A,'[3]данные ру Грузы'!$A:$CC,12,0)</f>
        <v>Западный</v>
      </c>
      <c r="AE127" s="16">
        <f>VLOOKUP(A:A,[2]Данные_УА!$A:$BF,37,0)</f>
        <v>0</v>
      </c>
      <c r="AF127" s="16">
        <f>VLOOKUP(A:A,[2]Данные_УА!$A:$BF,41,0)</f>
        <v>0</v>
      </c>
      <c r="AG127" s="16">
        <f>VLOOKUP(A:A,[2]Данные_УА!$A:$BF,45,0)</f>
        <v>0</v>
      </c>
      <c r="AH127" s="16">
        <f>VLOOKUP(A:A,[2]Данные_УА!$A:$BF,49,0)</f>
        <v>0</v>
      </c>
      <c r="AI127" s="16">
        <f>VLOOKUP(A:A,[2]Данные_УА!$A:$BF,53,0)</f>
        <v>10080</v>
      </c>
      <c r="AJ127" s="16">
        <f>VLOOKUP(A:A,[2]Данные_УА!$A:$BF,57,0)</f>
        <v>209172</v>
      </c>
      <c r="AK127" s="17">
        <f>VLOOKUP(A:A,[2]Данные_УА!$A:$BF,38,0)</f>
        <v>0</v>
      </c>
      <c r="AL127" s="17">
        <f>VLOOKUP(A:A,[2]Данные_УА!$A:$BF,42,0)</f>
        <v>0</v>
      </c>
      <c r="AM127" s="17">
        <f>VLOOKUP(A:A,[2]Данные_УА!$A:$BF,46,0)</f>
        <v>0</v>
      </c>
      <c r="AN127" s="17">
        <f>VLOOKUP(A:A,[2]Данные_УА!$A:$BF,50,0)</f>
        <v>0</v>
      </c>
      <c r="AO127" s="17">
        <f>VLOOKUP(A:A,[2]Данные_УА!$A:$BF,54,0)</f>
        <v>3679200</v>
      </c>
      <c r="AP127" s="18">
        <f>VLOOKUP(A:A,[2]Данные_УА!$A:$BF,58,0)</f>
        <v>76347780</v>
      </c>
      <c r="AQ127" s="19">
        <f>VLOOKUP($A:$A,'[3]данные ру ТС'!$A:$CZ,22,0)</f>
        <v>4753</v>
      </c>
      <c r="AR127" s="19">
        <f>VLOOKUP($A:$A,'[3]данные ру ТС'!$A:$CZ,27,0)</f>
        <v>60</v>
      </c>
      <c r="AS127" s="19">
        <f>VLOOKUP($A:$A,'[3]данные ру ТС'!$A:$CZ,32,0)</f>
        <v>0</v>
      </c>
      <c r="AT127" s="19">
        <f>VLOOKUP($A:$A,'[3]данные ру ТС'!$A:$CZ,33,0)</f>
        <v>4813</v>
      </c>
      <c r="AU127" s="19">
        <f>VLOOKUP($A:$A,'[3]данные ру ТС'!$A:$CZ,38,0)</f>
        <v>5072</v>
      </c>
      <c r="AV127" s="19">
        <f>VLOOKUP($A:$A,'[3]данные ру ТС'!$A:$CZ,43,0)</f>
        <v>44</v>
      </c>
      <c r="AW127" s="19">
        <f>VLOOKUP($A:$A,'[3]данные ру ТС'!$A:$CZ,48,0)</f>
        <v>0</v>
      </c>
      <c r="AX127" s="19">
        <f>VLOOKUP($A:$A,'[3]данные ру ТС'!$A:$CZ,49,0)</f>
        <v>5116</v>
      </c>
      <c r="AY127" s="19">
        <f>VLOOKUP($A:$A,'[3]данные ру ТС'!$A:$CZ,54,0)</f>
        <v>4244</v>
      </c>
      <c r="AZ127" s="19">
        <f>VLOOKUP($A:$A,'[3]данные ру ТС'!$A:$CZ,59,0)</f>
        <v>36</v>
      </c>
      <c r="BA127" s="19">
        <f>VLOOKUP($A:$A,'[3]данные ру ТС'!$A:$CZ,64,0)</f>
        <v>0</v>
      </c>
      <c r="BB127" s="19">
        <f>VLOOKUP($A:$A,'[3]данные ру ТС'!$A:$CZ,65,0)</f>
        <v>4280</v>
      </c>
      <c r="BC127" s="19">
        <f>VLOOKUP($A:$A,'[3]данные ру ТС'!$A:$CZ,78,0)</f>
        <v>3783</v>
      </c>
      <c r="BD127" s="19">
        <f>VLOOKUP($A:$A,'[3]данные ру ТС'!$A:$CZ,83,0)</f>
        <v>10</v>
      </c>
      <c r="BE127" s="19">
        <f>VLOOKUP($A:$A,'[3]данные ру ТС'!$A:$CZ,88,0)</f>
        <v>0</v>
      </c>
      <c r="BF127" s="19">
        <f>VLOOKUP($A:$A,'[3]данные ру ТС'!$A:$CZ,89,0)</f>
        <v>3793</v>
      </c>
      <c r="BG127" s="19">
        <f>VLOOKUP($A:$A,'[3]данные ру ТС'!$A:$FD,126,0)</f>
        <v>4208</v>
      </c>
      <c r="BH127" s="19">
        <f>VLOOKUP($A:$A,'[3]данные ру ТС'!$A:$FD,127,0)</f>
        <v>1</v>
      </c>
      <c r="BI127" s="19">
        <f>VLOOKUP($A:$A,'[3]данные ру ТС'!$A:$FD,128,0)</f>
        <v>0</v>
      </c>
      <c r="BJ127" s="19">
        <f>VLOOKUP($A:$A,'[3]данные ру ТС'!$A:$FD,129,0)</f>
        <v>4209</v>
      </c>
      <c r="BK127" s="19">
        <f>VLOOKUP($A:$A,'[3]данные ру ТС'!$A:$FD,142,0)</f>
        <v>2113</v>
      </c>
      <c r="BL127" s="19">
        <f>VLOOKUP($A:$A,'[3]данные ру ТС'!$A:$FD,155,0)</f>
        <v>11</v>
      </c>
      <c r="BM127" s="19">
        <f>VLOOKUP($A:$A,'[3]данные ру ТС'!$A:$FW,168,0)</f>
        <v>0</v>
      </c>
      <c r="BN127" s="19">
        <f>Таблица2[[#This Row],[ЛТС 2022 (факт)]]+Таблица2[[#This Row],[ПТС 2022 (факт)]]+Таблица2[[#This Row],[ГТС 2022 (факт)]]</f>
        <v>2124</v>
      </c>
      <c r="BO127" s="20">
        <f>VLOOKUP($A:$A,'[3]данные ру ФЛ'!$A:$DL,27,0)</f>
        <v>58836</v>
      </c>
      <c r="BP127" s="20">
        <f>VLOOKUP($A:$A,'[3]данные ру ФЛ'!$A:$DL,40,0)</f>
        <v>64679</v>
      </c>
      <c r="BQ127" s="20">
        <f>VLOOKUP($A:$A,'[3]данные ру ФЛ'!$A:$DL,53,0)</f>
        <v>54941</v>
      </c>
      <c r="BR127" s="20">
        <f>VLOOKUP($A:$A,'[3]данные ру ФЛ'!$A:$DL,74,0)</f>
        <v>45111</v>
      </c>
      <c r="BS127" s="20">
        <f>VLOOKUP($A:$A,'[3]данные ру ФЛ'!$A:$DL,95,0)</f>
        <v>51179</v>
      </c>
      <c r="BT127" s="20">
        <f>VLOOKUP($A:$A,'[3]данные ру ФЛ'!$A:$DL,116,0)</f>
        <v>26543</v>
      </c>
      <c r="BU127" s="21">
        <f>VLOOKUP($A:$A,'[3]данные ру Грузы'!$A:$CR,31,0)</f>
        <v>15574857.290000001</v>
      </c>
      <c r="BV127" s="21">
        <f>VLOOKUP($A:$A,'[3]данные ру Грузы'!$A:$CR,44,0)</f>
        <v>14425147.565000001</v>
      </c>
      <c r="BW127" s="21">
        <f>VLOOKUP($A:$A,'[3]данные ру Грузы'!$A:$CR,57,0)</f>
        <v>11833126.486300001</v>
      </c>
      <c r="BX127" s="21">
        <f>VLOOKUP($A:$A,'[3]данные ру Грузы'!$A:$CR,70,0)</f>
        <v>10795252.119000001</v>
      </c>
      <c r="BY127" s="21">
        <f>VLOOKUP($A:$A,'[3]данные ру Грузы'!$A:$CR,83,0)</f>
        <v>16380201.103</v>
      </c>
      <c r="BZ127" s="21">
        <f>VLOOKUP($A:$A,'[3]данные ру Грузы'!$A:$CR,96,0)</f>
        <v>8330962.3969999999</v>
      </c>
      <c r="CA127" s="22" t="str">
        <f>VLOOKUP(A:A,[2]Данные_УА!$A:$BO,60,0)</f>
        <v>да</v>
      </c>
      <c r="CB127" s="23" t="str">
        <f>VLOOKUP(A:A,[2]Данные_УА!$A:$BO,61,0)</f>
        <v>да</v>
      </c>
      <c r="CC127" s="23" t="str">
        <f>VLOOKUP(A:A,[2]Данные_УА!$A:$BO,62,0)</f>
        <v>да</v>
      </c>
      <c r="CD127" s="23" t="str">
        <f>VLOOKUP(A:A,[2]Данные_УА!$A:$BO,63,0)</f>
        <v>да</v>
      </c>
      <c r="CE127" s="23" t="str">
        <f>VLOOKUP(A:A,[2]Данные_УА!$A:$BO,64,0)</f>
        <v>да</v>
      </c>
      <c r="CF127" s="23" t="str">
        <f>VLOOKUP(A:A,[2]Данные_УА!$A:$BO,65,0)</f>
        <v>нет</v>
      </c>
    </row>
    <row r="128" spans="1:84" s="12" customFormat="1" ht="11.25" x14ac:dyDescent="0.2">
      <c r="A128" s="12" t="s">
        <v>122</v>
      </c>
      <c r="B128" s="12" t="str">
        <f>VLOOKUP(A:A,[1]Перечень_ПП!$A:$X,3,0)</f>
        <v>Калининградский</v>
      </c>
      <c r="C128" s="13" t="str">
        <f>VLOOKUP(A:A,[1]Перечень_ПП!$A:$X,4,0)</f>
        <v>ВПП</v>
      </c>
      <c r="D128" s="13" t="str">
        <f>VLOOKUP(A:A,[1]Перечень_ПП!$A:$X,5,0)</f>
        <v>ВПП</v>
      </c>
      <c r="E128" s="12" t="str">
        <f>VLOOKUP(A:A,[1]Перечень_ПП!$A:$X,6,0)</f>
        <v>Калининград (Храброво)</v>
      </c>
      <c r="F128" s="12" t="str">
        <f>VLOOKUP(A:A,[1]Перечень_ПП!$A:$X,23,0)</f>
        <v>установлен</v>
      </c>
      <c r="G128" s="13" t="str">
        <f>VLOOKUP(A:A,[1]Перечень_ПП!$A:$X,21,0)</f>
        <v>да</v>
      </c>
      <c r="H128" s="13" t="s">
        <v>523</v>
      </c>
      <c r="I128" s="14" t="str">
        <f>VLOOKUP(A:A,[1]Перечень_ПП!$A:$X,22,0)</f>
        <v>функционирует</v>
      </c>
      <c r="J128" s="15" t="str">
        <f>VLOOKUP(A:A,[2]Данные_УА!$A:$BF,24,0)</f>
        <v>круглосуточно</v>
      </c>
      <c r="K128" s="13" t="str">
        <f>VLOOKUP(A:A,[1]Перечень_ПП!$A:$X,7,0)</f>
        <v>воздушный</v>
      </c>
      <c r="L128" s="13" t="str">
        <f>VLOOKUP(A:A,[1]Перечень_ПП!$A:$X,8,0)</f>
        <v>не определен</v>
      </c>
      <c r="M128" s="13" t="str">
        <f>VLOOKUP(A:A,[1]Перечень_ПП!$A:$X,9,0)</f>
        <v>грузо-пассажирский</v>
      </c>
      <c r="N128" s="13" t="str">
        <f>VLOOKUP(A:A,[1]Перечень_ПП!$A:$X,10,0)</f>
        <v>постоянный</v>
      </c>
      <c r="O128" s="13" t="str">
        <f>VLOOKUP(A:A,[1]Перечень_ПП!$A:$X,11,0)</f>
        <v>многосторонний</v>
      </c>
      <c r="P128" s="13" t="str">
        <f>VLOOKUP(A:A,[1]Перечень_ПП!$A:$X,12,0)</f>
        <v>не определен</v>
      </c>
      <c r="Q128" s="13" t="str">
        <f>VLOOKUP(A:A,[1]Перечень_ПП!$A:$X,13,0)</f>
        <v>нет</v>
      </c>
      <c r="R128" s="13" t="str">
        <f>VLOOKUP(A:A,[1]Перечень_ПП!$A:$X,14,0)</f>
        <v>нет</v>
      </c>
      <c r="S128" s="13" t="str">
        <f>VLOOKUP(A:A,[1]Перечень_ПП!$A:$X,15,0)</f>
        <v>да</v>
      </c>
      <c r="T128" s="13" t="str">
        <f>VLOOKUP(A:A,[1]Перечень_ПП!$A:$X,16,0)</f>
        <v>не применимо</v>
      </c>
      <c r="U128" s="12" t="str">
        <f>VLOOKUP(A:A,[1]Перечень_ПП!$A:$X,17,0)</f>
        <v>не применимо</v>
      </c>
      <c r="V128" s="13" t="str">
        <f>VLOOKUP(A:A,[1]Перечень_ПП!$A:$X,18,0)</f>
        <v>СЗФО</v>
      </c>
      <c r="W128" s="12" t="str">
        <f>VLOOKUP(A:A,[1]Перечень_ПП!$A:$X,19,0)</f>
        <v>Калининградская область</v>
      </c>
      <c r="X128" s="14" t="str">
        <f>VLOOKUP(A:A,[1]Перечень_ПП!$A:$X,20,0)</f>
        <v>238315, Калининградская область, Гурьевский район, поселок Храброво, Аэропорт</v>
      </c>
      <c r="Y128" s="14">
        <f>VLOOKUP(A:A,[2]ДОРОГИ!$A:$BX,24,0)</f>
        <v>0</v>
      </c>
      <c r="Z128" s="14">
        <f>VLOOKUP(A:A,[2]ДОРОГИ!$A:$BX,25,0)</f>
        <v>0</v>
      </c>
      <c r="AA128" s="16" t="str">
        <f>VLOOKUP($A:$A,'[3]данные ру Грузы'!$A:$CC,10,0)</f>
        <v>Группа А</v>
      </c>
      <c r="AB128" s="16">
        <f>VLOOKUP($A:$A,'[3]данные ру Грузы'!$A:$CC,11,0)</f>
        <v>52</v>
      </c>
      <c r="AC128" s="16" t="str">
        <f>VLOOKUP($A:$A,'[3]данные ру Грузы'!$A:$CC,13,0)</f>
        <v>Не является признаком отнесения к МТК</v>
      </c>
      <c r="AD128" s="16" t="str">
        <f>VLOOKUP($A:$A,'[3]данные ру Грузы'!$A:$CC,12,0)</f>
        <v>Не является признаком отнесения к МТК</v>
      </c>
      <c r="AE128" s="16">
        <f>VLOOKUP(A:A,[2]Данные_УА!$A:$BF,37,0)</f>
        <v>0</v>
      </c>
      <c r="AF128" s="16">
        <f>VLOOKUP(A:A,[2]Данные_УА!$A:$BF,41,0)</f>
        <v>0</v>
      </c>
      <c r="AG128" s="16">
        <f>VLOOKUP(A:A,[2]Данные_УА!$A:$BF,45,0)</f>
        <v>0</v>
      </c>
      <c r="AH128" s="16">
        <f>VLOOKUP(A:A,[2]Данные_УА!$A:$BF,49,0)</f>
        <v>0</v>
      </c>
      <c r="AI128" s="16">
        <f>VLOOKUP(A:A,[2]Данные_УА!$A:$BF,53,0)</f>
        <v>10560</v>
      </c>
      <c r="AJ128" s="16">
        <f>VLOOKUP(A:A,[2]Данные_УА!$A:$BF,57,0)</f>
        <v>10</v>
      </c>
      <c r="AK128" s="17">
        <f>VLOOKUP(A:A,[2]Данные_УА!$A:$BF,38,0)</f>
        <v>0</v>
      </c>
      <c r="AL128" s="17">
        <f>VLOOKUP(A:A,[2]Данные_УА!$A:$BF,42,0)</f>
        <v>0</v>
      </c>
      <c r="AM128" s="17">
        <f>VLOOKUP(A:A,[2]Данные_УА!$A:$BF,46,0)</f>
        <v>0</v>
      </c>
      <c r="AN128" s="17">
        <f>VLOOKUP(A:A,[2]Данные_УА!$A:$BF,50,0)</f>
        <v>0</v>
      </c>
      <c r="AO128" s="17">
        <f>VLOOKUP(A:A,[2]Данные_УА!$A:$BF,54,0)</f>
        <v>3854400</v>
      </c>
      <c r="AP128" s="18">
        <f>VLOOKUP(A:A,[2]Данные_УА!$A:$BF,58,0)</f>
        <v>3650</v>
      </c>
      <c r="AQ128" s="19">
        <f>VLOOKUP($A:$A,'[3]данные ру ТС'!$A:$CZ,22,0)</f>
        <v>0</v>
      </c>
      <c r="AR128" s="19">
        <f>VLOOKUP($A:$A,'[3]данные ру ТС'!$A:$CZ,27,0)</f>
        <v>2488</v>
      </c>
      <c r="AS128" s="19">
        <f>VLOOKUP($A:$A,'[3]данные ру ТС'!$A:$CZ,32,0)</f>
        <v>0</v>
      </c>
      <c r="AT128" s="19">
        <f>VLOOKUP($A:$A,'[3]данные ру ТС'!$A:$CZ,33,0)</f>
        <v>2488</v>
      </c>
      <c r="AU128" s="19">
        <f>VLOOKUP($A:$A,'[3]данные ру ТС'!$A:$CZ,38,0)</f>
        <v>0</v>
      </c>
      <c r="AV128" s="19">
        <f>VLOOKUP($A:$A,'[3]данные ру ТС'!$A:$CZ,43,0)</f>
        <v>3876</v>
      </c>
      <c r="AW128" s="19">
        <f>VLOOKUP($A:$A,'[3]данные ру ТС'!$A:$CZ,48,0)</f>
        <v>0</v>
      </c>
      <c r="AX128" s="19">
        <f>VLOOKUP($A:$A,'[3]данные ру ТС'!$A:$CZ,49,0)</f>
        <v>3876</v>
      </c>
      <c r="AY128" s="19">
        <f>VLOOKUP($A:$A,'[3]данные ру ТС'!$A:$CZ,54,0)</f>
        <v>4</v>
      </c>
      <c r="AZ128" s="19">
        <f>VLOOKUP($A:$A,'[3]данные ру ТС'!$A:$CZ,59,0)</f>
        <v>3611</v>
      </c>
      <c r="BA128" s="19">
        <f>VLOOKUP($A:$A,'[3]данные ру ТС'!$A:$CZ,64,0)</f>
        <v>0</v>
      </c>
      <c r="BB128" s="19">
        <f>VLOOKUP($A:$A,'[3]данные ру ТС'!$A:$CZ,65,0)</f>
        <v>3615</v>
      </c>
      <c r="BC128" s="19">
        <f>VLOOKUP($A:$A,'[3]данные ру ТС'!$A:$CZ,78,0)</f>
        <v>5</v>
      </c>
      <c r="BD128" s="19">
        <f>VLOOKUP($A:$A,'[3]данные ру ТС'!$A:$CZ,83,0)</f>
        <v>703</v>
      </c>
      <c r="BE128" s="19">
        <f>VLOOKUP($A:$A,'[3]данные ру ТС'!$A:$CZ,88,0)</f>
        <v>0</v>
      </c>
      <c r="BF128" s="19">
        <f>VLOOKUP($A:$A,'[3]данные ру ТС'!$A:$CZ,89,0)</f>
        <v>708</v>
      </c>
      <c r="BG128" s="19">
        <f>VLOOKUP($A:$A,'[3]данные ру ТС'!$A:$FD,126,0)</f>
        <v>9</v>
      </c>
      <c r="BH128" s="19">
        <f>VLOOKUP($A:$A,'[3]данные ру ТС'!$A:$FD,127,0)</f>
        <v>1193</v>
      </c>
      <c r="BI128" s="19">
        <f>VLOOKUP($A:$A,'[3]данные ру ТС'!$A:$FD,128,0)</f>
        <v>0</v>
      </c>
      <c r="BJ128" s="19">
        <f>VLOOKUP($A:$A,'[3]данные ру ТС'!$A:$FD,129,0)</f>
        <v>1202</v>
      </c>
      <c r="BK128" s="19">
        <f>VLOOKUP($A:$A,'[3]данные ру ТС'!$A:$FD,142,0)</f>
        <v>210</v>
      </c>
      <c r="BL128" s="19">
        <f>VLOOKUP($A:$A,'[3]данные ру ТС'!$A:$FD,155,0)</f>
        <v>636</v>
      </c>
      <c r="BM128" s="19">
        <f>VLOOKUP($A:$A,'[3]данные ру ТС'!$A:$FW,168,0)</f>
        <v>0</v>
      </c>
      <c r="BN128" s="19">
        <f>Таблица2[[#This Row],[ЛТС 2022 (факт)]]+Таблица2[[#This Row],[ПТС 2022 (факт)]]+Таблица2[[#This Row],[ГТС 2022 (факт)]]</f>
        <v>846</v>
      </c>
      <c r="BO128" s="20">
        <f>VLOOKUP($A:$A,'[3]данные ру ФЛ'!$A:$DL,27,0)</f>
        <v>149868</v>
      </c>
      <c r="BP128" s="20">
        <f>VLOOKUP($A:$A,'[3]данные ру ФЛ'!$A:$DL,40,0)</f>
        <v>201747</v>
      </c>
      <c r="BQ128" s="20">
        <f>VLOOKUP($A:$A,'[3]данные ру ФЛ'!$A:$DL,53,0)</f>
        <v>190765</v>
      </c>
      <c r="BR128" s="20">
        <f>VLOOKUP($A:$A,'[3]данные ру ФЛ'!$A:$DL,74,0)</f>
        <v>33329</v>
      </c>
      <c r="BS128" s="20">
        <f>VLOOKUP($A:$A,'[3]данные ру ФЛ'!$A:$DL,95,0)</f>
        <v>79260</v>
      </c>
      <c r="BT128" s="20">
        <f>VLOOKUP($A:$A,'[3]данные ру ФЛ'!$A:$DL,116,0)</f>
        <v>59874</v>
      </c>
      <c r="BU128" s="21">
        <f>VLOOKUP($A:$A,'[3]данные ру Грузы'!$A:$CR,31,0)</f>
        <v>142.56100000000001</v>
      </c>
      <c r="BV128" s="21">
        <f>VLOOKUP($A:$A,'[3]данные ру Грузы'!$A:$CR,44,0)</f>
        <v>38.509</v>
      </c>
      <c r="BW128" s="21">
        <f>VLOOKUP($A:$A,'[3]данные ру Грузы'!$A:$CR,57,0)</f>
        <v>45.13514</v>
      </c>
      <c r="BX128" s="21">
        <f>VLOOKUP($A:$A,'[3]данные ру Грузы'!$A:$CR,70,0)</f>
        <v>25.177</v>
      </c>
      <c r="BY128" s="21">
        <f>VLOOKUP($A:$A,'[3]данные ру Грузы'!$A:$CR,83,0)</f>
        <v>141.31799999999998</v>
      </c>
      <c r="BZ128" s="21">
        <f>VLOOKUP($A:$A,'[3]данные ру Грузы'!$A:$CR,96,0)</f>
        <v>130.745</v>
      </c>
      <c r="CA128" s="22" t="str">
        <f>VLOOKUP(A:A,[2]Данные_УА!$A:$BO,60,0)</f>
        <v>да</v>
      </c>
      <c r="CB128" s="23" t="str">
        <f>VLOOKUP(A:A,[2]Данные_УА!$A:$BO,61,0)</f>
        <v>да</v>
      </c>
      <c r="CC128" s="23" t="str">
        <f>VLOOKUP(A:A,[2]Данные_УА!$A:$BO,62,0)</f>
        <v>да</v>
      </c>
      <c r="CD128" s="23" t="str">
        <f>VLOOKUP(A:A,[2]Данные_УА!$A:$BO,63,0)</f>
        <v>да</v>
      </c>
      <c r="CE128" s="23" t="str">
        <f>VLOOKUP(A:A,[2]Данные_УА!$A:$BO,64,0)</f>
        <v>да</v>
      </c>
      <c r="CF128" s="23" t="str">
        <f>VLOOKUP(A:A,[2]Данные_УА!$A:$BO,65,0)</f>
        <v>нет</v>
      </c>
    </row>
    <row r="129" spans="1:84" s="12" customFormat="1" ht="11.25" x14ac:dyDescent="0.2">
      <c r="A129" s="12" t="s">
        <v>42</v>
      </c>
      <c r="B129" s="12" t="str">
        <f>VLOOKUP(A:A,[1]Перечень_ПП!$A:$X,3,0)</f>
        <v>Брянский</v>
      </c>
      <c r="C129" s="13" t="str">
        <f>VLOOKUP(A:A,[1]Перечень_ПП!$A:$X,4,0)</f>
        <v>ВПП</v>
      </c>
      <c r="D129" s="13" t="str">
        <f>VLOOKUP(A:A,[1]Перечень_ПП!$A:$X,5,0)</f>
        <v>ВПП</v>
      </c>
      <c r="E129" s="12" t="str">
        <f>VLOOKUP(A:A,[1]Перечень_ПП!$A:$X,6,0)</f>
        <v>Калуга (Грабцево)</v>
      </c>
      <c r="F129" s="12" t="str">
        <f>VLOOKUP(A:A,[1]Перечень_ПП!$A:$X,23,0)</f>
        <v>установлен</v>
      </c>
      <c r="G129" s="13" t="str">
        <f>VLOOKUP(A:A,[1]Перечень_ПП!$A:$X,21,0)</f>
        <v>да</v>
      </c>
      <c r="H129" s="13" t="s">
        <v>524</v>
      </c>
      <c r="I129" s="14" t="str">
        <f>VLOOKUP(A:A,[1]Перечень_ПП!$A:$X,22,0)</f>
        <v>функционирует</v>
      </c>
      <c r="J129" s="15" t="str">
        <f>VLOOKUP(A:A,[2]Данные_УА!$A:$BF,24,0)</f>
        <v>круглосуточно</v>
      </c>
      <c r="K129" s="13" t="str">
        <f>VLOOKUP(A:A,[1]Перечень_ПП!$A:$X,7,0)</f>
        <v>воздушный</v>
      </c>
      <c r="L129" s="13" t="str">
        <f>VLOOKUP(A:A,[1]Перечень_ПП!$A:$X,8,0)</f>
        <v>не определен</v>
      </c>
      <c r="M129" s="13" t="str">
        <f>VLOOKUP(A:A,[1]Перечень_ПП!$A:$X,9,0)</f>
        <v>грузо-пассажирский</v>
      </c>
      <c r="N129" s="13" t="str">
        <f>VLOOKUP(A:A,[1]Перечень_ПП!$A:$X,10,0)</f>
        <v>постоянный</v>
      </c>
      <c r="O129" s="13" t="str">
        <f>VLOOKUP(A:A,[1]Перечень_ПП!$A:$X,11,0)</f>
        <v>многосторонний</v>
      </c>
      <c r="P129" s="13" t="str">
        <f>VLOOKUP(A:A,[1]Перечень_ПП!$A:$X,12,0)</f>
        <v>не определен</v>
      </c>
      <c r="Q129" s="13" t="str">
        <f>VLOOKUP(A:A,[1]Перечень_ПП!$A:$X,13,0)</f>
        <v>нет</v>
      </c>
      <c r="R129" s="13" t="str">
        <f>VLOOKUP(A:A,[1]Перечень_ПП!$A:$X,14,0)</f>
        <v>нет</v>
      </c>
      <c r="S129" s="13" t="str">
        <f>VLOOKUP(A:A,[1]Перечень_ПП!$A:$X,15,0)</f>
        <v>нет</v>
      </c>
      <c r="T129" s="13" t="str">
        <f>VLOOKUP(A:A,[1]Перечень_ПП!$A:$X,16,0)</f>
        <v>не применимо</v>
      </c>
      <c r="U129" s="12" t="str">
        <f>VLOOKUP(A:A,[1]Перечень_ПП!$A:$X,17,0)</f>
        <v>не применимо</v>
      </c>
      <c r="V129" s="13" t="str">
        <f>VLOOKUP(A:A,[1]Перечень_ПП!$A:$X,18,0)</f>
        <v>ЦФО</v>
      </c>
      <c r="W129" s="12" t="str">
        <f>VLOOKUP(A:A,[1]Перечень_ПП!$A:$X,19,0)</f>
        <v>Калужская область</v>
      </c>
      <c r="X129" s="14" t="str">
        <f>VLOOKUP(A:A,[1]Перечень_ПП!$A:$X,20,0)</f>
        <v>Калужская область, г. Калуга, ул. Взлетная, д.46</v>
      </c>
      <c r="Y129" s="14">
        <f>VLOOKUP(A:A,[2]ДОРОГИ!$A:$BX,24,0)</f>
        <v>0</v>
      </c>
      <c r="Z129" s="14">
        <f>VLOOKUP(A:A,[2]ДОРОГИ!$A:$BX,25,0)</f>
        <v>0</v>
      </c>
      <c r="AA129" s="16" t="str">
        <f>VLOOKUP($A:$A,'[3]данные ру Грузы'!$A:$CC,10,0)</f>
        <v>Группа С</v>
      </c>
      <c r="AB129" s="16">
        <f>VLOOKUP($A:$A,'[3]данные ру Грузы'!$A:$CC,11,0)</f>
        <v>265</v>
      </c>
      <c r="AC129" s="16" t="str">
        <f>VLOOKUP($A:$A,'[3]данные ру Грузы'!$A:$CC,13,0)</f>
        <v>Не является признаком отнесения к МТК</v>
      </c>
      <c r="AD129" s="16" t="str">
        <f>VLOOKUP($A:$A,'[3]данные ру Грузы'!$A:$CC,12,0)</f>
        <v>Не является признаком отнесения к МТК</v>
      </c>
      <c r="AE129" s="16">
        <f>VLOOKUP(A:A,[2]Данные_УА!$A:$BF,37,0)</f>
        <v>0</v>
      </c>
      <c r="AF129" s="16">
        <f>VLOOKUP(A:A,[2]Данные_УА!$A:$BF,41,0)</f>
        <v>0</v>
      </c>
      <c r="AG129" s="16">
        <f>VLOOKUP(A:A,[2]Данные_УА!$A:$BF,45,0)</f>
        <v>0</v>
      </c>
      <c r="AH129" s="16">
        <f>VLOOKUP(A:A,[2]Данные_УА!$A:$BF,49,0)</f>
        <v>0</v>
      </c>
      <c r="AI129" s="16">
        <f>VLOOKUP(A:A,[2]Данные_УА!$A:$BF,53,0)</f>
        <v>4800</v>
      </c>
      <c r="AJ129" s="16">
        <f>VLOOKUP(A:A,[2]Данные_УА!$A:$BF,57,0)</f>
        <v>0.2</v>
      </c>
      <c r="AK129" s="17">
        <f>VLOOKUP(A:A,[2]Данные_УА!$A:$BF,38,0)</f>
        <v>0</v>
      </c>
      <c r="AL129" s="17">
        <f>VLOOKUP(A:A,[2]Данные_УА!$A:$BF,42,0)</f>
        <v>0</v>
      </c>
      <c r="AM129" s="17">
        <f>VLOOKUP(A:A,[2]Данные_УА!$A:$BF,46,0)</f>
        <v>0</v>
      </c>
      <c r="AN129" s="17">
        <f>VLOOKUP(A:A,[2]Данные_УА!$A:$BF,50,0)</f>
        <v>0</v>
      </c>
      <c r="AO129" s="17">
        <f>VLOOKUP(A:A,[2]Данные_УА!$A:$BF,54,0)</f>
        <v>1752000</v>
      </c>
      <c r="AP129" s="18">
        <f>VLOOKUP(A:A,[2]Данные_УА!$A:$BF,58,0)</f>
        <v>73</v>
      </c>
      <c r="AQ129" s="19">
        <f>VLOOKUP($A:$A,'[3]данные ру ТС'!$A:$CZ,22,0)</f>
        <v>0</v>
      </c>
      <c r="AR129" s="19">
        <f>VLOOKUP($A:$A,'[3]данные ру ТС'!$A:$CZ,27,0)</f>
        <v>69</v>
      </c>
      <c r="AS129" s="19">
        <f>VLOOKUP($A:$A,'[3]данные ру ТС'!$A:$CZ,32,0)</f>
        <v>0</v>
      </c>
      <c r="AT129" s="19">
        <f>VLOOKUP($A:$A,'[3]данные ру ТС'!$A:$CZ,33,0)</f>
        <v>69</v>
      </c>
      <c r="AU129" s="19">
        <f>VLOOKUP($A:$A,'[3]данные ру ТС'!$A:$CZ,38,0)</f>
        <v>0</v>
      </c>
      <c r="AV129" s="19">
        <f>VLOOKUP($A:$A,'[3]данные ру ТС'!$A:$CZ,43,0)</f>
        <v>119</v>
      </c>
      <c r="AW129" s="19">
        <f>VLOOKUP($A:$A,'[3]данные ру ТС'!$A:$CZ,48,0)</f>
        <v>0</v>
      </c>
      <c r="AX129" s="19">
        <f>VLOOKUP($A:$A,'[3]данные ру ТС'!$A:$CZ,49,0)</f>
        <v>119</v>
      </c>
      <c r="AY129" s="19">
        <f>VLOOKUP($A:$A,'[3]данные ру ТС'!$A:$CZ,54,0)</f>
        <v>0</v>
      </c>
      <c r="AZ129" s="19">
        <f>VLOOKUP($A:$A,'[3]данные ру ТС'!$A:$CZ,59,0)</f>
        <v>158</v>
      </c>
      <c r="BA129" s="19">
        <f>VLOOKUP($A:$A,'[3]данные ру ТС'!$A:$CZ,64,0)</f>
        <v>0</v>
      </c>
      <c r="BB129" s="19">
        <f>VLOOKUP($A:$A,'[3]данные ру ТС'!$A:$CZ,65,0)</f>
        <v>158</v>
      </c>
      <c r="BC129" s="19">
        <f>VLOOKUP($A:$A,'[3]данные ру ТС'!$A:$CZ,78,0)</f>
        <v>0</v>
      </c>
      <c r="BD129" s="19">
        <f>VLOOKUP($A:$A,'[3]данные ру ТС'!$A:$CZ,83,0)</f>
        <v>57</v>
      </c>
      <c r="BE129" s="19">
        <f>VLOOKUP($A:$A,'[3]данные ру ТС'!$A:$CZ,88,0)</f>
        <v>0</v>
      </c>
      <c r="BF129" s="19">
        <f>VLOOKUP($A:$A,'[3]данные ру ТС'!$A:$CZ,89,0)</f>
        <v>57</v>
      </c>
      <c r="BG129" s="19">
        <f>VLOOKUP($A:$A,'[3]данные ру ТС'!$A:$FD,126,0)</f>
        <v>0</v>
      </c>
      <c r="BH129" s="19">
        <f>VLOOKUP($A:$A,'[3]данные ру ТС'!$A:$FD,127,0)</f>
        <v>455</v>
      </c>
      <c r="BI129" s="19">
        <f>VLOOKUP($A:$A,'[3]данные ру ТС'!$A:$FD,128,0)</f>
        <v>0</v>
      </c>
      <c r="BJ129" s="19">
        <f>VLOOKUP($A:$A,'[3]данные ру ТС'!$A:$FD,129,0)</f>
        <v>455</v>
      </c>
      <c r="BK129" s="19">
        <f>VLOOKUP($A:$A,'[3]данные ру ТС'!$A:$FD,142,0)</f>
        <v>0</v>
      </c>
      <c r="BL129" s="19">
        <f>VLOOKUP($A:$A,'[3]данные ру ТС'!$A:$FD,155,0)</f>
        <v>258</v>
      </c>
      <c r="BM129" s="19">
        <f>VLOOKUP($A:$A,'[3]данные ру ТС'!$A:$FW,168,0)</f>
        <v>0</v>
      </c>
      <c r="BN129" s="19">
        <f>Таблица2[[#This Row],[ЛТС 2022 (факт)]]+Таблица2[[#This Row],[ПТС 2022 (факт)]]+Таблица2[[#This Row],[ГТС 2022 (факт)]]</f>
        <v>258</v>
      </c>
      <c r="BO129" s="20">
        <f>VLOOKUP($A:$A,'[3]данные ру ФЛ'!$A:$DL,27,0)</f>
        <v>2593</v>
      </c>
      <c r="BP129" s="20">
        <f>VLOOKUP($A:$A,'[3]данные ру ФЛ'!$A:$DL,40,0)</f>
        <v>10505</v>
      </c>
      <c r="BQ129" s="20">
        <f>VLOOKUP($A:$A,'[3]данные ру ФЛ'!$A:$DL,53,0)</f>
        <v>15361</v>
      </c>
      <c r="BR129" s="20">
        <f>VLOOKUP($A:$A,'[3]данные ру ФЛ'!$A:$DL,74,0)</f>
        <v>3690</v>
      </c>
      <c r="BS129" s="20">
        <f>VLOOKUP($A:$A,'[3]данные ру ФЛ'!$A:$DL,95,0)</f>
        <v>62565</v>
      </c>
      <c r="BT129" s="20">
        <f>VLOOKUP($A:$A,'[3]данные ру ФЛ'!$A:$DL,116,0)</f>
        <v>30004</v>
      </c>
      <c r="BU129" s="21">
        <f>VLOOKUP($A:$A,'[3]данные ру Грузы'!$A:$CR,31,0)</f>
        <v>0</v>
      </c>
      <c r="BV129" s="21">
        <f>VLOOKUP($A:$A,'[3]данные ру Грузы'!$A:$CR,44,0)</f>
        <v>3.2320000000000002</v>
      </c>
      <c r="BW129" s="21">
        <f>VLOOKUP($A:$A,'[3]данные ру Грузы'!$A:$CR,57,0)</f>
        <v>0</v>
      </c>
      <c r="BX129" s="21">
        <f>VLOOKUP($A:$A,'[3]данные ру Грузы'!$A:$CR,70,0)</f>
        <v>0</v>
      </c>
      <c r="BY129" s="21">
        <f>VLOOKUP($A:$A,'[3]данные ру Грузы'!$A:$CR,83,0)</f>
        <v>0</v>
      </c>
      <c r="BZ129" s="21">
        <f>VLOOKUP($A:$A,'[3]данные ру Грузы'!$A:$CR,96,0)</f>
        <v>0</v>
      </c>
      <c r="CA129" s="22" t="str">
        <f>VLOOKUP(A:A,[2]Данные_УА!$A:$BO,60,0)</f>
        <v>да</v>
      </c>
      <c r="CB129" s="23" t="str">
        <f>VLOOKUP(A:A,[2]Данные_УА!$A:$BO,61,0)</f>
        <v>да</v>
      </c>
      <c r="CC129" s="23" t="str">
        <f>VLOOKUP(A:A,[2]Данные_УА!$A:$BO,62,0)</f>
        <v>да</v>
      </c>
      <c r="CD129" s="23" t="str">
        <f>VLOOKUP(A:A,[2]Данные_УА!$A:$BO,63,0)</f>
        <v>да</v>
      </c>
      <c r="CE129" s="23" t="str">
        <f>VLOOKUP(A:A,[2]Данные_УА!$A:$BO,64,0)</f>
        <v>да</v>
      </c>
      <c r="CF129" s="23" t="str">
        <f>VLOOKUP(A:A,[2]Данные_УА!$A:$BO,65,0)</f>
        <v>нет</v>
      </c>
    </row>
    <row r="130" spans="1:84" s="12" customFormat="1" ht="11.25" x14ac:dyDescent="0.2">
      <c r="A130" s="12" t="s">
        <v>149</v>
      </c>
      <c r="B130" s="12" t="str">
        <f>VLOOKUP(A:A,[1]Перечень_ПП!$A:$X,3,0)</f>
        <v>Мурманский</v>
      </c>
      <c r="C130" s="13" t="str">
        <f>VLOOKUP(A:A,[1]Перечень_ПП!$A:$X,4,0)</f>
        <v>МПП</v>
      </c>
      <c r="D130" s="13" t="str">
        <f>VLOOKUP(A:A,[1]Перечень_ПП!$A:$X,5,0)</f>
        <v>МПП</v>
      </c>
      <c r="E130" s="12" t="str">
        <f>VLOOKUP(A:A,[1]Перечень_ПП!$A:$X,6,0)</f>
        <v>Кандалакша</v>
      </c>
      <c r="F130" s="12" t="str">
        <f>VLOOKUP(A:A,[1]Перечень_ПП!$A:$X,23,0)</f>
        <v>установлен</v>
      </c>
      <c r="G130" s="13" t="str">
        <f>VLOOKUP(A:A,[1]Перечень_ПП!$A:$X,21,0)</f>
        <v>да</v>
      </c>
      <c r="H130" s="13" t="s">
        <v>524</v>
      </c>
      <c r="I130" s="14" t="str">
        <f>VLOOKUP(A:A,[1]Перечень_ПП!$A:$X,22,0)</f>
        <v>функционирует</v>
      </c>
      <c r="J130" s="15" t="str">
        <f>VLOOKUP(A:A,[2]Данные_УА!$A:$BF,24,0)</f>
        <v>круглосуточно</v>
      </c>
      <c r="K130" s="13" t="str">
        <f>VLOOKUP(A:A,[1]Перечень_ПП!$A:$X,7,0)</f>
        <v>морской</v>
      </c>
      <c r="L130" s="13" t="str">
        <f>VLOOKUP(A:A,[1]Перечень_ПП!$A:$X,8,0)</f>
        <v>не определен</v>
      </c>
      <c r="M130" s="13" t="str">
        <f>VLOOKUP(A:A,[1]Перечень_ПП!$A:$X,9,0)</f>
        <v>грузо-пассажирский</v>
      </c>
      <c r="N130" s="13" t="str">
        <f>VLOOKUP(A:A,[1]Перечень_ПП!$A:$X,10,0)</f>
        <v>постоянный</v>
      </c>
      <c r="O130" s="13" t="str">
        <f>VLOOKUP(A:A,[1]Перечень_ПП!$A:$X,11,0)</f>
        <v>многосторонний</v>
      </c>
      <c r="P130" s="13" t="str">
        <f>VLOOKUP(A:A,[1]Перечень_ПП!$A:$X,12,0)</f>
        <v>не определен</v>
      </c>
      <c r="Q130" s="13" t="str">
        <f>VLOOKUP(A:A,[1]Перечень_ПП!$A:$X,13,0)</f>
        <v>нет</v>
      </c>
      <c r="R130" s="13" t="str">
        <f>VLOOKUP(A:A,[1]Перечень_ПП!$A:$X,14,0)</f>
        <v>нет</v>
      </c>
      <c r="S130" s="13" t="str">
        <f>VLOOKUP(A:A,[1]Перечень_ПП!$A:$X,15,0)</f>
        <v>нет</v>
      </c>
      <c r="T130" s="13" t="str">
        <f>VLOOKUP(A:A,[1]Перечень_ПП!$A:$X,16,0)</f>
        <v>не применимо</v>
      </c>
      <c r="U130" s="12" t="str">
        <f>VLOOKUP(A:A,[1]Перечень_ПП!$A:$X,17,0)</f>
        <v>не применимо</v>
      </c>
      <c r="V130" s="13" t="str">
        <f>VLOOKUP(A:A,[1]Перечень_ПП!$A:$X,18,0)</f>
        <v>СЗФО</v>
      </c>
      <c r="W130" s="12" t="str">
        <f>VLOOKUP(A:A,[1]Перечень_ПП!$A:$X,19,0)</f>
        <v>Мурманская область</v>
      </c>
      <c r="X130" s="14" t="str">
        <f>VLOOKUP(A:A,[1]Перечень_ПП!$A:$X,20,0)</f>
        <v>Северо - Западный Федеральный округ, Мурманская область, г. Кандалакша, Белое море, Кандалакшский залив</v>
      </c>
      <c r="Y130" s="14">
        <f>VLOOKUP(A:A,[2]ДОРОГИ!$A:$BX,24,0)</f>
        <v>0</v>
      </c>
      <c r="Z130" s="14">
        <f>VLOOKUP(A:A,[2]ДОРОГИ!$A:$BX,25,0)</f>
        <v>0</v>
      </c>
      <c r="AA130" s="16" t="str">
        <f>VLOOKUP($A:$A,'[3]данные ру Грузы'!$A:$CC,10,0)</f>
        <v>Группа С</v>
      </c>
      <c r="AB130" s="16">
        <f>VLOOKUP($A:$A,'[3]данные ру Грузы'!$A:$CC,11,0)</f>
        <v>324</v>
      </c>
      <c r="AC130" s="16" t="str">
        <f>VLOOKUP($A:$A,'[3]данные ру Грузы'!$A:$CC,13,0)</f>
        <v>Морской</v>
      </c>
      <c r="AD130" s="16" t="str">
        <f>VLOOKUP($A:$A,'[3]данные ру Грузы'!$A:$CC,12,0)</f>
        <v>Западный</v>
      </c>
      <c r="AE130" s="16">
        <f>VLOOKUP(A:A,[2]Данные_УА!$A:$BF,37,0)</f>
        <v>0</v>
      </c>
      <c r="AF130" s="16">
        <f>VLOOKUP(A:A,[2]Данные_УА!$A:$BF,41,0)</f>
        <v>0</v>
      </c>
      <c r="AG130" s="16">
        <f>VLOOKUP(A:A,[2]Данные_УА!$A:$BF,45,0)</f>
        <v>0</v>
      </c>
      <c r="AH130" s="16">
        <f>VLOOKUP(A:A,[2]Данные_УА!$A:$BF,49,0)</f>
        <v>0</v>
      </c>
      <c r="AI130" s="16">
        <f>VLOOKUP(A:A,[2]Данные_УА!$A:$BF,53,0)</f>
        <v>0</v>
      </c>
      <c r="AJ130" s="16">
        <f>VLOOKUP(A:A,[2]Данные_УА!$A:$BF,57,0)</f>
        <v>0</v>
      </c>
      <c r="AK130" s="17">
        <f>VLOOKUP(A:A,[2]Данные_УА!$A:$BF,38,0)</f>
        <v>0</v>
      </c>
      <c r="AL130" s="17">
        <f>VLOOKUP(A:A,[2]Данные_УА!$A:$BF,42,0)</f>
        <v>0</v>
      </c>
      <c r="AM130" s="17">
        <f>VLOOKUP(A:A,[2]Данные_УА!$A:$BF,46,0)</f>
        <v>0</v>
      </c>
      <c r="AN130" s="17">
        <f>VLOOKUP(A:A,[2]Данные_УА!$A:$BF,50,0)</f>
        <v>0</v>
      </c>
      <c r="AO130" s="17">
        <f>VLOOKUP(A:A,[2]Данные_УА!$A:$BF,54,0)</f>
        <v>0</v>
      </c>
      <c r="AP130" s="18">
        <f>VLOOKUP(A:A,[2]Данные_УА!$A:$BF,58,0)</f>
        <v>0</v>
      </c>
      <c r="AQ130" s="19">
        <f>VLOOKUP($A:$A,'[3]данные ру ТС'!$A:$CZ,22,0)</f>
        <v>100</v>
      </c>
      <c r="AR130" s="19">
        <f>VLOOKUP($A:$A,'[3]данные ру ТС'!$A:$CZ,27,0)</f>
        <v>0</v>
      </c>
      <c r="AS130" s="19">
        <f>VLOOKUP($A:$A,'[3]данные ру ТС'!$A:$CZ,32,0)</f>
        <v>0</v>
      </c>
      <c r="AT130" s="19">
        <f>VLOOKUP($A:$A,'[3]данные ру ТС'!$A:$CZ,33,0)</f>
        <v>100</v>
      </c>
      <c r="AU130" s="19">
        <f>VLOOKUP($A:$A,'[3]данные ру ТС'!$A:$CZ,38,0)</f>
        <v>135</v>
      </c>
      <c r="AV130" s="19">
        <f>VLOOKUP($A:$A,'[3]данные ру ТС'!$A:$CZ,43,0)</f>
        <v>0</v>
      </c>
      <c r="AW130" s="19">
        <f>VLOOKUP($A:$A,'[3]данные ру ТС'!$A:$CZ,48,0)</f>
        <v>0</v>
      </c>
      <c r="AX130" s="19">
        <f>VLOOKUP($A:$A,'[3]данные ру ТС'!$A:$CZ,49,0)</f>
        <v>135</v>
      </c>
      <c r="AY130" s="19">
        <f>VLOOKUP($A:$A,'[3]данные ру ТС'!$A:$CZ,54,0)</f>
        <v>148</v>
      </c>
      <c r="AZ130" s="19">
        <f>VLOOKUP($A:$A,'[3]данные ру ТС'!$A:$CZ,59,0)</f>
        <v>0</v>
      </c>
      <c r="BA130" s="19">
        <f>VLOOKUP($A:$A,'[3]данные ру ТС'!$A:$CZ,64,0)</f>
        <v>0</v>
      </c>
      <c r="BB130" s="19">
        <f>VLOOKUP($A:$A,'[3]данные ру ТС'!$A:$CZ,65,0)</f>
        <v>148</v>
      </c>
      <c r="BC130" s="19">
        <f>VLOOKUP($A:$A,'[3]данные ру ТС'!$A:$CZ,78,0)</f>
        <v>52</v>
      </c>
      <c r="BD130" s="19">
        <f>VLOOKUP($A:$A,'[3]данные ру ТС'!$A:$CZ,83,0)</f>
        <v>0</v>
      </c>
      <c r="BE130" s="19">
        <f>VLOOKUP($A:$A,'[3]данные ру ТС'!$A:$CZ,88,0)</f>
        <v>0</v>
      </c>
      <c r="BF130" s="19">
        <f>VLOOKUP($A:$A,'[3]данные ру ТС'!$A:$CZ,89,0)</f>
        <v>52</v>
      </c>
      <c r="BG130" s="19">
        <f>VLOOKUP($A:$A,'[3]данные ру ТС'!$A:$FD,126,0)</f>
        <v>49</v>
      </c>
      <c r="BH130" s="19">
        <f>VLOOKUP($A:$A,'[3]данные ру ТС'!$A:$FD,127,0)</f>
        <v>0</v>
      </c>
      <c r="BI130" s="19">
        <f>VLOOKUP($A:$A,'[3]данные ру ТС'!$A:$FD,128,0)</f>
        <v>0</v>
      </c>
      <c r="BJ130" s="19">
        <f>VLOOKUP($A:$A,'[3]данные ру ТС'!$A:$FD,129,0)</f>
        <v>49</v>
      </c>
      <c r="BK130" s="19">
        <f>VLOOKUP($A:$A,'[3]данные ру ТС'!$A:$FD,142,0)</f>
        <v>77</v>
      </c>
      <c r="BL130" s="19">
        <f>VLOOKUP($A:$A,'[3]данные ру ТС'!$A:$FD,155,0)</f>
        <v>0</v>
      </c>
      <c r="BM130" s="19">
        <f>VLOOKUP($A:$A,'[3]данные ру ТС'!$A:$FW,168,0)</f>
        <v>0</v>
      </c>
      <c r="BN130" s="19">
        <f>Таблица2[[#This Row],[ЛТС 2022 (факт)]]+Таблица2[[#This Row],[ПТС 2022 (факт)]]+Таблица2[[#This Row],[ГТС 2022 (факт)]]</f>
        <v>77</v>
      </c>
      <c r="BO130" s="20">
        <f>VLOOKUP($A:$A,'[3]данные ру ФЛ'!$A:$DL,27,0)</f>
        <v>1985</v>
      </c>
      <c r="BP130" s="20">
        <f>VLOOKUP($A:$A,'[3]данные ру ФЛ'!$A:$DL,40,0)</f>
        <v>2734</v>
      </c>
      <c r="BQ130" s="20">
        <f>VLOOKUP($A:$A,'[3]данные ру ФЛ'!$A:$DL,53,0)</f>
        <v>2912</v>
      </c>
      <c r="BR130" s="20">
        <f>VLOOKUP($A:$A,'[3]данные ру ФЛ'!$A:$DL,74,0)</f>
        <v>985</v>
      </c>
      <c r="BS130" s="20">
        <f>VLOOKUP($A:$A,'[3]данные ру ФЛ'!$A:$DL,95,0)</f>
        <v>975</v>
      </c>
      <c r="BT130" s="20">
        <f>VLOOKUP($A:$A,'[3]данные ру ФЛ'!$A:$DL,116,0)</f>
        <v>1501</v>
      </c>
      <c r="BU130" s="21">
        <f>VLOOKUP($A:$A,'[3]данные ру Грузы'!$A:$CR,31,0)</f>
        <v>1328454.4680000001</v>
      </c>
      <c r="BV130" s="21">
        <f>VLOOKUP($A:$A,'[3]данные ру Грузы'!$A:$CR,44,0)</f>
        <v>2166069.2990000001</v>
      </c>
      <c r="BW130" s="21">
        <f>VLOOKUP($A:$A,'[3]данные ру Грузы'!$A:$CR,57,0)</f>
        <v>2461401.952</v>
      </c>
      <c r="BX130" s="21">
        <f>VLOOKUP($A:$A,'[3]данные ру Грузы'!$A:$CR,70,0)</f>
        <v>822104.74199999997</v>
      </c>
      <c r="BY130" s="21">
        <f>VLOOKUP($A:$A,'[3]данные ру Грузы'!$A:$CR,83,0)</f>
        <v>743034.11</v>
      </c>
      <c r="BZ130" s="21">
        <f>VLOOKUP($A:$A,'[3]данные ру Грузы'!$A:$CR,96,0)</f>
        <v>1321121.3909999998</v>
      </c>
      <c r="CA130" s="22" t="str">
        <f>VLOOKUP(A:A,[2]Данные_УА!$A:$BO,60,0)</f>
        <v>да</v>
      </c>
      <c r="CB130" s="23" t="str">
        <f>VLOOKUP(A:A,[2]Данные_УА!$A:$BO,61,0)</f>
        <v>да</v>
      </c>
      <c r="CC130" s="23" t="str">
        <f>VLOOKUP(A:A,[2]Данные_УА!$A:$BO,62,0)</f>
        <v>да</v>
      </c>
      <c r="CD130" s="23" t="str">
        <f>VLOOKUP(A:A,[2]Данные_УА!$A:$BO,63,0)</f>
        <v>нет</v>
      </c>
      <c r="CE130" s="23" t="str">
        <f>VLOOKUP(A:A,[2]Данные_УА!$A:$BO,64,0)</f>
        <v>нет</v>
      </c>
      <c r="CF130" s="23" t="str">
        <f>VLOOKUP(A:A,[2]Данные_УА!$A:$BO,65,0)</f>
        <v>нет</v>
      </c>
    </row>
    <row r="131" spans="1:84" s="12" customFormat="1" ht="11.25" x14ac:dyDescent="0.2">
      <c r="A131" s="12" t="s">
        <v>312</v>
      </c>
      <c r="B131" s="12" t="str">
        <f>VLOOKUP(A:A,[1]Перечень_ПП!$A:$X,3,0)</f>
        <v>Хабаровский</v>
      </c>
      <c r="C131" s="13" t="str">
        <f>VLOOKUP(A:A,[1]Перечень_ПП!$A:$X,4,0)</f>
        <v>АПП</v>
      </c>
      <c r="D131" s="13" t="str">
        <f>VLOOKUP(A:A,[1]Перечень_ПП!$A:$X,5,0)</f>
        <v>МАПП</v>
      </c>
      <c r="E131" s="12" t="str">
        <f>VLOOKUP(A:A,[1]Перечень_ПП!$A:$X,6,0)</f>
        <v>Кани-Курган</v>
      </c>
      <c r="F131" s="12" t="str">
        <f>VLOOKUP(A:A,[1]Перечень_ПП!$A:$X,23,0)</f>
        <v>установлен</v>
      </c>
      <c r="G131" s="13" t="str">
        <f>VLOOKUP(A:A,[1]Перечень_ПП!$A:$X,21,0)</f>
        <v>да</v>
      </c>
      <c r="H131" s="13" t="s">
        <v>523</v>
      </c>
      <c r="I131" s="14" t="str">
        <f>VLOOKUP(A:A,[1]Перечень_ПП!$A:$X,22,0)</f>
        <v>функционирует</v>
      </c>
      <c r="J131" s="15" t="str">
        <f>VLOOKUP(A:A,[2]Данные_УА!$A:$BF,24,0)</f>
        <v>круглосуточно, технологический перерыв с 08.00 до 08.30 и с 20.00 до 20.30. Въезд в пункт пропуска автомобильного транспорта, следующего на убытие из РФ, с 07.30 до 22.00 (время амурское)</v>
      </c>
      <c r="K131" s="13" t="str">
        <f>VLOOKUP(A:A,[1]Перечень_ПП!$A:$X,7,0)</f>
        <v>автомобильный</v>
      </c>
      <c r="L131" s="13" t="str">
        <f>VLOOKUP(A:A,[1]Перечень_ПП!$A:$X,8,0)</f>
        <v>не определен</v>
      </c>
      <c r="M131" s="13" t="str">
        <f>VLOOKUP(A:A,[1]Перечень_ПП!$A:$X,9,0)</f>
        <v>грузо-пассажирский</v>
      </c>
      <c r="N131" s="13" t="str">
        <f>VLOOKUP(A:A,[1]Перечень_ПП!$A:$X,10,0)</f>
        <v>постоянный</v>
      </c>
      <c r="O131" s="13" t="str">
        <f>VLOOKUP(A:A,[1]Перечень_ПП!$A:$X,11,0)</f>
        <v>многосторонний</v>
      </c>
      <c r="P131" s="13" t="str">
        <f>VLOOKUP(A:A,[1]Перечень_ПП!$A:$X,12,0)</f>
        <v>не определен</v>
      </c>
      <c r="Q131" s="13" t="str">
        <f>VLOOKUP(A:A,[1]Перечень_ПП!$A:$X,13,0)</f>
        <v>нет</v>
      </c>
      <c r="R131" s="13" t="str">
        <f>VLOOKUP(A:A,[1]Перечень_ПП!$A:$X,14,0)</f>
        <v>нет</v>
      </c>
      <c r="S131" s="13" t="str">
        <f>VLOOKUP(A:A,[1]Перечень_ПП!$A:$X,15,0)</f>
        <v>нет</v>
      </c>
      <c r="T131" s="13" t="str">
        <f>VLOOKUP(A:A,[1]Перечень_ПП!$A:$X,16,0)</f>
        <v>Китайская Народная Республика</v>
      </c>
      <c r="U131" s="12" t="str">
        <f>VLOOKUP(A:A,[1]Перечень_ПП!$A:$X,17,0)</f>
        <v>Хэйхэ</v>
      </c>
      <c r="V131" s="13" t="str">
        <f>VLOOKUP(A:A,[1]Перечень_ПП!$A:$X,18,0)</f>
        <v>ДФО</v>
      </c>
      <c r="W131" s="12" t="str">
        <f>VLOOKUP(A:A,[1]Перечень_ПП!$A:$X,19,0)</f>
        <v>Амурская область</v>
      </c>
      <c r="X131" s="14" t="str">
        <f>VLOOKUP(A:A,[1]Перечень_ПП!$A:$X,20,0)</f>
        <v>Амурская область, Благовещенский район</v>
      </c>
      <c r="Y131" s="14" t="str">
        <f>VLOOKUP(A:A,[2]ДОРОГИ!$A:$BX,24,0)</f>
        <v>региональная</v>
      </c>
      <c r="Z131" s="14" t="str">
        <f>VLOOKUP(A:A,[2]ДОРОГИ!$A:$BX,25,0)</f>
        <v>10 ОП РЗ 10К-243, Подъезд к пограничному мостовому переходу через р. Амур с границей КНР (дорога Д1)</v>
      </c>
      <c r="AA131" s="16" t="str">
        <f>VLOOKUP($A:$A,'[3]данные ру Грузы'!$A:$CC,10,0)</f>
        <v>Группа А</v>
      </c>
      <c r="AB131" s="16">
        <f>VLOOKUP($A:$A,'[3]данные ру Грузы'!$A:$CC,11,0)</f>
        <v>0</v>
      </c>
      <c r="AC131" s="16" t="str">
        <f>VLOOKUP($A:$A,'[3]данные ру Грузы'!$A:$CC,13,0)</f>
        <v>РК (сухопутный)</v>
      </c>
      <c r="AD131" s="16" t="str">
        <f>VLOOKUP($A:$A,'[3]данные ру Грузы'!$A:$CC,12,0)</f>
        <v>Восток</v>
      </c>
      <c r="AE131" s="16">
        <f>VLOOKUP(A:A,[2]Данные_УА!$A:$BF,37,0)</f>
        <v>190</v>
      </c>
      <c r="AF131" s="16">
        <f>VLOOKUP(A:A,[2]Данные_УА!$A:$BF,41,0)</f>
        <v>0</v>
      </c>
      <c r="AG131" s="16">
        <f>VLOOKUP(A:A,[2]Данные_УА!$A:$BF,45,0)</f>
        <v>0</v>
      </c>
      <c r="AH131" s="16">
        <f>VLOOKUP(A:A,[2]Данные_УА!$A:$BF,49,0)</f>
        <v>190</v>
      </c>
      <c r="AI131" s="16">
        <f>VLOOKUP(A:A,[2]Данные_УА!$A:$BF,53,0)</f>
        <v>0</v>
      </c>
      <c r="AJ131" s="16">
        <f>VLOOKUP(A:A,[2]Данные_УА!$A:$BF,57,0)</f>
        <v>0</v>
      </c>
      <c r="AK131" s="17">
        <f>VLOOKUP(A:A,[2]Данные_УА!$A:$BF,38,0)</f>
        <v>69350</v>
      </c>
      <c r="AL131" s="17">
        <f>VLOOKUP(A:A,[2]Данные_УА!$A:$BF,42,0)</f>
        <v>0</v>
      </c>
      <c r="AM131" s="17">
        <f>VLOOKUP(A:A,[2]Данные_УА!$A:$BF,46,0)</f>
        <v>0</v>
      </c>
      <c r="AN131" s="17">
        <f>VLOOKUP(A:A,[2]Данные_УА!$A:$BF,50,0)</f>
        <v>69350</v>
      </c>
      <c r="AO131" s="17">
        <f>VLOOKUP(A:A,[2]Данные_УА!$A:$BF,54,0)</f>
        <v>0</v>
      </c>
      <c r="AP131" s="18">
        <f>VLOOKUP(A:A,[2]Данные_УА!$A:$BF,58,0)</f>
        <v>0</v>
      </c>
      <c r="AQ131" s="19">
        <f>VLOOKUP($A:$A,'[3]данные ру ТС'!$A:$CZ,22,0)</f>
        <v>0</v>
      </c>
      <c r="AR131" s="19">
        <f>VLOOKUP($A:$A,'[3]данные ру ТС'!$A:$CZ,27,0)</f>
        <v>0</v>
      </c>
      <c r="AS131" s="19">
        <f>VLOOKUP($A:$A,'[3]данные ру ТС'!$A:$CZ,32,0)</f>
        <v>0</v>
      </c>
      <c r="AT131" s="19">
        <f>VLOOKUP($A:$A,'[3]данные ру ТС'!$A:$CZ,33,0)</f>
        <v>0</v>
      </c>
      <c r="AU131" s="19">
        <f>VLOOKUP($A:$A,'[3]данные ру ТС'!$A:$CZ,38,0)</f>
        <v>0</v>
      </c>
      <c r="AV131" s="19">
        <f>VLOOKUP($A:$A,'[3]данные ру ТС'!$A:$CZ,43,0)</f>
        <v>0</v>
      </c>
      <c r="AW131" s="19">
        <f>VLOOKUP($A:$A,'[3]данные ру ТС'!$A:$CZ,48,0)</f>
        <v>0</v>
      </c>
      <c r="AX131" s="19">
        <f>VLOOKUP($A:$A,'[3]данные ру ТС'!$A:$CZ,49,0)</f>
        <v>0</v>
      </c>
      <c r="AY131" s="19">
        <f>VLOOKUP($A:$A,'[3]данные ру ТС'!$A:$CZ,54,0)</f>
        <v>0</v>
      </c>
      <c r="AZ131" s="19">
        <f>VLOOKUP($A:$A,'[3]данные ру ТС'!$A:$CZ,59,0)</f>
        <v>0</v>
      </c>
      <c r="BA131" s="19">
        <f>VLOOKUP($A:$A,'[3]данные ру ТС'!$A:$CZ,64,0)</f>
        <v>0</v>
      </c>
      <c r="BB131" s="19">
        <f>VLOOKUP($A:$A,'[3]данные ру ТС'!$A:$CZ,65,0)</f>
        <v>0</v>
      </c>
      <c r="BC131" s="19">
        <f>VLOOKUP($A:$A,'[3]данные ру ТС'!$A:$CZ,78,0)</f>
        <v>0</v>
      </c>
      <c r="BD131" s="19">
        <f>VLOOKUP($A:$A,'[3]данные ру ТС'!$A:$CZ,83,0)</f>
        <v>0</v>
      </c>
      <c r="BE131" s="19">
        <f>VLOOKUP($A:$A,'[3]данные ру ТС'!$A:$CZ,88,0)</f>
        <v>0</v>
      </c>
      <c r="BF131" s="19">
        <f>VLOOKUP($A:$A,'[3]данные ру ТС'!$A:$CZ,89,0)</f>
        <v>0</v>
      </c>
      <c r="BG131" s="19">
        <f>VLOOKUP($A:$A,'[3]данные ру ТС'!$A:$FD,126,0)</f>
        <v>0</v>
      </c>
      <c r="BH131" s="19">
        <f>VLOOKUP($A:$A,'[3]данные ру ТС'!$A:$FD,127,0)</f>
        <v>0</v>
      </c>
      <c r="BI131" s="19">
        <f>VLOOKUP($A:$A,'[3]данные ру ТС'!$A:$FD,128,0)</f>
        <v>0</v>
      </c>
      <c r="BJ131" s="19">
        <f>VLOOKUP($A:$A,'[3]данные ру ТС'!$A:$FD,129,0)</f>
        <v>0</v>
      </c>
      <c r="BK131" s="19">
        <f>VLOOKUP($A:$A,'[3]данные ру ТС'!$A:$FD,142,0)</f>
        <v>11582</v>
      </c>
      <c r="BL131" s="19">
        <f>VLOOKUP($A:$A,'[3]данные ру ТС'!$A:$FD,155,0)</f>
        <v>180</v>
      </c>
      <c r="BM131" s="19">
        <f>VLOOKUP($A:$A,'[3]данные ру ТС'!$A:$FW,168,0)</f>
        <v>0</v>
      </c>
      <c r="BN131" s="19">
        <f>Таблица2[[#This Row],[ЛТС 2022 (факт)]]+Таблица2[[#This Row],[ПТС 2022 (факт)]]+Таблица2[[#This Row],[ГТС 2022 (факт)]]</f>
        <v>11762</v>
      </c>
      <c r="BO131" s="20">
        <f>VLOOKUP($A:$A,'[3]данные ру ФЛ'!$A:$DL,27,0)</f>
        <v>0</v>
      </c>
      <c r="BP131" s="20">
        <f>VLOOKUP($A:$A,'[3]данные ру ФЛ'!$A:$DL,40,0)</f>
        <v>0</v>
      </c>
      <c r="BQ131" s="20">
        <f>VLOOKUP($A:$A,'[3]данные ру ФЛ'!$A:$DL,53,0)</f>
        <v>0</v>
      </c>
      <c r="BR131" s="20">
        <f>VLOOKUP($A:$A,'[3]данные ру ФЛ'!$A:$DL,74,0)</f>
        <v>0</v>
      </c>
      <c r="BS131" s="20">
        <f>VLOOKUP($A:$A,'[3]данные ру ФЛ'!$A:$DL,95,0)</f>
        <v>0</v>
      </c>
      <c r="BT131" s="20">
        <f>VLOOKUP($A:$A,'[3]данные ру ФЛ'!$A:$DL,116,0)</f>
        <v>15968</v>
      </c>
      <c r="BU131" s="21">
        <f>VLOOKUP($A:$A,'[3]данные ру Грузы'!$A:$CR,31,0)</f>
        <v>0</v>
      </c>
      <c r="BV131" s="21">
        <f>VLOOKUP($A:$A,'[3]данные ру Грузы'!$A:$CR,44,0)</f>
        <v>0</v>
      </c>
      <c r="BW131" s="21">
        <f>VLOOKUP($A:$A,'[3]данные ру Грузы'!$A:$CR,57,0)</f>
        <v>0</v>
      </c>
      <c r="BX131" s="21">
        <f>VLOOKUP($A:$A,'[3]данные ру Грузы'!$A:$CR,70,0)</f>
        <v>0</v>
      </c>
      <c r="BY131" s="21">
        <f>VLOOKUP($A:$A,'[3]данные ру Грузы'!$A:$CR,83,0)</f>
        <v>0</v>
      </c>
      <c r="BZ131" s="21">
        <f>VLOOKUP($A:$A,'[3]данные ру Грузы'!$A:$CR,96,0)</f>
        <v>115148.889</v>
      </c>
      <c r="CA131" s="22" t="str">
        <f>VLOOKUP(A:A,[2]Данные_УА!$A:$BO,60,0)</f>
        <v>да</v>
      </c>
      <c r="CB131" s="23" t="str">
        <f>VLOOKUP(A:A,[2]Данные_УА!$A:$BO,61,0)</f>
        <v>да</v>
      </c>
      <c r="CC131" s="23" t="str">
        <f>VLOOKUP(A:A,[2]Данные_УА!$A:$BO,62,0)</f>
        <v>да</v>
      </c>
      <c r="CD131" s="23" t="str">
        <f>VLOOKUP(A:A,[2]Данные_УА!$A:$BO,63,0)</f>
        <v>да</v>
      </c>
      <c r="CE131" s="23" t="str">
        <f>VLOOKUP(A:A,[2]Данные_УА!$A:$BO,64,0)</f>
        <v>да</v>
      </c>
      <c r="CF131" s="23" t="str">
        <f>VLOOKUP(A:A,[2]Данные_УА!$A:$BO,65,0)</f>
        <v>да</v>
      </c>
    </row>
    <row r="132" spans="1:84" s="12" customFormat="1" ht="11.25" x14ac:dyDescent="0.2">
      <c r="A132" s="12" t="s">
        <v>173</v>
      </c>
      <c r="B132" s="12" t="str">
        <f>VLOOKUP(A:A,[1]Перечень_ПП!$A:$X,3,0)</f>
        <v>Новосибирский</v>
      </c>
      <c r="C132" s="13" t="str">
        <f>VLOOKUP(A:A,[1]Перечень_ПП!$A:$X,4,0)</f>
        <v>ЖДПП</v>
      </c>
      <c r="D132" s="13" t="str">
        <f>VLOOKUP(A:A,[1]Перечень_ПП!$A:$X,5,0)</f>
        <v>ЖДПП</v>
      </c>
      <c r="E132" s="12" t="str">
        <f>VLOOKUP(A:A,[1]Перечень_ПП!$A:$X,6,0)</f>
        <v>Карасук</v>
      </c>
      <c r="F132" s="12" t="str">
        <f>VLOOKUP(A:A,[1]Перечень_ПП!$A:$X,23,0)</f>
        <v>установлен</v>
      </c>
      <c r="G132" s="13" t="str">
        <f>VLOOKUP(A:A,[1]Перечень_ПП!$A:$X,21,0)</f>
        <v>да</v>
      </c>
      <c r="H132" s="13" t="s">
        <v>524</v>
      </c>
      <c r="I132" s="14" t="str">
        <f>VLOOKUP(A:A,[1]Перечень_ПП!$A:$X,22,0)</f>
        <v>функционирует</v>
      </c>
      <c r="J132" s="15" t="str">
        <f>VLOOKUP(A:A,[2]Данные_УА!$A:$BF,24,0)</f>
        <v>круглосуточно</v>
      </c>
      <c r="K132" s="13" t="str">
        <f>VLOOKUP(A:A,[1]Перечень_ПП!$A:$X,7,0)</f>
        <v>железнодорожный</v>
      </c>
      <c r="L132" s="13" t="str">
        <f>VLOOKUP(A:A,[1]Перечень_ПП!$A:$X,8,0)</f>
        <v>не определен</v>
      </c>
      <c r="M132" s="13" t="str">
        <f>VLOOKUP(A:A,[1]Перечень_ПП!$A:$X,9,0)</f>
        <v>грузо-пассажирский</v>
      </c>
      <c r="N132" s="13" t="str">
        <f>VLOOKUP(A:A,[1]Перечень_ПП!$A:$X,10,0)</f>
        <v>постоянный</v>
      </c>
      <c r="O132" s="13" t="str">
        <f>VLOOKUP(A:A,[1]Перечень_ПП!$A:$X,11,0)</f>
        <v>многосторонний</v>
      </c>
      <c r="P132" s="13" t="str">
        <f>VLOOKUP(A:A,[1]Перечень_ПП!$A:$X,12,0)</f>
        <v>не определен</v>
      </c>
      <c r="Q132" s="13" t="str">
        <f>VLOOKUP(A:A,[1]Перечень_ПП!$A:$X,13,0)</f>
        <v>нет</v>
      </c>
      <c r="R132" s="13" t="str">
        <f>VLOOKUP(A:A,[1]Перечень_ПП!$A:$X,14,0)</f>
        <v>нет</v>
      </c>
      <c r="S132" s="13" t="str">
        <f>VLOOKUP(A:A,[1]Перечень_ПП!$A:$X,15,0)</f>
        <v>нет</v>
      </c>
      <c r="T132" s="13" t="str">
        <f>VLOOKUP(A:A,[1]Перечень_ПП!$A:$X,16,0)</f>
        <v>Республика Казахстан</v>
      </c>
      <c r="U132" s="12" t="str">
        <f>VLOOKUP(A:A,[1]Перечень_ПП!$A:$X,17,0)</f>
        <v>Мынкуль</v>
      </c>
      <c r="V132" s="13" t="str">
        <f>VLOOKUP(A:A,[1]Перечень_ПП!$A:$X,18,0)</f>
        <v>СФО</v>
      </c>
      <c r="W132" s="12" t="str">
        <f>VLOOKUP(A:A,[1]Перечень_ПП!$A:$X,19,0)</f>
        <v>Новосибирская область</v>
      </c>
      <c r="X132" s="14" t="str">
        <f>VLOOKUP(A:A,[1]Перечень_ПП!$A:$X,20,0)</f>
        <v>Новосибирская область, г. Карасук, станция «Карасук-1»</v>
      </c>
      <c r="Y132" s="14">
        <f>VLOOKUP(A:A,[2]ДОРОГИ!$A:$BX,24,0)</f>
        <v>0</v>
      </c>
      <c r="Z132" s="14">
        <f>VLOOKUP(A:A,[2]ДОРОГИ!$A:$BX,25,0)</f>
        <v>0</v>
      </c>
      <c r="AA132" s="16" t="str">
        <f>VLOOKUP($A:$A,'[3]данные ру Грузы'!$A:$CC,10,0)</f>
        <v>Группа С</v>
      </c>
      <c r="AB132" s="16">
        <f>VLOOKUP($A:$A,'[3]данные ру Грузы'!$A:$CC,11,0)</f>
        <v>211</v>
      </c>
      <c r="AC132" s="16" t="str">
        <f>VLOOKUP($A:$A,'[3]данные ру Грузы'!$A:$CC,13,0)</f>
        <v>Не является признаком отнесения к МТК</v>
      </c>
      <c r="AD132" s="16" t="str">
        <f>VLOOKUP($A:$A,'[3]данные ру Грузы'!$A:$CC,12,0)</f>
        <v>Не является признаком отнесения к МТК</v>
      </c>
      <c r="AE132" s="16">
        <f>VLOOKUP(A:A,[2]Данные_УА!$A:$BF,37,0)</f>
        <v>10</v>
      </c>
      <c r="AF132" s="16">
        <f>VLOOKUP(A:A,[2]Данные_УА!$A:$BF,41,0)</f>
        <v>10</v>
      </c>
      <c r="AG132" s="16">
        <f>VLOOKUP(A:A,[2]Данные_УА!$A:$BF,45,0)</f>
        <v>0</v>
      </c>
      <c r="AH132" s="16">
        <f>VLOOKUP(A:A,[2]Данные_УА!$A:$BF,49,0)</f>
        <v>20</v>
      </c>
      <c r="AI132" s="16">
        <f>VLOOKUP(A:A,[2]Данные_УА!$A:$BF,53,0)</f>
        <v>500</v>
      </c>
      <c r="AJ132" s="16">
        <f>VLOOKUP(A:A,[2]Данные_УА!$A:$BF,57,0)</f>
        <v>0</v>
      </c>
      <c r="AK132" s="17">
        <f>VLOOKUP(A:A,[2]Данные_УА!$A:$BF,38,0)</f>
        <v>3650</v>
      </c>
      <c r="AL132" s="17">
        <f>VLOOKUP(A:A,[2]Данные_УА!$A:$BF,42,0)</f>
        <v>3650</v>
      </c>
      <c r="AM132" s="17">
        <f>VLOOKUP(A:A,[2]Данные_УА!$A:$BF,46,0)</f>
        <v>0</v>
      </c>
      <c r="AN132" s="17">
        <f>VLOOKUP(A:A,[2]Данные_УА!$A:$BF,50,0)</f>
        <v>7300</v>
      </c>
      <c r="AO132" s="17">
        <f>VLOOKUP(A:A,[2]Данные_УА!$A:$BF,54,0)</f>
        <v>182500</v>
      </c>
      <c r="AP132" s="18">
        <f>VLOOKUP(A:A,[2]Данные_УА!$A:$BF,58,0)</f>
        <v>0</v>
      </c>
      <c r="AQ132" s="19">
        <f>VLOOKUP($A:$A,'[3]данные ру ТС'!$A:$CZ,22,0)</f>
        <v>315</v>
      </c>
      <c r="AR132" s="19">
        <f>VLOOKUP($A:$A,'[3]данные ру ТС'!$A:$CZ,27,0)</f>
        <v>1582</v>
      </c>
      <c r="AS132" s="19">
        <f>VLOOKUP($A:$A,'[3]данные ру ТС'!$A:$CZ,32,0)</f>
        <v>0</v>
      </c>
      <c r="AT132" s="19">
        <f>VLOOKUP($A:$A,'[3]данные ру ТС'!$A:$CZ,33,0)</f>
        <v>1897</v>
      </c>
      <c r="AU132" s="19">
        <f>VLOOKUP($A:$A,'[3]данные ру ТС'!$A:$CZ,38,0)</f>
        <v>315</v>
      </c>
      <c r="AV132" s="19">
        <f>VLOOKUP($A:$A,'[3]данные ру ТС'!$A:$CZ,43,0)</f>
        <v>1822</v>
      </c>
      <c r="AW132" s="19">
        <f>VLOOKUP($A:$A,'[3]данные ру ТС'!$A:$CZ,48,0)</f>
        <v>0</v>
      </c>
      <c r="AX132" s="19">
        <f>VLOOKUP($A:$A,'[3]данные ру ТС'!$A:$CZ,49,0)</f>
        <v>2137</v>
      </c>
      <c r="AY132" s="19">
        <f>VLOOKUP($A:$A,'[3]данные ру ТС'!$A:$CZ,54,0)</f>
        <v>560</v>
      </c>
      <c r="AZ132" s="19">
        <f>VLOOKUP($A:$A,'[3]данные ру ТС'!$A:$CZ,59,0)</f>
        <v>1461</v>
      </c>
      <c r="BA132" s="19">
        <f>VLOOKUP($A:$A,'[3]данные ру ТС'!$A:$CZ,64,0)</f>
        <v>0</v>
      </c>
      <c r="BB132" s="19">
        <f>VLOOKUP($A:$A,'[3]данные ру ТС'!$A:$CZ,65,0)</f>
        <v>2021</v>
      </c>
      <c r="BC132" s="19">
        <f>VLOOKUP($A:$A,'[3]данные ру ТС'!$A:$CZ,78,0)</f>
        <v>176</v>
      </c>
      <c r="BD132" s="19">
        <f>VLOOKUP($A:$A,'[3]данные ру ТС'!$A:$CZ,83,0)</f>
        <v>1920</v>
      </c>
      <c r="BE132" s="19">
        <f>VLOOKUP($A:$A,'[3]данные ру ТС'!$A:$CZ,88,0)</f>
        <v>0</v>
      </c>
      <c r="BF132" s="19">
        <f>VLOOKUP($A:$A,'[3]данные ру ТС'!$A:$CZ,89,0)</f>
        <v>2096</v>
      </c>
      <c r="BG132" s="19">
        <f>VLOOKUP($A:$A,'[3]данные ру ТС'!$A:$FD,126,0)</f>
        <v>241</v>
      </c>
      <c r="BH132" s="19">
        <f>VLOOKUP($A:$A,'[3]данные ру ТС'!$A:$FD,127,0)</f>
        <v>1786</v>
      </c>
      <c r="BI132" s="19">
        <f>VLOOKUP($A:$A,'[3]данные ру ТС'!$A:$FD,128,0)</f>
        <v>0</v>
      </c>
      <c r="BJ132" s="19">
        <f>VLOOKUP($A:$A,'[3]данные ру ТС'!$A:$FD,129,0)</f>
        <v>2027</v>
      </c>
      <c r="BK132" s="19">
        <f>VLOOKUP($A:$A,'[3]данные ру ТС'!$A:$FD,142,0)</f>
        <v>406</v>
      </c>
      <c r="BL132" s="19">
        <f>VLOOKUP($A:$A,'[3]данные ру ТС'!$A:$FD,155,0)</f>
        <v>1646</v>
      </c>
      <c r="BM132" s="19">
        <f>VLOOKUP($A:$A,'[3]данные ру ТС'!$A:$FW,168,0)</f>
        <v>0</v>
      </c>
      <c r="BN132" s="19">
        <f>Таблица2[[#This Row],[ЛТС 2022 (факт)]]+Таблица2[[#This Row],[ПТС 2022 (факт)]]+Таблица2[[#This Row],[ГТС 2022 (факт)]]</f>
        <v>2052</v>
      </c>
      <c r="BO132" s="20">
        <f>VLOOKUP($A:$A,'[3]данные ру ФЛ'!$A:$DL,27,0)</f>
        <v>24206</v>
      </c>
      <c r="BP132" s="20">
        <f>VLOOKUP($A:$A,'[3]данные ру ФЛ'!$A:$DL,40,0)</f>
        <v>23933</v>
      </c>
      <c r="BQ132" s="20">
        <f>VLOOKUP($A:$A,'[3]данные ру ФЛ'!$A:$DL,53,0)</f>
        <v>21653</v>
      </c>
      <c r="BR132" s="20">
        <f>VLOOKUP($A:$A,'[3]данные ру ФЛ'!$A:$DL,74,0)</f>
        <v>9399</v>
      </c>
      <c r="BS132" s="20">
        <f>VLOOKUP($A:$A,'[3]данные ру ФЛ'!$A:$DL,95,0)</f>
        <v>13006</v>
      </c>
      <c r="BT132" s="20">
        <f>VLOOKUP($A:$A,'[3]данные ру ФЛ'!$A:$DL,116,0)</f>
        <v>18503</v>
      </c>
      <c r="BU132" s="21">
        <f>VLOOKUP($A:$A,'[3]данные ру Грузы'!$A:$CR,31,0)</f>
        <v>0</v>
      </c>
      <c r="BV132" s="21">
        <f>VLOOKUP($A:$A,'[3]данные ру Грузы'!$A:$CR,44,0)</f>
        <v>0</v>
      </c>
      <c r="BW132" s="21">
        <f>VLOOKUP($A:$A,'[3]данные ру Грузы'!$A:$CR,57,0)</f>
        <v>0</v>
      </c>
      <c r="BX132" s="21">
        <f>VLOOKUP($A:$A,'[3]данные ру Грузы'!$A:$CR,70,0)</f>
        <v>0</v>
      </c>
      <c r="BY132" s="21">
        <f>VLOOKUP($A:$A,'[3]данные ру Грузы'!$A:$CR,83,0)</f>
        <v>0</v>
      </c>
      <c r="BZ132" s="21">
        <f>VLOOKUP($A:$A,'[3]данные ру Грузы'!$A:$CR,96,0)</f>
        <v>0</v>
      </c>
      <c r="CA132" s="22" t="str">
        <f>VLOOKUP(A:A,[2]Данные_УА!$A:$BO,60,0)</f>
        <v>да</v>
      </c>
      <c r="CB132" s="23" t="str">
        <f>VLOOKUP(A:A,[2]Данные_УА!$A:$BO,61,0)</f>
        <v>нет</v>
      </c>
      <c r="CC132" s="23" t="str">
        <f>VLOOKUP(A:A,[2]Данные_УА!$A:$BO,62,0)</f>
        <v>нет</v>
      </c>
      <c r="CD132" s="23" t="str">
        <f>VLOOKUP(A:A,[2]Данные_УА!$A:$BO,63,0)</f>
        <v>нет</v>
      </c>
      <c r="CE132" s="23" t="str">
        <f>VLOOKUP(A:A,[2]Данные_УА!$A:$BO,64,0)</f>
        <v>нет</v>
      </c>
      <c r="CF132" s="23" t="str">
        <f>VLOOKUP(A:A,[2]Данные_УА!$A:$BO,65,0)</f>
        <v>нет</v>
      </c>
    </row>
    <row r="133" spans="1:84" s="12" customFormat="1" ht="11.25" x14ac:dyDescent="0.2">
      <c r="A133" s="12" t="s">
        <v>83</v>
      </c>
      <c r="B133" s="12" t="str">
        <f>VLOOKUP(A:A,[1]Перечень_ПП!$A:$X,3,0)</f>
        <v>Волгоградский</v>
      </c>
      <c r="C133" s="13" t="str">
        <f>VLOOKUP(A:A,[1]Перечень_ПП!$A:$X,4,0)</f>
        <v>АПП</v>
      </c>
      <c r="D133" s="13" t="str">
        <f>VLOOKUP(A:A,[1]Перечень_ПП!$A:$X,5,0)</f>
        <v>МАПП</v>
      </c>
      <c r="E133" s="12" t="str">
        <f>VLOOKUP(A:A,[1]Перечень_ПП!$A:$X,6,0)</f>
        <v>Караузек</v>
      </c>
      <c r="F133" s="12" t="str">
        <f>VLOOKUP(A:A,[1]Перечень_ПП!$A:$X,23,0)</f>
        <v>установлен</v>
      </c>
      <c r="G133" s="13" t="str">
        <f>VLOOKUP(A:A,[1]Перечень_ПП!$A:$X,21,0)</f>
        <v>да</v>
      </c>
      <c r="H133" s="13" t="s">
        <v>523</v>
      </c>
      <c r="I133" s="14" t="str">
        <f>VLOOKUP(A:A,[1]Перечень_ПП!$A:$X,22,0)</f>
        <v>функционирует</v>
      </c>
      <c r="J133" s="15" t="str">
        <f>VLOOKUP(A:A,[2]Данные_УА!$A:$BF,24,0)</f>
        <v>круглосуточно</v>
      </c>
      <c r="K133" s="13" t="str">
        <f>VLOOKUP(A:A,[1]Перечень_ПП!$A:$X,7,0)</f>
        <v>автомобильный</v>
      </c>
      <c r="L133" s="13" t="str">
        <f>VLOOKUP(A:A,[1]Перечень_ПП!$A:$X,8,0)</f>
        <v>не определен</v>
      </c>
      <c r="M133" s="13" t="str">
        <f>VLOOKUP(A:A,[1]Перечень_ПП!$A:$X,9,0)</f>
        <v>грузо-пассажирский</v>
      </c>
      <c r="N133" s="13" t="str">
        <f>VLOOKUP(A:A,[1]Перечень_ПП!$A:$X,10,0)</f>
        <v>постоянный</v>
      </c>
      <c r="O133" s="13" t="str">
        <f>VLOOKUP(A:A,[1]Перечень_ПП!$A:$X,11,0)</f>
        <v>многосторонний</v>
      </c>
      <c r="P133" s="13" t="str">
        <f>VLOOKUP(A:A,[1]Перечень_ПП!$A:$X,12,0)</f>
        <v>не определен</v>
      </c>
      <c r="Q133" s="13" t="str">
        <f>VLOOKUP(A:A,[1]Перечень_ПП!$A:$X,13,0)</f>
        <v>нет</v>
      </c>
      <c r="R133" s="13" t="str">
        <f>VLOOKUP(A:A,[1]Перечень_ПП!$A:$X,14,0)</f>
        <v>нет</v>
      </c>
      <c r="S133" s="13" t="str">
        <f>VLOOKUP(A:A,[1]Перечень_ПП!$A:$X,15,0)</f>
        <v>нет</v>
      </c>
      <c r="T133" s="13" t="str">
        <f>VLOOKUP(A:A,[1]Перечень_ПП!$A:$X,16,0)</f>
        <v>Республика Казахстан</v>
      </c>
      <c r="U133" s="12" t="str">
        <f>VLOOKUP(A:A,[1]Перечень_ПП!$A:$X,17,0)</f>
        <v>Курмангазы</v>
      </c>
      <c r="V133" s="13" t="str">
        <f>VLOOKUP(A:A,[1]Перечень_ПП!$A:$X,18,0)</f>
        <v>ЮФО</v>
      </c>
      <c r="W133" s="12" t="str">
        <f>VLOOKUP(A:A,[1]Перечень_ПП!$A:$X,19,0)</f>
        <v>Астраханская область</v>
      </c>
      <c r="X133" s="14" t="str">
        <f>VLOOKUP(A:A,[1]Перечень_ПП!$A:$X,20,0)</f>
        <v>Астраханская область, Красноярский район, 0,3 км восточнее с. Караозек, 53 км автомобильной дороги Б. Сентовка-Ватажное-граница Республики Казахстан</v>
      </c>
      <c r="Y133" s="14" t="str">
        <f>VLOOKUP(A:A,[2]ДОРОГИ!$A:$BX,24,0)</f>
        <v>региональная</v>
      </c>
      <c r="Z133" s="14" t="str">
        <f>VLOOKUP(A:A,[2]ДОРОГИ!$A:$BX,25,0)</f>
        <v>Астрахань - Красный Яр - граница Республики Казахстан; общегородская транзитная магистраль непрерывного движения км 11+800 - км 18+540</v>
      </c>
      <c r="AA133" s="16" t="str">
        <f>VLOOKUP($A:$A,'[3]данные ру Грузы'!$A:$CC,10,0)</f>
        <v>Группа А</v>
      </c>
      <c r="AB133" s="16">
        <f>VLOOKUP($A:$A,'[3]данные ру Грузы'!$A:$CC,11,0)</f>
        <v>89</v>
      </c>
      <c r="AC133" s="16" t="str">
        <f>VLOOKUP($A:$A,'[3]данные ру Грузы'!$A:$CC,13,0)</f>
        <v>Не является признаком отнесения к МТК</v>
      </c>
      <c r="AD133" s="16" t="str">
        <f>VLOOKUP($A:$A,'[3]данные ру Грузы'!$A:$CC,12,0)</f>
        <v>Не является признаком отнесения к МТК</v>
      </c>
      <c r="AE133" s="16">
        <f>VLOOKUP(A:A,[2]Данные_УА!$A:$BF,37,0)</f>
        <v>0</v>
      </c>
      <c r="AF133" s="16">
        <f>VLOOKUP(A:A,[2]Данные_УА!$A:$BF,41,0)</f>
        <v>0</v>
      </c>
      <c r="AG133" s="16">
        <f>VLOOKUP(A:A,[2]Данные_УА!$A:$BF,45,0)</f>
        <v>0</v>
      </c>
      <c r="AH133" s="16">
        <f>VLOOKUP(A:A,[2]Данные_УА!$A:$BF,49,0)</f>
        <v>0</v>
      </c>
      <c r="AI133" s="16">
        <f>VLOOKUP(A:A,[2]Данные_УА!$A:$BF,53,0)</f>
        <v>0</v>
      </c>
      <c r="AJ133" s="16">
        <f>VLOOKUP(A:A,[2]Данные_УА!$A:$BF,57,0)</f>
        <v>0</v>
      </c>
      <c r="AK133" s="17">
        <f>VLOOKUP(A:A,[2]Данные_УА!$A:$BF,38,0)</f>
        <v>0</v>
      </c>
      <c r="AL133" s="17">
        <f>VLOOKUP(A:A,[2]Данные_УА!$A:$BF,42,0)</f>
        <v>0</v>
      </c>
      <c r="AM133" s="17">
        <f>VLOOKUP(A:A,[2]Данные_УА!$A:$BF,46,0)</f>
        <v>0</v>
      </c>
      <c r="AN133" s="17">
        <f>VLOOKUP(A:A,[2]Данные_УА!$A:$BF,50,0)</f>
        <v>0</v>
      </c>
      <c r="AO133" s="17">
        <f>VLOOKUP(A:A,[2]Данные_УА!$A:$BF,54,0)</f>
        <v>0</v>
      </c>
      <c r="AP133" s="18">
        <f>VLOOKUP(A:A,[2]Данные_УА!$A:$BF,58,0)</f>
        <v>0</v>
      </c>
      <c r="AQ133" s="19">
        <f>VLOOKUP($A:$A,'[3]данные ру ТС'!$A:$CZ,22,0)</f>
        <v>80002</v>
      </c>
      <c r="AR133" s="19">
        <f>VLOOKUP($A:$A,'[3]данные ру ТС'!$A:$CZ,27,0)</f>
        <v>3621</v>
      </c>
      <c r="AS133" s="19">
        <f>VLOOKUP($A:$A,'[3]данные ру ТС'!$A:$CZ,32,0)</f>
        <v>195459</v>
      </c>
      <c r="AT133" s="19">
        <f>VLOOKUP($A:$A,'[3]данные ру ТС'!$A:$CZ,33,0)</f>
        <v>279082</v>
      </c>
      <c r="AU133" s="19">
        <f>VLOOKUP($A:$A,'[3]данные ру ТС'!$A:$CZ,38,0)</f>
        <v>86689</v>
      </c>
      <c r="AV133" s="19">
        <f>VLOOKUP($A:$A,'[3]данные ру ТС'!$A:$CZ,43,0)</f>
        <v>3396</v>
      </c>
      <c r="AW133" s="19">
        <f>VLOOKUP($A:$A,'[3]данные ру ТС'!$A:$CZ,48,0)</f>
        <v>177983</v>
      </c>
      <c r="AX133" s="19">
        <f>VLOOKUP($A:$A,'[3]данные ру ТС'!$A:$CZ,49,0)</f>
        <v>268068</v>
      </c>
      <c r="AY133" s="19">
        <f>VLOOKUP($A:$A,'[3]данные ру ТС'!$A:$CZ,54,0)</f>
        <v>95140</v>
      </c>
      <c r="AZ133" s="19">
        <f>VLOOKUP($A:$A,'[3]данные ру ТС'!$A:$CZ,59,0)</f>
        <v>2850</v>
      </c>
      <c r="BA133" s="19">
        <f>VLOOKUP($A:$A,'[3]данные ру ТС'!$A:$CZ,64,0)</f>
        <v>206377</v>
      </c>
      <c r="BB133" s="19">
        <f>VLOOKUP($A:$A,'[3]данные ру ТС'!$A:$CZ,65,0)</f>
        <v>304367</v>
      </c>
      <c r="BC133" s="19">
        <f>VLOOKUP($A:$A,'[3]данные ру ТС'!$A:$CZ,78,0)</f>
        <v>120938</v>
      </c>
      <c r="BD133" s="19">
        <f>VLOOKUP($A:$A,'[3]данные ру ТС'!$A:$CZ,83,0)</f>
        <v>430</v>
      </c>
      <c r="BE133" s="19">
        <f>VLOOKUP($A:$A,'[3]данные ру ТС'!$A:$CZ,88,0)</f>
        <v>44104</v>
      </c>
      <c r="BF133" s="19">
        <f>VLOOKUP($A:$A,'[3]данные ру ТС'!$A:$CZ,89,0)</f>
        <v>165472</v>
      </c>
      <c r="BG133" s="19">
        <f>VLOOKUP($A:$A,'[3]данные ру ТС'!$A:$FD,126,0)</f>
        <v>156458</v>
      </c>
      <c r="BH133" s="19">
        <f>VLOOKUP($A:$A,'[3]данные ру ТС'!$A:$FD,127,0)</f>
        <v>67</v>
      </c>
      <c r="BI133" s="19">
        <f>VLOOKUP($A:$A,'[3]данные ру ТС'!$A:$FD,128,0)</f>
        <v>25753</v>
      </c>
      <c r="BJ133" s="19">
        <f>VLOOKUP($A:$A,'[3]данные ру ТС'!$A:$FD,129,0)</f>
        <v>182278</v>
      </c>
      <c r="BK133" s="19">
        <f>VLOOKUP($A:$A,'[3]данные ру ТС'!$A:$FD,142,0)</f>
        <v>128438</v>
      </c>
      <c r="BL133" s="19">
        <f>VLOOKUP($A:$A,'[3]данные ру ТС'!$A:$FD,155,0)</f>
        <v>520</v>
      </c>
      <c r="BM133" s="19">
        <f>VLOOKUP($A:$A,'[3]данные ру ТС'!$A:$FW,168,0)</f>
        <v>104194</v>
      </c>
      <c r="BN133" s="19">
        <f>Таблица2[[#This Row],[ЛТС 2022 (факт)]]+Таблица2[[#This Row],[ПТС 2022 (факт)]]+Таблица2[[#This Row],[ГТС 2022 (факт)]]</f>
        <v>233152</v>
      </c>
      <c r="BO133" s="20">
        <f>VLOOKUP($A:$A,'[3]данные ру ФЛ'!$A:$DL,27,0)</f>
        <v>949673</v>
      </c>
      <c r="BP133" s="20">
        <f>VLOOKUP($A:$A,'[3]данные ру ФЛ'!$A:$DL,40,0)</f>
        <v>881180</v>
      </c>
      <c r="BQ133" s="20">
        <f>VLOOKUP($A:$A,'[3]данные ру ФЛ'!$A:$DL,53,0)</f>
        <v>933656</v>
      </c>
      <c r="BR133" s="20">
        <f>VLOOKUP($A:$A,'[3]данные ру ФЛ'!$A:$DL,74,0)</f>
        <v>297667</v>
      </c>
      <c r="BS133" s="20">
        <f>VLOOKUP($A:$A,'[3]данные ру ФЛ'!$A:$DL,95,0)</f>
        <v>254418</v>
      </c>
      <c r="BT133" s="20">
        <f>VLOOKUP($A:$A,'[3]данные ру ФЛ'!$A:$DL,116,0)</f>
        <v>507960</v>
      </c>
      <c r="BU133" s="21">
        <f>VLOOKUP($A:$A,'[3]данные ру Грузы'!$A:$CR,31,0)</f>
        <v>0</v>
      </c>
      <c r="BV133" s="21">
        <f>VLOOKUP($A:$A,'[3]данные ру Грузы'!$A:$CR,44,0)</f>
        <v>0</v>
      </c>
      <c r="BW133" s="21">
        <f>VLOOKUP($A:$A,'[3]данные ру Грузы'!$A:$CR,57,0)</f>
        <v>0</v>
      </c>
      <c r="BX133" s="21">
        <f>VLOOKUP($A:$A,'[3]данные ру Грузы'!$A:$CR,70,0)</f>
        <v>0</v>
      </c>
      <c r="BY133" s="21">
        <f>VLOOKUP($A:$A,'[3]данные ру Грузы'!$A:$CR,83,0)</f>
        <v>0</v>
      </c>
      <c r="BZ133" s="21">
        <f>VLOOKUP($A:$A,'[3]данные ру Грузы'!$A:$CR,96,0)</f>
        <v>0</v>
      </c>
      <c r="CA133" s="22" t="str">
        <f>VLOOKUP(A:A,[2]Данные_УА!$A:$BO,60,0)</f>
        <v>да</v>
      </c>
      <c r="CB133" s="23" t="str">
        <f>VLOOKUP(A:A,[2]Данные_УА!$A:$BO,61,0)</f>
        <v>нет</v>
      </c>
      <c r="CC133" s="23" t="str">
        <f>VLOOKUP(A:A,[2]Данные_УА!$A:$BO,62,0)</f>
        <v>нет</v>
      </c>
      <c r="CD133" s="23" t="str">
        <f>VLOOKUP(A:A,[2]Данные_УА!$A:$BO,63,0)</f>
        <v>нет</v>
      </c>
      <c r="CE133" s="23" t="str">
        <f>VLOOKUP(A:A,[2]Данные_УА!$A:$BO,64,0)</f>
        <v>нет</v>
      </c>
      <c r="CF133" s="23" t="str">
        <f>VLOOKUP(A:A,[2]Данные_УА!$A:$BO,65,0)</f>
        <v>нет</v>
      </c>
    </row>
    <row r="134" spans="1:84" s="12" customFormat="1" ht="11.25" x14ac:dyDescent="0.2">
      <c r="A134" s="12" t="s">
        <v>292</v>
      </c>
      <c r="B134" s="12" t="str">
        <f>VLOOKUP(A:A,[1]Перечень_ПП!$A:$X,3,0)</f>
        <v>Уральский</v>
      </c>
      <c r="C134" s="13" t="str">
        <f>VLOOKUP(A:A,[1]Перечень_ПП!$A:$X,4,0)</f>
        <v>ЖДПП</v>
      </c>
      <c r="D134" s="13" t="str">
        <f>VLOOKUP(A:A,[1]Перечень_ПП!$A:$X,5,0)</f>
        <v>ЖДПП</v>
      </c>
      <c r="E134" s="12" t="str">
        <f>VLOOKUP(A:A,[1]Перечень_ПП!$A:$X,6,0)</f>
        <v>Карталы (Аксу, Бускуль)</v>
      </c>
      <c r="F134" s="12" t="str">
        <f>VLOOKUP(A:A,[1]Перечень_ПП!$A:$X,23,0)</f>
        <v>установлен</v>
      </c>
      <c r="G134" s="13" t="str">
        <f>VLOOKUP(A:A,[1]Перечень_ПП!$A:$X,21,0)</f>
        <v>да</v>
      </c>
      <c r="H134" s="13" t="s">
        <v>524</v>
      </c>
      <c r="I134" s="14" t="str">
        <f>VLOOKUP(A:A,[1]Перечень_ПП!$A:$X,22,0)</f>
        <v>функционирует</v>
      </c>
      <c r="J134" s="15" t="str">
        <f>VLOOKUP(A:A,[2]Данные_УА!$A:$BF,24,0)</f>
        <v>круглосуточно</v>
      </c>
      <c r="K134" s="13" t="str">
        <f>VLOOKUP(A:A,[1]Перечень_ПП!$A:$X,7,0)</f>
        <v>железнодорожный</v>
      </c>
      <c r="L134" s="13" t="str">
        <f>VLOOKUP(A:A,[1]Перечень_ПП!$A:$X,8,0)</f>
        <v>не определен</v>
      </c>
      <c r="M134" s="13" t="str">
        <f>VLOOKUP(A:A,[1]Перечень_ПП!$A:$X,9,0)</f>
        <v>грузо-пассажирский</v>
      </c>
      <c r="N134" s="13" t="str">
        <f>VLOOKUP(A:A,[1]Перечень_ПП!$A:$X,10,0)</f>
        <v>постоянный</v>
      </c>
      <c r="O134" s="13" t="str">
        <f>VLOOKUP(A:A,[1]Перечень_ПП!$A:$X,11,0)</f>
        <v>многосторонний</v>
      </c>
      <c r="P134" s="13" t="str">
        <f>VLOOKUP(A:A,[1]Перечень_ПП!$A:$X,12,0)</f>
        <v>не определен</v>
      </c>
      <c r="Q134" s="13" t="str">
        <f>VLOOKUP(A:A,[1]Перечень_ПП!$A:$X,13,0)</f>
        <v>нет</v>
      </c>
      <c r="R134" s="13" t="str">
        <f>VLOOKUP(A:A,[1]Перечень_ПП!$A:$X,14,0)</f>
        <v>нет</v>
      </c>
      <c r="S134" s="13" t="str">
        <f>VLOOKUP(A:A,[1]Перечень_ПП!$A:$X,15,0)</f>
        <v>нет</v>
      </c>
      <c r="T134" s="13" t="str">
        <f>VLOOKUP(A:A,[1]Перечень_ПП!$A:$X,16,0)</f>
        <v>Республика Казахстан</v>
      </c>
      <c r="U134" s="12" t="str">
        <f>VLOOKUP(A:A,[1]Перечень_ПП!$A:$X,17,0)</f>
        <v>Аксу, Бускуль</v>
      </c>
      <c r="V134" s="13" t="str">
        <f>VLOOKUP(A:A,[1]Перечень_ПП!$A:$X,18,0)</f>
        <v>УФО</v>
      </c>
      <c r="W134" s="12" t="str">
        <f>VLOOKUP(A:A,[1]Перечень_ПП!$A:$X,19,0)</f>
        <v>Челябинская область</v>
      </c>
      <c r="X134" s="14" t="str">
        <f>VLOOKUP(A:A,[1]Перечень_ПП!$A:$X,20,0)</f>
        <v>Челябинская область, железнодорожная станция Карталы</v>
      </c>
      <c r="Y134" s="14">
        <f>VLOOKUP(A:A,[2]ДОРОГИ!$A:$BX,24,0)</f>
        <v>0</v>
      </c>
      <c r="Z134" s="14">
        <f>VLOOKUP(A:A,[2]ДОРОГИ!$A:$BX,25,0)</f>
        <v>0</v>
      </c>
      <c r="AA134" s="16" t="str">
        <f>VLOOKUP($A:$A,'[3]данные ру Грузы'!$A:$CC,10,0)</f>
        <v>Группа В</v>
      </c>
      <c r="AB134" s="16">
        <f>VLOOKUP($A:$A,'[3]данные ру Грузы'!$A:$CC,11,0)</f>
        <v>232</v>
      </c>
      <c r="AC134" s="16" t="str">
        <f>VLOOKUP($A:$A,'[3]данные ру Грузы'!$A:$CC,13,0)</f>
        <v>Не является признаком отнесения к МТК</v>
      </c>
      <c r="AD134" s="16" t="str">
        <f>VLOOKUP($A:$A,'[3]данные ру Грузы'!$A:$CC,12,0)</f>
        <v>Не является признаком отнесения к МТК</v>
      </c>
      <c r="AE134" s="16">
        <f>VLOOKUP(A:A,[2]Данные_УА!$A:$BF,37,0)</f>
        <v>0</v>
      </c>
      <c r="AF134" s="16">
        <f>VLOOKUP(A:A,[2]Данные_УА!$A:$BF,41,0)</f>
        <v>0</v>
      </c>
      <c r="AG134" s="16">
        <f>VLOOKUP(A:A,[2]Данные_УА!$A:$BF,45,0)</f>
        <v>0</v>
      </c>
      <c r="AH134" s="16">
        <f>VLOOKUP(A:A,[2]Данные_УА!$A:$BF,49,0)</f>
        <v>0</v>
      </c>
      <c r="AI134" s="16">
        <f>VLOOKUP(A:A,[2]Данные_УА!$A:$BF,53,0)</f>
        <v>0</v>
      </c>
      <c r="AJ134" s="16">
        <f>VLOOKUP(A:A,[2]Данные_УА!$A:$BF,57,0)</f>
        <v>0</v>
      </c>
      <c r="AK134" s="17">
        <f>VLOOKUP(A:A,[2]Данные_УА!$A:$BF,38,0)</f>
        <v>0</v>
      </c>
      <c r="AL134" s="17">
        <f>VLOOKUP(A:A,[2]Данные_УА!$A:$BF,42,0)</f>
        <v>0</v>
      </c>
      <c r="AM134" s="17">
        <f>VLOOKUP(A:A,[2]Данные_УА!$A:$BF,46,0)</f>
        <v>0</v>
      </c>
      <c r="AN134" s="17">
        <f>VLOOKUP(A:A,[2]Данные_УА!$A:$BF,50,0)</f>
        <v>0</v>
      </c>
      <c r="AO134" s="17">
        <f>VLOOKUP(A:A,[2]Данные_УА!$A:$BF,54,0)</f>
        <v>0</v>
      </c>
      <c r="AP134" s="18">
        <f>VLOOKUP(A:A,[2]Данные_УА!$A:$BF,58,0)</f>
        <v>0</v>
      </c>
      <c r="AQ134" s="19">
        <f>VLOOKUP($A:$A,'[3]данные ру ТС'!$A:$CZ,22,0)</f>
        <v>13192</v>
      </c>
      <c r="AR134" s="19">
        <f>VLOOKUP($A:$A,'[3]данные ру ТС'!$A:$CZ,27,0)</f>
        <v>522</v>
      </c>
      <c r="AS134" s="19">
        <f>VLOOKUP($A:$A,'[3]данные ру ТС'!$A:$CZ,32,0)</f>
        <v>0</v>
      </c>
      <c r="AT134" s="19">
        <f>VLOOKUP($A:$A,'[3]данные ру ТС'!$A:$CZ,33,0)</f>
        <v>13714</v>
      </c>
      <c r="AU134" s="19">
        <f>VLOOKUP($A:$A,'[3]данные ру ТС'!$A:$CZ,38,0)</f>
        <v>12203</v>
      </c>
      <c r="AV134" s="19">
        <f>VLOOKUP($A:$A,'[3]данные ру ТС'!$A:$CZ,43,0)</f>
        <v>521</v>
      </c>
      <c r="AW134" s="19">
        <f>VLOOKUP($A:$A,'[3]данные ру ТС'!$A:$CZ,48,0)</f>
        <v>0</v>
      </c>
      <c r="AX134" s="19">
        <f>VLOOKUP($A:$A,'[3]данные ру ТС'!$A:$CZ,49,0)</f>
        <v>12724</v>
      </c>
      <c r="AY134" s="19">
        <f>VLOOKUP($A:$A,'[3]данные ру ТС'!$A:$CZ,54,0)</f>
        <v>13879</v>
      </c>
      <c r="AZ134" s="19">
        <f>VLOOKUP($A:$A,'[3]данные ру ТС'!$A:$CZ,59,0)</f>
        <v>520</v>
      </c>
      <c r="BA134" s="19">
        <f>VLOOKUP($A:$A,'[3]данные ру ТС'!$A:$CZ,64,0)</f>
        <v>0</v>
      </c>
      <c r="BB134" s="19">
        <f>VLOOKUP($A:$A,'[3]данные ру ТС'!$A:$CZ,65,0)</f>
        <v>14399</v>
      </c>
      <c r="BC134" s="19">
        <f>VLOOKUP($A:$A,'[3]данные ру ТС'!$A:$CZ,78,0)</f>
        <v>14189</v>
      </c>
      <c r="BD134" s="19">
        <f>VLOOKUP($A:$A,'[3]данные ру ТС'!$A:$CZ,83,0)</f>
        <v>110</v>
      </c>
      <c r="BE134" s="19">
        <f>VLOOKUP($A:$A,'[3]данные ру ТС'!$A:$CZ,88,0)</f>
        <v>0</v>
      </c>
      <c r="BF134" s="19">
        <f>VLOOKUP($A:$A,'[3]данные ру ТС'!$A:$CZ,89,0)</f>
        <v>14299</v>
      </c>
      <c r="BG134" s="19">
        <f>VLOOKUP($A:$A,'[3]данные ру ТС'!$A:$FD,126,0)</f>
        <v>14878</v>
      </c>
      <c r="BH134" s="19">
        <f>VLOOKUP($A:$A,'[3]данные ру ТС'!$A:$FD,127,0)</f>
        <v>0</v>
      </c>
      <c r="BI134" s="19">
        <f>VLOOKUP($A:$A,'[3]данные ру ТС'!$A:$FD,128,0)</f>
        <v>0</v>
      </c>
      <c r="BJ134" s="19">
        <f>VLOOKUP($A:$A,'[3]данные ру ТС'!$A:$FD,129,0)</f>
        <v>14878</v>
      </c>
      <c r="BK134" s="19">
        <f>VLOOKUP($A:$A,'[3]данные ру ТС'!$A:$FD,142,0)</f>
        <v>13046</v>
      </c>
      <c r="BL134" s="19">
        <f>VLOOKUP($A:$A,'[3]данные ру ТС'!$A:$FD,155,0)</f>
        <v>0</v>
      </c>
      <c r="BM134" s="19">
        <f>VLOOKUP($A:$A,'[3]данные ру ТС'!$A:$FW,168,0)</f>
        <v>0</v>
      </c>
      <c r="BN134" s="19">
        <f>Таблица2[[#This Row],[ЛТС 2022 (факт)]]+Таблица2[[#This Row],[ПТС 2022 (факт)]]+Таблица2[[#This Row],[ГТС 2022 (факт)]]</f>
        <v>13046</v>
      </c>
      <c r="BO134" s="20">
        <f>VLOOKUP($A:$A,'[3]данные ру ФЛ'!$A:$DL,27,0)</f>
        <v>60784</v>
      </c>
      <c r="BP134" s="20">
        <f>VLOOKUP($A:$A,'[3]данные ру ФЛ'!$A:$DL,40,0)</f>
        <v>62068</v>
      </c>
      <c r="BQ134" s="20">
        <f>VLOOKUP($A:$A,'[3]данные ру ФЛ'!$A:$DL,53,0)</f>
        <v>63883</v>
      </c>
      <c r="BR134" s="20">
        <f>VLOOKUP($A:$A,'[3]данные ру ФЛ'!$A:$DL,74,0)</f>
        <v>41555</v>
      </c>
      <c r="BS134" s="20">
        <f>VLOOKUP($A:$A,'[3]данные ру ФЛ'!$A:$DL,95,0)</f>
        <v>38401</v>
      </c>
      <c r="BT134" s="20">
        <f>VLOOKUP($A:$A,'[3]данные ру ФЛ'!$A:$DL,116,0)</f>
        <v>34885</v>
      </c>
      <c r="BU134" s="21">
        <f>VLOOKUP($A:$A,'[3]данные ру Грузы'!$A:$CR,31,0)</f>
        <v>0</v>
      </c>
      <c r="BV134" s="21">
        <f>VLOOKUP($A:$A,'[3]данные ру Грузы'!$A:$CR,44,0)</f>
        <v>0</v>
      </c>
      <c r="BW134" s="21">
        <f>VLOOKUP($A:$A,'[3]данные ру Грузы'!$A:$CR,57,0)</f>
        <v>0</v>
      </c>
      <c r="BX134" s="21">
        <f>VLOOKUP($A:$A,'[3]данные ру Грузы'!$A:$CR,70,0)</f>
        <v>0</v>
      </c>
      <c r="BY134" s="21">
        <f>VLOOKUP($A:$A,'[3]данные ру Грузы'!$A:$CR,83,0)</f>
        <v>0</v>
      </c>
      <c r="BZ134" s="21">
        <f>VLOOKUP($A:$A,'[3]данные ру Грузы'!$A:$CR,96,0)</f>
        <v>0</v>
      </c>
      <c r="CA134" s="22" t="str">
        <f>VLOOKUP(A:A,[2]Данные_УА!$A:$BO,60,0)</f>
        <v>да</v>
      </c>
      <c r="CB134" s="23" t="str">
        <f>VLOOKUP(A:A,[2]Данные_УА!$A:$BO,61,0)</f>
        <v>нет</v>
      </c>
      <c r="CC134" s="23" t="str">
        <f>VLOOKUP(A:A,[2]Данные_УА!$A:$BO,62,0)</f>
        <v>нет</v>
      </c>
      <c r="CD134" s="23" t="str">
        <f>VLOOKUP(A:A,[2]Данные_УА!$A:$BO,63,0)</f>
        <v>нет</v>
      </c>
      <c r="CE134" s="23" t="str">
        <f>VLOOKUP(A:A,[2]Данные_УА!$A:$BO,64,0)</f>
        <v>нет</v>
      </c>
      <c r="CF134" s="23" t="str">
        <f>VLOOKUP(A:A,[2]Данные_УА!$A:$BO,65,0)</f>
        <v>нет</v>
      </c>
    </row>
    <row r="135" spans="1:84" s="12" customFormat="1" ht="11.25" x14ac:dyDescent="0.2">
      <c r="A135" s="12" t="s">
        <v>293</v>
      </c>
      <c r="B135" s="12" t="str">
        <f>VLOOKUP(A:A,[1]Перечень_ПП!$A:$X,3,0)</f>
        <v>Уральский</v>
      </c>
      <c r="C135" s="13" t="str">
        <f>VLOOKUP(A:A,[1]Перечень_ПП!$A:$X,4,0)</f>
        <v>ЖДПП</v>
      </c>
      <c r="D135" s="13" t="str">
        <f>VLOOKUP(A:A,[1]Перечень_ПП!$A:$X,5,0)</f>
        <v>ЖДПП</v>
      </c>
      <c r="E135" s="12" t="str">
        <f>VLOOKUP(A:A,[1]Перечень_ПП!$A:$X,6,0)</f>
        <v>Кварцитный</v>
      </c>
      <c r="F135" s="12" t="str">
        <f>VLOOKUP(A:A,[1]Перечень_ПП!$A:$X,23,0)</f>
        <v>установлен</v>
      </c>
      <c r="G135" s="13" t="str">
        <f>VLOOKUP(A:A,[1]Перечень_ПП!$A:$X,21,0)</f>
        <v>нет</v>
      </c>
      <c r="H135" s="13" t="s">
        <v>524</v>
      </c>
      <c r="I135" s="14" t="str">
        <f>VLOOKUP(A:A,[1]Перечень_ПП!$A:$X,22,0)</f>
        <v>Установлен в 2020 году. Будет открыт после проведения мероприятий по обустройству за счет внебюджетных источников финансирования</v>
      </c>
      <c r="J135" s="15" t="str">
        <f>VLOOKUP(A:A,[2]Данные_УА!$A:$BF,24,0)</f>
        <v>не определен</v>
      </c>
      <c r="K135" s="13" t="str">
        <f>VLOOKUP(A:A,[1]Перечень_ПП!$A:$X,7,0)</f>
        <v>железнодорожный</v>
      </c>
      <c r="L135" s="13" t="str">
        <f>VLOOKUP(A:A,[1]Перечень_ПП!$A:$X,8,0)</f>
        <v>не определен</v>
      </c>
      <c r="M135" s="13" t="str">
        <f>VLOOKUP(A:A,[1]Перечень_ПП!$A:$X,9,0)</f>
        <v>грузовой</v>
      </c>
      <c r="N135" s="13" t="str">
        <f>VLOOKUP(A:A,[1]Перечень_ПП!$A:$X,10,0)</f>
        <v>работающий на нерегулярной основе</v>
      </c>
      <c r="O135" s="13" t="str">
        <f>VLOOKUP(A:A,[1]Перечень_ПП!$A:$X,11,0)</f>
        <v>двусторонний</v>
      </c>
      <c r="P135" s="13" t="str">
        <f>VLOOKUP(A:A,[1]Перечень_ПП!$A:$X,12,0)</f>
        <v>не определен</v>
      </c>
      <c r="Q135" s="13" t="str">
        <f>VLOOKUP(A:A,[1]Перечень_ПП!$A:$X,13,0)</f>
        <v>нет</v>
      </c>
      <c r="R135" s="13" t="str">
        <f>VLOOKUP(A:A,[1]Перечень_ПП!$A:$X,14,0)</f>
        <v>нет</v>
      </c>
      <c r="S135" s="13" t="str">
        <f>VLOOKUP(A:A,[1]Перечень_ПП!$A:$X,15,0)</f>
        <v>нет</v>
      </c>
      <c r="T135" s="13" t="str">
        <f>VLOOKUP(A:A,[1]Перечень_ПП!$A:$X,16,0)</f>
        <v>Республика Казахстан</v>
      </c>
      <c r="U135" s="12" t="str">
        <f>VLOOKUP(A:A,[1]Перечень_ПП!$A:$X,17,0)</f>
        <v>Кайрак</v>
      </c>
      <c r="V135" s="13" t="str">
        <f>VLOOKUP(A:A,[1]Перечень_ПП!$A:$X,18,0)</f>
        <v>УФО</v>
      </c>
      <c r="W135" s="12" t="str">
        <f>VLOOKUP(A:A,[1]Перечень_ПП!$A:$X,19,0)</f>
        <v>Челябинская область</v>
      </c>
      <c r="X135" s="14" t="str">
        <f>VLOOKUP(A:A,[1]Перечень_ПП!$A:$X,20,0)</f>
        <v>не определен</v>
      </c>
      <c r="Y135" s="14">
        <f>VLOOKUP(A:A,[2]ДОРОГИ!$A:$BX,24,0)</f>
        <v>0</v>
      </c>
      <c r="Z135" s="14">
        <f>VLOOKUP(A:A,[2]ДОРОГИ!$A:$BX,25,0)</f>
        <v>0</v>
      </c>
      <c r="AA135" s="16" t="str">
        <f>VLOOKUP($A:$A,'[3]данные ру Грузы'!$A:$CC,10,0)</f>
        <v>не определена</v>
      </c>
      <c r="AB135" s="16">
        <f>VLOOKUP($A:$A,'[3]данные ру Грузы'!$A:$CC,11,0)</f>
        <v>0</v>
      </c>
      <c r="AC135" s="16" t="str">
        <f>VLOOKUP($A:$A,'[3]данные ру Грузы'!$A:$CC,13,0)</f>
        <v>Не является признаком отнесения к МТК</v>
      </c>
      <c r="AD135" s="16" t="str">
        <f>VLOOKUP($A:$A,'[3]данные ру Грузы'!$A:$CC,12,0)</f>
        <v>Не является признаком отнесения к МТК</v>
      </c>
      <c r="AE135" s="16">
        <f>VLOOKUP(A:A,[2]Данные_УА!$A:$BF,37,0)</f>
        <v>0</v>
      </c>
      <c r="AF135" s="16">
        <f>VLOOKUP(A:A,[2]Данные_УА!$A:$BF,41,0)</f>
        <v>0</v>
      </c>
      <c r="AG135" s="16">
        <f>VLOOKUP(A:A,[2]Данные_УА!$A:$BF,45,0)</f>
        <v>0</v>
      </c>
      <c r="AH135" s="16">
        <f>VLOOKUP(A:A,[2]Данные_УА!$A:$BF,49,0)</f>
        <v>0</v>
      </c>
      <c r="AI135" s="16">
        <f>VLOOKUP(A:A,[2]Данные_УА!$A:$BF,53,0)</f>
        <v>0</v>
      </c>
      <c r="AJ135" s="16">
        <f>VLOOKUP(A:A,[2]Данные_УА!$A:$BF,57,0)</f>
        <v>0</v>
      </c>
      <c r="AK135" s="17">
        <f>VLOOKUP(A:A,[2]Данные_УА!$A:$BF,38,0)</f>
        <v>0</v>
      </c>
      <c r="AL135" s="17">
        <f>VLOOKUP(A:A,[2]Данные_УА!$A:$BF,42,0)</f>
        <v>0</v>
      </c>
      <c r="AM135" s="17">
        <f>VLOOKUP(A:A,[2]Данные_УА!$A:$BF,46,0)</f>
        <v>0</v>
      </c>
      <c r="AN135" s="17">
        <f>VLOOKUP(A:A,[2]Данные_УА!$A:$BF,50,0)</f>
        <v>0</v>
      </c>
      <c r="AO135" s="17">
        <f>VLOOKUP(A:A,[2]Данные_УА!$A:$BF,54,0)</f>
        <v>0</v>
      </c>
      <c r="AP135" s="18">
        <f>VLOOKUP(A:A,[2]Данные_УА!$A:$BF,58,0)</f>
        <v>0</v>
      </c>
      <c r="AQ135" s="19">
        <f>VLOOKUP($A:$A,'[3]данные ру ТС'!$A:$CZ,22,0)</f>
        <v>0</v>
      </c>
      <c r="AR135" s="19">
        <f>VLOOKUP($A:$A,'[3]данные ру ТС'!$A:$CZ,27,0)</f>
        <v>0</v>
      </c>
      <c r="AS135" s="19">
        <f>VLOOKUP($A:$A,'[3]данные ру ТС'!$A:$CZ,32,0)</f>
        <v>0</v>
      </c>
      <c r="AT135" s="19">
        <f>VLOOKUP($A:$A,'[3]данные ру ТС'!$A:$CZ,33,0)</f>
        <v>0</v>
      </c>
      <c r="AU135" s="19">
        <f>VLOOKUP($A:$A,'[3]данные ру ТС'!$A:$CZ,38,0)</f>
        <v>0</v>
      </c>
      <c r="AV135" s="19">
        <f>VLOOKUP($A:$A,'[3]данные ру ТС'!$A:$CZ,43,0)</f>
        <v>0</v>
      </c>
      <c r="AW135" s="19">
        <f>VLOOKUP($A:$A,'[3]данные ру ТС'!$A:$CZ,48,0)</f>
        <v>0</v>
      </c>
      <c r="AX135" s="19">
        <f>VLOOKUP($A:$A,'[3]данные ру ТС'!$A:$CZ,49,0)</f>
        <v>0</v>
      </c>
      <c r="AY135" s="19">
        <f>VLOOKUP($A:$A,'[3]данные ру ТС'!$A:$CZ,54,0)</f>
        <v>0</v>
      </c>
      <c r="AZ135" s="19">
        <f>VLOOKUP($A:$A,'[3]данные ру ТС'!$A:$CZ,59,0)</f>
        <v>0</v>
      </c>
      <c r="BA135" s="19">
        <f>VLOOKUP($A:$A,'[3]данные ру ТС'!$A:$CZ,64,0)</f>
        <v>0</v>
      </c>
      <c r="BB135" s="19">
        <f>VLOOKUP($A:$A,'[3]данные ру ТС'!$A:$CZ,65,0)</f>
        <v>0</v>
      </c>
      <c r="BC135" s="19">
        <f>VLOOKUP($A:$A,'[3]данные ру ТС'!$A:$CZ,78,0)</f>
        <v>0</v>
      </c>
      <c r="BD135" s="19">
        <f>VLOOKUP($A:$A,'[3]данные ру ТС'!$A:$CZ,83,0)</f>
        <v>0</v>
      </c>
      <c r="BE135" s="19">
        <f>VLOOKUP($A:$A,'[3]данные ру ТС'!$A:$CZ,88,0)</f>
        <v>0</v>
      </c>
      <c r="BF135" s="19">
        <f>VLOOKUP($A:$A,'[3]данные ру ТС'!$A:$CZ,89,0)</f>
        <v>0</v>
      </c>
      <c r="BG135" s="19">
        <f>VLOOKUP($A:$A,'[3]данные ру ТС'!$A:$FD,126,0)</f>
        <v>0</v>
      </c>
      <c r="BH135" s="19">
        <f>VLOOKUP($A:$A,'[3]данные ру ТС'!$A:$FD,127,0)</f>
        <v>0</v>
      </c>
      <c r="BI135" s="19">
        <f>VLOOKUP($A:$A,'[3]данные ру ТС'!$A:$FD,128,0)</f>
        <v>0</v>
      </c>
      <c r="BJ135" s="19">
        <f>VLOOKUP($A:$A,'[3]данные ру ТС'!$A:$FD,129,0)</f>
        <v>0</v>
      </c>
      <c r="BK135" s="19">
        <f>VLOOKUP($A:$A,'[3]данные ру ТС'!$A:$FD,142,0)</f>
        <v>0</v>
      </c>
      <c r="BL135" s="19">
        <f>VLOOKUP($A:$A,'[3]данные ру ТС'!$A:$FD,155,0)</f>
        <v>0</v>
      </c>
      <c r="BM135" s="19">
        <f>VLOOKUP($A:$A,'[3]данные ру ТС'!$A:$FW,168,0)</f>
        <v>0</v>
      </c>
      <c r="BN135" s="19">
        <f>Таблица2[[#This Row],[ЛТС 2022 (факт)]]+Таблица2[[#This Row],[ПТС 2022 (факт)]]+Таблица2[[#This Row],[ГТС 2022 (факт)]]</f>
        <v>0</v>
      </c>
      <c r="BO135" s="20">
        <f>VLOOKUP($A:$A,'[3]данные ру ФЛ'!$A:$DL,27,0)</f>
        <v>0</v>
      </c>
      <c r="BP135" s="20">
        <f>VLOOKUP($A:$A,'[3]данные ру ФЛ'!$A:$DL,40,0)</f>
        <v>0</v>
      </c>
      <c r="BQ135" s="20">
        <f>VLOOKUP($A:$A,'[3]данные ру ФЛ'!$A:$DL,53,0)</f>
        <v>0</v>
      </c>
      <c r="BR135" s="20">
        <f>VLOOKUP($A:$A,'[3]данные ру ФЛ'!$A:$DL,74,0)</f>
        <v>0</v>
      </c>
      <c r="BS135" s="20">
        <f>VLOOKUP($A:$A,'[3]данные ру ФЛ'!$A:$DL,95,0)</f>
        <v>0</v>
      </c>
      <c r="BT135" s="20">
        <f>VLOOKUP($A:$A,'[3]данные ру ФЛ'!$A:$DL,116,0)</f>
        <v>0</v>
      </c>
      <c r="BU135" s="21">
        <f>VLOOKUP($A:$A,'[3]данные ру Грузы'!$A:$CR,31,0)</f>
        <v>0</v>
      </c>
      <c r="BV135" s="21">
        <f>VLOOKUP($A:$A,'[3]данные ру Грузы'!$A:$CR,44,0)</f>
        <v>0</v>
      </c>
      <c r="BW135" s="21">
        <f>VLOOKUP($A:$A,'[3]данные ру Грузы'!$A:$CR,57,0)</f>
        <v>0</v>
      </c>
      <c r="BX135" s="21">
        <f>VLOOKUP($A:$A,'[3]данные ру Грузы'!$A:$CR,70,0)</f>
        <v>0</v>
      </c>
      <c r="BY135" s="21">
        <f>VLOOKUP($A:$A,'[3]данные ру Грузы'!$A:$CR,83,0)</f>
        <v>0</v>
      </c>
      <c r="BZ135" s="21">
        <f>VLOOKUP($A:$A,'[3]данные ру Грузы'!$A:$CR,96,0)</f>
        <v>0</v>
      </c>
      <c r="CA135" s="22" t="str">
        <f>VLOOKUP(A:A,[2]Данные_УА!$A:$BO,60,0)</f>
        <v>нет</v>
      </c>
      <c r="CB135" s="23" t="str">
        <f>VLOOKUP(A:A,[2]Данные_УА!$A:$BO,61,0)</f>
        <v>нет</v>
      </c>
      <c r="CC135" s="23" t="str">
        <f>VLOOKUP(A:A,[2]Данные_УА!$A:$BO,62,0)</f>
        <v>нет</v>
      </c>
      <c r="CD135" s="23" t="str">
        <f>VLOOKUP(A:A,[2]Данные_УА!$A:$BO,63,0)</f>
        <v>нет</v>
      </c>
      <c r="CE135" s="23" t="str">
        <f>VLOOKUP(A:A,[2]Данные_УА!$A:$BO,64,0)</f>
        <v>нет</v>
      </c>
      <c r="CF135" s="23" t="str">
        <f>VLOOKUP(A:A,[2]Данные_УА!$A:$BO,65,0)</f>
        <v>нет</v>
      </c>
    </row>
    <row r="136" spans="1:84" s="12" customFormat="1" ht="11.25" x14ac:dyDescent="0.2">
      <c r="A136" s="12" t="s">
        <v>180</v>
      </c>
      <c r="B136" s="12" t="str">
        <f>VLOOKUP(A:A,[1]Перечень_ПП!$A:$X,3,0)</f>
        <v>Новосибирский</v>
      </c>
      <c r="C136" s="13" t="str">
        <f>VLOOKUP(A:A,[1]Перечень_ПП!$A:$X,4,0)</f>
        <v>ВПП</v>
      </c>
      <c r="D136" s="13" t="str">
        <f>VLOOKUP(A:A,[1]Перечень_ПП!$A:$X,5,0)</f>
        <v>ВПП</v>
      </c>
      <c r="E136" s="12" t="str">
        <f>VLOOKUP(A:A,[1]Перечень_ПП!$A:$X,6,0)</f>
        <v>Кемерово</v>
      </c>
      <c r="F136" s="12" t="str">
        <f>VLOOKUP(A:A,[1]Перечень_ПП!$A:$X,23,0)</f>
        <v>установлен</v>
      </c>
      <c r="G136" s="13" t="str">
        <f>VLOOKUP(A:A,[1]Перечень_ПП!$A:$X,21,0)</f>
        <v>да</v>
      </c>
      <c r="H136" s="13" t="s">
        <v>524</v>
      </c>
      <c r="I136" s="14" t="str">
        <f>VLOOKUP(A:A,[1]Перечень_ПП!$A:$X,22,0)</f>
        <v>функционирует</v>
      </c>
      <c r="J136" s="15" t="str">
        <f>VLOOKUP(A:A,[2]Данные_УА!$A:$BF,24,0)</f>
        <v>круглосуточно</v>
      </c>
      <c r="K136" s="13" t="str">
        <f>VLOOKUP(A:A,[1]Перечень_ПП!$A:$X,7,0)</f>
        <v>воздушный</v>
      </c>
      <c r="L136" s="13" t="str">
        <f>VLOOKUP(A:A,[1]Перечень_ПП!$A:$X,8,0)</f>
        <v>не определен</v>
      </c>
      <c r="M136" s="13" t="str">
        <f>VLOOKUP(A:A,[1]Перечень_ПП!$A:$X,9,0)</f>
        <v>грузо-пассажирский</v>
      </c>
      <c r="N136" s="13" t="str">
        <f>VLOOKUP(A:A,[1]Перечень_ПП!$A:$X,10,0)</f>
        <v>постоянный</v>
      </c>
      <c r="O136" s="13" t="str">
        <f>VLOOKUP(A:A,[1]Перечень_ПП!$A:$X,11,0)</f>
        <v>многосторонний</v>
      </c>
      <c r="P136" s="13" t="str">
        <f>VLOOKUP(A:A,[1]Перечень_ПП!$A:$X,12,0)</f>
        <v>не определен</v>
      </c>
      <c r="Q136" s="13" t="str">
        <f>VLOOKUP(A:A,[1]Перечень_ПП!$A:$X,13,0)</f>
        <v>нет</v>
      </c>
      <c r="R136" s="13" t="str">
        <f>VLOOKUP(A:A,[1]Перечень_ПП!$A:$X,14,0)</f>
        <v>нет</v>
      </c>
      <c r="S136" s="13" t="str">
        <f>VLOOKUP(A:A,[1]Перечень_ПП!$A:$X,15,0)</f>
        <v>нет</v>
      </c>
      <c r="T136" s="13" t="str">
        <f>VLOOKUP(A:A,[1]Перечень_ПП!$A:$X,16,0)</f>
        <v>не применимо</v>
      </c>
      <c r="U136" s="12" t="str">
        <f>VLOOKUP(A:A,[1]Перечень_ПП!$A:$X,17,0)</f>
        <v>не применимо</v>
      </c>
      <c r="V136" s="13" t="str">
        <f>VLOOKUP(A:A,[1]Перечень_ПП!$A:$X,18,0)</f>
        <v>СФО</v>
      </c>
      <c r="W136" s="12" t="str">
        <f>VLOOKUP(A:A,[1]Перечень_ПП!$A:$X,19,0)</f>
        <v>Кемеровская область</v>
      </c>
      <c r="X136" s="14" t="str">
        <f>VLOOKUP(A:A,[1]Перечень_ПП!$A:$X,20,0)</f>
        <v>г. Кемерово, Аэропорт</v>
      </c>
      <c r="Y136" s="14">
        <f>VLOOKUP(A:A,[2]ДОРОГИ!$A:$BX,24,0)</f>
        <v>0</v>
      </c>
      <c r="Z136" s="14">
        <f>VLOOKUP(A:A,[2]ДОРОГИ!$A:$BX,25,0)</f>
        <v>0</v>
      </c>
      <c r="AA136" s="16" t="str">
        <f>VLOOKUP($A:$A,'[3]данные ру Грузы'!$A:$CC,10,0)</f>
        <v>Группа С</v>
      </c>
      <c r="AB136" s="16">
        <f>VLOOKUP($A:$A,'[3]данные ру Грузы'!$A:$CC,11,0)</f>
        <v>261</v>
      </c>
      <c r="AC136" s="16" t="str">
        <f>VLOOKUP($A:$A,'[3]данные ру Грузы'!$A:$CC,13,0)</f>
        <v>Не является признаком отнесения к МТК</v>
      </c>
      <c r="AD136" s="16" t="str">
        <f>VLOOKUP($A:$A,'[3]данные ру Грузы'!$A:$CC,12,0)</f>
        <v>Не является признаком отнесения к МТК</v>
      </c>
      <c r="AE136" s="16">
        <f>VLOOKUP(A:A,[2]Данные_УА!$A:$BF,37,0)</f>
        <v>0</v>
      </c>
      <c r="AF136" s="16">
        <f>VLOOKUP(A:A,[2]Данные_УА!$A:$BF,41,0)</f>
        <v>0</v>
      </c>
      <c r="AG136" s="16">
        <f>VLOOKUP(A:A,[2]Данные_УА!$A:$BF,45,0)</f>
        <v>0</v>
      </c>
      <c r="AH136" s="16">
        <f>VLOOKUP(A:A,[2]Данные_УА!$A:$BF,49,0)</f>
        <v>0</v>
      </c>
      <c r="AI136" s="16">
        <f>VLOOKUP(A:A,[2]Данные_УА!$A:$BF,53,0)</f>
        <v>1920</v>
      </c>
      <c r="AJ136" s="16">
        <f>VLOOKUP(A:A,[2]Данные_УА!$A:$BF,57,0)</f>
        <v>0</v>
      </c>
      <c r="AK136" s="17">
        <f>VLOOKUP(A:A,[2]Данные_УА!$A:$BF,38,0)</f>
        <v>0</v>
      </c>
      <c r="AL136" s="17">
        <f>VLOOKUP(A:A,[2]Данные_УА!$A:$BF,42,0)</f>
        <v>0</v>
      </c>
      <c r="AM136" s="17">
        <f>VLOOKUP(A:A,[2]Данные_УА!$A:$BF,46,0)</f>
        <v>0</v>
      </c>
      <c r="AN136" s="17">
        <f>VLOOKUP(A:A,[2]Данные_УА!$A:$BF,50,0)</f>
        <v>0</v>
      </c>
      <c r="AO136" s="17">
        <f>VLOOKUP(A:A,[2]Данные_УА!$A:$BF,54,0)</f>
        <v>700800</v>
      </c>
      <c r="AP136" s="18">
        <f>VLOOKUP(A:A,[2]Данные_УА!$A:$BF,58,0)</f>
        <v>0</v>
      </c>
      <c r="AQ136" s="19">
        <f>VLOOKUP($A:$A,'[3]данные ру ТС'!$A:$CZ,22,0)</f>
        <v>9</v>
      </c>
      <c r="AR136" s="19">
        <f>VLOOKUP($A:$A,'[3]данные ру ТС'!$A:$CZ,27,0)</f>
        <v>573</v>
      </c>
      <c r="AS136" s="19">
        <f>VLOOKUP($A:$A,'[3]данные ру ТС'!$A:$CZ,32,0)</f>
        <v>0</v>
      </c>
      <c r="AT136" s="19">
        <f>VLOOKUP($A:$A,'[3]данные ру ТС'!$A:$CZ,33,0)</f>
        <v>582</v>
      </c>
      <c r="AU136" s="19">
        <f>VLOOKUP($A:$A,'[3]данные ру ТС'!$A:$CZ,38,0)</f>
        <v>2</v>
      </c>
      <c r="AV136" s="19">
        <f>VLOOKUP($A:$A,'[3]данные ру ТС'!$A:$CZ,43,0)</f>
        <v>698</v>
      </c>
      <c r="AW136" s="19">
        <f>VLOOKUP($A:$A,'[3]данные ру ТС'!$A:$CZ,48,0)</f>
        <v>0</v>
      </c>
      <c r="AX136" s="19">
        <f>VLOOKUP($A:$A,'[3]данные ру ТС'!$A:$CZ,49,0)</f>
        <v>700</v>
      </c>
      <c r="AY136" s="19">
        <f>VLOOKUP($A:$A,'[3]данные ру ТС'!$A:$CZ,54,0)</f>
        <v>2</v>
      </c>
      <c r="AZ136" s="19">
        <f>VLOOKUP($A:$A,'[3]данные ру ТС'!$A:$CZ,59,0)</f>
        <v>745</v>
      </c>
      <c r="BA136" s="19">
        <f>VLOOKUP($A:$A,'[3]данные ру ТС'!$A:$CZ,64,0)</f>
        <v>0</v>
      </c>
      <c r="BB136" s="19">
        <f>VLOOKUP($A:$A,'[3]данные ру ТС'!$A:$CZ,65,0)</f>
        <v>747</v>
      </c>
      <c r="BC136" s="19">
        <f>VLOOKUP($A:$A,'[3]данные ру ТС'!$A:$CZ,78,0)</f>
        <v>0</v>
      </c>
      <c r="BD136" s="19">
        <f>VLOOKUP($A:$A,'[3]данные ру ТС'!$A:$CZ,83,0)</f>
        <v>133</v>
      </c>
      <c r="BE136" s="19">
        <f>VLOOKUP($A:$A,'[3]данные ру ТС'!$A:$CZ,88,0)</f>
        <v>0</v>
      </c>
      <c r="BF136" s="19">
        <f>VLOOKUP($A:$A,'[3]данные ру ТС'!$A:$CZ,89,0)</f>
        <v>133</v>
      </c>
      <c r="BG136" s="19">
        <f>VLOOKUP($A:$A,'[3]данные ру ТС'!$A:$FD,126,0)</f>
        <v>9</v>
      </c>
      <c r="BH136" s="19">
        <f>VLOOKUP($A:$A,'[3]данные ру ТС'!$A:$FD,127,0)</f>
        <v>621</v>
      </c>
      <c r="BI136" s="19">
        <f>VLOOKUP($A:$A,'[3]данные ру ТС'!$A:$FD,128,0)</f>
        <v>0</v>
      </c>
      <c r="BJ136" s="19">
        <f>VLOOKUP($A:$A,'[3]данные ру ТС'!$A:$FD,129,0)</f>
        <v>630</v>
      </c>
      <c r="BK136" s="19">
        <f>VLOOKUP($A:$A,'[3]данные ру ТС'!$A:$FD,142,0)</f>
        <v>0</v>
      </c>
      <c r="BL136" s="19">
        <f>VLOOKUP($A:$A,'[3]данные ру ТС'!$A:$FD,155,0)</f>
        <v>177</v>
      </c>
      <c r="BM136" s="19">
        <f>VLOOKUP($A:$A,'[3]данные ру ТС'!$A:$FW,168,0)</f>
        <v>0</v>
      </c>
      <c r="BN136" s="19">
        <f>Таблица2[[#This Row],[ЛТС 2022 (факт)]]+Таблица2[[#This Row],[ПТС 2022 (факт)]]+Таблица2[[#This Row],[ГТС 2022 (факт)]]</f>
        <v>177</v>
      </c>
      <c r="BO136" s="20">
        <f>VLOOKUP($A:$A,'[3]данные ру ФЛ'!$A:$DL,27,0)</f>
        <v>131991</v>
      </c>
      <c r="BP136" s="20">
        <f>VLOOKUP($A:$A,'[3]данные ру ФЛ'!$A:$DL,40,0)</f>
        <v>160992</v>
      </c>
      <c r="BQ136" s="20">
        <f>VLOOKUP($A:$A,'[3]данные ру ФЛ'!$A:$DL,53,0)</f>
        <v>171924</v>
      </c>
      <c r="BR136" s="20">
        <f>VLOOKUP($A:$A,'[3]данные ру ФЛ'!$A:$DL,74,0)</f>
        <v>28529</v>
      </c>
      <c r="BS136" s="20">
        <f>VLOOKUP($A:$A,'[3]данные ру ФЛ'!$A:$DL,95,0)</f>
        <v>98638</v>
      </c>
      <c r="BT136" s="20">
        <f>VLOOKUP($A:$A,'[3]данные ру ФЛ'!$A:$DL,116,0)</f>
        <v>29566</v>
      </c>
      <c r="BU136" s="21">
        <f>VLOOKUP($A:$A,'[3]данные ру Грузы'!$A:$CR,31,0)</f>
        <v>0</v>
      </c>
      <c r="BV136" s="21">
        <f>VLOOKUP($A:$A,'[3]данные ру Грузы'!$A:$CR,44,0)</f>
        <v>0</v>
      </c>
      <c r="BW136" s="21">
        <f>VLOOKUP($A:$A,'[3]данные ру Грузы'!$A:$CR,57,0)</f>
        <v>0</v>
      </c>
      <c r="BX136" s="21">
        <f>VLOOKUP($A:$A,'[3]данные ру Грузы'!$A:$CR,70,0)</f>
        <v>0</v>
      </c>
      <c r="BY136" s="21">
        <f>VLOOKUP($A:$A,'[3]данные ру Грузы'!$A:$CR,83,0)</f>
        <v>1.7949999999999999</v>
      </c>
      <c r="BZ136" s="21">
        <f>VLOOKUP($A:$A,'[3]данные ру Грузы'!$A:$CR,96,0)</f>
        <v>0</v>
      </c>
      <c r="CA136" s="22" t="str">
        <f>VLOOKUP(A:A,[2]Данные_УА!$A:$BO,60,0)</f>
        <v>да</v>
      </c>
      <c r="CB136" s="23" t="str">
        <f>VLOOKUP(A:A,[2]Данные_УА!$A:$BO,61,0)</f>
        <v>да</v>
      </c>
      <c r="CC136" s="23" t="str">
        <f>VLOOKUP(A:A,[2]Данные_УА!$A:$BO,62,0)</f>
        <v>да</v>
      </c>
      <c r="CD136" s="23" t="str">
        <f>VLOOKUP(A:A,[2]Данные_УА!$A:$BO,63,0)</f>
        <v>да</v>
      </c>
      <c r="CE136" s="23" t="str">
        <f>VLOOKUP(A:A,[2]Данные_УА!$A:$BO,64,0)</f>
        <v>да</v>
      </c>
      <c r="CF136" s="23" t="str">
        <f>VLOOKUP(A:A,[2]Данные_УА!$A:$BO,65,0)</f>
        <v>нет</v>
      </c>
    </row>
    <row r="137" spans="1:84" s="12" customFormat="1" ht="11.25" x14ac:dyDescent="0.2">
      <c r="A137" s="12" t="s">
        <v>134</v>
      </c>
      <c r="B137" s="12" t="str">
        <f>VLOOKUP(A:A,[1]Перечень_ПП!$A:$X,3,0)</f>
        <v>Крымский</v>
      </c>
      <c r="C137" s="13" t="str">
        <f>VLOOKUP(A:A,[1]Перечень_ПП!$A:$X,4,0)</f>
        <v>МПП</v>
      </c>
      <c r="D137" s="13" t="str">
        <f>VLOOKUP(A:A,[1]Перечень_ПП!$A:$X,5,0)</f>
        <v>МПП</v>
      </c>
      <c r="E137" s="12" t="str">
        <f>VLOOKUP(A:A,[1]Перечень_ПП!$A:$X,6,0)</f>
        <v>Керчь</v>
      </c>
      <c r="F137" s="12" t="str">
        <f>VLOOKUP(A:A,[1]Перечень_ПП!$A:$X,23,0)</f>
        <v>установлен</v>
      </c>
      <c r="G137" s="13" t="str">
        <f>VLOOKUP(A:A,[1]Перечень_ПП!$A:$X,21,0)</f>
        <v>да</v>
      </c>
      <c r="H137" s="13" t="s">
        <v>524</v>
      </c>
      <c r="I137" s="14" t="str">
        <f>VLOOKUP(A:A,[1]Перечень_ПП!$A:$X,22,0)</f>
        <v>функционирует</v>
      </c>
      <c r="J137" s="15" t="str">
        <f>VLOOKUP(A:A,[2]Данные_УА!$A:$BF,24,0)</f>
        <v>круглосуточно</v>
      </c>
      <c r="K137" s="13" t="str">
        <f>VLOOKUP(A:A,[1]Перечень_ПП!$A:$X,7,0)</f>
        <v>морской</v>
      </c>
      <c r="L137" s="13" t="str">
        <f>VLOOKUP(A:A,[1]Перечень_ПП!$A:$X,8,0)</f>
        <v>не определен</v>
      </c>
      <c r="M137" s="13" t="str">
        <f>VLOOKUP(A:A,[1]Перечень_ПП!$A:$X,9,0)</f>
        <v>грузо-пассажирский</v>
      </c>
      <c r="N137" s="13" t="str">
        <f>VLOOKUP(A:A,[1]Перечень_ПП!$A:$X,10,0)</f>
        <v>постоянный</v>
      </c>
      <c r="O137" s="13" t="str">
        <f>VLOOKUP(A:A,[1]Перечень_ПП!$A:$X,11,0)</f>
        <v>многосторонний</v>
      </c>
      <c r="P137" s="13" t="str">
        <f>VLOOKUP(A:A,[1]Перечень_ПП!$A:$X,12,0)</f>
        <v>не определен</v>
      </c>
      <c r="Q137" s="13" t="str">
        <f>VLOOKUP(A:A,[1]Перечень_ПП!$A:$X,13,0)</f>
        <v>да</v>
      </c>
      <c r="R137" s="13" t="str">
        <f>VLOOKUP(A:A,[1]Перечень_ПП!$A:$X,14,0)</f>
        <v>нет</v>
      </c>
      <c r="S137" s="13" t="str">
        <f>VLOOKUP(A:A,[1]Перечень_ПП!$A:$X,15,0)</f>
        <v>да</v>
      </c>
      <c r="T137" s="13" t="str">
        <f>VLOOKUP(A:A,[1]Перечень_ПП!$A:$X,16,0)</f>
        <v>не применимо</v>
      </c>
      <c r="U137" s="12" t="str">
        <f>VLOOKUP(A:A,[1]Перечень_ПП!$A:$X,17,0)</f>
        <v>не применимо</v>
      </c>
      <c r="V137" s="13" t="str">
        <f>VLOOKUP(A:A,[1]Перечень_ПП!$A:$X,18,0)</f>
        <v>ЮФО</v>
      </c>
      <c r="W137" s="12" t="str">
        <f>VLOOKUP(A:A,[1]Перечень_ПП!$A:$X,19,0)</f>
        <v>Республика Крым</v>
      </c>
      <c r="X137" s="14" t="str">
        <f>VLOOKUP(A:A,[1]Перечень_ПП!$A:$X,20,0)</f>
        <v>Морской порт Керчь: 1. Участок филиала ГУП РК «Крымские морские порты» «Керченский торговый порт» Местоположение: 298312, Республика Крым, г. Керчь, ул. Кирова, 28. 2. Участок филиала ГУП РК "Крымские морские порты» «Керченский рыбный порт» Местоположение: Республика Крым, г. Керчь, ул. Свердлова, 49. З. Участок филиала ГУП РК "Крымские морские порты" "Порт-Терминал". Местоположение: 298329, Республика Крым, г. Керчь, ул. Айназовского, 29. 4. Участок 000 «Ювас-Транс» Местоположение: 298300, Республика Крым, г. Керчь, ул. Кирова, 22. 5. Участок 000 «ПТК» «Керчь» Местоположение:298310, Республика Крым, г. Керчь, ул. Танкистов, 2. 6. Газовый терминал 000 «Ювас Газсервис». Местоположение: 298329, Республика Крым, г. Керчь, ул. Айвазовского, 29. 7. Газовый терминал АО «АЕГаз Терминал». Местоположение: 298329, Республика Крым, г. Керчь, ул. Цементная слободка, 51. 8. Участок филиала ГУП РК «Крымские морские порты» «Керченский торговый порт», морской вокзал. Местоположение: 298300, Республика Крым, г. Керчь, ул. Кирова, 12. 9. Участок филиала ГУП РК "Крымские морские порты» «Керченский торговый порт», якорные стоянки № 471 А, № 471 В, № 471 С, № 471 Е. Местоположение: в соответствии с координатами по схеме согласно Приложению № 8. 10. Участок филиала ГУП РК "Крымские морские порты" "Керченский рыбный порт», якорная стоянка № 471 D Местоположение: в соответствии с координатами по схеме согласно Приложению N 9</v>
      </c>
      <c r="Y137" s="14">
        <f>VLOOKUP(A:A,[2]ДОРОГИ!$A:$BX,24,0)</f>
        <v>0</v>
      </c>
      <c r="Z137" s="14">
        <f>VLOOKUP(A:A,[2]ДОРОГИ!$A:$BX,25,0)</f>
        <v>0</v>
      </c>
      <c r="AA137" s="16" t="str">
        <f>VLOOKUP($A:$A,'[3]данные ру Грузы'!$A:$CC,10,0)</f>
        <v>Группа В</v>
      </c>
      <c r="AB137" s="16">
        <f>VLOOKUP($A:$A,'[3]данные ру Грузы'!$A:$CC,11,0)</f>
        <v>152</v>
      </c>
      <c r="AC137" s="16" t="str">
        <f>VLOOKUP($A:$A,'[3]данные ру Грузы'!$A:$CC,13,0)</f>
        <v>Морской</v>
      </c>
      <c r="AD137" s="16" t="str">
        <f>VLOOKUP($A:$A,'[3]данные ру Грузы'!$A:$CC,12,0)</f>
        <v>АЧБ</v>
      </c>
      <c r="AE137" s="16">
        <f>VLOOKUP(A:A,[2]Данные_УА!$A:$BF,37,0)</f>
        <v>0</v>
      </c>
      <c r="AF137" s="16">
        <f>VLOOKUP(A:A,[2]Данные_УА!$A:$BF,41,0)</f>
        <v>0</v>
      </c>
      <c r="AG137" s="16">
        <f>VLOOKUP(A:A,[2]Данные_УА!$A:$BF,45,0)</f>
        <v>0</v>
      </c>
      <c r="AH137" s="16">
        <f>VLOOKUP(A:A,[2]Данные_УА!$A:$BF,49,0)</f>
        <v>0</v>
      </c>
      <c r="AI137" s="16">
        <f>VLOOKUP(A:A,[2]Данные_УА!$A:$BF,53,0)</f>
        <v>0</v>
      </c>
      <c r="AJ137" s="16">
        <f>VLOOKUP(A:A,[2]Данные_УА!$A:$BF,57,0)</f>
        <v>0</v>
      </c>
      <c r="AK137" s="17">
        <f>VLOOKUP(A:A,[2]Данные_УА!$A:$BF,38,0)</f>
        <v>0</v>
      </c>
      <c r="AL137" s="17">
        <f>VLOOKUP(A:A,[2]Данные_УА!$A:$BF,42,0)</f>
        <v>0</v>
      </c>
      <c r="AM137" s="17">
        <f>VLOOKUP(A:A,[2]Данные_УА!$A:$BF,46,0)</f>
        <v>0</v>
      </c>
      <c r="AN137" s="17">
        <f>VLOOKUP(A:A,[2]Данные_УА!$A:$BF,50,0)</f>
        <v>0</v>
      </c>
      <c r="AO137" s="17">
        <f>VLOOKUP(A:A,[2]Данные_УА!$A:$BF,54,0)</f>
        <v>0</v>
      </c>
      <c r="AP137" s="18">
        <f>VLOOKUP(A:A,[2]Данные_УА!$A:$BF,58,0)</f>
        <v>0</v>
      </c>
      <c r="AQ137" s="19">
        <f>VLOOKUP($A:$A,'[3]данные ру ТС'!$A:$CZ,22,0)</f>
        <v>550</v>
      </c>
      <c r="AR137" s="19">
        <f>VLOOKUP($A:$A,'[3]данные ру ТС'!$A:$CZ,27,0)</f>
        <v>241</v>
      </c>
      <c r="AS137" s="19">
        <f>VLOOKUP($A:$A,'[3]данные ру ТС'!$A:$CZ,32,0)</f>
        <v>0</v>
      </c>
      <c r="AT137" s="19">
        <f>VLOOKUP($A:$A,'[3]данные ру ТС'!$A:$CZ,33,0)</f>
        <v>791</v>
      </c>
      <c r="AU137" s="19">
        <f>VLOOKUP($A:$A,'[3]данные ру ТС'!$A:$CZ,38,0)</f>
        <v>486</v>
      </c>
      <c r="AV137" s="19">
        <f>VLOOKUP($A:$A,'[3]данные ру ТС'!$A:$CZ,43,0)</f>
        <v>297</v>
      </c>
      <c r="AW137" s="19">
        <f>VLOOKUP($A:$A,'[3]данные ру ТС'!$A:$CZ,48,0)</f>
        <v>0</v>
      </c>
      <c r="AX137" s="19">
        <f>VLOOKUP($A:$A,'[3]данные ру ТС'!$A:$CZ,49,0)</f>
        <v>783</v>
      </c>
      <c r="AY137" s="19">
        <f>VLOOKUP($A:$A,'[3]данные ру ТС'!$A:$CZ,54,0)</f>
        <v>519</v>
      </c>
      <c r="AZ137" s="19">
        <f>VLOOKUP($A:$A,'[3]данные ру ТС'!$A:$CZ,59,0)</f>
        <v>287</v>
      </c>
      <c r="BA137" s="19">
        <f>VLOOKUP($A:$A,'[3]данные ру ТС'!$A:$CZ,64,0)</f>
        <v>0</v>
      </c>
      <c r="BB137" s="19">
        <f>VLOOKUP($A:$A,'[3]данные ру ТС'!$A:$CZ,65,0)</f>
        <v>806</v>
      </c>
      <c r="BC137" s="19">
        <f>VLOOKUP($A:$A,'[3]данные ру ТС'!$A:$CZ,78,0)</f>
        <v>359</v>
      </c>
      <c r="BD137" s="19">
        <f>VLOOKUP($A:$A,'[3]данные ру ТС'!$A:$CZ,83,0)</f>
        <v>305</v>
      </c>
      <c r="BE137" s="19">
        <f>VLOOKUP($A:$A,'[3]данные ру ТС'!$A:$CZ,88,0)</f>
        <v>0</v>
      </c>
      <c r="BF137" s="19">
        <f>VLOOKUP($A:$A,'[3]данные ру ТС'!$A:$CZ,89,0)</f>
        <v>664</v>
      </c>
      <c r="BG137" s="19">
        <f>VLOOKUP($A:$A,'[3]данные ру ТС'!$A:$FD,126,0)</f>
        <v>297</v>
      </c>
      <c r="BH137" s="19">
        <f>VLOOKUP($A:$A,'[3]данные ру ТС'!$A:$FD,127,0)</f>
        <v>269</v>
      </c>
      <c r="BI137" s="19">
        <f>VLOOKUP($A:$A,'[3]данные ру ТС'!$A:$FD,128,0)</f>
        <v>0</v>
      </c>
      <c r="BJ137" s="19">
        <f>VLOOKUP($A:$A,'[3]данные ру ТС'!$A:$FD,129,0)</f>
        <v>566</v>
      </c>
      <c r="BK137" s="19">
        <f>VLOOKUP($A:$A,'[3]данные ру ТС'!$A:$FD,142,0)</f>
        <v>294</v>
      </c>
      <c r="BL137" s="19">
        <f>VLOOKUP($A:$A,'[3]данные ру ТС'!$A:$FD,155,0)</f>
        <v>204</v>
      </c>
      <c r="BM137" s="19">
        <f>VLOOKUP($A:$A,'[3]данные ру ТС'!$A:$FW,168,0)</f>
        <v>0</v>
      </c>
      <c r="BN137" s="19">
        <f>Таблица2[[#This Row],[ЛТС 2022 (факт)]]+Таблица2[[#This Row],[ПТС 2022 (факт)]]+Таблица2[[#This Row],[ГТС 2022 (факт)]]</f>
        <v>498</v>
      </c>
      <c r="BO137" s="20">
        <f>VLOOKUP($A:$A,'[3]данные ру ФЛ'!$A:$DL,27,0)</f>
        <v>8172</v>
      </c>
      <c r="BP137" s="20">
        <f>VLOOKUP($A:$A,'[3]данные ру ФЛ'!$A:$DL,40,0)</f>
        <v>9173</v>
      </c>
      <c r="BQ137" s="20">
        <f>VLOOKUP($A:$A,'[3]данные ру ФЛ'!$A:$DL,53,0)</f>
        <v>8401</v>
      </c>
      <c r="BR137" s="20">
        <f>VLOOKUP($A:$A,'[3]данные ру ФЛ'!$A:$DL,74,0)</f>
        <v>5736</v>
      </c>
      <c r="BS137" s="20">
        <f>VLOOKUP($A:$A,'[3]данные ру ФЛ'!$A:$DL,95,0)</f>
        <v>5042</v>
      </c>
      <c r="BT137" s="20">
        <f>VLOOKUP($A:$A,'[3]данные ру ФЛ'!$A:$DL,116,0)</f>
        <v>4784</v>
      </c>
      <c r="BU137" s="21">
        <f>VLOOKUP($A:$A,'[3]данные ру Грузы'!$A:$CR,31,0)</f>
        <v>287824.18900000001</v>
      </c>
      <c r="BV137" s="21">
        <f>VLOOKUP($A:$A,'[3]данные ру Грузы'!$A:$CR,44,0)</f>
        <v>315479.43799999997</v>
      </c>
      <c r="BW137" s="21">
        <f>VLOOKUP($A:$A,'[3]данные ру Грузы'!$A:$CR,57,0)</f>
        <v>307108.34900000005</v>
      </c>
      <c r="BX137" s="21">
        <f>VLOOKUP($A:$A,'[3]данные ру Грузы'!$A:$CR,70,0)</f>
        <v>110060.87400000001</v>
      </c>
      <c r="BY137" s="21">
        <f>VLOOKUP($A:$A,'[3]данные ру Грузы'!$A:$CR,83,0)</f>
        <v>37024.311000000002</v>
      </c>
      <c r="BZ137" s="21">
        <f>VLOOKUP($A:$A,'[3]данные ру Грузы'!$A:$CR,96,0)</f>
        <v>108606.63699999999</v>
      </c>
      <c r="CA137" s="22" t="str">
        <f>VLOOKUP(A:A,[2]Данные_УА!$A:$BO,60,0)</f>
        <v>да</v>
      </c>
      <c r="CB137" s="23" t="str">
        <f>VLOOKUP(A:A,[2]Данные_УА!$A:$BO,61,0)</f>
        <v>да</v>
      </c>
      <c r="CC137" s="23" t="str">
        <f>VLOOKUP(A:A,[2]Данные_УА!$A:$BO,62,0)</f>
        <v>да</v>
      </c>
      <c r="CD137" s="23" t="str">
        <f>VLOOKUP(A:A,[2]Данные_УА!$A:$BO,63,0)</f>
        <v>да</v>
      </c>
      <c r="CE137" s="23" t="str">
        <f>VLOOKUP(A:A,[2]Данные_УА!$A:$BO,64,0)</f>
        <v>да</v>
      </c>
      <c r="CF137" s="23" t="str">
        <f>VLOOKUP(A:A,[2]Данные_УА!$A:$BO,65,0)</f>
        <v>да</v>
      </c>
    </row>
    <row r="138" spans="1:84" s="12" customFormat="1" ht="11.25" x14ac:dyDescent="0.2">
      <c r="A138" s="24" t="s">
        <v>7</v>
      </c>
      <c r="B138" s="25" t="str">
        <f>VLOOKUP(A:A,[1]Перечень_ПП!$A:$X,3,0)</f>
        <v>Белгородский</v>
      </c>
      <c r="C138" s="26" t="str">
        <f>VLOOKUP(A:A,[1]Перечень_ПП!$A:$X,4,0)</f>
        <v>АПП</v>
      </c>
      <c r="D138" s="26" t="str">
        <f>VLOOKUP(A:A,[1]Перечень_ПП!$A:$X,5,0)</f>
        <v>ДАПП</v>
      </c>
      <c r="E138" s="25" t="str">
        <f>VLOOKUP(A:A,[1]Перечень_ПП!$A:$X,6,0)</f>
        <v>Клименки</v>
      </c>
      <c r="F138" s="25" t="str">
        <f>VLOOKUP(A:A,[1]Перечень_ПП!$A:$X,23,0)</f>
        <v>установлен</v>
      </c>
      <c r="G138" s="26" t="str">
        <f>VLOOKUP(A:A,[1]Перечень_ПП!$A:$X,21,0)</f>
        <v>нет</v>
      </c>
      <c r="H138" s="26" t="s">
        <v>524</v>
      </c>
      <c r="I138" s="14" t="str">
        <f>VLOOKUP(A:A,[1]Перечень_ПП!$A:$X,22,0)</f>
        <v>Пункт пропуска не обустроен, так как решение о целесообразности функционирования не принято, в том числе сопредельным государством. Инфраструктура пункта пропуск на сопредельной территории отсутствует</v>
      </c>
      <c r="J138" s="15" t="str">
        <f>VLOOKUP(A:A,[2]Данные_УА!$A:$BF,24,0)</f>
        <v>не определен</v>
      </c>
      <c r="K138" s="26" t="str">
        <f>VLOOKUP(A:A,[1]Перечень_ПП!$A:$X,7,0)</f>
        <v>автомобильный</v>
      </c>
      <c r="L138" s="26" t="str">
        <f>VLOOKUP(A:A,[1]Перечень_ПП!$A:$X,8,0)</f>
        <v>не определен</v>
      </c>
      <c r="M138" s="26" t="str">
        <f>VLOOKUP(A:A,[1]Перечень_ПП!$A:$X,9,0)</f>
        <v>не определен</v>
      </c>
      <c r="N138" s="26" t="str">
        <f>VLOOKUP(A:A,[1]Перечень_ПП!$A:$X,10,0)</f>
        <v>не определен</v>
      </c>
      <c r="O138" s="26" t="str">
        <f>VLOOKUP(A:A,[1]Перечень_ПП!$A:$X,11,0)</f>
        <v>двусторонний</v>
      </c>
      <c r="P138" s="26" t="str">
        <f>VLOOKUP(A:A,[1]Перечень_ПП!$A:$X,12,0)</f>
        <v>не определен</v>
      </c>
      <c r="Q138" s="26" t="str">
        <f>VLOOKUP(A:A,[1]Перечень_ПП!$A:$X,13,0)</f>
        <v>нет</v>
      </c>
      <c r="R138" s="26" t="str">
        <f>VLOOKUP(A:A,[1]Перечень_ПП!$A:$X,14,0)</f>
        <v>нет</v>
      </c>
      <c r="S138" s="26" t="str">
        <f>VLOOKUP(A:A,[1]Перечень_ПП!$A:$X,15,0)</f>
        <v>нет</v>
      </c>
      <c r="T138" s="13" t="str">
        <f>VLOOKUP(A:A,[1]Перечень_ПП!$A:$X,16,0)</f>
        <v>не применимо (ЛНР)</v>
      </c>
      <c r="U138" s="12" t="str">
        <f>VLOOKUP(A:A,[1]Перечень_ПП!$A:$X,17,0)</f>
        <v>Сиротино</v>
      </c>
      <c r="V138" s="26" t="str">
        <f>VLOOKUP(A:A,[1]Перечень_ПП!$A:$X,18,0)</f>
        <v>ЦФО</v>
      </c>
      <c r="W138" s="12" t="str">
        <f>VLOOKUP(A:A,[1]Перечень_ПП!$A:$X,19,0)</f>
        <v>Белгородская область</v>
      </c>
      <c r="X138" s="14" t="str">
        <f>VLOOKUP(A:A,[1]Перечень_ПП!$A:$X,20,0)</f>
        <v>не определен</v>
      </c>
      <c r="Y138" s="14">
        <f>VLOOKUP(A:A,[2]ДОРОГИ!$A:$BX,24,0)</f>
        <v>0</v>
      </c>
      <c r="Z138" s="14">
        <f>VLOOKUP(A:A,[2]ДОРОГИ!$A:$BX,25,0)</f>
        <v>0</v>
      </c>
      <c r="AA138" s="16" t="str">
        <f>VLOOKUP($A:$A,'[3]данные ру Грузы'!$A:$CC,10,0)</f>
        <v>не определена</v>
      </c>
      <c r="AB138" s="16">
        <f>VLOOKUP($A:$A,'[3]данные ру Грузы'!$A:$CC,11,0)</f>
        <v>349</v>
      </c>
      <c r="AC138" s="16" t="str">
        <f>VLOOKUP($A:$A,'[3]данные ру Грузы'!$A:$CC,13,0)</f>
        <v>Сухопутный</v>
      </c>
      <c r="AD138" s="16" t="str">
        <f>VLOOKUP($A:$A,'[3]данные ру Грузы'!$A:$CC,12,0)</f>
        <v>Западный</v>
      </c>
      <c r="AE138" s="16">
        <f>VLOOKUP(A:A,[2]Данные_УА!$A:$BF,37,0)</f>
        <v>0</v>
      </c>
      <c r="AF138" s="16">
        <f>VLOOKUP(A:A,[2]Данные_УА!$A:$BF,41,0)</f>
        <v>0</v>
      </c>
      <c r="AG138" s="16">
        <f>VLOOKUP(A:A,[2]Данные_УА!$A:$BF,45,0)</f>
        <v>0</v>
      </c>
      <c r="AH138" s="16">
        <f>VLOOKUP(A:A,[2]Данные_УА!$A:$BF,49,0)</f>
        <v>0</v>
      </c>
      <c r="AI138" s="16">
        <f>VLOOKUP(A:A,[2]Данные_УА!$A:$BF,53,0)</f>
        <v>0</v>
      </c>
      <c r="AJ138" s="16">
        <f>VLOOKUP(A:A,[2]Данные_УА!$A:$BF,57,0)</f>
        <v>0</v>
      </c>
      <c r="AK138" s="17">
        <f>VLOOKUP(A:A,[2]Данные_УА!$A:$BF,38,0)</f>
        <v>0</v>
      </c>
      <c r="AL138" s="17">
        <f>VLOOKUP(A:A,[2]Данные_УА!$A:$BF,42,0)</f>
        <v>0</v>
      </c>
      <c r="AM138" s="17">
        <f>VLOOKUP(A:A,[2]Данные_УА!$A:$BF,46,0)</f>
        <v>0</v>
      </c>
      <c r="AN138" s="17">
        <f>VLOOKUP(A:A,[2]Данные_УА!$A:$BF,50,0)</f>
        <v>0</v>
      </c>
      <c r="AO138" s="17">
        <f>VLOOKUP(A:A,[2]Данные_УА!$A:$BF,54,0)</f>
        <v>0</v>
      </c>
      <c r="AP138" s="18">
        <f>VLOOKUP(A:A,[2]Данные_УА!$A:$BF,58,0)</f>
        <v>0</v>
      </c>
      <c r="AQ138" s="19">
        <f>VLOOKUP($A:$A,'[3]данные ру ТС'!$A:$CZ,22,0)</f>
        <v>0</v>
      </c>
      <c r="AR138" s="19">
        <f>VLOOKUP($A:$A,'[3]данные ру ТС'!$A:$CZ,27,0)</f>
        <v>0</v>
      </c>
      <c r="AS138" s="19">
        <f>VLOOKUP($A:$A,'[3]данные ру ТС'!$A:$CZ,32,0)</f>
        <v>0</v>
      </c>
      <c r="AT138" s="19">
        <f>VLOOKUP($A:$A,'[3]данные ру ТС'!$A:$CZ,33,0)</f>
        <v>0</v>
      </c>
      <c r="AU138" s="19">
        <f>VLOOKUP($A:$A,'[3]данные ру ТС'!$A:$CZ,38,0)</f>
        <v>0</v>
      </c>
      <c r="AV138" s="19">
        <f>VLOOKUP($A:$A,'[3]данные ру ТС'!$A:$CZ,43,0)</f>
        <v>0</v>
      </c>
      <c r="AW138" s="19">
        <f>VLOOKUP($A:$A,'[3]данные ру ТС'!$A:$CZ,48,0)</f>
        <v>0</v>
      </c>
      <c r="AX138" s="19">
        <f>VLOOKUP($A:$A,'[3]данные ру ТС'!$A:$CZ,49,0)</f>
        <v>0</v>
      </c>
      <c r="AY138" s="19">
        <f>VLOOKUP($A:$A,'[3]данные ру ТС'!$A:$CZ,54,0)</f>
        <v>0</v>
      </c>
      <c r="AZ138" s="19">
        <f>VLOOKUP($A:$A,'[3]данные ру ТС'!$A:$CZ,59,0)</f>
        <v>0</v>
      </c>
      <c r="BA138" s="19">
        <f>VLOOKUP($A:$A,'[3]данные ру ТС'!$A:$CZ,64,0)</f>
        <v>0</v>
      </c>
      <c r="BB138" s="19">
        <f>VLOOKUP($A:$A,'[3]данные ру ТС'!$A:$CZ,65,0)</f>
        <v>0</v>
      </c>
      <c r="BC138" s="19">
        <f>VLOOKUP($A:$A,'[3]данные ру ТС'!$A:$CZ,78,0)</f>
        <v>0</v>
      </c>
      <c r="BD138" s="19">
        <f>VLOOKUP($A:$A,'[3]данные ру ТС'!$A:$CZ,83,0)</f>
        <v>0</v>
      </c>
      <c r="BE138" s="19">
        <f>VLOOKUP($A:$A,'[3]данные ру ТС'!$A:$CZ,88,0)</f>
        <v>0</v>
      </c>
      <c r="BF138" s="19">
        <f>VLOOKUP($A:$A,'[3]данные ру ТС'!$A:$CZ,89,0)</f>
        <v>0</v>
      </c>
      <c r="BG138" s="19">
        <f>VLOOKUP($A:$A,'[3]данные ру ТС'!$A:$FD,126,0)</f>
        <v>0</v>
      </c>
      <c r="BH138" s="19">
        <f>VLOOKUP($A:$A,'[3]данные ру ТС'!$A:$FD,127,0)</f>
        <v>0</v>
      </c>
      <c r="BI138" s="19">
        <f>VLOOKUP($A:$A,'[3]данные ру ТС'!$A:$FD,128,0)</f>
        <v>0</v>
      </c>
      <c r="BJ138" s="19">
        <f>VLOOKUP($A:$A,'[3]данные ру ТС'!$A:$FD,129,0)</f>
        <v>0</v>
      </c>
      <c r="BK138" s="19">
        <f>VLOOKUP($A:$A,'[3]данные ру ТС'!$A:$FD,142,0)</f>
        <v>0</v>
      </c>
      <c r="BL138" s="19">
        <f>VLOOKUP($A:$A,'[3]данные ру ТС'!$A:$FD,155,0)</f>
        <v>0</v>
      </c>
      <c r="BM138" s="19">
        <f>VLOOKUP($A:$A,'[3]данные ру ТС'!$A:$FW,168,0)</f>
        <v>0</v>
      </c>
      <c r="BN138" s="19">
        <f>Таблица2[[#This Row],[ЛТС 2022 (факт)]]+Таблица2[[#This Row],[ПТС 2022 (факт)]]+Таблица2[[#This Row],[ГТС 2022 (факт)]]</f>
        <v>0</v>
      </c>
      <c r="BO138" s="20">
        <f>VLOOKUP($A:$A,'[3]данные ру ФЛ'!$A:$DL,27,0)</f>
        <v>0</v>
      </c>
      <c r="BP138" s="20">
        <f>VLOOKUP($A:$A,'[3]данные ру ФЛ'!$A:$DL,40,0)</f>
        <v>0</v>
      </c>
      <c r="BQ138" s="20">
        <f>VLOOKUP($A:$A,'[3]данные ру ФЛ'!$A:$DL,53,0)</f>
        <v>0</v>
      </c>
      <c r="BR138" s="20">
        <f>VLOOKUP($A:$A,'[3]данные ру ФЛ'!$A:$DL,74,0)</f>
        <v>0</v>
      </c>
      <c r="BS138" s="20">
        <f>VLOOKUP($A:$A,'[3]данные ру ФЛ'!$A:$DL,95,0)</f>
        <v>0</v>
      </c>
      <c r="BT138" s="20">
        <f>VLOOKUP($A:$A,'[3]данные ру ФЛ'!$A:$DL,116,0)</f>
        <v>0</v>
      </c>
      <c r="BU138" s="21">
        <f>VLOOKUP($A:$A,'[3]данные ру Грузы'!$A:$CR,31,0)</f>
        <v>0</v>
      </c>
      <c r="BV138" s="21">
        <f>VLOOKUP($A:$A,'[3]данные ру Грузы'!$A:$CR,44,0)</f>
        <v>0</v>
      </c>
      <c r="BW138" s="21">
        <f>VLOOKUP($A:$A,'[3]данные ру Грузы'!$A:$CR,57,0)</f>
        <v>0</v>
      </c>
      <c r="BX138" s="21">
        <f>VLOOKUP($A:$A,'[3]данные ру Грузы'!$A:$CR,70,0)</f>
        <v>0</v>
      </c>
      <c r="BY138" s="21">
        <f>VLOOKUP($A:$A,'[3]данные ру Грузы'!$A:$CR,83,0)</f>
        <v>0</v>
      </c>
      <c r="BZ138" s="21">
        <f>VLOOKUP($A:$A,'[3]данные ру Грузы'!$A:$CR,96,0)</f>
        <v>0</v>
      </c>
      <c r="CA138" s="22" t="str">
        <f>VLOOKUP(A:A,[2]Данные_УА!$A:$BO,60,0)</f>
        <v>нет</v>
      </c>
      <c r="CB138" s="23" t="str">
        <f>VLOOKUP(A:A,[2]Данные_УА!$A:$BO,61,0)</f>
        <v>нет</v>
      </c>
      <c r="CC138" s="23" t="str">
        <f>VLOOKUP(A:A,[2]Данные_УА!$A:$BO,62,0)</f>
        <v>нет</v>
      </c>
      <c r="CD138" s="23" t="str">
        <f>VLOOKUP(A:A,[2]Данные_УА!$A:$BO,63,0)</f>
        <v>нет</v>
      </c>
      <c r="CE138" s="23" t="str">
        <f>VLOOKUP(A:A,[2]Данные_УА!$A:$BO,64,0)</f>
        <v>нет</v>
      </c>
      <c r="CF138" s="23" t="str">
        <f>VLOOKUP(A:A,[2]Данные_УА!$A:$BO,65,0)</f>
        <v>нет</v>
      </c>
    </row>
    <row r="139" spans="1:84" s="12" customFormat="1" ht="11.25" x14ac:dyDescent="0.2">
      <c r="A139" s="24" t="s">
        <v>8</v>
      </c>
      <c r="B139" s="25" t="str">
        <f>VLOOKUP(A:A,[1]Перечень_ПП!$A:$X,3,0)</f>
        <v>Белгородский</v>
      </c>
      <c r="C139" s="26" t="str">
        <f>VLOOKUP(A:A,[1]Перечень_ПП!$A:$X,4,0)</f>
        <v>АПП</v>
      </c>
      <c r="D139" s="26" t="str">
        <f>VLOOKUP(A:A,[1]Перечень_ПП!$A:$X,5,0)</f>
        <v>ДАПП</v>
      </c>
      <c r="E139" s="25" t="str">
        <f>VLOOKUP(A:A,[1]Перечень_ПП!$A:$X,6,0)</f>
        <v>Колотиловка</v>
      </c>
      <c r="F139" s="25" t="str">
        <f>VLOOKUP(A:A,[1]Перечень_ПП!$A:$X,23,0)</f>
        <v>установлен</v>
      </c>
      <c r="G139" s="26" t="str">
        <f>VLOOKUP(A:A,[1]Перечень_ПП!$A:$X,21,0)</f>
        <v>да</v>
      </c>
      <c r="H139" s="26" t="s">
        <v>524</v>
      </c>
      <c r="I139" s="14" t="str">
        <f>VLOOKUP(A:A,[1]Перечень_ПП!$A:$X,22,0)</f>
        <v>функционирует</v>
      </c>
      <c r="J139" s="15" t="str">
        <f>VLOOKUP(A:A,[2]Данные_УА!$A:$BF,24,0)</f>
        <v>круглосуточно</v>
      </c>
      <c r="K139" s="26" t="str">
        <f>VLOOKUP(A:A,[1]Перечень_ПП!$A:$X,7,0)</f>
        <v>автомобильный</v>
      </c>
      <c r="L139" s="26" t="str">
        <f>VLOOKUP(A:A,[1]Перечень_ПП!$A:$X,8,0)</f>
        <v>не определен</v>
      </c>
      <c r="M139" s="26" t="str">
        <f>VLOOKUP(A:A,[1]Перечень_ПП!$A:$X,9,0)</f>
        <v>грузо-пассажирский</v>
      </c>
      <c r="N139" s="26" t="str">
        <f>VLOOKUP(A:A,[1]Перечень_ПП!$A:$X,10,0)</f>
        <v>постоянный</v>
      </c>
      <c r="O139" s="26" t="str">
        <f>VLOOKUP(A:A,[1]Перечень_ПП!$A:$X,11,0)</f>
        <v>двусторонний</v>
      </c>
      <c r="P139" s="26" t="str">
        <f>VLOOKUP(A:A,[1]Перечень_ПП!$A:$X,12,0)</f>
        <v>не определен</v>
      </c>
      <c r="Q139" s="26" t="str">
        <f>VLOOKUP(A:A,[1]Перечень_ПП!$A:$X,13,0)</f>
        <v>нет</v>
      </c>
      <c r="R139" s="26" t="str">
        <f>VLOOKUP(A:A,[1]Перечень_ПП!$A:$X,14,0)</f>
        <v>нет</v>
      </c>
      <c r="S139" s="26" t="str">
        <f>VLOOKUP(A:A,[1]Перечень_ПП!$A:$X,15,0)</f>
        <v>нет</v>
      </c>
      <c r="T139" s="13" t="str">
        <f>VLOOKUP(A:A,[1]Перечень_ПП!$A:$X,16,0)</f>
        <v>Украина</v>
      </c>
      <c r="U139" s="12" t="str">
        <f>VLOOKUP(A:A,[1]Перечень_ПП!$A:$X,17,0)</f>
        <v>Покровка</v>
      </c>
      <c r="V139" s="26" t="str">
        <f>VLOOKUP(A:A,[1]Перечень_ПП!$A:$X,18,0)</f>
        <v>ЦФО</v>
      </c>
      <c r="W139" s="12" t="str">
        <f>VLOOKUP(A:A,[1]Перечень_ПП!$A:$X,19,0)</f>
        <v>Белгородская область</v>
      </c>
      <c r="X139" s="14" t="str">
        <f>VLOOKUP(A:A,[1]Перечень_ПП!$A:$X,20,0)</f>
        <v>Белгородская область, Краснояружский район, с. Колотиловка, 2 км по автодороге "Белгород - Сумы"</v>
      </c>
      <c r="Y139" s="14" t="str">
        <f>VLOOKUP(A:A,[2]ДОРОГИ!$A:$BX,24,0)</f>
        <v>региональная</v>
      </c>
      <c r="Z139" s="14" t="str">
        <f>VLOOKUP(A:A,[2]ДОРОГИ!$A:$BX,25,0)</f>
        <v>14.ОП.РЗ.К-6 Томаровка-Красная Яруга-Илек-Пеньковка-Колотиловка</v>
      </c>
      <c r="AA139" s="16" t="str">
        <f>VLOOKUP($A:$A,'[3]данные ру Грузы'!$A:$CC,10,0)</f>
        <v>Группа С</v>
      </c>
      <c r="AB139" s="16">
        <f>VLOOKUP($A:$A,'[3]данные ру Грузы'!$A:$CC,11,0)</f>
        <v>284</v>
      </c>
      <c r="AC139" s="16" t="str">
        <f>VLOOKUP($A:$A,'[3]данные ру Грузы'!$A:$CC,13,0)</f>
        <v>Сухопутный</v>
      </c>
      <c r="AD139" s="16" t="str">
        <f>VLOOKUP($A:$A,'[3]данные ру Грузы'!$A:$CC,12,0)</f>
        <v>Западный</v>
      </c>
      <c r="AE139" s="16">
        <f>VLOOKUP(A:A,[2]Данные_УА!$A:$BF,37,0)</f>
        <v>0</v>
      </c>
      <c r="AF139" s="16">
        <f>VLOOKUP(A:A,[2]Данные_УА!$A:$BF,41,0)</f>
        <v>0</v>
      </c>
      <c r="AG139" s="16">
        <f>VLOOKUP(A:A,[2]Данные_УА!$A:$BF,45,0)</f>
        <v>0</v>
      </c>
      <c r="AH139" s="16">
        <f>VLOOKUP(A:A,[2]Данные_УА!$A:$BF,49,0)</f>
        <v>0</v>
      </c>
      <c r="AI139" s="16">
        <f>VLOOKUP(A:A,[2]Данные_УА!$A:$BF,53,0)</f>
        <v>0</v>
      </c>
      <c r="AJ139" s="16">
        <f>VLOOKUP(A:A,[2]Данные_УА!$A:$BF,57,0)</f>
        <v>0</v>
      </c>
      <c r="AK139" s="17">
        <f>VLOOKUP(A:A,[2]Данные_УА!$A:$BF,38,0)</f>
        <v>0</v>
      </c>
      <c r="AL139" s="17">
        <f>VLOOKUP(A:A,[2]Данные_УА!$A:$BF,42,0)</f>
        <v>0</v>
      </c>
      <c r="AM139" s="17">
        <f>VLOOKUP(A:A,[2]Данные_УА!$A:$BF,46,0)</f>
        <v>0</v>
      </c>
      <c r="AN139" s="17">
        <f>VLOOKUP(A:A,[2]Данные_УА!$A:$BF,50,0)</f>
        <v>0</v>
      </c>
      <c r="AO139" s="17">
        <f>VLOOKUP(A:A,[2]Данные_УА!$A:$BF,54,0)</f>
        <v>0</v>
      </c>
      <c r="AP139" s="18">
        <f>VLOOKUP(A:A,[2]Данные_УА!$A:$BF,58,0)</f>
        <v>0</v>
      </c>
      <c r="AQ139" s="19">
        <f>VLOOKUP($A:$A,'[3]данные ру ТС'!$A:$CZ,22,0)</f>
        <v>267</v>
      </c>
      <c r="AR139" s="19">
        <f>VLOOKUP($A:$A,'[3]данные ру ТС'!$A:$CZ,27,0)</f>
        <v>323</v>
      </c>
      <c r="AS139" s="19">
        <f>VLOOKUP($A:$A,'[3]данные ру ТС'!$A:$CZ,32,0)</f>
        <v>50483</v>
      </c>
      <c r="AT139" s="19">
        <f>VLOOKUP($A:$A,'[3]данные ру ТС'!$A:$CZ,33,0)</f>
        <v>51073</v>
      </c>
      <c r="AU139" s="19">
        <f>VLOOKUP($A:$A,'[3]данные ру ТС'!$A:$CZ,38,0)</f>
        <v>259</v>
      </c>
      <c r="AV139" s="19">
        <f>VLOOKUP($A:$A,'[3]данные ру ТС'!$A:$CZ,43,0)</f>
        <v>321</v>
      </c>
      <c r="AW139" s="19">
        <f>VLOOKUP($A:$A,'[3]данные ру ТС'!$A:$CZ,48,0)</f>
        <v>49608</v>
      </c>
      <c r="AX139" s="19">
        <f>VLOOKUP($A:$A,'[3]данные ру ТС'!$A:$CZ,49,0)</f>
        <v>50188</v>
      </c>
      <c r="AY139" s="19">
        <f>VLOOKUP($A:$A,'[3]данные ру ТС'!$A:$CZ,54,0)</f>
        <v>127</v>
      </c>
      <c r="AZ139" s="19">
        <f>VLOOKUP($A:$A,'[3]данные ру ТС'!$A:$CZ,59,0)</f>
        <v>77</v>
      </c>
      <c r="BA139" s="19">
        <f>VLOOKUP($A:$A,'[3]данные ру ТС'!$A:$CZ,64,0)</f>
        <v>50773</v>
      </c>
      <c r="BB139" s="19">
        <f>VLOOKUP($A:$A,'[3]данные ру ТС'!$A:$CZ,65,0)</f>
        <v>50977</v>
      </c>
      <c r="BC139" s="19">
        <f>VLOOKUP($A:$A,'[3]данные ру ТС'!$A:$CZ,78,0)</f>
        <v>26</v>
      </c>
      <c r="BD139" s="19">
        <f>VLOOKUP($A:$A,'[3]данные ру ТС'!$A:$CZ,83,0)</f>
        <v>16</v>
      </c>
      <c r="BE139" s="19">
        <f>VLOOKUP($A:$A,'[3]данные ру ТС'!$A:$CZ,88,0)</f>
        <v>7770</v>
      </c>
      <c r="BF139" s="19">
        <f>VLOOKUP($A:$A,'[3]данные ру ТС'!$A:$CZ,89,0)</f>
        <v>7812</v>
      </c>
      <c r="BG139" s="19">
        <f>VLOOKUP($A:$A,'[3]данные ру ТС'!$A:$FD,126,0)</f>
        <v>0</v>
      </c>
      <c r="BH139" s="19">
        <f>VLOOKUP($A:$A,'[3]данные ру ТС'!$A:$FD,127,0)</f>
        <v>0</v>
      </c>
      <c r="BI139" s="19">
        <f>VLOOKUP($A:$A,'[3]данные ру ТС'!$A:$FD,128,0)</f>
        <v>0</v>
      </c>
      <c r="BJ139" s="19">
        <f>VLOOKUP($A:$A,'[3]данные ру ТС'!$A:$FD,129,0)</f>
        <v>0</v>
      </c>
      <c r="BK139" s="19">
        <f>VLOOKUP($A:$A,'[3]данные ру ТС'!$A:$FD,142,0)</f>
        <v>2</v>
      </c>
      <c r="BL139" s="19">
        <f>VLOOKUP($A:$A,'[3]данные ру ТС'!$A:$FD,155,0)</f>
        <v>5</v>
      </c>
      <c r="BM139" s="19">
        <f>VLOOKUP($A:$A,'[3]данные ру ТС'!$A:$FW,168,0)</f>
        <v>475</v>
      </c>
      <c r="BN139" s="19">
        <f>Таблица2[[#This Row],[ЛТС 2022 (факт)]]+Таблица2[[#This Row],[ПТС 2022 (факт)]]+Таблица2[[#This Row],[ГТС 2022 (факт)]]</f>
        <v>482</v>
      </c>
      <c r="BO139" s="20">
        <f>VLOOKUP($A:$A,'[3]данные ру ФЛ'!$A:$DL,27,0)</f>
        <v>135180</v>
      </c>
      <c r="BP139" s="20">
        <f>VLOOKUP($A:$A,'[3]данные ру ФЛ'!$A:$DL,40,0)</f>
        <v>121442</v>
      </c>
      <c r="BQ139" s="20">
        <f>VLOOKUP($A:$A,'[3]данные ру ФЛ'!$A:$DL,53,0)</f>
        <v>114797</v>
      </c>
      <c r="BR139" s="20">
        <f>VLOOKUP($A:$A,'[3]данные ру ФЛ'!$A:$DL,74,0)</f>
        <v>16941</v>
      </c>
      <c r="BS139" s="20">
        <f>VLOOKUP($A:$A,'[3]данные ру ФЛ'!$A:$DL,95,0)</f>
        <v>0</v>
      </c>
      <c r="BT139" s="20">
        <f>VLOOKUP($A:$A,'[3]данные ру ФЛ'!$A:$DL,116,0)</f>
        <v>3358</v>
      </c>
      <c r="BU139" s="21">
        <f>VLOOKUP($A:$A,'[3]данные ру Грузы'!$A:$CR,31,0)</f>
        <v>0</v>
      </c>
      <c r="BV139" s="21">
        <f>VLOOKUP($A:$A,'[3]данные ру Грузы'!$A:$CR,44,0)</f>
        <v>0</v>
      </c>
      <c r="BW139" s="21">
        <f>VLOOKUP($A:$A,'[3]данные ру Грузы'!$A:$CR,57,0)</f>
        <v>0</v>
      </c>
      <c r="BX139" s="21">
        <f>VLOOKUP($A:$A,'[3]данные ру Грузы'!$A:$CR,70,0)</f>
        <v>0</v>
      </c>
      <c r="BY139" s="21">
        <f>VLOOKUP($A:$A,'[3]данные ру Грузы'!$A:$CR,83,0)</f>
        <v>0</v>
      </c>
      <c r="BZ139" s="21">
        <f>VLOOKUP($A:$A,'[3]данные ру Грузы'!$A:$CR,96,0)</f>
        <v>0</v>
      </c>
      <c r="CA139" s="22" t="str">
        <f>VLOOKUP(A:A,[2]Данные_УА!$A:$BO,60,0)</f>
        <v>да</v>
      </c>
      <c r="CB139" s="23" t="str">
        <f>VLOOKUP(A:A,[2]Данные_УА!$A:$BO,61,0)</f>
        <v>да</v>
      </c>
      <c r="CC139" s="23" t="str">
        <f>VLOOKUP(A:A,[2]Данные_УА!$A:$BO,62,0)</f>
        <v>да</v>
      </c>
      <c r="CD139" s="23" t="str">
        <f>VLOOKUP(A:A,[2]Данные_УА!$A:$BO,63,0)</f>
        <v>да</v>
      </c>
      <c r="CE139" s="23" t="str">
        <f>VLOOKUP(A:A,[2]Данные_УА!$A:$BO,64,0)</f>
        <v>да</v>
      </c>
      <c r="CF139" s="23" t="str">
        <f>VLOOKUP(A:A,[2]Данные_УА!$A:$BO,65,0)</f>
        <v>да</v>
      </c>
    </row>
    <row r="140" spans="1:84" s="12" customFormat="1" ht="11.25" x14ac:dyDescent="0.2">
      <c r="A140" s="12" t="s">
        <v>280</v>
      </c>
      <c r="B140" s="12" t="str">
        <f>VLOOKUP(A:A,[1]Перечень_ПП!$A:$X,3,0)</f>
        <v>Уральский</v>
      </c>
      <c r="C140" s="13" t="str">
        <f>VLOOKUP(A:A,[1]Перечень_ПП!$A:$X,4,0)</f>
        <v>АПП</v>
      </c>
      <c r="D140" s="13" t="str">
        <f>VLOOKUP(A:A,[1]Перечень_ПП!$A:$X,5,0)</f>
        <v>ДАПП</v>
      </c>
      <c r="E140" s="12" t="str">
        <f>VLOOKUP(A:A,[1]Перечень_ПП!$A:$X,6,0)</f>
        <v>Комсомольский</v>
      </c>
      <c r="F140" s="12" t="str">
        <f>VLOOKUP(A:A,[1]Перечень_ПП!$A:$X,23,0)</f>
        <v>установлен</v>
      </c>
      <c r="G140" s="13" t="str">
        <f>VLOOKUP(A:A,[1]Перечень_ПП!$A:$X,21,0)</f>
        <v>да</v>
      </c>
      <c r="H140" s="13" t="s">
        <v>524</v>
      </c>
      <c r="I140" s="14" t="str">
        <f>VLOOKUP(A:A,[1]Перечень_ПП!$A:$X,22,0)</f>
        <v>функционирует</v>
      </c>
      <c r="J140" s="15" t="str">
        <f>VLOOKUP(A:A,[2]Данные_УА!$A:$BF,24,0)</f>
        <v>круглосуточно</v>
      </c>
      <c r="K140" s="13" t="str">
        <f>VLOOKUP(A:A,[1]Перечень_ПП!$A:$X,7,0)</f>
        <v>автомобильный</v>
      </c>
      <c r="L140" s="13" t="str">
        <f>VLOOKUP(A:A,[1]Перечень_ПП!$A:$X,8,0)</f>
        <v>не определен</v>
      </c>
      <c r="M140" s="13" t="str">
        <f>VLOOKUP(A:A,[1]Перечень_ПП!$A:$X,9,0)</f>
        <v>грузо-пассажирский</v>
      </c>
      <c r="N140" s="13" t="str">
        <f>VLOOKUP(A:A,[1]Перечень_ПП!$A:$X,10,0)</f>
        <v>постоянный</v>
      </c>
      <c r="O140" s="13" t="str">
        <f>VLOOKUP(A:A,[1]Перечень_ПП!$A:$X,11,0)</f>
        <v>двусторонний</v>
      </c>
      <c r="P140" s="13" t="str">
        <f>VLOOKUP(A:A,[1]Перечень_ПП!$A:$X,12,0)</f>
        <v>не определен</v>
      </c>
      <c r="Q140" s="13" t="str">
        <f>VLOOKUP(A:A,[1]Перечень_ПП!$A:$X,13,0)</f>
        <v>нет</v>
      </c>
      <c r="R140" s="13" t="str">
        <f>VLOOKUP(A:A,[1]Перечень_ПП!$A:$X,14,0)</f>
        <v>нет</v>
      </c>
      <c r="S140" s="13" t="str">
        <f>VLOOKUP(A:A,[1]Перечень_ПП!$A:$X,15,0)</f>
        <v>нет</v>
      </c>
      <c r="T140" s="13" t="str">
        <f>VLOOKUP(A:A,[1]Перечень_ПП!$A:$X,16,0)</f>
        <v>Республика Казахстан</v>
      </c>
      <c r="U140" s="12" t="str">
        <f>VLOOKUP(A:A,[1]Перечень_ПП!$A:$X,17,0)</f>
        <v>Кондыбай</v>
      </c>
      <c r="V140" s="13" t="str">
        <f>VLOOKUP(A:A,[1]Перечень_ПП!$A:$X,18,0)</f>
        <v>ПФО</v>
      </c>
      <c r="W140" s="12" t="str">
        <f>VLOOKUP(A:A,[1]Перечень_ПП!$A:$X,19,0)</f>
        <v>Оренбургская область</v>
      </c>
      <c r="X140" s="14" t="str">
        <f>VLOOKUP(A:A,[1]Перечень_ПП!$A:$X,20,0)</f>
        <v>Оренбургская область, Адамовский район, п. Комсомольский, ул. 20 лет Целины, 20, 172 км автомобильной дороги г. Орск (Россия) –  г. Житикара (р. Казахстан)</v>
      </c>
      <c r="Y140" s="14" t="str">
        <f>VLOOKUP(A:A,[2]ДОРОГИ!$A:$BX,24,0)</f>
        <v>региональная</v>
      </c>
      <c r="Z140" s="14" t="str">
        <f>VLOOKUP(A:A,[2]ДОРОГИ!$A:$BX,25,0)</f>
        <v>53 ОП РЗ 53К-0202000 Адамовка - гр. Республики Казахстан</v>
      </c>
      <c r="AA140" s="16" t="str">
        <f>VLOOKUP($A:$A,'[3]данные ру Грузы'!$A:$CC,10,0)</f>
        <v>Группа В</v>
      </c>
      <c r="AB140" s="16">
        <f>VLOOKUP($A:$A,'[3]данные ру Грузы'!$A:$CC,11,0)</f>
        <v>116</v>
      </c>
      <c r="AC140" s="16" t="str">
        <f>VLOOKUP($A:$A,'[3]данные ру Грузы'!$A:$CC,13,0)</f>
        <v>Не является признаком отнесения к МТК</v>
      </c>
      <c r="AD140" s="16" t="str">
        <f>VLOOKUP($A:$A,'[3]данные ру Грузы'!$A:$CC,12,0)</f>
        <v>Не является признаком отнесения к МТК</v>
      </c>
      <c r="AE140" s="16">
        <f>VLOOKUP(A:A,[2]Данные_УА!$A:$BF,37,0)</f>
        <v>0</v>
      </c>
      <c r="AF140" s="16">
        <f>VLOOKUP(A:A,[2]Данные_УА!$A:$BF,41,0)</f>
        <v>0</v>
      </c>
      <c r="AG140" s="16">
        <f>VLOOKUP(A:A,[2]Данные_УА!$A:$BF,45,0)</f>
        <v>0</v>
      </c>
      <c r="AH140" s="16">
        <f>VLOOKUP(A:A,[2]Данные_УА!$A:$BF,49,0)</f>
        <v>0</v>
      </c>
      <c r="AI140" s="16">
        <f>VLOOKUP(A:A,[2]Данные_УА!$A:$BF,53,0)</f>
        <v>0</v>
      </c>
      <c r="AJ140" s="16">
        <f>VLOOKUP(A:A,[2]Данные_УА!$A:$BF,57,0)</f>
        <v>0</v>
      </c>
      <c r="AK140" s="17">
        <f>VLOOKUP(A:A,[2]Данные_УА!$A:$BF,38,0)</f>
        <v>0</v>
      </c>
      <c r="AL140" s="17">
        <f>VLOOKUP(A:A,[2]Данные_УА!$A:$BF,42,0)</f>
        <v>0</v>
      </c>
      <c r="AM140" s="17">
        <f>VLOOKUP(A:A,[2]Данные_УА!$A:$BF,46,0)</f>
        <v>0</v>
      </c>
      <c r="AN140" s="17">
        <f>VLOOKUP(A:A,[2]Данные_УА!$A:$BF,50,0)</f>
        <v>0</v>
      </c>
      <c r="AO140" s="17">
        <f>VLOOKUP(A:A,[2]Данные_УА!$A:$BF,54,0)</f>
        <v>0</v>
      </c>
      <c r="AP140" s="18">
        <f>VLOOKUP(A:A,[2]Данные_УА!$A:$BF,58,0)</f>
        <v>0</v>
      </c>
      <c r="AQ140" s="19">
        <f>VLOOKUP($A:$A,'[3]данные ру ТС'!$A:$CZ,22,0)</f>
        <v>1698</v>
      </c>
      <c r="AR140" s="19">
        <f>VLOOKUP($A:$A,'[3]данные ру ТС'!$A:$CZ,27,0)</f>
        <v>15</v>
      </c>
      <c r="AS140" s="19">
        <f>VLOOKUP($A:$A,'[3]данные ру ТС'!$A:$CZ,32,0)</f>
        <v>4954</v>
      </c>
      <c r="AT140" s="19">
        <f>VLOOKUP($A:$A,'[3]данные ру ТС'!$A:$CZ,33,0)</f>
        <v>6667</v>
      </c>
      <c r="AU140" s="19">
        <f>VLOOKUP($A:$A,'[3]данные ру ТС'!$A:$CZ,38,0)</f>
        <v>1519</v>
      </c>
      <c r="AV140" s="19">
        <f>VLOOKUP($A:$A,'[3]данные ру ТС'!$A:$CZ,43,0)</f>
        <v>15</v>
      </c>
      <c r="AW140" s="19">
        <f>VLOOKUP($A:$A,'[3]данные ру ТС'!$A:$CZ,48,0)</f>
        <v>4830</v>
      </c>
      <c r="AX140" s="19">
        <f>VLOOKUP($A:$A,'[3]данные ру ТС'!$A:$CZ,49,0)</f>
        <v>6364</v>
      </c>
      <c r="AY140" s="19">
        <f>VLOOKUP($A:$A,'[3]данные ру ТС'!$A:$CZ,54,0)</f>
        <v>1078</v>
      </c>
      <c r="AZ140" s="19">
        <f>VLOOKUP($A:$A,'[3]данные ру ТС'!$A:$CZ,59,0)</f>
        <v>13</v>
      </c>
      <c r="BA140" s="19">
        <f>VLOOKUP($A:$A,'[3]данные ру ТС'!$A:$CZ,64,0)</f>
        <v>4357</v>
      </c>
      <c r="BB140" s="19">
        <f>VLOOKUP($A:$A,'[3]данные ру ТС'!$A:$CZ,65,0)</f>
        <v>5448</v>
      </c>
      <c r="BC140" s="19">
        <f>VLOOKUP($A:$A,'[3]данные ру ТС'!$A:$CZ,78,0)</f>
        <v>120</v>
      </c>
      <c r="BD140" s="19">
        <f>VLOOKUP($A:$A,'[3]данные ру ТС'!$A:$CZ,83,0)</f>
        <v>0</v>
      </c>
      <c r="BE140" s="19">
        <f>VLOOKUP($A:$A,'[3]данные ру ТС'!$A:$CZ,88,0)</f>
        <v>487</v>
      </c>
      <c r="BF140" s="19">
        <f>VLOOKUP($A:$A,'[3]данные ру ТС'!$A:$CZ,89,0)</f>
        <v>607</v>
      </c>
      <c r="BG140" s="19">
        <f>VLOOKUP($A:$A,'[3]данные ру ТС'!$A:$FD,126,0)</f>
        <v>0</v>
      </c>
      <c r="BH140" s="19">
        <f>VLOOKUP($A:$A,'[3]данные ру ТС'!$A:$FD,127,0)</f>
        <v>0</v>
      </c>
      <c r="BI140" s="19">
        <f>VLOOKUP($A:$A,'[3]данные ру ТС'!$A:$FD,128,0)</f>
        <v>0</v>
      </c>
      <c r="BJ140" s="19">
        <f>VLOOKUP($A:$A,'[3]данные ру ТС'!$A:$FD,129,0)</f>
        <v>0</v>
      </c>
      <c r="BK140" s="19">
        <f>VLOOKUP($A:$A,'[3]данные ру ТС'!$A:$FD,142,0)</f>
        <v>98</v>
      </c>
      <c r="BL140" s="19">
        <f>VLOOKUP($A:$A,'[3]данные ру ТС'!$A:$FD,155,0)</f>
        <v>5</v>
      </c>
      <c r="BM140" s="19">
        <f>VLOOKUP($A:$A,'[3]данные ру ТС'!$A:$FW,168,0)</f>
        <v>2238</v>
      </c>
      <c r="BN140" s="19">
        <f>Таблица2[[#This Row],[ЛТС 2022 (факт)]]+Таблица2[[#This Row],[ПТС 2022 (факт)]]+Таблица2[[#This Row],[ГТС 2022 (факт)]]</f>
        <v>2341</v>
      </c>
      <c r="BO140" s="20">
        <f>VLOOKUP($A:$A,'[3]данные ру ФЛ'!$A:$DL,27,0)</f>
        <v>16716</v>
      </c>
      <c r="BP140" s="20">
        <f>VLOOKUP($A:$A,'[3]данные ру ФЛ'!$A:$DL,40,0)</f>
        <v>15829</v>
      </c>
      <c r="BQ140" s="20">
        <f>VLOOKUP($A:$A,'[3]данные ру ФЛ'!$A:$DL,53,0)</f>
        <v>13596</v>
      </c>
      <c r="BR140" s="20">
        <f>VLOOKUP($A:$A,'[3]данные ру ФЛ'!$A:$DL,74,0)</f>
        <v>1422</v>
      </c>
      <c r="BS140" s="20">
        <f>VLOOKUP($A:$A,'[3]данные ру ФЛ'!$A:$DL,95,0)</f>
        <v>0</v>
      </c>
      <c r="BT140" s="20">
        <f>VLOOKUP($A:$A,'[3]данные ру ФЛ'!$A:$DL,116,0)</f>
        <v>6898</v>
      </c>
      <c r="BU140" s="21">
        <f>VLOOKUP($A:$A,'[3]данные ру Грузы'!$A:$CR,31,0)</f>
        <v>0</v>
      </c>
      <c r="BV140" s="21">
        <f>VLOOKUP($A:$A,'[3]данные ру Грузы'!$A:$CR,44,0)</f>
        <v>0</v>
      </c>
      <c r="BW140" s="21">
        <f>VLOOKUP($A:$A,'[3]данные ру Грузы'!$A:$CR,57,0)</f>
        <v>0</v>
      </c>
      <c r="BX140" s="21">
        <f>VLOOKUP($A:$A,'[3]данные ру Грузы'!$A:$CR,70,0)</f>
        <v>0</v>
      </c>
      <c r="BY140" s="21">
        <f>VLOOKUP($A:$A,'[3]данные ру Грузы'!$A:$CR,83,0)</f>
        <v>0</v>
      </c>
      <c r="BZ140" s="21">
        <f>VLOOKUP($A:$A,'[3]данные ру Грузы'!$A:$CR,96,0)</f>
        <v>0</v>
      </c>
      <c r="CA140" s="22" t="str">
        <f>VLOOKUP(A:A,[2]Данные_УА!$A:$BO,60,0)</f>
        <v>да</v>
      </c>
      <c r="CB140" s="23" t="str">
        <f>VLOOKUP(A:A,[2]Данные_УА!$A:$BO,61,0)</f>
        <v>нет</v>
      </c>
      <c r="CC140" s="23" t="str">
        <f>VLOOKUP(A:A,[2]Данные_УА!$A:$BO,62,0)</f>
        <v>нет</v>
      </c>
      <c r="CD140" s="23" t="str">
        <f>VLOOKUP(A:A,[2]Данные_УА!$A:$BO,63,0)</f>
        <v>нет</v>
      </c>
      <c r="CE140" s="23" t="str">
        <f>VLOOKUP(A:A,[2]Данные_УА!$A:$BO,64,0)</f>
        <v>нет</v>
      </c>
      <c r="CF140" s="23" t="str">
        <f>VLOOKUP(A:A,[2]Данные_УА!$A:$BO,65,0)</f>
        <v>нет</v>
      </c>
    </row>
    <row r="141" spans="1:84" s="12" customFormat="1" ht="11.25" x14ac:dyDescent="0.2">
      <c r="A141" s="12" t="s">
        <v>326</v>
      </c>
      <c r="B141" s="12" t="str">
        <f>VLOOKUP(A:A,[1]Перечень_ПП!$A:$X,3,0)</f>
        <v>Хабаровский</v>
      </c>
      <c r="C141" s="13" t="str">
        <f>VLOOKUP(A:A,[1]Перечень_ПП!$A:$X,4,0)</f>
        <v>СПП</v>
      </c>
      <c r="D141" s="13" t="str">
        <f>VLOOKUP(A:A,[1]Перечень_ПП!$A:$X,5,0)</f>
        <v>СПП</v>
      </c>
      <c r="E141" s="12" t="str">
        <f>VLOOKUP(A:A,[1]Перечень_ПП!$A:$X,6,0)</f>
        <v>Константиновка</v>
      </c>
      <c r="F141" s="12" t="str">
        <f>VLOOKUP(A:A,[1]Перечень_ПП!$A:$X,23,0)</f>
        <v>установлен</v>
      </c>
      <c r="G141" s="13" t="str">
        <f>VLOOKUP(A:A,[1]Перечень_ПП!$A:$X,21,0)</f>
        <v>нет</v>
      </c>
      <c r="H141" s="13" t="s">
        <v>524</v>
      </c>
      <c r="I141" s="14" t="str">
        <f>VLOOKUP(A:A,[1]Перечень_ПП!$A:$X,22,0)</f>
        <v>Пункт пропуска не обустроен, так как решение о целесообразности функционирования не принято</v>
      </c>
      <c r="J141" s="15" t="str">
        <f>VLOOKUP(A:A,[2]Данные_УА!$A:$BF,24,0)</f>
        <v>не определен</v>
      </c>
      <c r="K141" s="13" t="str">
        <f>VLOOKUP(A:A,[1]Перечень_ПП!$A:$X,7,0)</f>
        <v>смешанный</v>
      </c>
      <c r="L141" s="13" t="str">
        <f>VLOOKUP(A:A,[1]Перечень_ПП!$A:$X,8,0)</f>
        <v>не определен</v>
      </c>
      <c r="M141" s="13" t="str">
        <f>VLOOKUP(A:A,[1]Перечень_ПП!$A:$X,9,0)</f>
        <v>грузо-пассажирский</v>
      </c>
      <c r="N141" s="13" t="str">
        <f>VLOOKUP(A:A,[1]Перечень_ПП!$A:$X,10,0)</f>
        <v>постоянный</v>
      </c>
      <c r="O141" s="13" t="str">
        <f>VLOOKUP(A:A,[1]Перечень_ПП!$A:$X,11,0)</f>
        <v>многосторонний</v>
      </c>
      <c r="P141" s="13" t="str">
        <f>VLOOKUP(A:A,[1]Перечень_ПП!$A:$X,12,0)</f>
        <v>не определен</v>
      </c>
      <c r="Q141" s="13" t="str">
        <f>VLOOKUP(A:A,[1]Перечень_ПП!$A:$X,13,0)</f>
        <v>нет</v>
      </c>
      <c r="R141" s="13" t="str">
        <f>VLOOKUP(A:A,[1]Перечень_ПП!$A:$X,14,0)</f>
        <v>нет</v>
      </c>
      <c r="S141" s="13" t="str">
        <f>VLOOKUP(A:A,[1]Перечень_ПП!$A:$X,15,0)</f>
        <v>нет</v>
      </c>
      <c r="T141" s="13" t="str">
        <f>VLOOKUP(A:A,[1]Перечень_ПП!$A:$X,16,0)</f>
        <v>Китайская Народная Республика</v>
      </c>
      <c r="U141" s="12" t="str">
        <f>VLOOKUP(A:A,[1]Перечень_ПП!$A:$X,17,0)</f>
        <v>Суньу</v>
      </c>
      <c r="V141" s="13" t="str">
        <f>VLOOKUP(A:A,[1]Перечень_ПП!$A:$X,18,0)</f>
        <v>ДФО</v>
      </c>
      <c r="W141" s="12" t="str">
        <f>VLOOKUP(A:A,[1]Перечень_ПП!$A:$X,19,0)</f>
        <v>Амурская область</v>
      </c>
      <c r="X141" s="14" t="str">
        <f>VLOOKUP(A:A,[1]Перечень_ПП!$A:$X,20,0)</f>
        <v>не определен</v>
      </c>
      <c r="Y141" s="14">
        <f>VLOOKUP(A:A,[2]ДОРОГИ!$A:$BX,24,0)</f>
        <v>0</v>
      </c>
      <c r="Z141" s="14">
        <f>VLOOKUP(A:A,[2]ДОРОГИ!$A:$BX,25,0)</f>
        <v>0</v>
      </c>
      <c r="AA141" s="16" t="str">
        <f>VLOOKUP($A:$A,'[3]данные ру Грузы'!$A:$CC,10,0)</f>
        <v>не определена</v>
      </c>
      <c r="AB141" s="16">
        <f>VLOOKUP($A:$A,'[3]данные ру Грузы'!$A:$CC,11,0)</f>
        <v>340</v>
      </c>
      <c r="AC141" s="16" t="str">
        <f>VLOOKUP($A:$A,'[3]данные ру Грузы'!$A:$CC,13,0)</f>
        <v>РК (сухопутный)</v>
      </c>
      <c r="AD141" s="16" t="str">
        <f>VLOOKUP($A:$A,'[3]данные ру Грузы'!$A:$CC,12,0)</f>
        <v>Восток</v>
      </c>
      <c r="AE141" s="16">
        <f>VLOOKUP(A:A,[2]Данные_УА!$A:$BF,37,0)</f>
        <v>0</v>
      </c>
      <c r="AF141" s="16">
        <f>VLOOKUP(A:A,[2]Данные_УА!$A:$BF,41,0)</f>
        <v>0</v>
      </c>
      <c r="AG141" s="16">
        <f>VLOOKUP(A:A,[2]Данные_УА!$A:$BF,45,0)</f>
        <v>0</v>
      </c>
      <c r="AH141" s="16">
        <f>VLOOKUP(A:A,[2]Данные_УА!$A:$BF,49,0)</f>
        <v>0</v>
      </c>
      <c r="AI141" s="16">
        <f>VLOOKUP(A:A,[2]Данные_УА!$A:$BF,53,0)</f>
        <v>0</v>
      </c>
      <c r="AJ141" s="16">
        <f>VLOOKUP(A:A,[2]Данные_УА!$A:$BF,57,0)</f>
        <v>0</v>
      </c>
      <c r="AK141" s="17">
        <f>VLOOKUP(A:A,[2]Данные_УА!$A:$BF,38,0)</f>
        <v>0</v>
      </c>
      <c r="AL141" s="17">
        <f>VLOOKUP(A:A,[2]Данные_УА!$A:$BF,42,0)</f>
        <v>0</v>
      </c>
      <c r="AM141" s="17">
        <f>VLOOKUP(A:A,[2]Данные_УА!$A:$BF,46,0)</f>
        <v>0</v>
      </c>
      <c r="AN141" s="17">
        <f>VLOOKUP(A:A,[2]Данные_УА!$A:$BF,50,0)</f>
        <v>0</v>
      </c>
      <c r="AO141" s="17">
        <f>VLOOKUP(A:A,[2]Данные_УА!$A:$BF,54,0)</f>
        <v>0</v>
      </c>
      <c r="AP141" s="18">
        <f>VLOOKUP(A:A,[2]Данные_УА!$A:$BF,58,0)</f>
        <v>0</v>
      </c>
      <c r="AQ141" s="19">
        <f>VLOOKUP($A:$A,'[3]данные ру ТС'!$A:$CZ,22,0)</f>
        <v>0</v>
      </c>
      <c r="AR141" s="19">
        <f>VLOOKUP($A:$A,'[3]данные ру ТС'!$A:$CZ,27,0)</f>
        <v>0</v>
      </c>
      <c r="AS141" s="19">
        <f>VLOOKUP($A:$A,'[3]данные ру ТС'!$A:$CZ,32,0)</f>
        <v>0</v>
      </c>
      <c r="AT141" s="19">
        <f>VLOOKUP($A:$A,'[3]данные ру ТС'!$A:$CZ,33,0)</f>
        <v>0</v>
      </c>
      <c r="AU141" s="19">
        <f>VLOOKUP($A:$A,'[3]данные ру ТС'!$A:$CZ,38,0)</f>
        <v>0</v>
      </c>
      <c r="AV141" s="19">
        <f>VLOOKUP($A:$A,'[3]данные ру ТС'!$A:$CZ,43,0)</f>
        <v>0</v>
      </c>
      <c r="AW141" s="19">
        <f>VLOOKUP($A:$A,'[3]данные ру ТС'!$A:$CZ,48,0)</f>
        <v>0</v>
      </c>
      <c r="AX141" s="19">
        <f>VLOOKUP($A:$A,'[3]данные ру ТС'!$A:$CZ,49,0)</f>
        <v>0</v>
      </c>
      <c r="AY141" s="19">
        <f>VLOOKUP($A:$A,'[3]данные ру ТС'!$A:$CZ,54,0)</f>
        <v>0</v>
      </c>
      <c r="AZ141" s="19">
        <f>VLOOKUP($A:$A,'[3]данные ру ТС'!$A:$CZ,59,0)</f>
        <v>0</v>
      </c>
      <c r="BA141" s="19">
        <f>VLOOKUP($A:$A,'[3]данные ру ТС'!$A:$CZ,64,0)</f>
        <v>0</v>
      </c>
      <c r="BB141" s="19">
        <f>VLOOKUP($A:$A,'[3]данные ру ТС'!$A:$CZ,65,0)</f>
        <v>0</v>
      </c>
      <c r="BC141" s="19">
        <f>VLOOKUP($A:$A,'[3]данные ру ТС'!$A:$CZ,78,0)</f>
        <v>0</v>
      </c>
      <c r="BD141" s="19">
        <f>VLOOKUP($A:$A,'[3]данные ру ТС'!$A:$CZ,83,0)</f>
        <v>0</v>
      </c>
      <c r="BE141" s="19">
        <f>VLOOKUP($A:$A,'[3]данные ру ТС'!$A:$CZ,88,0)</f>
        <v>0</v>
      </c>
      <c r="BF141" s="19">
        <f>VLOOKUP($A:$A,'[3]данные ру ТС'!$A:$CZ,89,0)</f>
        <v>0</v>
      </c>
      <c r="BG141" s="19">
        <f>VLOOKUP($A:$A,'[3]данные ру ТС'!$A:$FD,126,0)</f>
        <v>0</v>
      </c>
      <c r="BH141" s="19">
        <f>VLOOKUP($A:$A,'[3]данные ру ТС'!$A:$FD,127,0)</f>
        <v>0</v>
      </c>
      <c r="BI141" s="19">
        <f>VLOOKUP($A:$A,'[3]данные ру ТС'!$A:$FD,128,0)</f>
        <v>0</v>
      </c>
      <c r="BJ141" s="19">
        <f>VLOOKUP($A:$A,'[3]данные ру ТС'!$A:$FD,129,0)</f>
        <v>0</v>
      </c>
      <c r="BK141" s="19">
        <f>VLOOKUP($A:$A,'[3]данные ру ТС'!$A:$FD,142,0)</f>
        <v>0</v>
      </c>
      <c r="BL141" s="19">
        <f>VLOOKUP($A:$A,'[3]данные ру ТС'!$A:$FD,155,0)</f>
        <v>0</v>
      </c>
      <c r="BM141" s="19">
        <f>VLOOKUP($A:$A,'[3]данные ру ТС'!$A:$FW,168,0)</f>
        <v>0</v>
      </c>
      <c r="BN141" s="19">
        <f>Таблица2[[#This Row],[ЛТС 2022 (факт)]]+Таблица2[[#This Row],[ПТС 2022 (факт)]]+Таблица2[[#This Row],[ГТС 2022 (факт)]]</f>
        <v>0</v>
      </c>
      <c r="BO141" s="20">
        <f>VLOOKUP($A:$A,'[3]данные ру ФЛ'!$A:$DL,27,0)</f>
        <v>0</v>
      </c>
      <c r="BP141" s="20">
        <f>VLOOKUP($A:$A,'[3]данные ру ФЛ'!$A:$DL,40,0)</f>
        <v>0</v>
      </c>
      <c r="BQ141" s="20">
        <f>VLOOKUP($A:$A,'[3]данные ру ФЛ'!$A:$DL,53,0)</f>
        <v>0</v>
      </c>
      <c r="BR141" s="20">
        <f>VLOOKUP($A:$A,'[3]данные ру ФЛ'!$A:$DL,74,0)</f>
        <v>0</v>
      </c>
      <c r="BS141" s="20">
        <f>VLOOKUP($A:$A,'[3]данные ру ФЛ'!$A:$DL,95,0)</f>
        <v>0</v>
      </c>
      <c r="BT141" s="20">
        <f>VLOOKUP($A:$A,'[3]данные ру ФЛ'!$A:$DL,116,0)</f>
        <v>0</v>
      </c>
      <c r="BU141" s="21">
        <f>VLOOKUP($A:$A,'[3]данные ру Грузы'!$A:$CR,31,0)</f>
        <v>0</v>
      </c>
      <c r="BV141" s="21">
        <f>VLOOKUP($A:$A,'[3]данные ру Грузы'!$A:$CR,44,0)</f>
        <v>0</v>
      </c>
      <c r="BW141" s="21">
        <f>VLOOKUP($A:$A,'[3]данные ру Грузы'!$A:$CR,57,0)</f>
        <v>0</v>
      </c>
      <c r="BX141" s="21">
        <f>VLOOKUP($A:$A,'[3]данные ру Грузы'!$A:$CR,70,0)</f>
        <v>0</v>
      </c>
      <c r="BY141" s="21">
        <f>VLOOKUP($A:$A,'[3]данные ру Грузы'!$A:$CR,83,0)</f>
        <v>0</v>
      </c>
      <c r="BZ141" s="21">
        <f>VLOOKUP($A:$A,'[3]данные ру Грузы'!$A:$CR,96,0)</f>
        <v>0</v>
      </c>
      <c r="CA141" s="22" t="str">
        <f>VLOOKUP(A:A,[2]Данные_УА!$A:$BO,60,0)</f>
        <v>нет</v>
      </c>
      <c r="CB141" s="23" t="str">
        <f>VLOOKUP(A:A,[2]Данные_УА!$A:$BO,61,0)</f>
        <v>нет</v>
      </c>
      <c r="CC141" s="23" t="str">
        <f>VLOOKUP(A:A,[2]Данные_УА!$A:$BO,62,0)</f>
        <v>нет</v>
      </c>
      <c r="CD141" s="23" t="str">
        <f>VLOOKUP(A:A,[2]Данные_УА!$A:$BO,63,0)</f>
        <v>нет</v>
      </c>
      <c r="CE141" s="23" t="str">
        <f>VLOOKUP(A:A,[2]Данные_УА!$A:$BO,64,0)</f>
        <v>нет</v>
      </c>
      <c r="CF141" s="23" t="str">
        <f>VLOOKUP(A:A,[2]Данные_УА!$A:$BO,65,0)</f>
        <v>нет</v>
      </c>
    </row>
    <row r="142" spans="1:84" s="12" customFormat="1" ht="11.25" x14ac:dyDescent="0.2">
      <c r="A142" s="12" t="s">
        <v>64</v>
      </c>
      <c r="B142" s="12" t="str">
        <f>VLOOKUP(A:A,[1]Перечень_ПП!$A:$X,3,0)</f>
        <v>Владивостокский</v>
      </c>
      <c r="C142" s="13" t="str">
        <f>VLOOKUP(A:A,[1]Перечень_ПП!$A:$X,4,0)</f>
        <v>МПП</v>
      </c>
      <c r="D142" s="13" t="str">
        <f>VLOOKUP(A:A,[1]Перечень_ПП!$A:$X,5,0)</f>
        <v>МПП</v>
      </c>
      <c r="E142" s="12" t="str">
        <f>VLOOKUP(A:A,[1]Перечень_ПП!$A:$X,6,0)</f>
        <v>Корсаков</v>
      </c>
      <c r="F142" s="12" t="str">
        <f>VLOOKUP(A:A,[1]Перечень_ПП!$A:$X,23,0)</f>
        <v>установлен</v>
      </c>
      <c r="G142" s="13" t="str">
        <f>VLOOKUP(A:A,[1]Перечень_ПП!$A:$X,21,0)</f>
        <v>да</v>
      </c>
      <c r="H142" s="13" t="s">
        <v>523</v>
      </c>
      <c r="I142" s="14" t="str">
        <f>VLOOKUP(A:A,[1]Перечень_ПП!$A:$X,22,0)</f>
        <v>функционирует</v>
      </c>
      <c r="J142" s="15" t="str">
        <f>VLOOKUP(A:A,[2]Данные_УА!$A:$BF,24,0)</f>
        <v>ежедневно, с 08.30 до 20.30, перерыв с 12.00 до 13.00, за исключением государственных праздников</v>
      </c>
      <c r="K142" s="13" t="str">
        <f>VLOOKUP(A:A,[1]Перечень_ПП!$A:$X,7,0)</f>
        <v>морской</v>
      </c>
      <c r="L142" s="13" t="str">
        <f>VLOOKUP(A:A,[1]Перечень_ПП!$A:$X,8,0)</f>
        <v>не определен</v>
      </c>
      <c r="M142" s="13" t="str">
        <f>VLOOKUP(A:A,[1]Перечень_ПП!$A:$X,9,0)</f>
        <v>грузо-пассажирский</v>
      </c>
      <c r="N142" s="13" t="str">
        <f>VLOOKUP(A:A,[1]Перечень_ПП!$A:$X,10,0)</f>
        <v>постоянный</v>
      </c>
      <c r="O142" s="13" t="str">
        <f>VLOOKUP(A:A,[1]Перечень_ПП!$A:$X,11,0)</f>
        <v>многосторонний</v>
      </c>
      <c r="P142" s="13" t="str">
        <f>VLOOKUP(A:A,[1]Перечень_ПП!$A:$X,12,0)</f>
        <v>не определен</v>
      </c>
      <c r="Q142" s="13" t="str">
        <f>VLOOKUP(A:A,[1]Перечень_ПП!$A:$X,13,0)</f>
        <v>да</v>
      </c>
      <c r="R142" s="13" t="str">
        <f>VLOOKUP(A:A,[1]Перечень_ПП!$A:$X,14,0)</f>
        <v>да</v>
      </c>
      <c r="S142" s="13" t="str">
        <f>VLOOKUP(A:A,[1]Перечень_ПП!$A:$X,15,0)</f>
        <v>да</v>
      </c>
      <c r="T142" s="13" t="str">
        <f>VLOOKUP(A:A,[1]Перечень_ПП!$A:$X,16,0)</f>
        <v>не применимо</v>
      </c>
      <c r="U142" s="12" t="str">
        <f>VLOOKUP(A:A,[1]Перечень_ПП!$A:$X,17,0)</f>
        <v>не применимо</v>
      </c>
      <c r="V142" s="13" t="str">
        <f>VLOOKUP(A:A,[1]Перечень_ПП!$A:$X,18,0)</f>
        <v>ДФО</v>
      </c>
      <c r="W142" s="12" t="str">
        <f>VLOOKUP(A:A,[1]Перечень_ПП!$A:$X,19,0)</f>
        <v>Сахалинская область</v>
      </c>
      <c r="X142" s="14" t="str">
        <f>VLOOKUP(A:A,[1]Перечень_ПП!$A:$X,20,0)</f>
        <v>Сахалинская область, г. Корсаков, ул. Портовая, 10/1, стр. 1</v>
      </c>
      <c r="Y142" s="14">
        <f>VLOOKUP(A:A,[2]ДОРОГИ!$A:$BX,24,0)</f>
        <v>0</v>
      </c>
      <c r="Z142" s="14">
        <f>VLOOKUP(A:A,[2]ДОРОГИ!$A:$BX,25,0)</f>
        <v>0</v>
      </c>
      <c r="AA142" s="16" t="str">
        <f>VLOOKUP($A:$A,'[3]данные ру Грузы'!$A:$CC,10,0)</f>
        <v>Группа А</v>
      </c>
      <c r="AB142" s="16">
        <f>VLOOKUP($A:$A,'[3]данные ру Грузы'!$A:$CC,11,0)</f>
        <v>236</v>
      </c>
      <c r="AC142" s="16" t="str">
        <f>VLOOKUP($A:$A,'[3]данные ру Грузы'!$A:$CC,13,0)</f>
        <v>Морской</v>
      </c>
      <c r="AD142" s="16" t="str">
        <f>VLOOKUP($A:$A,'[3]данные ру Грузы'!$A:$CC,12,0)</f>
        <v>Арктика</v>
      </c>
      <c r="AE142" s="16">
        <f>VLOOKUP(A:A,[2]Данные_УА!$A:$BF,37,0)</f>
        <v>0</v>
      </c>
      <c r="AF142" s="16">
        <f>VLOOKUP(A:A,[2]Данные_УА!$A:$BF,41,0)</f>
        <v>0</v>
      </c>
      <c r="AG142" s="16">
        <f>VLOOKUP(A:A,[2]Данные_УА!$A:$BF,45,0)</f>
        <v>0</v>
      </c>
      <c r="AH142" s="16">
        <f>VLOOKUP(A:A,[2]Данные_УА!$A:$BF,49,0)</f>
        <v>0</v>
      </c>
      <c r="AI142" s="16">
        <f>VLOOKUP(A:A,[2]Данные_УА!$A:$BF,53,0)</f>
        <v>0</v>
      </c>
      <c r="AJ142" s="16">
        <f>VLOOKUP(A:A,[2]Данные_УА!$A:$BF,57,0)</f>
        <v>0</v>
      </c>
      <c r="AK142" s="17">
        <f>VLOOKUP(A:A,[2]Данные_УА!$A:$BF,38,0)</f>
        <v>0</v>
      </c>
      <c r="AL142" s="17">
        <f>VLOOKUP(A:A,[2]Данные_УА!$A:$BF,42,0)</f>
        <v>0</v>
      </c>
      <c r="AM142" s="17">
        <f>VLOOKUP(A:A,[2]Данные_УА!$A:$BF,46,0)</f>
        <v>0</v>
      </c>
      <c r="AN142" s="17">
        <f>VLOOKUP(A:A,[2]Данные_УА!$A:$BF,50,0)</f>
        <v>0</v>
      </c>
      <c r="AO142" s="17">
        <f>VLOOKUP(A:A,[2]Данные_УА!$A:$BF,54,0)</f>
        <v>0</v>
      </c>
      <c r="AP142" s="18">
        <f>VLOOKUP(A:A,[2]Данные_УА!$A:$BF,58,0)</f>
        <v>0</v>
      </c>
      <c r="AQ142" s="19">
        <f>VLOOKUP($A:$A,'[3]данные ру ТС'!$A:$CZ,22,0)</f>
        <v>571</v>
      </c>
      <c r="AR142" s="19">
        <f>VLOOKUP($A:$A,'[3]данные ру ТС'!$A:$CZ,27,0)</f>
        <v>205</v>
      </c>
      <c r="AS142" s="19">
        <f>VLOOKUP($A:$A,'[3]данные ру ТС'!$A:$CZ,32,0)</f>
        <v>0</v>
      </c>
      <c r="AT142" s="19">
        <f>VLOOKUP($A:$A,'[3]данные ру ТС'!$A:$CZ,33,0)</f>
        <v>776</v>
      </c>
      <c r="AU142" s="19">
        <f>VLOOKUP($A:$A,'[3]данные ру ТС'!$A:$CZ,38,0)</f>
        <v>559</v>
      </c>
      <c r="AV142" s="19">
        <f>VLOOKUP($A:$A,'[3]данные ру ТС'!$A:$CZ,43,0)</f>
        <v>167</v>
      </c>
      <c r="AW142" s="19">
        <f>VLOOKUP($A:$A,'[3]данные ру ТС'!$A:$CZ,48,0)</f>
        <v>0</v>
      </c>
      <c r="AX142" s="19">
        <f>VLOOKUP($A:$A,'[3]данные ру ТС'!$A:$CZ,49,0)</f>
        <v>726</v>
      </c>
      <c r="AY142" s="19">
        <f>VLOOKUP($A:$A,'[3]данные ру ТС'!$A:$CZ,54,0)</f>
        <v>689</v>
      </c>
      <c r="AZ142" s="19">
        <f>VLOOKUP($A:$A,'[3]данные ру ТС'!$A:$CZ,59,0)</f>
        <v>17</v>
      </c>
      <c r="BA142" s="19">
        <f>VLOOKUP($A:$A,'[3]данные ру ТС'!$A:$CZ,64,0)</f>
        <v>0</v>
      </c>
      <c r="BB142" s="19">
        <f>VLOOKUP($A:$A,'[3]данные ру ТС'!$A:$CZ,65,0)</f>
        <v>706</v>
      </c>
      <c r="BC142" s="19">
        <f>VLOOKUP($A:$A,'[3]данные ру ТС'!$A:$CZ,78,0)</f>
        <v>751</v>
      </c>
      <c r="BD142" s="19">
        <f>VLOOKUP($A:$A,'[3]данные ру ТС'!$A:$CZ,83,0)</f>
        <v>1</v>
      </c>
      <c r="BE142" s="19">
        <f>VLOOKUP($A:$A,'[3]данные ру ТС'!$A:$CZ,88,0)</f>
        <v>0</v>
      </c>
      <c r="BF142" s="19">
        <f>VLOOKUP($A:$A,'[3]данные ру ТС'!$A:$CZ,89,0)</f>
        <v>752</v>
      </c>
      <c r="BG142" s="19">
        <f>VLOOKUP($A:$A,'[3]данные ру ТС'!$A:$FD,126,0)</f>
        <v>905</v>
      </c>
      <c r="BH142" s="19">
        <f>VLOOKUP($A:$A,'[3]данные ру ТС'!$A:$FD,127,0)</f>
        <v>8</v>
      </c>
      <c r="BI142" s="19">
        <f>VLOOKUP($A:$A,'[3]данные ру ТС'!$A:$FD,128,0)</f>
        <v>0</v>
      </c>
      <c r="BJ142" s="19">
        <f>VLOOKUP($A:$A,'[3]данные ру ТС'!$A:$FD,129,0)</f>
        <v>913</v>
      </c>
      <c r="BK142" s="19">
        <f>VLOOKUP($A:$A,'[3]данные ру ТС'!$A:$FD,142,0)</f>
        <v>760</v>
      </c>
      <c r="BL142" s="19">
        <f>VLOOKUP($A:$A,'[3]данные ру ТС'!$A:$FD,155,0)</f>
        <v>0</v>
      </c>
      <c r="BM142" s="19">
        <f>VLOOKUP($A:$A,'[3]данные ру ТС'!$A:$FW,168,0)</f>
        <v>0</v>
      </c>
      <c r="BN142" s="19">
        <f>Таблица2[[#This Row],[ЛТС 2022 (факт)]]+Таблица2[[#This Row],[ПТС 2022 (факт)]]+Таблица2[[#This Row],[ГТС 2022 (факт)]]</f>
        <v>760</v>
      </c>
      <c r="BO142" s="20">
        <f>VLOOKUP($A:$A,'[3]данные ру ФЛ'!$A:$DL,27,0)</f>
        <v>55357</v>
      </c>
      <c r="BP142" s="20">
        <f>VLOOKUP($A:$A,'[3]данные ру ФЛ'!$A:$DL,40,0)</f>
        <v>29076</v>
      </c>
      <c r="BQ142" s="20">
        <f>VLOOKUP($A:$A,'[3]данные ру ФЛ'!$A:$DL,53,0)</f>
        <v>29685</v>
      </c>
      <c r="BR142" s="20">
        <f>VLOOKUP($A:$A,'[3]данные ру ФЛ'!$A:$DL,74,0)</f>
        <v>12599</v>
      </c>
      <c r="BS142" s="20">
        <f>VLOOKUP($A:$A,'[3]данные ру ФЛ'!$A:$DL,95,0)</f>
        <v>17180</v>
      </c>
      <c r="BT142" s="20">
        <f>VLOOKUP($A:$A,'[3]данные ру ФЛ'!$A:$DL,116,0)</f>
        <v>14063</v>
      </c>
      <c r="BU142" s="21">
        <f>VLOOKUP($A:$A,'[3]данные ру Грузы'!$A:$CR,31,0)</f>
        <v>428923</v>
      </c>
      <c r="BV142" s="21">
        <f>VLOOKUP($A:$A,'[3]данные ру Грузы'!$A:$CR,44,0)</f>
        <v>273371</v>
      </c>
      <c r="BW142" s="21">
        <f>VLOOKUP($A:$A,'[3]данные ру Грузы'!$A:$CR,57,0)</f>
        <v>347249</v>
      </c>
      <c r="BX142" s="21">
        <f>VLOOKUP($A:$A,'[3]данные ру Грузы'!$A:$CR,70,0)</f>
        <v>384512.91442599997</v>
      </c>
      <c r="BY142" s="21">
        <f>VLOOKUP($A:$A,'[3]данные ру Грузы'!$A:$CR,83,0)</f>
        <v>319525.86</v>
      </c>
      <c r="BZ142" s="21">
        <f>VLOOKUP($A:$A,'[3]данные ру Грузы'!$A:$CR,96,0)</f>
        <v>276917.96378700004</v>
      </c>
      <c r="CA142" s="22" t="str">
        <f>VLOOKUP(A:A,[2]Данные_УА!$A:$BO,60,0)</f>
        <v>да</v>
      </c>
      <c r="CB142" s="23" t="str">
        <f>VLOOKUP(A:A,[2]Данные_УА!$A:$BO,61,0)</f>
        <v>да</v>
      </c>
      <c r="CC142" s="23" t="str">
        <f>VLOOKUP(A:A,[2]Данные_УА!$A:$BO,62,0)</f>
        <v>да</v>
      </c>
      <c r="CD142" s="23" t="str">
        <f>VLOOKUP(A:A,[2]Данные_УА!$A:$BO,63,0)</f>
        <v>да</v>
      </c>
      <c r="CE142" s="23" t="str">
        <f>VLOOKUP(A:A,[2]Данные_УА!$A:$BO,64,0)</f>
        <v>да</v>
      </c>
      <c r="CF142" s="23" t="str">
        <f>VLOOKUP(A:A,[2]Данные_УА!$A:$BO,65,0)</f>
        <v>нет</v>
      </c>
    </row>
    <row r="143" spans="1:84" s="12" customFormat="1" ht="11.25" x14ac:dyDescent="0.2">
      <c r="A143" s="12" t="s">
        <v>65</v>
      </c>
      <c r="B143" s="12" t="str">
        <f>VLOOKUP(A:A,[1]Перечень_ПП!$A:$X,3,0)</f>
        <v>Владивостокский</v>
      </c>
      <c r="C143" s="13" t="str">
        <f>VLOOKUP(A:A,[1]Перечень_ПП!$A:$X,4,0)</f>
        <v>МПП</v>
      </c>
      <c r="D143" s="13" t="str">
        <f>VLOOKUP(A:A,[1]Перечень_ПП!$A:$X,5,0)</f>
        <v>МПП</v>
      </c>
      <c r="E143" s="12" t="str">
        <f>VLOOKUP(A:A,[1]Перечень_ПП!$A:$X,6,0)</f>
        <v>Крабозаводский</v>
      </c>
      <c r="F143" s="12" t="str">
        <f>VLOOKUP(A:A,[1]Перечень_ПП!$A:$X,23,0)</f>
        <v>установлен</v>
      </c>
      <c r="G143" s="13" t="str">
        <f>VLOOKUP(A:A,[1]Перечень_ПП!$A:$X,21,0)</f>
        <v>нет</v>
      </c>
      <c r="H143" s="13" t="s">
        <v>524</v>
      </c>
      <c r="I143" s="14" t="str">
        <f>VLOOKUP(A:A,[1]Перечень_ПП!$A:$X,22,0)</f>
        <v>Не функционирует с 2006 г. Пункт пропуска не обустроен, так как решение о целесообразности функционирования не принято</v>
      </c>
      <c r="J143" s="15" t="str">
        <f>VLOOKUP(A:A,[2]Данные_УА!$A:$BF,24,0)</f>
        <v>не определен</v>
      </c>
      <c r="K143" s="13" t="str">
        <f>VLOOKUP(A:A,[1]Перечень_ПП!$A:$X,7,0)</f>
        <v>морской</v>
      </c>
      <c r="L143" s="13" t="str">
        <f>VLOOKUP(A:A,[1]Перечень_ПП!$A:$X,8,0)</f>
        <v>не определен</v>
      </c>
      <c r="M143" s="13" t="str">
        <f>VLOOKUP(A:A,[1]Перечень_ПП!$A:$X,9,0)</f>
        <v>грузо-пассажирский</v>
      </c>
      <c r="N143" s="13" t="str">
        <f>VLOOKUP(A:A,[1]Перечень_ПП!$A:$X,10,0)</f>
        <v>постоянный</v>
      </c>
      <c r="O143" s="13" t="str">
        <f>VLOOKUP(A:A,[1]Перечень_ПП!$A:$X,11,0)</f>
        <v>многосторонний</v>
      </c>
      <c r="P143" s="13" t="str">
        <f>VLOOKUP(A:A,[1]Перечень_ПП!$A:$X,12,0)</f>
        <v>не определен</v>
      </c>
      <c r="Q143" s="13" t="str">
        <f>VLOOKUP(A:A,[1]Перечень_ПП!$A:$X,13,0)</f>
        <v>нет</v>
      </c>
      <c r="R143" s="13" t="str">
        <f>VLOOKUP(A:A,[1]Перечень_ПП!$A:$X,14,0)</f>
        <v>нет</v>
      </c>
      <c r="S143" s="13" t="str">
        <f>VLOOKUP(A:A,[1]Перечень_ПП!$A:$X,15,0)</f>
        <v>нет</v>
      </c>
      <c r="T143" s="13" t="str">
        <f>VLOOKUP(A:A,[1]Перечень_ПП!$A:$X,16,0)</f>
        <v>не применимо</v>
      </c>
      <c r="U143" s="12" t="str">
        <f>VLOOKUP(A:A,[1]Перечень_ПП!$A:$X,17,0)</f>
        <v>не применимо</v>
      </c>
      <c r="V143" s="13" t="str">
        <f>VLOOKUP(A:A,[1]Перечень_ПП!$A:$X,18,0)</f>
        <v>ДФО</v>
      </c>
      <c r="W143" s="12" t="str">
        <f>VLOOKUP(A:A,[1]Перечень_ПП!$A:$X,19,0)</f>
        <v>Сахалинская область</v>
      </c>
      <c r="X143" s="14" t="str">
        <f>VLOOKUP(A:A,[1]Перечень_ПП!$A:$X,20,0)</f>
        <v>не определен</v>
      </c>
      <c r="Y143" s="14">
        <f>VLOOKUP(A:A,[2]ДОРОГИ!$A:$BX,24,0)</f>
        <v>0</v>
      </c>
      <c r="Z143" s="14">
        <f>VLOOKUP(A:A,[2]ДОРОГИ!$A:$BX,25,0)</f>
        <v>0</v>
      </c>
      <c r="AA143" s="16" t="str">
        <f>VLOOKUP($A:$A,'[3]данные ру Грузы'!$A:$CC,10,0)</f>
        <v>не определена</v>
      </c>
      <c r="AB143" s="16">
        <f>VLOOKUP($A:$A,'[3]данные ру Грузы'!$A:$CC,11,0)</f>
        <v>376</v>
      </c>
      <c r="AC143" s="16" t="str">
        <f>VLOOKUP($A:$A,'[3]данные ру Грузы'!$A:$CC,13,0)</f>
        <v>Морской</v>
      </c>
      <c r="AD143" s="16" t="str">
        <f>VLOOKUP($A:$A,'[3]данные ру Грузы'!$A:$CC,12,0)</f>
        <v>Арктика</v>
      </c>
      <c r="AE143" s="16">
        <f>VLOOKUP(A:A,[2]Данные_УА!$A:$BF,37,0)</f>
        <v>0</v>
      </c>
      <c r="AF143" s="16">
        <f>VLOOKUP(A:A,[2]Данные_УА!$A:$BF,41,0)</f>
        <v>0</v>
      </c>
      <c r="AG143" s="16">
        <f>VLOOKUP(A:A,[2]Данные_УА!$A:$BF,45,0)</f>
        <v>0</v>
      </c>
      <c r="AH143" s="16">
        <f>VLOOKUP(A:A,[2]Данные_УА!$A:$BF,49,0)</f>
        <v>0</v>
      </c>
      <c r="AI143" s="16">
        <f>VLOOKUP(A:A,[2]Данные_УА!$A:$BF,53,0)</f>
        <v>0</v>
      </c>
      <c r="AJ143" s="16">
        <f>VLOOKUP(A:A,[2]Данные_УА!$A:$BF,57,0)</f>
        <v>0</v>
      </c>
      <c r="AK143" s="17">
        <f>VLOOKUP(A:A,[2]Данные_УА!$A:$BF,38,0)</f>
        <v>0</v>
      </c>
      <c r="AL143" s="17">
        <f>VLOOKUP(A:A,[2]Данные_УА!$A:$BF,42,0)</f>
        <v>0</v>
      </c>
      <c r="AM143" s="17">
        <f>VLOOKUP(A:A,[2]Данные_УА!$A:$BF,46,0)</f>
        <v>0</v>
      </c>
      <c r="AN143" s="17">
        <f>VLOOKUP(A:A,[2]Данные_УА!$A:$BF,50,0)</f>
        <v>0</v>
      </c>
      <c r="AO143" s="17">
        <f>VLOOKUP(A:A,[2]Данные_УА!$A:$BF,54,0)</f>
        <v>0</v>
      </c>
      <c r="AP143" s="18">
        <f>VLOOKUP(A:A,[2]Данные_УА!$A:$BF,58,0)</f>
        <v>0</v>
      </c>
      <c r="AQ143" s="19">
        <f>VLOOKUP($A:$A,'[3]данные ру ТС'!$A:$CZ,22,0)</f>
        <v>0</v>
      </c>
      <c r="AR143" s="19">
        <f>VLOOKUP($A:$A,'[3]данные ру ТС'!$A:$CZ,27,0)</f>
        <v>0</v>
      </c>
      <c r="AS143" s="19">
        <f>VLOOKUP($A:$A,'[3]данные ру ТС'!$A:$CZ,32,0)</f>
        <v>0</v>
      </c>
      <c r="AT143" s="19">
        <f>VLOOKUP($A:$A,'[3]данные ру ТС'!$A:$CZ,33,0)</f>
        <v>0</v>
      </c>
      <c r="AU143" s="19">
        <f>VLOOKUP($A:$A,'[3]данные ру ТС'!$A:$CZ,38,0)</f>
        <v>0</v>
      </c>
      <c r="AV143" s="19">
        <f>VLOOKUP($A:$A,'[3]данные ру ТС'!$A:$CZ,43,0)</f>
        <v>0</v>
      </c>
      <c r="AW143" s="19">
        <f>VLOOKUP($A:$A,'[3]данные ру ТС'!$A:$CZ,48,0)</f>
        <v>0</v>
      </c>
      <c r="AX143" s="19">
        <f>VLOOKUP($A:$A,'[3]данные ру ТС'!$A:$CZ,49,0)</f>
        <v>0</v>
      </c>
      <c r="AY143" s="19">
        <f>VLOOKUP($A:$A,'[3]данные ру ТС'!$A:$CZ,54,0)</f>
        <v>0</v>
      </c>
      <c r="AZ143" s="19">
        <f>VLOOKUP($A:$A,'[3]данные ру ТС'!$A:$CZ,59,0)</f>
        <v>0</v>
      </c>
      <c r="BA143" s="19">
        <f>VLOOKUP($A:$A,'[3]данные ру ТС'!$A:$CZ,64,0)</f>
        <v>0</v>
      </c>
      <c r="BB143" s="19">
        <f>VLOOKUP($A:$A,'[3]данные ру ТС'!$A:$CZ,65,0)</f>
        <v>0</v>
      </c>
      <c r="BC143" s="19">
        <f>VLOOKUP($A:$A,'[3]данные ру ТС'!$A:$CZ,78,0)</f>
        <v>0</v>
      </c>
      <c r="BD143" s="19">
        <f>VLOOKUP($A:$A,'[3]данные ру ТС'!$A:$CZ,83,0)</f>
        <v>0</v>
      </c>
      <c r="BE143" s="19">
        <f>VLOOKUP($A:$A,'[3]данные ру ТС'!$A:$CZ,88,0)</f>
        <v>0</v>
      </c>
      <c r="BF143" s="19">
        <f>VLOOKUP($A:$A,'[3]данные ру ТС'!$A:$CZ,89,0)</f>
        <v>0</v>
      </c>
      <c r="BG143" s="19">
        <f>VLOOKUP($A:$A,'[3]данные ру ТС'!$A:$FD,126,0)</f>
        <v>0</v>
      </c>
      <c r="BH143" s="19">
        <f>VLOOKUP($A:$A,'[3]данные ру ТС'!$A:$FD,127,0)</f>
        <v>0</v>
      </c>
      <c r="BI143" s="19">
        <f>VLOOKUP($A:$A,'[3]данные ру ТС'!$A:$FD,128,0)</f>
        <v>0</v>
      </c>
      <c r="BJ143" s="19">
        <f>VLOOKUP($A:$A,'[3]данные ру ТС'!$A:$FD,129,0)</f>
        <v>0</v>
      </c>
      <c r="BK143" s="19">
        <f>VLOOKUP($A:$A,'[3]данные ру ТС'!$A:$FD,142,0)</f>
        <v>0</v>
      </c>
      <c r="BL143" s="19">
        <f>VLOOKUP($A:$A,'[3]данные ру ТС'!$A:$FD,155,0)</f>
        <v>0</v>
      </c>
      <c r="BM143" s="19">
        <f>VLOOKUP($A:$A,'[3]данные ру ТС'!$A:$FW,168,0)</f>
        <v>0</v>
      </c>
      <c r="BN143" s="19">
        <f>Таблица2[[#This Row],[ЛТС 2022 (факт)]]+Таблица2[[#This Row],[ПТС 2022 (факт)]]+Таблица2[[#This Row],[ГТС 2022 (факт)]]</f>
        <v>0</v>
      </c>
      <c r="BO143" s="20">
        <f>VLOOKUP($A:$A,'[3]данные ру ФЛ'!$A:$DL,27,0)</f>
        <v>0</v>
      </c>
      <c r="BP143" s="20">
        <f>VLOOKUP($A:$A,'[3]данные ру ФЛ'!$A:$DL,40,0)</f>
        <v>0</v>
      </c>
      <c r="BQ143" s="20">
        <f>VLOOKUP($A:$A,'[3]данные ру ФЛ'!$A:$DL,53,0)</f>
        <v>0</v>
      </c>
      <c r="BR143" s="20">
        <f>VLOOKUP($A:$A,'[3]данные ру ФЛ'!$A:$DL,74,0)</f>
        <v>0</v>
      </c>
      <c r="BS143" s="20">
        <f>VLOOKUP($A:$A,'[3]данные ру ФЛ'!$A:$DL,95,0)</f>
        <v>0</v>
      </c>
      <c r="BT143" s="20">
        <f>VLOOKUP($A:$A,'[3]данные ру ФЛ'!$A:$DL,116,0)</f>
        <v>0</v>
      </c>
      <c r="BU143" s="21">
        <f>VLOOKUP($A:$A,'[3]данные ру Грузы'!$A:$CR,31,0)</f>
        <v>0</v>
      </c>
      <c r="BV143" s="21">
        <f>VLOOKUP($A:$A,'[3]данные ру Грузы'!$A:$CR,44,0)</f>
        <v>0</v>
      </c>
      <c r="BW143" s="21">
        <f>VLOOKUP($A:$A,'[3]данные ру Грузы'!$A:$CR,57,0)</f>
        <v>0</v>
      </c>
      <c r="BX143" s="21">
        <f>VLOOKUP($A:$A,'[3]данные ру Грузы'!$A:$CR,70,0)</f>
        <v>0</v>
      </c>
      <c r="BY143" s="21">
        <f>VLOOKUP($A:$A,'[3]данные ру Грузы'!$A:$CR,83,0)</f>
        <v>0</v>
      </c>
      <c r="BZ143" s="21">
        <f>VLOOKUP($A:$A,'[3]данные ру Грузы'!$A:$CR,96,0)</f>
        <v>0</v>
      </c>
      <c r="CA143" s="22" t="str">
        <f>VLOOKUP(A:A,[2]Данные_УА!$A:$BO,60,0)</f>
        <v>нет</v>
      </c>
      <c r="CB143" s="23" t="str">
        <f>VLOOKUP(A:A,[2]Данные_УА!$A:$BO,61,0)</f>
        <v>нет</v>
      </c>
      <c r="CC143" s="23" t="str">
        <f>VLOOKUP(A:A,[2]Данные_УА!$A:$BO,62,0)</f>
        <v>нет</v>
      </c>
      <c r="CD143" s="23" t="str">
        <f>VLOOKUP(A:A,[2]Данные_УА!$A:$BO,63,0)</f>
        <v>нет</v>
      </c>
      <c r="CE143" s="23" t="str">
        <f>VLOOKUP(A:A,[2]Данные_УА!$A:$BO,64,0)</f>
        <v>нет</v>
      </c>
      <c r="CF143" s="23" t="str">
        <f>VLOOKUP(A:A,[2]Данные_УА!$A:$BO,65,0)</f>
        <v>нет</v>
      </c>
    </row>
    <row r="144" spans="1:84" s="12" customFormat="1" ht="11.25" x14ac:dyDescent="0.2">
      <c r="A144" s="12" t="s">
        <v>44</v>
      </c>
      <c r="B144" s="12" t="str">
        <f>VLOOKUP(A:A,[1]Перечень_ПП!$A:$X,3,0)</f>
        <v>Владивостокский</v>
      </c>
      <c r="C144" s="13" t="str">
        <f>VLOOKUP(A:A,[1]Перечень_ПП!$A:$X,4,0)</f>
        <v>АПП</v>
      </c>
      <c r="D144" s="13" t="str">
        <f>VLOOKUP(A:A,[1]Перечень_ПП!$A:$X,5,0)</f>
        <v>МАПП</v>
      </c>
      <c r="E144" s="12" t="str">
        <f>VLOOKUP(A:A,[1]Перечень_ПП!$A:$X,6,0)</f>
        <v>Краскино</v>
      </c>
      <c r="F144" s="12" t="str">
        <f>VLOOKUP(A:A,[1]Перечень_ПП!$A:$X,23,0)</f>
        <v>установлен</v>
      </c>
      <c r="G144" s="13" t="str">
        <f>VLOOKUP(A:A,[1]Перечень_ПП!$A:$X,21,0)</f>
        <v>да</v>
      </c>
      <c r="H144" s="13" t="s">
        <v>523</v>
      </c>
      <c r="I144" s="14" t="str">
        <f>VLOOKUP(A:A,[1]Перечень_ПП!$A:$X,22,0)</f>
        <v>функционирует</v>
      </c>
      <c r="J144" s="15" t="str">
        <f>VLOOKUP(A:A,[2]Данные_УА!$A:$BF,24,0)</f>
        <v xml:space="preserve">до 30.12.2023: 7 дней в неделю, для грузового транспорта с 09.00-19.00 ежедневно, кроме гос. праздничных дней РФ и КНР, для пассажирского транспорта с 09.00 до 18.00 6 дней в неделю, кроме воксресенья и гос. праздничных дней РФ и КНР </v>
      </c>
      <c r="K144" s="13" t="str">
        <f>VLOOKUP(A:A,[1]Перечень_ПП!$A:$X,7,0)</f>
        <v>автомобильный</v>
      </c>
      <c r="L144" s="13" t="str">
        <f>VLOOKUP(A:A,[1]Перечень_ПП!$A:$X,8,0)</f>
        <v>не определен</v>
      </c>
      <c r="M144" s="13" t="str">
        <f>VLOOKUP(A:A,[1]Перечень_ПП!$A:$X,9,0)</f>
        <v>грузо-пассажирский</v>
      </c>
      <c r="N144" s="13" t="str">
        <f>VLOOKUP(A:A,[1]Перечень_ПП!$A:$X,10,0)</f>
        <v>постоянный</v>
      </c>
      <c r="O144" s="13" t="str">
        <f>VLOOKUP(A:A,[1]Перечень_ПП!$A:$X,11,0)</f>
        <v>многосторонний</v>
      </c>
      <c r="P144" s="13" t="str">
        <f>VLOOKUP(A:A,[1]Перечень_ПП!$A:$X,12,0)</f>
        <v>не определен</v>
      </c>
      <c r="Q144" s="13" t="str">
        <f>VLOOKUP(A:A,[1]Перечень_ПП!$A:$X,13,0)</f>
        <v>нет</v>
      </c>
      <c r="R144" s="13" t="str">
        <f>VLOOKUP(A:A,[1]Перечень_ПП!$A:$X,14,0)</f>
        <v>да</v>
      </c>
      <c r="S144" s="13" t="str">
        <f>VLOOKUP(A:A,[1]Перечень_ПП!$A:$X,15,0)</f>
        <v>да</v>
      </c>
      <c r="T144" s="13" t="str">
        <f>VLOOKUP(A:A,[1]Перечень_ПП!$A:$X,16,0)</f>
        <v>Китайская Народная Республика</v>
      </c>
      <c r="U144" s="12" t="str">
        <f>VLOOKUP(A:A,[1]Перечень_ПП!$A:$X,17,0)</f>
        <v>Хуньчунь</v>
      </c>
      <c r="V144" s="13" t="str">
        <f>VLOOKUP(A:A,[1]Перечень_ПП!$A:$X,18,0)</f>
        <v>ДФО</v>
      </c>
      <c r="W144" s="12" t="str">
        <f>VLOOKUP(A:A,[1]Перечень_ПП!$A:$X,19,0)</f>
        <v>Приморский край</v>
      </c>
      <c r="X144" s="14" t="str">
        <f>VLOOKUP(A:A,[1]Перечень_ПП!$A:$X,20,0)</f>
        <v>Приморский край, Хасанский район, 29 км автодороги "Краскино-Госграница"</v>
      </c>
      <c r="Y144" s="14" t="str">
        <f>VLOOKUP(A:A,[2]ДОРОГИ!$A:$BX,24,0)</f>
        <v>региональная</v>
      </c>
      <c r="Z144" s="14" t="str">
        <f>VLOOKUP(A:A,[2]ДОРОГИ!$A:$BX,25,0)</f>
        <v>Краскино -Раздольное, А 189</v>
      </c>
      <c r="AA144" s="16" t="str">
        <f>VLOOKUP($A:$A,'[3]данные ру Грузы'!$A:$CC,10,0)</f>
        <v>Группа А</v>
      </c>
      <c r="AB144" s="16">
        <f>VLOOKUP($A:$A,'[3]данные ру Грузы'!$A:$CC,11,0)</f>
        <v>54</v>
      </c>
      <c r="AC144" s="16" t="str">
        <f>VLOOKUP($A:$A,'[3]данные ру Грузы'!$A:$CC,13,0)</f>
        <v>РК (сухопутный)</v>
      </c>
      <c r="AD144" s="16" t="str">
        <f>VLOOKUP($A:$A,'[3]данные ру Грузы'!$A:$CC,12,0)</f>
        <v>Восток</v>
      </c>
      <c r="AE144" s="16">
        <f>VLOOKUP(A:A,[2]Данные_УА!$A:$BF,37,0)</f>
        <v>0</v>
      </c>
      <c r="AF144" s="16">
        <f>VLOOKUP(A:A,[2]Данные_УА!$A:$BF,41,0)</f>
        <v>0</v>
      </c>
      <c r="AG144" s="16">
        <f>VLOOKUP(A:A,[2]Данные_УА!$A:$BF,45,0)</f>
        <v>0</v>
      </c>
      <c r="AH144" s="16">
        <f>VLOOKUP(A:A,[2]Данные_УА!$A:$BF,49,0)</f>
        <v>0</v>
      </c>
      <c r="AI144" s="16">
        <f>VLOOKUP(A:A,[2]Данные_УА!$A:$BF,53,0)</f>
        <v>0</v>
      </c>
      <c r="AJ144" s="16">
        <f>VLOOKUP(A:A,[2]Данные_УА!$A:$BF,57,0)</f>
        <v>0</v>
      </c>
      <c r="AK144" s="17">
        <f>VLOOKUP(A:A,[2]Данные_УА!$A:$BF,38,0)</f>
        <v>0</v>
      </c>
      <c r="AL144" s="17">
        <f>VLOOKUP(A:A,[2]Данные_УА!$A:$BF,42,0)</f>
        <v>0</v>
      </c>
      <c r="AM144" s="17">
        <f>VLOOKUP(A:A,[2]Данные_УА!$A:$BF,46,0)</f>
        <v>0</v>
      </c>
      <c r="AN144" s="17">
        <f>VLOOKUP(A:A,[2]Данные_УА!$A:$BF,50,0)</f>
        <v>0</v>
      </c>
      <c r="AO144" s="17">
        <f>VLOOKUP(A:A,[2]Данные_УА!$A:$BF,54,0)</f>
        <v>0</v>
      </c>
      <c r="AP144" s="18">
        <f>VLOOKUP(A:A,[2]Данные_УА!$A:$BF,58,0)</f>
        <v>0</v>
      </c>
      <c r="AQ144" s="19">
        <f>VLOOKUP($A:$A,'[3]данные ру ТС'!$A:$CZ,22,0)</f>
        <v>10026</v>
      </c>
      <c r="AR144" s="19">
        <f>VLOOKUP($A:$A,'[3]данные ру ТС'!$A:$CZ,27,0)</f>
        <v>11505</v>
      </c>
      <c r="AS144" s="19">
        <f>VLOOKUP($A:$A,'[3]данные ру ТС'!$A:$CZ,32,0)</f>
        <v>30</v>
      </c>
      <c r="AT144" s="19">
        <f>VLOOKUP($A:$A,'[3]данные ру ТС'!$A:$CZ,33,0)</f>
        <v>21561</v>
      </c>
      <c r="AU144" s="19">
        <f>VLOOKUP($A:$A,'[3]данные ру ТС'!$A:$CZ,38,0)</f>
        <v>14575</v>
      </c>
      <c r="AV144" s="19">
        <f>VLOOKUP($A:$A,'[3]данные ру ТС'!$A:$CZ,43,0)</f>
        <v>12562</v>
      </c>
      <c r="AW144" s="19">
        <f>VLOOKUP($A:$A,'[3]данные ру ТС'!$A:$CZ,48,0)</f>
        <v>106</v>
      </c>
      <c r="AX144" s="19">
        <f>VLOOKUP($A:$A,'[3]данные ру ТС'!$A:$CZ,49,0)</f>
        <v>27243</v>
      </c>
      <c r="AY144" s="19">
        <f>VLOOKUP($A:$A,'[3]данные ру ТС'!$A:$CZ,54,0)</f>
        <v>14180</v>
      </c>
      <c r="AZ144" s="19">
        <f>VLOOKUP($A:$A,'[3]данные ру ТС'!$A:$CZ,59,0)</f>
        <v>14510</v>
      </c>
      <c r="BA144" s="19">
        <f>VLOOKUP($A:$A,'[3]данные ру ТС'!$A:$CZ,64,0)</f>
        <v>152</v>
      </c>
      <c r="BB144" s="19">
        <f>VLOOKUP($A:$A,'[3]данные ру ТС'!$A:$CZ,65,0)</f>
        <v>28842</v>
      </c>
      <c r="BC144" s="19">
        <f>VLOOKUP($A:$A,'[3]данные ру ТС'!$A:$CZ,78,0)</f>
        <v>13757</v>
      </c>
      <c r="BD144" s="19">
        <f>VLOOKUP($A:$A,'[3]данные ру ТС'!$A:$CZ,83,0)</f>
        <v>611</v>
      </c>
      <c r="BE144" s="19">
        <f>VLOOKUP($A:$A,'[3]данные ру ТС'!$A:$CZ,88,0)</f>
        <v>0</v>
      </c>
      <c r="BF144" s="19">
        <f>VLOOKUP($A:$A,'[3]данные ру ТС'!$A:$CZ,89,0)</f>
        <v>14368</v>
      </c>
      <c r="BG144" s="19">
        <f>VLOOKUP($A:$A,'[3]данные ру ТС'!$A:$FD,126,0)</f>
        <v>19619</v>
      </c>
      <c r="BH144" s="19">
        <f>VLOOKUP($A:$A,'[3]данные ру ТС'!$A:$FD,127,0)</f>
        <v>2</v>
      </c>
      <c r="BI144" s="19">
        <f>VLOOKUP($A:$A,'[3]данные ру ТС'!$A:$FD,128,0)</f>
        <v>0</v>
      </c>
      <c r="BJ144" s="19">
        <f>VLOOKUP($A:$A,'[3]данные ру ТС'!$A:$FD,129,0)</f>
        <v>19621</v>
      </c>
      <c r="BK144" s="19">
        <f>VLOOKUP($A:$A,'[3]данные ру ТС'!$A:$FD,142,0)</f>
        <v>28763</v>
      </c>
      <c r="BL144" s="19">
        <f>VLOOKUP($A:$A,'[3]данные ру ТС'!$A:$FD,155,0)</f>
        <v>100</v>
      </c>
      <c r="BM144" s="19">
        <f>VLOOKUP($A:$A,'[3]данные ру ТС'!$A:$FW,168,0)</f>
        <v>0</v>
      </c>
      <c r="BN144" s="19">
        <f>Таблица2[[#This Row],[ЛТС 2022 (факт)]]+Таблица2[[#This Row],[ПТС 2022 (факт)]]+Таблица2[[#This Row],[ГТС 2022 (факт)]]</f>
        <v>28863</v>
      </c>
      <c r="BO144" s="20">
        <f>VLOOKUP($A:$A,'[3]данные ру ФЛ'!$A:$DL,27,0)</f>
        <v>354719</v>
      </c>
      <c r="BP144" s="20">
        <f>VLOOKUP($A:$A,'[3]данные ру ФЛ'!$A:$DL,40,0)</f>
        <v>401294</v>
      </c>
      <c r="BQ144" s="20">
        <f>VLOOKUP($A:$A,'[3]данные ру ФЛ'!$A:$DL,53,0)</f>
        <v>473304</v>
      </c>
      <c r="BR144" s="20">
        <f>VLOOKUP($A:$A,'[3]данные ру ФЛ'!$A:$DL,74,0)</f>
        <v>32593</v>
      </c>
      <c r="BS144" s="20">
        <f>VLOOKUP($A:$A,'[3]данные ру ФЛ'!$A:$DL,95,0)</f>
        <v>22608</v>
      </c>
      <c r="BT144" s="20">
        <f>VLOOKUP($A:$A,'[3]данные ру ФЛ'!$A:$DL,116,0)</f>
        <v>31922</v>
      </c>
      <c r="BU144" s="21">
        <f>VLOOKUP($A:$A,'[3]данные ру Грузы'!$A:$CR,31,0)</f>
        <v>94225</v>
      </c>
      <c r="BV144" s="21">
        <f>VLOOKUP($A:$A,'[3]данные ру Грузы'!$A:$CR,44,0)</f>
        <v>130047</v>
      </c>
      <c r="BW144" s="21">
        <f>VLOOKUP($A:$A,'[3]данные ру Грузы'!$A:$CR,57,0)</f>
        <v>153846</v>
      </c>
      <c r="BX144" s="21">
        <f>VLOOKUP($A:$A,'[3]данные ру Грузы'!$A:$CR,70,0)</f>
        <v>114983</v>
      </c>
      <c r="BY144" s="21">
        <f>VLOOKUP($A:$A,'[3]данные ру Грузы'!$A:$CR,83,0)</f>
        <v>145426</v>
      </c>
      <c r="BZ144" s="21">
        <f>VLOOKUP($A:$A,'[3]данные ру Грузы'!$A:$CR,96,0)</f>
        <v>194222</v>
      </c>
      <c r="CA144" s="22" t="str">
        <f>VLOOKUP(A:A,[2]Данные_УА!$A:$BO,60,0)</f>
        <v>да</v>
      </c>
      <c r="CB144" s="23" t="str">
        <f>VLOOKUP(A:A,[2]Данные_УА!$A:$BO,61,0)</f>
        <v>да</v>
      </c>
      <c r="CC144" s="23" t="str">
        <f>VLOOKUP(A:A,[2]Данные_УА!$A:$BO,62,0)</f>
        <v>да</v>
      </c>
      <c r="CD144" s="23" t="str">
        <f>VLOOKUP(A:A,[2]Данные_УА!$A:$BO,63,0)</f>
        <v>да</v>
      </c>
      <c r="CE144" s="23" t="str">
        <f>VLOOKUP(A:A,[2]Данные_УА!$A:$BO,64,0)</f>
        <v>да</v>
      </c>
      <c r="CF144" s="23" t="str">
        <f>VLOOKUP(A:A,[2]Данные_УА!$A:$BO,65,0)</f>
        <v>да</v>
      </c>
    </row>
    <row r="145" spans="1:84" s="12" customFormat="1" ht="11.25" x14ac:dyDescent="0.2">
      <c r="A145" s="12" t="s">
        <v>264</v>
      </c>
      <c r="B145" s="12" t="str">
        <f>VLOOKUP(A:A,[1]Перечень_ПП!$A:$X,3,0)</f>
        <v>Сочинский</v>
      </c>
      <c r="C145" s="13" t="str">
        <f>VLOOKUP(A:A,[1]Перечень_ПП!$A:$X,4,0)</f>
        <v>ВПП</v>
      </c>
      <c r="D145" s="13" t="str">
        <f>VLOOKUP(A:A,[1]Перечень_ПП!$A:$X,5,0)</f>
        <v>ВПП</v>
      </c>
      <c r="E145" s="12" t="str">
        <f>VLOOKUP(A:A,[1]Перечень_ПП!$A:$X,6,0)</f>
        <v>Краснодар (Пашковский)</v>
      </c>
      <c r="F145" s="12" t="str">
        <f>VLOOKUP(A:A,[1]Перечень_ПП!$A:$X,23,0)</f>
        <v>установлен</v>
      </c>
      <c r="G145" s="13" t="str">
        <f>VLOOKUP(A:A,[1]Перечень_ПП!$A:$X,21,0)</f>
        <v>да</v>
      </c>
      <c r="H145" s="13" t="s">
        <v>523</v>
      </c>
      <c r="I145" s="14" t="str">
        <f>VLOOKUP(A:A,[1]Перечень_ПП!$A:$X,22,0)</f>
        <v>функционирует</v>
      </c>
      <c r="J145" s="15" t="str">
        <f>VLOOKUP(A:A,[2]Данные_УА!$A:$BF,24,0)</f>
        <v>круглосуточно</v>
      </c>
      <c r="K145" s="13" t="str">
        <f>VLOOKUP(A:A,[1]Перечень_ПП!$A:$X,7,0)</f>
        <v>воздушный</v>
      </c>
      <c r="L145" s="13" t="str">
        <f>VLOOKUP(A:A,[1]Перечень_ПП!$A:$X,8,0)</f>
        <v>не определен</v>
      </c>
      <c r="M145" s="13" t="str">
        <f>VLOOKUP(A:A,[1]Перечень_ПП!$A:$X,9,0)</f>
        <v>грузо-пассажирский</v>
      </c>
      <c r="N145" s="13" t="str">
        <f>VLOOKUP(A:A,[1]Перечень_ПП!$A:$X,10,0)</f>
        <v>постоянный</v>
      </c>
      <c r="O145" s="13" t="str">
        <f>VLOOKUP(A:A,[1]Перечень_ПП!$A:$X,11,0)</f>
        <v>многосторонний</v>
      </c>
      <c r="P145" s="13" t="str">
        <f>VLOOKUP(A:A,[1]Перечень_ПП!$A:$X,12,0)</f>
        <v>не определен</v>
      </c>
      <c r="Q145" s="13" t="str">
        <f>VLOOKUP(A:A,[1]Перечень_ПП!$A:$X,13,0)</f>
        <v>нет</v>
      </c>
      <c r="R145" s="13" t="str">
        <f>VLOOKUP(A:A,[1]Перечень_ПП!$A:$X,14,0)</f>
        <v>нет</v>
      </c>
      <c r="S145" s="13" t="str">
        <f>VLOOKUP(A:A,[1]Перечень_ПП!$A:$X,15,0)</f>
        <v>да</v>
      </c>
      <c r="T145" s="13" t="str">
        <f>VLOOKUP(A:A,[1]Перечень_ПП!$A:$X,16,0)</f>
        <v>не применимо</v>
      </c>
      <c r="U145" s="12" t="str">
        <f>VLOOKUP(A:A,[1]Перечень_ПП!$A:$X,17,0)</f>
        <v>не применимо</v>
      </c>
      <c r="V145" s="13" t="str">
        <f>VLOOKUP(A:A,[1]Перечень_ПП!$A:$X,18,0)</f>
        <v>ЮФО</v>
      </c>
      <c r="W145" s="12" t="str">
        <f>VLOOKUP(A:A,[1]Перечень_ПП!$A:$X,19,0)</f>
        <v>Краснодарский край</v>
      </c>
      <c r="X145" s="14" t="str">
        <f>VLOOKUP(A:A,[1]Перечень_ПП!$A:$X,20,0)</f>
        <v>350912, Краснодарский край, г. Краснодар ул. Евдокии Бершанской, 355</v>
      </c>
      <c r="Y145" s="14">
        <f>VLOOKUP(A:A,[2]ДОРОГИ!$A:$BX,24,0)</f>
        <v>0</v>
      </c>
      <c r="Z145" s="14">
        <f>VLOOKUP(A:A,[2]ДОРОГИ!$A:$BX,25,0)</f>
        <v>0</v>
      </c>
      <c r="AA145" s="16" t="str">
        <f>VLOOKUP($A:$A,'[3]данные ру Грузы'!$A:$CC,10,0)</f>
        <v>Группа В</v>
      </c>
      <c r="AB145" s="16">
        <f>VLOOKUP($A:$A,'[3]данные ру Грузы'!$A:$CC,11,0)</f>
        <v>166</v>
      </c>
      <c r="AC145" s="16" t="str">
        <f>VLOOKUP($A:$A,'[3]данные ру Грузы'!$A:$CC,13,0)</f>
        <v>Не является признаком отнесения к МТК</v>
      </c>
      <c r="AD145" s="16" t="str">
        <f>VLOOKUP($A:$A,'[3]данные ру Грузы'!$A:$CC,12,0)</f>
        <v>Не является признаком отнесения к МТК</v>
      </c>
      <c r="AE145" s="16">
        <f>VLOOKUP(A:A,[2]Данные_УА!$A:$BF,37,0)</f>
        <v>1</v>
      </c>
      <c r="AF145" s="16">
        <f>VLOOKUP(A:A,[2]Данные_УА!$A:$BF,41,0)</f>
        <v>48</v>
      </c>
      <c r="AG145" s="16">
        <f>VLOOKUP(A:A,[2]Данные_УА!$A:$BF,45,0)</f>
        <v>0</v>
      </c>
      <c r="AH145" s="16">
        <f>VLOOKUP(A:A,[2]Данные_УА!$A:$BF,49,0)</f>
        <v>49</v>
      </c>
      <c r="AI145" s="16">
        <f>VLOOKUP(A:A,[2]Данные_УА!$A:$BF,53,0)</f>
        <v>12480</v>
      </c>
      <c r="AJ145" s="16">
        <f>VLOOKUP(A:A,[2]Данные_УА!$A:$BF,57,0)</f>
        <v>32</v>
      </c>
      <c r="AK145" s="17">
        <f>VLOOKUP(A:A,[2]Данные_УА!$A:$BF,38,0)</f>
        <v>365</v>
      </c>
      <c r="AL145" s="17">
        <f>VLOOKUP(A:A,[2]Данные_УА!$A:$BF,42,0)</f>
        <v>17520</v>
      </c>
      <c r="AM145" s="17">
        <f>VLOOKUP(A:A,[2]Данные_УА!$A:$BF,46,0)</f>
        <v>0</v>
      </c>
      <c r="AN145" s="17">
        <f>VLOOKUP(A:A,[2]Данные_УА!$A:$BF,50,0)</f>
        <v>17885</v>
      </c>
      <c r="AO145" s="17">
        <f>VLOOKUP(A:A,[2]Данные_УА!$A:$BF,54,0)</f>
        <v>4555200</v>
      </c>
      <c r="AP145" s="18">
        <f>VLOOKUP(A:A,[2]Данные_УА!$A:$BF,58,0)</f>
        <v>11680</v>
      </c>
      <c r="AQ145" s="19">
        <f>VLOOKUP($A:$A,'[3]данные ру ТС'!$A:$CZ,22,0)</f>
        <v>5</v>
      </c>
      <c r="AR145" s="19">
        <f>VLOOKUP($A:$A,'[3]данные ру ТС'!$A:$CZ,27,0)</f>
        <v>6208</v>
      </c>
      <c r="AS145" s="19">
        <f>VLOOKUP($A:$A,'[3]данные ру ТС'!$A:$CZ,32,0)</f>
        <v>0</v>
      </c>
      <c r="AT145" s="19">
        <f>VLOOKUP($A:$A,'[3]данные ру ТС'!$A:$CZ,33,0)</f>
        <v>6213</v>
      </c>
      <c r="AU145" s="19">
        <f>VLOOKUP($A:$A,'[3]данные ру ТС'!$A:$CZ,38,0)</f>
        <v>31</v>
      </c>
      <c r="AV145" s="19">
        <f>VLOOKUP($A:$A,'[3]данные ру ТС'!$A:$CZ,43,0)</f>
        <v>7198</v>
      </c>
      <c r="AW145" s="19">
        <f>VLOOKUP($A:$A,'[3]данные ру ТС'!$A:$CZ,48,0)</f>
        <v>0</v>
      </c>
      <c r="AX145" s="19">
        <f>VLOOKUP($A:$A,'[3]данные ру ТС'!$A:$CZ,49,0)</f>
        <v>7229</v>
      </c>
      <c r="AY145" s="19">
        <f>VLOOKUP($A:$A,'[3]данные ру ТС'!$A:$CZ,54,0)</f>
        <v>8</v>
      </c>
      <c r="AZ145" s="19">
        <f>VLOOKUP($A:$A,'[3]данные ру ТС'!$A:$CZ,59,0)</f>
        <v>8170</v>
      </c>
      <c r="BA145" s="19">
        <f>VLOOKUP($A:$A,'[3]данные ру ТС'!$A:$CZ,64,0)</f>
        <v>0</v>
      </c>
      <c r="BB145" s="19">
        <f>VLOOKUP($A:$A,'[3]данные ру ТС'!$A:$CZ,65,0)</f>
        <v>8178</v>
      </c>
      <c r="BC145" s="19">
        <f>VLOOKUP($A:$A,'[3]данные ру ТС'!$A:$CZ,78,0)</f>
        <v>14</v>
      </c>
      <c r="BD145" s="19">
        <f>VLOOKUP($A:$A,'[3]данные ру ТС'!$A:$CZ,83,0)</f>
        <v>1925</v>
      </c>
      <c r="BE145" s="19">
        <f>VLOOKUP($A:$A,'[3]данные ру ТС'!$A:$CZ,88,0)</f>
        <v>0</v>
      </c>
      <c r="BF145" s="19">
        <f>VLOOKUP($A:$A,'[3]данные ру ТС'!$A:$CZ,89,0)</f>
        <v>1939</v>
      </c>
      <c r="BG145" s="19">
        <f>VLOOKUP($A:$A,'[3]данные ру ТС'!$A:$FD,126,0)</f>
        <v>22</v>
      </c>
      <c r="BH145" s="19">
        <f>VLOOKUP($A:$A,'[3]данные ру ТС'!$A:$FD,127,0)</f>
        <v>4635</v>
      </c>
      <c r="BI145" s="19">
        <f>VLOOKUP($A:$A,'[3]данные ру ТС'!$A:$FD,128,0)</f>
        <v>0</v>
      </c>
      <c r="BJ145" s="19">
        <f>VLOOKUP($A:$A,'[3]данные ру ТС'!$A:$FD,129,0)</f>
        <v>4657</v>
      </c>
      <c r="BK145" s="19">
        <f>VLOOKUP($A:$A,'[3]данные ру ТС'!$A:$FD,142,0)</f>
        <v>31</v>
      </c>
      <c r="BL145" s="19">
        <f>VLOOKUP($A:$A,'[3]данные ру ТС'!$A:$FD,155,0)</f>
        <v>1174</v>
      </c>
      <c r="BM145" s="19">
        <f>VLOOKUP($A:$A,'[3]данные ру ТС'!$A:$FW,168,0)</f>
        <v>0</v>
      </c>
      <c r="BN145" s="19">
        <f>Таблица2[[#This Row],[ЛТС 2022 (факт)]]+Таблица2[[#This Row],[ПТС 2022 (факт)]]+Таблица2[[#This Row],[ГТС 2022 (факт)]]</f>
        <v>1205</v>
      </c>
      <c r="BO145" s="20">
        <f>VLOOKUP($A:$A,'[3]данные ру ФЛ'!$A:$DL,27,0)</f>
        <v>707996</v>
      </c>
      <c r="BP145" s="20">
        <f>VLOOKUP($A:$A,'[3]данные ру ФЛ'!$A:$DL,40,0)</f>
        <v>877365</v>
      </c>
      <c r="BQ145" s="20">
        <f>VLOOKUP($A:$A,'[3]данные ру ФЛ'!$A:$DL,53,0)</f>
        <v>1051921</v>
      </c>
      <c r="BR145" s="20">
        <f>VLOOKUP($A:$A,'[3]данные ру ФЛ'!$A:$DL,74,0)</f>
        <v>209595</v>
      </c>
      <c r="BS145" s="20">
        <f>VLOOKUP($A:$A,'[3]данные ру ФЛ'!$A:$DL,95,0)</f>
        <v>568980</v>
      </c>
      <c r="BT145" s="20">
        <f>VLOOKUP($A:$A,'[3]данные ру ФЛ'!$A:$DL,116,0)</f>
        <v>144785</v>
      </c>
      <c r="BU145" s="21">
        <f>VLOOKUP($A:$A,'[3]данные ру Грузы'!$A:$CR,31,0)</f>
        <v>289.87199999999996</v>
      </c>
      <c r="BV145" s="21">
        <f>VLOOKUP($A:$A,'[3]данные ру Грузы'!$A:$CR,44,0)</f>
        <v>492.334</v>
      </c>
      <c r="BW145" s="21">
        <f>VLOOKUP($A:$A,'[3]данные ру Грузы'!$A:$CR,57,0)</f>
        <v>697.98500000000001</v>
      </c>
      <c r="BX145" s="21">
        <f>VLOOKUP($A:$A,'[3]данные ру Грузы'!$A:$CR,70,0)</f>
        <v>467.18499999999995</v>
      </c>
      <c r="BY145" s="21">
        <f>VLOOKUP($A:$A,'[3]данные ру Грузы'!$A:$CR,83,0)</f>
        <v>251.98099999999999</v>
      </c>
      <c r="BZ145" s="21">
        <f>VLOOKUP($A:$A,'[3]данные ру Грузы'!$A:$CR,96,0)</f>
        <v>65.199999999999989</v>
      </c>
      <c r="CA145" s="22" t="str">
        <f>VLOOKUP(A:A,[2]Данные_УА!$A:$BO,60,0)</f>
        <v>да</v>
      </c>
      <c r="CB145" s="23" t="str">
        <f>VLOOKUP(A:A,[2]Данные_УА!$A:$BO,61,0)</f>
        <v>да</v>
      </c>
      <c r="CC145" s="23" t="str">
        <f>VLOOKUP(A:A,[2]Данные_УА!$A:$BO,62,0)</f>
        <v>да</v>
      </c>
      <c r="CD145" s="23" t="str">
        <f>VLOOKUP(A:A,[2]Данные_УА!$A:$BO,63,0)</f>
        <v>да</v>
      </c>
      <c r="CE145" s="23" t="str">
        <f>VLOOKUP(A:A,[2]Данные_УА!$A:$BO,64,0)</f>
        <v>да</v>
      </c>
      <c r="CF145" s="23" t="str">
        <f>VLOOKUP(A:A,[2]Данные_УА!$A:$BO,65,0)</f>
        <v>нет</v>
      </c>
    </row>
    <row r="146" spans="1:84" s="12" customFormat="1" ht="11.25" x14ac:dyDescent="0.2">
      <c r="A146" s="12" t="s">
        <v>181</v>
      </c>
      <c r="B146" s="12" t="str">
        <f>VLOOKUP(A:A,[1]Перечень_ПП!$A:$X,3,0)</f>
        <v>Новосибирский</v>
      </c>
      <c r="C146" s="13" t="str">
        <f>VLOOKUP(A:A,[1]Перечень_ПП!$A:$X,4,0)</f>
        <v>ВПП</v>
      </c>
      <c r="D146" s="13" t="str">
        <f>VLOOKUP(A:A,[1]Перечень_ПП!$A:$X,5,0)</f>
        <v>ВПП</v>
      </c>
      <c r="E146" s="12" t="str">
        <f>VLOOKUP(A:A,[1]Перечень_ПП!$A:$X,6,0)</f>
        <v>Красноярск (Емельяново)</v>
      </c>
      <c r="F146" s="12" t="str">
        <f>VLOOKUP(A:A,[1]Перечень_ПП!$A:$X,23,0)</f>
        <v>установлен</v>
      </c>
      <c r="G146" s="13" t="str">
        <f>VLOOKUP(A:A,[1]Перечень_ПП!$A:$X,21,0)</f>
        <v>да</v>
      </c>
      <c r="H146" s="13" t="s">
        <v>524</v>
      </c>
      <c r="I146" s="14" t="str">
        <f>VLOOKUP(A:A,[1]Перечень_ПП!$A:$X,22,0)</f>
        <v>функционирует</v>
      </c>
      <c r="J146" s="15" t="str">
        <f>VLOOKUP(A:A,[2]Данные_УА!$A:$BF,24,0)</f>
        <v>круглосуточно</v>
      </c>
      <c r="K146" s="13" t="str">
        <f>VLOOKUP(A:A,[1]Перечень_ПП!$A:$X,7,0)</f>
        <v>воздушный</v>
      </c>
      <c r="L146" s="13" t="str">
        <f>VLOOKUP(A:A,[1]Перечень_ПП!$A:$X,8,0)</f>
        <v>не определен</v>
      </c>
      <c r="M146" s="13" t="str">
        <f>VLOOKUP(A:A,[1]Перечень_ПП!$A:$X,9,0)</f>
        <v>грузо-пассажирский</v>
      </c>
      <c r="N146" s="13" t="str">
        <f>VLOOKUP(A:A,[1]Перечень_ПП!$A:$X,10,0)</f>
        <v>постоянный</v>
      </c>
      <c r="O146" s="13" t="str">
        <f>VLOOKUP(A:A,[1]Перечень_ПП!$A:$X,11,0)</f>
        <v>многосторонний</v>
      </c>
      <c r="P146" s="13" t="str">
        <f>VLOOKUP(A:A,[1]Перечень_ПП!$A:$X,12,0)</f>
        <v>не определен</v>
      </c>
      <c r="Q146" s="13" t="str">
        <f>VLOOKUP(A:A,[1]Перечень_ПП!$A:$X,13,0)</f>
        <v>да</v>
      </c>
      <c r="R146" s="13" t="str">
        <f>VLOOKUP(A:A,[1]Перечень_ПП!$A:$X,14,0)</f>
        <v>да</v>
      </c>
      <c r="S146" s="13" t="str">
        <f>VLOOKUP(A:A,[1]Перечень_ПП!$A:$X,15,0)</f>
        <v>да</v>
      </c>
      <c r="T146" s="13" t="str">
        <f>VLOOKUP(A:A,[1]Перечень_ПП!$A:$X,16,0)</f>
        <v>не применимо</v>
      </c>
      <c r="U146" s="12" t="str">
        <f>VLOOKUP(A:A,[1]Перечень_ПП!$A:$X,17,0)</f>
        <v>не применимо</v>
      </c>
      <c r="V146" s="13" t="str">
        <f>VLOOKUP(A:A,[1]Перечень_ПП!$A:$X,18,0)</f>
        <v>СФО</v>
      </c>
      <c r="W146" s="12" t="str">
        <f>VLOOKUP(A:A,[1]Перечень_ПП!$A:$X,19,0)</f>
        <v>Красноярский край</v>
      </c>
      <c r="X146" s="14" t="str">
        <f>VLOOKUP(A:A,[1]Перечень_ПП!$A:$X,20,0)</f>
        <v>Красноярский край, Емельяновский район, муниципальное образование п. Емельяново, аэропорт «Красноярск Емельяново», строение 100</v>
      </c>
      <c r="Y146" s="14">
        <f>VLOOKUP(A:A,[2]ДОРОГИ!$A:$BX,24,0)</f>
        <v>0</v>
      </c>
      <c r="Z146" s="14">
        <f>VLOOKUP(A:A,[2]ДОРОГИ!$A:$BX,25,0)</f>
        <v>0</v>
      </c>
      <c r="AA146" s="16" t="str">
        <f>VLOOKUP($A:$A,'[3]данные ру Грузы'!$A:$CC,10,0)</f>
        <v>Группа С</v>
      </c>
      <c r="AB146" s="16">
        <f>VLOOKUP($A:$A,'[3]данные ру Грузы'!$A:$CC,11,0)</f>
        <v>235</v>
      </c>
      <c r="AC146" s="16" t="str">
        <f>VLOOKUP($A:$A,'[3]данные ру Грузы'!$A:$CC,13,0)</f>
        <v>Не является признаком отнесения к МТК</v>
      </c>
      <c r="AD146" s="16" t="str">
        <f>VLOOKUP($A:$A,'[3]данные ру Грузы'!$A:$CC,12,0)</f>
        <v>Не является признаком отнесения к МТК</v>
      </c>
      <c r="AE146" s="16">
        <f>VLOOKUP(A:A,[2]Данные_УА!$A:$BF,37,0)</f>
        <v>0</v>
      </c>
      <c r="AF146" s="16">
        <f>VLOOKUP(A:A,[2]Данные_УА!$A:$BF,41,0)</f>
        <v>0</v>
      </c>
      <c r="AG146" s="16">
        <f>VLOOKUP(A:A,[2]Данные_УА!$A:$BF,45,0)</f>
        <v>0</v>
      </c>
      <c r="AH146" s="16">
        <f>VLOOKUP(A:A,[2]Данные_УА!$A:$BF,49,0)</f>
        <v>0</v>
      </c>
      <c r="AI146" s="16">
        <f>VLOOKUP(A:A,[2]Данные_УА!$A:$BF,53,0)</f>
        <v>19440</v>
      </c>
      <c r="AJ146" s="16">
        <f>VLOOKUP(A:A,[2]Данные_УА!$A:$BF,57,0)</f>
        <v>40</v>
      </c>
      <c r="AK146" s="17">
        <f>VLOOKUP(A:A,[2]Данные_УА!$A:$BF,38,0)</f>
        <v>0</v>
      </c>
      <c r="AL146" s="17">
        <f>VLOOKUP(A:A,[2]Данные_УА!$A:$BF,42,0)</f>
        <v>0</v>
      </c>
      <c r="AM146" s="17">
        <f>VLOOKUP(A:A,[2]Данные_УА!$A:$BF,46,0)</f>
        <v>0</v>
      </c>
      <c r="AN146" s="17">
        <f>VLOOKUP(A:A,[2]Данные_УА!$A:$BF,50,0)</f>
        <v>0</v>
      </c>
      <c r="AO146" s="17">
        <f>VLOOKUP(A:A,[2]Данные_УА!$A:$BF,54,0)</f>
        <v>7095600</v>
      </c>
      <c r="AP146" s="18">
        <f>VLOOKUP(A:A,[2]Данные_УА!$A:$BF,58,0)</f>
        <v>14600</v>
      </c>
      <c r="AQ146" s="19">
        <f>VLOOKUP($A:$A,'[3]данные ру ТС'!$A:$CZ,22,0)</f>
        <v>73</v>
      </c>
      <c r="AR146" s="19">
        <f>VLOOKUP($A:$A,'[3]данные ру ТС'!$A:$CZ,27,0)</f>
        <v>2550</v>
      </c>
      <c r="AS146" s="19">
        <f>VLOOKUP($A:$A,'[3]данные ру ТС'!$A:$CZ,32,0)</f>
        <v>0</v>
      </c>
      <c r="AT146" s="19">
        <f>VLOOKUP($A:$A,'[3]данные ру ТС'!$A:$CZ,33,0)</f>
        <v>2623</v>
      </c>
      <c r="AU146" s="19">
        <f>VLOOKUP($A:$A,'[3]данные ру ТС'!$A:$CZ,38,0)</f>
        <v>1109</v>
      </c>
      <c r="AV146" s="19">
        <f>VLOOKUP($A:$A,'[3]данные ру ТС'!$A:$CZ,43,0)</f>
        <v>2980</v>
      </c>
      <c r="AW146" s="19">
        <f>VLOOKUP($A:$A,'[3]данные ру ТС'!$A:$CZ,48,0)</f>
        <v>0</v>
      </c>
      <c r="AX146" s="19">
        <f>VLOOKUP($A:$A,'[3]данные ру ТС'!$A:$CZ,49,0)</f>
        <v>4089</v>
      </c>
      <c r="AY146" s="19">
        <f>VLOOKUP($A:$A,'[3]данные ру ТС'!$A:$CZ,54,0)</f>
        <v>1082</v>
      </c>
      <c r="AZ146" s="19">
        <f>VLOOKUP($A:$A,'[3]данные ру ТС'!$A:$CZ,59,0)</f>
        <v>3149</v>
      </c>
      <c r="BA146" s="19">
        <f>VLOOKUP($A:$A,'[3]данные ру ТС'!$A:$CZ,64,0)</f>
        <v>0</v>
      </c>
      <c r="BB146" s="19">
        <f>VLOOKUP($A:$A,'[3]данные ру ТС'!$A:$CZ,65,0)</f>
        <v>4231</v>
      </c>
      <c r="BC146" s="19">
        <f>VLOOKUP($A:$A,'[3]данные ру ТС'!$A:$CZ,78,0)</f>
        <v>5075</v>
      </c>
      <c r="BD146" s="19">
        <f>VLOOKUP($A:$A,'[3]данные ру ТС'!$A:$CZ,83,0)</f>
        <v>670</v>
      </c>
      <c r="BE146" s="19">
        <f>VLOOKUP($A:$A,'[3]данные ру ТС'!$A:$CZ,88,0)</f>
        <v>0</v>
      </c>
      <c r="BF146" s="19">
        <f>VLOOKUP($A:$A,'[3]данные ру ТС'!$A:$CZ,89,0)</f>
        <v>5745</v>
      </c>
      <c r="BG146" s="19">
        <f>VLOOKUP($A:$A,'[3]данные ру ТС'!$A:$FD,126,0)</f>
        <v>6020</v>
      </c>
      <c r="BH146" s="19">
        <f>VLOOKUP($A:$A,'[3]данные ру ТС'!$A:$FD,127,0)</f>
        <v>1848</v>
      </c>
      <c r="BI146" s="19">
        <f>VLOOKUP($A:$A,'[3]данные ру ТС'!$A:$FD,128,0)</f>
        <v>0</v>
      </c>
      <c r="BJ146" s="19">
        <f>VLOOKUP($A:$A,'[3]данные ру ТС'!$A:$FD,129,0)</f>
        <v>7868</v>
      </c>
      <c r="BK146" s="19">
        <f>VLOOKUP($A:$A,'[3]данные ру ТС'!$A:$FD,142,0)</f>
        <v>1499</v>
      </c>
      <c r="BL146" s="19">
        <f>VLOOKUP($A:$A,'[3]данные ру ТС'!$A:$FD,155,0)</f>
        <v>2558</v>
      </c>
      <c r="BM146" s="19">
        <f>VLOOKUP($A:$A,'[3]данные ру ТС'!$A:$FW,168,0)</f>
        <v>0</v>
      </c>
      <c r="BN146" s="19">
        <f>Таблица2[[#This Row],[ЛТС 2022 (факт)]]+Таблица2[[#This Row],[ПТС 2022 (факт)]]+Таблица2[[#This Row],[ГТС 2022 (факт)]]</f>
        <v>4057</v>
      </c>
      <c r="BO146" s="20">
        <f>VLOOKUP($A:$A,'[3]данные ру ФЛ'!$A:$DL,27,0)</f>
        <v>501421</v>
      </c>
      <c r="BP146" s="20">
        <f>VLOOKUP($A:$A,'[3]данные ру ФЛ'!$A:$DL,40,0)</f>
        <v>540102</v>
      </c>
      <c r="BQ146" s="20">
        <f>VLOOKUP($A:$A,'[3]данные ру ФЛ'!$A:$DL,53,0)</f>
        <v>538384</v>
      </c>
      <c r="BR146" s="20">
        <f>VLOOKUP($A:$A,'[3]данные ру ФЛ'!$A:$DL,74,0)</f>
        <v>166721</v>
      </c>
      <c r="BS146" s="20">
        <f>VLOOKUP($A:$A,'[3]данные ру ФЛ'!$A:$DL,95,0)</f>
        <v>328690</v>
      </c>
      <c r="BT146" s="20">
        <f>VLOOKUP($A:$A,'[3]данные ру ФЛ'!$A:$DL,116,0)</f>
        <v>346020</v>
      </c>
      <c r="BU146" s="21">
        <f>VLOOKUP($A:$A,'[3]данные ру Грузы'!$A:$CR,31,0)</f>
        <v>397.44909999999999</v>
      </c>
      <c r="BV146" s="21">
        <f>VLOOKUP($A:$A,'[3]данные ру Грузы'!$A:$CR,44,0)</f>
        <v>1532.8571999999999</v>
      </c>
      <c r="BW146" s="21">
        <f>VLOOKUP($A:$A,'[3]данные ру Грузы'!$A:$CR,57,0)</f>
        <v>1817.8330000000001</v>
      </c>
      <c r="BX146" s="21">
        <f>VLOOKUP($A:$A,'[3]данные ру Грузы'!$A:$CR,70,0)</f>
        <v>1227.03</v>
      </c>
      <c r="BY146" s="21">
        <f>VLOOKUP($A:$A,'[3]данные ру Грузы'!$A:$CR,83,0)</f>
        <v>2221.39</v>
      </c>
      <c r="BZ146" s="21">
        <f>VLOOKUP($A:$A,'[3]данные ру Грузы'!$A:$CR,96,0)</f>
        <v>14758.5</v>
      </c>
      <c r="CA146" s="22" t="str">
        <f>VLOOKUP(A:A,[2]Данные_УА!$A:$BO,60,0)</f>
        <v>да</v>
      </c>
      <c r="CB146" s="23" t="str">
        <f>VLOOKUP(A:A,[2]Данные_УА!$A:$BO,61,0)</f>
        <v>да</v>
      </c>
      <c r="CC146" s="23" t="str">
        <f>VLOOKUP(A:A,[2]Данные_УА!$A:$BO,62,0)</f>
        <v>да</v>
      </c>
      <c r="CD146" s="23" t="str">
        <f>VLOOKUP(A:A,[2]Данные_УА!$A:$BO,63,0)</f>
        <v>да</v>
      </c>
      <c r="CE146" s="23" t="str">
        <f>VLOOKUP(A:A,[2]Данные_УА!$A:$BO,64,0)</f>
        <v>да</v>
      </c>
      <c r="CF146" s="23" t="str">
        <f>VLOOKUP(A:A,[2]Данные_УА!$A:$BO,65,0)</f>
        <v>нет</v>
      </c>
    </row>
    <row r="147" spans="1:84" s="12" customFormat="1" ht="11.25" x14ac:dyDescent="0.2">
      <c r="A147" s="12" t="s">
        <v>28</v>
      </c>
      <c r="B147" s="12" t="str">
        <f>VLOOKUP(A:A,[1]Перечень_ПП!$A:$X,3,0)</f>
        <v>Брянский</v>
      </c>
      <c r="C147" s="13" t="str">
        <f>VLOOKUP(A:A,[1]Перечень_ПП!$A:$X,4,0)</f>
        <v>АПП</v>
      </c>
      <c r="D147" s="13" t="str">
        <f>VLOOKUP(A:A,[1]Перечень_ПП!$A:$X,5,0)</f>
        <v>МАПП</v>
      </c>
      <c r="E147" s="12" t="str">
        <f>VLOOKUP(A:A,[1]Перечень_ПП!$A:$X,6,0)</f>
        <v>Крупец</v>
      </c>
      <c r="F147" s="12" t="str">
        <f>VLOOKUP(A:A,[1]Перечень_ПП!$A:$X,23,0)</f>
        <v>установлен</v>
      </c>
      <c r="G147" s="13" t="str">
        <f>VLOOKUP(A:A,[1]Перечень_ПП!$A:$X,21,0)</f>
        <v>да</v>
      </c>
      <c r="H147" s="13" t="s">
        <v>524</v>
      </c>
      <c r="I147" s="14" t="str">
        <f>VLOOKUP(A:A,[1]Перечень_ПП!$A:$X,22,0)</f>
        <v>функционирует</v>
      </c>
      <c r="J147" s="15" t="str">
        <f>VLOOKUP(A:A,[2]Данные_УА!$A:$BF,24,0)</f>
        <v>круглосуточно</v>
      </c>
      <c r="K147" s="13" t="str">
        <f>VLOOKUP(A:A,[1]Перечень_ПП!$A:$X,7,0)</f>
        <v>автомобильный</v>
      </c>
      <c r="L147" s="13" t="str">
        <f>VLOOKUP(A:A,[1]Перечень_ПП!$A:$X,8,0)</f>
        <v>не определен</v>
      </c>
      <c r="M147" s="13" t="str">
        <f>VLOOKUP(A:A,[1]Перечень_ПП!$A:$X,9,0)</f>
        <v>грузо-пассажирский</v>
      </c>
      <c r="N147" s="13" t="str">
        <f>VLOOKUP(A:A,[1]Перечень_ПП!$A:$X,10,0)</f>
        <v>постоянный</v>
      </c>
      <c r="O147" s="13" t="str">
        <f>VLOOKUP(A:A,[1]Перечень_ПП!$A:$X,11,0)</f>
        <v>многосторонний</v>
      </c>
      <c r="P147" s="13" t="str">
        <f>VLOOKUP(A:A,[1]Перечень_ПП!$A:$X,12,0)</f>
        <v>не определен</v>
      </c>
      <c r="Q147" s="13" t="str">
        <f>VLOOKUP(A:A,[1]Перечень_ПП!$A:$X,13,0)</f>
        <v>нет</v>
      </c>
      <c r="R147" s="13" t="str">
        <f>VLOOKUP(A:A,[1]Перечень_ПП!$A:$X,14,0)</f>
        <v>нет</v>
      </c>
      <c r="S147" s="13" t="str">
        <f>VLOOKUP(A:A,[1]Перечень_ПП!$A:$X,15,0)</f>
        <v>да</v>
      </c>
      <c r="T147" s="13" t="str">
        <f>VLOOKUP(A:A,[1]Перечень_ПП!$A:$X,16,0)</f>
        <v>Украина</v>
      </c>
      <c r="U147" s="12" t="str">
        <f>VLOOKUP(A:A,[1]Перечень_ПП!$A:$X,17,0)</f>
        <v>Катериновка</v>
      </c>
      <c r="V147" s="13" t="str">
        <f>VLOOKUP(A:A,[1]Перечень_ПП!$A:$X,18,0)</f>
        <v>ЦФО</v>
      </c>
      <c r="W147" s="12" t="str">
        <f>VLOOKUP(A:A,[1]Перечень_ПП!$A:$X,19,0)</f>
        <v>Курская область</v>
      </c>
      <c r="X147" s="14" t="str">
        <f>VLOOKUP(A:A,[1]Перечень_ПП!$A:$X,20,0)</f>
        <v>Курская область, Рыльский район, 2,5 км до с. Городище, автомобильная дорога Е38 «Киев - Воронеж»</v>
      </c>
      <c r="Y147" s="14" t="str">
        <f>VLOOKUP(A:A,[2]ДОРОГИ!$A:$BX,24,0)</f>
        <v>региональная</v>
      </c>
      <c r="Z147" s="14" t="str">
        <f>VLOOKUP(A:A,[2]ДОРОГИ!$A:$BX,25,0)</f>
        <v>38 ОП РЗ 38К-017 Курск-Льгов-Рыльск-граница с Украиной</v>
      </c>
      <c r="AA147" s="16" t="str">
        <f>VLOOKUP($A:$A,'[3]данные ру Грузы'!$A:$CC,10,0)</f>
        <v>Группа В</v>
      </c>
      <c r="AB147" s="16">
        <f>VLOOKUP($A:$A,'[3]данные ру Грузы'!$A:$CC,11,0)</f>
        <v>58</v>
      </c>
      <c r="AC147" s="16" t="str">
        <f>VLOOKUP($A:$A,'[3]данные ру Грузы'!$A:$CC,13,0)</f>
        <v>Сухопутный</v>
      </c>
      <c r="AD147" s="16" t="str">
        <f>VLOOKUP($A:$A,'[3]данные ру Грузы'!$A:$CC,12,0)</f>
        <v>Западный</v>
      </c>
      <c r="AE147" s="16">
        <f>VLOOKUP(A:A,[2]Данные_УА!$A:$BF,37,0)</f>
        <v>100</v>
      </c>
      <c r="AF147" s="16">
        <f>VLOOKUP(A:A,[2]Данные_УА!$A:$BF,41,0)</f>
        <v>20</v>
      </c>
      <c r="AG147" s="16">
        <f>VLOOKUP(A:A,[2]Данные_УА!$A:$BF,45,0)</f>
        <v>380</v>
      </c>
      <c r="AH147" s="16">
        <f>VLOOKUP(A:A,[2]Данные_УА!$A:$BF,49,0)</f>
        <v>500</v>
      </c>
      <c r="AI147" s="16">
        <f>VLOOKUP(A:A,[2]Данные_УА!$A:$BF,53,0)</f>
        <v>1640</v>
      </c>
      <c r="AJ147" s="16">
        <f>VLOOKUP(A:A,[2]Данные_УА!$A:$BF,57,0)</f>
        <v>1000</v>
      </c>
      <c r="AK147" s="17">
        <f>VLOOKUP(A:A,[2]Данные_УА!$A:$BF,38,0)</f>
        <v>36500</v>
      </c>
      <c r="AL147" s="17">
        <f>VLOOKUP(A:A,[2]Данные_УА!$A:$BF,42,0)</f>
        <v>7300</v>
      </c>
      <c r="AM147" s="17">
        <f>VLOOKUP(A:A,[2]Данные_УА!$A:$BF,46,0)</f>
        <v>138700</v>
      </c>
      <c r="AN147" s="17">
        <f>VLOOKUP(A:A,[2]Данные_УА!$A:$BF,50,0)</f>
        <v>182500</v>
      </c>
      <c r="AO147" s="17">
        <f>VLOOKUP(A:A,[2]Данные_УА!$A:$BF,54,0)</f>
        <v>598600</v>
      </c>
      <c r="AP147" s="18">
        <f>VLOOKUP(A:A,[2]Данные_УА!$A:$BF,58,0)</f>
        <v>365000</v>
      </c>
      <c r="AQ147" s="19">
        <f>VLOOKUP($A:$A,'[3]данные ру ТС'!$A:$CZ,22,0)</f>
        <v>43764</v>
      </c>
      <c r="AR147" s="19">
        <f>VLOOKUP($A:$A,'[3]данные ру ТС'!$A:$CZ,27,0)</f>
        <v>2703</v>
      </c>
      <c r="AS147" s="19">
        <f>VLOOKUP($A:$A,'[3]данные ру ТС'!$A:$CZ,32,0)</f>
        <v>69330</v>
      </c>
      <c r="AT147" s="19">
        <f>VLOOKUP($A:$A,'[3]данные ру ТС'!$A:$CZ,33,0)</f>
        <v>115797</v>
      </c>
      <c r="AU147" s="19">
        <f>VLOOKUP($A:$A,'[3]данные ру ТС'!$A:$CZ,38,0)</f>
        <v>31627</v>
      </c>
      <c r="AV147" s="19">
        <f>VLOOKUP($A:$A,'[3]данные ру ТС'!$A:$CZ,43,0)</f>
        <v>1797</v>
      </c>
      <c r="AW147" s="19">
        <f>VLOOKUP($A:$A,'[3]данные ру ТС'!$A:$CZ,48,0)</f>
        <v>34889</v>
      </c>
      <c r="AX147" s="19">
        <f>VLOOKUP($A:$A,'[3]данные ру ТС'!$A:$CZ,49,0)</f>
        <v>68313</v>
      </c>
      <c r="AY147" s="19">
        <f>VLOOKUP($A:$A,'[3]данные ру ТС'!$A:$CZ,54,0)</f>
        <v>19368</v>
      </c>
      <c r="AZ147" s="19">
        <f>VLOOKUP($A:$A,'[3]данные ру ТС'!$A:$CZ,59,0)</f>
        <v>1260</v>
      </c>
      <c r="BA147" s="19">
        <f>VLOOKUP($A:$A,'[3]данные ру ТС'!$A:$CZ,64,0)</f>
        <v>26388</v>
      </c>
      <c r="BB147" s="19">
        <f>VLOOKUP($A:$A,'[3]данные ру ТС'!$A:$CZ,65,0)</f>
        <v>47016</v>
      </c>
      <c r="BC147" s="19">
        <f>VLOOKUP($A:$A,'[3]данные ру ТС'!$A:$CZ,78,0)</f>
        <v>4276</v>
      </c>
      <c r="BD147" s="19">
        <f>VLOOKUP($A:$A,'[3]данные ру ТС'!$A:$CZ,83,0)</f>
        <v>194</v>
      </c>
      <c r="BE147" s="19">
        <f>VLOOKUP($A:$A,'[3]данные ру ТС'!$A:$CZ,88,0)</f>
        <v>3395</v>
      </c>
      <c r="BF147" s="19">
        <f>VLOOKUP($A:$A,'[3]данные ру ТС'!$A:$CZ,89,0)</f>
        <v>7865</v>
      </c>
      <c r="BG147" s="19">
        <f>VLOOKUP($A:$A,'[3]данные ру ТС'!$A:$FD,126,0)</f>
        <v>0</v>
      </c>
      <c r="BH147" s="19">
        <f>VLOOKUP($A:$A,'[3]данные ру ТС'!$A:$FD,127,0)</f>
        <v>0</v>
      </c>
      <c r="BI147" s="19">
        <f>VLOOKUP($A:$A,'[3]данные ру ТС'!$A:$FD,128,0)</f>
        <v>0</v>
      </c>
      <c r="BJ147" s="19">
        <f>VLOOKUP($A:$A,'[3]данные ру ТС'!$A:$FD,129,0)</f>
        <v>0</v>
      </c>
      <c r="BK147" s="19">
        <f>VLOOKUP($A:$A,'[3]данные ру ТС'!$A:$FD,142,0)</f>
        <v>0</v>
      </c>
      <c r="BL147" s="19">
        <f>VLOOKUP($A:$A,'[3]данные ру ТС'!$A:$FD,155,0)</f>
        <v>0</v>
      </c>
      <c r="BM147" s="19">
        <f>VLOOKUP($A:$A,'[3]данные ру ТС'!$A:$FW,168,0)</f>
        <v>2</v>
      </c>
      <c r="BN147" s="19">
        <f>Таблица2[[#This Row],[ЛТС 2022 (факт)]]+Таблица2[[#This Row],[ПТС 2022 (факт)]]+Таблица2[[#This Row],[ГТС 2022 (факт)]]</f>
        <v>2</v>
      </c>
      <c r="BO147" s="20">
        <f>VLOOKUP($A:$A,'[3]данные ру ФЛ'!$A:$DL,27,0)</f>
        <v>291521</v>
      </c>
      <c r="BP147" s="20">
        <f>VLOOKUP($A:$A,'[3]данные ру ФЛ'!$A:$DL,40,0)</f>
        <v>191965</v>
      </c>
      <c r="BQ147" s="20">
        <f>VLOOKUP($A:$A,'[3]данные ру ФЛ'!$A:$DL,53,0)</f>
        <v>141222</v>
      </c>
      <c r="BR147" s="20">
        <f>VLOOKUP($A:$A,'[3]данные ру ФЛ'!$A:$DL,74,0)</f>
        <v>20346</v>
      </c>
      <c r="BS147" s="20">
        <f>VLOOKUP($A:$A,'[3]данные ру ФЛ'!$A:$DL,95,0)</f>
        <v>0</v>
      </c>
      <c r="BT147" s="20">
        <f>VLOOKUP($A:$A,'[3]данные ру ФЛ'!$A:$DL,116,0)</f>
        <v>58</v>
      </c>
      <c r="BU147" s="21">
        <f>VLOOKUP($A:$A,'[3]данные ру Грузы'!$A:$CR,31,0)</f>
        <v>607357</v>
      </c>
      <c r="BV147" s="21">
        <f>VLOOKUP($A:$A,'[3]данные ру Грузы'!$A:$CR,44,0)</f>
        <v>450216</v>
      </c>
      <c r="BW147" s="21">
        <f>VLOOKUP($A:$A,'[3]данные ру Грузы'!$A:$CR,57,0)</f>
        <v>282444</v>
      </c>
      <c r="BX147" s="21">
        <f>VLOOKUP($A:$A,'[3]данные ру Грузы'!$A:$CR,70,0)</f>
        <v>76193</v>
      </c>
      <c r="BY147" s="21">
        <f>VLOOKUP($A:$A,'[3]данные ру Грузы'!$A:$CR,83,0)</f>
        <v>0</v>
      </c>
      <c r="BZ147" s="21">
        <f>VLOOKUP($A:$A,'[3]данные ру Грузы'!$A:$CR,96,0)</f>
        <v>0</v>
      </c>
      <c r="CA147" s="22" t="str">
        <f>VLOOKUP(A:A,[2]Данные_УА!$A:$BO,60,0)</f>
        <v>да</v>
      </c>
      <c r="CB147" s="23" t="str">
        <f>VLOOKUP(A:A,[2]Данные_УА!$A:$BO,61,0)</f>
        <v>да</v>
      </c>
      <c r="CC147" s="23" t="str">
        <f>VLOOKUP(A:A,[2]Данные_УА!$A:$BO,62,0)</f>
        <v>да</v>
      </c>
      <c r="CD147" s="23" t="str">
        <f>VLOOKUP(A:A,[2]Данные_УА!$A:$BO,63,0)</f>
        <v>да</v>
      </c>
      <c r="CE147" s="23" t="str">
        <f>VLOOKUP(A:A,[2]Данные_УА!$A:$BO,64,0)</f>
        <v>да</v>
      </c>
      <c r="CF147" s="23" t="str">
        <f>VLOOKUP(A:A,[2]Данные_УА!$A:$BO,65,0)</f>
        <v>да</v>
      </c>
    </row>
    <row r="148" spans="1:84" s="12" customFormat="1" ht="11.25" x14ac:dyDescent="0.2">
      <c r="A148" s="12" t="s">
        <v>190</v>
      </c>
      <c r="B148" s="12" t="str">
        <f>VLOOKUP(A:A,[1]Перечень_ПП!$A:$X,3,0)</f>
        <v>Псковский</v>
      </c>
      <c r="C148" s="13" t="str">
        <f>VLOOKUP(A:A,[1]Перечень_ПП!$A:$X,4,0)</f>
        <v>АПП</v>
      </c>
      <c r="D148" s="13" t="str">
        <f>VLOOKUP(A:A,[1]Перечень_ПП!$A:$X,5,0)</f>
        <v>ДАПП</v>
      </c>
      <c r="E148" s="12" t="str">
        <f>VLOOKUP(A:A,[1]Перечень_ПП!$A:$X,6,0)</f>
        <v>Крупп</v>
      </c>
      <c r="F148" s="12" t="str">
        <f>VLOOKUP(A:A,[1]Перечень_ПП!$A:$X,23,0)</f>
        <v>установлен</v>
      </c>
      <c r="G148" s="13" t="str">
        <f>VLOOKUP(A:A,[1]Перечень_ПП!$A:$X,21,0)</f>
        <v>да</v>
      </c>
      <c r="H148" s="13" t="s">
        <v>524</v>
      </c>
      <c r="I148" s="14" t="str">
        <f>VLOOKUP(A:A,[1]Перечень_ПП!$A:$X,22,0)</f>
        <v>функционирует</v>
      </c>
      <c r="J148" s="15" t="str">
        <f>VLOOKUP(A:A,[2]Данные_УА!$A:$BF,24,0)</f>
        <v>с 9.00 до 18.00</v>
      </c>
      <c r="K148" s="13" t="str">
        <f>VLOOKUP(A:A,[1]Перечень_ПП!$A:$X,7,0)</f>
        <v>автомобильный</v>
      </c>
      <c r="L148" s="13" t="str">
        <f>VLOOKUP(A:A,[1]Перечень_ПП!$A:$X,8,0)</f>
        <v>пешеходный</v>
      </c>
      <c r="M148" s="13" t="str">
        <f>VLOOKUP(A:A,[1]Перечень_ПП!$A:$X,9,0)</f>
        <v>пассажирский</v>
      </c>
      <c r="N148" s="13" t="str">
        <f>VLOOKUP(A:A,[1]Перечень_ПП!$A:$X,10,0)</f>
        <v>постоянный</v>
      </c>
      <c r="O148" s="13" t="str">
        <f>VLOOKUP(A:A,[1]Перечень_ПП!$A:$X,11,0)</f>
        <v>двусторонний</v>
      </c>
      <c r="P148" s="13" t="str">
        <f>VLOOKUP(A:A,[1]Перечень_ПП!$A:$X,12,0)</f>
        <v>не определен</v>
      </c>
      <c r="Q148" s="13" t="str">
        <f>VLOOKUP(A:A,[1]Перечень_ПП!$A:$X,13,0)</f>
        <v>нет</v>
      </c>
      <c r="R148" s="13" t="str">
        <f>VLOOKUP(A:A,[1]Перечень_ПП!$A:$X,14,0)</f>
        <v>нет</v>
      </c>
      <c r="S148" s="13" t="str">
        <f>VLOOKUP(A:A,[1]Перечень_ПП!$A:$X,15,0)</f>
        <v>нет</v>
      </c>
      <c r="T148" s="13" t="str">
        <f>VLOOKUP(A:A,[1]Перечень_ПП!$A:$X,16,0)</f>
        <v>Эстонская Республика</v>
      </c>
      <c r="U148" s="12" t="str">
        <f>VLOOKUP(A:A,[1]Перечень_ПП!$A:$X,17,0)</f>
        <v>Саатсе</v>
      </c>
      <c r="V148" s="13" t="str">
        <f>VLOOKUP(A:A,[1]Перечень_ПП!$A:$X,18,0)</f>
        <v>СЗФО</v>
      </c>
      <c r="W148" s="12" t="str">
        <f>VLOOKUP(A:A,[1]Перечень_ПП!$A:$X,19,0)</f>
        <v>Псковская область</v>
      </c>
      <c r="X148" s="14" t="str">
        <f>VLOOKUP(A:A,[1]Перечень_ПП!$A:$X,20,0)</f>
        <v>Псковская обл., Печорский район, Круппская волость, д. Крупп</v>
      </c>
      <c r="Y148" s="14" t="str">
        <f>VLOOKUP(A:A,[2]ДОРОГИ!$A:$BX,24,0)</f>
        <v>местная</v>
      </c>
      <c r="Z148" s="14" t="str">
        <f>VLOOKUP(A:A,[2]ДОРОГИ!$A:$BX,25,0)</f>
        <v>58 240 501 ОП МР 58Н-010 А/д (от а/д  Гверстонь-Крупп-Кулье км 11+000) - к п/л "Колос"</v>
      </c>
      <c r="AA148" s="16" t="str">
        <f>VLOOKUP($A:$A,'[3]данные ру Грузы'!$A:$CC,10,0)</f>
        <v>Группа С</v>
      </c>
      <c r="AB148" s="16">
        <f>VLOOKUP($A:$A,'[3]данные ру Грузы'!$A:$CC,11,0)</f>
        <v>240</v>
      </c>
      <c r="AC148" s="16" t="str">
        <f>VLOOKUP($A:$A,'[3]данные ру Грузы'!$A:$CC,13,0)</f>
        <v>Не является признаком отнесения к МТК</v>
      </c>
      <c r="AD148" s="16" t="str">
        <f>VLOOKUP($A:$A,'[3]данные ру Грузы'!$A:$CC,12,0)</f>
        <v>Не является признаком отнесения к МТК</v>
      </c>
      <c r="AE148" s="16">
        <f>VLOOKUP(A:A,[2]Данные_УА!$A:$BF,37,0)</f>
        <v>0</v>
      </c>
      <c r="AF148" s="16">
        <f>VLOOKUP(A:A,[2]Данные_УА!$A:$BF,41,0)</f>
        <v>0</v>
      </c>
      <c r="AG148" s="16">
        <f>VLOOKUP(A:A,[2]Данные_УА!$A:$BF,45,0)</f>
        <v>0</v>
      </c>
      <c r="AH148" s="16">
        <f>VLOOKUP(A:A,[2]Данные_УА!$A:$BF,49,0)</f>
        <v>0</v>
      </c>
      <c r="AI148" s="16">
        <f>VLOOKUP(A:A,[2]Данные_УА!$A:$BF,53,0)</f>
        <v>0</v>
      </c>
      <c r="AJ148" s="16">
        <f>VLOOKUP(A:A,[2]Данные_УА!$A:$BF,57,0)</f>
        <v>0</v>
      </c>
      <c r="AK148" s="17">
        <f>VLOOKUP(A:A,[2]Данные_УА!$A:$BF,38,0)</f>
        <v>0</v>
      </c>
      <c r="AL148" s="17">
        <f>VLOOKUP(A:A,[2]Данные_УА!$A:$BF,42,0)</f>
        <v>0</v>
      </c>
      <c r="AM148" s="17">
        <f>VLOOKUP(A:A,[2]Данные_УА!$A:$BF,46,0)</f>
        <v>0</v>
      </c>
      <c r="AN148" s="17">
        <f>VLOOKUP(A:A,[2]Данные_УА!$A:$BF,50,0)</f>
        <v>0</v>
      </c>
      <c r="AO148" s="17">
        <f>VLOOKUP(A:A,[2]Данные_УА!$A:$BF,54,0)</f>
        <v>0</v>
      </c>
      <c r="AP148" s="18">
        <f>VLOOKUP(A:A,[2]Данные_УА!$A:$BF,58,0)</f>
        <v>0</v>
      </c>
      <c r="AQ148" s="19">
        <f>VLOOKUP($A:$A,'[3]данные ру ТС'!$A:$CZ,22,0)</f>
        <v>0</v>
      </c>
      <c r="AR148" s="19">
        <f>VLOOKUP($A:$A,'[3]данные ру ТС'!$A:$CZ,27,0)</f>
        <v>0</v>
      </c>
      <c r="AS148" s="19">
        <f>VLOOKUP($A:$A,'[3]данные ру ТС'!$A:$CZ,32,0)</f>
        <v>0</v>
      </c>
      <c r="AT148" s="19">
        <f>VLOOKUP($A:$A,'[3]данные ру ТС'!$A:$CZ,33,0)</f>
        <v>0</v>
      </c>
      <c r="AU148" s="19">
        <f>VLOOKUP($A:$A,'[3]данные ру ТС'!$A:$CZ,38,0)</f>
        <v>0</v>
      </c>
      <c r="AV148" s="19">
        <f>VLOOKUP($A:$A,'[3]данные ру ТС'!$A:$CZ,43,0)</f>
        <v>0</v>
      </c>
      <c r="AW148" s="19">
        <f>VLOOKUP($A:$A,'[3]данные ру ТС'!$A:$CZ,48,0)</f>
        <v>0</v>
      </c>
      <c r="AX148" s="19">
        <f>VLOOKUP($A:$A,'[3]данные ру ТС'!$A:$CZ,49,0)</f>
        <v>0</v>
      </c>
      <c r="AY148" s="19">
        <f>VLOOKUP($A:$A,'[3]данные ру ТС'!$A:$CZ,54,0)</f>
        <v>0</v>
      </c>
      <c r="AZ148" s="19">
        <f>VLOOKUP($A:$A,'[3]данные ру ТС'!$A:$CZ,59,0)</f>
        <v>0</v>
      </c>
      <c r="BA148" s="19">
        <f>VLOOKUP($A:$A,'[3]данные ру ТС'!$A:$CZ,64,0)</f>
        <v>0</v>
      </c>
      <c r="BB148" s="19">
        <f>VLOOKUP($A:$A,'[3]данные ру ТС'!$A:$CZ,65,0)</f>
        <v>0</v>
      </c>
      <c r="BC148" s="19">
        <f>VLOOKUP($A:$A,'[3]данные ру ТС'!$A:$CZ,78,0)</f>
        <v>0</v>
      </c>
      <c r="BD148" s="19">
        <f>VLOOKUP($A:$A,'[3]данные ру ТС'!$A:$CZ,83,0)</f>
        <v>0</v>
      </c>
      <c r="BE148" s="19">
        <f>VLOOKUP($A:$A,'[3]данные ру ТС'!$A:$CZ,88,0)</f>
        <v>0</v>
      </c>
      <c r="BF148" s="19">
        <f>VLOOKUP($A:$A,'[3]данные ру ТС'!$A:$CZ,89,0)</f>
        <v>0</v>
      </c>
      <c r="BG148" s="19">
        <f>VLOOKUP($A:$A,'[3]данные ру ТС'!$A:$FD,126,0)</f>
        <v>0</v>
      </c>
      <c r="BH148" s="19">
        <f>VLOOKUP($A:$A,'[3]данные ру ТС'!$A:$FD,127,0)</f>
        <v>0</v>
      </c>
      <c r="BI148" s="19">
        <f>VLOOKUP($A:$A,'[3]данные ру ТС'!$A:$FD,128,0)</f>
        <v>0</v>
      </c>
      <c r="BJ148" s="19">
        <f>VLOOKUP($A:$A,'[3]данные ру ТС'!$A:$FD,129,0)</f>
        <v>0</v>
      </c>
      <c r="BK148" s="19">
        <f>VLOOKUP($A:$A,'[3]данные ру ТС'!$A:$FD,142,0)</f>
        <v>0</v>
      </c>
      <c r="BL148" s="19">
        <f>VLOOKUP($A:$A,'[3]данные ру ТС'!$A:$FD,155,0)</f>
        <v>0</v>
      </c>
      <c r="BM148" s="19">
        <f>VLOOKUP($A:$A,'[3]данные ру ТС'!$A:$FW,168,0)</f>
        <v>0</v>
      </c>
      <c r="BN148" s="19">
        <f>Таблица2[[#This Row],[ЛТС 2022 (факт)]]+Таблица2[[#This Row],[ПТС 2022 (факт)]]+Таблица2[[#This Row],[ГТС 2022 (факт)]]</f>
        <v>0</v>
      </c>
      <c r="BO148" s="20">
        <f>VLOOKUP($A:$A,'[3]данные ру ФЛ'!$A:$DL,27,0)</f>
        <v>6195</v>
      </c>
      <c r="BP148" s="20">
        <f>VLOOKUP($A:$A,'[3]данные ру ФЛ'!$A:$DL,40,0)</f>
        <v>4306</v>
      </c>
      <c r="BQ148" s="20">
        <f>VLOOKUP($A:$A,'[3]данные ру ФЛ'!$A:$DL,53,0)</f>
        <v>4132</v>
      </c>
      <c r="BR148" s="20">
        <f>VLOOKUP($A:$A,'[3]данные ру ФЛ'!$A:$DL,74,0)</f>
        <v>433</v>
      </c>
      <c r="BS148" s="20">
        <f>VLOOKUP($A:$A,'[3]данные ру ФЛ'!$A:$DL,95,0)</f>
        <v>342</v>
      </c>
      <c r="BT148" s="20">
        <f>VLOOKUP($A:$A,'[3]данные ру ФЛ'!$A:$DL,116,0)</f>
        <v>1245</v>
      </c>
      <c r="BU148" s="21">
        <f>VLOOKUP($A:$A,'[3]данные ру Грузы'!$A:$CR,31,0)</f>
        <v>0</v>
      </c>
      <c r="BV148" s="21">
        <f>VLOOKUP($A:$A,'[3]данные ру Грузы'!$A:$CR,44,0)</f>
        <v>0</v>
      </c>
      <c r="BW148" s="21">
        <f>VLOOKUP($A:$A,'[3]данные ру Грузы'!$A:$CR,57,0)</f>
        <v>0</v>
      </c>
      <c r="BX148" s="21">
        <f>VLOOKUP($A:$A,'[3]данные ру Грузы'!$A:$CR,70,0)</f>
        <v>0</v>
      </c>
      <c r="BY148" s="21">
        <f>VLOOKUP($A:$A,'[3]данные ру Грузы'!$A:$CR,83,0)</f>
        <v>0</v>
      </c>
      <c r="BZ148" s="21">
        <f>VLOOKUP($A:$A,'[3]данные ру Грузы'!$A:$CR,96,0)</f>
        <v>0</v>
      </c>
      <c r="CA148" s="22" t="str">
        <f>VLOOKUP(A:A,[2]Данные_УА!$A:$BO,60,0)</f>
        <v>да</v>
      </c>
      <c r="CB148" s="23" t="str">
        <f>VLOOKUP(A:A,[2]Данные_УА!$A:$BO,61,0)</f>
        <v>да</v>
      </c>
      <c r="CC148" s="23" t="str">
        <f>VLOOKUP(A:A,[2]Данные_УА!$A:$BO,62,0)</f>
        <v>нет</v>
      </c>
      <c r="CD148" s="23" t="str">
        <f>VLOOKUP(A:A,[2]Данные_УА!$A:$BO,63,0)</f>
        <v>нет</v>
      </c>
      <c r="CE148" s="23" t="str">
        <f>VLOOKUP(A:A,[2]Данные_УА!$A:$BO,64,0)</f>
        <v>нет</v>
      </c>
      <c r="CF148" s="23" t="str">
        <f>VLOOKUP(A:A,[2]Данные_УА!$A:$BO,65,0)</f>
        <v>нет</v>
      </c>
    </row>
    <row r="149" spans="1:84" s="12" customFormat="1" ht="11.25" x14ac:dyDescent="0.2">
      <c r="A149" s="12" t="s">
        <v>109</v>
      </c>
      <c r="B149" s="12" t="str">
        <f>VLOOKUP(A:A,[1]Перечень_ПП!$A:$X,3,0)</f>
        <v>Калининградский</v>
      </c>
      <c r="C149" s="13" t="str">
        <f>VLOOKUP(A:A,[1]Перечень_ПП!$A:$X,4,0)</f>
        <v>АПП</v>
      </c>
      <c r="D149" s="13" t="str">
        <f>VLOOKUP(A:A,[1]Перечень_ПП!$A:$X,5,0)</f>
        <v>МАПП</v>
      </c>
      <c r="E149" s="12" t="str">
        <f>VLOOKUP(A:A,[1]Перечень_ПП!$A:$X,6,0)</f>
        <v>Крылово</v>
      </c>
      <c r="F149" s="12" t="str">
        <f>VLOOKUP(A:A,[1]Перечень_ПП!$A:$X,23,0)</f>
        <v>установлен</v>
      </c>
      <c r="G149" s="13" t="str">
        <f>VLOOKUP(A:A,[1]Перечень_ПП!$A:$X,21,0)</f>
        <v>нет</v>
      </c>
      <c r="H149" s="13" t="s">
        <v>524</v>
      </c>
      <c r="I149" s="14" t="str">
        <f>VLOOKUP(A:A,[1]Перечень_ПП!$A:$X,22,0)</f>
        <v>Не функционирует с момента установления. Пункт пропуска не обустроен, так как решение о целесообразности функционирования не принято</v>
      </c>
      <c r="J149" s="15" t="str">
        <f>VLOOKUP(A:A,[2]Данные_УА!$A:$BF,24,0)</f>
        <v>не определен</v>
      </c>
      <c r="K149" s="13" t="str">
        <f>VLOOKUP(A:A,[1]Перечень_ПП!$A:$X,7,0)</f>
        <v>автомобильный</v>
      </c>
      <c r="L149" s="13" t="str">
        <f>VLOOKUP(A:A,[1]Перечень_ПП!$A:$X,8,0)</f>
        <v>не определен</v>
      </c>
      <c r="M149" s="13" t="str">
        <f>VLOOKUP(A:A,[1]Перечень_ПП!$A:$X,9,0)</f>
        <v>грузо-пассажирский</v>
      </c>
      <c r="N149" s="13" t="str">
        <f>VLOOKUP(A:A,[1]Перечень_ПП!$A:$X,10,0)</f>
        <v>постоянный</v>
      </c>
      <c r="O149" s="13" t="str">
        <f>VLOOKUP(A:A,[1]Перечень_ПП!$A:$X,11,0)</f>
        <v>многосторонний</v>
      </c>
      <c r="P149" s="13" t="str">
        <f>VLOOKUP(A:A,[1]Перечень_ПП!$A:$X,12,0)</f>
        <v>не определен</v>
      </c>
      <c r="Q149" s="13" t="str">
        <f>VLOOKUP(A:A,[1]Перечень_ПП!$A:$X,13,0)</f>
        <v>нет</v>
      </c>
      <c r="R149" s="13" t="str">
        <f>VLOOKUP(A:A,[1]Перечень_ПП!$A:$X,14,0)</f>
        <v>нет</v>
      </c>
      <c r="S149" s="13" t="str">
        <f>VLOOKUP(A:A,[1]Перечень_ПП!$A:$X,15,0)</f>
        <v>нет</v>
      </c>
      <c r="T149" s="13" t="str">
        <f>VLOOKUP(A:A,[1]Перечень_ПП!$A:$X,16,0)</f>
        <v>Республика Польша</v>
      </c>
      <c r="U149" s="12" t="str">
        <f>VLOOKUP(A:A,[1]Перечень_ПП!$A:$X,17,0)</f>
        <v>Перлы</v>
      </c>
      <c r="V149" s="13" t="str">
        <f>VLOOKUP(A:A,[1]Перечень_ПП!$A:$X,18,0)</f>
        <v>СЗФО</v>
      </c>
      <c r="W149" s="12" t="str">
        <f>VLOOKUP(A:A,[1]Перечень_ПП!$A:$X,19,0)</f>
        <v>Калининградская область</v>
      </c>
      <c r="X149" s="14" t="str">
        <f>VLOOKUP(A:A,[1]Перечень_ПП!$A:$X,20,0)</f>
        <v>не определен</v>
      </c>
      <c r="Y149" s="14">
        <f>VLOOKUP(A:A,[2]ДОРОГИ!$A:$BX,24,0)</f>
        <v>0</v>
      </c>
      <c r="Z149" s="14">
        <f>VLOOKUP(A:A,[2]ДОРОГИ!$A:$BX,25,0)</f>
        <v>0</v>
      </c>
      <c r="AA149" s="16" t="str">
        <f>VLOOKUP($A:$A,'[3]данные ру Грузы'!$A:$CC,10,0)</f>
        <v>не определена</v>
      </c>
      <c r="AB149" s="16">
        <f>VLOOKUP($A:$A,'[3]данные ру Грузы'!$A:$CC,11,0)</f>
        <v>339</v>
      </c>
      <c r="AC149" s="16" t="str">
        <f>VLOOKUP($A:$A,'[3]данные ру Грузы'!$A:$CC,13,0)</f>
        <v>Сухопутный</v>
      </c>
      <c r="AD149" s="16" t="str">
        <f>VLOOKUP($A:$A,'[3]данные ру Грузы'!$A:$CC,12,0)</f>
        <v>Западный</v>
      </c>
      <c r="AE149" s="16">
        <f>VLOOKUP(A:A,[2]Данные_УА!$A:$BF,37,0)</f>
        <v>0</v>
      </c>
      <c r="AF149" s="16">
        <f>VLOOKUP(A:A,[2]Данные_УА!$A:$BF,41,0)</f>
        <v>0</v>
      </c>
      <c r="AG149" s="16">
        <f>VLOOKUP(A:A,[2]Данные_УА!$A:$BF,45,0)</f>
        <v>0</v>
      </c>
      <c r="AH149" s="16">
        <f>VLOOKUP(A:A,[2]Данные_УА!$A:$BF,49,0)</f>
        <v>0</v>
      </c>
      <c r="AI149" s="16">
        <f>VLOOKUP(A:A,[2]Данные_УА!$A:$BF,53,0)</f>
        <v>0</v>
      </c>
      <c r="AJ149" s="16">
        <f>VLOOKUP(A:A,[2]Данные_УА!$A:$BF,57,0)</f>
        <v>0</v>
      </c>
      <c r="AK149" s="17">
        <f>VLOOKUP(A:A,[2]Данные_УА!$A:$BF,38,0)</f>
        <v>0</v>
      </c>
      <c r="AL149" s="17">
        <f>VLOOKUP(A:A,[2]Данные_УА!$A:$BF,42,0)</f>
        <v>0</v>
      </c>
      <c r="AM149" s="17">
        <f>VLOOKUP(A:A,[2]Данные_УА!$A:$BF,46,0)</f>
        <v>0</v>
      </c>
      <c r="AN149" s="17">
        <f>VLOOKUP(A:A,[2]Данные_УА!$A:$BF,50,0)</f>
        <v>0</v>
      </c>
      <c r="AO149" s="17">
        <f>VLOOKUP(A:A,[2]Данные_УА!$A:$BF,54,0)</f>
        <v>0</v>
      </c>
      <c r="AP149" s="18">
        <f>VLOOKUP(A:A,[2]Данные_УА!$A:$BF,58,0)</f>
        <v>0</v>
      </c>
      <c r="AQ149" s="19">
        <f>VLOOKUP($A:$A,'[3]данные ру ТС'!$A:$CZ,22,0)</f>
        <v>0</v>
      </c>
      <c r="AR149" s="19">
        <f>VLOOKUP($A:$A,'[3]данные ру ТС'!$A:$CZ,27,0)</f>
        <v>0</v>
      </c>
      <c r="AS149" s="19">
        <f>VLOOKUP($A:$A,'[3]данные ру ТС'!$A:$CZ,32,0)</f>
        <v>0</v>
      </c>
      <c r="AT149" s="19">
        <f>VLOOKUP($A:$A,'[3]данные ру ТС'!$A:$CZ,33,0)</f>
        <v>0</v>
      </c>
      <c r="AU149" s="19">
        <f>VLOOKUP($A:$A,'[3]данные ру ТС'!$A:$CZ,38,0)</f>
        <v>0</v>
      </c>
      <c r="AV149" s="19">
        <f>VLOOKUP($A:$A,'[3]данные ру ТС'!$A:$CZ,43,0)</f>
        <v>0</v>
      </c>
      <c r="AW149" s="19">
        <f>VLOOKUP($A:$A,'[3]данные ру ТС'!$A:$CZ,48,0)</f>
        <v>0</v>
      </c>
      <c r="AX149" s="19">
        <f>VLOOKUP($A:$A,'[3]данные ру ТС'!$A:$CZ,49,0)</f>
        <v>0</v>
      </c>
      <c r="AY149" s="19">
        <f>VLOOKUP($A:$A,'[3]данные ру ТС'!$A:$CZ,54,0)</f>
        <v>0</v>
      </c>
      <c r="AZ149" s="19">
        <f>VLOOKUP($A:$A,'[3]данные ру ТС'!$A:$CZ,59,0)</f>
        <v>0</v>
      </c>
      <c r="BA149" s="19">
        <f>VLOOKUP($A:$A,'[3]данные ру ТС'!$A:$CZ,64,0)</f>
        <v>0</v>
      </c>
      <c r="BB149" s="19">
        <f>VLOOKUP($A:$A,'[3]данные ру ТС'!$A:$CZ,65,0)</f>
        <v>0</v>
      </c>
      <c r="BC149" s="19">
        <f>VLOOKUP($A:$A,'[3]данные ру ТС'!$A:$CZ,78,0)</f>
        <v>0</v>
      </c>
      <c r="BD149" s="19">
        <f>VLOOKUP($A:$A,'[3]данные ру ТС'!$A:$CZ,83,0)</f>
        <v>0</v>
      </c>
      <c r="BE149" s="19">
        <f>VLOOKUP($A:$A,'[3]данные ру ТС'!$A:$CZ,88,0)</f>
        <v>0</v>
      </c>
      <c r="BF149" s="19">
        <f>VLOOKUP($A:$A,'[3]данные ру ТС'!$A:$CZ,89,0)</f>
        <v>0</v>
      </c>
      <c r="BG149" s="19">
        <f>VLOOKUP($A:$A,'[3]данные ру ТС'!$A:$FD,126,0)</f>
        <v>0</v>
      </c>
      <c r="BH149" s="19">
        <f>VLOOKUP($A:$A,'[3]данные ру ТС'!$A:$FD,127,0)</f>
        <v>0</v>
      </c>
      <c r="BI149" s="19">
        <f>VLOOKUP($A:$A,'[3]данные ру ТС'!$A:$FD,128,0)</f>
        <v>0</v>
      </c>
      <c r="BJ149" s="19">
        <f>VLOOKUP($A:$A,'[3]данные ру ТС'!$A:$FD,129,0)</f>
        <v>0</v>
      </c>
      <c r="BK149" s="19">
        <f>VLOOKUP($A:$A,'[3]данные ру ТС'!$A:$FD,142,0)</f>
        <v>0</v>
      </c>
      <c r="BL149" s="19">
        <f>VLOOKUP($A:$A,'[3]данные ру ТС'!$A:$FD,155,0)</f>
        <v>0</v>
      </c>
      <c r="BM149" s="19">
        <f>VLOOKUP($A:$A,'[3]данные ру ТС'!$A:$FW,168,0)</f>
        <v>0</v>
      </c>
      <c r="BN149" s="19">
        <f>Таблица2[[#This Row],[ЛТС 2022 (факт)]]+Таблица2[[#This Row],[ПТС 2022 (факт)]]+Таблица2[[#This Row],[ГТС 2022 (факт)]]</f>
        <v>0</v>
      </c>
      <c r="BO149" s="20">
        <f>VLOOKUP($A:$A,'[3]данные ру ФЛ'!$A:$DL,27,0)</f>
        <v>0</v>
      </c>
      <c r="BP149" s="20">
        <f>VLOOKUP($A:$A,'[3]данные ру ФЛ'!$A:$DL,40,0)</f>
        <v>0</v>
      </c>
      <c r="BQ149" s="20">
        <f>VLOOKUP($A:$A,'[3]данные ру ФЛ'!$A:$DL,53,0)</f>
        <v>0</v>
      </c>
      <c r="BR149" s="20">
        <f>VLOOKUP($A:$A,'[3]данные ру ФЛ'!$A:$DL,74,0)</f>
        <v>0</v>
      </c>
      <c r="BS149" s="20">
        <f>VLOOKUP($A:$A,'[3]данные ру ФЛ'!$A:$DL,95,0)</f>
        <v>0</v>
      </c>
      <c r="BT149" s="20">
        <f>VLOOKUP($A:$A,'[3]данные ру ФЛ'!$A:$DL,116,0)</f>
        <v>0</v>
      </c>
      <c r="BU149" s="21">
        <f>VLOOKUP($A:$A,'[3]данные ру Грузы'!$A:$CR,31,0)</f>
        <v>0</v>
      </c>
      <c r="BV149" s="21">
        <f>VLOOKUP($A:$A,'[3]данные ру Грузы'!$A:$CR,44,0)</f>
        <v>0</v>
      </c>
      <c r="BW149" s="21">
        <f>VLOOKUP($A:$A,'[3]данные ру Грузы'!$A:$CR,57,0)</f>
        <v>0</v>
      </c>
      <c r="BX149" s="21">
        <f>VLOOKUP($A:$A,'[3]данные ру Грузы'!$A:$CR,70,0)</f>
        <v>0</v>
      </c>
      <c r="BY149" s="21">
        <f>VLOOKUP($A:$A,'[3]данные ру Грузы'!$A:$CR,83,0)</f>
        <v>0</v>
      </c>
      <c r="BZ149" s="21">
        <f>VLOOKUP($A:$A,'[3]данные ру Грузы'!$A:$CR,96,0)</f>
        <v>0</v>
      </c>
      <c r="CA149" s="22" t="str">
        <f>VLOOKUP(A:A,[2]Данные_УА!$A:$BO,60,0)</f>
        <v>нет</v>
      </c>
      <c r="CB149" s="23" t="str">
        <f>VLOOKUP(A:A,[2]Данные_УА!$A:$BO,61,0)</f>
        <v>нет</v>
      </c>
      <c r="CC149" s="23" t="str">
        <f>VLOOKUP(A:A,[2]Данные_УА!$A:$BO,62,0)</f>
        <v>нет</v>
      </c>
      <c r="CD149" s="23" t="str">
        <f>VLOOKUP(A:A,[2]Данные_УА!$A:$BO,63,0)</f>
        <v>нет</v>
      </c>
      <c r="CE149" s="23" t="str">
        <f>VLOOKUP(A:A,[2]Данные_УА!$A:$BO,64,0)</f>
        <v>нет</v>
      </c>
      <c r="CF149" s="23" t="str">
        <f>VLOOKUP(A:A,[2]Данные_УА!$A:$BO,65,0)</f>
        <v>нет</v>
      </c>
    </row>
    <row r="150" spans="1:84" s="12" customFormat="1" ht="11.25" x14ac:dyDescent="0.2">
      <c r="A150" s="12" t="s">
        <v>336</v>
      </c>
      <c r="B150" s="12" t="str">
        <f>VLOOKUP(A:A,[1]Перечень_ПП!$A:$X,3,0)</f>
        <v>Центральный аппарат</v>
      </c>
      <c r="C150" s="13" t="str">
        <f>VLOOKUP(A:A,[1]Перечень_ПП!$A:$X,4,0)</f>
        <v>ВПП</v>
      </c>
      <c r="D150" s="13" t="str">
        <f>VLOOKUP(A:A,[1]Перечень_ПП!$A:$X,5,0)</f>
        <v>ВПП</v>
      </c>
      <c r="E150" s="12" t="str">
        <f>VLOOKUP(A:A,[1]Перечень_ПП!$A:$X,6,0)</f>
        <v>Кубинка</v>
      </c>
      <c r="F150" s="12" t="str">
        <f>VLOOKUP(A:A,[1]Перечень_ПП!$A:$X,23,0)</f>
        <v>установлен</v>
      </c>
      <c r="G150" s="13" t="str">
        <f>VLOOKUP(A:A,[1]Перечень_ПП!$A:$X,21,0)</f>
        <v>да</v>
      </c>
      <c r="H150" s="13" t="s">
        <v>524</v>
      </c>
      <c r="I150" s="14" t="str">
        <f>VLOOKUP(A:A,[1]Перечень_ПП!$A:$X,22,0)</f>
        <v>функционирует</v>
      </c>
      <c r="J150" s="15" t="str">
        <f>VLOOKUP(A:A,[2]Данные_УА!$A:$BF,24,0)</f>
        <v>круглосуточно</v>
      </c>
      <c r="K150" s="13" t="str">
        <f>VLOOKUP(A:A,[1]Перечень_ПП!$A:$X,7,0)</f>
        <v>воздушный</v>
      </c>
      <c r="L150" s="13" t="str">
        <f>VLOOKUP(A:A,[1]Перечень_ПП!$A:$X,8,0)</f>
        <v>не определен</v>
      </c>
      <c r="M150" s="13" t="str">
        <f>VLOOKUP(A:A,[1]Перечень_ПП!$A:$X,9,0)</f>
        <v>грузо-пассажирский</v>
      </c>
      <c r="N150" s="13" t="str">
        <f>VLOOKUP(A:A,[1]Перечень_ПП!$A:$X,10,0)</f>
        <v>постоянный</v>
      </c>
      <c r="O150" s="13" t="str">
        <f>VLOOKUP(A:A,[1]Перечень_ПП!$A:$X,11,0)</f>
        <v>многосторонний</v>
      </c>
      <c r="P150" s="13" t="str">
        <f>VLOOKUP(A:A,[1]Перечень_ПП!$A:$X,12,0)</f>
        <v>не определен</v>
      </c>
      <c r="Q150" s="13" t="str">
        <f>VLOOKUP(A:A,[1]Перечень_ПП!$A:$X,13,0)</f>
        <v>нет</v>
      </c>
      <c r="R150" s="13" t="str">
        <f>VLOOKUP(A:A,[1]Перечень_ПП!$A:$X,14,0)</f>
        <v>нет</v>
      </c>
      <c r="S150" s="13" t="str">
        <f>VLOOKUP(A:A,[1]Перечень_ПП!$A:$X,15,0)</f>
        <v>нет</v>
      </c>
      <c r="T150" s="13" t="str">
        <f>VLOOKUP(A:A,[1]Перечень_ПП!$A:$X,16,0)</f>
        <v>не применимо</v>
      </c>
      <c r="U150" s="12" t="str">
        <f>VLOOKUP(A:A,[1]Перечень_ПП!$A:$X,17,0)</f>
        <v>не применимо</v>
      </c>
      <c r="V150" s="13" t="str">
        <f>VLOOKUP(A:A,[1]Перечень_ПП!$A:$X,18,0)</f>
        <v>ЦФО</v>
      </c>
      <c r="W150" s="12" t="str">
        <f>VLOOKUP(A:A,[1]Перечень_ПП!$A:$X,19,0)</f>
        <v>Московская область</v>
      </c>
      <c r="X150" s="14" t="str">
        <f>VLOOKUP(A:A,[1]Перечень_ПП!$A:$X,20,0)</f>
        <v>Московская область, Одинцовский район, пос. Новый Городок, аэродром Кубинка</v>
      </c>
      <c r="Y150" s="14">
        <f>VLOOKUP(A:A,[2]ДОРОГИ!$A:$BX,24,0)</f>
        <v>0</v>
      </c>
      <c r="Z150" s="14">
        <f>VLOOKUP(A:A,[2]ДОРОГИ!$A:$BX,25,0)</f>
        <v>0</v>
      </c>
      <c r="AA150" s="16" t="str">
        <f>VLOOKUP($A:$A,'[3]данные ру Грузы'!$A:$CC,10,0)</f>
        <v>Группа С</v>
      </c>
      <c r="AB150" s="16">
        <f>VLOOKUP($A:$A,'[3]данные ру Грузы'!$A:$CC,11,0)</f>
        <v>302</v>
      </c>
      <c r="AC150" s="16" t="str">
        <f>VLOOKUP($A:$A,'[3]данные ру Грузы'!$A:$CC,13,0)</f>
        <v>Не является признаком отнесения к МТК</v>
      </c>
      <c r="AD150" s="16" t="str">
        <f>VLOOKUP($A:$A,'[3]данные ру Грузы'!$A:$CC,12,0)</f>
        <v>Не является признаком отнесения к МТК</v>
      </c>
      <c r="AE150" s="16">
        <f>VLOOKUP(A:A,[2]Данные_УА!$A:$BF,37,0)</f>
        <v>0</v>
      </c>
      <c r="AF150" s="16">
        <f>VLOOKUP(A:A,[2]Данные_УА!$A:$BF,41,0)</f>
        <v>0</v>
      </c>
      <c r="AG150" s="16">
        <f>VLOOKUP(A:A,[2]Данные_УА!$A:$BF,45,0)</f>
        <v>0</v>
      </c>
      <c r="AH150" s="16">
        <f>VLOOKUP(A:A,[2]Данные_УА!$A:$BF,49,0)</f>
        <v>0</v>
      </c>
      <c r="AI150" s="16">
        <f>VLOOKUP(A:A,[2]Данные_УА!$A:$BF,53,0)</f>
        <v>0</v>
      </c>
      <c r="AJ150" s="16">
        <f>VLOOKUP(A:A,[2]Данные_УА!$A:$BF,57,0)</f>
        <v>0</v>
      </c>
      <c r="AK150" s="17">
        <f>VLOOKUP(A:A,[2]Данные_УА!$A:$BF,38,0)</f>
        <v>0</v>
      </c>
      <c r="AL150" s="17">
        <f>VLOOKUP(A:A,[2]Данные_УА!$A:$BF,42,0)</f>
        <v>0</v>
      </c>
      <c r="AM150" s="17">
        <f>VLOOKUP(A:A,[2]Данные_УА!$A:$BF,46,0)</f>
        <v>0</v>
      </c>
      <c r="AN150" s="17">
        <f>VLOOKUP(A:A,[2]Данные_УА!$A:$BF,50,0)</f>
        <v>0</v>
      </c>
      <c r="AO150" s="17">
        <f>VLOOKUP(A:A,[2]Данные_УА!$A:$BF,54,0)</f>
        <v>0</v>
      </c>
      <c r="AP150" s="18">
        <f>VLOOKUP(A:A,[2]Данные_УА!$A:$BF,58,0)</f>
        <v>0</v>
      </c>
      <c r="AQ150" s="19">
        <f>VLOOKUP($A:$A,'[3]данные ру ТС'!$A:$CZ,22,0)</f>
        <v>0</v>
      </c>
      <c r="AR150" s="19">
        <f>VLOOKUP($A:$A,'[3]данные ру ТС'!$A:$CZ,27,0)</f>
        <v>150</v>
      </c>
      <c r="AS150" s="19">
        <f>VLOOKUP($A:$A,'[3]данные ру ТС'!$A:$CZ,32,0)</f>
        <v>0</v>
      </c>
      <c r="AT150" s="19">
        <f>VLOOKUP($A:$A,'[3]данные ру ТС'!$A:$CZ,33,0)</f>
        <v>150</v>
      </c>
      <c r="AU150" s="19">
        <f>VLOOKUP($A:$A,'[3]данные ру ТС'!$A:$CZ,38,0)</f>
        <v>0</v>
      </c>
      <c r="AV150" s="19">
        <f>VLOOKUP($A:$A,'[3]данные ру ТС'!$A:$CZ,43,0)</f>
        <v>8</v>
      </c>
      <c r="AW150" s="19">
        <f>VLOOKUP($A:$A,'[3]данные ру ТС'!$A:$CZ,48,0)</f>
        <v>0</v>
      </c>
      <c r="AX150" s="19">
        <f>VLOOKUP($A:$A,'[3]данные ру ТС'!$A:$CZ,49,0)</f>
        <v>8</v>
      </c>
      <c r="AY150" s="19">
        <f>VLOOKUP($A:$A,'[3]данные ру ТС'!$A:$CZ,54,0)</f>
        <v>0</v>
      </c>
      <c r="AZ150" s="19">
        <f>VLOOKUP($A:$A,'[3]данные ру ТС'!$A:$CZ,59,0)</f>
        <v>155</v>
      </c>
      <c r="BA150" s="19">
        <f>VLOOKUP($A:$A,'[3]данные ру ТС'!$A:$CZ,64,0)</f>
        <v>0</v>
      </c>
      <c r="BB150" s="19">
        <f>VLOOKUP($A:$A,'[3]данные ру ТС'!$A:$CZ,65,0)</f>
        <v>155</v>
      </c>
      <c r="BC150" s="19">
        <f>VLOOKUP($A:$A,'[3]данные ру ТС'!$A:$CZ,78,0)</f>
        <v>0</v>
      </c>
      <c r="BD150" s="19">
        <f>VLOOKUP($A:$A,'[3]данные ру ТС'!$A:$CZ,83,0)</f>
        <v>37</v>
      </c>
      <c r="BE150" s="19">
        <f>VLOOKUP($A:$A,'[3]данные ру ТС'!$A:$CZ,88,0)</f>
        <v>0</v>
      </c>
      <c r="BF150" s="19">
        <f>VLOOKUP($A:$A,'[3]данные ру ТС'!$A:$CZ,89,0)</f>
        <v>37</v>
      </c>
      <c r="BG150" s="19">
        <f>VLOOKUP($A:$A,'[3]данные ру ТС'!$A:$FD,126,0)</f>
        <v>1</v>
      </c>
      <c r="BH150" s="19">
        <f>VLOOKUP($A:$A,'[3]данные ру ТС'!$A:$FD,127,0)</f>
        <v>8</v>
      </c>
      <c r="BI150" s="19">
        <f>VLOOKUP($A:$A,'[3]данные ру ТС'!$A:$FD,128,0)</f>
        <v>0</v>
      </c>
      <c r="BJ150" s="19">
        <f>VLOOKUP($A:$A,'[3]данные ру ТС'!$A:$FD,129,0)</f>
        <v>9</v>
      </c>
      <c r="BK150" s="19">
        <f>VLOOKUP($A:$A,'[3]данные ру ТС'!$A:$FD,142,0)</f>
        <v>0</v>
      </c>
      <c r="BL150" s="19">
        <f>VLOOKUP($A:$A,'[3]данные ру ТС'!$A:$FD,155,0)</f>
        <v>1</v>
      </c>
      <c r="BM150" s="19">
        <f>VLOOKUP($A:$A,'[3]данные ру ТС'!$A:$FW,168,0)</f>
        <v>0</v>
      </c>
      <c r="BN150" s="19">
        <f>Таблица2[[#This Row],[ЛТС 2022 (факт)]]+Таблица2[[#This Row],[ПТС 2022 (факт)]]+Таблица2[[#This Row],[ГТС 2022 (факт)]]</f>
        <v>1</v>
      </c>
      <c r="BO150" s="20">
        <f>VLOOKUP($A:$A,'[3]данные ру ФЛ'!$A:$DL,27,0)</f>
        <v>2770</v>
      </c>
      <c r="BP150" s="20">
        <f>VLOOKUP($A:$A,'[3]данные ру ФЛ'!$A:$DL,40,0)</f>
        <v>172</v>
      </c>
      <c r="BQ150" s="20">
        <f>VLOOKUP($A:$A,'[3]данные ру ФЛ'!$A:$DL,53,0)</f>
        <v>2961</v>
      </c>
      <c r="BR150" s="20">
        <f>VLOOKUP($A:$A,'[3]данные ру ФЛ'!$A:$DL,74,0)</f>
        <v>857</v>
      </c>
      <c r="BS150" s="20">
        <f>VLOOKUP($A:$A,'[3]данные ру ФЛ'!$A:$DL,95,0)</f>
        <v>92</v>
      </c>
      <c r="BT150" s="20">
        <f>VLOOKUP($A:$A,'[3]данные ру ФЛ'!$A:$DL,116,0)</f>
        <v>122</v>
      </c>
      <c r="BU150" s="21">
        <f>VLOOKUP($A:$A,'[3]данные ру Грузы'!$A:$CR,31,0)</f>
        <v>0</v>
      </c>
      <c r="BV150" s="21">
        <f>VLOOKUP($A:$A,'[3]данные ру Грузы'!$A:$CR,44,0)</f>
        <v>0</v>
      </c>
      <c r="BW150" s="21">
        <f>VLOOKUP($A:$A,'[3]данные ру Грузы'!$A:$CR,57,0)</f>
        <v>0</v>
      </c>
      <c r="BX150" s="21">
        <f>VLOOKUP($A:$A,'[3]данные ру Грузы'!$A:$CR,70,0)</f>
        <v>0</v>
      </c>
      <c r="BY150" s="21">
        <f>VLOOKUP($A:$A,'[3]данные ру Грузы'!$A:$CR,83,0)</f>
        <v>0</v>
      </c>
      <c r="BZ150" s="21">
        <f>VLOOKUP($A:$A,'[3]данные ру Грузы'!$A:$CR,96,0)</f>
        <v>0</v>
      </c>
      <c r="CA150" s="22" t="str">
        <f>VLOOKUP(A:A,[2]Данные_УА!$A:$BO,60,0)</f>
        <v>да</v>
      </c>
      <c r="CB150" s="23" t="str">
        <f>VLOOKUP(A:A,[2]Данные_УА!$A:$BO,61,0)</f>
        <v>да</v>
      </c>
      <c r="CC150" s="23" t="str">
        <f>VLOOKUP(A:A,[2]Данные_УА!$A:$BO,62,0)</f>
        <v>да</v>
      </c>
      <c r="CD150" s="23" t="str">
        <f>VLOOKUP(A:A,[2]Данные_УА!$A:$BO,63,0)</f>
        <v>да</v>
      </c>
      <c r="CE150" s="23" t="str">
        <f>VLOOKUP(A:A,[2]Данные_УА!$A:$BO,64,0)</f>
        <v>да</v>
      </c>
      <c r="CF150" s="23" t="str">
        <f>VLOOKUP(A:A,[2]Данные_УА!$A:$BO,65,0)</f>
        <v>нет</v>
      </c>
    </row>
    <row r="151" spans="1:84" s="12" customFormat="1" ht="11.25" x14ac:dyDescent="0.2">
      <c r="A151" s="12" t="s">
        <v>407</v>
      </c>
      <c r="B151" s="12" t="str">
        <f>VLOOKUP(A:A,[1]Перечень_ПП!$A:$X,3,0)</f>
        <v>Ростовский</v>
      </c>
      <c r="C151" s="13" t="str">
        <f>VLOOKUP(A:A,[1]Перечень_ПП!$A:$X,4,0)</f>
        <v>АПП</v>
      </c>
      <c r="D151" s="13" t="str">
        <f>VLOOKUP(A:A,[1]Перечень_ПП!$A:$X,5,0)</f>
        <v>МАПП</v>
      </c>
      <c r="E151" s="12" t="str">
        <f>VLOOKUP(A:A,[1]Перечень_ПП!$A:$X,6,0)</f>
        <v>Куйбышево (Дьяково)</v>
      </c>
      <c r="F151" s="12" t="str">
        <f>VLOOKUP(A:A,[1]Перечень_ПП!$A:$X,23,0)</f>
        <v>установлен</v>
      </c>
      <c r="G151" s="13" t="str">
        <f>VLOOKUP(A:A,[1]Перечень_ПП!$A:$X,21,0)</f>
        <v>нет</v>
      </c>
      <c r="H151" s="13" t="s">
        <v>524</v>
      </c>
      <c r="I151" s="14" t="str">
        <f>VLOOKUP(A:A,[1]Перечень_ПП!$A:$X,22,0)</f>
        <v>Пункт пропуска с российской стороны обустроен и открыт приказом Росграницы от 17.12.2012 N 301-ОД. Пропуск не осуществляется в связи с отсутствием необходимой инфраструктуры на сопредельной стороне</v>
      </c>
      <c r="J151" s="15" t="str">
        <f>VLOOKUP(A:A,[2]Данные_УА!$A:$BF,24,0)</f>
        <v>не определен</v>
      </c>
      <c r="K151" s="13" t="str">
        <f>VLOOKUP(A:A,[1]Перечень_ПП!$A:$X,7,0)</f>
        <v>автомобильный</v>
      </c>
      <c r="L151" s="13" t="str">
        <f>VLOOKUP(A:A,[1]Перечень_ПП!$A:$X,8,0)</f>
        <v>не определен</v>
      </c>
      <c r="M151" s="13" t="str">
        <f>VLOOKUP(A:A,[1]Перечень_ПП!$A:$X,9,0)</f>
        <v>грузо-пассажирский</v>
      </c>
      <c r="N151" s="13" t="str">
        <f>VLOOKUP(A:A,[1]Перечень_ПП!$A:$X,10,0)</f>
        <v>постоянный</v>
      </c>
      <c r="O151" s="13" t="str">
        <f>VLOOKUP(A:A,[1]Перечень_ПП!$A:$X,11,0)</f>
        <v>многосторонний</v>
      </c>
      <c r="P151" s="13" t="str">
        <f>VLOOKUP(A:A,[1]Перечень_ПП!$A:$X,12,0)</f>
        <v>не определен</v>
      </c>
      <c r="Q151" s="13" t="str">
        <f>VLOOKUP(A:A,[1]Перечень_ПП!$A:$X,13,0)</f>
        <v>нет</v>
      </c>
      <c r="R151" s="13" t="str">
        <f>VLOOKUP(A:A,[1]Перечень_ПП!$A:$X,14,0)</f>
        <v>нет</v>
      </c>
      <c r="S151" s="13" t="str">
        <f>VLOOKUP(A:A,[1]Перечень_ПП!$A:$X,15,0)</f>
        <v>нет</v>
      </c>
      <c r="T151" s="13" t="str">
        <f>VLOOKUP(A:A,[1]Перечень_ПП!$A:$X,16,0)</f>
        <v>не применимо (ДНР)</v>
      </c>
      <c r="U151" s="12" t="str">
        <f>VLOOKUP(A:A,[1]Перечень_ПП!$A:$X,17,0)</f>
        <v>Дьяково</v>
      </c>
      <c r="V151" s="13" t="str">
        <f>VLOOKUP(A:A,[1]Перечень_ПП!$A:$X,18,0)</f>
        <v>ЮФО</v>
      </c>
      <c r="W151" s="12" t="str">
        <f>VLOOKUP(A:A,[1]Перечень_ПП!$A:$X,19,0)</f>
        <v>Ростовская область</v>
      </c>
      <c r="X151" s="14" t="str">
        <f>VLOOKUP(A:A,[1]Перечень_ПП!$A:$X,20,0)</f>
        <v>не определен</v>
      </c>
      <c r="Y151" s="14" t="str">
        <f>VLOOKUP(A:A,[2]ДОРОГИ!$A:$BX,24,0)</f>
        <v>региональная</v>
      </c>
      <c r="Z151" s="14" t="str">
        <f>VLOOKUP(A:A,[2]ДОРОГИ!$A:$BX,25,0)</f>
        <v>60 ОП РЗ 60К-7 автомобильная дорога общего пользования регионального значения автомобильная дорога с. Самбек – пос. Матвеев Курган –с. Куйбышево – г. Снежное (до границы Украины)</v>
      </c>
      <c r="AA151" s="16" t="str">
        <f>VLOOKUP($A:$A,'[3]данные ру Грузы'!$A:$CC,10,0)</f>
        <v>не определена</v>
      </c>
      <c r="AB151" s="16">
        <f>VLOOKUP($A:$A,'[3]данные ру Грузы'!$A:$CC,11,0)</f>
        <v>276</v>
      </c>
      <c r="AC151" s="16" t="str">
        <f>VLOOKUP($A:$A,'[3]данные ру Грузы'!$A:$CC,13,0)</f>
        <v>Сухопутный</v>
      </c>
      <c r="AD151" s="16" t="str">
        <f>VLOOKUP($A:$A,'[3]данные ру Грузы'!$A:$CC,12,0)</f>
        <v>Западный</v>
      </c>
      <c r="AE151" s="16">
        <f>VLOOKUP(A:A,[2]Данные_УА!$A:$BF,37,0)</f>
        <v>0</v>
      </c>
      <c r="AF151" s="16">
        <f>VLOOKUP(A:A,[2]Данные_УА!$A:$BF,41,0)</f>
        <v>0</v>
      </c>
      <c r="AG151" s="16">
        <f>VLOOKUP(A:A,[2]Данные_УА!$A:$BF,45,0)</f>
        <v>0</v>
      </c>
      <c r="AH151" s="16">
        <f>VLOOKUP(A:A,[2]Данные_УА!$A:$BF,49,0)</f>
        <v>0</v>
      </c>
      <c r="AI151" s="16">
        <f>VLOOKUP(A:A,[2]Данные_УА!$A:$BF,53,0)</f>
        <v>0</v>
      </c>
      <c r="AJ151" s="16">
        <f>VLOOKUP(A:A,[2]Данные_УА!$A:$BF,57,0)</f>
        <v>0</v>
      </c>
      <c r="AK151" s="17">
        <f>VLOOKUP(A:A,[2]Данные_УА!$A:$BF,38,0)</f>
        <v>0</v>
      </c>
      <c r="AL151" s="17">
        <f>VLOOKUP(A:A,[2]Данные_УА!$A:$BF,42,0)</f>
        <v>0</v>
      </c>
      <c r="AM151" s="17">
        <f>VLOOKUP(A:A,[2]Данные_УА!$A:$BF,46,0)</f>
        <v>0</v>
      </c>
      <c r="AN151" s="17">
        <f>VLOOKUP(A:A,[2]Данные_УА!$A:$BF,50,0)</f>
        <v>0</v>
      </c>
      <c r="AO151" s="17">
        <f>VLOOKUP(A:A,[2]Данные_УА!$A:$BF,54,0)</f>
        <v>0</v>
      </c>
      <c r="AP151" s="18">
        <f>VLOOKUP(A:A,[2]Данные_УА!$A:$BF,58,0)</f>
        <v>0</v>
      </c>
      <c r="AQ151" s="19">
        <f>VLOOKUP($A:$A,'[3]данные ру ТС'!$A:$CZ,22,0)</f>
        <v>0</v>
      </c>
      <c r="AR151" s="19">
        <f>VLOOKUP($A:$A,'[3]данные ру ТС'!$A:$CZ,27,0)</f>
        <v>0</v>
      </c>
      <c r="AS151" s="19">
        <f>VLOOKUP($A:$A,'[3]данные ру ТС'!$A:$CZ,32,0)</f>
        <v>0</v>
      </c>
      <c r="AT151" s="19">
        <f>VLOOKUP($A:$A,'[3]данные ру ТС'!$A:$CZ,33,0)</f>
        <v>0</v>
      </c>
      <c r="AU151" s="19">
        <f>VLOOKUP($A:$A,'[3]данные ру ТС'!$A:$CZ,38,0)</f>
        <v>0</v>
      </c>
      <c r="AV151" s="19">
        <f>VLOOKUP($A:$A,'[3]данные ру ТС'!$A:$CZ,43,0)</f>
        <v>0</v>
      </c>
      <c r="AW151" s="19">
        <f>VLOOKUP($A:$A,'[3]данные ру ТС'!$A:$CZ,48,0)</f>
        <v>0</v>
      </c>
      <c r="AX151" s="19">
        <f>VLOOKUP($A:$A,'[3]данные ру ТС'!$A:$CZ,49,0)</f>
        <v>0</v>
      </c>
      <c r="AY151" s="19">
        <f>VLOOKUP($A:$A,'[3]данные ру ТС'!$A:$CZ,54,0)</f>
        <v>0</v>
      </c>
      <c r="AZ151" s="19">
        <f>VLOOKUP($A:$A,'[3]данные ру ТС'!$A:$CZ,59,0)</f>
        <v>0</v>
      </c>
      <c r="BA151" s="19">
        <f>VLOOKUP($A:$A,'[3]данные ру ТС'!$A:$CZ,64,0)</f>
        <v>0</v>
      </c>
      <c r="BB151" s="19">
        <f>VLOOKUP($A:$A,'[3]данные ру ТС'!$A:$CZ,65,0)</f>
        <v>0</v>
      </c>
      <c r="BC151" s="19">
        <f>VLOOKUP($A:$A,'[3]данные ру ТС'!$A:$CZ,78,0)</f>
        <v>0</v>
      </c>
      <c r="BD151" s="19">
        <f>VLOOKUP($A:$A,'[3]данные ру ТС'!$A:$CZ,83,0)</f>
        <v>0</v>
      </c>
      <c r="BE151" s="19">
        <f>VLOOKUP($A:$A,'[3]данные ру ТС'!$A:$CZ,88,0)</f>
        <v>0</v>
      </c>
      <c r="BF151" s="19">
        <f>VLOOKUP($A:$A,'[3]данные ру ТС'!$A:$CZ,89,0)</f>
        <v>0</v>
      </c>
      <c r="BG151" s="19">
        <f>VLOOKUP($A:$A,'[3]данные ру ТС'!$A:$FD,126,0)</f>
        <v>0</v>
      </c>
      <c r="BH151" s="19">
        <f>VLOOKUP($A:$A,'[3]данные ру ТС'!$A:$FD,127,0)</f>
        <v>0</v>
      </c>
      <c r="BI151" s="19">
        <f>VLOOKUP($A:$A,'[3]данные ру ТС'!$A:$FD,128,0)</f>
        <v>0</v>
      </c>
      <c r="BJ151" s="19">
        <f>VLOOKUP($A:$A,'[3]данные ру ТС'!$A:$FD,129,0)</f>
        <v>0</v>
      </c>
      <c r="BK151" s="19">
        <f>VLOOKUP($A:$A,'[3]данные ру ТС'!$A:$FD,142,0)</f>
        <v>0</v>
      </c>
      <c r="BL151" s="19">
        <f>VLOOKUP($A:$A,'[3]данные ру ТС'!$A:$FD,155,0)</f>
        <v>0</v>
      </c>
      <c r="BM151" s="19">
        <f>VLOOKUP($A:$A,'[3]данные ру ТС'!$A:$FW,168,0)</f>
        <v>0</v>
      </c>
      <c r="BN151" s="19">
        <f>Таблица2[[#This Row],[ЛТС 2022 (факт)]]+Таблица2[[#This Row],[ПТС 2022 (факт)]]+Таблица2[[#This Row],[ГТС 2022 (факт)]]</f>
        <v>0</v>
      </c>
      <c r="BO151" s="20">
        <f>VLOOKUP($A:$A,'[3]данные ру ФЛ'!$A:$DL,27,0)</f>
        <v>0</v>
      </c>
      <c r="BP151" s="20">
        <f>VLOOKUP($A:$A,'[3]данные ру ФЛ'!$A:$DL,40,0)</f>
        <v>0</v>
      </c>
      <c r="BQ151" s="20">
        <f>VLOOKUP($A:$A,'[3]данные ру ФЛ'!$A:$DL,53,0)</f>
        <v>0</v>
      </c>
      <c r="BR151" s="20">
        <f>VLOOKUP($A:$A,'[3]данные ру ФЛ'!$A:$DL,74,0)</f>
        <v>0</v>
      </c>
      <c r="BS151" s="20">
        <f>VLOOKUP($A:$A,'[3]данные ру ФЛ'!$A:$DL,95,0)</f>
        <v>0</v>
      </c>
      <c r="BT151" s="20">
        <f>VLOOKUP($A:$A,'[3]данные ру ФЛ'!$A:$DL,116,0)</f>
        <v>0</v>
      </c>
      <c r="BU151" s="21">
        <f>VLOOKUP($A:$A,'[3]данные ру Грузы'!$A:$CR,31,0)</f>
        <v>0</v>
      </c>
      <c r="BV151" s="21">
        <f>VLOOKUP($A:$A,'[3]данные ру Грузы'!$A:$CR,44,0)</f>
        <v>0</v>
      </c>
      <c r="BW151" s="21">
        <f>VLOOKUP($A:$A,'[3]данные ру Грузы'!$A:$CR,57,0)</f>
        <v>0</v>
      </c>
      <c r="BX151" s="21">
        <f>VLOOKUP($A:$A,'[3]данные ру Грузы'!$A:$CR,70,0)</f>
        <v>0</v>
      </c>
      <c r="BY151" s="21">
        <f>VLOOKUP($A:$A,'[3]данные ру Грузы'!$A:$CR,83,0)</f>
        <v>0</v>
      </c>
      <c r="BZ151" s="21">
        <f>VLOOKUP($A:$A,'[3]данные ру Грузы'!$A:$CR,96,0)</f>
        <v>0</v>
      </c>
      <c r="CA151" s="22" t="str">
        <f>VLOOKUP(A:A,[2]Данные_УА!$A:$BO,60,0)</f>
        <v>нет</v>
      </c>
      <c r="CB151" s="23" t="str">
        <f>VLOOKUP(A:A,[2]Данные_УА!$A:$BO,61,0)</f>
        <v>нет</v>
      </c>
      <c r="CC151" s="23" t="str">
        <f>VLOOKUP(A:A,[2]Данные_УА!$A:$BO,62,0)</f>
        <v>нет</v>
      </c>
      <c r="CD151" s="23" t="str">
        <f>VLOOKUP(A:A,[2]Данные_УА!$A:$BO,63,0)</f>
        <v>нет</v>
      </c>
      <c r="CE151" s="23" t="str">
        <f>VLOOKUP(A:A,[2]Данные_УА!$A:$BO,64,0)</f>
        <v>нет</v>
      </c>
      <c r="CF151" s="23" t="str">
        <f>VLOOKUP(A:A,[2]Данные_УА!$A:$BO,65,0)</f>
        <v>нет</v>
      </c>
    </row>
    <row r="152" spans="1:84" s="12" customFormat="1" ht="11.25" x14ac:dyDescent="0.2">
      <c r="A152" s="12" t="s">
        <v>408</v>
      </c>
      <c r="B152" s="12" t="str">
        <f>VLOOKUP(A:A,[1]Перечень_ПП!$A:$X,3,0)</f>
        <v>Ростовский</v>
      </c>
      <c r="C152" s="13" t="str">
        <f>VLOOKUP(A:A,[1]Перечень_ПП!$A:$X,4,0)</f>
        <v>АПП</v>
      </c>
      <c r="D152" s="13" t="str">
        <f>VLOOKUP(A:A,[1]Перечень_ПП!$A:$X,5,0)</f>
        <v>МАПП</v>
      </c>
      <c r="E152" s="12" t="str">
        <f>VLOOKUP(A:A,[1]Перечень_ПП!$A:$X,6,0)</f>
        <v>Куйбышево (Мариновка)</v>
      </c>
      <c r="F152" s="12" t="str">
        <f>VLOOKUP(A:A,[1]Перечень_ПП!$A:$X,23,0)</f>
        <v>установлен</v>
      </c>
      <c r="G152" s="13" t="str">
        <f>VLOOKUP(A:A,[1]Перечень_ПП!$A:$X,21,0)</f>
        <v>да</v>
      </c>
      <c r="H152" s="13" t="s">
        <v>524</v>
      </c>
      <c r="I152" s="14" t="str">
        <f>VLOOKUP(A:A,[1]Перечень_ПП!$A:$X,22,0)</f>
        <v>функционирует</v>
      </c>
      <c r="J152" s="15" t="str">
        <f>VLOOKUP(A:A,[2]Данные_УА!$A:$BF,24,0)</f>
        <v>круглосуточно</v>
      </c>
      <c r="K152" s="13" t="str">
        <f>VLOOKUP(A:A,[1]Перечень_ПП!$A:$X,7,0)</f>
        <v>автомобильный</v>
      </c>
      <c r="L152" s="13" t="str">
        <f>VLOOKUP(A:A,[1]Перечень_ПП!$A:$X,8,0)</f>
        <v>не определен</v>
      </c>
      <c r="M152" s="13" t="str">
        <f>VLOOKUP(A:A,[1]Перечень_ПП!$A:$X,9,0)</f>
        <v>грузо-пассажирский</v>
      </c>
      <c r="N152" s="13" t="str">
        <f>VLOOKUP(A:A,[1]Перечень_ПП!$A:$X,10,0)</f>
        <v>постоянный</v>
      </c>
      <c r="O152" s="13" t="str">
        <f>VLOOKUP(A:A,[1]Перечень_ПП!$A:$X,11,0)</f>
        <v>многосторонний</v>
      </c>
      <c r="P152" s="13" t="str">
        <f>VLOOKUP(A:A,[1]Перечень_ПП!$A:$X,12,0)</f>
        <v>не определен</v>
      </c>
      <c r="Q152" s="13" t="str">
        <f>VLOOKUP(A:A,[1]Перечень_ПП!$A:$X,13,0)</f>
        <v>нет</v>
      </c>
      <c r="R152" s="13" t="str">
        <f>VLOOKUP(A:A,[1]Перечень_ПП!$A:$X,14,0)</f>
        <v>да</v>
      </c>
      <c r="S152" s="13" t="str">
        <f>VLOOKUP(A:A,[1]Перечень_ПП!$A:$X,15,0)</f>
        <v>да</v>
      </c>
      <c r="T152" s="13" t="str">
        <f>VLOOKUP(A:A,[1]Перечень_ПП!$A:$X,16,0)</f>
        <v>не применимо (ДНР)</v>
      </c>
      <c r="U152" s="12" t="str">
        <f>VLOOKUP(A:A,[1]Перечень_ПП!$A:$X,17,0)</f>
        <v>Мариновка</v>
      </c>
      <c r="V152" s="13" t="str">
        <f>VLOOKUP(A:A,[1]Перечень_ПП!$A:$X,18,0)</f>
        <v>ЮФО</v>
      </c>
      <c r="W152" s="12" t="str">
        <f>VLOOKUP(A:A,[1]Перечень_ПП!$A:$X,19,0)</f>
        <v>Ростовская область</v>
      </c>
      <c r="X152" s="14" t="str">
        <f>VLOOKUP(A:A,[1]Перечень_ПП!$A:$X,20,0)</f>
        <v>Ростовская область, р-н Куйбышевский, северо-западнее х. Репяховатый в 930 м, 75-км трассы с.Самбек-п.Матвеев Курган-с.Куйбышево-г.Снежное (до границы Украины)</v>
      </c>
      <c r="Y152" s="14" t="str">
        <f>VLOOKUP(A:A,[2]ДОРОГИ!$A:$BX,24,0)</f>
        <v>региональная</v>
      </c>
      <c r="Z152" s="14" t="str">
        <f>VLOOKUP(A:A,[2]ДОРОГИ!$A:$BX,25,0)</f>
        <v>60 ОП РЗ 60К-7 а/д регионального значения с. Самбек – пос. Матвеев Курган –с. Куйбышево – г. Снежное (до границы Украины)</v>
      </c>
      <c r="AA152" s="16" t="str">
        <f>VLOOKUP($A:$A,'[3]данные ру Грузы'!$A:$CC,10,0)</f>
        <v>Группа А</v>
      </c>
      <c r="AB152" s="16">
        <f>VLOOKUP($A:$A,'[3]данные ру Грузы'!$A:$CC,11,0)</f>
        <v>42</v>
      </c>
      <c r="AC152" s="16" t="str">
        <f>VLOOKUP($A:$A,'[3]данные ру Грузы'!$A:$CC,13,0)</f>
        <v>Сухопутный</v>
      </c>
      <c r="AD152" s="16" t="str">
        <f>VLOOKUP($A:$A,'[3]данные ру Грузы'!$A:$CC,12,0)</f>
        <v>Западный</v>
      </c>
      <c r="AE152" s="16">
        <f>VLOOKUP(A:A,[2]Данные_УА!$A:$BF,37,0)</f>
        <v>30</v>
      </c>
      <c r="AF152" s="16">
        <f>VLOOKUP(A:A,[2]Данные_УА!$A:$BF,41,0)</f>
        <v>20</v>
      </c>
      <c r="AG152" s="16">
        <f>VLOOKUP(A:A,[2]Данные_УА!$A:$BF,45,0)</f>
        <v>300</v>
      </c>
      <c r="AH152" s="16">
        <f>VLOOKUP(A:A,[2]Данные_УА!$A:$BF,49,0)</f>
        <v>350</v>
      </c>
      <c r="AI152" s="16">
        <f>VLOOKUP(A:A,[2]Данные_УА!$A:$BF,53,0)</f>
        <v>1900</v>
      </c>
      <c r="AJ152" s="16">
        <f>VLOOKUP(A:A,[2]Данные_УА!$A:$BF,57,0)</f>
        <v>0</v>
      </c>
      <c r="AK152" s="17">
        <f>VLOOKUP(A:A,[2]Данные_УА!$A:$BF,38,0)</f>
        <v>10950</v>
      </c>
      <c r="AL152" s="17">
        <f>VLOOKUP(A:A,[2]Данные_УА!$A:$BF,42,0)</f>
        <v>7300</v>
      </c>
      <c r="AM152" s="17">
        <f>VLOOKUP(A:A,[2]Данные_УА!$A:$BF,46,0)</f>
        <v>109500</v>
      </c>
      <c r="AN152" s="17">
        <f>VLOOKUP(A:A,[2]Данные_УА!$A:$BF,50,0)</f>
        <v>127750</v>
      </c>
      <c r="AO152" s="17">
        <f>VLOOKUP(A:A,[2]Данные_УА!$A:$BF,54,0)</f>
        <v>693500</v>
      </c>
      <c r="AP152" s="18">
        <f>VLOOKUP(A:A,[2]Данные_УА!$A:$BF,58,0)</f>
        <v>0</v>
      </c>
      <c r="AQ152" s="19">
        <f>VLOOKUP($A:$A,'[3]данные ру ТС'!$A:$CZ,22,0)</f>
        <v>22277</v>
      </c>
      <c r="AR152" s="19">
        <f>VLOOKUP($A:$A,'[3]данные ру ТС'!$A:$CZ,27,0)</f>
        <v>10325</v>
      </c>
      <c r="AS152" s="19">
        <f>VLOOKUP($A:$A,'[3]данные ру ТС'!$A:$CZ,32,0)</f>
        <v>255471</v>
      </c>
      <c r="AT152" s="19">
        <f>VLOOKUP($A:$A,'[3]данные ру ТС'!$A:$CZ,33,0)</f>
        <v>288073</v>
      </c>
      <c r="AU152" s="19">
        <f>VLOOKUP($A:$A,'[3]данные ру ТС'!$A:$CZ,38,0)</f>
        <v>21293</v>
      </c>
      <c r="AV152" s="19">
        <f>VLOOKUP($A:$A,'[3]данные ру ТС'!$A:$CZ,43,0)</f>
        <v>9702</v>
      </c>
      <c r="AW152" s="19">
        <f>VLOOKUP($A:$A,'[3]данные ру ТС'!$A:$CZ,48,0)</f>
        <v>256145</v>
      </c>
      <c r="AX152" s="19">
        <f>VLOOKUP($A:$A,'[3]данные ру ТС'!$A:$CZ,49,0)</f>
        <v>287140</v>
      </c>
      <c r="AY152" s="19">
        <f>VLOOKUP($A:$A,'[3]данные ру ТС'!$A:$CZ,54,0)</f>
        <v>22017</v>
      </c>
      <c r="AZ152" s="19">
        <f>VLOOKUP($A:$A,'[3]данные ру ТС'!$A:$CZ,59,0)</f>
        <v>12646</v>
      </c>
      <c r="BA152" s="19">
        <f>VLOOKUP($A:$A,'[3]данные ру ТС'!$A:$CZ,64,0)</f>
        <v>217105</v>
      </c>
      <c r="BB152" s="19">
        <f>VLOOKUP($A:$A,'[3]данные ру ТС'!$A:$CZ,65,0)</f>
        <v>251768</v>
      </c>
      <c r="BC152" s="19">
        <f>VLOOKUP($A:$A,'[3]данные ру ТС'!$A:$CZ,78,0)</f>
        <v>29886</v>
      </c>
      <c r="BD152" s="19">
        <f>VLOOKUP($A:$A,'[3]данные ру ТС'!$A:$CZ,83,0)</f>
        <v>10851</v>
      </c>
      <c r="BE152" s="19">
        <f>VLOOKUP($A:$A,'[3]данные ру ТС'!$A:$CZ,88,0)</f>
        <v>162761</v>
      </c>
      <c r="BF152" s="19">
        <f>VLOOKUP($A:$A,'[3]данные ру ТС'!$A:$CZ,89,0)</f>
        <v>203498</v>
      </c>
      <c r="BG152" s="19">
        <f>VLOOKUP($A:$A,'[3]данные ру ТС'!$A:$FD,126,0)</f>
        <v>28178</v>
      </c>
      <c r="BH152" s="19">
        <f>VLOOKUP($A:$A,'[3]данные ру ТС'!$A:$FD,127,0)</f>
        <v>13872</v>
      </c>
      <c r="BI152" s="19">
        <f>VLOOKUP($A:$A,'[3]данные ру ТС'!$A:$FD,128,0)</f>
        <v>205067</v>
      </c>
      <c r="BJ152" s="19">
        <f>VLOOKUP($A:$A,'[3]данные ру ТС'!$A:$FD,129,0)</f>
        <v>247117</v>
      </c>
      <c r="BK152" s="19">
        <f>VLOOKUP($A:$A,'[3]данные ру ТС'!$A:$FD,142,0)</f>
        <v>56007</v>
      </c>
      <c r="BL152" s="19">
        <f>VLOOKUP($A:$A,'[3]данные ру ТС'!$A:$FD,155,0)</f>
        <v>13063</v>
      </c>
      <c r="BM152" s="19">
        <f>VLOOKUP($A:$A,'[3]данные ру ТС'!$A:$FW,168,0)</f>
        <v>245051</v>
      </c>
      <c r="BN152" s="19">
        <f>Таблица2[[#This Row],[ЛТС 2022 (факт)]]+Таблица2[[#This Row],[ПТС 2022 (факт)]]+Таблица2[[#This Row],[ГТС 2022 (факт)]]</f>
        <v>314121</v>
      </c>
      <c r="BO152" s="20">
        <f>VLOOKUP($A:$A,'[3]данные ру ФЛ'!$A:$DL,27,0)</f>
        <v>915508</v>
      </c>
      <c r="BP152" s="20">
        <f>VLOOKUP($A:$A,'[3]данные ру ФЛ'!$A:$DL,40,0)</f>
        <v>925677</v>
      </c>
      <c r="BQ152" s="20">
        <f>VLOOKUP($A:$A,'[3]данные ру ФЛ'!$A:$DL,53,0)</f>
        <v>998998</v>
      </c>
      <c r="BR152" s="20">
        <f>VLOOKUP($A:$A,'[3]данные ру ФЛ'!$A:$DL,74,0)</f>
        <v>883816</v>
      </c>
      <c r="BS152" s="20">
        <f>VLOOKUP($A:$A,'[3]данные ру ФЛ'!$A:$DL,95,0)</f>
        <v>1233617</v>
      </c>
      <c r="BT152" s="20">
        <f>VLOOKUP($A:$A,'[3]данные ру ФЛ'!$A:$DL,116,0)</f>
        <v>1316483</v>
      </c>
      <c r="BU152" s="21">
        <f>VLOOKUP($A:$A,'[3]данные ру Грузы'!$A:$CR,31,0)</f>
        <v>79357</v>
      </c>
      <c r="BV152" s="21">
        <f>VLOOKUP($A:$A,'[3]данные ру Грузы'!$A:$CR,44,0)</f>
        <v>72799</v>
      </c>
      <c r="BW152" s="21">
        <f>VLOOKUP($A:$A,'[3]данные ру Грузы'!$A:$CR,57,0)</f>
        <v>64771</v>
      </c>
      <c r="BX152" s="21">
        <f>VLOOKUP($A:$A,'[3]данные ру Грузы'!$A:$CR,70,0)</f>
        <v>180262</v>
      </c>
      <c r="BY152" s="21">
        <f>VLOOKUP($A:$A,'[3]данные ру Грузы'!$A:$CR,83,0)</f>
        <v>338801</v>
      </c>
      <c r="BZ152" s="21">
        <f>VLOOKUP($A:$A,'[3]данные ру Грузы'!$A:$CR,96,0)</f>
        <v>104958</v>
      </c>
      <c r="CA152" s="22" t="str">
        <f>VLOOKUP(A:A,[2]Данные_УА!$A:$BO,60,0)</f>
        <v>да</v>
      </c>
      <c r="CB152" s="23" t="str">
        <f>VLOOKUP(A:A,[2]Данные_УА!$A:$BO,61,0)</f>
        <v>да</v>
      </c>
      <c r="CC152" s="23" t="str">
        <f>VLOOKUP(A:A,[2]Данные_УА!$A:$BO,62,0)</f>
        <v>да</v>
      </c>
      <c r="CD152" s="23" t="str">
        <f>VLOOKUP(A:A,[2]Данные_УА!$A:$BO,63,0)</f>
        <v>да</v>
      </c>
      <c r="CE152" s="23" t="str">
        <f>VLOOKUP(A:A,[2]Данные_УА!$A:$BO,64,0)</f>
        <v>да</v>
      </c>
      <c r="CF152" s="23" t="str">
        <f>VLOOKUP(A:A,[2]Данные_УА!$A:$BO,65,0)</f>
        <v>да</v>
      </c>
    </row>
    <row r="153" spans="1:84" s="12" customFormat="1" ht="11.25" x14ac:dyDescent="0.2">
      <c r="A153" s="12" t="s">
        <v>174</v>
      </c>
      <c r="B153" s="12" t="str">
        <f>VLOOKUP(A:A,[1]Перечень_ПП!$A:$X,3,0)</f>
        <v>Новосибирский</v>
      </c>
      <c r="C153" s="13" t="str">
        <f>VLOOKUP(A:A,[1]Перечень_ПП!$A:$X,4,0)</f>
        <v>ЖДПП</v>
      </c>
      <c r="D153" s="13" t="str">
        <f>VLOOKUP(A:A,[1]Перечень_ПП!$A:$X,5,0)</f>
        <v>ЖДПП</v>
      </c>
      <c r="E153" s="12" t="str">
        <f>VLOOKUP(A:A,[1]Перечень_ПП!$A:$X,6,0)</f>
        <v>Кулунда</v>
      </c>
      <c r="F153" s="12" t="str">
        <f>VLOOKUP(A:A,[1]Перечень_ПП!$A:$X,23,0)</f>
        <v>установлен</v>
      </c>
      <c r="G153" s="13" t="str">
        <f>VLOOKUP(A:A,[1]Перечень_ПП!$A:$X,21,0)</f>
        <v>да</v>
      </c>
      <c r="H153" s="13" t="s">
        <v>524</v>
      </c>
      <c r="I153" s="14" t="str">
        <f>VLOOKUP(A:A,[1]Перечень_ПП!$A:$X,22,0)</f>
        <v>функционирует</v>
      </c>
      <c r="J153" s="15" t="str">
        <f>VLOOKUP(A:A,[2]Данные_УА!$A:$BF,24,0)</f>
        <v>круглосуточно</v>
      </c>
      <c r="K153" s="13" t="str">
        <f>VLOOKUP(A:A,[1]Перечень_ПП!$A:$X,7,0)</f>
        <v>железнодорожный</v>
      </c>
      <c r="L153" s="13" t="str">
        <f>VLOOKUP(A:A,[1]Перечень_ПП!$A:$X,8,0)</f>
        <v>не определен</v>
      </c>
      <c r="M153" s="13" t="str">
        <f>VLOOKUP(A:A,[1]Перечень_ПП!$A:$X,9,0)</f>
        <v>грузо-пассажирский</v>
      </c>
      <c r="N153" s="13" t="str">
        <f>VLOOKUP(A:A,[1]Перечень_ПП!$A:$X,10,0)</f>
        <v>постоянный</v>
      </c>
      <c r="O153" s="13" t="str">
        <f>VLOOKUP(A:A,[1]Перечень_ПП!$A:$X,11,0)</f>
        <v>многосторонний</v>
      </c>
      <c r="P153" s="13" t="str">
        <f>VLOOKUP(A:A,[1]Перечень_ПП!$A:$X,12,0)</f>
        <v>не определен</v>
      </c>
      <c r="Q153" s="13" t="str">
        <f>VLOOKUP(A:A,[1]Перечень_ПП!$A:$X,13,0)</f>
        <v>нет</v>
      </c>
      <c r="R153" s="13" t="str">
        <f>VLOOKUP(A:A,[1]Перечень_ПП!$A:$X,14,0)</f>
        <v>нет</v>
      </c>
      <c r="S153" s="13" t="str">
        <f>VLOOKUP(A:A,[1]Перечень_ПП!$A:$X,15,0)</f>
        <v>нет</v>
      </c>
      <c r="T153" s="13" t="str">
        <f>VLOOKUP(A:A,[1]Перечень_ПП!$A:$X,16,0)</f>
        <v>Республика Казахстан</v>
      </c>
      <c r="U153" s="12" t="str">
        <f>VLOOKUP(A:A,[1]Перечень_ПП!$A:$X,17,0)</f>
        <v>Шарбакты</v>
      </c>
      <c r="V153" s="13" t="str">
        <f>VLOOKUP(A:A,[1]Перечень_ПП!$A:$X,18,0)</f>
        <v>СФО</v>
      </c>
      <c r="W153" s="12" t="str">
        <f>VLOOKUP(A:A,[1]Перечень_ПП!$A:$X,19,0)</f>
        <v>Алтайский край</v>
      </c>
      <c r="X153" s="14" t="str">
        <f>VLOOKUP(A:A,[1]Перечень_ПП!$A:$X,20,0)</f>
        <v>Алтайский край, с. Кулунда, ул. Олимпийская, 10</v>
      </c>
      <c r="Y153" s="14">
        <f>VLOOKUP(A:A,[2]ДОРОГИ!$A:$BX,24,0)</f>
        <v>0</v>
      </c>
      <c r="Z153" s="14">
        <f>VLOOKUP(A:A,[2]ДОРОГИ!$A:$BX,25,0)</f>
        <v>0</v>
      </c>
      <c r="AA153" s="16" t="str">
        <f>VLOOKUP($A:$A,'[3]данные ру Грузы'!$A:$CC,10,0)</f>
        <v>Группа С</v>
      </c>
      <c r="AB153" s="16">
        <f>VLOOKUP($A:$A,'[3]данные ру Грузы'!$A:$CC,11,0)</f>
        <v>228</v>
      </c>
      <c r="AC153" s="16" t="str">
        <f>VLOOKUP($A:$A,'[3]данные ру Грузы'!$A:$CC,13,0)</f>
        <v>Не является признаком отнесения к МТК</v>
      </c>
      <c r="AD153" s="16" t="str">
        <f>VLOOKUP($A:$A,'[3]данные ру Грузы'!$A:$CC,12,0)</f>
        <v>Не является признаком отнесения к МТК</v>
      </c>
      <c r="AE153" s="16">
        <f>VLOOKUP(A:A,[2]Данные_УА!$A:$BF,37,0)</f>
        <v>0</v>
      </c>
      <c r="AF153" s="16">
        <f>VLOOKUP(A:A,[2]Данные_УА!$A:$BF,41,0)</f>
        <v>0</v>
      </c>
      <c r="AG153" s="16">
        <f>VLOOKUP(A:A,[2]Данные_УА!$A:$BF,45,0)</f>
        <v>0</v>
      </c>
      <c r="AH153" s="16">
        <f>VLOOKUP(A:A,[2]Данные_УА!$A:$BF,49,0)</f>
        <v>0</v>
      </c>
      <c r="AI153" s="16">
        <f>VLOOKUP(A:A,[2]Данные_УА!$A:$BF,53,0)</f>
        <v>960</v>
      </c>
      <c r="AJ153" s="16">
        <f>VLOOKUP(A:A,[2]Данные_УА!$A:$BF,57,0)</f>
        <v>0</v>
      </c>
      <c r="AK153" s="17">
        <f>VLOOKUP(A:A,[2]Данные_УА!$A:$BF,38,0)</f>
        <v>0</v>
      </c>
      <c r="AL153" s="17">
        <f>VLOOKUP(A:A,[2]Данные_УА!$A:$BF,42,0)</f>
        <v>0</v>
      </c>
      <c r="AM153" s="17">
        <f>VLOOKUP(A:A,[2]Данные_УА!$A:$BF,46,0)</f>
        <v>0</v>
      </c>
      <c r="AN153" s="17">
        <f>VLOOKUP(A:A,[2]Данные_УА!$A:$BF,50,0)</f>
        <v>0</v>
      </c>
      <c r="AO153" s="17">
        <f>VLOOKUP(A:A,[2]Данные_УА!$A:$BF,54,0)</f>
        <v>350400</v>
      </c>
      <c r="AP153" s="18">
        <f>VLOOKUP(A:A,[2]Данные_УА!$A:$BF,58,0)</f>
        <v>0</v>
      </c>
      <c r="AQ153" s="19">
        <f>VLOOKUP($A:$A,'[3]данные ру ТС'!$A:$CZ,22,0)</f>
        <v>4689</v>
      </c>
      <c r="AR153" s="19">
        <f>VLOOKUP($A:$A,'[3]данные ру ТС'!$A:$CZ,27,0)</f>
        <v>4</v>
      </c>
      <c r="AS153" s="19">
        <f>VLOOKUP($A:$A,'[3]данные ру ТС'!$A:$CZ,32,0)</f>
        <v>0</v>
      </c>
      <c r="AT153" s="19">
        <f>VLOOKUP($A:$A,'[3]данные ру ТС'!$A:$CZ,33,0)</f>
        <v>4693</v>
      </c>
      <c r="AU153" s="19">
        <f>VLOOKUP($A:$A,'[3]данные ру ТС'!$A:$CZ,38,0)</f>
        <v>4803</v>
      </c>
      <c r="AV153" s="19">
        <f>VLOOKUP($A:$A,'[3]данные ру ТС'!$A:$CZ,43,0)</f>
        <v>22</v>
      </c>
      <c r="AW153" s="19">
        <f>VLOOKUP($A:$A,'[3]данные ру ТС'!$A:$CZ,48,0)</f>
        <v>0</v>
      </c>
      <c r="AX153" s="19">
        <f>VLOOKUP($A:$A,'[3]данные ру ТС'!$A:$CZ,49,0)</f>
        <v>4825</v>
      </c>
      <c r="AY153" s="19">
        <f>VLOOKUP($A:$A,'[3]данные ру ТС'!$A:$CZ,54,0)</f>
        <v>5128</v>
      </c>
      <c r="AZ153" s="19">
        <f>VLOOKUP($A:$A,'[3]данные ру ТС'!$A:$CZ,59,0)</f>
        <v>356</v>
      </c>
      <c r="BA153" s="19">
        <f>VLOOKUP($A:$A,'[3]данные ру ТС'!$A:$CZ,64,0)</f>
        <v>0</v>
      </c>
      <c r="BB153" s="19">
        <f>VLOOKUP($A:$A,'[3]данные ру ТС'!$A:$CZ,65,0)</f>
        <v>5484</v>
      </c>
      <c r="BC153" s="19">
        <f>VLOOKUP($A:$A,'[3]данные ру ТС'!$A:$CZ,78,0)</f>
        <v>4828</v>
      </c>
      <c r="BD153" s="19">
        <f>VLOOKUP($A:$A,'[3]данные ру ТС'!$A:$CZ,83,0)</f>
        <v>74</v>
      </c>
      <c r="BE153" s="19">
        <f>VLOOKUP($A:$A,'[3]данные ру ТС'!$A:$CZ,88,0)</f>
        <v>0</v>
      </c>
      <c r="BF153" s="19">
        <f>VLOOKUP($A:$A,'[3]данные ру ТС'!$A:$CZ,89,0)</f>
        <v>4902</v>
      </c>
      <c r="BG153" s="19">
        <f>VLOOKUP($A:$A,'[3]данные ру ТС'!$A:$FD,126,0)</f>
        <v>5832</v>
      </c>
      <c r="BH153" s="19">
        <f>VLOOKUP($A:$A,'[3]данные ру ТС'!$A:$FD,127,0)</f>
        <v>0</v>
      </c>
      <c r="BI153" s="19">
        <f>VLOOKUP($A:$A,'[3]данные ру ТС'!$A:$FD,128,0)</f>
        <v>0</v>
      </c>
      <c r="BJ153" s="19">
        <f>VLOOKUP($A:$A,'[3]данные ру ТС'!$A:$FD,129,0)</f>
        <v>5832</v>
      </c>
      <c r="BK153" s="19">
        <f>VLOOKUP($A:$A,'[3]данные ру ТС'!$A:$FD,142,0)</f>
        <v>4931</v>
      </c>
      <c r="BL153" s="19">
        <f>VLOOKUP($A:$A,'[3]данные ру ТС'!$A:$FD,155,0)</f>
        <v>0</v>
      </c>
      <c r="BM153" s="19">
        <f>VLOOKUP($A:$A,'[3]данные ру ТС'!$A:$FW,168,0)</f>
        <v>0</v>
      </c>
      <c r="BN153" s="19">
        <f>Таблица2[[#This Row],[ЛТС 2022 (факт)]]+Таблица2[[#This Row],[ПТС 2022 (факт)]]+Таблица2[[#This Row],[ГТС 2022 (факт)]]</f>
        <v>4931</v>
      </c>
      <c r="BO153" s="20">
        <f>VLOOKUP($A:$A,'[3]данные ру ФЛ'!$A:$DL,27,0)</f>
        <v>11838</v>
      </c>
      <c r="BP153" s="20">
        <f>VLOOKUP($A:$A,'[3]данные ру ФЛ'!$A:$DL,40,0)</f>
        <v>14682</v>
      </c>
      <c r="BQ153" s="20">
        <f>VLOOKUP($A:$A,'[3]данные ру ФЛ'!$A:$DL,53,0)</f>
        <v>71715</v>
      </c>
      <c r="BR153" s="20">
        <f>VLOOKUP($A:$A,'[3]данные ру ФЛ'!$A:$DL,74,0)</f>
        <v>22756</v>
      </c>
      <c r="BS153" s="20">
        <f>VLOOKUP($A:$A,'[3]данные ру ФЛ'!$A:$DL,95,0)</f>
        <v>9781</v>
      </c>
      <c r="BT153" s="20">
        <f>VLOOKUP($A:$A,'[3]данные ру ФЛ'!$A:$DL,116,0)</f>
        <v>10456</v>
      </c>
      <c r="BU153" s="21">
        <f>VLOOKUP($A:$A,'[3]данные ру Грузы'!$A:$CR,31,0)</f>
        <v>0</v>
      </c>
      <c r="BV153" s="21">
        <f>VLOOKUP($A:$A,'[3]данные ру Грузы'!$A:$CR,44,0)</f>
        <v>0</v>
      </c>
      <c r="BW153" s="21">
        <f>VLOOKUP($A:$A,'[3]данные ру Грузы'!$A:$CR,57,0)</f>
        <v>0</v>
      </c>
      <c r="BX153" s="21">
        <f>VLOOKUP($A:$A,'[3]данные ру Грузы'!$A:$CR,70,0)</f>
        <v>0</v>
      </c>
      <c r="BY153" s="21">
        <f>VLOOKUP($A:$A,'[3]данные ру Грузы'!$A:$CR,83,0)</f>
        <v>0</v>
      </c>
      <c r="BZ153" s="21">
        <f>VLOOKUP($A:$A,'[3]данные ру Грузы'!$A:$CR,96,0)</f>
        <v>0</v>
      </c>
      <c r="CA153" s="22" t="str">
        <f>VLOOKUP(A:A,[2]Данные_УА!$A:$BO,60,0)</f>
        <v>да</v>
      </c>
      <c r="CB153" s="23" t="str">
        <f>VLOOKUP(A:A,[2]Данные_УА!$A:$BO,61,0)</f>
        <v>нет</v>
      </c>
      <c r="CC153" s="23" t="str">
        <f>VLOOKUP(A:A,[2]Данные_УА!$A:$BO,62,0)</f>
        <v>нет</v>
      </c>
      <c r="CD153" s="23" t="str">
        <f>VLOOKUP(A:A,[2]Данные_УА!$A:$BO,63,0)</f>
        <v>нет</v>
      </c>
      <c r="CE153" s="23" t="str">
        <f>VLOOKUP(A:A,[2]Данные_УА!$A:$BO,64,0)</f>
        <v>нет</v>
      </c>
      <c r="CF153" s="23" t="str">
        <f>VLOOKUP(A:A,[2]Данные_УА!$A:$BO,65,0)</f>
        <v>нет</v>
      </c>
    </row>
    <row r="154" spans="1:84" s="12" customFormat="1" ht="11.25" x14ac:dyDescent="0.2">
      <c r="A154" s="12" t="s">
        <v>158</v>
      </c>
      <c r="B154" s="12" t="str">
        <f>VLOOKUP(A:A,[1]Перечень_ПП!$A:$X,3,0)</f>
        <v>Новосибирский</v>
      </c>
      <c r="C154" s="13" t="str">
        <f>VLOOKUP(A:A,[1]Перечень_ПП!$A:$X,4,0)</f>
        <v>АПП</v>
      </c>
      <c r="D154" s="13" t="str">
        <f>VLOOKUP(A:A,[1]Перечень_ПП!$A:$X,5,0)</f>
        <v>МАПП</v>
      </c>
      <c r="E154" s="12" t="str">
        <f>VLOOKUP(A:A,[1]Перечень_ПП!$A:$X,6,0)</f>
        <v>Кулунда (Шарбакты)</v>
      </c>
      <c r="F154" s="12" t="str">
        <f>VLOOKUP(A:A,[1]Перечень_ПП!$A:$X,23,0)</f>
        <v>установлен</v>
      </c>
      <c r="G154" s="13" t="str">
        <f>VLOOKUP(A:A,[1]Перечень_ПП!$A:$X,21,0)</f>
        <v>да</v>
      </c>
      <c r="H154" s="13" t="s">
        <v>524</v>
      </c>
      <c r="I154" s="14" t="str">
        <f>VLOOKUP(A:A,[1]Перечень_ПП!$A:$X,22,0)</f>
        <v>функционирует</v>
      </c>
      <c r="J154" s="15" t="str">
        <f>VLOOKUP(A:A,[2]Данные_УА!$A:$BF,24,0)</f>
        <v>круглосуточно</v>
      </c>
      <c r="K154" s="13" t="str">
        <f>VLOOKUP(A:A,[1]Перечень_ПП!$A:$X,7,0)</f>
        <v>автомобильный</v>
      </c>
      <c r="L154" s="13" t="str">
        <f>VLOOKUP(A:A,[1]Перечень_ПП!$A:$X,8,0)</f>
        <v>не определен</v>
      </c>
      <c r="M154" s="13" t="str">
        <f>VLOOKUP(A:A,[1]Перечень_ПП!$A:$X,9,0)</f>
        <v>грузо-пассажирский</v>
      </c>
      <c r="N154" s="13" t="str">
        <f>VLOOKUP(A:A,[1]Перечень_ПП!$A:$X,10,0)</f>
        <v>постоянный</v>
      </c>
      <c r="O154" s="13" t="str">
        <f>VLOOKUP(A:A,[1]Перечень_ПП!$A:$X,11,0)</f>
        <v>многосторонний</v>
      </c>
      <c r="P154" s="13" t="str">
        <f>VLOOKUP(A:A,[1]Перечень_ПП!$A:$X,12,0)</f>
        <v>не определен</v>
      </c>
      <c r="Q154" s="13" t="str">
        <f>VLOOKUP(A:A,[1]Перечень_ПП!$A:$X,13,0)</f>
        <v>нет</v>
      </c>
      <c r="R154" s="13" t="str">
        <f>VLOOKUP(A:A,[1]Перечень_ПП!$A:$X,14,0)</f>
        <v>нет</v>
      </c>
      <c r="S154" s="13" t="str">
        <f>VLOOKUP(A:A,[1]Перечень_ПП!$A:$X,15,0)</f>
        <v>нет</v>
      </c>
      <c r="T154" s="13" t="str">
        <f>VLOOKUP(A:A,[1]Перечень_ПП!$A:$X,16,0)</f>
        <v>Республика Казахстан</v>
      </c>
      <c r="U154" s="12" t="str">
        <f>VLOOKUP(A:A,[1]Перечень_ПП!$A:$X,17,0)</f>
        <v>Шарбакты</v>
      </c>
      <c r="V154" s="13" t="str">
        <f>VLOOKUP(A:A,[1]Перечень_ПП!$A:$X,18,0)</f>
        <v>СФО</v>
      </c>
      <c r="W154" s="12" t="str">
        <f>VLOOKUP(A:A,[1]Перечень_ПП!$A:$X,19,0)</f>
        <v>Алтайский край</v>
      </c>
      <c r="X154" s="14" t="str">
        <f>VLOOKUP(A:A,[1]Перечень_ПП!$A:$X,20,0)</f>
        <v>Алтайский край, Кулундинский район, автодорога А-321 «Барнаул – Павловск – граница с Республикой Казахстан», 402 км</v>
      </c>
      <c r="Y154" s="14" t="str">
        <f>VLOOKUP(A:A,[2]ДОРОГИ!$A:$BX,24,0)</f>
        <v>федеральная</v>
      </c>
      <c r="Z154" s="14" t="str">
        <f>VLOOKUP(A:A,[2]ДОРОГИ!$A:$BX,25,0)</f>
        <v>А-321</v>
      </c>
      <c r="AA154" s="16" t="str">
        <f>VLOOKUP($A:$A,'[3]данные ру Грузы'!$A:$CC,10,0)</f>
        <v>Группа В</v>
      </c>
      <c r="AB154" s="16">
        <f>VLOOKUP($A:$A,'[3]данные ру Грузы'!$A:$CC,11,0)</f>
        <v>115</v>
      </c>
      <c r="AC154" s="16" t="str">
        <f>VLOOKUP($A:$A,'[3]данные ру Грузы'!$A:$CC,13,0)</f>
        <v>Не является признаком отнесения к МТК</v>
      </c>
      <c r="AD154" s="16" t="str">
        <f>VLOOKUP($A:$A,'[3]данные ру Грузы'!$A:$CC,12,0)</f>
        <v>Не является признаком отнесения к МТК</v>
      </c>
      <c r="AE154" s="16">
        <f>VLOOKUP(A:A,[2]Данные_УА!$A:$BF,37,0)</f>
        <v>0</v>
      </c>
      <c r="AF154" s="16">
        <f>VLOOKUP(A:A,[2]Данные_УА!$A:$BF,41,0)</f>
        <v>0</v>
      </c>
      <c r="AG154" s="16">
        <f>VLOOKUP(A:A,[2]Данные_УА!$A:$BF,45,0)</f>
        <v>0</v>
      </c>
      <c r="AH154" s="16">
        <f>VLOOKUP(A:A,[2]Данные_УА!$A:$BF,49,0)</f>
        <v>0</v>
      </c>
      <c r="AI154" s="16">
        <f>VLOOKUP(A:A,[2]Данные_УА!$A:$BF,53,0)</f>
        <v>1920</v>
      </c>
      <c r="AJ154" s="16">
        <f>VLOOKUP(A:A,[2]Данные_УА!$A:$BF,57,0)</f>
        <v>0</v>
      </c>
      <c r="AK154" s="17">
        <f>VLOOKUP(A:A,[2]Данные_УА!$A:$BF,38,0)</f>
        <v>0</v>
      </c>
      <c r="AL154" s="17">
        <f>VLOOKUP(A:A,[2]Данные_УА!$A:$BF,42,0)</f>
        <v>0</v>
      </c>
      <c r="AM154" s="17">
        <f>VLOOKUP(A:A,[2]Данные_УА!$A:$BF,46,0)</f>
        <v>0</v>
      </c>
      <c r="AN154" s="17">
        <f>VLOOKUP(A:A,[2]Данные_УА!$A:$BF,50,0)</f>
        <v>0</v>
      </c>
      <c r="AO154" s="17">
        <f>VLOOKUP(A:A,[2]Данные_УА!$A:$BF,54,0)</f>
        <v>700800</v>
      </c>
      <c r="AP154" s="18">
        <f>VLOOKUP(A:A,[2]Данные_УА!$A:$BF,58,0)</f>
        <v>0</v>
      </c>
      <c r="AQ154" s="19">
        <f>VLOOKUP($A:$A,'[3]данные ру ТС'!$A:$CZ,22,0)</f>
        <v>40704</v>
      </c>
      <c r="AR154" s="19">
        <f>VLOOKUP($A:$A,'[3]данные ру ТС'!$A:$CZ,27,0)</f>
        <v>10980</v>
      </c>
      <c r="AS154" s="19">
        <f>VLOOKUP($A:$A,'[3]данные ру ТС'!$A:$CZ,32,0)</f>
        <v>87134</v>
      </c>
      <c r="AT154" s="19">
        <f>VLOOKUP($A:$A,'[3]данные ру ТС'!$A:$CZ,33,0)</f>
        <v>138818</v>
      </c>
      <c r="AU154" s="19">
        <f>VLOOKUP($A:$A,'[3]данные ру ТС'!$A:$CZ,38,0)</f>
        <v>47867</v>
      </c>
      <c r="AV154" s="19">
        <f>VLOOKUP($A:$A,'[3]данные ру ТС'!$A:$CZ,43,0)</f>
        <v>8562</v>
      </c>
      <c r="AW154" s="19">
        <f>VLOOKUP($A:$A,'[3]данные ру ТС'!$A:$CZ,48,0)</f>
        <v>85030</v>
      </c>
      <c r="AX154" s="19">
        <f>VLOOKUP($A:$A,'[3]данные ру ТС'!$A:$CZ,49,0)</f>
        <v>141459</v>
      </c>
      <c r="AY154" s="19">
        <f>VLOOKUP($A:$A,'[3]данные ру ТС'!$A:$CZ,54,0)</f>
        <v>49987</v>
      </c>
      <c r="AZ154" s="19">
        <f>VLOOKUP($A:$A,'[3]данные ру ТС'!$A:$CZ,59,0)</f>
        <v>8610</v>
      </c>
      <c r="BA154" s="19">
        <f>VLOOKUP($A:$A,'[3]данные ру ТС'!$A:$CZ,64,0)</f>
        <v>93434</v>
      </c>
      <c r="BB154" s="19">
        <f>VLOOKUP($A:$A,'[3]данные ру ТС'!$A:$CZ,65,0)</f>
        <v>152031</v>
      </c>
      <c r="BC154" s="19">
        <f>VLOOKUP($A:$A,'[3]данные ру ТС'!$A:$CZ,78,0)</f>
        <v>53941</v>
      </c>
      <c r="BD154" s="19">
        <f>VLOOKUP($A:$A,'[3]данные ру ТС'!$A:$CZ,83,0)</f>
        <v>1320</v>
      </c>
      <c r="BE154" s="19">
        <f>VLOOKUP($A:$A,'[3]данные ру ТС'!$A:$CZ,88,0)</f>
        <v>16088</v>
      </c>
      <c r="BF154" s="19">
        <f>VLOOKUP($A:$A,'[3]данные ру ТС'!$A:$CZ,89,0)</f>
        <v>71349</v>
      </c>
      <c r="BG154" s="19">
        <f>VLOOKUP($A:$A,'[3]данные ру ТС'!$A:$FD,126,0)</f>
        <v>62051</v>
      </c>
      <c r="BH154" s="19">
        <f>VLOOKUP($A:$A,'[3]данные ру ТС'!$A:$FD,127,0)</f>
        <v>63</v>
      </c>
      <c r="BI154" s="19">
        <f>VLOOKUP($A:$A,'[3]данные ру ТС'!$A:$FD,128,0)</f>
        <v>15585</v>
      </c>
      <c r="BJ154" s="19">
        <f>VLOOKUP($A:$A,'[3]данные ру ТС'!$A:$FD,129,0)</f>
        <v>77699</v>
      </c>
      <c r="BK154" s="19">
        <f>VLOOKUP($A:$A,'[3]данные ру ТС'!$A:$FD,142,0)</f>
        <v>53256</v>
      </c>
      <c r="BL154" s="19">
        <f>VLOOKUP($A:$A,'[3]данные ру ТС'!$A:$FD,155,0)</f>
        <v>2475</v>
      </c>
      <c r="BM154" s="19">
        <f>VLOOKUP($A:$A,'[3]данные ру ТС'!$A:$FW,168,0)</f>
        <v>75244</v>
      </c>
      <c r="BN154" s="19">
        <f>Таблица2[[#This Row],[ЛТС 2022 (факт)]]+Таблица2[[#This Row],[ПТС 2022 (факт)]]+Таблица2[[#This Row],[ГТС 2022 (факт)]]</f>
        <v>130975</v>
      </c>
      <c r="BO154" s="20">
        <f>VLOOKUP($A:$A,'[3]данные ру ФЛ'!$A:$DL,27,0)</f>
        <v>670501</v>
      </c>
      <c r="BP154" s="20">
        <f>VLOOKUP($A:$A,'[3]данные ру ФЛ'!$A:$DL,40,0)</f>
        <v>603981</v>
      </c>
      <c r="BQ154" s="20">
        <f>VLOOKUP($A:$A,'[3]данные ру ФЛ'!$A:$DL,53,0)</f>
        <v>616752</v>
      </c>
      <c r="BR154" s="20">
        <f>VLOOKUP($A:$A,'[3]данные ру ФЛ'!$A:$DL,74,0)</f>
        <v>146807</v>
      </c>
      <c r="BS154" s="20">
        <f>VLOOKUP($A:$A,'[3]данные ру ФЛ'!$A:$DL,95,0)</f>
        <v>119975</v>
      </c>
      <c r="BT154" s="20">
        <f>VLOOKUP($A:$A,'[3]данные ру ФЛ'!$A:$DL,116,0)</f>
        <v>374429</v>
      </c>
      <c r="BU154" s="21">
        <f>VLOOKUP($A:$A,'[3]данные ру Грузы'!$A:$CR,31,0)</f>
        <v>0</v>
      </c>
      <c r="BV154" s="21">
        <f>VLOOKUP($A:$A,'[3]данные ру Грузы'!$A:$CR,44,0)</f>
        <v>0</v>
      </c>
      <c r="BW154" s="21">
        <f>VLOOKUP($A:$A,'[3]данные ру Грузы'!$A:$CR,57,0)</f>
        <v>0</v>
      </c>
      <c r="BX154" s="21">
        <f>VLOOKUP($A:$A,'[3]данные ру Грузы'!$A:$CR,70,0)</f>
        <v>0</v>
      </c>
      <c r="BY154" s="21">
        <f>VLOOKUP($A:$A,'[3]данные ру Грузы'!$A:$CR,83,0)</f>
        <v>0</v>
      </c>
      <c r="BZ154" s="21">
        <f>VLOOKUP($A:$A,'[3]данные ру Грузы'!$A:$CR,96,0)</f>
        <v>0</v>
      </c>
      <c r="CA154" s="22" t="str">
        <f>VLOOKUP(A:A,[2]Данные_УА!$A:$BO,60,0)</f>
        <v>да</v>
      </c>
      <c r="CB154" s="23" t="str">
        <f>VLOOKUP(A:A,[2]Данные_УА!$A:$BO,61,0)</f>
        <v>нет</v>
      </c>
      <c r="CC154" s="23" t="str">
        <f>VLOOKUP(A:A,[2]Данные_УА!$A:$BO,62,0)</f>
        <v>нет</v>
      </c>
      <c r="CD154" s="23" t="str">
        <f>VLOOKUP(A:A,[2]Данные_УА!$A:$BO,63,0)</f>
        <v>нет</v>
      </c>
      <c r="CE154" s="23" t="str">
        <f>VLOOKUP(A:A,[2]Данные_УА!$A:$BO,64,0)</f>
        <v>нет</v>
      </c>
      <c r="CF154" s="23" t="str">
        <f>VLOOKUP(A:A,[2]Данные_УА!$A:$BO,65,0)</f>
        <v>нет</v>
      </c>
    </row>
    <row r="155" spans="1:84" s="12" customFormat="1" ht="11.25" x14ac:dyDescent="0.2">
      <c r="A155" s="12" t="s">
        <v>191</v>
      </c>
      <c r="B155" s="12" t="str">
        <f>VLOOKUP(A:A,[1]Перечень_ПП!$A:$X,3,0)</f>
        <v>Псковский</v>
      </c>
      <c r="C155" s="13" t="str">
        <f>VLOOKUP(A:A,[1]Перечень_ПП!$A:$X,4,0)</f>
        <v>АПП</v>
      </c>
      <c r="D155" s="13" t="str">
        <f>VLOOKUP(A:A,[1]Перечень_ПП!$A:$X,5,0)</f>
        <v>МАПП</v>
      </c>
      <c r="E155" s="12" t="str">
        <f>VLOOKUP(A:A,[1]Перечень_ПП!$A:$X,6,0)</f>
        <v>Куничина Гора</v>
      </c>
      <c r="F155" s="12" t="str">
        <f>VLOOKUP(A:A,[1]Перечень_ПП!$A:$X,23,0)</f>
        <v>установлен</v>
      </c>
      <c r="G155" s="13" t="str">
        <f>VLOOKUP(A:A,[1]Перечень_ПП!$A:$X,21,0)</f>
        <v>да</v>
      </c>
      <c r="H155" s="13" t="s">
        <v>523</v>
      </c>
      <c r="I155" s="14" t="str">
        <f>VLOOKUP(A:A,[1]Перечень_ПП!$A:$X,22,0)</f>
        <v>функционирует</v>
      </c>
      <c r="J155" s="15" t="str">
        <f>VLOOKUP(A:A,[2]Данные_УА!$A:$BF,24,0)</f>
        <v>круглосуточно</v>
      </c>
      <c r="K155" s="13" t="str">
        <f>VLOOKUP(A:A,[1]Перечень_ПП!$A:$X,7,0)</f>
        <v>автомобильный</v>
      </c>
      <c r="L155" s="13" t="str">
        <f>VLOOKUP(A:A,[1]Перечень_ПП!$A:$X,8,0)</f>
        <v>пешеходный</v>
      </c>
      <c r="M155" s="13" t="str">
        <f>VLOOKUP(A:A,[1]Перечень_ПП!$A:$X,9,0)</f>
        <v>грузо-пассажирский</v>
      </c>
      <c r="N155" s="13" t="str">
        <f>VLOOKUP(A:A,[1]Перечень_ПП!$A:$X,10,0)</f>
        <v>постоянный</v>
      </c>
      <c r="O155" s="13" t="str">
        <f>VLOOKUP(A:A,[1]Перечень_ПП!$A:$X,11,0)</f>
        <v>многосторонний</v>
      </c>
      <c r="P155" s="13" t="str">
        <f>VLOOKUP(A:A,[1]Перечень_ПП!$A:$X,12,0)</f>
        <v>не определен</v>
      </c>
      <c r="Q155" s="13" t="str">
        <f>VLOOKUP(A:A,[1]Перечень_ПП!$A:$X,13,0)</f>
        <v>нет</v>
      </c>
      <c r="R155" s="13" t="str">
        <f>VLOOKUP(A:A,[1]Перечень_ПП!$A:$X,14,0)</f>
        <v>нет</v>
      </c>
      <c r="S155" s="13" t="str">
        <f>VLOOKUP(A:A,[1]Перечень_ПП!$A:$X,15,0)</f>
        <v>да</v>
      </c>
      <c r="T155" s="13" t="str">
        <f>VLOOKUP(A:A,[1]Перечень_ПП!$A:$X,16,0)</f>
        <v>Эстонская Республика</v>
      </c>
      <c r="U155" s="12" t="str">
        <f>VLOOKUP(A:A,[1]Перечень_ПП!$A:$X,17,0)</f>
        <v>Койдула</v>
      </c>
      <c r="V155" s="13" t="str">
        <f>VLOOKUP(A:A,[1]Перечень_ПП!$A:$X,18,0)</f>
        <v>СЗФО</v>
      </c>
      <c r="W155" s="12" t="str">
        <f>VLOOKUP(A:A,[1]Перечень_ПП!$A:$X,19,0)</f>
        <v>Псковская область</v>
      </c>
      <c r="X155" s="14" t="str">
        <f>VLOOKUP(A:A,[1]Перечень_ПП!$A:$X,20,0)</f>
        <v>Псковская область, г. Печоры, 2 км автомобильной дороги Печоры - Тарту</v>
      </c>
      <c r="Y155" s="14" t="str">
        <f>VLOOKUP(A:A,[2]ДОРОГИ!$A:$BX,24,0)</f>
        <v>региональная</v>
      </c>
      <c r="Z155" s="14" t="str">
        <f>VLOOKUP(A:A,[2]ДОРОГИ!$A:$BX,25,0)</f>
        <v xml:space="preserve">58 ОП РЗ 58К-333 Граница с Эстонской Республикой – Печоры – Старый Изборск </v>
      </c>
      <c r="AA155" s="16" t="str">
        <f>VLOOKUP($A:$A,'[3]данные ру Грузы'!$A:$CC,10,0)</f>
        <v>Группа В</v>
      </c>
      <c r="AB155" s="16">
        <f>VLOOKUP($A:$A,'[3]данные ру Грузы'!$A:$CC,11,0)</f>
        <v>62</v>
      </c>
      <c r="AC155" s="16" t="str">
        <f>VLOOKUP($A:$A,'[3]данные ру Грузы'!$A:$CC,13,0)</f>
        <v>Сухопутный</v>
      </c>
      <c r="AD155" s="16" t="str">
        <f>VLOOKUP($A:$A,'[3]данные ру Грузы'!$A:$CC,12,0)</f>
        <v>Западный</v>
      </c>
      <c r="AE155" s="16">
        <f>VLOOKUP(A:A,[2]Данные_УА!$A:$BF,37,0)</f>
        <v>150</v>
      </c>
      <c r="AF155" s="16">
        <f>VLOOKUP(A:A,[2]Данные_УА!$A:$BF,41,0)</f>
        <v>20</v>
      </c>
      <c r="AG155" s="16">
        <f>VLOOKUP(A:A,[2]Данные_УА!$A:$BF,45,0)</f>
        <v>330</v>
      </c>
      <c r="AH155" s="16">
        <f>VLOOKUP(A:A,[2]Данные_УА!$A:$BF,49,0)</f>
        <v>500</v>
      </c>
      <c r="AI155" s="16">
        <f>VLOOKUP(A:A,[2]Данные_УА!$A:$BF,53,0)</f>
        <v>2000</v>
      </c>
      <c r="AJ155" s="16">
        <f>VLOOKUP(A:A,[2]Данные_УА!$A:$BF,57,0)</f>
        <v>0</v>
      </c>
      <c r="AK155" s="17">
        <f>VLOOKUP(A:A,[2]Данные_УА!$A:$BF,38,0)</f>
        <v>54750</v>
      </c>
      <c r="AL155" s="17">
        <f>VLOOKUP(A:A,[2]Данные_УА!$A:$BF,42,0)</f>
        <v>7300</v>
      </c>
      <c r="AM155" s="17">
        <f>VLOOKUP(A:A,[2]Данные_УА!$A:$BF,46,0)</f>
        <v>120450</v>
      </c>
      <c r="AN155" s="17">
        <f>VLOOKUP(A:A,[2]Данные_УА!$A:$BF,50,0)</f>
        <v>182500</v>
      </c>
      <c r="AO155" s="17">
        <f>VLOOKUP(A:A,[2]Данные_УА!$A:$BF,54,0)</f>
        <v>730000</v>
      </c>
      <c r="AP155" s="18">
        <f>VLOOKUP(A:A,[2]Данные_УА!$A:$BF,58,0)</f>
        <v>0</v>
      </c>
      <c r="AQ155" s="19">
        <f>VLOOKUP($A:$A,'[3]данные ру ТС'!$A:$CZ,22,0)</f>
        <v>43660</v>
      </c>
      <c r="AR155" s="19">
        <f>VLOOKUP($A:$A,'[3]данные ру ТС'!$A:$CZ,27,0)</f>
        <v>3540</v>
      </c>
      <c r="AS155" s="19">
        <f>VLOOKUP($A:$A,'[3]данные ру ТС'!$A:$CZ,32,0)</f>
        <v>97624</v>
      </c>
      <c r="AT155" s="19">
        <f>VLOOKUP($A:$A,'[3]данные ру ТС'!$A:$CZ,33,0)</f>
        <v>144824</v>
      </c>
      <c r="AU155" s="19">
        <f>VLOOKUP($A:$A,'[3]данные ру ТС'!$A:$CZ,38,0)</f>
        <v>47228</v>
      </c>
      <c r="AV155" s="19">
        <f>VLOOKUP($A:$A,'[3]данные ру ТС'!$A:$CZ,43,0)</f>
        <v>3514</v>
      </c>
      <c r="AW155" s="19">
        <f>VLOOKUP($A:$A,'[3]данные ру ТС'!$A:$CZ,48,0)</f>
        <v>118756</v>
      </c>
      <c r="AX155" s="19">
        <f>VLOOKUP($A:$A,'[3]данные ру ТС'!$A:$CZ,49,0)</f>
        <v>169498</v>
      </c>
      <c r="AY155" s="19">
        <f>VLOOKUP($A:$A,'[3]данные ру ТС'!$A:$CZ,54,0)</f>
        <v>48934</v>
      </c>
      <c r="AZ155" s="19">
        <f>VLOOKUP($A:$A,'[3]данные ру ТС'!$A:$CZ,59,0)</f>
        <v>3954</v>
      </c>
      <c r="BA155" s="19">
        <f>VLOOKUP($A:$A,'[3]данные ру ТС'!$A:$CZ,64,0)</f>
        <v>111771</v>
      </c>
      <c r="BB155" s="19">
        <f>VLOOKUP($A:$A,'[3]данные ру ТС'!$A:$CZ,65,0)</f>
        <v>164659</v>
      </c>
      <c r="BC155" s="19">
        <f>VLOOKUP($A:$A,'[3]данные ру ТС'!$A:$CZ,78,0)</f>
        <v>38800</v>
      </c>
      <c r="BD155" s="19">
        <f>VLOOKUP($A:$A,'[3]данные ру ТС'!$A:$CZ,83,0)</f>
        <v>780</v>
      </c>
      <c r="BE155" s="19">
        <f>VLOOKUP($A:$A,'[3]данные ру ТС'!$A:$CZ,88,0)</f>
        <v>25859</v>
      </c>
      <c r="BF155" s="19">
        <f>VLOOKUP($A:$A,'[3]данные ру ТС'!$A:$CZ,89,0)</f>
        <v>65439</v>
      </c>
      <c r="BG155" s="19">
        <f>VLOOKUP($A:$A,'[3]данные ру ТС'!$A:$FD,126,0)</f>
        <v>51807</v>
      </c>
      <c r="BH155" s="19">
        <f>VLOOKUP($A:$A,'[3]данные ру ТС'!$A:$FD,127,0)</f>
        <v>30</v>
      </c>
      <c r="BI155" s="19">
        <f>VLOOKUP($A:$A,'[3]данные ру ТС'!$A:$FD,128,0)</f>
        <v>9050</v>
      </c>
      <c r="BJ155" s="19">
        <f>VLOOKUP($A:$A,'[3]данные ру ТС'!$A:$FD,129,0)</f>
        <v>60887</v>
      </c>
      <c r="BK155" s="19">
        <f>VLOOKUP($A:$A,'[3]данные ру ТС'!$A:$FD,142,0)</f>
        <v>52561</v>
      </c>
      <c r="BL155" s="19">
        <f>VLOOKUP($A:$A,'[3]данные ру ТС'!$A:$FD,155,0)</f>
        <v>182</v>
      </c>
      <c r="BM155" s="19">
        <f>VLOOKUP($A:$A,'[3]данные ру ТС'!$A:$FW,168,0)</f>
        <v>32871</v>
      </c>
      <c r="BN155" s="19">
        <f>Таблица2[[#This Row],[ЛТС 2022 (факт)]]+Таблица2[[#This Row],[ПТС 2022 (факт)]]+Таблица2[[#This Row],[ГТС 2022 (факт)]]</f>
        <v>85614</v>
      </c>
      <c r="BO155" s="20">
        <f>VLOOKUP($A:$A,'[3]данные ру ФЛ'!$A:$DL,27,0)</f>
        <v>436150</v>
      </c>
      <c r="BP155" s="20">
        <f>VLOOKUP($A:$A,'[3]данные ру ФЛ'!$A:$DL,40,0)</f>
        <v>465419</v>
      </c>
      <c r="BQ155" s="20">
        <f>VLOOKUP($A:$A,'[3]данные ру ФЛ'!$A:$DL,53,0)</f>
        <v>485991</v>
      </c>
      <c r="BR155" s="20">
        <f>VLOOKUP($A:$A,'[3]данные ру ФЛ'!$A:$DL,74,0)</f>
        <v>138112</v>
      </c>
      <c r="BS155" s="20">
        <f>VLOOKUP($A:$A,'[3]данные ру ФЛ'!$A:$DL,95,0)</f>
        <v>85429</v>
      </c>
      <c r="BT155" s="20">
        <f>VLOOKUP($A:$A,'[3]данные ру ФЛ'!$A:$DL,116,0)</f>
        <v>182390</v>
      </c>
      <c r="BU155" s="21">
        <f>VLOOKUP($A:$A,'[3]данные ру Грузы'!$A:$CR,31,0)</f>
        <v>382167.44</v>
      </c>
      <c r="BV155" s="21">
        <f>VLOOKUP($A:$A,'[3]данные ру Грузы'!$A:$CR,44,0)</f>
        <v>412715</v>
      </c>
      <c r="BW155" s="21">
        <f>VLOOKUP($A:$A,'[3]данные ру Грузы'!$A:$CR,57,0)</f>
        <v>421764</v>
      </c>
      <c r="BX155" s="21">
        <f>VLOOKUP($A:$A,'[3]данные ру Грузы'!$A:$CR,70,0)</f>
        <v>361992</v>
      </c>
      <c r="BY155" s="21">
        <f>VLOOKUP($A:$A,'[3]данные ру Грузы'!$A:$CR,83,0)</f>
        <v>392916.89799999999</v>
      </c>
      <c r="BZ155" s="21">
        <f>VLOOKUP($A:$A,'[3]данные ру Грузы'!$A:$CR,96,0)</f>
        <v>589638</v>
      </c>
      <c r="CA155" s="22" t="str">
        <f>VLOOKUP(A:A,[2]Данные_УА!$A:$BO,60,0)</f>
        <v>да</v>
      </c>
      <c r="CB155" s="23" t="str">
        <f>VLOOKUP(A:A,[2]Данные_УА!$A:$BO,61,0)</f>
        <v>да</v>
      </c>
      <c r="CC155" s="23" t="str">
        <f>VLOOKUP(A:A,[2]Данные_УА!$A:$BO,62,0)</f>
        <v>да</v>
      </c>
      <c r="CD155" s="23" t="str">
        <f>VLOOKUP(A:A,[2]Данные_УА!$A:$BO,63,0)</f>
        <v>нет</v>
      </c>
      <c r="CE155" s="23" t="str">
        <f>VLOOKUP(A:A,[2]Данные_УА!$A:$BO,64,0)</f>
        <v>да</v>
      </c>
      <c r="CF155" s="23" t="str">
        <f>VLOOKUP(A:A,[2]Данные_УА!$A:$BO,65,0)</f>
        <v>да</v>
      </c>
    </row>
    <row r="156" spans="1:84" s="12" customFormat="1" ht="11.25" x14ac:dyDescent="0.2">
      <c r="A156" s="12" t="s">
        <v>299</v>
      </c>
      <c r="B156" s="12" t="str">
        <f>VLOOKUP(A:A,[1]Перечень_ПП!$A:$X,3,0)</f>
        <v>Уральский</v>
      </c>
      <c r="C156" s="13" t="str">
        <f>VLOOKUP(A:A,[1]Перечень_ПП!$A:$X,4,0)</f>
        <v>ВПП</v>
      </c>
      <c r="D156" s="13" t="str">
        <f>VLOOKUP(A:A,[1]Перечень_ПП!$A:$X,5,0)</f>
        <v>ВПП</v>
      </c>
      <c r="E156" s="12" t="str">
        <f>VLOOKUP(A:A,[1]Перечень_ПП!$A:$X,6,0)</f>
        <v>Курган</v>
      </c>
      <c r="F156" s="12" t="str">
        <f>VLOOKUP(A:A,[1]Перечень_ПП!$A:$X,23,0)</f>
        <v>установлен</v>
      </c>
      <c r="G156" s="13" t="str">
        <f>VLOOKUP(A:A,[1]Перечень_ПП!$A:$X,21,0)</f>
        <v>нет</v>
      </c>
      <c r="H156" s="13" t="s">
        <v>524</v>
      </c>
      <c r="I156" s="14" t="str">
        <f>VLOOKUP(A:A,[1]Перечень_ПП!$A:$X,22,0)</f>
        <v>Установлен в 2015 г. Будет открыт после проведения мероприятий по обустройству</v>
      </c>
      <c r="J156" s="15" t="str">
        <f>VLOOKUP(A:A,[2]Данные_УА!$A:$BF,24,0)</f>
        <v>не определен</v>
      </c>
      <c r="K156" s="13" t="str">
        <f>VLOOKUP(A:A,[1]Перечень_ПП!$A:$X,7,0)</f>
        <v>воздушный</v>
      </c>
      <c r="L156" s="13" t="str">
        <f>VLOOKUP(A:A,[1]Перечень_ПП!$A:$X,8,0)</f>
        <v>не определен</v>
      </c>
      <c r="M156" s="13" t="str">
        <f>VLOOKUP(A:A,[1]Перечень_ПП!$A:$X,9,0)</f>
        <v>грузо-пассажирский</v>
      </c>
      <c r="N156" s="13" t="str">
        <f>VLOOKUP(A:A,[1]Перечень_ПП!$A:$X,10,0)</f>
        <v>работающий на нерегулярной основе</v>
      </c>
      <c r="O156" s="13" t="str">
        <f>VLOOKUP(A:A,[1]Перечень_ПП!$A:$X,11,0)</f>
        <v>многосторонний</v>
      </c>
      <c r="P156" s="13" t="str">
        <f>VLOOKUP(A:A,[1]Перечень_ПП!$A:$X,12,0)</f>
        <v>не определен</v>
      </c>
      <c r="Q156" s="13" t="str">
        <f>VLOOKUP(A:A,[1]Перечень_ПП!$A:$X,13,0)</f>
        <v>нет</v>
      </c>
      <c r="R156" s="13" t="str">
        <f>VLOOKUP(A:A,[1]Перечень_ПП!$A:$X,14,0)</f>
        <v>нет</v>
      </c>
      <c r="S156" s="13" t="str">
        <f>VLOOKUP(A:A,[1]Перечень_ПП!$A:$X,15,0)</f>
        <v>нет</v>
      </c>
      <c r="T156" s="13" t="str">
        <f>VLOOKUP(A:A,[1]Перечень_ПП!$A:$X,16,0)</f>
        <v>не применимо</v>
      </c>
      <c r="U156" s="12" t="str">
        <f>VLOOKUP(A:A,[1]Перечень_ПП!$A:$X,17,0)</f>
        <v>не применимо</v>
      </c>
      <c r="V156" s="13" t="str">
        <f>VLOOKUP(A:A,[1]Перечень_ПП!$A:$X,18,0)</f>
        <v>УФО</v>
      </c>
      <c r="W156" s="12" t="str">
        <f>VLOOKUP(A:A,[1]Перечень_ПП!$A:$X,19,0)</f>
        <v>Курганская область</v>
      </c>
      <c r="X156" s="14" t="str">
        <f>VLOOKUP(A:A,[1]Перечень_ПП!$A:$X,20,0)</f>
        <v>не определен</v>
      </c>
      <c r="Y156" s="14">
        <f>VLOOKUP(A:A,[2]ДОРОГИ!$A:$BX,24,0)</f>
        <v>0</v>
      </c>
      <c r="Z156" s="14">
        <f>VLOOKUP(A:A,[2]ДОРОГИ!$A:$BX,25,0)</f>
        <v>0</v>
      </c>
      <c r="AA156" s="16" t="str">
        <f>VLOOKUP($A:$A,'[3]данные ру Грузы'!$A:$CC,10,0)</f>
        <v>не определена</v>
      </c>
      <c r="AB156" s="16">
        <f>VLOOKUP($A:$A,'[3]данные ру Грузы'!$A:$CC,11,0)</f>
        <v>361</v>
      </c>
      <c r="AC156" s="16" t="str">
        <f>VLOOKUP($A:$A,'[3]данные ру Грузы'!$A:$CC,13,0)</f>
        <v>Не является признаком отнесения к МТК</v>
      </c>
      <c r="AD156" s="16" t="str">
        <f>VLOOKUP($A:$A,'[3]данные ру Грузы'!$A:$CC,12,0)</f>
        <v>Не является признаком отнесения к МТК</v>
      </c>
      <c r="AE156" s="16">
        <f>VLOOKUP(A:A,[2]Данные_УА!$A:$BF,37,0)</f>
        <v>0</v>
      </c>
      <c r="AF156" s="16">
        <f>VLOOKUP(A:A,[2]Данные_УА!$A:$BF,41,0)</f>
        <v>0</v>
      </c>
      <c r="AG156" s="16">
        <f>VLOOKUP(A:A,[2]Данные_УА!$A:$BF,45,0)</f>
        <v>0</v>
      </c>
      <c r="AH156" s="16">
        <f>VLOOKUP(A:A,[2]Данные_УА!$A:$BF,49,0)</f>
        <v>0</v>
      </c>
      <c r="AI156" s="16">
        <f>VLOOKUP(A:A,[2]Данные_УА!$A:$BF,53,0)</f>
        <v>0</v>
      </c>
      <c r="AJ156" s="16">
        <f>VLOOKUP(A:A,[2]Данные_УА!$A:$BF,57,0)</f>
        <v>0</v>
      </c>
      <c r="AK156" s="17">
        <f>VLOOKUP(A:A,[2]Данные_УА!$A:$BF,38,0)</f>
        <v>0</v>
      </c>
      <c r="AL156" s="17">
        <f>VLOOKUP(A:A,[2]Данные_УА!$A:$BF,42,0)</f>
        <v>0</v>
      </c>
      <c r="AM156" s="17">
        <f>VLOOKUP(A:A,[2]Данные_УА!$A:$BF,46,0)</f>
        <v>0</v>
      </c>
      <c r="AN156" s="17">
        <f>VLOOKUP(A:A,[2]Данные_УА!$A:$BF,50,0)</f>
        <v>0</v>
      </c>
      <c r="AO156" s="17">
        <f>VLOOKUP(A:A,[2]Данные_УА!$A:$BF,54,0)</f>
        <v>0</v>
      </c>
      <c r="AP156" s="18">
        <f>VLOOKUP(A:A,[2]Данные_УА!$A:$BF,58,0)</f>
        <v>0</v>
      </c>
      <c r="AQ156" s="19">
        <f>VLOOKUP($A:$A,'[3]данные ру ТС'!$A:$CZ,22,0)</f>
        <v>0</v>
      </c>
      <c r="AR156" s="19">
        <f>VLOOKUP($A:$A,'[3]данные ру ТС'!$A:$CZ,27,0)</f>
        <v>0</v>
      </c>
      <c r="AS156" s="19">
        <f>VLOOKUP($A:$A,'[3]данные ру ТС'!$A:$CZ,32,0)</f>
        <v>0</v>
      </c>
      <c r="AT156" s="19">
        <f>VLOOKUP($A:$A,'[3]данные ру ТС'!$A:$CZ,33,0)</f>
        <v>0</v>
      </c>
      <c r="AU156" s="19">
        <f>VLOOKUP($A:$A,'[3]данные ру ТС'!$A:$CZ,38,0)</f>
        <v>0</v>
      </c>
      <c r="AV156" s="19">
        <f>VLOOKUP($A:$A,'[3]данные ру ТС'!$A:$CZ,43,0)</f>
        <v>0</v>
      </c>
      <c r="AW156" s="19">
        <f>VLOOKUP($A:$A,'[3]данные ру ТС'!$A:$CZ,48,0)</f>
        <v>0</v>
      </c>
      <c r="AX156" s="19">
        <f>VLOOKUP($A:$A,'[3]данные ру ТС'!$A:$CZ,49,0)</f>
        <v>0</v>
      </c>
      <c r="AY156" s="19">
        <f>VLOOKUP($A:$A,'[3]данные ру ТС'!$A:$CZ,54,0)</f>
        <v>0</v>
      </c>
      <c r="AZ156" s="19">
        <f>VLOOKUP($A:$A,'[3]данные ру ТС'!$A:$CZ,59,0)</f>
        <v>0</v>
      </c>
      <c r="BA156" s="19">
        <f>VLOOKUP($A:$A,'[3]данные ру ТС'!$A:$CZ,64,0)</f>
        <v>0</v>
      </c>
      <c r="BB156" s="19">
        <f>VLOOKUP($A:$A,'[3]данные ру ТС'!$A:$CZ,65,0)</f>
        <v>0</v>
      </c>
      <c r="BC156" s="19">
        <f>VLOOKUP($A:$A,'[3]данные ру ТС'!$A:$CZ,78,0)</f>
        <v>0</v>
      </c>
      <c r="BD156" s="19">
        <f>VLOOKUP($A:$A,'[3]данные ру ТС'!$A:$CZ,83,0)</f>
        <v>0</v>
      </c>
      <c r="BE156" s="19">
        <f>VLOOKUP($A:$A,'[3]данные ру ТС'!$A:$CZ,88,0)</f>
        <v>0</v>
      </c>
      <c r="BF156" s="19">
        <f>VLOOKUP($A:$A,'[3]данные ру ТС'!$A:$CZ,89,0)</f>
        <v>0</v>
      </c>
      <c r="BG156" s="19">
        <f>VLOOKUP($A:$A,'[3]данные ру ТС'!$A:$FD,126,0)</f>
        <v>0</v>
      </c>
      <c r="BH156" s="19">
        <f>VLOOKUP($A:$A,'[3]данные ру ТС'!$A:$FD,127,0)</f>
        <v>0</v>
      </c>
      <c r="BI156" s="19">
        <f>VLOOKUP($A:$A,'[3]данные ру ТС'!$A:$FD,128,0)</f>
        <v>0</v>
      </c>
      <c r="BJ156" s="19">
        <f>VLOOKUP($A:$A,'[3]данные ру ТС'!$A:$FD,129,0)</f>
        <v>0</v>
      </c>
      <c r="BK156" s="19">
        <f>VLOOKUP($A:$A,'[3]данные ру ТС'!$A:$FD,142,0)</f>
        <v>0</v>
      </c>
      <c r="BL156" s="19">
        <f>VLOOKUP($A:$A,'[3]данные ру ТС'!$A:$FD,155,0)</f>
        <v>0</v>
      </c>
      <c r="BM156" s="19">
        <f>VLOOKUP($A:$A,'[3]данные ру ТС'!$A:$FW,168,0)</f>
        <v>0</v>
      </c>
      <c r="BN156" s="19">
        <f>Таблица2[[#This Row],[ЛТС 2022 (факт)]]+Таблица2[[#This Row],[ПТС 2022 (факт)]]+Таблица2[[#This Row],[ГТС 2022 (факт)]]</f>
        <v>0</v>
      </c>
      <c r="BO156" s="20">
        <f>VLOOKUP($A:$A,'[3]данные ру ФЛ'!$A:$DL,27,0)</f>
        <v>0</v>
      </c>
      <c r="BP156" s="20">
        <f>VLOOKUP($A:$A,'[3]данные ру ФЛ'!$A:$DL,40,0)</f>
        <v>0</v>
      </c>
      <c r="BQ156" s="20">
        <f>VLOOKUP($A:$A,'[3]данные ру ФЛ'!$A:$DL,53,0)</f>
        <v>0</v>
      </c>
      <c r="BR156" s="20">
        <f>VLOOKUP($A:$A,'[3]данные ру ФЛ'!$A:$DL,74,0)</f>
        <v>0</v>
      </c>
      <c r="BS156" s="20">
        <f>VLOOKUP($A:$A,'[3]данные ру ФЛ'!$A:$DL,95,0)</f>
        <v>0</v>
      </c>
      <c r="BT156" s="20">
        <f>VLOOKUP($A:$A,'[3]данные ру ФЛ'!$A:$DL,116,0)</f>
        <v>0</v>
      </c>
      <c r="BU156" s="21">
        <f>VLOOKUP($A:$A,'[3]данные ру Грузы'!$A:$CR,31,0)</f>
        <v>0</v>
      </c>
      <c r="BV156" s="21">
        <f>VLOOKUP($A:$A,'[3]данные ру Грузы'!$A:$CR,44,0)</f>
        <v>0</v>
      </c>
      <c r="BW156" s="21">
        <f>VLOOKUP($A:$A,'[3]данные ру Грузы'!$A:$CR,57,0)</f>
        <v>0</v>
      </c>
      <c r="BX156" s="21">
        <f>VLOOKUP($A:$A,'[3]данные ру Грузы'!$A:$CR,70,0)</f>
        <v>0</v>
      </c>
      <c r="BY156" s="21">
        <f>VLOOKUP($A:$A,'[3]данные ру Грузы'!$A:$CR,83,0)</f>
        <v>0</v>
      </c>
      <c r="BZ156" s="21">
        <f>VLOOKUP($A:$A,'[3]данные ру Грузы'!$A:$CR,96,0)</f>
        <v>0</v>
      </c>
      <c r="CA156" s="22" t="str">
        <f>VLOOKUP(A:A,[2]Данные_УА!$A:$BO,60,0)</f>
        <v>нет</v>
      </c>
      <c r="CB156" s="23" t="str">
        <f>VLOOKUP(A:A,[2]Данные_УА!$A:$BO,61,0)</f>
        <v>нет</v>
      </c>
      <c r="CC156" s="23" t="str">
        <f>VLOOKUP(A:A,[2]Данные_УА!$A:$BO,62,0)</f>
        <v>нет</v>
      </c>
      <c r="CD156" s="23" t="str">
        <f>VLOOKUP(A:A,[2]Данные_УА!$A:$BO,63,0)</f>
        <v>нет</v>
      </c>
      <c r="CE156" s="23" t="str">
        <f>VLOOKUP(A:A,[2]Данные_УА!$A:$BO,64,0)</f>
        <v>нет</v>
      </c>
      <c r="CF156" s="23" t="str">
        <f>VLOOKUP(A:A,[2]Данные_УА!$A:$BO,65,0)</f>
        <v>нет</v>
      </c>
    </row>
    <row r="157" spans="1:84" s="12" customFormat="1" ht="11.25" x14ac:dyDescent="0.2">
      <c r="A157" s="12" t="s">
        <v>43</v>
      </c>
      <c r="B157" s="12" t="str">
        <f>VLOOKUP(A:A,[1]Перечень_ПП!$A:$X,3,0)</f>
        <v>Брянский</v>
      </c>
      <c r="C157" s="13" t="str">
        <f>VLOOKUP(A:A,[1]Перечень_ПП!$A:$X,4,0)</f>
        <v>ВПП</v>
      </c>
      <c r="D157" s="13" t="str">
        <f>VLOOKUP(A:A,[1]Перечень_ПП!$A:$X,5,0)</f>
        <v>ВПП</v>
      </c>
      <c r="E157" s="12" t="str">
        <f>VLOOKUP(A:A,[1]Перечень_ПП!$A:$X,6,0)</f>
        <v>Курск</v>
      </c>
      <c r="F157" s="12" t="str">
        <f>VLOOKUP(A:A,[1]Перечень_ПП!$A:$X,23,0)</f>
        <v>установлен</v>
      </c>
      <c r="G157" s="13" t="str">
        <f>VLOOKUP(A:A,[1]Перечень_ПП!$A:$X,21,0)</f>
        <v>да</v>
      </c>
      <c r="H157" s="13" t="s">
        <v>524</v>
      </c>
      <c r="I157" s="14" t="str">
        <f>VLOOKUP(A:A,[1]Перечень_ПП!$A:$X,22,0)</f>
        <v>функционирует</v>
      </c>
      <c r="J157" s="15" t="str">
        <f>VLOOKUP(A:A,[2]Данные_УА!$A:$BF,24,0)</f>
        <v>по факту прибытия международных рейсов</v>
      </c>
      <c r="K157" s="13" t="str">
        <f>VLOOKUP(A:A,[1]Перечень_ПП!$A:$X,7,0)</f>
        <v>воздушный</v>
      </c>
      <c r="L157" s="13" t="str">
        <f>VLOOKUP(A:A,[1]Перечень_ПП!$A:$X,8,0)</f>
        <v>не определен</v>
      </c>
      <c r="M157" s="13" t="str">
        <f>VLOOKUP(A:A,[1]Перечень_ПП!$A:$X,9,0)</f>
        <v>грузо-пассажирский</v>
      </c>
      <c r="N157" s="13" t="str">
        <f>VLOOKUP(A:A,[1]Перечень_ПП!$A:$X,10,0)</f>
        <v>работающий на нерегулярной основе</v>
      </c>
      <c r="O157" s="13" t="str">
        <f>VLOOKUP(A:A,[1]Перечень_ПП!$A:$X,11,0)</f>
        <v>многосторонний</v>
      </c>
      <c r="P157" s="13" t="str">
        <f>VLOOKUP(A:A,[1]Перечень_ПП!$A:$X,12,0)</f>
        <v>не определен</v>
      </c>
      <c r="Q157" s="13" t="str">
        <f>VLOOKUP(A:A,[1]Перечень_ПП!$A:$X,13,0)</f>
        <v>нет</v>
      </c>
      <c r="R157" s="13" t="str">
        <f>VLOOKUP(A:A,[1]Перечень_ПП!$A:$X,14,0)</f>
        <v>нет</v>
      </c>
      <c r="S157" s="13" t="str">
        <f>VLOOKUP(A:A,[1]Перечень_ПП!$A:$X,15,0)</f>
        <v>нет</v>
      </c>
      <c r="T157" s="13" t="str">
        <f>VLOOKUP(A:A,[1]Перечень_ПП!$A:$X,16,0)</f>
        <v>не применимо</v>
      </c>
      <c r="U157" s="12" t="str">
        <f>VLOOKUP(A:A,[1]Перечень_ПП!$A:$X,17,0)</f>
        <v>не применимо</v>
      </c>
      <c r="V157" s="13" t="str">
        <f>VLOOKUP(A:A,[1]Перечень_ПП!$A:$X,18,0)</f>
        <v>ЦФО</v>
      </c>
      <c r="W157" s="12" t="str">
        <f>VLOOKUP(A:A,[1]Перечень_ПП!$A:$X,19,0)</f>
        <v>Курская область</v>
      </c>
      <c r="X157" s="14" t="str">
        <f>VLOOKUP(A:A,[1]Перечень_ПП!$A:$X,20,0)</f>
        <v>г. Курск, Аэропорт</v>
      </c>
      <c r="Y157" s="14">
        <f>VLOOKUP(A:A,[2]ДОРОГИ!$A:$BX,24,0)</f>
        <v>0</v>
      </c>
      <c r="Z157" s="14">
        <f>VLOOKUP(A:A,[2]ДОРОГИ!$A:$BX,25,0)</f>
        <v>0</v>
      </c>
      <c r="AA157" s="16" t="str">
        <f>VLOOKUP($A:$A,'[3]данные ру Грузы'!$A:$CC,10,0)</f>
        <v>Группа С</v>
      </c>
      <c r="AB157" s="16">
        <f>VLOOKUP($A:$A,'[3]данные ру Грузы'!$A:$CC,11,0)</f>
        <v>237</v>
      </c>
      <c r="AC157" s="16" t="str">
        <f>VLOOKUP($A:$A,'[3]данные ру Грузы'!$A:$CC,13,0)</f>
        <v>Не является признаком отнесения к МТК</v>
      </c>
      <c r="AD157" s="16" t="str">
        <f>VLOOKUP($A:$A,'[3]данные ру Грузы'!$A:$CC,12,0)</f>
        <v>Не является признаком отнесения к МТК</v>
      </c>
      <c r="AE157" s="16">
        <f>VLOOKUP(A:A,[2]Данные_УА!$A:$BF,37,0)</f>
        <v>0</v>
      </c>
      <c r="AF157" s="16">
        <f>VLOOKUP(A:A,[2]Данные_УА!$A:$BF,41,0)</f>
        <v>0</v>
      </c>
      <c r="AG157" s="16">
        <f>VLOOKUP(A:A,[2]Данные_УА!$A:$BF,45,0)</f>
        <v>0</v>
      </c>
      <c r="AH157" s="16">
        <f>VLOOKUP(A:A,[2]Данные_УА!$A:$BF,49,0)</f>
        <v>0</v>
      </c>
      <c r="AI157" s="16">
        <f>VLOOKUP(A:A,[2]Данные_УА!$A:$BF,53,0)</f>
        <v>0</v>
      </c>
      <c r="AJ157" s="16">
        <f>VLOOKUP(A:A,[2]Данные_УА!$A:$BF,57,0)</f>
        <v>0</v>
      </c>
      <c r="AK157" s="17">
        <f>VLOOKUP(A:A,[2]Данные_УА!$A:$BF,38,0)</f>
        <v>0</v>
      </c>
      <c r="AL157" s="17">
        <f>VLOOKUP(A:A,[2]Данные_УА!$A:$BF,42,0)</f>
        <v>0</v>
      </c>
      <c r="AM157" s="17">
        <f>VLOOKUP(A:A,[2]Данные_УА!$A:$BF,46,0)</f>
        <v>0</v>
      </c>
      <c r="AN157" s="17">
        <f>VLOOKUP(A:A,[2]Данные_УА!$A:$BF,50,0)</f>
        <v>0</v>
      </c>
      <c r="AO157" s="17">
        <f>VLOOKUP(A:A,[2]Данные_УА!$A:$BF,54,0)</f>
        <v>0</v>
      </c>
      <c r="AP157" s="18">
        <f>VLOOKUP(A:A,[2]Данные_УА!$A:$BF,58,0)</f>
        <v>0</v>
      </c>
      <c r="AQ157" s="19">
        <f>VLOOKUP($A:$A,'[3]данные ру ТС'!$A:$CZ,22,0)</f>
        <v>0</v>
      </c>
      <c r="AR157" s="19">
        <f>VLOOKUP($A:$A,'[3]данные ру ТС'!$A:$CZ,27,0)</f>
        <v>31</v>
      </c>
      <c r="AS157" s="19">
        <f>VLOOKUP($A:$A,'[3]данные ру ТС'!$A:$CZ,32,0)</f>
        <v>0</v>
      </c>
      <c r="AT157" s="19">
        <f>VLOOKUP($A:$A,'[3]данные ру ТС'!$A:$CZ,33,0)</f>
        <v>31</v>
      </c>
      <c r="AU157" s="19">
        <f>VLOOKUP($A:$A,'[3]данные ру ТС'!$A:$CZ,38,0)</f>
        <v>0</v>
      </c>
      <c r="AV157" s="19">
        <f>VLOOKUP($A:$A,'[3]данные ру ТС'!$A:$CZ,43,0)</f>
        <v>26</v>
      </c>
      <c r="AW157" s="19">
        <f>VLOOKUP($A:$A,'[3]данные ру ТС'!$A:$CZ,48,0)</f>
        <v>0</v>
      </c>
      <c r="AX157" s="19">
        <f>VLOOKUP($A:$A,'[3]данные ру ТС'!$A:$CZ,49,0)</f>
        <v>26</v>
      </c>
      <c r="AY157" s="19">
        <f>VLOOKUP($A:$A,'[3]данные ру ТС'!$A:$CZ,54,0)</f>
        <v>0</v>
      </c>
      <c r="AZ157" s="19">
        <f>VLOOKUP($A:$A,'[3]данные ру ТС'!$A:$CZ,59,0)</f>
        <v>20</v>
      </c>
      <c r="BA157" s="19">
        <f>VLOOKUP($A:$A,'[3]данные ру ТС'!$A:$CZ,64,0)</f>
        <v>0</v>
      </c>
      <c r="BB157" s="19">
        <f>VLOOKUP($A:$A,'[3]данные ру ТС'!$A:$CZ,65,0)</f>
        <v>20</v>
      </c>
      <c r="BC157" s="19">
        <f>VLOOKUP($A:$A,'[3]данные ру ТС'!$A:$CZ,78,0)</f>
        <v>0</v>
      </c>
      <c r="BD157" s="19">
        <f>VLOOKUP($A:$A,'[3]данные ру ТС'!$A:$CZ,83,0)</f>
        <v>3</v>
      </c>
      <c r="BE157" s="19">
        <f>VLOOKUP($A:$A,'[3]данные ру ТС'!$A:$CZ,88,0)</f>
        <v>0</v>
      </c>
      <c r="BF157" s="19">
        <f>VLOOKUP($A:$A,'[3]данные ру ТС'!$A:$CZ,89,0)</f>
        <v>3</v>
      </c>
      <c r="BG157" s="19">
        <f>VLOOKUP($A:$A,'[3]данные ру ТС'!$A:$FD,126,0)</f>
        <v>0</v>
      </c>
      <c r="BH157" s="19">
        <f>VLOOKUP($A:$A,'[3]данные ру ТС'!$A:$FD,127,0)</f>
        <v>19</v>
      </c>
      <c r="BI157" s="19">
        <f>VLOOKUP($A:$A,'[3]данные ру ТС'!$A:$FD,128,0)</f>
        <v>0</v>
      </c>
      <c r="BJ157" s="19">
        <f>VLOOKUP($A:$A,'[3]данные ру ТС'!$A:$FD,129,0)</f>
        <v>19</v>
      </c>
      <c r="BK157" s="19">
        <f>VLOOKUP($A:$A,'[3]данные ру ТС'!$A:$FD,142,0)</f>
        <v>0</v>
      </c>
      <c r="BL157" s="19">
        <f>VLOOKUP($A:$A,'[3]данные ру ТС'!$A:$FD,155,0)</f>
        <v>1</v>
      </c>
      <c r="BM157" s="19">
        <f>VLOOKUP($A:$A,'[3]данные ру ТС'!$A:$FW,168,0)</f>
        <v>0</v>
      </c>
      <c r="BN157" s="19">
        <f>Таблица2[[#This Row],[ЛТС 2022 (факт)]]+Таблица2[[#This Row],[ПТС 2022 (факт)]]+Таблица2[[#This Row],[ГТС 2022 (факт)]]</f>
        <v>1</v>
      </c>
      <c r="BO157" s="20">
        <f>VLOOKUP($A:$A,'[3]данные ру ФЛ'!$A:$DL,27,0)</f>
        <v>196</v>
      </c>
      <c r="BP157" s="20">
        <f>VLOOKUP($A:$A,'[3]данные ру ФЛ'!$A:$DL,40,0)</f>
        <v>157</v>
      </c>
      <c r="BQ157" s="20">
        <f>VLOOKUP($A:$A,'[3]данные ру ФЛ'!$A:$DL,53,0)</f>
        <v>83</v>
      </c>
      <c r="BR157" s="20">
        <f>VLOOKUP($A:$A,'[3]данные ру ФЛ'!$A:$DL,74,0)</f>
        <v>10</v>
      </c>
      <c r="BS157" s="20">
        <f>VLOOKUP($A:$A,'[3]данные ру ФЛ'!$A:$DL,95,0)</f>
        <v>133</v>
      </c>
      <c r="BT157" s="20">
        <f>VLOOKUP($A:$A,'[3]данные ру ФЛ'!$A:$DL,116,0)</f>
        <v>2</v>
      </c>
      <c r="BU157" s="21">
        <f>VLOOKUP($A:$A,'[3]данные ру Грузы'!$A:$CR,31,0)</f>
        <v>0</v>
      </c>
      <c r="BV157" s="21">
        <f>VLOOKUP($A:$A,'[3]данные ру Грузы'!$A:$CR,44,0)</f>
        <v>0</v>
      </c>
      <c r="BW157" s="21">
        <f>VLOOKUP($A:$A,'[3]данные ру Грузы'!$A:$CR,57,0)</f>
        <v>0</v>
      </c>
      <c r="BX157" s="21">
        <f>VLOOKUP($A:$A,'[3]данные ру Грузы'!$A:$CR,70,0)</f>
        <v>0</v>
      </c>
      <c r="BY157" s="21">
        <f>VLOOKUP($A:$A,'[3]данные ру Грузы'!$A:$CR,83,0)</f>
        <v>0</v>
      </c>
      <c r="BZ157" s="21">
        <f>VLOOKUP($A:$A,'[3]данные ру Грузы'!$A:$CR,96,0)</f>
        <v>0</v>
      </c>
      <c r="CA157" s="22" t="str">
        <f>VLOOKUP(A:A,[2]Данные_УА!$A:$BO,60,0)</f>
        <v>да</v>
      </c>
      <c r="CB157" s="23" t="str">
        <f>VLOOKUP(A:A,[2]Данные_УА!$A:$BO,61,0)</f>
        <v>да</v>
      </c>
      <c r="CC157" s="23" t="str">
        <f>VLOOKUP(A:A,[2]Данные_УА!$A:$BO,62,0)</f>
        <v>да</v>
      </c>
      <c r="CD157" s="23" t="str">
        <f>VLOOKUP(A:A,[2]Данные_УА!$A:$BO,63,0)</f>
        <v>да</v>
      </c>
      <c r="CE157" s="23" t="str">
        <f>VLOOKUP(A:A,[2]Данные_УА!$A:$BO,64,0)</f>
        <v>да</v>
      </c>
      <c r="CF157" s="23" t="str">
        <f>VLOOKUP(A:A,[2]Данные_УА!$A:$BO,65,0)</f>
        <v>да</v>
      </c>
    </row>
    <row r="158" spans="1:84" s="12" customFormat="1" ht="11.25" x14ac:dyDescent="0.2">
      <c r="A158" s="12" t="s">
        <v>182</v>
      </c>
      <c r="B158" s="12" t="str">
        <f>VLOOKUP(A:A,[1]Перечень_ПП!$A:$X,3,0)</f>
        <v>Новосибирский</v>
      </c>
      <c r="C158" s="13" t="str">
        <f>VLOOKUP(A:A,[1]Перечень_ПП!$A:$X,4,0)</f>
        <v>ВПП</v>
      </c>
      <c r="D158" s="13" t="str">
        <f>VLOOKUP(A:A,[1]Перечень_ПП!$A:$X,5,0)</f>
        <v>ВПП</v>
      </c>
      <c r="E158" s="12" t="str">
        <f>VLOOKUP(A:A,[1]Перечень_ПП!$A:$X,6,0)</f>
        <v>Кызыл</v>
      </c>
      <c r="F158" s="12" t="str">
        <f>VLOOKUP(A:A,[1]Перечень_ПП!$A:$X,23,0)</f>
        <v>установлен</v>
      </c>
      <c r="G158" s="13" t="str">
        <f>VLOOKUP(A:A,[1]Перечень_ПП!$A:$X,21,0)</f>
        <v>нет</v>
      </c>
      <c r="H158" s="13" t="s">
        <v>523</v>
      </c>
      <c r="I158" s="14" t="str">
        <f>VLOOKUP(A:A,[1]Перечень_ПП!$A:$X,22,0)</f>
        <v>Установлен в 2019 г. Будет открыт после проведения мероприятий по обустройству</v>
      </c>
      <c r="J158" s="15" t="str">
        <f>VLOOKUP(A:A,[2]Данные_УА!$A:$BF,24,0)</f>
        <v>не определен</v>
      </c>
      <c r="K158" s="13" t="str">
        <f>VLOOKUP(A:A,[1]Перечень_ПП!$A:$X,7,0)</f>
        <v>воздушный</v>
      </c>
      <c r="L158" s="13" t="str">
        <f>VLOOKUP(A:A,[1]Перечень_ПП!$A:$X,8,0)</f>
        <v>не определен</v>
      </c>
      <c r="M158" s="13" t="str">
        <f>VLOOKUP(A:A,[1]Перечень_ПП!$A:$X,9,0)</f>
        <v>грузо-пассажирский</v>
      </c>
      <c r="N158" s="13" t="str">
        <f>VLOOKUP(A:A,[1]Перечень_ПП!$A:$X,10,0)</f>
        <v>работающий на нерегулярной основе</v>
      </c>
      <c r="O158" s="13" t="str">
        <f>VLOOKUP(A:A,[1]Перечень_ПП!$A:$X,11,0)</f>
        <v>многосторонний</v>
      </c>
      <c r="P158" s="13" t="str">
        <f>VLOOKUP(A:A,[1]Перечень_ПП!$A:$X,12,0)</f>
        <v>не определен</v>
      </c>
      <c r="Q158" s="13" t="str">
        <f>VLOOKUP(A:A,[1]Перечень_ПП!$A:$X,13,0)</f>
        <v>нет</v>
      </c>
      <c r="R158" s="13" t="str">
        <f>VLOOKUP(A:A,[1]Перечень_ПП!$A:$X,14,0)</f>
        <v>нет</v>
      </c>
      <c r="S158" s="13" t="str">
        <f>VLOOKUP(A:A,[1]Перечень_ПП!$A:$X,15,0)</f>
        <v>нет</v>
      </c>
      <c r="T158" s="13" t="str">
        <f>VLOOKUP(A:A,[1]Перечень_ПП!$A:$X,16,0)</f>
        <v>не применимо</v>
      </c>
      <c r="U158" s="12" t="str">
        <f>VLOOKUP(A:A,[1]Перечень_ПП!$A:$X,17,0)</f>
        <v>не применимо</v>
      </c>
      <c r="V158" s="13" t="str">
        <f>VLOOKUP(A:A,[1]Перечень_ПП!$A:$X,18,0)</f>
        <v>СФО</v>
      </c>
      <c r="W158" s="12" t="str">
        <f>VLOOKUP(A:A,[1]Перечень_ПП!$A:$X,19,0)</f>
        <v>Республика Тыва</v>
      </c>
      <c r="X158" s="14" t="str">
        <f>VLOOKUP(A:A,[1]Перечень_ПП!$A:$X,20,0)</f>
        <v>не определен</v>
      </c>
      <c r="Y158" s="14">
        <f>VLOOKUP(A:A,[2]ДОРОГИ!$A:$BX,24,0)</f>
        <v>0</v>
      </c>
      <c r="Z158" s="14">
        <f>VLOOKUP(A:A,[2]ДОРОГИ!$A:$BX,25,0)</f>
        <v>0</v>
      </c>
      <c r="AA158" s="16" t="str">
        <f>VLOOKUP($A:$A,'[3]данные ру Грузы'!$A:$CC,10,0)</f>
        <v>Группа А</v>
      </c>
      <c r="AB158" s="16">
        <f>VLOOKUP($A:$A,'[3]данные ру Грузы'!$A:$CC,11,0)</f>
        <v>0</v>
      </c>
      <c r="AC158" s="16" t="str">
        <f>VLOOKUP($A:$A,'[3]данные ру Грузы'!$A:$CC,13,0)</f>
        <v>Не является признаком отнесения к МТК</v>
      </c>
      <c r="AD158" s="16" t="str">
        <f>VLOOKUP($A:$A,'[3]данные ру Грузы'!$A:$CC,12,0)</f>
        <v>Не является признаком отнесения к МТК</v>
      </c>
      <c r="AE158" s="16">
        <f>VLOOKUP(A:A,[2]Данные_УА!$A:$BF,37,0)</f>
        <v>0</v>
      </c>
      <c r="AF158" s="16">
        <f>VLOOKUP(A:A,[2]Данные_УА!$A:$BF,41,0)</f>
        <v>0</v>
      </c>
      <c r="AG158" s="16">
        <f>VLOOKUP(A:A,[2]Данные_УА!$A:$BF,45,0)</f>
        <v>0</v>
      </c>
      <c r="AH158" s="16">
        <f>VLOOKUP(A:A,[2]Данные_УА!$A:$BF,49,0)</f>
        <v>0</v>
      </c>
      <c r="AI158" s="16">
        <f>VLOOKUP(A:A,[2]Данные_УА!$A:$BF,53,0)</f>
        <v>0</v>
      </c>
      <c r="AJ158" s="16">
        <f>VLOOKUP(A:A,[2]Данные_УА!$A:$BF,57,0)</f>
        <v>0</v>
      </c>
      <c r="AK158" s="17">
        <f>VLOOKUP(A:A,[2]Данные_УА!$A:$BF,38,0)</f>
        <v>0</v>
      </c>
      <c r="AL158" s="17">
        <f>VLOOKUP(A:A,[2]Данные_УА!$A:$BF,42,0)</f>
        <v>0</v>
      </c>
      <c r="AM158" s="17">
        <f>VLOOKUP(A:A,[2]Данные_УА!$A:$BF,46,0)</f>
        <v>0</v>
      </c>
      <c r="AN158" s="17">
        <f>VLOOKUP(A:A,[2]Данные_УА!$A:$BF,50,0)</f>
        <v>0</v>
      </c>
      <c r="AO158" s="17">
        <f>VLOOKUP(A:A,[2]Данные_УА!$A:$BF,54,0)</f>
        <v>0</v>
      </c>
      <c r="AP158" s="18">
        <f>VLOOKUP(A:A,[2]Данные_УА!$A:$BF,58,0)</f>
        <v>0</v>
      </c>
      <c r="AQ158" s="19">
        <f>VLOOKUP($A:$A,'[3]данные ру ТС'!$A:$CZ,22,0)</f>
        <v>0</v>
      </c>
      <c r="AR158" s="19">
        <f>VLOOKUP($A:$A,'[3]данные ру ТС'!$A:$CZ,27,0)</f>
        <v>0</v>
      </c>
      <c r="AS158" s="19">
        <f>VLOOKUP($A:$A,'[3]данные ру ТС'!$A:$CZ,32,0)</f>
        <v>0</v>
      </c>
      <c r="AT158" s="19">
        <f>VLOOKUP($A:$A,'[3]данные ру ТС'!$A:$CZ,33,0)</f>
        <v>0</v>
      </c>
      <c r="AU158" s="19">
        <f>VLOOKUP($A:$A,'[3]данные ру ТС'!$A:$CZ,38,0)</f>
        <v>0</v>
      </c>
      <c r="AV158" s="19">
        <f>VLOOKUP($A:$A,'[3]данные ру ТС'!$A:$CZ,43,0)</f>
        <v>0</v>
      </c>
      <c r="AW158" s="19">
        <f>VLOOKUP($A:$A,'[3]данные ру ТС'!$A:$CZ,48,0)</f>
        <v>0</v>
      </c>
      <c r="AX158" s="19">
        <f>VLOOKUP($A:$A,'[3]данные ру ТС'!$A:$CZ,49,0)</f>
        <v>0</v>
      </c>
      <c r="AY158" s="19">
        <f>VLOOKUP($A:$A,'[3]данные ру ТС'!$A:$CZ,54,0)</f>
        <v>0</v>
      </c>
      <c r="AZ158" s="19">
        <f>VLOOKUP($A:$A,'[3]данные ру ТС'!$A:$CZ,59,0)</f>
        <v>0</v>
      </c>
      <c r="BA158" s="19">
        <f>VLOOKUP($A:$A,'[3]данные ру ТС'!$A:$CZ,64,0)</f>
        <v>0</v>
      </c>
      <c r="BB158" s="19">
        <f>VLOOKUP($A:$A,'[3]данные ру ТС'!$A:$CZ,65,0)</f>
        <v>0</v>
      </c>
      <c r="BC158" s="19">
        <f>VLOOKUP($A:$A,'[3]данные ру ТС'!$A:$CZ,78,0)</f>
        <v>0</v>
      </c>
      <c r="BD158" s="19">
        <f>VLOOKUP($A:$A,'[3]данные ру ТС'!$A:$CZ,83,0)</f>
        <v>0</v>
      </c>
      <c r="BE158" s="19">
        <f>VLOOKUP($A:$A,'[3]данные ру ТС'!$A:$CZ,88,0)</f>
        <v>0</v>
      </c>
      <c r="BF158" s="19">
        <f>VLOOKUP($A:$A,'[3]данные ру ТС'!$A:$CZ,89,0)</f>
        <v>0</v>
      </c>
      <c r="BG158" s="19">
        <f>VLOOKUP($A:$A,'[3]данные ру ТС'!$A:$FD,126,0)</f>
        <v>0</v>
      </c>
      <c r="BH158" s="19">
        <f>VLOOKUP($A:$A,'[3]данные ру ТС'!$A:$FD,127,0)</f>
        <v>0</v>
      </c>
      <c r="BI158" s="19">
        <f>VLOOKUP($A:$A,'[3]данные ру ТС'!$A:$FD,128,0)</f>
        <v>0</v>
      </c>
      <c r="BJ158" s="19">
        <f>VLOOKUP($A:$A,'[3]данные ру ТС'!$A:$FD,129,0)</f>
        <v>0</v>
      </c>
      <c r="BK158" s="19">
        <f>VLOOKUP($A:$A,'[3]данные ру ТС'!$A:$FD,142,0)</f>
        <v>0</v>
      </c>
      <c r="BL158" s="19">
        <f>VLOOKUP($A:$A,'[3]данные ру ТС'!$A:$FD,155,0)</f>
        <v>10</v>
      </c>
      <c r="BM158" s="19">
        <f>VLOOKUP($A:$A,'[3]данные ру ТС'!$A:$FW,168,0)</f>
        <v>0</v>
      </c>
      <c r="BN158" s="19">
        <f>Таблица2[[#This Row],[ЛТС 2022 (факт)]]+Таблица2[[#This Row],[ПТС 2022 (факт)]]+Таблица2[[#This Row],[ГТС 2022 (факт)]]</f>
        <v>10</v>
      </c>
      <c r="BO158" s="20">
        <f>VLOOKUP($A:$A,'[3]данные ру ФЛ'!$A:$DL,27,0)</f>
        <v>0</v>
      </c>
      <c r="BP158" s="20">
        <f>VLOOKUP($A:$A,'[3]данные ру ФЛ'!$A:$DL,40,0)</f>
        <v>0</v>
      </c>
      <c r="BQ158" s="20">
        <f>VLOOKUP($A:$A,'[3]данные ру ФЛ'!$A:$DL,53,0)</f>
        <v>0</v>
      </c>
      <c r="BR158" s="20">
        <f>VLOOKUP($A:$A,'[3]данные ру ФЛ'!$A:$DL,74,0)</f>
        <v>0</v>
      </c>
      <c r="BS158" s="20">
        <f>VLOOKUP($A:$A,'[3]данные ру ФЛ'!$A:$DL,95,0)</f>
        <v>0</v>
      </c>
      <c r="BT158" s="20">
        <f>VLOOKUP($A:$A,'[3]данные ру ФЛ'!$A:$DL,116,0)</f>
        <v>34</v>
      </c>
      <c r="BU158" s="21">
        <f>VLOOKUP($A:$A,'[3]данные ру Грузы'!$A:$CR,31,0)</f>
        <v>0</v>
      </c>
      <c r="BV158" s="21">
        <f>VLOOKUP($A:$A,'[3]данные ру Грузы'!$A:$CR,44,0)</f>
        <v>0</v>
      </c>
      <c r="BW158" s="21">
        <f>VLOOKUP($A:$A,'[3]данные ру Грузы'!$A:$CR,57,0)</f>
        <v>0</v>
      </c>
      <c r="BX158" s="21">
        <f>VLOOKUP($A:$A,'[3]данные ру Грузы'!$A:$CR,70,0)</f>
        <v>0</v>
      </c>
      <c r="BY158" s="21">
        <f>VLOOKUP($A:$A,'[3]данные ру Грузы'!$A:$CR,83,0)</f>
        <v>0</v>
      </c>
      <c r="BZ158" s="21">
        <f>VLOOKUP($A:$A,'[3]данные ру Грузы'!$A:$CR,96,0)</f>
        <v>0</v>
      </c>
      <c r="CA158" s="22" t="str">
        <f>VLOOKUP(A:A,[2]Данные_УА!$A:$BO,60,0)</f>
        <v>нет</v>
      </c>
      <c r="CB158" s="23" t="str">
        <f>VLOOKUP(A:A,[2]Данные_УА!$A:$BO,61,0)</f>
        <v>нет</v>
      </c>
      <c r="CC158" s="23" t="str">
        <f>VLOOKUP(A:A,[2]Данные_УА!$A:$BO,62,0)</f>
        <v>нет</v>
      </c>
      <c r="CD158" s="23" t="str">
        <f>VLOOKUP(A:A,[2]Данные_УА!$A:$BO,63,0)</f>
        <v>нет</v>
      </c>
      <c r="CE158" s="23" t="str">
        <f>VLOOKUP(A:A,[2]Данные_УА!$A:$BO,64,0)</f>
        <v>нет</v>
      </c>
      <c r="CF158" s="23" t="str">
        <f>VLOOKUP(A:A,[2]Данные_УА!$A:$BO,65,0)</f>
        <v>нет</v>
      </c>
    </row>
    <row r="159" spans="1:84" s="12" customFormat="1" ht="11.25" x14ac:dyDescent="0.2">
      <c r="A159" s="12" t="s">
        <v>169</v>
      </c>
      <c r="B159" s="12" t="str">
        <f>VLOOKUP(A:A,[1]Перечень_ПП!$A:$X,3,0)</f>
        <v>Новосибирский</v>
      </c>
      <c r="C159" s="13" t="str">
        <f>VLOOKUP(A:A,[1]Перечень_ПП!$A:$X,4,0)</f>
        <v>АПП</v>
      </c>
      <c r="D159" s="13" t="str">
        <f>VLOOKUP(A:A,[1]Перечень_ПП!$A:$X,5,0)</f>
        <v>ДАПП</v>
      </c>
      <c r="E159" s="12" t="str">
        <f>VLOOKUP(A:A,[1]Перечень_ПП!$A:$X,6,0)</f>
        <v>Цаган-Толгой</v>
      </c>
      <c r="F159" s="12" t="str">
        <f>VLOOKUP(A:A,[1]Перечень_ПП!$A:$X,23,0)</f>
        <v>установлен</v>
      </c>
      <c r="G159" s="13" t="str">
        <f>VLOOKUP(A:A,[1]Перечень_ПП!$A:$X,21,0)</f>
        <v>да</v>
      </c>
      <c r="H159" s="13" t="s">
        <v>524</v>
      </c>
      <c r="I159" s="14" t="str">
        <f>VLOOKUP(A:A,[1]Перечень_ПП!$A:$X,22,0)</f>
        <v>функционирует</v>
      </c>
      <c r="J159" s="15" t="str">
        <f>VLOOKUP(A:A,[2]Данные_УА!$A:$BF,24,0)</f>
        <v>с 08.00 до 17.00,  санитарный день - воскресенье, технологический перерыв с 12.00 до 14.00</v>
      </c>
      <c r="K159" s="13" t="str">
        <f>VLOOKUP(A:A,[1]Перечень_ПП!$A:$X,7,0)</f>
        <v>автомобильный</v>
      </c>
      <c r="L159" s="13" t="str">
        <f>VLOOKUP(A:A,[1]Перечень_ПП!$A:$X,8,0)</f>
        <v>не определен</v>
      </c>
      <c r="M159" s="13" t="str">
        <f>VLOOKUP(A:A,[1]Перечень_ПП!$A:$X,9,0)</f>
        <v>грузо-пассажирский</v>
      </c>
      <c r="N159" s="13" t="str">
        <f>VLOOKUP(A:A,[1]Перечень_ПП!$A:$X,10,0)</f>
        <v>постоянный</v>
      </c>
      <c r="O159" s="13" t="str">
        <f>VLOOKUP(A:A,[1]Перечень_ПП!$A:$X,11,0)</f>
        <v>двусторонний</v>
      </c>
      <c r="P159" s="13" t="str">
        <f>VLOOKUP(A:A,[1]Перечень_ПП!$A:$X,12,0)</f>
        <v>не определен</v>
      </c>
      <c r="Q159" s="13" t="str">
        <f>VLOOKUP(A:A,[1]Перечень_ПП!$A:$X,13,0)</f>
        <v>да</v>
      </c>
      <c r="R159" s="13" t="str">
        <f>VLOOKUP(A:A,[1]Перечень_ПП!$A:$X,14,0)</f>
        <v>нет</v>
      </c>
      <c r="S159" s="13" t="str">
        <f>VLOOKUP(A:A,[1]Перечень_ПП!$A:$X,15,0)</f>
        <v>да</v>
      </c>
      <c r="T159" s="13" t="str">
        <f>VLOOKUP(A:A,[1]Перечень_ПП!$A:$X,16,0)</f>
        <v>Монголия</v>
      </c>
      <c r="U159" s="12" t="str">
        <f>VLOOKUP(A:A,[1]Перечень_ПП!$A:$X,17,0)</f>
        <v>Арц-Сурь</v>
      </c>
      <c r="V159" s="13" t="str">
        <f>VLOOKUP(A:A,[1]Перечень_ПП!$A:$X,18,0)</f>
        <v>СФО</v>
      </c>
      <c r="W159" s="12" t="str">
        <f>VLOOKUP(A:A,[1]Перечень_ПП!$A:$X,19,0)</f>
        <v>Республика Тыва</v>
      </c>
      <c r="X159" s="14" t="str">
        <f>VLOOKUP(A:A,[1]Перечень_ПП!$A:$X,20,0)</f>
        <v>Республика Тыва, Эрзинский кожуун, местечко Артыштыг, автодорога М-54 «Енисей»</v>
      </c>
      <c r="Y159" s="14" t="str">
        <f>VLOOKUP(A:A,[2]ДОРОГИ!$A:$BX,24,0)</f>
        <v>региональная</v>
      </c>
      <c r="Z159" s="14" t="str">
        <f>VLOOKUP(A:A,[2]ДОРОГИ!$A:$BX,25,0)</f>
        <v>93Н-110, Кызыл - Эрзин - Госграница с Монголией (км 0+000 - км 274+500)</v>
      </c>
      <c r="AA159" s="16" t="str">
        <f>VLOOKUP($A:$A,'[3]данные ру Грузы'!$A:$CC,10,0)</f>
        <v>Группа С</v>
      </c>
      <c r="AB159" s="16">
        <f>VLOOKUP($A:$A,'[3]данные ру Грузы'!$A:$CC,11,0)</f>
        <v>234</v>
      </c>
      <c r="AC159" s="16" t="str">
        <f>VLOOKUP($A:$A,'[3]данные ру Грузы'!$A:$CC,13,0)</f>
        <v>РМК</v>
      </c>
      <c r="AD159" s="16" t="str">
        <f>VLOOKUP($A:$A,'[3]данные ру Грузы'!$A:$CC,12,0)</f>
        <v>Восток</v>
      </c>
      <c r="AE159" s="16">
        <f>VLOOKUP(A:A,[2]Данные_УА!$A:$BF,37,0)</f>
        <v>20</v>
      </c>
      <c r="AF159" s="16">
        <f>VLOOKUP(A:A,[2]Данные_УА!$A:$BF,41,0)</f>
        <v>5</v>
      </c>
      <c r="AG159" s="16">
        <f>VLOOKUP(A:A,[2]Данные_УА!$A:$BF,45,0)</f>
        <v>15</v>
      </c>
      <c r="AH159" s="16">
        <f>VLOOKUP(A:A,[2]Данные_УА!$A:$BF,49,0)</f>
        <v>40</v>
      </c>
      <c r="AI159" s="16">
        <f>VLOOKUP(A:A,[2]Данные_УА!$A:$BF,53,0)</f>
        <v>250</v>
      </c>
      <c r="AJ159" s="16">
        <f>VLOOKUP(A:A,[2]Данные_УА!$A:$BF,57,0)</f>
        <v>0</v>
      </c>
      <c r="AK159" s="17">
        <f>VLOOKUP(A:A,[2]Данные_УА!$A:$BF,38,0)</f>
        <v>5980</v>
      </c>
      <c r="AL159" s="17">
        <f>VLOOKUP(A:A,[2]Данные_УА!$A:$BF,42,0)</f>
        <v>1495</v>
      </c>
      <c r="AM159" s="17">
        <f>VLOOKUP(A:A,[2]Данные_УА!$A:$BF,46,0)</f>
        <v>4485</v>
      </c>
      <c r="AN159" s="17">
        <f>VLOOKUP(A:A,[2]Данные_УА!$A:$BF,50,0)</f>
        <v>11960</v>
      </c>
      <c r="AO159" s="17">
        <f>VLOOKUP(A:A,[2]Данные_УА!$A:$BF,54,0)</f>
        <v>74750</v>
      </c>
      <c r="AP159" s="18">
        <f>VLOOKUP(A:A,[2]Данные_УА!$A:$BF,58,0)</f>
        <v>0</v>
      </c>
      <c r="AQ159" s="19">
        <f>VLOOKUP($A:$A,'[3]данные ру ТС'!$A:$CZ,22,0)</f>
        <v>122</v>
      </c>
      <c r="AR159" s="19">
        <f>VLOOKUP($A:$A,'[3]данные ру ТС'!$A:$CZ,27,0)</f>
        <v>62</v>
      </c>
      <c r="AS159" s="19">
        <f>VLOOKUP($A:$A,'[3]данные ру ТС'!$A:$CZ,32,0)</f>
        <v>4025</v>
      </c>
      <c r="AT159" s="19">
        <f>VLOOKUP($A:$A,'[3]данные ру ТС'!$A:$CZ,33,0)</f>
        <v>4209</v>
      </c>
      <c r="AU159" s="19">
        <f>VLOOKUP($A:$A,'[3]данные ру ТС'!$A:$CZ,38,0)</f>
        <v>133</v>
      </c>
      <c r="AV159" s="19">
        <f>VLOOKUP($A:$A,'[3]данные ру ТС'!$A:$CZ,43,0)</f>
        <v>43</v>
      </c>
      <c r="AW159" s="19">
        <f>VLOOKUP($A:$A,'[3]данные ру ТС'!$A:$CZ,48,0)</f>
        <v>3735</v>
      </c>
      <c r="AX159" s="19">
        <f>VLOOKUP($A:$A,'[3]данные ру ТС'!$A:$CZ,49,0)</f>
        <v>3911</v>
      </c>
      <c r="AY159" s="19">
        <f>VLOOKUP($A:$A,'[3]данные ру ТС'!$A:$CZ,54,0)</f>
        <v>82</v>
      </c>
      <c r="AZ159" s="19">
        <f>VLOOKUP($A:$A,'[3]данные ру ТС'!$A:$CZ,59,0)</f>
        <v>45</v>
      </c>
      <c r="BA159" s="19">
        <f>VLOOKUP($A:$A,'[3]данные ру ТС'!$A:$CZ,64,0)</f>
        <v>3251</v>
      </c>
      <c r="BB159" s="19">
        <f>VLOOKUP($A:$A,'[3]данные ру ТС'!$A:$CZ,65,0)</f>
        <v>3378</v>
      </c>
      <c r="BC159" s="19">
        <f>VLOOKUP($A:$A,'[3]данные ру ТС'!$A:$CZ,78,0)</f>
        <v>8</v>
      </c>
      <c r="BD159" s="19">
        <f>VLOOKUP($A:$A,'[3]данные ру ТС'!$A:$CZ,83,0)</f>
        <v>8</v>
      </c>
      <c r="BE159" s="19">
        <f>VLOOKUP($A:$A,'[3]данные ру ТС'!$A:$CZ,88,0)</f>
        <v>316</v>
      </c>
      <c r="BF159" s="19">
        <f>VLOOKUP($A:$A,'[3]данные ру ТС'!$A:$CZ,89,0)</f>
        <v>332</v>
      </c>
      <c r="BG159" s="19">
        <f>VLOOKUP($A:$A,'[3]данные ру ТС'!$A:$FD,126,0)</f>
        <v>0</v>
      </c>
      <c r="BH159" s="19">
        <f>VLOOKUP($A:$A,'[3]данные ру ТС'!$A:$FD,127,0)</f>
        <v>0</v>
      </c>
      <c r="BI159" s="19">
        <f>VLOOKUP($A:$A,'[3]данные ру ТС'!$A:$FD,128,0)</f>
        <v>0</v>
      </c>
      <c r="BJ159" s="19">
        <f>VLOOKUP($A:$A,'[3]данные ру ТС'!$A:$FD,129,0)</f>
        <v>0</v>
      </c>
      <c r="BK159" s="19">
        <f>VLOOKUP($A:$A,'[3]данные ру ТС'!$A:$FD,142,0)</f>
        <v>10</v>
      </c>
      <c r="BL159" s="19">
        <f>VLOOKUP($A:$A,'[3]данные ру ТС'!$A:$FD,155,0)</f>
        <v>6</v>
      </c>
      <c r="BM159" s="19">
        <f>VLOOKUP($A:$A,'[3]данные ру ТС'!$A:$FW,168,0)</f>
        <v>1411</v>
      </c>
      <c r="BN159" s="19">
        <f>Таблица2[[#This Row],[ЛТС 2022 (факт)]]+Таблица2[[#This Row],[ПТС 2022 (факт)]]+Таблица2[[#This Row],[ГТС 2022 (факт)]]</f>
        <v>1427</v>
      </c>
      <c r="BO159" s="20">
        <f>VLOOKUP($A:$A,'[3]данные ру ФЛ'!$A:$DL,27,0)</f>
        <v>15533</v>
      </c>
      <c r="BP159" s="20">
        <f>VLOOKUP($A:$A,'[3]данные ру ФЛ'!$A:$DL,40,0)</f>
        <v>15765</v>
      </c>
      <c r="BQ159" s="20">
        <f>VLOOKUP($A:$A,'[3]данные ру ФЛ'!$A:$DL,53,0)</f>
        <v>15303</v>
      </c>
      <c r="BR159" s="20">
        <f>VLOOKUP($A:$A,'[3]данные ру ФЛ'!$A:$DL,74,0)</f>
        <v>1487</v>
      </c>
      <c r="BS159" s="20">
        <f>VLOOKUP($A:$A,'[3]данные ру ФЛ'!$A:$DL,95,0)</f>
        <v>0</v>
      </c>
      <c r="BT159" s="20">
        <f>VLOOKUP($A:$A,'[3]данные ру ФЛ'!$A:$DL,116,0)</f>
        <v>4680</v>
      </c>
      <c r="BU159" s="21">
        <f>VLOOKUP($A:$A,'[3]данные ру Грузы'!$A:$CR,31,0)</f>
        <v>627.09999999999991</v>
      </c>
      <c r="BV159" s="21">
        <f>VLOOKUP($A:$A,'[3]данные ру Грузы'!$A:$CR,44,0)</f>
        <v>820.3</v>
      </c>
      <c r="BW159" s="21">
        <f>VLOOKUP($A:$A,'[3]данные ру Грузы'!$A:$CR,57,0)</f>
        <v>463.6</v>
      </c>
      <c r="BX159" s="21">
        <f>VLOOKUP($A:$A,'[3]данные ру Грузы'!$A:$CR,70,0)</f>
        <v>632.9</v>
      </c>
      <c r="BY159" s="21">
        <f>VLOOKUP($A:$A,'[3]данные ру Грузы'!$A:$CR,83,0)</f>
        <v>0</v>
      </c>
      <c r="BZ159" s="21">
        <f>VLOOKUP($A:$A,'[3]данные ру Грузы'!$A:$CR,96,0)</f>
        <v>86.317999999999998</v>
      </c>
      <c r="CA159" s="22" t="str">
        <f>VLOOKUP(A:A,[2]Данные_УА!$A:$BO,60,0)</f>
        <v>да</v>
      </c>
      <c r="CB159" s="23" t="str">
        <f>VLOOKUP(A:A,[2]Данные_УА!$A:$BO,61,0)</f>
        <v>да</v>
      </c>
      <c r="CC159" s="23" t="str">
        <f>VLOOKUP(A:A,[2]Данные_УА!$A:$BO,62,0)</f>
        <v>да</v>
      </c>
      <c r="CD159" s="23" t="str">
        <f>VLOOKUP(A:A,[2]Данные_УА!$A:$BO,63,0)</f>
        <v>да</v>
      </c>
      <c r="CE159" s="23" t="str">
        <f>VLOOKUP(A:A,[2]Данные_УА!$A:$BO,64,0)</f>
        <v>да</v>
      </c>
      <c r="CF159" s="23" t="str">
        <f>VLOOKUP(A:A,[2]Данные_УА!$A:$BO,65,0)</f>
        <v>да</v>
      </c>
    </row>
    <row r="160" spans="1:84" s="12" customFormat="1" ht="11.25" x14ac:dyDescent="0.2">
      <c r="A160" s="12" t="s">
        <v>66</v>
      </c>
      <c r="B160" s="12" t="str">
        <f>VLOOKUP(A:A,[1]Перечень_ПП!$A:$X,3,0)</f>
        <v>Владивостокский</v>
      </c>
      <c r="C160" s="13" t="str">
        <f>VLOOKUP(A:A,[1]Перечень_ПП!$A:$X,4,0)</f>
        <v>МПП</v>
      </c>
      <c r="D160" s="13" t="str">
        <f>VLOOKUP(A:A,[1]Перечень_ПП!$A:$X,5,0)</f>
        <v>МПП</v>
      </c>
      <c r="E160" s="12" t="str">
        <f>VLOOKUP(A:A,[1]Перечень_ПП!$A:$X,6,0)</f>
        <v>Лаврентия</v>
      </c>
      <c r="F160" s="12" t="str">
        <f>VLOOKUP(A:A,[1]Перечень_ПП!$A:$X,23,0)</f>
        <v>установлен</v>
      </c>
      <c r="G160" s="13" t="str">
        <f>VLOOKUP(A:A,[1]Перечень_ПП!$A:$X,21,0)</f>
        <v>нет</v>
      </c>
      <c r="H160" s="13" t="s">
        <v>524</v>
      </c>
      <c r="I160" s="14" t="str">
        <f>VLOOKUP(A:A,[1]Перечень_ПП!$A:$X,22,0)</f>
        <v>Не функционирует с момента установления. Пункт пропуска не обустроен, так как решение о целесообразности функционирования не принято</v>
      </c>
      <c r="J160" s="15" t="str">
        <f>VLOOKUP(A:A,[2]Данные_УА!$A:$BF,24,0)</f>
        <v>не определен</v>
      </c>
      <c r="K160" s="13" t="str">
        <f>VLOOKUP(A:A,[1]Перечень_ПП!$A:$X,7,0)</f>
        <v>морской</v>
      </c>
      <c r="L160" s="13" t="str">
        <f>VLOOKUP(A:A,[1]Перечень_ПП!$A:$X,8,0)</f>
        <v>не определен</v>
      </c>
      <c r="M160" s="13" t="str">
        <f>VLOOKUP(A:A,[1]Перечень_ПП!$A:$X,9,0)</f>
        <v>пассажирский</v>
      </c>
      <c r="N160" s="13" t="str">
        <f>VLOOKUP(A:A,[1]Перечень_ПП!$A:$X,10,0)</f>
        <v>не определен</v>
      </c>
      <c r="O160" s="13" t="str">
        <f>VLOOKUP(A:A,[1]Перечень_ПП!$A:$X,11,0)</f>
        <v>двусторонний</v>
      </c>
      <c r="P160" s="13" t="str">
        <f>VLOOKUP(A:A,[1]Перечень_ПП!$A:$X,12,0)</f>
        <v>не определен</v>
      </c>
      <c r="Q160" s="13" t="str">
        <f>VLOOKUP(A:A,[1]Перечень_ПП!$A:$X,13,0)</f>
        <v>нет</v>
      </c>
      <c r="R160" s="13" t="str">
        <f>VLOOKUP(A:A,[1]Перечень_ПП!$A:$X,14,0)</f>
        <v>нет</v>
      </c>
      <c r="S160" s="13" t="str">
        <f>VLOOKUP(A:A,[1]Перечень_ПП!$A:$X,15,0)</f>
        <v>нет</v>
      </c>
      <c r="T160" s="13" t="str">
        <f>VLOOKUP(A:A,[1]Перечень_ПП!$A:$X,16,0)</f>
        <v>не применимо</v>
      </c>
      <c r="U160" s="12" t="str">
        <f>VLOOKUP(A:A,[1]Перечень_ПП!$A:$X,17,0)</f>
        <v>не применимо</v>
      </c>
      <c r="V160" s="13" t="str">
        <f>VLOOKUP(A:A,[1]Перечень_ПП!$A:$X,18,0)</f>
        <v>ДФО</v>
      </c>
      <c r="W160" s="12" t="str">
        <f>VLOOKUP(A:A,[1]Перечень_ПП!$A:$X,19,0)</f>
        <v>Чукотский автономный округ</v>
      </c>
      <c r="X160" s="14" t="str">
        <f>VLOOKUP(A:A,[1]Перечень_ПП!$A:$X,20,0)</f>
        <v>не определен</v>
      </c>
      <c r="Y160" s="14">
        <f>VLOOKUP(A:A,[2]ДОРОГИ!$A:$BX,24,0)</f>
        <v>0</v>
      </c>
      <c r="Z160" s="14">
        <f>VLOOKUP(A:A,[2]ДОРОГИ!$A:$BX,25,0)</f>
        <v>0</v>
      </c>
      <c r="AA160" s="16" t="str">
        <f>VLOOKUP($A:$A,'[3]данные ру Грузы'!$A:$CC,10,0)</f>
        <v>не определена</v>
      </c>
      <c r="AB160" s="16">
        <f>VLOOKUP($A:$A,'[3]данные ру Грузы'!$A:$CC,11,0)</f>
        <v>377</v>
      </c>
      <c r="AC160" s="16" t="str">
        <f>VLOOKUP($A:$A,'[3]данные ру Грузы'!$A:$CC,13,0)</f>
        <v>Не является признаком отнесения к МТК</v>
      </c>
      <c r="AD160" s="16" t="str">
        <f>VLOOKUP($A:$A,'[3]данные ру Грузы'!$A:$CC,12,0)</f>
        <v>Не является признаком отнесения к МТК</v>
      </c>
      <c r="AE160" s="16">
        <f>VLOOKUP(A:A,[2]Данные_УА!$A:$BF,37,0)</f>
        <v>0</v>
      </c>
      <c r="AF160" s="16">
        <f>VLOOKUP(A:A,[2]Данные_УА!$A:$BF,41,0)</f>
        <v>0</v>
      </c>
      <c r="AG160" s="16">
        <f>VLOOKUP(A:A,[2]Данные_УА!$A:$BF,45,0)</f>
        <v>0</v>
      </c>
      <c r="AH160" s="16">
        <f>VLOOKUP(A:A,[2]Данные_УА!$A:$BF,49,0)</f>
        <v>0</v>
      </c>
      <c r="AI160" s="16">
        <f>VLOOKUP(A:A,[2]Данные_УА!$A:$BF,53,0)</f>
        <v>0</v>
      </c>
      <c r="AJ160" s="16">
        <f>VLOOKUP(A:A,[2]Данные_УА!$A:$BF,57,0)</f>
        <v>0</v>
      </c>
      <c r="AK160" s="17">
        <f>VLOOKUP(A:A,[2]Данные_УА!$A:$BF,38,0)</f>
        <v>0</v>
      </c>
      <c r="AL160" s="17">
        <f>VLOOKUP(A:A,[2]Данные_УА!$A:$BF,42,0)</f>
        <v>0</v>
      </c>
      <c r="AM160" s="17">
        <f>VLOOKUP(A:A,[2]Данные_УА!$A:$BF,46,0)</f>
        <v>0</v>
      </c>
      <c r="AN160" s="17">
        <f>VLOOKUP(A:A,[2]Данные_УА!$A:$BF,50,0)</f>
        <v>0</v>
      </c>
      <c r="AO160" s="17">
        <f>VLOOKUP(A:A,[2]Данные_УА!$A:$BF,54,0)</f>
        <v>0</v>
      </c>
      <c r="AP160" s="18">
        <f>VLOOKUP(A:A,[2]Данные_УА!$A:$BF,58,0)</f>
        <v>0</v>
      </c>
      <c r="AQ160" s="19">
        <f>VLOOKUP($A:$A,'[3]данные ру ТС'!$A:$CZ,22,0)</f>
        <v>0</v>
      </c>
      <c r="AR160" s="19">
        <f>VLOOKUP($A:$A,'[3]данные ру ТС'!$A:$CZ,27,0)</f>
        <v>0</v>
      </c>
      <c r="AS160" s="19">
        <f>VLOOKUP($A:$A,'[3]данные ру ТС'!$A:$CZ,32,0)</f>
        <v>0</v>
      </c>
      <c r="AT160" s="19">
        <f>VLOOKUP($A:$A,'[3]данные ру ТС'!$A:$CZ,33,0)</f>
        <v>0</v>
      </c>
      <c r="AU160" s="19">
        <f>VLOOKUP($A:$A,'[3]данные ру ТС'!$A:$CZ,38,0)</f>
        <v>0</v>
      </c>
      <c r="AV160" s="19">
        <f>VLOOKUP($A:$A,'[3]данные ру ТС'!$A:$CZ,43,0)</f>
        <v>0</v>
      </c>
      <c r="AW160" s="19">
        <f>VLOOKUP($A:$A,'[3]данные ру ТС'!$A:$CZ,48,0)</f>
        <v>0</v>
      </c>
      <c r="AX160" s="19">
        <f>VLOOKUP($A:$A,'[3]данные ру ТС'!$A:$CZ,49,0)</f>
        <v>0</v>
      </c>
      <c r="AY160" s="19">
        <f>VLOOKUP($A:$A,'[3]данные ру ТС'!$A:$CZ,54,0)</f>
        <v>0</v>
      </c>
      <c r="AZ160" s="19">
        <f>VLOOKUP($A:$A,'[3]данные ру ТС'!$A:$CZ,59,0)</f>
        <v>0</v>
      </c>
      <c r="BA160" s="19">
        <f>VLOOKUP($A:$A,'[3]данные ру ТС'!$A:$CZ,64,0)</f>
        <v>0</v>
      </c>
      <c r="BB160" s="19">
        <f>VLOOKUP($A:$A,'[3]данные ру ТС'!$A:$CZ,65,0)</f>
        <v>0</v>
      </c>
      <c r="BC160" s="19">
        <f>VLOOKUP($A:$A,'[3]данные ру ТС'!$A:$CZ,78,0)</f>
        <v>0</v>
      </c>
      <c r="BD160" s="19">
        <f>VLOOKUP($A:$A,'[3]данные ру ТС'!$A:$CZ,83,0)</f>
        <v>0</v>
      </c>
      <c r="BE160" s="19">
        <f>VLOOKUP($A:$A,'[3]данные ру ТС'!$A:$CZ,88,0)</f>
        <v>0</v>
      </c>
      <c r="BF160" s="19">
        <f>VLOOKUP($A:$A,'[3]данные ру ТС'!$A:$CZ,89,0)</f>
        <v>0</v>
      </c>
      <c r="BG160" s="19">
        <f>VLOOKUP($A:$A,'[3]данные ру ТС'!$A:$FD,126,0)</f>
        <v>0</v>
      </c>
      <c r="BH160" s="19">
        <f>VLOOKUP($A:$A,'[3]данные ру ТС'!$A:$FD,127,0)</f>
        <v>0</v>
      </c>
      <c r="BI160" s="19">
        <f>VLOOKUP($A:$A,'[3]данные ру ТС'!$A:$FD,128,0)</f>
        <v>0</v>
      </c>
      <c r="BJ160" s="19">
        <f>VLOOKUP($A:$A,'[3]данные ру ТС'!$A:$FD,129,0)</f>
        <v>0</v>
      </c>
      <c r="BK160" s="19">
        <f>VLOOKUP($A:$A,'[3]данные ру ТС'!$A:$FD,142,0)</f>
        <v>0</v>
      </c>
      <c r="BL160" s="19">
        <f>VLOOKUP($A:$A,'[3]данные ру ТС'!$A:$FD,155,0)</f>
        <v>0</v>
      </c>
      <c r="BM160" s="19">
        <f>VLOOKUP($A:$A,'[3]данные ру ТС'!$A:$FW,168,0)</f>
        <v>0</v>
      </c>
      <c r="BN160" s="19">
        <f>Таблица2[[#This Row],[ЛТС 2022 (факт)]]+Таблица2[[#This Row],[ПТС 2022 (факт)]]+Таблица2[[#This Row],[ГТС 2022 (факт)]]</f>
        <v>0</v>
      </c>
      <c r="BO160" s="20">
        <f>VLOOKUP($A:$A,'[3]данные ру ФЛ'!$A:$DL,27,0)</f>
        <v>0</v>
      </c>
      <c r="BP160" s="20">
        <f>VLOOKUP($A:$A,'[3]данные ру ФЛ'!$A:$DL,40,0)</f>
        <v>0</v>
      </c>
      <c r="BQ160" s="20">
        <f>VLOOKUP($A:$A,'[3]данные ру ФЛ'!$A:$DL,53,0)</f>
        <v>0</v>
      </c>
      <c r="BR160" s="20">
        <f>VLOOKUP($A:$A,'[3]данные ру ФЛ'!$A:$DL,74,0)</f>
        <v>0</v>
      </c>
      <c r="BS160" s="20">
        <f>VLOOKUP($A:$A,'[3]данные ру ФЛ'!$A:$DL,95,0)</f>
        <v>0</v>
      </c>
      <c r="BT160" s="20">
        <f>VLOOKUP($A:$A,'[3]данные ру ФЛ'!$A:$DL,116,0)</f>
        <v>0</v>
      </c>
      <c r="BU160" s="21">
        <f>VLOOKUP($A:$A,'[3]данные ру Грузы'!$A:$CR,31,0)</f>
        <v>0</v>
      </c>
      <c r="BV160" s="21">
        <f>VLOOKUP($A:$A,'[3]данные ру Грузы'!$A:$CR,44,0)</f>
        <v>0</v>
      </c>
      <c r="BW160" s="21">
        <f>VLOOKUP($A:$A,'[3]данные ру Грузы'!$A:$CR,57,0)</f>
        <v>0</v>
      </c>
      <c r="BX160" s="21">
        <f>VLOOKUP($A:$A,'[3]данные ру Грузы'!$A:$CR,70,0)</f>
        <v>0</v>
      </c>
      <c r="BY160" s="21">
        <f>VLOOKUP($A:$A,'[3]данные ру Грузы'!$A:$CR,83,0)</f>
        <v>0</v>
      </c>
      <c r="BZ160" s="21">
        <f>VLOOKUP($A:$A,'[3]данные ру Грузы'!$A:$CR,96,0)</f>
        <v>0</v>
      </c>
      <c r="CA160" s="22" t="str">
        <f>VLOOKUP(A:A,[2]Данные_УА!$A:$BO,60,0)</f>
        <v>нет</v>
      </c>
      <c r="CB160" s="23" t="str">
        <f>VLOOKUP(A:A,[2]Данные_УА!$A:$BO,61,0)</f>
        <v>нет</v>
      </c>
      <c r="CC160" s="23" t="str">
        <f>VLOOKUP(A:A,[2]Данные_УА!$A:$BO,62,0)</f>
        <v>нет</v>
      </c>
      <c r="CD160" s="23" t="str">
        <f>VLOOKUP(A:A,[2]Данные_УА!$A:$BO,63,0)</f>
        <v>нет</v>
      </c>
      <c r="CE160" s="23" t="str">
        <f>VLOOKUP(A:A,[2]Данные_УА!$A:$BO,64,0)</f>
        <v>нет</v>
      </c>
      <c r="CF160" s="23" t="str">
        <f>VLOOKUP(A:A,[2]Данные_УА!$A:$BO,65,0)</f>
        <v>нет</v>
      </c>
    </row>
    <row r="161" spans="1:84" s="12" customFormat="1" ht="11.25" x14ac:dyDescent="0.2">
      <c r="A161" s="58" t="s">
        <v>495</v>
      </c>
      <c r="B161" s="59" t="str">
        <f>VLOOKUP(A:A,[1]Перечень_ПП!$A:$X,3,0)</f>
        <v>Санкт-Петербургский</v>
      </c>
      <c r="C161" s="60" t="str">
        <f>VLOOKUP(A:A,[1]Перечень_ПП!$A:$X,4,0)</f>
        <v>ВПП</v>
      </c>
      <c r="D161" s="60" t="str">
        <f>VLOOKUP(A:A,[1]Перечень_ПП!$A:$X,5,0)</f>
        <v>ВПП</v>
      </c>
      <c r="E161" s="68" t="str">
        <f>VLOOKUP(A:A,[1]Перечень_ПП!$A:$X,6,0)</f>
        <v>Левашово</v>
      </c>
      <c r="F161" s="59" t="str">
        <f>VLOOKUP(A:A,[1]Перечень_ПП!$A:$X,23,0)</f>
        <v>установлен</v>
      </c>
      <c r="G161" s="60" t="str">
        <f>VLOOKUP(A:A,[1]Перечень_ПП!$A:$X,21,0)</f>
        <v>нет</v>
      </c>
      <c r="H161" s="26" t="s">
        <v>524</v>
      </c>
      <c r="I161" s="61" t="str">
        <f>VLOOKUP(A:A,[1]Перечень_ПП!$A:$X,22,0)</f>
        <v>установлен в 2022 г. Будет открыт после проведения мероприятий по обустройству</v>
      </c>
      <c r="J161" s="62" t="str">
        <f>VLOOKUP(A:A,[2]Данные_УА!$A:$BF,24,0)</f>
        <v>не определен</v>
      </c>
      <c r="K161" s="60" t="str">
        <f>VLOOKUP(A:A,[1]Перечень_ПП!$A:$X,7,0)</f>
        <v>воздушный</v>
      </c>
      <c r="L161" s="60" t="str">
        <f>VLOOKUP(A:A,[1]Перечень_ПП!$A:$X,8,0)</f>
        <v>не определен</v>
      </c>
      <c r="M161" s="60" t="str">
        <f>VLOOKUP(A:A,[1]Перечень_ПП!$A:$X,9,0)</f>
        <v>грузо-пассажирский</v>
      </c>
      <c r="N161" s="60" t="str">
        <f>VLOOKUP(A:A,[1]Перечень_ПП!$A:$X,10,0)</f>
        <v>постоянный</v>
      </c>
      <c r="O161" s="60" t="str">
        <f>VLOOKUP(A:A,[1]Перечень_ПП!$A:$X,11,0)</f>
        <v>многосторонний</v>
      </c>
      <c r="P161" s="60" t="str">
        <f>VLOOKUP(A:A,[1]Перечень_ПП!$A:$X,12,0)</f>
        <v>не определен</v>
      </c>
      <c r="Q161" s="60" t="str">
        <f>VLOOKUP(A:A,[1]Перечень_ПП!$A:$X,13,0)</f>
        <v>нет</v>
      </c>
      <c r="R161" s="60" t="str">
        <f>VLOOKUP(A:A,[1]Перечень_ПП!$A:$X,14,0)</f>
        <v>нет</v>
      </c>
      <c r="S161" s="60" t="str">
        <f>VLOOKUP(A:A,[1]Перечень_ПП!$A:$X,15,0)</f>
        <v>нет</v>
      </c>
      <c r="T161" s="60" t="str">
        <f>VLOOKUP(A:A,[1]Перечень_ПП!$A:$X,16,0)</f>
        <v>не применимо</v>
      </c>
      <c r="U161" s="59" t="str">
        <f>VLOOKUP(A:A,[1]Перечень_ПП!$A:$X,17,0)</f>
        <v>не применимо</v>
      </c>
      <c r="V161" s="60" t="str">
        <f>VLOOKUP(A:A,[1]Перечень_ПП!$A:$X,18,0)</f>
        <v>СЗФО</v>
      </c>
      <c r="W161" s="59" t="str">
        <f>VLOOKUP(A:A,[1]Перечень_ПП!$A:$X,19,0)</f>
        <v>г. Санкт-Петербург</v>
      </c>
      <c r="X161" s="61" t="str">
        <f>VLOOKUP(A:A,[1]Перечень_ПП!$A:$X,20,0)</f>
        <v>г. Санкт Петербург, Выборгский район, в 2 км юго-западне поселка Левашово</v>
      </c>
      <c r="Y161" s="61" t="e">
        <f>VLOOKUP(A:A,[2]ДОРОГИ!$A:$BX,24,0)</f>
        <v>#N/A</v>
      </c>
      <c r="Z161" s="61" t="e">
        <f>VLOOKUP(A:A,[2]ДОРОГИ!$A:$BX,25,0)</f>
        <v>#N/A</v>
      </c>
      <c r="AA161" s="63">
        <f>VLOOKUP($A:$A,'[3]данные ру Грузы'!$A:$CC,10,0)</f>
        <v>0</v>
      </c>
      <c r="AB161" s="60">
        <f>VLOOKUP($A:$A,'[3]данные ру Грузы'!$A:$CC,11,0)</f>
        <v>0</v>
      </c>
      <c r="AC161" s="63" t="str">
        <f>VLOOKUP($A:$A,'[3]данные ру Грузы'!$A:$CC,13,0)</f>
        <v>Не является признаком отнесения к МТК</v>
      </c>
      <c r="AD161" s="60" t="str">
        <f>VLOOKUP($A:$A,'[3]данные ру Грузы'!$A:$CC,12,0)</f>
        <v>Не является признаком отнесения к МТК</v>
      </c>
      <c r="AE161" s="63">
        <f>VLOOKUP(A:A,[2]Данные_УА!$A:$BF,37,0)</f>
        <v>0</v>
      </c>
      <c r="AF161" s="63">
        <f>VLOOKUP(A:A,[2]Данные_УА!$A:$BF,41,0)</f>
        <v>0</v>
      </c>
      <c r="AG161" s="63">
        <f>VLOOKUP(A:A,[2]Данные_УА!$A:$BF,45,0)</f>
        <v>0</v>
      </c>
      <c r="AH161" s="63">
        <f>VLOOKUP(A:A,[2]Данные_УА!$A:$BF,49,0)</f>
        <v>0</v>
      </c>
      <c r="AI161" s="63">
        <f>VLOOKUP(A:A,[2]Данные_УА!$A:$BF,53,0)</f>
        <v>0</v>
      </c>
      <c r="AJ161" s="63">
        <f>VLOOKUP(A:A,[2]Данные_УА!$A:$BF,57,0)</f>
        <v>0</v>
      </c>
      <c r="AK161" s="64">
        <f>VLOOKUP(A:A,[2]Данные_УА!$A:$BF,38,0)</f>
        <v>0</v>
      </c>
      <c r="AL161" s="64">
        <f>VLOOKUP(A:A,[2]Данные_УА!$A:$BF,42,0)</f>
        <v>0</v>
      </c>
      <c r="AM161" s="64">
        <f>VLOOKUP(A:A,[2]Данные_УА!$A:$BF,46,0)</f>
        <v>0</v>
      </c>
      <c r="AN161" s="64">
        <f>VLOOKUP(A:A,[2]Данные_УА!$A:$BF,50,0)</f>
        <v>0</v>
      </c>
      <c r="AO161" s="64">
        <f>VLOOKUP(A:A,[2]Данные_УА!$A:$BF,54,0)</f>
        <v>0</v>
      </c>
      <c r="AP161" s="65">
        <f>VLOOKUP(A:A,[2]Данные_УА!$A:$BF,58,0)</f>
        <v>0</v>
      </c>
      <c r="AQ161" s="19">
        <f>VLOOKUP($A:$A,'[3]данные ру ТС'!$A:$CZ,22,0)</f>
        <v>0</v>
      </c>
      <c r="AR161" s="19">
        <f>VLOOKUP($A:$A,'[3]данные ру ТС'!$A:$CZ,27,0)</f>
        <v>0</v>
      </c>
      <c r="AS161" s="19">
        <f>VLOOKUP($A:$A,'[3]данные ру ТС'!$A:$CZ,32,0)</f>
        <v>0</v>
      </c>
      <c r="AT161" s="19">
        <f>VLOOKUP($A:$A,'[3]данные ру ТС'!$A:$CZ,33,0)</f>
        <v>0</v>
      </c>
      <c r="AU161" s="19">
        <f>VLOOKUP($A:$A,'[3]данные ру ТС'!$A:$CZ,38,0)</f>
        <v>0</v>
      </c>
      <c r="AV161" s="19">
        <f>VLOOKUP($A:$A,'[3]данные ру ТС'!$A:$CZ,43,0)</f>
        <v>0</v>
      </c>
      <c r="AW161" s="19">
        <f>VLOOKUP($A:$A,'[3]данные ру ТС'!$A:$CZ,48,0)</f>
        <v>0</v>
      </c>
      <c r="AX161" s="19">
        <f>VLOOKUP($A:$A,'[3]данные ру ТС'!$A:$CZ,49,0)</f>
        <v>0</v>
      </c>
      <c r="AY161" s="19">
        <f>VLOOKUP($A:$A,'[3]данные ру ТС'!$A:$CZ,54,0)</f>
        <v>0</v>
      </c>
      <c r="AZ161" s="19">
        <f>VLOOKUP($A:$A,'[3]данные ру ТС'!$A:$CZ,59,0)</f>
        <v>0</v>
      </c>
      <c r="BA161" s="19">
        <f>VLOOKUP($A:$A,'[3]данные ру ТС'!$A:$CZ,64,0)</f>
        <v>0</v>
      </c>
      <c r="BB161" s="19">
        <f>VLOOKUP($A:$A,'[3]данные ру ТС'!$A:$CZ,65,0)</f>
        <v>0</v>
      </c>
      <c r="BC161" s="19">
        <f>VLOOKUP($A:$A,'[3]данные ру ТС'!$A:$CZ,78,0)</f>
        <v>0</v>
      </c>
      <c r="BD161" s="19">
        <f>VLOOKUP($A:$A,'[3]данные ру ТС'!$A:$CZ,83,0)</f>
        <v>0</v>
      </c>
      <c r="BE161" s="19">
        <f>VLOOKUP($A:$A,'[3]данные ру ТС'!$A:$CZ,88,0)</f>
        <v>0</v>
      </c>
      <c r="BF161" s="19">
        <f>VLOOKUP($A:$A,'[3]данные ру ТС'!$A:$CZ,89,0)</f>
        <v>0</v>
      </c>
      <c r="BG161" s="19">
        <f>VLOOKUP($A:$A,'[3]данные ру ТС'!$A:$FD,126,0)</f>
        <v>0</v>
      </c>
      <c r="BH161" s="19">
        <f>VLOOKUP($A:$A,'[3]данные ру ТС'!$A:$FD,127,0)</f>
        <v>0</v>
      </c>
      <c r="BI161" s="19">
        <f>VLOOKUP($A:$A,'[3]данные ру ТС'!$A:$FD,128,0)</f>
        <v>0</v>
      </c>
      <c r="BJ161" s="19">
        <f>VLOOKUP($A:$A,'[3]данные ру ТС'!$A:$FD,129,0)</f>
        <v>0</v>
      </c>
      <c r="BK161" s="19">
        <f>VLOOKUP($A:$A,'[3]данные ру ТС'!$A:$FD,142,0)</f>
        <v>0</v>
      </c>
      <c r="BL161" s="19">
        <f>VLOOKUP($A:$A,'[3]данные ру ТС'!$A:$FD,155,0)</f>
        <v>0</v>
      </c>
      <c r="BM161" s="19">
        <f>VLOOKUP($A:$A,'[3]данные ру ТС'!$A:$FW,168,0)</f>
        <v>0</v>
      </c>
      <c r="BN161" s="19">
        <f>Таблица2[[#This Row],[ЛТС 2022 (факт)]]+Таблица2[[#This Row],[ПТС 2022 (факт)]]+Таблица2[[#This Row],[ГТС 2022 (факт)]]</f>
        <v>0</v>
      </c>
      <c r="BO161" s="20">
        <f>VLOOKUP($A:$A,'[3]данные ру ФЛ'!$A:$DL,27,0)</f>
        <v>0</v>
      </c>
      <c r="BP161" s="20">
        <f>VLOOKUP($A:$A,'[3]данные ру ФЛ'!$A:$DL,40,0)</f>
        <v>0</v>
      </c>
      <c r="BQ161" s="20">
        <f>VLOOKUP($A:$A,'[3]данные ру ФЛ'!$A:$DL,53,0)</f>
        <v>0</v>
      </c>
      <c r="BR161" s="20">
        <f>VLOOKUP($A:$A,'[3]данные ру ФЛ'!$A:$DL,74,0)</f>
        <v>0</v>
      </c>
      <c r="BS161" s="20">
        <f>VLOOKUP($A:$A,'[3]данные ру ФЛ'!$A:$DL,95,0)</f>
        <v>0</v>
      </c>
      <c r="BT161" s="20">
        <f>VLOOKUP($A:$A,'[3]данные ру ФЛ'!$A:$DL,116,0)</f>
        <v>0</v>
      </c>
      <c r="BU161" s="21">
        <f>VLOOKUP($A:$A,'[3]данные ру Грузы'!$A:$CR,31,0)</f>
        <v>0</v>
      </c>
      <c r="BV161" s="21">
        <f>VLOOKUP($A:$A,'[3]данные ру Грузы'!$A:$CR,44,0)</f>
        <v>0</v>
      </c>
      <c r="BW161" s="21">
        <f>VLOOKUP($A:$A,'[3]данные ру Грузы'!$A:$CR,57,0)</f>
        <v>0</v>
      </c>
      <c r="BX161" s="21">
        <f>VLOOKUP($A:$A,'[3]данные ру Грузы'!$A:$CR,70,0)</f>
        <v>0</v>
      </c>
      <c r="BY161" s="21">
        <f>VLOOKUP($A:$A,'[3]данные ру Грузы'!$A:$CR,83,0)</f>
        <v>0</v>
      </c>
      <c r="BZ161" s="21">
        <f>VLOOKUP($A:$A,'[3]данные ру Грузы'!$A:$CR,96,0)</f>
        <v>0</v>
      </c>
      <c r="CA161" s="66" t="str">
        <f>VLOOKUP(A:A,[2]Данные_УА!$A:$BO,60,0)</f>
        <v>нет</v>
      </c>
      <c r="CB161" s="67" t="str">
        <f>VLOOKUP(A:A,[2]Данные_УА!$A:$BO,61,0)</f>
        <v>нет</v>
      </c>
      <c r="CC161" s="67" t="str">
        <f>VLOOKUP(A:A,[2]Данные_УА!$A:$BO,62,0)</f>
        <v>нет</v>
      </c>
      <c r="CD161" s="67" t="str">
        <f>VLOOKUP(A:A,[2]Данные_УА!$A:$BO,63,0)</f>
        <v>нет</v>
      </c>
      <c r="CE161" s="67" t="str">
        <f>VLOOKUP(A:A,[2]Данные_УА!$A:$BO,64,0)</f>
        <v>нет</v>
      </c>
      <c r="CF161" s="67" t="str">
        <f>VLOOKUP(A:A,[2]Данные_УА!$A:$BO,65,0)</f>
        <v>нет</v>
      </c>
    </row>
    <row r="162" spans="1:84" s="12" customFormat="1" ht="11.25" x14ac:dyDescent="0.2">
      <c r="A162" s="12" t="s">
        <v>25</v>
      </c>
      <c r="B162" s="12" t="str">
        <f>VLOOKUP(A:A,[1]Перечень_ПП!$A:$X,3,0)</f>
        <v>Белгородский</v>
      </c>
      <c r="C162" s="13" t="str">
        <f>VLOOKUP(A:A,[1]Перечень_ПП!$A:$X,4,0)</f>
        <v>ВПП</v>
      </c>
      <c r="D162" s="13" t="str">
        <f>VLOOKUP(A:A,[1]Перечень_ПП!$A:$X,5,0)</f>
        <v>ВПП</v>
      </c>
      <c r="E162" s="12" t="str">
        <f>VLOOKUP(A:A,[1]Перечень_ПП!$A:$X,6,0)</f>
        <v>Липецк</v>
      </c>
      <c r="F162" s="12" t="str">
        <f>VLOOKUP(A:A,[1]Перечень_ПП!$A:$X,23,0)</f>
        <v>установлен</v>
      </c>
      <c r="G162" s="13" t="str">
        <f>VLOOKUP(A:A,[1]Перечень_ПП!$A:$X,21,0)</f>
        <v>да</v>
      </c>
      <c r="H162" s="13" t="s">
        <v>524</v>
      </c>
      <c r="I162" s="14" t="str">
        <f>VLOOKUP(A:A,[1]Перечень_ПП!$A:$X,22,0)</f>
        <v>функционирует</v>
      </c>
      <c r="J162" s="15" t="str">
        <f>VLOOKUP(A:A,[2]Данные_УА!$A:$BF,24,0)</f>
        <v>круглосуточно</v>
      </c>
      <c r="K162" s="13" t="str">
        <f>VLOOKUP(A:A,[1]Перечень_ПП!$A:$X,7,0)</f>
        <v>воздушный</v>
      </c>
      <c r="L162" s="13" t="str">
        <f>VLOOKUP(A:A,[1]Перечень_ПП!$A:$X,8,0)</f>
        <v>не определен</v>
      </c>
      <c r="M162" s="13" t="str">
        <f>VLOOKUP(A:A,[1]Перечень_ПП!$A:$X,9,0)</f>
        <v>грузо-пассажирский</v>
      </c>
      <c r="N162" s="13" t="str">
        <f>VLOOKUP(A:A,[1]Перечень_ПП!$A:$X,10,0)</f>
        <v>постоянный</v>
      </c>
      <c r="O162" s="13" t="str">
        <f>VLOOKUP(A:A,[1]Перечень_ПП!$A:$X,11,0)</f>
        <v>многосторонний</v>
      </c>
      <c r="P162" s="13" t="str">
        <f>VLOOKUP(A:A,[1]Перечень_ПП!$A:$X,12,0)</f>
        <v>не определен</v>
      </c>
      <c r="Q162" s="13" t="str">
        <f>VLOOKUP(A:A,[1]Перечень_ПП!$A:$X,13,0)</f>
        <v>нет</v>
      </c>
      <c r="R162" s="13" t="str">
        <f>VLOOKUP(A:A,[1]Перечень_ПП!$A:$X,14,0)</f>
        <v>нет</v>
      </c>
      <c r="S162" s="13" t="str">
        <f>VLOOKUP(A:A,[1]Перечень_ПП!$A:$X,15,0)</f>
        <v>нет</v>
      </c>
      <c r="T162" s="13" t="str">
        <f>VLOOKUP(A:A,[1]Перечень_ПП!$A:$X,16,0)</f>
        <v>не применимо</v>
      </c>
      <c r="U162" s="12" t="str">
        <f>VLOOKUP(A:A,[1]Перечень_ПП!$A:$X,17,0)</f>
        <v>не применимо</v>
      </c>
      <c r="V162" s="13" t="str">
        <f>VLOOKUP(A:A,[1]Перечень_ПП!$A:$X,18,0)</f>
        <v>ЦФО</v>
      </c>
      <c r="W162" s="12" t="str">
        <f>VLOOKUP(A:A,[1]Перечень_ПП!$A:$X,19,0)</f>
        <v>Липецкая область</v>
      </c>
      <c r="X162" s="14" t="str">
        <f>VLOOKUP(A:A,[1]Перечень_ПП!$A:$X,20,0)</f>
        <v>Липецкая область, Липецкий район, с.Кузьминские Отвержки, аэропорт</v>
      </c>
      <c r="Y162" s="14">
        <f>VLOOKUP(A:A,[2]ДОРОГИ!$A:$BX,24,0)</f>
        <v>0</v>
      </c>
      <c r="Z162" s="14">
        <f>VLOOKUP(A:A,[2]ДОРОГИ!$A:$BX,25,0)</f>
        <v>0</v>
      </c>
      <c r="AA162" s="16" t="str">
        <f>VLOOKUP($A:$A,'[3]данные ру Грузы'!$A:$CC,10,0)</f>
        <v>Группа С</v>
      </c>
      <c r="AB162" s="16">
        <f>VLOOKUP($A:$A,'[3]данные ру Грузы'!$A:$CC,11,0)</f>
        <v>266</v>
      </c>
      <c r="AC162" s="16" t="str">
        <f>VLOOKUP($A:$A,'[3]данные ру Грузы'!$A:$CC,13,0)</f>
        <v>Не является признаком отнесения к МТК</v>
      </c>
      <c r="AD162" s="16" t="str">
        <f>VLOOKUP($A:$A,'[3]данные ру Грузы'!$A:$CC,12,0)</f>
        <v>Не является признаком отнесения к МТК</v>
      </c>
      <c r="AE162" s="16">
        <f>VLOOKUP(A:A,[2]Данные_УА!$A:$BF,37,0)</f>
        <v>0</v>
      </c>
      <c r="AF162" s="16">
        <f>VLOOKUP(A:A,[2]Данные_УА!$A:$BF,41,0)</f>
        <v>0</v>
      </c>
      <c r="AG162" s="16">
        <f>VLOOKUP(A:A,[2]Данные_УА!$A:$BF,45,0)</f>
        <v>0</v>
      </c>
      <c r="AH162" s="16">
        <f>VLOOKUP(A:A,[2]Данные_УА!$A:$BF,49,0)</f>
        <v>0</v>
      </c>
      <c r="AI162" s="16">
        <f>VLOOKUP(A:A,[2]Данные_УА!$A:$BF,53,0)</f>
        <v>1200</v>
      </c>
      <c r="AJ162" s="16">
        <f>VLOOKUP(A:A,[2]Данные_УА!$A:$BF,57,0)</f>
        <v>0</v>
      </c>
      <c r="AK162" s="17">
        <f>VLOOKUP(A:A,[2]Данные_УА!$A:$BF,38,0)</f>
        <v>0</v>
      </c>
      <c r="AL162" s="17">
        <f>VLOOKUP(A:A,[2]Данные_УА!$A:$BF,42,0)</f>
        <v>0</v>
      </c>
      <c r="AM162" s="17">
        <f>VLOOKUP(A:A,[2]Данные_УА!$A:$BF,46,0)</f>
        <v>0</v>
      </c>
      <c r="AN162" s="17">
        <f>VLOOKUP(A:A,[2]Данные_УА!$A:$BF,50,0)</f>
        <v>0</v>
      </c>
      <c r="AO162" s="17">
        <f>VLOOKUP(A:A,[2]Данные_УА!$A:$BF,54,0)</f>
        <v>438000</v>
      </c>
      <c r="AP162" s="18">
        <f>VLOOKUP(A:A,[2]Данные_УА!$A:$BF,58,0)</f>
        <v>0</v>
      </c>
      <c r="AQ162" s="19">
        <f>VLOOKUP($A:$A,'[3]данные ру ТС'!$A:$CZ,22,0)</f>
        <v>0</v>
      </c>
      <c r="AR162" s="19">
        <f>VLOOKUP($A:$A,'[3]данные ру ТС'!$A:$CZ,27,0)</f>
        <v>38</v>
      </c>
      <c r="AS162" s="19">
        <f>VLOOKUP($A:$A,'[3]данные ру ТС'!$A:$CZ,32,0)</f>
        <v>0</v>
      </c>
      <c r="AT162" s="19">
        <f>VLOOKUP($A:$A,'[3]данные ру ТС'!$A:$CZ,33,0)</f>
        <v>38</v>
      </c>
      <c r="AU162" s="19">
        <f>VLOOKUP($A:$A,'[3]данные ру ТС'!$A:$CZ,38,0)</f>
        <v>4</v>
      </c>
      <c r="AV162" s="19">
        <f>VLOOKUP($A:$A,'[3]данные ру ТС'!$A:$CZ,43,0)</f>
        <v>41</v>
      </c>
      <c r="AW162" s="19">
        <f>VLOOKUP($A:$A,'[3]данные ру ТС'!$A:$CZ,48,0)</f>
        <v>0</v>
      </c>
      <c r="AX162" s="19">
        <f>VLOOKUP($A:$A,'[3]данные ру ТС'!$A:$CZ,49,0)</f>
        <v>45</v>
      </c>
      <c r="AY162" s="19">
        <f>VLOOKUP($A:$A,'[3]данные ру ТС'!$A:$CZ,54,0)</f>
        <v>0</v>
      </c>
      <c r="AZ162" s="19">
        <f>VLOOKUP($A:$A,'[3]данные ру ТС'!$A:$CZ,59,0)</f>
        <v>36</v>
      </c>
      <c r="BA162" s="19">
        <f>VLOOKUP($A:$A,'[3]данные ру ТС'!$A:$CZ,64,0)</f>
        <v>0</v>
      </c>
      <c r="BB162" s="19">
        <f>VLOOKUP($A:$A,'[3]данные ру ТС'!$A:$CZ,65,0)</f>
        <v>36</v>
      </c>
      <c r="BC162" s="19">
        <f>VLOOKUP($A:$A,'[3]данные ру ТС'!$A:$CZ,78,0)</f>
        <v>0</v>
      </c>
      <c r="BD162" s="19">
        <f>VLOOKUP($A:$A,'[3]данные ру ТС'!$A:$CZ,83,0)</f>
        <v>39</v>
      </c>
      <c r="BE162" s="19">
        <f>VLOOKUP($A:$A,'[3]данные ру ТС'!$A:$CZ,88,0)</f>
        <v>0</v>
      </c>
      <c r="BF162" s="19">
        <f>VLOOKUP($A:$A,'[3]данные ру ТС'!$A:$CZ,89,0)</f>
        <v>39</v>
      </c>
      <c r="BG162" s="19">
        <f>VLOOKUP($A:$A,'[3]данные ру ТС'!$A:$FD,126,0)</f>
        <v>0</v>
      </c>
      <c r="BH162" s="19">
        <f>VLOOKUP($A:$A,'[3]данные ру ТС'!$A:$FD,127,0)</f>
        <v>196</v>
      </c>
      <c r="BI162" s="19">
        <f>VLOOKUP($A:$A,'[3]данные ру ТС'!$A:$FD,128,0)</f>
        <v>0</v>
      </c>
      <c r="BJ162" s="19">
        <f>VLOOKUP($A:$A,'[3]данные ру ТС'!$A:$FD,129,0)</f>
        <v>196</v>
      </c>
      <c r="BK162" s="19">
        <f>VLOOKUP($A:$A,'[3]данные ру ТС'!$A:$FD,142,0)</f>
        <v>0</v>
      </c>
      <c r="BL162" s="19">
        <f>VLOOKUP($A:$A,'[3]данные ру ТС'!$A:$FD,155,0)</f>
        <v>2</v>
      </c>
      <c r="BM162" s="19">
        <f>VLOOKUP($A:$A,'[3]данные ру ТС'!$A:$FW,168,0)</f>
        <v>0</v>
      </c>
      <c r="BN162" s="19">
        <f>Таблица2[[#This Row],[ЛТС 2022 (факт)]]+Таблица2[[#This Row],[ПТС 2022 (факт)]]+Таблица2[[#This Row],[ГТС 2022 (факт)]]</f>
        <v>2</v>
      </c>
      <c r="BO162" s="20">
        <f>VLOOKUP($A:$A,'[3]данные ру ФЛ'!$A:$DL,27,0)</f>
        <v>265</v>
      </c>
      <c r="BP162" s="20">
        <f>VLOOKUP($A:$A,'[3]данные ру ФЛ'!$A:$DL,40,0)</f>
        <v>313</v>
      </c>
      <c r="BQ162" s="20">
        <f>VLOOKUP($A:$A,'[3]данные ру ФЛ'!$A:$DL,53,0)</f>
        <v>189</v>
      </c>
      <c r="BR162" s="20">
        <f>VLOOKUP($A:$A,'[3]данные ру ФЛ'!$A:$DL,74,0)</f>
        <v>171</v>
      </c>
      <c r="BS162" s="20">
        <f>VLOOKUP($A:$A,'[3]данные ру ФЛ'!$A:$DL,95,0)</f>
        <v>23781</v>
      </c>
      <c r="BT162" s="20">
        <f>VLOOKUP($A:$A,'[3]данные ру ФЛ'!$A:$DL,116,0)</f>
        <v>12</v>
      </c>
      <c r="BU162" s="21">
        <f>VLOOKUP($A:$A,'[3]данные ру Грузы'!$A:$CR,31,0)</f>
        <v>0</v>
      </c>
      <c r="BV162" s="21">
        <f>VLOOKUP($A:$A,'[3]данные ру Грузы'!$A:$CR,44,0)</f>
        <v>0</v>
      </c>
      <c r="BW162" s="21">
        <f>VLOOKUP($A:$A,'[3]данные ру Грузы'!$A:$CR,57,0)</f>
        <v>0</v>
      </c>
      <c r="BX162" s="21">
        <f>VLOOKUP($A:$A,'[3]данные ру Грузы'!$A:$CR,70,0)</f>
        <v>0</v>
      </c>
      <c r="BY162" s="21">
        <f>VLOOKUP($A:$A,'[3]данные ру Грузы'!$A:$CR,83,0)</f>
        <v>0</v>
      </c>
      <c r="BZ162" s="21">
        <f>VLOOKUP($A:$A,'[3]данные ру Грузы'!$A:$CR,96,0)</f>
        <v>0</v>
      </c>
      <c r="CA162" s="22" t="str">
        <f>VLOOKUP(A:A,[2]Данные_УА!$A:$BO,60,0)</f>
        <v>да</v>
      </c>
      <c r="CB162" s="23" t="str">
        <f>VLOOKUP(A:A,[2]Данные_УА!$A:$BO,61,0)</f>
        <v>да</v>
      </c>
      <c r="CC162" s="23" t="str">
        <f>VLOOKUP(A:A,[2]Данные_УА!$A:$BO,62,0)</f>
        <v>да</v>
      </c>
      <c r="CD162" s="23" t="str">
        <f>VLOOKUP(A:A,[2]Данные_УА!$A:$BO,63,0)</f>
        <v>да</v>
      </c>
      <c r="CE162" s="23" t="str">
        <f>VLOOKUP(A:A,[2]Данные_УА!$A:$BO,64,0)</f>
        <v>да</v>
      </c>
      <c r="CF162" s="23" t="str">
        <f>VLOOKUP(A:A,[2]Данные_УА!$A:$BO,65,0)</f>
        <v>нет</v>
      </c>
    </row>
    <row r="163" spans="1:84" s="12" customFormat="1" ht="11.25" x14ac:dyDescent="0.2">
      <c r="A163" s="24" t="s">
        <v>9</v>
      </c>
      <c r="B163" s="25" t="str">
        <f>VLOOKUP(A:A,[1]Перечень_ПП!$A:$X,3,0)</f>
        <v>Белгородский</v>
      </c>
      <c r="C163" s="26" t="str">
        <f>VLOOKUP(A:A,[1]Перечень_ПП!$A:$X,4,0)</f>
        <v>АПП</v>
      </c>
      <c r="D163" s="26" t="str">
        <f>VLOOKUP(A:A,[1]Перечень_ПП!$A:$X,5,0)</f>
        <v>ДАПП</v>
      </c>
      <c r="E163" s="25" t="str">
        <f>VLOOKUP(A:A,[1]Перечень_ПП!$A:$X,6,0)</f>
        <v>Логачевка</v>
      </c>
      <c r="F163" s="25" t="str">
        <f>VLOOKUP(A:A,[1]Перечень_ПП!$A:$X,23,0)</f>
        <v>установлен</v>
      </c>
      <c r="G163" s="26" t="str">
        <f>VLOOKUP(A:A,[1]Перечень_ПП!$A:$X,21,0)</f>
        <v>да</v>
      </c>
      <c r="H163" s="26" t="s">
        <v>524</v>
      </c>
      <c r="I163" s="14" t="str">
        <f>VLOOKUP(A:A,[1]Перечень_ПП!$A:$X,22,0)</f>
        <v>функционирует</v>
      </c>
      <c r="J163" s="15" t="str">
        <f>VLOOKUP(A:A,[2]Данные_УА!$A:$BF,24,0)</f>
        <v>круглосуточно</v>
      </c>
      <c r="K163" s="26" t="str">
        <f>VLOOKUP(A:A,[1]Перечень_ПП!$A:$X,7,0)</f>
        <v>автомобильный</v>
      </c>
      <c r="L163" s="26" t="str">
        <f>VLOOKUP(A:A,[1]Перечень_ПП!$A:$X,8,0)</f>
        <v>не определен</v>
      </c>
      <c r="M163" s="26" t="str">
        <f>VLOOKUP(A:A,[1]Перечень_ПП!$A:$X,9,0)</f>
        <v>грузо-пассажирский</v>
      </c>
      <c r="N163" s="26" t="str">
        <f>VLOOKUP(A:A,[1]Перечень_ПП!$A:$X,10,0)</f>
        <v>постоянный</v>
      </c>
      <c r="O163" s="26" t="str">
        <f>VLOOKUP(A:A,[1]Перечень_ПП!$A:$X,11,0)</f>
        <v>двусторонний</v>
      </c>
      <c r="P163" s="26" t="str">
        <f>VLOOKUP(A:A,[1]Перечень_ПП!$A:$X,12,0)</f>
        <v>не определен</v>
      </c>
      <c r="Q163" s="26" t="str">
        <f>VLOOKUP(A:A,[1]Перечень_ПП!$A:$X,13,0)</f>
        <v>нет</v>
      </c>
      <c r="R163" s="26" t="str">
        <f>VLOOKUP(A:A,[1]Перечень_ПП!$A:$X,14,0)</f>
        <v>нет</v>
      </c>
      <c r="S163" s="26" t="str">
        <f>VLOOKUP(A:A,[1]Перечень_ПП!$A:$X,15,0)</f>
        <v>нет</v>
      </c>
      <c r="T163" s="13" t="str">
        <f>VLOOKUP(A:A,[1]Перечень_ПП!$A:$X,16,0)</f>
        <v>Украина</v>
      </c>
      <c r="U163" s="12" t="str">
        <f>VLOOKUP(A:A,[1]Перечень_ПП!$A:$X,17,0)</f>
        <v>Пески</v>
      </c>
      <c r="V163" s="26" t="str">
        <f>VLOOKUP(A:A,[1]Перечень_ПП!$A:$X,18,0)</f>
        <v>ЦФО</v>
      </c>
      <c r="W163" s="12" t="str">
        <f>VLOOKUP(A:A,[1]Перечень_ПП!$A:$X,19,0)</f>
        <v>Белгородская область</v>
      </c>
      <c r="X163" s="14" t="str">
        <f>VLOOKUP(A:A,[1]Перечень_ПП!$A:$X,20,0)</f>
        <v>Белгородская область, Валуйский район, расположен на 28 км. автодороги Валуйки-Купянск, на юго-западной окраине с.Логачевка</v>
      </c>
      <c r="Y163" s="14" t="str">
        <f>VLOOKUP(A:A,[2]ДОРОГИ!$A:$BX,24,0)</f>
        <v>межмуниципальная</v>
      </c>
      <c r="Z163" s="14" t="str">
        <f>VLOOKUP(A:A,[2]ДОРОГИ!$A:$BX,25,0)</f>
        <v>14.ОП.МЗ.К-33 Валуйки-Уразово-Логачевка</v>
      </c>
      <c r="AA163" s="16" t="str">
        <f>VLOOKUP($A:$A,'[3]данные ру Грузы'!$A:$CC,10,0)</f>
        <v>Группа С</v>
      </c>
      <c r="AB163" s="16">
        <f>VLOOKUP($A:$A,'[3]данные ру Грузы'!$A:$CC,11,0)</f>
        <v>285</v>
      </c>
      <c r="AC163" s="16" t="str">
        <f>VLOOKUP($A:$A,'[3]данные ру Грузы'!$A:$CC,13,0)</f>
        <v>Сухопутный</v>
      </c>
      <c r="AD163" s="16" t="str">
        <f>VLOOKUP($A:$A,'[3]данные ру Грузы'!$A:$CC,12,0)</f>
        <v>Западный</v>
      </c>
      <c r="AE163" s="16">
        <f>VLOOKUP(A:A,[2]Данные_УА!$A:$BF,37,0)</f>
        <v>0</v>
      </c>
      <c r="AF163" s="16">
        <f>VLOOKUP(A:A,[2]Данные_УА!$A:$BF,41,0)</f>
        <v>0</v>
      </c>
      <c r="AG163" s="16">
        <f>VLOOKUP(A:A,[2]Данные_УА!$A:$BF,45,0)</f>
        <v>0</v>
      </c>
      <c r="AH163" s="16">
        <f>VLOOKUP(A:A,[2]Данные_УА!$A:$BF,49,0)</f>
        <v>0</v>
      </c>
      <c r="AI163" s="16">
        <f>VLOOKUP(A:A,[2]Данные_УА!$A:$BF,53,0)</f>
        <v>0</v>
      </c>
      <c r="AJ163" s="16">
        <f>VLOOKUP(A:A,[2]Данные_УА!$A:$BF,57,0)</f>
        <v>0</v>
      </c>
      <c r="AK163" s="17">
        <f>VLOOKUP(A:A,[2]Данные_УА!$A:$BF,38,0)</f>
        <v>0</v>
      </c>
      <c r="AL163" s="17">
        <f>VLOOKUP(A:A,[2]Данные_УА!$A:$BF,42,0)</f>
        <v>0</v>
      </c>
      <c r="AM163" s="17">
        <f>VLOOKUP(A:A,[2]Данные_УА!$A:$BF,46,0)</f>
        <v>0</v>
      </c>
      <c r="AN163" s="17">
        <f>VLOOKUP(A:A,[2]Данные_УА!$A:$BF,50,0)</f>
        <v>0</v>
      </c>
      <c r="AO163" s="17">
        <f>VLOOKUP(A:A,[2]Данные_УА!$A:$BF,54,0)</f>
        <v>0</v>
      </c>
      <c r="AP163" s="18">
        <f>VLOOKUP(A:A,[2]Данные_УА!$A:$BF,58,0)</f>
        <v>0</v>
      </c>
      <c r="AQ163" s="19">
        <f>VLOOKUP($A:$A,'[3]данные ру ТС'!$A:$CZ,22,0)</f>
        <v>17</v>
      </c>
      <c r="AR163" s="19">
        <f>VLOOKUP($A:$A,'[3]данные ру ТС'!$A:$CZ,27,0)</f>
        <v>9</v>
      </c>
      <c r="AS163" s="19">
        <f>VLOOKUP($A:$A,'[3]данные ру ТС'!$A:$CZ,32,0)</f>
        <v>55058</v>
      </c>
      <c r="AT163" s="19">
        <f>VLOOKUP($A:$A,'[3]данные ру ТС'!$A:$CZ,33,0)</f>
        <v>55084</v>
      </c>
      <c r="AU163" s="19">
        <f>VLOOKUP($A:$A,'[3]данные ру ТС'!$A:$CZ,38,0)</f>
        <v>120</v>
      </c>
      <c r="AV163" s="19">
        <f>VLOOKUP($A:$A,'[3]данные ру ТС'!$A:$CZ,43,0)</f>
        <v>28</v>
      </c>
      <c r="AW163" s="19">
        <f>VLOOKUP($A:$A,'[3]данные ру ТС'!$A:$CZ,48,0)</f>
        <v>55701</v>
      </c>
      <c r="AX163" s="19">
        <f>VLOOKUP($A:$A,'[3]данные ру ТС'!$A:$CZ,49,0)</f>
        <v>55849</v>
      </c>
      <c r="AY163" s="19">
        <f>VLOOKUP($A:$A,'[3]данные ру ТС'!$A:$CZ,54,0)</f>
        <v>798</v>
      </c>
      <c r="AZ163" s="19">
        <f>VLOOKUP($A:$A,'[3]данные ру ТС'!$A:$CZ,59,0)</f>
        <v>70</v>
      </c>
      <c r="BA163" s="19">
        <f>VLOOKUP($A:$A,'[3]данные ру ТС'!$A:$CZ,64,0)</f>
        <v>55648</v>
      </c>
      <c r="BB163" s="19">
        <f>VLOOKUP($A:$A,'[3]данные ру ТС'!$A:$CZ,65,0)</f>
        <v>56516</v>
      </c>
      <c r="BC163" s="19">
        <f>VLOOKUP($A:$A,'[3]данные ру ТС'!$A:$CZ,78,0)</f>
        <v>161</v>
      </c>
      <c r="BD163" s="19">
        <f>VLOOKUP($A:$A,'[3]данные ру ТС'!$A:$CZ,83,0)</f>
        <v>72</v>
      </c>
      <c r="BE163" s="19">
        <f>VLOOKUP($A:$A,'[3]данные ру ТС'!$A:$CZ,88,0)</f>
        <v>8745</v>
      </c>
      <c r="BF163" s="19">
        <f>VLOOKUP($A:$A,'[3]данные ру ТС'!$A:$CZ,89,0)</f>
        <v>8978</v>
      </c>
      <c r="BG163" s="19">
        <f>VLOOKUP($A:$A,'[3]данные ру ТС'!$A:$FD,126,0)</f>
        <v>0</v>
      </c>
      <c r="BH163" s="19">
        <f>VLOOKUP($A:$A,'[3]данные ру ТС'!$A:$FD,127,0)</f>
        <v>0</v>
      </c>
      <c r="BI163" s="19">
        <f>VLOOKUP($A:$A,'[3]данные ру ТС'!$A:$FD,128,0)</f>
        <v>0</v>
      </c>
      <c r="BJ163" s="19">
        <f>VLOOKUP($A:$A,'[3]данные ру ТС'!$A:$FD,129,0)</f>
        <v>0</v>
      </c>
      <c r="BK163" s="19">
        <f>VLOOKUP($A:$A,'[3]данные ру ТС'!$A:$FD,142,0)</f>
        <v>14257</v>
      </c>
      <c r="BL163" s="19">
        <f>VLOOKUP($A:$A,'[3]данные ру ТС'!$A:$FD,155,0)</f>
        <v>78</v>
      </c>
      <c r="BM163" s="19">
        <f>VLOOKUP($A:$A,'[3]данные ру ТС'!$A:$FW,168,0)</f>
        <v>31704</v>
      </c>
      <c r="BN163" s="19">
        <f>Таблица2[[#This Row],[ЛТС 2022 (факт)]]+Таблица2[[#This Row],[ПТС 2022 (факт)]]+Таблица2[[#This Row],[ГТС 2022 (факт)]]</f>
        <v>46039</v>
      </c>
      <c r="BO163" s="20">
        <f>VLOOKUP($A:$A,'[3]данные ру ФЛ'!$A:$DL,27,0)</f>
        <v>207717</v>
      </c>
      <c r="BP163" s="20">
        <f>VLOOKUP($A:$A,'[3]данные ру ФЛ'!$A:$DL,40,0)</f>
        <v>193598</v>
      </c>
      <c r="BQ163" s="20">
        <f>VLOOKUP($A:$A,'[3]данные ру ФЛ'!$A:$DL,53,0)</f>
        <v>199612</v>
      </c>
      <c r="BR163" s="20">
        <f>VLOOKUP($A:$A,'[3]данные ру ФЛ'!$A:$DL,74,0)</f>
        <v>34896</v>
      </c>
      <c r="BS163" s="20">
        <f>VLOOKUP($A:$A,'[3]данные ру ФЛ'!$A:$DL,95,0)</f>
        <v>0</v>
      </c>
      <c r="BT163" s="20">
        <f>VLOOKUP($A:$A,'[3]данные ру ФЛ'!$A:$DL,116,0)</f>
        <v>145018</v>
      </c>
      <c r="BU163" s="21">
        <f>VLOOKUP($A:$A,'[3]данные ру Грузы'!$A:$CR,31,0)</f>
        <v>0.5</v>
      </c>
      <c r="BV163" s="21">
        <f>VLOOKUP($A:$A,'[3]данные ру Грузы'!$A:$CR,44,0)</f>
        <v>248.9</v>
      </c>
      <c r="BW163" s="21">
        <f>VLOOKUP($A:$A,'[3]данные ру Грузы'!$A:$CR,57,0)</f>
        <v>34.650000000000006</v>
      </c>
      <c r="BX163" s="21">
        <f>VLOOKUP($A:$A,'[3]данные ру Грузы'!$A:$CR,70,0)</f>
        <v>0</v>
      </c>
      <c r="BY163" s="21">
        <f>VLOOKUP($A:$A,'[3]данные ру Грузы'!$A:$CR,83,0)</f>
        <v>0</v>
      </c>
      <c r="BZ163" s="21">
        <f>VLOOKUP($A:$A,'[3]данные ру Грузы'!$A:$CR,96,0)</f>
        <v>3429.2</v>
      </c>
      <c r="CA163" s="22" t="str">
        <f>VLOOKUP(A:A,[2]Данные_УА!$A:$BO,60,0)</f>
        <v>да</v>
      </c>
      <c r="CB163" s="23" t="str">
        <f>VLOOKUP(A:A,[2]Данные_УА!$A:$BO,61,0)</f>
        <v>да</v>
      </c>
      <c r="CC163" s="23" t="str">
        <f>VLOOKUP(A:A,[2]Данные_УА!$A:$BO,62,0)</f>
        <v>да</v>
      </c>
      <c r="CD163" s="23" t="str">
        <f>VLOOKUP(A:A,[2]Данные_УА!$A:$BO,63,0)</f>
        <v>да</v>
      </c>
      <c r="CE163" s="23" t="str">
        <f>VLOOKUP(A:A,[2]Данные_УА!$A:$BO,64,0)</f>
        <v>да</v>
      </c>
      <c r="CF163" s="23" t="str">
        <f>VLOOKUP(A:A,[2]Данные_УА!$A:$BO,65,0)</f>
        <v>да</v>
      </c>
    </row>
    <row r="164" spans="1:84" s="12" customFormat="1" ht="11.25" x14ac:dyDescent="0.2">
      <c r="A164" s="27" t="s">
        <v>405</v>
      </c>
      <c r="B164" s="12" t="str">
        <f>VLOOKUP(A:A,[1]Перечень_ПП!$A:$X,3,0)</f>
        <v>Брянский</v>
      </c>
      <c r="C164" s="13" t="str">
        <f>VLOOKUP(A:A,[1]Перечень_ПП!$A:$X,4,0)</f>
        <v>ЖДПП</v>
      </c>
      <c r="D164" s="13" t="str">
        <f>VLOOKUP(A:A,[1]Перечень_ПП!$A:$X,5,0)</f>
        <v>ЖДПП</v>
      </c>
      <c r="E164" s="12" t="str">
        <f>VLOOKUP(A:A,[1]Перечень_ПП!$A:$X,6,0)</f>
        <v>Локоть</v>
      </c>
      <c r="F164" s="12" t="str">
        <f>VLOOKUP(A:A,[1]Перечень_ПП!$A:$X,23,0)</f>
        <v>установлен</v>
      </c>
      <c r="G164" s="13" t="str">
        <f>VLOOKUP(A:A,[1]Перечень_ПП!$A:$X,21,0)</f>
        <v>нет</v>
      </c>
      <c r="H164" s="13" t="s">
        <v>524</v>
      </c>
      <c r="I164" s="14" t="str">
        <f>VLOOKUP(A:A,[1]Перечень_ПП!$A:$X,22,0)</f>
        <v>Пункт пропуска не обустраивался в связи с отсутствиием железнодорожного сообщения</v>
      </c>
      <c r="J164" s="15" t="str">
        <f>VLOOKUP(A:A,[2]Данные_УА!$A:$BF,24,0)</f>
        <v>не определен</v>
      </c>
      <c r="K164" s="13" t="str">
        <f>VLOOKUP(A:A,[1]Перечень_ПП!$A:$X,7,0)</f>
        <v>железнодорожный</v>
      </c>
      <c r="L164" s="13" t="str">
        <f>VLOOKUP(A:A,[1]Перечень_ПП!$A:$X,8,0)</f>
        <v>не определен</v>
      </c>
      <c r="M164" s="13" t="str">
        <f>VLOOKUP(A:A,[1]Перечень_ПП!$A:$X,9,0)</f>
        <v>не определен</v>
      </c>
      <c r="N164" s="13" t="str">
        <f>VLOOKUP(A:A,[1]Перечень_ПП!$A:$X,10,0)</f>
        <v>не определен</v>
      </c>
      <c r="O164" s="13" t="str">
        <f>VLOOKUP(A:A,[1]Перечень_ПП!$A:$X,11,0)</f>
        <v>двусторонний</v>
      </c>
      <c r="P164" s="13" t="str">
        <f>VLOOKUP(A:A,[1]Перечень_ПП!$A:$X,12,0)</f>
        <v>не определен</v>
      </c>
      <c r="Q164" s="13" t="str">
        <f>VLOOKUP(A:A,[1]Перечень_ПП!$A:$X,13,0)</f>
        <v>нет</v>
      </c>
      <c r="R164" s="13" t="str">
        <f>VLOOKUP(A:A,[1]Перечень_ПП!$A:$X,14,0)</f>
        <v>нет</v>
      </c>
      <c r="S164" s="13" t="str">
        <f>VLOOKUP(A:A,[1]Перечень_ПП!$A:$X,15,0)</f>
        <v>нет</v>
      </c>
      <c r="T164" s="13" t="str">
        <f>VLOOKUP(A:A,[1]Перечень_ПП!$A:$X,16,0)</f>
        <v>Украина</v>
      </c>
      <c r="U164" s="12" t="str">
        <f>VLOOKUP(A:A,[1]Перечень_ПП!$A:$X,17,0)</f>
        <v>Эсмань</v>
      </c>
      <c r="V164" s="13" t="str">
        <f>VLOOKUP(A:A,[1]Перечень_ПП!$A:$X,18,0)</f>
        <v>ЦФО</v>
      </c>
      <c r="W164" s="12" t="str">
        <f>VLOOKUP(A:A,[1]Перечень_ПП!$A:$X,19,0)</f>
        <v>Курская область</v>
      </c>
      <c r="X164" s="14" t="str">
        <f>VLOOKUP(A:A,[1]Перечень_ПП!$A:$X,20,0)</f>
        <v>не определен</v>
      </c>
      <c r="Y164" s="14">
        <f>VLOOKUP(A:A,[2]ДОРОГИ!$A:$BX,24,0)</f>
        <v>0</v>
      </c>
      <c r="Z164" s="14">
        <f>VLOOKUP(A:A,[2]ДОРОГИ!$A:$BX,25,0)</f>
        <v>0</v>
      </c>
      <c r="AA164" s="16" t="str">
        <f>VLOOKUP($A:$A,'[3]данные ру Грузы'!$A:$CC,10,0)</f>
        <v>не определена</v>
      </c>
      <c r="AB164" s="16">
        <f>VLOOKUP($A:$A,'[3]данные ру Грузы'!$A:$CC,11,0)</f>
        <v>358</v>
      </c>
      <c r="AC164" s="16" t="str">
        <f>VLOOKUP($A:$A,'[3]данные ру Грузы'!$A:$CC,13,0)</f>
        <v>Сухопутный</v>
      </c>
      <c r="AD164" s="16" t="str">
        <f>VLOOKUP($A:$A,'[3]данные ру Грузы'!$A:$CC,12,0)</f>
        <v>Западный</v>
      </c>
      <c r="AE164" s="16">
        <f>VLOOKUP(A:A,[2]Данные_УА!$A:$BF,37,0)</f>
        <v>0</v>
      </c>
      <c r="AF164" s="16">
        <f>VLOOKUP(A:A,[2]Данные_УА!$A:$BF,41,0)</f>
        <v>0</v>
      </c>
      <c r="AG164" s="16">
        <f>VLOOKUP(A:A,[2]Данные_УА!$A:$BF,45,0)</f>
        <v>0</v>
      </c>
      <c r="AH164" s="16">
        <f>VLOOKUP(A:A,[2]Данные_УА!$A:$BF,49,0)</f>
        <v>0</v>
      </c>
      <c r="AI164" s="16">
        <f>VLOOKUP(A:A,[2]Данные_УА!$A:$BF,53,0)</f>
        <v>0</v>
      </c>
      <c r="AJ164" s="16">
        <f>VLOOKUP(A:A,[2]Данные_УА!$A:$BF,57,0)</f>
        <v>0</v>
      </c>
      <c r="AK164" s="17">
        <f>VLOOKUP(A:A,[2]Данные_УА!$A:$BF,38,0)</f>
        <v>0</v>
      </c>
      <c r="AL164" s="17">
        <f>VLOOKUP(A:A,[2]Данные_УА!$A:$BF,42,0)</f>
        <v>0</v>
      </c>
      <c r="AM164" s="17">
        <f>VLOOKUP(A:A,[2]Данные_УА!$A:$BF,46,0)</f>
        <v>0</v>
      </c>
      <c r="AN164" s="17">
        <f>VLOOKUP(A:A,[2]Данные_УА!$A:$BF,50,0)</f>
        <v>0</v>
      </c>
      <c r="AO164" s="17">
        <f>VLOOKUP(A:A,[2]Данные_УА!$A:$BF,54,0)</f>
        <v>0</v>
      </c>
      <c r="AP164" s="18">
        <f>VLOOKUP(A:A,[2]Данные_УА!$A:$BF,58,0)</f>
        <v>0</v>
      </c>
      <c r="AQ164" s="19">
        <f>VLOOKUP($A:$A,'[3]данные ру ТС'!$A:$CZ,22,0)</f>
        <v>0</v>
      </c>
      <c r="AR164" s="19">
        <f>VLOOKUP($A:$A,'[3]данные ру ТС'!$A:$CZ,27,0)</f>
        <v>0</v>
      </c>
      <c r="AS164" s="19">
        <f>VLOOKUP($A:$A,'[3]данные ру ТС'!$A:$CZ,32,0)</f>
        <v>0</v>
      </c>
      <c r="AT164" s="19">
        <f>VLOOKUP($A:$A,'[3]данные ру ТС'!$A:$CZ,33,0)</f>
        <v>0</v>
      </c>
      <c r="AU164" s="19">
        <f>VLOOKUP($A:$A,'[3]данные ру ТС'!$A:$CZ,38,0)</f>
        <v>0</v>
      </c>
      <c r="AV164" s="19">
        <f>VLOOKUP($A:$A,'[3]данные ру ТС'!$A:$CZ,43,0)</f>
        <v>0</v>
      </c>
      <c r="AW164" s="19">
        <f>VLOOKUP($A:$A,'[3]данные ру ТС'!$A:$CZ,48,0)</f>
        <v>0</v>
      </c>
      <c r="AX164" s="19">
        <f>VLOOKUP($A:$A,'[3]данные ру ТС'!$A:$CZ,49,0)</f>
        <v>0</v>
      </c>
      <c r="AY164" s="19">
        <f>VLOOKUP($A:$A,'[3]данные ру ТС'!$A:$CZ,54,0)</f>
        <v>0</v>
      </c>
      <c r="AZ164" s="19">
        <f>VLOOKUP($A:$A,'[3]данные ру ТС'!$A:$CZ,59,0)</f>
        <v>0</v>
      </c>
      <c r="BA164" s="19">
        <f>VLOOKUP($A:$A,'[3]данные ру ТС'!$A:$CZ,64,0)</f>
        <v>0</v>
      </c>
      <c r="BB164" s="19">
        <f>VLOOKUP($A:$A,'[3]данные ру ТС'!$A:$CZ,65,0)</f>
        <v>0</v>
      </c>
      <c r="BC164" s="19">
        <f>VLOOKUP($A:$A,'[3]данные ру ТС'!$A:$CZ,78,0)</f>
        <v>0</v>
      </c>
      <c r="BD164" s="19">
        <f>VLOOKUP($A:$A,'[3]данные ру ТС'!$A:$CZ,83,0)</f>
        <v>0</v>
      </c>
      <c r="BE164" s="19">
        <f>VLOOKUP($A:$A,'[3]данные ру ТС'!$A:$CZ,88,0)</f>
        <v>0</v>
      </c>
      <c r="BF164" s="19">
        <f>VLOOKUP($A:$A,'[3]данные ру ТС'!$A:$CZ,89,0)</f>
        <v>0</v>
      </c>
      <c r="BG164" s="19">
        <f>VLOOKUP($A:$A,'[3]данные ру ТС'!$A:$FD,126,0)</f>
        <v>0</v>
      </c>
      <c r="BH164" s="19">
        <f>VLOOKUP($A:$A,'[3]данные ру ТС'!$A:$FD,127,0)</f>
        <v>0</v>
      </c>
      <c r="BI164" s="19">
        <f>VLOOKUP($A:$A,'[3]данные ру ТС'!$A:$FD,128,0)</f>
        <v>0</v>
      </c>
      <c r="BJ164" s="19">
        <f>VLOOKUP($A:$A,'[3]данные ру ТС'!$A:$FD,129,0)</f>
        <v>0</v>
      </c>
      <c r="BK164" s="19">
        <f>VLOOKUP($A:$A,'[3]данные ру ТС'!$A:$FD,142,0)</f>
        <v>0</v>
      </c>
      <c r="BL164" s="19">
        <f>VLOOKUP($A:$A,'[3]данные ру ТС'!$A:$FD,155,0)</f>
        <v>0</v>
      </c>
      <c r="BM164" s="19">
        <f>VLOOKUP($A:$A,'[3]данные ру ТС'!$A:$FW,168,0)</f>
        <v>0</v>
      </c>
      <c r="BN164" s="19">
        <f>Таблица2[[#This Row],[ЛТС 2022 (факт)]]+Таблица2[[#This Row],[ПТС 2022 (факт)]]+Таблица2[[#This Row],[ГТС 2022 (факт)]]</f>
        <v>0</v>
      </c>
      <c r="BO164" s="20">
        <f>VLOOKUP($A:$A,'[3]данные ру ФЛ'!$A:$DL,27,0)</f>
        <v>0</v>
      </c>
      <c r="BP164" s="20">
        <f>VLOOKUP($A:$A,'[3]данные ру ФЛ'!$A:$DL,40,0)</f>
        <v>0</v>
      </c>
      <c r="BQ164" s="20">
        <f>VLOOKUP($A:$A,'[3]данные ру ФЛ'!$A:$DL,53,0)</f>
        <v>0</v>
      </c>
      <c r="BR164" s="20">
        <f>VLOOKUP($A:$A,'[3]данные ру ФЛ'!$A:$DL,74,0)</f>
        <v>0</v>
      </c>
      <c r="BS164" s="20">
        <f>VLOOKUP($A:$A,'[3]данные ру ФЛ'!$A:$DL,95,0)</f>
        <v>0</v>
      </c>
      <c r="BT164" s="20">
        <f>VLOOKUP($A:$A,'[3]данные ру ФЛ'!$A:$DL,116,0)</f>
        <v>0</v>
      </c>
      <c r="BU164" s="21">
        <f>VLOOKUP($A:$A,'[3]данные ру Грузы'!$A:$CR,31,0)</f>
        <v>0</v>
      </c>
      <c r="BV164" s="21">
        <f>VLOOKUP($A:$A,'[3]данные ру Грузы'!$A:$CR,44,0)</f>
        <v>0</v>
      </c>
      <c r="BW164" s="21">
        <f>VLOOKUP($A:$A,'[3]данные ру Грузы'!$A:$CR,57,0)</f>
        <v>0</v>
      </c>
      <c r="BX164" s="21">
        <f>VLOOKUP($A:$A,'[3]данные ру Грузы'!$A:$CR,70,0)</f>
        <v>0</v>
      </c>
      <c r="BY164" s="21">
        <f>VLOOKUP($A:$A,'[3]данные ру Грузы'!$A:$CR,83,0)</f>
        <v>0</v>
      </c>
      <c r="BZ164" s="21">
        <f>VLOOKUP($A:$A,'[3]данные ру Грузы'!$A:$CR,96,0)</f>
        <v>0</v>
      </c>
      <c r="CA164" s="22" t="str">
        <f>VLOOKUP(A:A,[2]Данные_УА!$A:$BO,60,0)</f>
        <v>нет</v>
      </c>
      <c r="CB164" s="23" t="str">
        <f>VLOOKUP(A:A,[2]Данные_УА!$A:$BO,61,0)</f>
        <v>нет</v>
      </c>
      <c r="CC164" s="23" t="str">
        <f>VLOOKUP(A:A,[2]Данные_УА!$A:$BO,62,0)</f>
        <v>нет</v>
      </c>
      <c r="CD164" s="23" t="str">
        <f>VLOOKUP(A:A,[2]Данные_УА!$A:$BO,63,0)</f>
        <v>нет</v>
      </c>
      <c r="CE164" s="23" t="str">
        <f>VLOOKUP(A:A,[2]Данные_УА!$A:$BO,64,0)</f>
        <v>нет</v>
      </c>
      <c r="CF164" s="23" t="str">
        <f>VLOOKUP(A:A,[2]Данные_УА!$A:$BO,65,0)</f>
        <v>нет</v>
      </c>
    </row>
    <row r="165" spans="1:84" s="12" customFormat="1" ht="11.25" x14ac:dyDescent="0.2">
      <c r="A165" s="12" t="s">
        <v>175</v>
      </c>
      <c r="B165" s="12" t="str">
        <f>VLOOKUP(A:A,[1]Перечень_ПП!$A:$X,3,0)</f>
        <v>Новосибирский</v>
      </c>
      <c r="C165" s="13" t="str">
        <f>VLOOKUP(A:A,[1]Перечень_ПП!$A:$X,4,0)</f>
        <v>ЖДПП</v>
      </c>
      <c r="D165" s="13" t="str">
        <f>VLOOKUP(A:A,[1]Перечень_ПП!$A:$X,5,0)</f>
        <v>ЖДПП</v>
      </c>
      <c r="E165" s="12" t="str">
        <f>VLOOKUP(A:A,[1]Перечень_ПП!$A:$X,6,0)</f>
        <v>Локоть</v>
      </c>
      <c r="F165" s="12" t="str">
        <f>VLOOKUP(A:A,[1]Перечень_ПП!$A:$X,23,0)</f>
        <v>установлен</v>
      </c>
      <c r="G165" s="13" t="str">
        <f>VLOOKUP(A:A,[1]Перечень_ПП!$A:$X,21,0)</f>
        <v>да</v>
      </c>
      <c r="H165" s="13" t="s">
        <v>524</v>
      </c>
      <c r="I165" s="14" t="str">
        <f>VLOOKUP(A:A,[1]Перечень_ПП!$A:$X,22,0)</f>
        <v>функционирует</v>
      </c>
      <c r="J165" s="15" t="str">
        <f>VLOOKUP(A:A,[2]Данные_УА!$A:$BF,24,0)</f>
        <v>круглосуточно</v>
      </c>
      <c r="K165" s="13" t="str">
        <f>VLOOKUP(A:A,[1]Перечень_ПП!$A:$X,7,0)</f>
        <v>железнодорожный</v>
      </c>
      <c r="L165" s="13" t="str">
        <f>VLOOKUP(A:A,[1]Перечень_ПП!$A:$X,8,0)</f>
        <v>не определен</v>
      </c>
      <c r="M165" s="13" t="str">
        <f>VLOOKUP(A:A,[1]Перечень_ПП!$A:$X,9,0)</f>
        <v>грузо-пассажирский</v>
      </c>
      <c r="N165" s="13" t="str">
        <f>VLOOKUP(A:A,[1]Перечень_ПП!$A:$X,10,0)</f>
        <v>постоянный</v>
      </c>
      <c r="O165" s="13" t="str">
        <f>VLOOKUP(A:A,[1]Перечень_ПП!$A:$X,11,0)</f>
        <v>многосторонний</v>
      </c>
      <c r="P165" s="13" t="str">
        <f>VLOOKUP(A:A,[1]Перечень_ПП!$A:$X,12,0)</f>
        <v>не определен</v>
      </c>
      <c r="Q165" s="13" t="str">
        <f>VLOOKUP(A:A,[1]Перечень_ПП!$A:$X,13,0)</f>
        <v>нет</v>
      </c>
      <c r="R165" s="13" t="str">
        <f>VLOOKUP(A:A,[1]Перечень_ПП!$A:$X,14,0)</f>
        <v>нет</v>
      </c>
      <c r="S165" s="13" t="str">
        <f>VLOOKUP(A:A,[1]Перечень_ПП!$A:$X,15,0)</f>
        <v>нет</v>
      </c>
      <c r="T165" s="13" t="str">
        <f>VLOOKUP(A:A,[1]Перечень_ПП!$A:$X,16,0)</f>
        <v>Республика Казахстан</v>
      </c>
      <c r="U165" s="12" t="str">
        <f>VLOOKUP(A:A,[1]Перечень_ПП!$A:$X,17,0)</f>
        <v>Ауыл</v>
      </c>
      <c r="V165" s="13" t="str">
        <f>VLOOKUP(A:A,[1]Перечень_ПП!$A:$X,18,0)</f>
        <v>СФО</v>
      </c>
      <c r="W165" s="12" t="str">
        <f>VLOOKUP(A:A,[1]Перечень_ПП!$A:$X,19,0)</f>
        <v>Алтайский край</v>
      </c>
      <c r="X165" s="14" t="str">
        <f>VLOOKUP(A:A,[1]Перечень_ПП!$A:$X,20,0)</f>
        <v>Алтайский край, Рубцовский район, ст. Локоть, село Веселоярск, ул. Зимы, 134</v>
      </c>
      <c r="Y165" s="14">
        <f>VLOOKUP(A:A,[2]ДОРОГИ!$A:$BX,24,0)</f>
        <v>0</v>
      </c>
      <c r="Z165" s="14">
        <f>VLOOKUP(A:A,[2]ДОРОГИ!$A:$BX,25,0)</f>
        <v>0</v>
      </c>
      <c r="AA165" s="16" t="str">
        <f>VLOOKUP($A:$A,'[3]данные ру Грузы'!$A:$CC,10,0)</f>
        <v>Группа В</v>
      </c>
      <c r="AB165" s="16">
        <f>VLOOKUP($A:$A,'[3]данные ру Грузы'!$A:$CC,11,0)</f>
        <v>189</v>
      </c>
      <c r="AC165" s="16" t="str">
        <f>VLOOKUP($A:$A,'[3]данные ру Грузы'!$A:$CC,13,0)</f>
        <v>Не является признаком отнесения к МТК</v>
      </c>
      <c r="AD165" s="16" t="str">
        <f>VLOOKUP($A:$A,'[3]данные ру Грузы'!$A:$CC,12,0)</f>
        <v>Не является признаком отнесения к МТК</v>
      </c>
      <c r="AE165" s="16">
        <f>VLOOKUP(A:A,[2]Данные_УА!$A:$BF,37,0)</f>
        <v>0</v>
      </c>
      <c r="AF165" s="16">
        <f>VLOOKUP(A:A,[2]Данные_УА!$A:$BF,41,0)</f>
        <v>0</v>
      </c>
      <c r="AG165" s="16">
        <f>VLOOKUP(A:A,[2]Данные_УА!$A:$BF,45,0)</f>
        <v>0</v>
      </c>
      <c r="AH165" s="16">
        <f>VLOOKUP(A:A,[2]Данные_УА!$A:$BF,49,0)</f>
        <v>0</v>
      </c>
      <c r="AI165" s="16">
        <f>VLOOKUP(A:A,[2]Данные_УА!$A:$BF,53,0)</f>
        <v>960</v>
      </c>
      <c r="AJ165" s="16">
        <f>VLOOKUP(A:A,[2]Данные_УА!$A:$BF,57,0)</f>
        <v>0</v>
      </c>
      <c r="AK165" s="17">
        <f>VLOOKUP(A:A,[2]Данные_УА!$A:$BF,38,0)</f>
        <v>0</v>
      </c>
      <c r="AL165" s="17">
        <f>VLOOKUP(A:A,[2]Данные_УА!$A:$BF,42,0)</f>
        <v>0</v>
      </c>
      <c r="AM165" s="17">
        <f>VLOOKUP(A:A,[2]Данные_УА!$A:$BF,46,0)</f>
        <v>0</v>
      </c>
      <c r="AN165" s="17">
        <f>VLOOKUP(A:A,[2]Данные_УА!$A:$BF,50,0)</f>
        <v>0</v>
      </c>
      <c r="AO165" s="17">
        <f>VLOOKUP(A:A,[2]Данные_УА!$A:$BF,54,0)</f>
        <v>350400</v>
      </c>
      <c r="AP165" s="18">
        <f>VLOOKUP(A:A,[2]Данные_УА!$A:$BF,58,0)</f>
        <v>0</v>
      </c>
      <c r="AQ165" s="19">
        <f>VLOOKUP($A:$A,'[3]данные ру ТС'!$A:$CZ,22,0)</f>
        <v>3025</v>
      </c>
      <c r="AR165" s="19">
        <f>VLOOKUP($A:$A,'[3]данные ру ТС'!$A:$CZ,27,0)</f>
        <v>574</v>
      </c>
      <c r="AS165" s="19">
        <f>VLOOKUP($A:$A,'[3]данные ру ТС'!$A:$CZ,32,0)</f>
        <v>0</v>
      </c>
      <c r="AT165" s="19">
        <f>VLOOKUP($A:$A,'[3]данные ру ТС'!$A:$CZ,33,0)</f>
        <v>3599</v>
      </c>
      <c r="AU165" s="19">
        <f>VLOOKUP($A:$A,'[3]данные ру ТС'!$A:$CZ,38,0)</f>
        <v>2889</v>
      </c>
      <c r="AV165" s="19">
        <f>VLOOKUP($A:$A,'[3]данные ру ТС'!$A:$CZ,43,0)</f>
        <v>551</v>
      </c>
      <c r="AW165" s="19">
        <f>VLOOKUP($A:$A,'[3]данные ру ТС'!$A:$CZ,48,0)</f>
        <v>0</v>
      </c>
      <c r="AX165" s="19">
        <f>VLOOKUP($A:$A,'[3]данные ру ТС'!$A:$CZ,49,0)</f>
        <v>3440</v>
      </c>
      <c r="AY165" s="19">
        <f>VLOOKUP($A:$A,'[3]данные ру ТС'!$A:$CZ,54,0)</f>
        <v>2092</v>
      </c>
      <c r="AZ165" s="19">
        <f>VLOOKUP($A:$A,'[3]данные ру ТС'!$A:$CZ,59,0)</f>
        <v>501</v>
      </c>
      <c r="BA165" s="19">
        <f>VLOOKUP($A:$A,'[3]данные ру ТС'!$A:$CZ,64,0)</f>
        <v>0</v>
      </c>
      <c r="BB165" s="19">
        <f>VLOOKUP($A:$A,'[3]данные ру ТС'!$A:$CZ,65,0)</f>
        <v>2593</v>
      </c>
      <c r="BC165" s="19">
        <f>VLOOKUP($A:$A,'[3]данные ру ТС'!$A:$CZ,78,0)</f>
        <v>2606</v>
      </c>
      <c r="BD165" s="19">
        <f>VLOOKUP($A:$A,'[3]данные ру ТС'!$A:$CZ,83,0)</f>
        <v>117</v>
      </c>
      <c r="BE165" s="19">
        <f>VLOOKUP($A:$A,'[3]данные ру ТС'!$A:$CZ,88,0)</f>
        <v>0</v>
      </c>
      <c r="BF165" s="19">
        <f>VLOOKUP($A:$A,'[3]данные ру ТС'!$A:$CZ,89,0)</f>
        <v>2723</v>
      </c>
      <c r="BG165" s="19">
        <f>VLOOKUP($A:$A,'[3]данные ру ТС'!$A:$FD,126,0)</f>
        <v>4371</v>
      </c>
      <c r="BH165" s="19">
        <f>VLOOKUP($A:$A,'[3]данные ру ТС'!$A:$FD,127,0)</f>
        <v>2</v>
      </c>
      <c r="BI165" s="19">
        <f>VLOOKUP($A:$A,'[3]данные ру ТС'!$A:$FD,128,0)</f>
        <v>0</v>
      </c>
      <c r="BJ165" s="19">
        <f>VLOOKUP($A:$A,'[3]данные ру ТС'!$A:$FD,129,0)</f>
        <v>4373</v>
      </c>
      <c r="BK165" s="19">
        <f>VLOOKUP($A:$A,'[3]данные ру ТС'!$A:$FD,142,0)</f>
        <v>4043</v>
      </c>
      <c r="BL165" s="19">
        <f>VLOOKUP($A:$A,'[3]данные ру ТС'!$A:$FD,155,0)</f>
        <v>66</v>
      </c>
      <c r="BM165" s="19">
        <f>VLOOKUP($A:$A,'[3]данные ру ТС'!$A:$FW,168,0)</f>
        <v>0</v>
      </c>
      <c r="BN165" s="19">
        <f>Таблица2[[#This Row],[ЛТС 2022 (факт)]]+Таблица2[[#This Row],[ПТС 2022 (факт)]]+Таблица2[[#This Row],[ГТС 2022 (факт)]]</f>
        <v>4109</v>
      </c>
      <c r="BO165" s="20">
        <f>VLOOKUP($A:$A,'[3]данные ру ФЛ'!$A:$DL,27,0)</f>
        <v>219977</v>
      </c>
      <c r="BP165" s="20">
        <f>VLOOKUP($A:$A,'[3]данные ру ФЛ'!$A:$DL,40,0)</f>
        <v>213561</v>
      </c>
      <c r="BQ165" s="20">
        <f>VLOOKUP($A:$A,'[3]данные ру ФЛ'!$A:$DL,53,0)</f>
        <v>199372</v>
      </c>
      <c r="BR165" s="20">
        <f>VLOOKUP($A:$A,'[3]данные ру ФЛ'!$A:$DL,74,0)</f>
        <v>40395</v>
      </c>
      <c r="BS165" s="20">
        <f>VLOOKUP($A:$A,'[3]данные ру ФЛ'!$A:$DL,95,0)</f>
        <v>11231</v>
      </c>
      <c r="BT165" s="20">
        <f>VLOOKUP($A:$A,'[3]данные ру ФЛ'!$A:$DL,116,0)</f>
        <v>40016</v>
      </c>
      <c r="BU165" s="21">
        <f>VLOOKUP($A:$A,'[3]данные ру Грузы'!$A:$CR,31,0)</f>
        <v>0</v>
      </c>
      <c r="BV165" s="21">
        <f>VLOOKUP($A:$A,'[3]данные ру Грузы'!$A:$CR,44,0)</f>
        <v>0</v>
      </c>
      <c r="BW165" s="21">
        <f>VLOOKUP($A:$A,'[3]данные ру Грузы'!$A:$CR,57,0)</f>
        <v>0</v>
      </c>
      <c r="BX165" s="21">
        <f>VLOOKUP($A:$A,'[3]данные ру Грузы'!$A:$CR,70,0)</f>
        <v>0</v>
      </c>
      <c r="BY165" s="21">
        <f>VLOOKUP($A:$A,'[3]данные ру Грузы'!$A:$CR,83,0)</f>
        <v>0</v>
      </c>
      <c r="BZ165" s="21">
        <f>VLOOKUP($A:$A,'[3]данные ру Грузы'!$A:$CR,96,0)</f>
        <v>0</v>
      </c>
      <c r="CA165" s="22" t="str">
        <f>VLOOKUP(A:A,[2]Данные_УА!$A:$BO,60,0)</f>
        <v>да</v>
      </c>
      <c r="CB165" s="23" t="str">
        <f>VLOOKUP(A:A,[2]Данные_УА!$A:$BO,61,0)</f>
        <v>нет</v>
      </c>
      <c r="CC165" s="23" t="str">
        <f>VLOOKUP(A:A,[2]Данные_УА!$A:$BO,62,0)</f>
        <v>нет</v>
      </c>
      <c r="CD165" s="23" t="str">
        <f>VLOOKUP(A:A,[2]Данные_УА!$A:$BO,63,0)</f>
        <v>нет</v>
      </c>
      <c r="CE165" s="23" t="str">
        <f>VLOOKUP(A:A,[2]Данные_УА!$A:$BO,64,0)</f>
        <v>нет</v>
      </c>
      <c r="CF165" s="23" t="str">
        <f>VLOOKUP(A:A,[2]Данные_УА!$A:$BO,65,0)</f>
        <v>нет</v>
      </c>
    </row>
    <row r="166" spans="1:84" s="12" customFormat="1" ht="11.25" x14ac:dyDescent="0.2">
      <c r="A166" s="12" t="s">
        <v>29</v>
      </c>
      <c r="B166" s="12" t="str">
        <f>VLOOKUP(A:A,[1]Перечень_ПП!$A:$X,3,0)</f>
        <v>Брянский</v>
      </c>
      <c r="C166" s="13" t="str">
        <f>VLOOKUP(A:A,[1]Перечень_ПП!$A:$X,4,0)</f>
        <v>АПП</v>
      </c>
      <c r="D166" s="13" t="str">
        <f>VLOOKUP(A:A,[1]Перечень_ПП!$A:$X,5,0)</f>
        <v>ДАПП</v>
      </c>
      <c r="E166" s="12" t="str">
        <f>VLOOKUP(A:A,[1]Перечень_ПП!$A:$X,6,0)</f>
        <v>Ломаковка</v>
      </c>
      <c r="F166" s="12" t="str">
        <f>VLOOKUP(A:A,[1]Перечень_ПП!$A:$X,23,0)</f>
        <v>установлен</v>
      </c>
      <c r="G166" s="13" t="str">
        <f>VLOOKUP(A:A,[1]Перечень_ПП!$A:$X,21,0)</f>
        <v>да</v>
      </c>
      <c r="H166" s="13" t="s">
        <v>524</v>
      </c>
      <c r="I166" s="14" t="str">
        <f>VLOOKUP(A:A,[1]Перечень_ПП!$A:$X,22,0)</f>
        <v>функционирует</v>
      </c>
      <c r="J166" s="15" t="str">
        <f>VLOOKUP(A:A,[2]Данные_УА!$A:$BF,24,0)</f>
        <v>круглосуточно</v>
      </c>
      <c r="K166" s="13" t="str">
        <f>VLOOKUP(A:A,[1]Перечень_ПП!$A:$X,7,0)</f>
        <v>автомобильный</v>
      </c>
      <c r="L166" s="13" t="str">
        <f>VLOOKUP(A:A,[1]Перечень_ПП!$A:$X,8,0)</f>
        <v>не определен</v>
      </c>
      <c r="M166" s="13" t="str">
        <f>VLOOKUP(A:A,[1]Перечень_ПП!$A:$X,9,0)</f>
        <v>грузо-пассажирский</v>
      </c>
      <c r="N166" s="13" t="str">
        <f>VLOOKUP(A:A,[1]Перечень_ПП!$A:$X,10,0)</f>
        <v>постоянный</v>
      </c>
      <c r="O166" s="13" t="str">
        <f>VLOOKUP(A:A,[1]Перечень_ПП!$A:$X,11,0)</f>
        <v>двусторонний</v>
      </c>
      <c r="P166" s="13" t="str">
        <f>VLOOKUP(A:A,[1]Перечень_ПП!$A:$X,12,0)</f>
        <v>не определен</v>
      </c>
      <c r="Q166" s="13" t="str">
        <f>VLOOKUP(A:A,[1]Перечень_ПП!$A:$X,13,0)</f>
        <v>нет</v>
      </c>
      <c r="R166" s="13" t="str">
        <f>VLOOKUP(A:A,[1]Перечень_ПП!$A:$X,14,0)</f>
        <v>нет</v>
      </c>
      <c r="S166" s="13" t="str">
        <f>VLOOKUP(A:A,[1]Перечень_ПП!$A:$X,15,0)</f>
        <v>нет</v>
      </c>
      <c r="T166" s="13" t="str">
        <f>VLOOKUP(A:A,[1]Перечень_ПП!$A:$X,16,0)</f>
        <v>Украина</v>
      </c>
      <c r="U166" s="12" t="str">
        <f>VLOOKUP(A:A,[1]Перечень_ПП!$A:$X,17,0)</f>
        <v>Николаевка</v>
      </c>
      <c r="V166" s="13" t="str">
        <f>VLOOKUP(A:A,[1]Перечень_ПП!$A:$X,18,0)</f>
        <v>ЦФО</v>
      </c>
      <c r="W166" s="12" t="str">
        <f>VLOOKUP(A:A,[1]Перечень_ПП!$A:$X,19,0)</f>
        <v>Брянская область</v>
      </c>
      <c r="X166" s="14" t="str">
        <f>VLOOKUP(A:A,[1]Перечень_ПП!$A:$X,20,0)</f>
        <v>243273, Брянская область, Стародубский район, с. Ломаковка</v>
      </c>
      <c r="Y166" s="14" t="str">
        <f>VLOOKUP(A:A,[2]ДОРОГИ!$A:$BX,24,0)</f>
        <v>региональная</v>
      </c>
      <c r="Z166" s="14" t="str">
        <f>VLOOKUP(A:A,[2]ДОРОГИ!$A:$BX,25,0)</f>
        <v xml:space="preserve">15 ОП РЗ 15К -2301 Стародуб-Новые Ивайтенки; 15 ОП РЗ 15К -2302 Стародуб-Климово; 15 ОП РЗ 15К -2304  Елионка-Ломаковка; </v>
      </c>
      <c r="AA166" s="16" t="str">
        <f>VLOOKUP($A:$A,'[3]данные ру Грузы'!$A:$CC,10,0)</f>
        <v>Группа С</v>
      </c>
      <c r="AB166" s="16">
        <f>VLOOKUP($A:$A,'[3]данные ру Грузы'!$A:$CC,11,0)</f>
        <v>136</v>
      </c>
      <c r="AC166" s="16" t="str">
        <f>VLOOKUP($A:$A,'[3]данные ру Грузы'!$A:$CC,13,0)</f>
        <v>Сухопутный</v>
      </c>
      <c r="AD166" s="16" t="str">
        <f>VLOOKUP($A:$A,'[3]данные ру Грузы'!$A:$CC,12,0)</f>
        <v>Западный</v>
      </c>
      <c r="AE166" s="16">
        <f>VLOOKUP(A:A,[2]Данные_УА!$A:$BF,37,0)</f>
        <v>0</v>
      </c>
      <c r="AF166" s="16">
        <f>VLOOKUP(A:A,[2]Данные_УА!$A:$BF,41,0)</f>
        <v>0</v>
      </c>
      <c r="AG166" s="16">
        <f>VLOOKUP(A:A,[2]Данные_УА!$A:$BF,45,0)</f>
        <v>0</v>
      </c>
      <c r="AH166" s="16">
        <f>VLOOKUP(A:A,[2]Данные_УА!$A:$BF,49,0)</f>
        <v>0</v>
      </c>
      <c r="AI166" s="16">
        <f>VLOOKUP(A:A,[2]Данные_УА!$A:$BF,53,0)</f>
        <v>0</v>
      </c>
      <c r="AJ166" s="16">
        <f>VLOOKUP(A:A,[2]Данные_УА!$A:$BF,57,0)</f>
        <v>0</v>
      </c>
      <c r="AK166" s="17">
        <f>VLOOKUP(A:A,[2]Данные_УА!$A:$BF,38,0)</f>
        <v>0</v>
      </c>
      <c r="AL166" s="17">
        <f>VLOOKUP(A:A,[2]Данные_УА!$A:$BF,42,0)</f>
        <v>0</v>
      </c>
      <c r="AM166" s="17">
        <f>VLOOKUP(A:A,[2]Данные_УА!$A:$BF,46,0)</f>
        <v>0</v>
      </c>
      <c r="AN166" s="17">
        <f>VLOOKUP(A:A,[2]Данные_УА!$A:$BF,50,0)</f>
        <v>0</v>
      </c>
      <c r="AO166" s="17">
        <f>VLOOKUP(A:A,[2]Данные_УА!$A:$BF,54,0)</f>
        <v>0</v>
      </c>
      <c r="AP166" s="18">
        <f>VLOOKUP(A:A,[2]Данные_УА!$A:$BF,58,0)</f>
        <v>0</v>
      </c>
      <c r="AQ166" s="19">
        <f>VLOOKUP($A:$A,'[3]данные ру ТС'!$A:$CZ,22,0)</f>
        <v>318</v>
      </c>
      <c r="AR166" s="19">
        <f>VLOOKUP($A:$A,'[3]данные ру ТС'!$A:$CZ,27,0)</f>
        <v>171</v>
      </c>
      <c r="AS166" s="19">
        <f>VLOOKUP($A:$A,'[3]данные ру ТС'!$A:$CZ,32,0)</f>
        <v>11488</v>
      </c>
      <c r="AT166" s="19">
        <f>VLOOKUP($A:$A,'[3]данные ру ТС'!$A:$CZ,33,0)</f>
        <v>11977</v>
      </c>
      <c r="AU166" s="19">
        <f>VLOOKUP($A:$A,'[3]данные ру ТС'!$A:$CZ,38,0)</f>
        <v>260</v>
      </c>
      <c r="AV166" s="19">
        <f>VLOOKUP($A:$A,'[3]данные ру ТС'!$A:$CZ,43,0)</f>
        <v>68</v>
      </c>
      <c r="AW166" s="19">
        <f>VLOOKUP($A:$A,'[3]данные ру ТС'!$A:$CZ,48,0)</f>
        <v>9681</v>
      </c>
      <c r="AX166" s="19">
        <f>VLOOKUP($A:$A,'[3]данные ру ТС'!$A:$CZ,49,0)</f>
        <v>10009</v>
      </c>
      <c r="AY166" s="19">
        <f>VLOOKUP($A:$A,'[3]данные ру ТС'!$A:$CZ,54,0)</f>
        <v>342</v>
      </c>
      <c r="AZ166" s="19">
        <f>VLOOKUP($A:$A,'[3]данные ру ТС'!$A:$CZ,59,0)</f>
        <v>2</v>
      </c>
      <c r="BA166" s="19">
        <f>VLOOKUP($A:$A,'[3]данные ру ТС'!$A:$CZ,64,0)</f>
        <v>7897</v>
      </c>
      <c r="BB166" s="19">
        <f>VLOOKUP($A:$A,'[3]данные ру ТС'!$A:$CZ,65,0)</f>
        <v>8241</v>
      </c>
      <c r="BC166" s="19">
        <f>VLOOKUP($A:$A,'[3]данные ру ТС'!$A:$CZ,78,0)</f>
        <v>152</v>
      </c>
      <c r="BD166" s="19">
        <f>VLOOKUP($A:$A,'[3]данные ру ТС'!$A:$CZ,83,0)</f>
        <v>0</v>
      </c>
      <c r="BE166" s="19">
        <f>VLOOKUP($A:$A,'[3]данные ру ТС'!$A:$CZ,88,0)</f>
        <v>1287</v>
      </c>
      <c r="BF166" s="19">
        <f>VLOOKUP($A:$A,'[3]данные ру ТС'!$A:$CZ,89,0)</f>
        <v>1439</v>
      </c>
      <c r="BG166" s="19">
        <f>VLOOKUP($A:$A,'[3]данные ру ТС'!$A:$FD,126,0)</f>
        <v>0</v>
      </c>
      <c r="BH166" s="19">
        <f>VLOOKUP($A:$A,'[3]данные ру ТС'!$A:$FD,127,0)</f>
        <v>0</v>
      </c>
      <c r="BI166" s="19">
        <f>VLOOKUP($A:$A,'[3]данные ру ТС'!$A:$FD,128,0)</f>
        <v>0</v>
      </c>
      <c r="BJ166" s="19">
        <f>VLOOKUP($A:$A,'[3]данные ру ТС'!$A:$FD,129,0)</f>
        <v>0</v>
      </c>
      <c r="BK166" s="19">
        <f>VLOOKUP($A:$A,'[3]данные ру ТС'!$A:$FD,142,0)</f>
        <v>1</v>
      </c>
      <c r="BL166" s="19">
        <f>VLOOKUP($A:$A,'[3]данные ру ТС'!$A:$FD,155,0)</f>
        <v>1</v>
      </c>
      <c r="BM166" s="19">
        <f>VLOOKUP($A:$A,'[3]данные ру ТС'!$A:$FW,168,0)</f>
        <v>14</v>
      </c>
      <c r="BN166" s="19">
        <f>Таблица2[[#This Row],[ЛТС 2022 (факт)]]+Таблица2[[#This Row],[ПТС 2022 (факт)]]+Таблица2[[#This Row],[ГТС 2022 (факт)]]</f>
        <v>16</v>
      </c>
      <c r="BO166" s="20">
        <f>VLOOKUP($A:$A,'[3]данные ру ФЛ'!$A:$DL,27,0)</f>
        <v>42357</v>
      </c>
      <c r="BP166" s="20">
        <f>VLOOKUP($A:$A,'[3]данные ру ФЛ'!$A:$DL,40,0)</f>
        <v>34084</v>
      </c>
      <c r="BQ166" s="20">
        <f>VLOOKUP($A:$A,'[3]данные ру ФЛ'!$A:$DL,53,0)</f>
        <v>26515</v>
      </c>
      <c r="BR166" s="20">
        <f>VLOOKUP($A:$A,'[3]данные ру ФЛ'!$A:$DL,74,0)</f>
        <v>4970</v>
      </c>
      <c r="BS166" s="20">
        <f>VLOOKUP($A:$A,'[3]данные ру ФЛ'!$A:$DL,95,0)</f>
        <v>0</v>
      </c>
      <c r="BT166" s="20">
        <f>VLOOKUP($A:$A,'[3]данные ру ФЛ'!$A:$DL,116,0)</f>
        <v>77</v>
      </c>
      <c r="BU166" s="21">
        <f>VLOOKUP($A:$A,'[3]данные ру Грузы'!$A:$CR,31,0)</f>
        <v>0</v>
      </c>
      <c r="BV166" s="21">
        <f>VLOOKUP($A:$A,'[3]данные ру Грузы'!$A:$CR,44,0)</f>
        <v>0</v>
      </c>
      <c r="BW166" s="21">
        <f>VLOOKUP($A:$A,'[3]данные ру Грузы'!$A:$CR,57,0)</f>
        <v>0</v>
      </c>
      <c r="BX166" s="21">
        <f>VLOOKUP($A:$A,'[3]данные ру Грузы'!$A:$CR,70,0)</f>
        <v>0</v>
      </c>
      <c r="BY166" s="21">
        <f>VLOOKUP($A:$A,'[3]данные ру Грузы'!$A:$CR,83,0)</f>
        <v>0</v>
      </c>
      <c r="BZ166" s="21">
        <f>VLOOKUP($A:$A,'[3]данные ру Грузы'!$A:$CR,96,0)</f>
        <v>0</v>
      </c>
      <c r="CA166" s="22" t="str">
        <f>VLOOKUP(A:A,[2]Данные_УА!$A:$BO,60,0)</f>
        <v>да</v>
      </c>
      <c r="CB166" s="23" t="str">
        <f>VLOOKUP(A:A,[2]Данные_УА!$A:$BO,61,0)</f>
        <v>да</v>
      </c>
      <c r="CC166" s="23" t="str">
        <f>VLOOKUP(A:A,[2]Данные_УА!$A:$BO,62,0)</f>
        <v>да</v>
      </c>
      <c r="CD166" s="23" t="str">
        <f>VLOOKUP(A:A,[2]Данные_УА!$A:$BO,63,0)</f>
        <v>да</v>
      </c>
      <c r="CE166" s="23" t="str">
        <f>VLOOKUP(A:A,[2]Данные_УА!$A:$BO,64,0)</f>
        <v>да</v>
      </c>
      <c r="CF166" s="23" t="str">
        <f>VLOOKUP(A:A,[2]Данные_УА!$A:$BO,65,0)</f>
        <v>да</v>
      </c>
    </row>
    <row r="167" spans="1:84" s="12" customFormat="1" ht="11.25" x14ac:dyDescent="0.2">
      <c r="A167" s="12" t="s">
        <v>139</v>
      </c>
      <c r="B167" s="12" t="str">
        <f>VLOOKUP(A:A,[1]Перечень_ПП!$A:$X,3,0)</f>
        <v>Мурманский</v>
      </c>
      <c r="C167" s="13" t="str">
        <f>VLOOKUP(A:A,[1]Перечень_ПП!$A:$X,4,0)</f>
        <v>АПП</v>
      </c>
      <c r="D167" s="13" t="str">
        <f>VLOOKUP(A:A,[1]Перечень_ПП!$A:$X,5,0)</f>
        <v>МАПП</v>
      </c>
      <c r="E167" s="12" t="str">
        <f>VLOOKUP(A:A,[1]Перечень_ПП!$A:$X,6,0)</f>
        <v>Лотта</v>
      </c>
      <c r="F167" s="12" t="str">
        <f>VLOOKUP(A:A,[1]Перечень_ПП!$A:$X,23,0)</f>
        <v>установлен</v>
      </c>
      <c r="G167" s="13" t="str">
        <f>VLOOKUP(A:A,[1]Перечень_ПП!$A:$X,21,0)</f>
        <v>да</v>
      </c>
      <c r="H167" s="13" t="s">
        <v>524</v>
      </c>
      <c r="I167" s="14" t="str">
        <f>VLOOKUP(A:A,[1]Перечень_ПП!$A:$X,22,0)</f>
        <v>функционирует</v>
      </c>
      <c r="J167" s="15" t="str">
        <f>VLOOKUP(A:A,[2]Данные_УА!$A:$BF,24,0)</f>
        <v>по согласованию пограничных комиссаров Российской Федерации и Финляндской Республики с 19.12.2022 введен следующий распорядок работы: ежедневно, с 10.00 до 16.00 (мск).</v>
      </c>
      <c r="K167" s="13" t="str">
        <f>VLOOKUP(A:A,[1]Перечень_ПП!$A:$X,7,0)</f>
        <v>автомобильный</v>
      </c>
      <c r="L167" s="13" t="str">
        <f>VLOOKUP(A:A,[1]Перечень_ПП!$A:$X,8,0)</f>
        <v>не определен</v>
      </c>
      <c r="M167" s="13" t="str">
        <f>VLOOKUP(A:A,[1]Перечень_ПП!$A:$X,9,0)</f>
        <v>грузо-пассажирский</v>
      </c>
      <c r="N167" s="13" t="str">
        <f>VLOOKUP(A:A,[1]Перечень_ПП!$A:$X,10,0)</f>
        <v>постоянный</v>
      </c>
      <c r="O167" s="13" t="str">
        <f>VLOOKUP(A:A,[1]Перечень_ПП!$A:$X,11,0)</f>
        <v>многосторонний</v>
      </c>
      <c r="P167" s="13" t="str">
        <f>VLOOKUP(A:A,[1]Перечень_ПП!$A:$X,12,0)</f>
        <v>не определен</v>
      </c>
      <c r="Q167" s="13" t="str">
        <f>VLOOKUP(A:A,[1]Перечень_ПП!$A:$X,13,0)</f>
        <v>нет</v>
      </c>
      <c r="R167" s="13" t="str">
        <f>VLOOKUP(A:A,[1]Перечень_ПП!$A:$X,14,0)</f>
        <v>да</v>
      </c>
      <c r="S167" s="13" t="str">
        <f>VLOOKUP(A:A,[1]Перечень_ПП!$A:$X,15,0)</f>
        <v>да</v>
      </c>
      <c r="T167" s="13" t="str">
        <f>VLOOKUP(A:A,[1]Перечень_ПП!$A:$X,16,0)</f>
        <v>Финляндская Республика</v>
      </c>
      <c r="U167" s="12" t="str">
        <f>VLOOKUP(A:A,[1]Перечень_ПП!$A:$X,17,0)</f>
        <v>Райя-Йоосеппи</v>
      </c>
      <c r="V167" s="13" t="str">
        <f>VLOOKUP(A:A,[1]Перечень_ПП!$A:$X,18,0)</f>
        <v>СЗФО</v>
      </c>
      <c r="W167" s="12" t="str">
        <f>VLOOKUP(A:A,[1]Перечень_ПП!$A:$X,19,0)</f>
        <v>Мурманская область</v>
      </c>
      <c r="X167" s="14" t="str">
        <f>VLOOKUP(A:A,[1]Перечень_ПП!$A:$X,20,0)</f>
        <v>Мурманская область, Кольский район, 231 км автодороги «Лотта» г. Кола – государственная граница</v>
      </c>
      <c r="Y167" s="14" t="str">
        <f>VLOOKUP(A:A,[2]ДОРОГИ!$A:$BX,24,0)</f>
        <v>региональная</v>
      </c>
      <c r="Z167" s="14" t="str">
        <f>VLOOKUP(A:A,[2]ДОРОГИ!$A:$BX,25,0)</f>
        <v xml:space="preserve">47 ОП РЗ 47А-059 Автомобильная дорога Кола - Верхнетуломский - КПП "Лотта" </v>
      </c>
      <c r="AA167" s="16" t="str">
        <f>VLOOKUP($A:$A,'[3]данные ру Грузы'!$A:$CC,10,0)</f>
        <v>Группа В</v>
      </c>
      <c r="AB167" s="16">
        <f>VLOOKUP($A:$A,'[3]данные ру Грузы'!$A:$CC,11,0)</f>
        <v>101</v>
      </c>
      <c r="AC167" s="16" t="str">
        <f>VLOOKUP($A:$A,'[3]данные ру Грузы'!$A:$CC,13,0)</f>
        <v>Сухопутный</v>
      </c>
      <c r="AD167" s="16" t="str">
        <f>VLOOKUP($A:$A,'[3]данные ру Грузы'!$A:$CC,12,0)</f>
        <v>Западный</v>
      </c>
      <c r="AE167" s="16">
        <f>VLOOKUP(A:A,[2]Данные_УА!$A:$BF,37,0)</f>
        <v>10</v>
      </c>
      <c r="AF167" s="16">
        <f>VLOOKUP(A:A,[2]Данные_УА!$A:$BF,41,0)</f>
        <v>5</v>
      </c>
      <c r="AG167" s="16">
        <f>VLOOKUP(A:A,[2]Данные_УА!$A:$BF,45,0)</f>
        <v>135</v>
      </c>
      <c r="AH167" s="16">
        <f>VLOOKUP(A:A,[2]Данные_УА!$A:$BF,49,0)</f>
        <v>150</v>
      </c>
      <c r="AI167" s="16">
        <f>VLOOKUP(A:A,[2]Данные_УА!$A:$BF,53,0)</f>
        <v>500</v>
      </c>
      <c r="AJ167" s="16">
        <f>VLOOKUP(A:A,[2]Данные_УА!$A:$BF,57,0)</f>
        <v>0</v>
      </c>
      <c r="AK167" s="17">
        <f>VLOOKUP(A:A,[2]Данные_УА!$A:$BF,38,0)</f>
        <v>3650</v>
      </c>
      <c r="AL167" s="17">
        <f>VLOOKUP(A:A,[2]Данные_УА!$A:$BF,42,0)</f>
        <v>1825</v>
      </c>
      <c r="AM167" s="17">
        <f>VLOOKUP(A:A,[2]Данные_УА!$A:$BF,46,0)</f>
        <v>49275</v>
      </c>
      <c r="AN167" s="17">
        <f>VLOOKUP(A:A,[2]Данные_УА!$A:$BF,50,0)</f>
        <v>54750</v>
      </c>
      <c r="AO167" s="17">
        <f>VLOOKUP(A:A,[2]Данные_УА!$A:$BF,54,0)</f>
        <v>182500</v>
      </c>
      <c r="AP167" s="18">
        <f>VLOOKUP(A:A,[2]Данные_УА!$A:$BF,58,0)</f>
        <v>0</v>
      </c>
      <c r="AQ167" s="19">
        <f>VLOOKUP($A:$A,'[3]данные ру ТС'!$A:$CZ,22,0)</f>
        <v>1253</v>
      </c>
      <c r="AR167" s="19">
        <f>VLOOKUP($A:$A,'[3]данные ру ТС'!$A:$CZ,27,0)</f>
        <v>277</v>
      </c>
      <c r="AS167" s="19">
        <f>VLOOKUP($A:$A,'[3]данные ру ТС'!$A:$CZ,32,0)</f>
        <v>30712</v>
      </c>
      <c r="AT167" s="19">
        <f>VLOOKUP($A:$A,'[3]данные ру ТС'!$A:$CZ,33,0)</f>
        <v>32242</v>
      </c>
      <c r="AU167" s="19">
        <f>VLOOKUP($A:$A,'[3]данные ру ТС'!$A:$CZ,38,0)</f>
        <v>1207</v>
      </c>
      <c r="AV167" s="19">
        <f>VLOOKUP($A:$A,'[3]данные ру ТС'!$A:$CZ,43,0)</f>
        <v>222</v>
      </c>
      <c r="AW167" s="19">
        <f>VLOOKUP($A:$A,'[3]данные ру ТС'!$A:$CZ,48,0)</f>
        <v>29300</v>
      </c>
      <c r="AX167" s="19">
        <f>VLOOKUP($A:$A,'[3]данные ру ТС'!$A:$CZ,49,0)</f>
        <v>30729</v>
      </c>
      <c r="AY167" s="19">
        <f>VLOOKUP($A:$A,'[3]данные ру ТС'!$A:$CZ,54,0)</f>
        <v>1244</v>
      </c>
      <c r="AZ167" s="19">
        <f>VLOOKUP($A:$A,'[3]данные ру ТС'!$A:$CZ,59,0)</f>
        <v>243</v>
      </c>
      <c r="BA167" s="19">
        <f>VLOOKUP($A:$A,'[3]данные ру ТС'!$A:$CZ,64,0)</f>
        <v>30833</v>
      </c>
      <c r="BB167" s="19">
        <f>VLOOKUP($A:$A,'[3]данные ру ТС'!$A:$CZ,65,0)</f>
        <v>32320</v>
      </c>
      <c r="BC167" s="19">
        <f>VLOOKUP($A:$A,'[3]данные ру ТС'!$A:$CZ,78,0)</f>
        <v>1303</v>
      </c>
      <c r="BD167" s="19">
        <f>VLOOKUP($A:$A,'[3]данные ру ТС'!$A:$CZ,83,0)</f>
        <v>50</v>
      </c>
      <c r="BE167" s="19">
        <f>VLOOKUP($A:$A,'[3]данные ру ТС'!$A:$CZ,88,0)</f>
        <v>5591</v>
      </c>
      <c r="BF167" s="19">
        <f>VLOOKUP($A:$A,'[3]данные ру ТС'!$A:$CZ,89,0)</f>
        <v>6944</v>
      </c>
      <c r="BG167" s="19">
        <f>VLOOKUP($A:$A,'[3]данные ру ТС'!$A:$FD,126,0)</f>
        <v>1341</v>
      </c>
      <c r="BH167" s="19">
        <f>VLOOKUP($A:$A,'[3]данные ру ТС'!$A:$FD,127,0)</f>
        <v>4</v>
      </c>
      <c r="BI167" s="19">
        <f>VLOOKUP($A:$A,'[3]данные ру ТС'!$A:$FD,128,0)</f>
        <v>715</v>
      </c>
      <c r="BJ167" s="19">
        <f>VLOOKUP($A:$A,'[3]данные ру ТС'!$A:$FD,129,0)</f>
        <v>2060</v>
      </c>
      <c r="BK167" s="19">
        <f>VLOOKUP($A:$A,'[3]данные ру ТС'!$A:$FD,142,0)</f>
        <v>117</v>
      </c>
      <c r="BL167" s="19">
        <f>VLOOKUP($A:$A,'[3]данные ру ТС'!$A:$FD,155,0)</f>
        <v>10</v>
      </c>
      <c r="BM167" s="19">
        <f>VLOOKUP($A:$A,'[3]данные ру ТС'!$A:$FW,168,0)</f>
        <v>2758</v>
      </c>
      <c r="BN167" s="19">
        <f>Таблица2[[#This Row],[ЛТС 2022 (факт)]]+Таблица2[[#This Row],[ПТС 2022 (факт)]]+Таблица2[[#This Row],[ГТС 2022 (факт)]]</f>
        <v>2885</v>
      </c>
      <c r="BO167" s="20">
        <f>VLOOKUP($A:$A,'[3]данные ру ФЛ'!$A:$DL,27,0)</f>
        <v>77737</v>
      </c>
      <c r="BP167" s="20">
        <f>VLOOKUP($A:$A,'[3]данные ру ФЛ'!$A:$DL,40,0)</f>
        <v>74503</v>
      </c>
      <c r="BQ167" s="20">
        <f>VLOOKUP($A:$A,'[3]данные ру ФЛ'!$A:$DL,53,0)</f>
        <v>80398</v>
      </c>
      <c r="BR167" s="20">
        <f>VLOOKUP($A:$A,'[3]данные ру ФЛ'!$A:$DL,74,0)</f>
        <v>16696</v>
      </c>
      <c r="BS167" s="20">
        <f>VLOOKUP($A:$A,'[3]данные ру ФЛ'!$A:$DL,95,0)</f>
        <v>2743</v>
      </c>
      <c r="BT167" s="20">
        <f>VLOOKUP($A:$A,'[3]данные ру ФЛ'!$A:$DL,116,0)</f>
        <v>6202</v>
      </c>
      <c r="BU167" s="21">
        <f>VLOOKUP($A:$A,'[3]данные ру Грузы'!$A:$CR,31,0)</f>
        <v>11947.699999999999</v>
      </c>
      <c r="BV167" s="21">
        <f>VLOOKUP($A:$A,'[3]данные ру Грузы'!$A:$CR,44,0)</f>
        <v>11156.2</v>
      </c>
      <c r="BW167" s="21">
        <f>VLOOKUP($A:$A,'[3]данные ру Грузы'!$A:$CR,57,0)</f>
        <v>11920.3</v>
      </c>
      <c r="BX167" s="21">
        <f>VLOOKUP($A:$A,'[3]данные ру Грузы'!$A:$CR,70,0)</f>
        <v>11800.24523</v>
      </c>
      <c r="BY167" s="21">
        <f>VLOOKUP($A:$A,'[3]данные ру Грузы'!$A:$CR,83,0)</f>
        <v>9344.694379999999</v>
      </c>
      <c r="BZ167" s="21">
        <f>VLOOKUP($A:$A,'[3]данные ру Грузы'!$A:$CR,96,0)</f>
        <v>422.96627000000001</v>
      </c>
      <c r="CA167" s="22" t="str">
        <f>VLOOKUP(A:A,[2]Данные_УА!$A:$BO,60,0)</f>
        <v>да</v>
      </c>
      <c r="CB167" s="23" t="str">
        <f>VLOOKUP(A:A,[2]Данные_УА!$A:$BO,61,0)</f>
        <v>да</v>
      </c>
      <c r="CC167" s="23" t="str">
        <f>VLOOKUP(A:A,[2]Данные_УА!$A:$BO,62,0)</f>
        <v>да</v>
      </c>
      <c r="CD167" s="23" t="str">
        <f>VLOOKUP(A:A,[2]Данные_УА!$A:$BO,63,0)</f>
        <v>нет</v>
      </c>
      <c r="CE167" s="23" t="str">
        <f>VLOOKUP(A:A,[2]Данные_УА!$A:$BO,64,0)</f>
        <v>нет</v>
      </c>
      <c r="CF167" s="23" t="str">
        <f>VLOOKUP(A:A,[2]Данные_УА!$A:$BO,65,0)</f>
        <v>да</v>
      </c>
    </row>
    <row r="168" spans="1:84" s="12" customFormat="1" ht="11.25" x14ac:dyDescent="0.2">
      <c r="A168" s="12" t="s">
        <v>192</v>
      </c>
      <c r="B168" s="12" t="str">
        <f>VLOOKUP(A:A,[1]Перечень_ПП!$A:$X,3,0)</f>
        <v>Псковский</v>
      </c>
      <c r="C168" s="13" t="str">
        <f>VLOOKUP(A:A,[1]Перечень_ПП!$A:$X,4,0)</f>
        <v>АПП</v>
      </c>
      <c r="D168" s="13" t="str">
        <f>VLOOKUP(A:A,[1]Перечень_ПП!$A:$X,5,0)</f>
        <v>МАПП</v>
      </c>
      <c r="E168" s="12" t="str">
        <f>VLOOKUP(A:A,[1]Перечень_ПП!$A:$X,6,0)</f>
        <v>Лудонка</v>
      </c>
      <c r="F168" s="12" t="str">
        <f>VLOOKUP(A:A,[1]Перечень_ПП!$A:$X,23,0)</f>
        <v>установлен</v>
      </c>
      <c r="G168" s="13" t="str">
        <f>VLOOKUP(A:A,[1]Перечень_ПП!$A:$X,21,0)</f>
        <v>да</v>
      </c>
      <c r="H168" s="13" t="s">
        <v>524</v>
      </c>
      <c r="I168" s="14" t="str">
        <f>VLOOKUP(A:A,[1]Перечень_ПП!$A:$X,22,0)</f>
        <v>функционирует</v>
      </c>
      <c r="J168" s="15" t="str">
        <f>VLOOKUP(A:A,[2]Данные_УА!$A:$BF,24,0)</f>
        <v>круглосуточно</v>
      </c>
      <c r="K168" s="13" t="str">
        <f>VLOOKUP(A:A,[1]Перечень_ПП!$A:$X,7,0)</f>
        <v>автомобильный</v>
      </c>
      <c r="L168" s="13" t="str">
        <f>VLOOKUP(A:A,[1]Перечень_ПП!$A:$X,8,0)</f>
        <v>не определен</v>
      </c>
      <c r="M168" s="13" t="str">
        <f>VLOOKUP(A:A,[1]Перечень_ПП!$A:$X,9,0)</f>
        <v>грузо-пассажирский</v>
      </c>
      <c r="N168" s="13" t="str">
        <f>VLOOKUP(A:A,[1]Перечень_ПП!$A:$X,10,0)</f>
        <v>постоянный</v>
      </c>
      <c r="O168" s="13" t="str">
        <f>VLOOKUP(A:A,[1]Перечень_ПП!$A:$X,11,0)</f>
        <v>многосторонний</v>
      </c>
      <c r="P168" s="13" t="str">
        <f>VLOOKUP(A:A,[1]Перечень_ПП!$A:$X,12,0)</f>
        <v>не определен</v>
      </c>
      <c r="Q168" s="13" t="str">
        <f>VLOOKUP(A:A,[1]Перечень_ПП!$A:$X,13,0)</f>
        <v>нет</v>
      </c>
      <c r="R168" s="13" t="str">
        <f>VLOOKUP(A:A,[1]Перечень_ПП!$A:$X,14,0)</f>
        <v>нет</v>
      </c>
      <c r="S168" s="13" t="str">
        <f>VLOOKUP(A:A,[1]Перечень_ПП!$A:$X,15,0)</f>
        <v>нет</v>
      </c>
      <c r="T168" s="13" t="str">
        <f>VLOOKUP(A:A,[1]Перечень_ПП!$A:$X,16,0)</f>
        <v>Латвийская Республика</v>
      </c>
      <c r="U168" s="12" t="str">
        <f>VLOOKUP(A:A,[1]Перечень_ПП!$A:$X,17,0)</f>
        <v>Виентули</v>
      </c>
      <c r="V168" s="13" t="str">
        <f>VLOOKUP(A:A,[1]Перечень_ПП!$A:$X,18,0)</f>
        <v>СЗФО</v>
      </c>
      <c r="W168" s="12" t="str">
        <f>VLOOKUP(A:A,[1]Перечень_ПП!$A:$X,19,0)</f>
        <v>Псковская область</v>
      </c>
      <c r="X168" s="14" t="str">
        <f>VLOOKUP(A:A,[1]Перечень_ПП!$A:$X,20,0)</f>
        <v>Псковская область, Пыталовский район, д. Новая Лудонка</v>
      </c>
      <c r="Y168" s="14" t="str">
        <f>VLOOKUP(A:A,[2]ДОРОГИ!$A:$BX,24,0)</f>
        <v>региональная</v>
      </c>
      <c r="Z168" s="14" t="str">
        <f>VLOOKUP(A:A,[2]ДОРОГИ!$A:$BX,25,0)</f>
        <v>58 ОП РЗ 58К-530 Носово-Лудонка-граница с Латвийской Республикой</v>
      </c>
      <c r="AA168" s="16" t="str">
        <f>VLOOKUP($A:$A,'[3]данные ру Грузы'!$A:$CC,10,0)</f>
        <v>Группа С</v>
      </c>
      <c r="AB168" s="16">
        <f>VLOOKUP($A:$A,'[3]данные ру Грузы'!$A:$CC,11,0)</f>
        <v>291</v>
      </c>
      <c r="AC168" s="16" t="str">
        <f>VLOOKUP($A:$A,'[3]данные ру Грузы'!$A:$CC,13,0)</f>
        <v>Сухопутный</v>
      </c>
      <c r="AD168" s="16" t="str">
        <f>VLOOKUP($A:$A,'[3]данные ру Грузы'!$A:$CC,12,0)</f>
        <v>Западный</v>
      </c>
      <c r="AE168" s="16">
        <f>VLOOKUP(A:A,[2]Данные_УА!$A:$BF,37,0)</f>
        <v>100</v>
      </c>
      <c r="AF168" s="16">
        <f>VLOOKUP(A:A,[2]Данные_УА!$A:$BF,41,0)</f>
        <v>20</v>
      </c>
      <c r="AG168" s="16">
        <f>VLOOKUP(A:A,[2]Данные_УА!$A:$BF,45,0)</f>
        <v>380</v>
      </c>
      <c r="AH168" s="16">
        <f>VLOOKUP(A:A,[2]Данные_УА!$A:$BF,49,0)</f>
        <v>500</v>
      </c>
      <c r="AI168" s="16">
        <f>VLOOKUP(A:A,[2]Данные_УА!$A:$BF,53,0)</f>
        <v>0</v>
      </c>
      <c r="AJ168" s="16">
        <f>VLOOKUP(A:A,[2]Данные_УА!$A:$BF,57,0)</f>
        <v>0</v>
      </c>
      <c r="AK168" s="17">
        <f>VLOOKUP(A:A,[2]Данные_УА!$A:$BF,38,0)</f>
        <v>36500</v>
      </c>
      <c r="AL168" s="17">
        <f>VLOOKUP(A:A,[2]Данные_УА!$A:$BF,42,0)</f>
        <v>7300</v>
      </c>
      <c r="AM168" s="17">
        <f>VLOOKUP(A:A,[2]Данные_УА!$A:$BF,46,0)</f>
        <v>138700</v>
      </c>
      <c r="AN168" s="17">
        <f>VLOOKUP(A:A,[2]Данные_УА!$A:$BF,50,0)</f>
        <v>182500</v>
      </c>
      <c r="AO168" s="17">
        <f>VLOOKUP(A:A,[2]Данные_УА!$A:$BF,54,0)</f>
        <v>0</v>
      </c>
      <c r="AP168" s="18">
        <f>VLOOKUP(A:A,[2]Данные_УА!$A:$BF,58,0)</f>
        <v>0</v>
      </c>
      <c r="AQ168" s="19">
        <f>VLOOKUP($A:$A,'[3]данные ру ТС'!$A:$CZ,22,0)</f>
        <v>52</v>
      </c>
      <c r="AR168" s="19">
        <f>VLOOKUP($A:$A,'[3]данные ру ТС'!$A:$CZ,27,0)</f>
        <v>219</v>
      </c>
      <c r="AS168" s="19">
        <f>VLOOKUP($A:$A,'[3]данные ру ТС'!$A:$CZ,32,0)</f>
        <v>81087</v>
      </c>
      <c r="AT168" s="19">
        <f>VLOOKUP($A:$A,'[3]данные ру ТС'!$A:$CZ,33,0)</f>
        <v>81358</v>
      </c>
      <c r="AU168" s="19">
        <f>VLOOKUP($A:$A,'[3]данные ру ТС'!$A:$CZ,38,0)</f>
        <v>10</v>
      </c>
      <c r="AV168" s="19">
        <f>VLOOKUP($A:$A,'[3]данные ру ТС'!$A:$CZ,43,0)</f>
        <v>233</v>
      </c>
      <c r="AW168" s="19">
        <f>VLOOKUP($A:$A,'[3]данные ру ТС'!$A:$CZ,48,0)</f>
        <v>85711</v>
      </c>
      <c r="AX168" s="19">
        <f>VLOOKUP($A:$A,'[3]данные ру ТС'!$A:$CZ,49,0)</f>
        <v>85954</v>
      </c>
      <c r="AY168" s="19">
        <f>VLOOKUP($A:$A,'[3]данные ру ТС'!$A:$CZ,54,0)</f>
        <v>27</v>
      </c>
      <c r="AZ168" s="19">
        <f>VLOOKUP($A:$A,'[3]данные ру ТС'!$A:$CZ,59,0)</f>
        <v>59</v>
      </c>
      <c r="BA168" s="19">
        <f>VLOOKUP($A:$A,'[3]данные ру ТС'!$A:$CZ,64,0)</f>
        <v>82089</v>
      </c>
      <c r="BB168" s="19">
        <f>VLOOKUP($A:$A,'[3]данные ру ТС'!$A:$CZ,65,0)</f>
        <v>82175</v>
      </c>
      <c r="BC168" s="19">
        <f>VLOOKUP($A:$A,'[3]данные ру ТС'!$A:$CZ,78,0)</f>
        <v>8</v>
      </c>
      <c r="BD168" s="19">
        <f>VLOOKUP($A:$A,'[3]данные ру ТС'!$A:$CZ,83,0)</f>
        <v>8</v>
      </c>
      <c r="BE168" s="19">
        <f>VLOOKUP($A:$A,'[3]данные ру ТС'!$A:$CZ,88,0)</f>
        <v>16582</v>
      </c>
      <c r="BF168" s="19">
        <f>VLOOKUP($A:$A,'[3]данные ру ТС'!$A:$CZ,89,0)</f>
        <v>16598</v>
      </c>
      <c r="BG168" s="19">
        <f>VLOOKUP($A:$A,'[3]данные ру ТС'!$A:$FD,126,0)</f>
        <v>0</v>
      </c>
      <c r="BH168" s="19">
        <f>VLOOKUP($A:$A,'[3]данные ру ТС'!$A:$FD,127,0)</f>
        <v>6</v>
      </c>
      <c r="BI168" s="19">
        <f>VLOOKUP($A:$A,'[3]данные ру ТС'!$A:$FD,128,0)</f>
        <v>282</v>
      </c>
      <c r="BJ168" s="19">
        <f>VLOOKUP($A:$A,'[3]данные ру ТС'!$A:$FD,129,0)</f>
        <v>288</v>
      </c>
      <c r="BK168" s="19">
        <f>VLOOKUP($A:$A,'[3]данные ру ТС'!$A:$FD,142,0)</f>
        <v>0</v>
      </c>
      <c r="BL168" s="19">
        <f>VLOOKUP($A:$A,'[3]данные ру ТС'!$A:$FD,155,0)</f>
        <v>792</v>
      </c>
      <c r="BM168" s="19">
        <f>VLOOKUP($A:$A,'[3]данные ру ТС'!$A:$FW,168,0)</f>
        <v>11362</v>
      </c>
      <c r="BN168" s="19">
        <f>Таблица2[[#This Row],[ЛТС 2022 (факт)]]+Таблица2[[#This Row],[ПТС 2022 (факт)]]+Таблица2[[#This Row],[ГТС 2022 (факт)]]</f>
        <v>12154</v>
      </c>
      <c r="BO168" s="20">
        <f>VLOOKUP($A:$A,'[3]данные ру ФЛ'!$A:$DL,27,0)</f>
        <v>114223</v>
      </c>
      <c r="BP168" s="20">
        <f>VLOOKUP($A:$A,'[3]данные ру ФЛ'!$A:$DL,40,0)</f>
        <v>123294</v>
      </c>
      <c r="BQ168" s="20">
        <f>VLOOKUP($A:$A,'[3]данные ру ФЛ'!$A:$DL,53,0)</f>
        <v>114518</v>
      </c>
      <c r="BR168" s="20">
        <f>VLOOKUP($A:$A,'[3]данные ру ФЛ'!$A:$DL,74,0)</f>
        <v>23672</v>
      </c>
      <c r="BS168" s="20">
        <f>VLOOKUP($A:$A,'[3]данные ру ФЛ'!$A:$DL,95,0)</f>
        <v>732</v>
      </c>
      <c r="BT168" s="20">
        <f>VLOOKUP($A:$A,'[3]данные ру ФЛ'!$A:$DL,116,0)</f>
        <v>86795</v>
      </c>
      <c r="BU168" s="21">
        <f>VLOOKUP($A:$A,'[3]данные ру Грузы'!$A:$CR,31,0)</f>
        <v>15.079000000000001</v>
      </c>
      <c r="BV168" s="21">
        <f>VLOOKUP($A:$A,'[3]данные ру Грузы'!$A:$CR,44,0)</f>
        <v>0</v>
      </c>
      <c r="BW168" s="21">
        <f>VLOOKUP($A:$A,'[3]данные ру Грузы'!$A:$CR,57,0)</f>
        <v>0</v>
      </c>
      <c r="BX168" s="21">
        <f>VLOOKUP($A:$A,'[3]данные ру Грузы'!$A:$CR,70,0)</f>
        <v>0</v>
      </c>
      <c r="BY168" s="21">
        <f>VLOOKUP($A:$A,'[3]данные ру Грузы'!$A:$CR,83,0)</f>
        <v>0</v>
      </c>
      <c r="BZ168" s="21">
        <f>VLOOKUP($A:$A,'[3]данные ру Грузы'!$A:$CR,96,0)</f>
        <v>0</v>
      </c>
      <c r="CA168" s="22" t="str">
        <f>VLOOKUP(A:A,[2]Данные_УА!$A:$BO,60,0)</f>
        <v>да</v>
      </c>
      <c r="CB168" s="23" t="str">
        <f>VLOOKUP(A:A,[2]Данные_УА!$A:$BO,61,0)</f>
        <v>да</v>
      </c>
      <c r="CC168" s="23" t="str">
        <f>VLOOKUP(A:A,[2]Данные_УА!$A:$BO,62,0)</f>
        <v>да</v>
      </c>
      <c r="CD168" s="23" t="str">
        <f>VLOOKUP(A:A,[2]Данные_УА!$A:$BO,63,0)</f>
        <v>нет</v>
      </c>
      <c r="CE168" s="23" t="str">
        <f>VLOOKUP(A:A,[2]Данные_УА!$A:$BO,64,0)</f>
        <v>да</v>
      </c>
      <c r="CF168" s="23" t="str">
        <f>VLOOKUP(A:A,[2]Данные_УА!$A:$BO,65,0)</f>
        <v>да</v>
      </c>
    </row>
    <row r="169" spans="1:84" s="12" customFormat="1" ht="11.25" x14ac:dyDescent="0.2">
      <c r="A169" s="12" t="s">
        <v>226</v>
      </c>
      <c r="B169" s="12" t="str">
        <f>VLOOKUP(A:A,[1]Перечень_ПП!$A:$X,3,0)</f>
        <v>Санкт-Петербургский</v>
      </c>
      <c r="C169" s="13" t="str">
        <f>VLOOKUP(A:A,[1]Перечень_ПП!$A:$X,4,0)</f>
        <v>АПП</v>
      </c>
      <c r="D169" s="13" t="str">
        <f>VLOOKUP(A:A,[1]Перечень_ПП!$A:$X,5,0)</f>
        <v>МАПП</v>
      </c>
      <c r="E169" s="12" t="str">
        <f>VLOOKUP(A:A,[1]Перечень_ПП!$A:$X,6,0)</f>
        <v>Люття</v>
      </c>
      <c r="F169" s="12" t="str">
        <f>VLOOKUP(A:A,[1]Перечень_ПП!$A:$X,23,0)</f>
        <v>установлен</v>
      </c>
      <c r="G169" s="13" t="str">
        <f>VLOOKUP(A:A,[1]Перечень_ПП!$A:$X,21,0)</f>
        <v>да</v>
      </c>
      <c r="H169" s="13" t="s">
        <v>523</v>
      </c>
      <c r="I169" s="14" t="str">
        <f>VLOOKUP(A:A,[1]Перечень_ПП!$A:$X,22,0)</f>
        <v>функционирует</v>
      </c>
      <c r="J169" s="15" t="str">
        <f>VLOOKUP(A:A,[2]Данные_УА!$A:$BF,24,0)</f>
        <v>С 12.06.2023 по 28.10.2023:
пн-чт с 09.00 до 17.00 (мск)
пт-вс с 09.00 до 19.00 (мск).
Устанавливается по согласованию
Пограничного комиссара Российской
Федерации по Калевальскому району и Пограничного комиссара Финляндской Республики по району Кайнуу, в соответствии с Соглашением между Правительством Российской Федерации и Правительством Финляндской Республики о пунктах пропуска через российско-финляндскую государственную границу от 11.03.1994 года.</v>
      </c>
      <c r="K169" s="13" t="str">
        <f>VLOOKUP(A:A,[1]Перечень_ПП!$A:$X,7,0)</f>
        <v>автомобильный</v>
      </c>
      <c r="L169" s="13" t="str">
        <f>VLOOKUP(A:A,[1]Перечень_ПП!$A:$X,8,0)</f>
        <v>не определен</v>
      </c>
      <c r="M169" s="13" t="str">
        <f>VLOOKUP(A:A,[1]Перечень_ПП!$A:$X,9,0)</f>
        <v>грузо-пассажирский</v>
      </c>
      <c r="N169" s="13" t="str">
        <f>VLOOKUP(A:A,[1]Перечень_ПП!$A:$X,10,0)</f>
        <v>постоянный</v>
      </c>
      <c r="O169" s="13" t="str">
        <f>VLOOKUP(A:A,[1]Перечень_ПП!$A:$X,11,0)</f>
        <v>многосторонний</v>
      </c>
      <c r="P169" s="13" t="str">
        <f>VLOOKUP(A:A,[1]Перечень_ПП!$A:$X,12,0)</f>
        <v>не определен</v>
      </c>
      <c r="Q169" s="13" t="str">
        <f>VLOOKUP(A:A,[1]Перечень_ПП!$A:$X,13,0)</f>
        <v>да</v>
      </c>
      <c r="R169" s="13" t="str">
        <f>VLOOKUP(A:A,[1]Перечень_ПП!$A:$X,14,0)</f>
        <v>нет</v>
      </c>
      <c r="S169" s="13" t="str">
        <f>VLOOKUP(A:A,[1]Перечень_ПП!$A:$X,15,0)</f>
        <v>нет</v>
      </c>
      <c r="T169" s="13" t="str">
        <f>VLOOKUP(A:A,[1]Перечень_ПП!$A:$X,16,0)</f>
        <v>Финляндская Республика</v>
      </c>
      <c r="U169" s="12" t="str">
        <f>VLOOKUP(A:A,[1]Перечень_ПП!$A:$X,17,0)</f>
        <v>Вартиус</v>
      </c>
      <c r="V169" s="13" t="str">
        <f>VLOOKUP(A:A,[1]Перечень_ПП!$A:$X,18,0)</f>
        <v>СЗФО</v>
      </c>
      <c r="W169" s="12" t="str">
        <f>VLOOKUP(A:A,[1]Перечень_ПП!$A:$X,19,0)</f>
        <v>Республика Карелия</v>
      </c>
      <c r="X169" s="14" t="str">
        <f>VLOOKUP(A:A,[1]Перечень_ПП!$A:$X,20,0)</f>
        <v>Республика Карелия, г. Костомукша, пограничный знак № 695,  246 км автомобильной дороги федерального значения Р-21 «Кола» (Кочкома – Тикша – Ледмозеро – Костомукша – госграница)</v>
      </c>
      <c r="Y169" s="14" t="str">
        <f>VLOOKUP(A:A,[2]ДОРОГИ!$A:$BX,24,0)</f>
        <v>федеральная</v>
      </c>
      <c r="Z169" s="14" t="str">
        <f>VLOOKUP(A:A,[2]ДОРОГИ!$A:$BX,25,0)</f>
        <v>А-137</v>
      </c>
      <c r="AA169" s="16" t="str">
        <f>VLOOKUP($A:$A,'[3]данные ру Грузы'!$A:$CC,10,0)</f>
        <v>Группа А</v>
      </c>
      <c r="AB169" s="16">
        <f>VLOOKUP($A:$A,'[3]данные ру Грузы'!$A:$CC,11,0)</f>
        <v>13</v>
      </c>
      <c r="AC169" s="16" t="str">
        <f>VLOOKUP($A:$A,'[3]данные ру Грузы'!$A:$CC,13,0)</f>
        <v>Сухопутный</v>
      </c>
      <c r="AD169" s="16" t="str">
        <f>VLOOKUP($A:$A,'[3]данные ру Грузы'!$A:$CC,12,0)</f>
        <v>Западный</v>
      </c>
      <c r="AE169" s="16">
        <f>VLOOKUP(A:A,[2]Данные_УА!$A:$BF,37,0)</f>
        <v>60</v>
      </c>
      <c r="AF169" s="16">
        <f>VLOOKUP(A:A,[2]Данные_УА!$A:$BF,41,0)</f>
        <v>20</v>
      </c>
      <c r="AG169" s="16">
        <f>VLOOKUP(A:A,[2]Данные_УА!$A:$BF,45,0)</f>
        <v>220</v>
      </c>
      <c r="AH169" s="16">
        <f>VLOOKUP(A:A,[2]Данные_УА!$A:$BF,49,0)</f>
        <v>300</v>
      </c>
      <c r="AI169" s="16">
        <f>VLOOKUP(A:A,[2]Данные_УА!$A:$BF,53,0)</f>
        <v>0</v>
      </c>
      <c r="AJ169" s="16">
        <f>VLOOKUP(A:A,[2]Данные_УА!$A:$BF,57,0)</f>
        <v>0</v>
      </c>
      <c r="AK169" s="17">
        <f>VLOOKUP(A:A,[2]Данные_УА!$A:$BF,38,0)</f>
        <v>21900</v>
      </c>
      <c r="AL169" s="17">
        <f>VLOOKUP(A:A,[2]Данные_УА!$A:$BF,42,0)</f>
        <v>7300</v>
      </c>
      <c r="AM169" s="17">
        <f>VLOOKUP(A:A,[2]Данные_УА!$A:$BF,46,0)</f>
        <v>80300</v>
      </c>
      <c r="AN169" s="17">
        <f>VLOOKUP(A:A,[2]Данные_УА!$A:$BF,50,0)</f>
        <v>109500</v>
      </c>
      <c r="AO169" s="17">
        <f>VLOOKUP(A:A,[2]Данные_УА!$A:$BF,54,0)</f>
        <v>0</v>
      </c>
      <c r="AP169" s="18">
        <f>VLOOKUP(A:A,[2]Данные_УА!$A:$BF,58,0)</f>
        <v>0</v>
      </c>
      <c r="AQ169" s="19">
        <f>VLOOKUP($A:$A,'[3]данные ру ТС'!$A:$CZ,22,0)</f>
        <v>33718</v>
      </c>
      <c r="AR169" s="19">
        <f>VLOOKUP($A:$A,'[3]данные ру ТС'!$A:$CZ,27,0)</f>
        <v>405</v>
      </c>
      <c r="AS169" s="19">
        <f>VLOOKUP($A:$A,'[3]данные ру ТС'!$A:$CZ,32,0)</f>
        <v>211195</v>
      </c>
      <c r="AT169" s="19">
        <f>VLOOKUP($A:$A,'[3]данные ру ТС'!$A:$CZ,33,0)</f>
        <v>245318</v>
      </c>
      <c r="AU169" s="19">
        <f>VLOOKUP($A:$A,'[3]данные ру ТС'!$A:$CZ,38,0)</f>
        <v>31955</v>
      </c>
      <c r="AV169" s="19">
        <f>VLOOKUP($A:$A,'[3]данные ру ТС'!$A:$CZ,43,0)</f>
        <v>404</v>
      </c>
      <c r="AW169" s="19">
        <f>VLOOKUP($A:$A,'[3]данные ру ТС'!$A:$CZ,48,0)</f>
        <v>204620</v>
      </c>
      <c r="AX169" s="19">
        <f>VLOOKUP($A:$A,'[3]данные ру ТС'!$A:$CZ,49,0)</f>
        <v>236979</v>
      </c>
      <c r="AY169" s="19">
        <f>VLOOKUP($A:$A,'[3]данные ру ТС'!$A:$CZ,54,0)</f>
        <v>36400</v>
      </c>
      <c r="AZ169" s="19">
        <f>VLOOKUP($A:$A,'[3]данные ру ТС'!$A:$CZ,59,0)</f>
        <v>360</v>
      </c>
      <c r="BA169" s="19">
        <f>VLOOKUP($A:$A,'[3]данные ру ТС'!$A:$CZ,64,0)</f>
        <v>205808</v>
      </c>
      <c r="BB169" s="19">
        <f>VLOOKUP($A:$A,'[3]данные ру ТС'!$A:$CZ,65,0)</f>
        <v>242568</v>
      </c>
      <c r="BC169" s="19">
        <f>VLOOKUP($A:$A,'[3]данные ру ТС'!$A:$CZ,78,0)</f>
        <v>32052</v>
      </c>
      <c r="BD169" s="19">
        <f>VLOOKUP($A:$A,'[3]данные ру ТС'!$A:$CZ,83,0)</f>
        <v>39</v>
      </c>
      <c r="BE169" s="19">
        <f>VLOOKUP($A:$A,'[3]данные ру ТС'!$A:$CZ,88,0)</f>
        <v>41777</v>
      </c>
      <c r="BF169" s="19">
        <f>VLOOKUP($A:$A,'[3]данные ру ТС'!$A:$CZ,89,0)</f>
        <v>73868</v>
      </c>
      <c r="BG169" s="19">
        <f>VLOOKUP($A:$A,'[3]данные ру ТС'!$A:$FD,126,0)</f>
        <v>30286</v>
      </c>
      <c r="BH169" s="19">
        <f>VLOOKUP($A:$A,'[3]данные ру ТС'!$A:$FD,127,0)</f>
        <v>4</v>
      </c>
      <c r="BI169" s="19">
        <f>VLOOKUP($A:$A,'[3]данные ру ТС'!$A:$FD,128,0)</f>
        <v>12365</v>
      </c>
      <c r="BJ169" s="19">
        <f>VLOOKUP($A:$A,'[3]данные ру ТС'!$A:$FD,129,0)</f>
        <v>42655</v>
      </c>
      <c r="BK169" s="19">
        <f>VLOOKUP($A:$A,'[3]данные ру ТС'!$A:$FD,142,0)</f>
        <v>9574</v>
      </c>
      <c r="BL169" s="19">
        <f>VLOOKUP($A:$A,'[3]данные ру ТС'!$A:$FD,155,0)</f>
        <v>2</v>
      </c>
      <c r="BM169" s="19">
        <f>VLOOKUP($A:$A,'[3]данные ру ТС'!$A:$FW,168,0)</f>
        <v>42138</v>
      </c>
      <c r="BN169" s="19">
        <f>Таблица2[[#This Row],[ЛТС 2022 (факт)]]+Таблица2[[#This Row],[ПТС 2022 (факт)]]+Таблица2[[#This Row],[ГТС 2022 (факт)]]</f>
        <v>51714</v>
      </c>
      <c r="BO169" s="20">
        <f>VLOOKUP($A:$A,'[3]данные ру ФЛ'!$A:$DL,27,0)</f>
        <v>382020</v>
      </c>
      <c r="BP169" s="20">
        <f>VLOOKUP($A:$A,'[3]данные ру ФЛ'!$A:$DL,40,0)</f>
        <v>372745</v>
      </c>
      <c r="BQ169" s="20">
        <f>VLOOKUP($A:$A,'[3]данные ру ФЛ'!$A:$DL,53,0)</f>
        <v>379946</v>
      </c>
      <c r="BR169" s="20">
        <f>VLOOKUP($A:$A,'[3]данные ру ФЛ'!$A:$DL,74,0)</f>
        <v>104100</v>
      </c>
      <c r="BS169" s="20">
        <f>VLOOKUP($A:$A,'[3]данные ру ФЛ'!$A:$DL,95,0)</f>
        <v>52778</v>
      </c>
      <c r="BT169" s="20">
        <f>VLOOKUP($A:$A,'[3]данные ру ФЛ'!$A:$DL,116,0)</f>
        <v>81935</v>
      </c>
      <c r="BU169" s="21">
        <f>VLOOKUP($A:$A,'[3]данные ру Грузы'!$A:$CR,31,0)</f>
        <v>362677.32999999996</v>
      </c>
      <c r="BV169" s="21">
        <f>VLOOKUP($A:$A,'[3]данные ру Грузы'!$A:$CR,44,0)</f>
        <v>319981.19</v>
      </c>
      <c r="BW169" s="21">
        <f>VLOOKUP($A:$A,'[3]данные ру Грузы'!$A:$CR,57,0)</f>
        <v>409737.97</v>
      </c>
      <c r="BX169" s="21">
        <f>VLOOKUP($A:$A,'[3]данные ру Грузы'!$A:$CR,70,0)</f>
        <v>349777.03</v>
      </c>
      <c r="BY169" s="21">
        <f>VLOOKUP($A:$A,'[3]данные ру Грузы'!$A:$CR,83,0)</f>
        <v>332810.58900000004</v>
      </c>
      <c r="BZ169" s="21">
        <f>VLOOKUP($A:$A,'[3]данные ру Грузы'!$A:$CR,96,0)</f>
        <v>92051.112000000008</v>
      </c>
      <c r="CA169" s="22" t="str">
        <f>VLOOKUP(A:A,[2]Данные_УА!$A:$BO,60,0)</f>
        <v>да</v>
      </c>
      <c r="CB169" s="23" t="str">
        <f>VLOOKUP(A:A,[2]Данные_УА!$A:$BO,61,0)</f>
        <v>да</v>
      </c>
      <c r="CC169" s="23" t="str">
        <f>VLOOKUP(A:A,[2]Данные_УА!$A:$BO,62,0)</f>
        <v>да</v>
      </c>
      <c r="CD169" s="23" t="str">
        <f>VLOOKUP(A:A,[2]Данные_УА!$A:$BO,63,0)</f>
        <v>да</v>
      </c>
      <c r="CE169" s="23" t="str">
        <f>VLOOKUP(A:A,[2]Данные_УА!$A:$BO,64,0)</f>
        <v>да</v>
      </c>
      <c r="CF169" s="23" t="str">
        <f>VLOOKUP(A:A,[2]Данные_УА!$A:$BO,65,0)</f>
        <v>нет</v>
      </c>
    </row>
    <row r="170" spans="1:84" s="12" customFormat="1" ht="11.25" x14ac:dyDescent="0.2">
      <c r="A170" s="12" t="s">
        <v>234</v>
      </c>
      <c r="B170" s="12" t="str">
        <f>VLOOKUP(A:A,[1]Перечень_ПП!$A:$X,3,0)</f>
        <v>Санкт-Петербургский</v>
      </c>
      <c r="C170" s="13" t="str">
        <f>VLOOKUP(A:A,[1]Перечень_ПП!$A:$X,4,0)</f>
        <v>ЖДПП</v>
      </c>
      <c r="D170" s="13" t="str">
        <f>VLOOKUP(A:A,[1]Перечень_ПП!$A:$X,5,0)</f>
        <v>ЖДПП</v>
      </c>
      <c r="E170" s="12" t="str">
        <f>VLOOKUP(A:A,[1]Перечень_ПП!$A:$X,6,0)</f>
        <v>Люття</v>
      </c>
      <c r="F170" s="12" t="str">
        <f>VLOOKUP(A:A,[1]Перечень_ПП!$A:$X,23,0)</f>
        <v>установлен</v>
      </c>
      <c r="G170" s="13" t="str">
        <f>VLOOKUP(A:A,[1]Перечень_ПП!$A:$X,21,0)</f>
        <v>да</v>
      </c>
      <c r="H170" s="13" t="s">
        <v>524</v>
      </c>
      <c r="I170" s="14" t="str">
        <f>VLOOKUP(A:A,[1]Перечень_ПП!$A:$X,22,0)</f>
        <v>функционирует</v>
      </c>
      <c r="J170" s="15" t="str">
        <f>VLOOKUP(A:A,[2]Данные_УА!$A:$BF,24,0)</f>
        <v>ежедневно, с 08.00 до 22.00. Устанавливается по согласованию Пограничного комиссара Российской Федерации по Калевальскому району и Пограничного комиссара Финляндской Республики по району Кайнуу, в соответствии с Соглашением между Правительством Российской Федерации и Правительством Финляндской Республики о пунктах пропуска через российско- финляндскую государственную границу от 11.03.1994 года</v>
      </c>
      <c r="K170" s="13" t="str">
        <f>VLOOKUP(A:A,[1]Перечень_ПП!$A:$X,7,0)</f>
        <v>железнодорожный</v>
      </c>
      <c r="L170" s="13" t="str">
        <f>VLOOKUP(A:A,[1]Перечень_ПП!$A:$X,8,0)</f>
        <v>не определен</v>
      </c>
      <c r="M170" s="13" t="str">
        <f>VLOOKUP(A:A,[1]Перечень_ПП!$A:$X,9,0)</f>
        <v>грузо-пассажирский</v>
      </c>
      <c r="N170" s="13" t="str">
        <f>VLOOKUP(A:A,[1]Перечень_ПП!$A:$X,10,0)</f>
        <v>постоянный</v>
      </c>
      <c r="O170" s="13" t="str">
        <f>VLOOKUP(A:A,[1]Перечень_ПП!$A:$X,11,0)</f>
        <v>многосторонний</v>
      </c>
      <c r="P170" s="13" t="str">
        <f>VLOOKUP(A:A,[1]Перечень_ПП!$A:$X,12,0)</f>
        <v>не определен</v>
      </c>
      <c r="Q170" s="13" t="str">
        <f>VLOOKUP(A:A,[1]Перечень_ПП!$A:$X,13,0)</f>
        <v>нет</v>
      </c>
      <c r="R170" s="13" t="str">
        <f>VLOOKUP(A:A,[1]Перечень_ПП!$A:$X,14,0)</f>
        <v>нет</v>
      </c>
      <c r="S170" s="13" t="str">
        <f>VLOOKUP(A:A,[1]Перечень_ПП!$A:$X,15,0)</f>
        <v>нет</v>
      </c>
      <c r="T170" s="13" t="str">
        <f>VLOOKUP(A:A,[1]Перечень_ПП!$A:$X,16,0)</f>
        <v>Финляндская Республика</v>
      </c>
      <c r="U170" s="12" t="str">
        <f>VLOOKUP(A:A,[1]Перечень_ПП!$A:$X,17,0)</f>
        <v>Вартиус</v>
      </c>
      <c r="V170" s="13" t="str">
        <f>VLOOKUP(A:A,[1]Перечень_ПП!$A:$X,18,0)</f>
        <v>СЗФО</v>
      </c>
      <c r="W170" s="12" t="str">
        <f>VLOOKUP(A:A,[1]Перечень_ПП!$A:$X,19,0)</f>
        <v>Республика Карелия</v>
      </c>
      <c r="X170" s="14" t="str">
        <f>VLOOKUP(A:A,[1]Перечень_ПП!$A:$X,20,0)</f>
        <v>Республика Карелия, г. Костомукша, станция Кивиярви, (пограничный знак № 695) 242 км автомобильной дороги федерального значения Р-21 «Кола» (Кочкома – Тикша – Ледмозеро – Костомукша – госграница)</v>
      </c>
      <c r="Y170" s="14">
        <f>VLOOKUP(A:A,[2]ДОРОГИ!$A:$BX,24,0)</f>
        <v>0</v>
      </c>
      <c r="Z170" s="14">
        <f>VLOOKUP(A:A,[2]ДОРОГИ!$A:$BX,25,0)</f>
        <v>0</v>
      </c>
      <c r="AA170" s="16" t="str">
        <f>VLOOKUP($A:$A,'[3]данные ру Грузы'!$A:$CC,10,0)</f>
        <v>Группа В</v>
      </c>
      <c r="AB170" s="16">
        <f>VLOOKUP($A:$A,'[3]данные ру Грузы'!$A:$CC,11,0)</f>
        <v>20</v>
      </c>
      <c r="AC170" s="16" t="str">
        <f>VLOOKUP($A:$A,'[3]данные ру Грузы'!$A:$CC,13,0)</f>
        <v>Сухопутный</v>
      </c>
      <c r="AD170" s="16" t="str">
        <f>VLOOKUP($A:$A,'[3]данные ру Грузы'!$A:$CC,12,0)</f>
        <v>Западный</v>
      </c>
      <c r="AE170" s="16">
        <f>VLOOKUP(A:A,[2]Данные_УА!$A:$BF,37,0)</f>
        <v>10</v>
      </c>
      <c r="AF170" s="16">
        <f>VLOOKUP(A:A,[2]Данные_УА!$A:$BF,41,0)</f>
        <v>0</v>
      </c>
      <c r="AG170" s="16">
        <f>VLOOKUP(A:A,[2]Данные_УА!$A:$BF,45,0)</f>
        <v>0</v>
      </c>
      <c r="AH170" s="16">
        <f>VLOOKUP(A:A,[2]Данные_УА!$A:$BF,49,0)</f>
        <v>10</v>
      </c>
      <c r="AI170" s="16">
        <f>VLOOKUP(A:A,[2]Данные_УА!$A:$BF,53,0)</f>
        <v>0</v>
      </c>
      <c r="AJ170" s="16">
        <f>VLOOKUP(A:A,[2]Данные_УА!$A:$BF,57,0)</f>
        <v>0</v>
      </c>
      <c r="AK170" s="17">
        <f>VLOOKUP(A:A,[2]Данные_УА!$A:$BF,38,0)</f>
        <v>3650</v>
      </c>
      <c r="AL170" s="17">
        <f>VLOOKUP(A:A,[2]Данные_УА!$A:$BF,42,0)</f>
        <v>0</v>
      </c>
      <c r="AM170" s="17">
        <f>VLOOKUP(A:A,[2]Данные_УА!$A:$BF,46,0)</f>
        <v>0</v>
      </c>
      <c r="AN170" s="17">
        <f>VLOOKUP(A:A,[2]Данные_УА!$A:$BF,50,0)</f>
        <v>3650</v>
      </c>
      <c r="AO170" s="17">
        <f>VLOOKUP(A:A,[2]Данные_УА!$A:$BF,54,0)</f>
        <v>0</v>
      </c>
      <c r="AP170" s="18">
        <f>VLOOKUP(A:A,[2]Данные_УА!$A:$BF,58,0)</f>
        <v>0</v>
      </c>
      <c r="AQ170" s="19">
        <f>VLOOKUP($A:$A,'[3]данные ру ТС'!$A:$CZ,22,0)</f>
        <v>3094</v>
      </c>
      <c r="AR170" s="19">
        <f>VLOOKUP($A:$A,'[3]данные ру ТС'!$A:$CZ,27,0)</f>
        <v>0</v>
      </c>
      <c r="AS170" s="19">
        <f>VLOOKUP($A:$A,'[3]данные ру ТС'!$A:$CZ,32,0)</f>
        <v>0</v>
      </c>
      <c r="AT170" s="19">
        <f>VLOOKUP($A:$A,'[3]данные ру ТС'!$A:$CZ,33,0)</f>
        <v>3094</v>
      </c>
      <c r="AU170" s="19">
        <f>VLOOKUP($A:$A,'[3]данные ру ТС'!$A:$CZ,38,0)</f>
        <v>2953</v>
      </c>
      <c r="AV170" s="19">
        <f>VLOOKUP($A:$A,'[3]данные ру ТС'!$A:$CZ,43,0)</f>
        <v>0</v>
      </c>
      <c r="AW170" s="19">
        <f>VLOOKUP($A:$A,'[3]данные ру ТС'!$A:$CZ,48,0)</f>
        <v>0</v>
      </c>
      <c r="AX170" s="19">
        <f>VLOOKUP($A:$A,'[3]данные ру ТС'!$A:$CZ,49,0)</f>
        <v>2953</v>
      </c>
      <c r="AY170" s="19">
        <f>VLOOKUP($A:$A,'[3]данные ру ТС'!$A:$CZ,54,0)</f>
        <v>2122</v>
      </c>
      <c r="AZ170" s="19">
        <f>VLOOKUP($A:$A,'[3]данные ру ТС'!$A:$CZ,59,0)</f>
        <v>0</v>
      </c>
      <c r="BA170" s="19">
        <f>VLOOKUP($A:$A,'[3]данные ру ТС'!$A:$CZ,64,0)</f>
        <v>0</v>
      </c>
      <c r="BB170" s="19">
        <f>VLOOKUP($A:$A,'[3]данные ру ТС'!$A:$CZ,65,0)</f>
        <v>2122</v>
      </c>
      <c r="BC170" s="19">
        <f>VLOOKUP($A:$A,'[3]данные ру ТС'!$A:$CZ,78,0)</f>
        <v>1618</v>
      </c>
      <c r="BD170" s="19">
        <f>VLOOKUP($A:$A,'[3]данные ру ТС'!$A:$CZ,83,0)</f>
        <v>600</v>
      </c>
      <c r="BE170" s="19">
        <f>VLOOKUP($A:$A,'[3]данные ру ТС'!$A:$CZ,88,0)</f>
        <v>0</v>
      </c>
      <c r="BF170" s="19">
        <f>VLOOKUP($A:$A,'[3]данные ру ТС'!$A:$CZ,89,0)</f>
        <v>2218</v>
      </c>
      <c r="BG170" s="19">
        <f>VLOOKUP($A:$A,'[3]данные ру ТС'!$A:$FD,126,0)</f>
        <v>3858</v>
      </c>
      <c r="BH170" s="19">
        <f>VLOOKUP($A:$A,'[3]данные ру ТС'!$A:$FD,127,0)</f>
        <v>0</v>
      </c>
      <c r="BI170" s="19">
        <f>VLOOKUP($A:$A,'[3]данные ру ТС'!$A:$FD,128,0)</f>
        <v>0</v>
      </c>
      <c r="BJ170" s="19">
        <f>VLOOKUP($A:$A,'[3]данные ру ТС'!$A:$FD,129,0)</f>
        <v>3858</v>
      </c>
      <c r="BK170" s="19">
        <f>VLOOKUP($A:$A,'[3]данные ру ТС'!$A:$FD,142,0)</f>
        <v>454</v>
      </c>
      <c r="BL170" s="19">
        <f>VLOOKUP($A:$A,'[3]данные ру ТС'!$A:$FD,155,0)</f>
        <v>0</v>
      </c>
      <c r="BM170" s="19">
        <f>VLOOKUP($A:$A,'[3]данные ру ТС'!$A:$FW,168,0)</f>
        <v>0</v>
      </c>
      <c r="BN170" s="19">
        <f>Таблица2[[#This Row],[ЛТС 2022 (факт)]]+Таблица2[[#This Row],[ПТС 2022 (факт)]]+Таблица2[[#This Row],[ГТС 2022 (факт)]]</f>
        <v>454</v>
      </c>
      <c r="BO170" s="20">
        <f>VLOOKUP($A:$A,'[3]данные ру ФЛ'!$A:$DL,27,0)</f>
        <v>9354</v>
      </c>
      <c r="BP170" s="20">
        <f>VLOOKUP($A:$A,'[3]данные ру ФЛ'!$A:$DL,40,0)</f>
        <v>8904</v>
      </c>
      <c r="BQ170" s="20">
        <f>VLOOKUP($A:$A,'[3]данные ру ФЛ'!$A:$DL,53,0)</f>
        <v>6378</v>
      </c>
      <c r="BR170" s="20">
        <f>VLOOKUP($A:$A,'[3]данные ру ФЛ'!$A:$DL,74,0)</f>
        <v>6746</v>
      </c>
      <c r="BS170" s="20">
        <f>VLOOKUP($A:$A,'[3]данные ру ФЛ'!$A:$DL,95,0)</f>
        <v>6744</v>
      </c>
      <c r="BT170" s="20">
        <f>VLOOKUP($A:$A,'[3]данные ру ФЛ'!$A:$DL,116,0)</f>
        <v>1346</v>
      </c>
      <c r="BU170" s="21">
        <f>VLOOKUP($A:$A,'[3]данные ру Грузы'!$A:$CR,31,0)</f>
        <v>5660187.8300000001</v>
      </c>
      <c r="BV170" s="21">
        <f>VLOOKUP($A:$A,'[3]данные ру Грузы'!$A:$CR,44,0)</f>
        <v>5366783.13</v>
      </c>
      <c r="BW170" s="21">
        <f>VLOOKUP($A:$A,'[3]данные ру Грузы'!$A:$CR,57,0)</f>
        <v>3796227.8</v>
      </c>
      <c r="BX170" s="21">
        <f>VLOOKUP($A:$A,'[3]данные ру Грузы'!$A:$CR,70,0)</f>
        <v>4067584.69</v>
      </c>
      <c r="BY170" s="21">
        <f>VLOOKUP($A:$A,'[3]данные ру Грузы'!$A:$CR,83,0)</f>
        <v>3958482.159</v>
      </c>
      <c r="BZ170" s="21">
        <f>VLOOKUP($A:$A,'[3]данные ру Грузы'!$A:$CR,96,0)</f>
        <v>651518.02999999991</v>
      </c>
      <c r="CA170" s="22" t="str">
        <f>VLOOKUP(A:A,[2]Данные_УА!$A:$BO,60,0)</f>
        <v>да</v>
      </c>
      <c r="CB170" s="23" t="str">
        <f>VLOOKUP(A:A,[2]Данные_УА!$A:$BO,61,0)</f>
        <v>да</v>
      </c>
      <c r="CC170" s="23" t="str">
        <f>VLOOKUP(A:A,[2]Данные_УА!$A:$BO,62,0)</f>
        <v>нет</v>
      </c>
      <c r="CD170" s="23" t="str">
        <f>VLOOKUP(A:A,[2]Данные_УА!$A:$BO,63,0)</f>
        <v>да</v>
      </c>
      <c r="CE170" s="23" t="str">
        <f>VLOOKUP(A:A,[2]Данные_УА!$A:$BO,64,0)</f>
        <v>да</v>
      </c>
      <c r="CF170" s="23" t="str">
        <f>VLOOKUP(A:A,[2]Данные_УА!$A:$BO,65,0)</f>
        <v>нет</v>
      </c>
    </row>
    <row r="171" spans="1:84" s="12" customFormat="1" ht="11.25" x14ac:dyDescent="0.2">
      <c r="A171" s="12" t="s">
        <v>67</v>
      </c>
      <c r="B171" s="12" t="str">
        <f>VLOOKUP(A:A,[1]Перечень_ПП!$A:$X,3,0)</f>
        <v>Владивостокский</v>
      </c>
      <c r="C171" s="13" t="str">
        <f>VLOOKUP(A:A,[1]Перечень_ПП!$A:$X,4,0)</f>
        <v>МПП</v>
      </c>
      <c r="D171" s="13" t="str">
        <f>VLOOKUP(A:A,[1]Перечень_ПП!$A:$X,5,0)</f>
        <v>МПП</v>
      </c>
      <c r="E171" s="12" t="str">
        <f>VLOOKUP(A:A,[1]Перечень_ПП!$A:$X,6,0)</f>
        <v>Магадан</v>
      </c>
      <c r="F171" s="12" t="str">
        <f>VLOOKUP(A:A,[1]Перечень_ПП!$A:$X,23,0)</f>
        <v>установлен</v>
      </c>
      <c r="G171" s="13" t="str">
        <f>VLOOKUP(A:A,[1]Перечень_ПП!$A:$X,21,0)</f>
        <v>да</v>
      </c>
      <c r="H171" s="13" t="s">
        <v>524</v>
      </c>
      <c r="I171" s="14" t="str">
        <f>VLOOKUP(A:A,[1]Перечень_ПП!$A:$X,22,0)</f>
        <v>функционирует</v>
      </c>
      <c r="J171" s="15" t="str">
        <f>VLOOKUP(A:A,[2]Данные_УА!$A:$BF,24,0)</f>
        <v>с 09.00 до 18.00 (время Магаданское) ежедневно, за исключением: работа с пассажирскими круизными судами осуществляется ежедневно, круглосуточно (по согласованию с ГКО); работа с судами,заходящими по форс-мажорным обстоятельствам осуществляется ежедневно, круглосуточно; работа с российскими рыбопромысловыми судами - ежедневно, круглосуточно (технологический перерыв с 08.00 до 09.00, с 20.00 до 21.00);ветеринарный и карантинный фитосанитарный контроль осуществляется с 08.30 до 18.00, технологический перерыв с 12.30 до 14.00; санитарно-карантинный с 09.00 до 17.15, технологический перерыв с 13.00 до 14.00;таможенный и транспортный контроль осуществляется с 09.00 до 18.00, технологический перерыв с 12.00 до 13.00</v>
      </c>
      <c r="K171" s="13" t="str">
        <f>VLOOKUP(A:A,[1]Перечень_ПП!$A:$X,7,0)</f>
        <v>морской</v>
      </c>
      <c r="L171" s="13" t="str">
        <f>VLOOKUP(A:A,[1]Перечень_ПП!$A:$X,8,0)</f>
        <v>не определен</v>
      </c>
      <c r="M171" s="13" t="str">
        <f>VLOOKUP(A:A,[1]Перечень_ПП!$A:$X,9,0)</f>
        <v>грузо-пассажирский</v>
      </c>
      <c r="N171" s="13" t="str">
        <f>VLOOKUP(A:A,[1]Перечень_ПП!$A:$X,10,0)</f>
        <v>постоянный</v>
      </c>
      <c r="O171" s="13" t="str">
        <f>VLOOKUP(A:A,[1]Перечень_ПП!$A:$X,11,0)</f>
        <v>многосторонний</v>
      </c>
      <c r="P171" s="13" t="str">
        <f>VLOOKUP(A:A,[1]Перечень_ПП!$A:$X,12,0)</f>
        <v>не определен</v>
      </c>
      <c r="Q171" s="13" t="str">
        <f>VLOOKUP(A:A,[1]Перечень_ПП!$A:$X,13,0)</f>
        <v>да</v>
      </c>
      <c r="R171" s="13" t="str">
        <f>VLOOKUP(A:A,[1]Перечень_ПП!$A:$X,14,0)</f>
        <v>да</v>
      </c>
      <c r="S171" s="13" t="str">
        <f>VLOOKUP(A:A,[1]Перечень_ПП!$A:$X,15,0)</f>
        <v>да</v>
      </c>
      <c r="T171" s="13" t="str">
        <f>VLOOKUP(A:A,[1]Перечень_ПП!$A:$X,16,0)</f>
        <v>не применимо</v>
      </c>
      <c r="U171" s="12" t="str">
        <f>VLOOKUP(A:A,[1]Перечень_ПП!$A:$X,17,0)</f>
        <v>не применимо</v>
      </c>
      <c r="V171" s="13" t="str">
        <f>VLOOKUP(A:A,[1]Перечень_ПП!$A:$X,18,0)</f>
        <v>ДФО</v>
      </c>
      <c r="W171" s="12" t="str">
        <f>VLOOKUP(A:A,[1]Перечень_ПП!$A:$X,19,0)</f>
        <v>Магаданская область</v>
      </c>
      <c r="X171" s="14" t="str">
        <f>VLOOKUP(A:A,[1]Перечень_ПП!$A:$X,20,0)</f>
        <v>Магаданская область, г. Магадан, Морской торговый порт</v>
      </c>
      <c r="Y171" s="14">
        <f>VLOOKUP(A:A,[2]ДОРОГИ!$A:$BX,24,0)</f>
        <v>0</v>
      </c>
      <c r="Z171" s="14">
        <f>VLOOKUP(A:A,[2]ДОРОГИ!$A:$BX,25,0)</f>
        <v>0</v>
      </c>
      <c r="AA171" s="16" t="str">
        <f>VLOOKUP($A:$A,'[3]данные ру Грузы'!$A:$CC,10,0)</f>
        <v>Группа С</v>
      </c>
      <c r="AB171" s="16">
        <f>VLOOKUP($A:$A,'[3]данные ру Грузы'!$A:$CC,11,0)</f>
        <v>288</v>
      </c>
      <c r="AC171" s="16" t="str">
        <f>VLOOKUP($A:$A,'[3]данные ру Грузы'!$A:$CC,13,0)</f>
        <v>Морской</v>
      </c>
      <c r="AD171" s="16" t="str">
        <f>VLOOKUP($A:$A,'[3]данные ру Грузы'!$A:$CC,12,0)</f>
        <v>Арктика</v>
      </c>
      <c r="AE171" s="16">
        <f>VLOOKUP(A:A,[2]Данные_УА!$A:$BF,37,0)</f>
        <v>0</v>
      </c>
      <c r="AF171" s="16">
        <f>VLOOKUP(A:A,[2]Данные_УА!$A:$BF,41,0)</f>
        <v>0</v>
      </c>
      <c r="AG171" s="16">
        <f>VLOOKUP(A:A,[2]Данные_УА!$A:$BF,45,0)</f>
        <v>0</v>
      </c>
      <c r="AH171" s="16">
        <f>VLOOKUP(A:A,[2]Данные_УА!$A:$BF,49,0)</f>
        <v>0</v>
      </c>
      <c r="AI171" s="16">
        <f>VLOOKUP(A:A,[2]Данные_УА!$A:$BF,53,0)</f>
        <v>0</v>
      </c>
      <c r="AJ171" s="16">
        <f>VLOOKUP(A:A,[2]Данные_УА!$A:$BF,57,0)</f>
        <v>0</v>
      </c>
      <c r="AK171" s="17">
        <f>VLOOKUP(A:A,[2]Данные_УА!$A:$BF,38,0)</f>
        <v>0</v>
      </c>
      <c r="AL171" s="17">
        <f>VLOOKUP(A:A,[2]Данные_УА!$A:$BF,42,0)</f>
        <v>0</v>
      </c>
      <c r="AM171" s="17">
        <f>VLOOKUP(A:A,[2]Данные_УА!$A:$BF,46,0)</f>
        <v>0</v>
      </c>
      <c r="AN171" s="17">
        <f>VLOOKUP(A:A,[2]Данные_УА!$A:$BF,50,0)</f>
        <v>0</v>
      </c>
      <c r="AO171" s="17">
        <f>VLOOKUP(A:A,[2]Данные_УА!$A:$BF,54,0)</f>
        <v>0</v>
      </c>
      <c r="AP171" s="18">
        <f>VLOOKUP(A:A,[2]Данные_УА!$A:$BF,58,0)</f>
        <v>0</v>
      </c>
      <c r="AQ171" s="19">
        <f>VLOOKUP($A:$A,'[3]данные ру ТС'!$A:$CZ,22,0)</f>
        <v>36</v>
      </c>
      <c r="AR171" s="19">
        <f>VLOOKUP($A:$A,'[3]данные ру ТС'!$A:$CZ,27,0)</f>
        <v>0</v>
      </c>
      <c r="AS171" s="19">
        <f>VLOOKUP($A:$A,'[3]данные ру ТС'!$A:$CZ,32,0)</f>
        <v>0</v>
      </c>
      <c r="AT171" s="19">
        <f>VLOOKUP($A:$A,'[3]данные ру ТС'!$A:$CZ,33,0)</f>
        <v>36</v>
      </c>
      <c r="AU171" s="19">
        <f>VLOOKUP($A:$A,'[3]данные ру ТС'!$A:$CZ,38,0)</f>
        <v>44</v>
      </c>
      <c r="AV171" s="19">
        <f>VLOOKUP($A:$A,'[3]данные ру ТС'!$A:$CZ,43,0)</f>
        <v>0</v>
      </c>
      <c r="AW171" s="19">
        <f>VLOOKUP($A:$A,'[3]данные ру ТС'!$A:$CZ,48,0)</f>
        <v>0</v>
      </c>
      <c r="AX171" s="19">
        <f>VLOOKUP($A:$A,'[3]данные ру ТС'!$A:$CZ,49,0)</f>
        <v>44</v>
      </c>
      <c r="AY171" s="19">
        <f>VLOOKUP($A:$A,'[3]данные ру ТС'!$A:$CZ,54,0)</f>
        <v>30</v>
      </c>
      <c r="AZ171" s="19">
        <f>VLOOKUP($A:$A,'[3]данные ру ТС'!$A:$CZ,59,0)</f>
        <v>0</v>
      </c>
      <c r="BA171" s="19">
        <f>VLOOKUP($A:$A,'[3]данные ру ТС'!$A:$CZ,64,0)</f>
        <v>0</v>
      </c>
      <c r="BB171" s="19">
        <f>VLOOKUP($A:$A,'[3]данные ру ТС'!$A:$CZ,65,0)</f>
        <v>30</v>
      </c>
      <c r="BC171" s="19">
        <f>VLOOKUP($A:$A,'[3]данные ру ТС'!$A:$CZ,78,0)</f>
        <v>47</v>
      </c>
      <c r="BD171" s="19">
        <f>VLOOKUP($A:$A,'[3]данные ру ТС'!$A:$CZ,83,0)</f>
        <v>0</v>
      </c>
      <c r="BE171" s="19">
        <f>VLOOKUP($A:$A,'[3]данные ру ТС'!$A:$CZ,88,0)</f>
        <v>0</v>
      </c>
      <c r="BF171" s="19">
        <f>VLOOKUP($A:$A,'[3]данные ру ТС'!$A:$CZ,89,0)</f>
        <v>47</v>
      </c>
      <c r="BG171" s="19">
        <f>VLOOKUP($A:$A,'[3]данные ру ТС'!$A:$FD,126,0)</f>
        <v>52</v>
      </c>
      <c r="BH171" s="19">
        <f>VLOOKUP($A:$A,'[3]данные ру ТС'!$A:$FD,127,0)</f>
        <v>2</v>
      </c>
      <c r="BI171" s="19">
        <f>VLOOKUP($A:$A,'[3]данные ру ТС'!$A:$FD,128,0)</f>
        <v>0</v>
      </c>
      <c r="BJ171" s="19">
        <f>VLOOKUP($A:$A,'[3]данные ру ТС'!$A:$FD,129,0)</f>
        <v>54</v>
      </c>
      <c r="BK171" s="19">
        <f>VLOOKUP($A:$A,'[3]данные ру ТС'!$A:$FD,142,0)</f>
        <v>44</v>
      </c>
      <c r="BL171" s="19">
        <f>VLOOKUP($A:$A,'[3]данные ру ТС'!$A:$FD,155,0)</f>
        <v>0</v>
      </c>
      <c r="BM171" s="19">
        <f>VLOOKUP($A:$A,'[3]данные ру ТС'!$A:$FW,168,0)</f>
        <v>0</v>
      </c>
      <c r="BN171" s="19">
        <f>Таблица2[[#This Row],[ЛТС 2022 (факт)]]+Таблица2[[#This Row],[ПТС 2022 (факт)]]+Таблица2[[#This Row],[ГТС 2022 (факт)]]</f>
        <v>44</v>
      </c>
      <c r="BO171" s="20">
        <f>VLOOKUP($A:$A,'[3]данные ру ФЛ'!$A:$DL,27,0)</f>
        <v>1334</v>
      </c>
      <c r="BP171" s="20">
        <f>VLOOKUP($A:$A,'[3]данные ру ФЛ'!$A:$DL,40,0)</f>
        <v>1529</v>
      </c>
      <c r="BQ171" s="20">
        <f>VLOOKUP($A:$A,'[3]данные ру ФЛ'!$A:$DL,53,0)</f>
        <v>1022</v>
      </c>
      <c r="BR171" s="20">
        <f>VLOOKUP($A:$A,'[3]данные ру ФЛ'!$A:$DL,74,0)</f>
        <v>1986</v>
      </c>
      <c r="BS171" s="20">
        <f>VLOOKUP($A:$A,'[3]данные ру ФЛ'!$A:$DL,95,0)</f>
        <v>1499</v>
      </c>
      <c r="BT171" s="20">
        <f>VLOOKUP($A:$A,'[3]данные ру ФЛ'!$A:$DL,116,0)</f>
        <v>1201</v>
      </c>
      <c r="BU171" s="21">
        <f>VLOOKUP($A:$A,'[3]данные ру Грузы'!$A:$CR,31,0)</f>
        <v>19134</v>
      </c>
      <c r="BV171" s="21">
        <f>VLOOKUP($A:$A,'[3]данные ру Грузы'!$A:$CR,44,0)</f>
        <v>8989</v>
      </c>
      <c r="BW171" s="21">
        <f>VLOOKUP($A:$A,'[3]данные ру Грузы'!$A:$CR,57,0)</f>
        <v>8139</v>
      </c>
      <c r="BX171" s="21">
        <f>VLOOKUP($A:$A,'[3]данные ру Грузы'!$A:$CR,70,0)</f>
        <v>6971.42</v>
      </c>
      <c r="BY171" s="21">
        <f>VLOOKUP($A:$A,'[3]данные ру Грузы'!$A:$CR,83,0)</f>
        <v>29968.62</v>
      </c>
      <c r="BZ171" s="21">
        <f>VLOOKUP($A:$A,'[3]данные ру Грузы'!$A:$CR,96,0)</f>
        <v>37731.127979999997</v>
      </c>
      <c r="CA171" s="22" t="str">
        <f>VLOOKUP(A:A,[2]Данные_УА!$A:$BO,60,0)</f>
        <v>да</v>
      </c>
      <c r="CB171" s="23" t="str">
        <f>VLOOKUP(A:A,[2]Данные_УА!$A:$BO,61,0)</f>
        <v>да</v>
      </c>
      <c r="CC171" s="23" t="str">
        <f>VLOOKUP(A:A,[2]Данные_УА!$A:$BO,62,0)</f>
        <v>да</v>
      </c>
      <c r="CD171" s="23" t="str">
        <f>VLOOKUP(A:A,[2]Данные_УА!$A:$BO,63,0)</f>
        <v>да</v>
      </c>
      <c r="CE171" s="23" t="str">
        <f>VLOOKUP(A:A,[2]Данные_УА!$A:$BO,64,0)</f>
        <v>да</v>
      </c>
      <c r="CF171" s="23" t="str">
        <f>VLOOKUP(A:A,[2]Данные_УА!$A:$BO,65,0)</f>
        <v>да</v>
      </c>
    </row>
    <row r="172" spans="1:84" s="12" customFormat="1" ht="11.25" x14ac:dyDescent="0.2">
      <c r="A172" s="12" t="s">
        <v>54</v>
      </c>
      <c r="B172" s="12" t="str">
        <f>VLOOKUP(A:A,[1]Перечень_ПП!$A:$X,3,0)</f>
        <v>Владивостокский</v>
      </c>
      <c r="C172" s="13" t="str">
        <f>VLOOKUP(A:A,[1]Перечень_ПП!$A:$X,4,0)</f>
        <v>ВПП</v>
      </c>
      <c r="D172" s="13" t="str">
        <f>VLOOKUP(A:A,[1]Перечень_ПП!$A:$X,5,0)</f>
        <v>ВПП</v>
      </c>
      <c r="E172" s="12" t="str">
        <f>VLOOKUP(A:A,[1]Перечень_ПП!$A:$X,6,0)</f>
        <v>Магадан (Сокол)</v>
      </c>
      <c r="F172" s="12" t="str">
        <f>VLOOKUP(A:A,[1]Перечень_ПП!$A:$X,23,0)</f>
        <v>установлен</v>
      </c>
      <c r="G172" s="13" t="str">
        <f>VLOOKUP(A:A,[1]Перечень_ПП!$A:$X,21,0)</f>
        <v>да</v>
      </c>
      <c r="H172" s="13" t="s">
        <v>524</v>
      </c>
      <c r="I172" s="14" t="str">
        <f>VLOOKUP(A:A,[1]Перечень_ПП!$A:$X,22,0)</f>
        <v>функционирует</v>
      </c>
      <c r="J172" s="15" t="str">
        <f>VLOOKUP(A:A,[2]Данные_УА!$A:$BF,24,0)</f>
        <v>Рабочие дни: понедельник-пятница с 9.00 до 18.00. Вне регламента работы пункта пропуска, в выходные и праздничные дни по предварительной заявке с ГКО</v>
      </c>
      <c r="K172" s="13" t="str">
        <f>VLOOKUP(A:A,[1]Перечень_ПП!$A:$X,7,0)</f>
        <v>воздушный</v>
      </c>
      <c r="L172" s="13" t="str">
        <f>VLOOKUP(A:A,[1]Перечень_ПП!$A:$X,8,0)</f>
        <v>не определен</v>
      </c>
      <c r="M172" s="13" t="str">
        <f>VLOOKUP(A:A,[1]Перечень_ПП!$A:$X,9,0)</f>
        <v>грузо-пассажирский</v>
      </c>
      <c r="N172" s="13" t="str">
        <f>VLOOKUP(A:A,[1]Перечень_ПП!$A:$X,10,0)</f>
        <v>работающий на нерегулярной основе</v>
      </c>
      <c r="O172" s="13" t="str">
        <f>VLOOKUP(A:A,[1]Перечень_ПП!$A:$X,11,0)</f>
        <v>многосторонний</v>
      </c>
      <c r="P172" s="13" t="str">
        <f>VLOOKUP(A:A,[1]Перечень_ПП!$A:$X,12,0)</f>
        <v>не определен</v>
      </c>
      <c r="Q172" s="13" t="str">
        <f>VLOOKUP(A:A,[1]Перечень_ПП!$A:$X,13,0)</f>
        <v>да</v>
      </c>
      <c r="R172" s="13" t="str">
        <f>VLOOKUP(A:A,[1]Перечень_ПП!$A:$X,14,0)</f>
        <v>нет</v>
      </c>
      <c r="S172" s="13" t="str">
        <f>VLOOKUP(A:A,[1]Перечень_ПП!$A:$X,15,0)</f>
        <v>да</v>
      </c>
      <c r="T172" s="13" t="str">
        <f>VLOOKUP(A:A,[1]Перечень_ПП!$A:$X,16,0)</f>
        <v>не применимо</v>
      </c>
      <c r="U172" s="12" t="str">
        <f>VLOOKUP(A:A,[1]Перечень_ПП!$A:$X,17,0)</f>
        <v>не применимо</v>
      </c>
      <c r="V172" s="13" t="str">
        <f>VLOOKUP(A:A,[1]Перечень_ПП!$A:$X,18,0)</f>
        <v>ДФО</v>
      </c>
      <c r="W172" s="12" t="str">
        <f>VLOOKUP(A:A,[1]Перечень_ПП!$A:$X,19,0)</f>
        <v>Магаданская область</v>
      </c>
      <c r="X172" s="14" t="str">
        <f>VLOOKUP(A:A,[1]Перечень_ПП!$A:$X,20,0)</f>
        <v>Магаданская область, 48 км до центра г. Магадана, п. Сокол</v>
      </c>
      <c r="Y172" s="14">
        <f>VLOOKUP(A:A,[2]ДОРОГИ!$A:$BX,24,0)</f>
        <v>0</v>
      </c>
      <c r="Z172" s="14">
        <f>VLOOKUP(A:A,[2]ДОРОГИ!$A:$BX,25,0)</f>
        <v>0</v>
      </c>
      <c r="AA172" s="16" t="str">
        <f>VLOOKUP($A:$A,'[3]данные ру Грузы'!$A:$CC,10,0)</f>
        <v>Группа С</v>
      </c>
      <c r="AB172" s="16">
        <f>VLOOKUP($A:$A,'[3]данные ру Грузы'!$A:$CC,11,0)</f>
        <v>216</v>
      </c>
      <c r="AC172" s="16" t="str">
        <f>VLOOKUP($A:$A,'[3]данные ру Грузы'!$A:$CC,13,0)</f>
        <v>Не является признаком отнесения к МТК</v>
      </c>
      <c r="AD172" s="16" t="str">
        <f>VLOOKUP($A:$A,'[3]данные ру Грузы'!$A:$CC,12,0)</f>
        <v>Не является признаком отнесения к МТК</v>
      </c>
      <c r="AE172" s="16">
        <f>VLOOKUP(A:A,[2]Данные_УА!$A:$BF,37,0)</f>
        <v>0</v>
      </c>
      <c r="AF172" s="16">
        <f>VLOOKUP(A:A,[2]Данные_УА!$A:$BF,41,0)</f>
        <v>0</v>
      </c>
      <c r="AG172" s="16">
        <f>VLOOKUP(A:A,[2]Данные_УА!$A:$BF,45,0)</f>
        <v>0</v>
      </c>
      <c r="AH172" s="16">
        <f>VLOOKUP(A:A,[2]Данные_УА!$A:$BF,49,0)</f>
        <v>0</v>
      </c>
      <c r="AI172" s="16">
        <f>VLOOKUP(A:A,[2]Данные_УА!$A:$BF,53,0)</f>
        <v>0</v>
      </c>
      <c r="AJ172" s="16">
        <f>VLOOKUP(A:A,[2]Данные_УА!$A:$BF,57,0)</f>
        <v>0</v>
      </c>
      <c r="AK172" s="17">
        <f>VLOOKUP(A:A,[2]Данные_УА!$A:$BF,38,0)</f>
        <v>0</v>
      </c>
      <c r="AL172" s="17">
        <f>VLOOKUP(A:A,[2]Данные_УА!$A:$BF,42,0)</f>
        <v>0</v>
      </c>
      <c r="AM172" s="17">
        <f>VLOOKUP(A:A,[2]Данные_УА!$A:$BF,46,0)</f>
        <v>0</v>
      </c>
      <c r="AN172" s="17">
        <f>VLOOKUP(A:A,[2]Данные_УА!$A:$BF,50,0)</f>
        <v>0</v>
      </c>
      <c r="AO172" s="17">
        <f>VLOOKUP(A:A,[2]Данные_УА!$A:$BF,54,0)</f>
        <v>0</v>
      </c>
      <c r="AP172" s="18">
        <f>VLOOKUP(A:A,[2]Данные_УА!$A:$BF,58,0)</f>
        <v>0</v>
      </c>
      <c r="AQ172" s="19">
        <f>VLOOKUP($A:$A,'[3]данные ру ТС'!$A:$CZ,22,0)</f>
        <v>3</v>
      </c>
      <c r="AR172" s="19">
        <f>VLOOKUP($A:$A,'[3]данные ру ТС'!$A:$CZ,27,0)</f>
        <v>39</v>
      </c>
      <c r="AS172" s="19">
        <f>VLOOKUP($A:$A,'[3]данные ру ТС'!$A:$CZ,32,0)</f>
        <v>0</v>
      </c>
      <c r="AT172" s="19">
        <f>VLOOKUP($A:$A,'[3]данные ру ТС'!$A:$CZ,33,0)</f>
        <v>42</v>
      </c>
      <c r="AU172" s="19">
        <f>VLOOKUP($A:$A,'[3]данные ру ТС'!$A:$CZ,38,0)</f>
        <v>4</v>
      </c>
      <c r="AV172" s="19">
        <f>VLOOKUP($A:$A,'[3]данные ру ТС'!$A:$CZ,43,0)</f>
        <v>36</v>
      </c>
      <c r="AW172" s="19">
        <f>VLOOKUP($A:$A,'[3]данные ру ТС'!$A:$CZ,48,0)</f>
        <v>0</v>
      </c>
      <c r="AX172" s="19">
        <f>VLOOKUP($A:$A,'[3]данные ру ТС'!$A:$CZ,49,0)</f>
        <v>40</v>
      </c>
      <c r="AY172" s="19">
        <f>VLOOKUP($A:$A,'[3]данные ру ТС'!$A:$CZ,54,0)</f>
        <v>4</v>
      </c>
      <c r="AZ172" s="19">
        <f>VLOOKUP($A:$A,'[3]данные ру ТС'!$A:$CZ,59,0)</f>
        <v>23</v>
      </c>
      <c r="BA172" s="19">
        <f>VLOOKUP($A:$A,'[3]данные ру ТС'!$A:$CZ,64,0)</f>
        <v>0</v>
      </c>
      <c r="BB172" s="19">
        <f>VLOOKUP($A:$A,'[3]данные ру ТС'!$A:$CZ,65,0)</f>
        <v>27</v>
      </c>
      <c r="BC172" s="19">
        <f>VLOOKUP($A:$A,'[3]данные ру ТС'!$A:$CZ,78,0)</f>
        <v>4</v>
      </c>
      <c r="BD172" s="19">
        <f>VLOOKUP($A:$A,'[3]данные ру ТС'!$A:$CZ,83,0)</f>
        <v>5</v>
      </c>
      <c r="BE172" s="19">
        <f>VLOOKUP($A:$A,'[3]данные ру ТС'!$A:$CZ,88,0)</f>
        <v>0</v>
      </c>
      <c r="BF172" s="19">
        <f>VLOOKUP($A:$A,'[3]данные ру ТС'!$A:$CZ,89,0)</f>
        <v>9</v>
      </c>
      <c r="BG172" s="19">
        <f>VLOOKUP($A:$A,'[3]данные ру ТС'!$A:$FD,126,0)</f>
        <v>13</v>
      </c>
      <c r="BH172" s="19">
        <f>VLOOKUP($A:$A,'[3]данные ру ТС'!$A:$FD,127,0)</f>
        <v>18</v>
      </c>
      <c r="BI172" s="19">
        <f>VLOOKUP($A:$A,'[3]данные ру ТС'!$A:$FD,128,0)</f>
        <v>0</v>
      </c>
      <c r="BJ172" s="19">
        <f>VLOOKUP($A:$A,'[3]данные ру ТС'!$A:$FD,129,0)</f>
        <v>31</v>
      </c>
      <c r="BK172" s="19">
        <f>VLOOKUP($A:$A,'[3]данные ру ТС'!$A:$FD,142,0)</f>
        <v>8</v>
      </c>
      <c r="BL172" s="19">
        <f>VLOOKUP($A:$A,'[3]данные ру ТС'!$A:$FD,155,0)</f>
        <v>14</v>
      </c>
      <c r="BM172" s="19">
        <f>VLOOKUP($A:$A,'[3]данные ру ТС'!$A:$FW,168,0)</f>
        <v>0</v>
      </c>
      <c r="BN172" s="19">
        <f>Таблица2[[#This Row],[ЛТС 2022 (факт)]]+Таблица2[[#This Row],[ПТС 2022 (факт)]]+Таблица2[[#This Row],[ГТС 2022 (факт)]]</f>
        <v>22</v>
      </c>
      <c r="BO172" s="20">
        <f>VLOOKUP($A:$A,'[3]данные ру ФЛ'!$A:$DL,27,0)</f>
        <v>298</v>
      </c>
      <c r="BP172" s="20">
        <f>VLOOKUP($A:$A,'[3]данные ру ФЛ'!$A:$DL,40,0)</f>
        <v>291</v>
      </c>
      <c r="BQ172" s="20">
        <f>VLOOKUP($A:$A,'[3]данные ру ФЛ'!$A:$DL,53,0)</f>
        <v>762</v>
      </c>
      <c r="BR172" s="20">
        <f>VLOOKUP($A:$A,'[3]данные ру ФЛ'!$A:$DL,74,0)</f>
        <v>95</v>
      </c>
      <c r="BS172" s="20">
        <f>VLOOKUP($A:$A,'[3]данные ру ФЛ'!$A:$DL,95,0)</f>
        <v>712</v>
      </c>
      <c r="BT172" s="20">
        <f>VLOOKUP($A:$A,'[3]данные ру ФЛ'!$A:$DL,116,0)</f>
        <v>133</v>
      </c>
      <c r="BU172" s="21">
        <f>VLOOKUP($A:$A,'[3]данные ру Грузы'!$A:$CR,31,0)</f>
        <v>2</v>
      </c>
      <c r="BV172" s="21">
        <f>VLOOKUP($A:$A,'[3]данные ру Грузы'!$A:$CR,44,0)</f>
        <v>0</v>
      </c>
      <c r="BW172" s="21">
        <f>VLOOKUP($A:$A,'[3]данные ру Грузы'!$A:$CR,57,0)</f>
        <v>84</v>
      </c>
      <c r="BX172" s="21">
        <f>VLOOKUP($A:$A,'[3]данные ру Грузы'!$A:$CR,70,0)</f>
        <v>62.48</v>
      </c>
      <c r="BY172" s="21">
        <f>VLOOKUP($A:$A,'[3]данные ру Грузы'!$A:$CR,83,0)</f>
        <v>0</v>
      </c>
      <c r="BZ172" s="21">
        <f>VLOOKUP($A:$A,'[3]данные ру Грузы'!$A:$CR,96,0)</f>
        <v>177.67599999999999</v>
      </c>
      <c r="CA172" s="22" t="str">
        <f>VLOOKUP(A:A,[2]Данные_УА!$A:$BO,60,0)</f>
        <v>да</v>
      </c>
      <c r="CB172" s="23" t="str">
        <f>VLOOKUP(A:A,[2]Данные_УА!$A:$BO,61,0)</f>
        <v>да</v>
      </c>
      <c r="CC172" s="23" t="str">
        <f>VLOOKUP(A:A,[2]Данные_УА!$A:$BO,62,0)</f>
        <v>да</v>
      </c>
      <c r="CD172" s="23" t="str">
        <f>VLOOKUP(A:A,[2]Данные_УА!$A:$BO,63,0)</f>
        <v>да</v>
      </c>
      <c r="CE172" s="23" t="str">
        <f>VLOOKUP(A:A,[2]Данные_УА!$A:$BO,64,0)</f>
        <v>да</v>
      </c>
      <c r="CF172" s="23" t="str">
        <f>VLOOKUP(A:A,[2]Данные_УА!$A:$BO,65,0)</f>
        <v>нет</v>
      </c>
    </row>
    <row r="173" spans="1:84" s="12" customFormat="1" ht="11.25" x14ac:dyDescent="0.2">
      <c r="A173" s="12" t="s">
        <v>469</v>
      </c>
      <c r="B173" s="25" t="str">
        <f>VLOOKUP(A:A,[1]Перечень_ПП!$A:$X,3,0)</f>
        <v>Северо-Кавказский</v>
      </c>
      <c r="C173" s="26" t="str">
        <f>VLOOKUP(A:A,[1]Перечень_ПП!$A:$X,4,0)</f>
        <v>ВПП</v>
      </c>
      <c r="D173" s="26" t="str">
        <f>VLOOKUP(A:A,[1]Перечень_ПП!$A:$X,5,0)</f>
        <v>ВПП</v>
      </c>
      <c r="E173" s="28" t="str">
        <f>VLOOKUP(A:A,[1]Перечень_ПП!$A:$X,6,0)</f>
        <v>Магас</v>
      </c>
      <c r="F173" s="25" t="str">
        <f>VLOOKUP(A:A,[1]Перечень_ПП!$A:$X,23,0)</f>
        <v>установлен</v>
      </c>
      <c r="G173" s="26" t="str">
        <f>VLOOKUP(A:A,[1]Перечень_ПП!$A:$X,21,0)</f>
        <v>нет</v>
      </c>
      <c r="H173" s="26" t="s">
        <v>524</v>
      </c>
      <c r="I173" s="29" t="str">
        <f>VLOOKUP(A:A,[1]Перечень_ПП!$A:$X,22,0)</f>
        <v>Установлен в 2021 г. Будет открыт после проведения мероприятий по обустройству</v>
      </c>
      <c r="J173" s="15">
        <f>VLOOKUP(A:A,[2]Данные_УА!$A:$BF,24,0)</f>
        <v>0</v>
      </c>
      <c r="K173" s="26" t="str">
        <f>VLOOKUP(A:A,[1]Перечень_ПП!$A:$X,7,0)</f>
        <v>воздушный</v>
      </c>
      <c r="L173" s="26" t="str">
        <f>VLOOKUP(A:A,[1]Перечень_ПП!$A:$X,8,0)</f>
        <v>не определен</v>
      </c>
      <c r="M173" s="26" t="str">
        <f>VLOOKUP(A:A,[1]Перечень_ПП!$A:$X,9,0)</f>
        <v>грузо-пассажирский</v>
      </c>
      <c r="N173" s="26" t="str">
        <f>VLOOKUP(A:A,[1]Перечень_ПП!$A:$X,10,0)</f>
        <v>постоянный</v>
      </c>
      <c r="O173" s="26" t="str">
        <f>VLOOKUP(A:A,[1]Перечень_ПП!$A:$X,11,0)</f>
        <v>многосторонний</v>
      </c>
      <c r="P173" s="26" t="str">
        <f>VLOOKUP(A:A,[1]Перечень_ПП!$A:$X,12,0)</f>
        <v>не определен</v>
      </c>
      <c r="Q173" s="26" t="str">
        <f>VLOOKUP(A:A,[1]Перечень_ПП!$A:$X,13,0)</f>
        <v>нет</v>
      </c>
      <c r="R173" s="26" t="str">
        <f>VLOOKUP(A:A,[1]Перечень_ПП!$A:$X,14,0)</f>
        <v>нет</v>
      </c>
      <c r="S173" s="26" t="str">
        <f>VLOOKUP(A:A,[1]Перечень_ПП!$A:$X,15,0)</f>
        <v>нет</v>
      </c>
      <c r="T173" s="26" t="str">
        <f>VLOOKUP(A:A,[1]Перечень_ПП!$A:$X,16,0)</f>
        <v>не применимо</v>
      </c>
      <c r="U173" s="25" t="str">
        <f>VLOOKUP(A:A,[1]Перечень_ПП!$A:$X,17,0)</f>
        <v>не применимо</v>
      </c>
      <c r="V173" s="26" t="str">
        <f>VLOOKUP(A:A,[1]Перечень_ПП!$A:$X,18,0)</f>
        <v>СКФО</v>
      </c>
      <c r="W173" s="25" t="str">
        <f>VLOOKUP(A:A,[1]Перечень_ПП!$A:$X,19,0)</f>
        <v>Республика Ингушетия</v>
      </c>
      <c r="X173" s="29" t="str">
        <f>VLOOKUP(A:A,[1]Перечень_ПП!$A:$X,20,0)</f>
        <v>Республика Ингушетия, г. Сунжа, ул. Калинина, 5 (Аэропорт)</v>
      </c>
      <c r="Y173" s="29">
        <f>VLOOKUP(A:A,[2]ДОРОГИ!$A:$BX,24,0)</f>
        <v>0</v>
      </c>
      <c r="Z173" s="29">
        <f>VLOOKUP(A:A,[2]ДОРОГИ!$A:$BX,25,0)</f>
        <v>0</v>
      </c>
      <c r="AA173" s="30" t="str">
        <f>VLOOKUP($A:$A,'[3]данные ру Грузы'!$A:$CC,10,0)</f>
        <v>не определена</v>
      </c>
      <c r="AB173" s="26">
        <f>VLOOKUP($A:$A,'[3]данные ру Грузы'!$A:$CC,11,0)</f>
        <v>0</v>
      </c>
      <c r="AC173" s="26" t="str">
        <f>VLOOKUP($A:$A,'[3]данные ру Грузы'!$A:$CC,13,0)</f>
        <v>Не является признаком отнесения к МТК</v>
      </c>
      <c r="AD173" s="26" t="str">
        <f>VLOOKUP($A:$A,'[3]данные ру Грузы'!$A:$CC,12,0)</f>
        <v>Не является признаком отнесения к МТК</v>
      </c>
      <c r="AE173" s="26">
        <f>VLOOKUP(A:A,[2]Данные_УА!$A:$BF,37,0)</f>
        <v>0</v>
      </c>
      <c r="AF173" s="26">
        <f>VLOOKUP(A:A,[2]Данные_УА!$A:$BF,41,0)</f>
        <v>0</v>
      </c>
      <c r="AG173" s="26">
        <f>VLOOKUP(A:A,[2]Данные_УА!$A:$BF,45,0)</f>
        <v>0</v>
      </c>
      <c r="AH173" s="26">
        <f>VLOOKUP(A:A,[2]Данные_УА!$A:$BF,49,0)</f>
        <v>0</v>
      </c>
      <c r="AI173" s="26">
        <f>VLOOKUP(A:A,[2]Данные_УА!$A:$BF,53,0)</f>
        <v>0</v>
      </c>
      <c r="AJ173" s="26">
        <f>VLOOKUP(A:A,[2]Данные_УА!$A:$BF,57,0)</f>
        <v>0</v>
      </c>
      <c r="AK173" s="17">
        <f>VLOOKUP(A:A,[2]Данные_УА!$A:$BF,38,0)</f>
        <v>0</v>
      </c>
      <c r="AL173" s="17">
        <f>VLOOKUP(A:A,[2]Данные_УА!$A:$BF,42,0)</f>
        <v>0</v>
      </c>
      <c r="AM173" s="17">
        <f>VLOOKUP(A:A,[2]Данные_УА!$A:$BF,46,0)</f>
        <v>0</v>
      </c>
      <c r="AN173" s="17">
        <f>VLOOKUP(A:A,[2]Данные_УА!$A:$BF,50,0)</f>
        <v>0</v>
      </c>
      <c r="AO173" s="17">
        <f>VLOOKUP(A:A,[2]Данные_УА!$A:$BF,54,0)</f>
        <v>0</v>
      </c>
      <c r="AP173" s="18">
        <f>VLOOKUP(A:A,[2]Данные_УА!$A:$BF,58,0)</f>
        <v>0</v>
      </c>
      <c r="AQ173" s="19">
        <f>VLOOKUP($A:$A,'[3]данные ру ТС'!$A:$CZ,22,0)</f>
        <v>0</v>
      </c>
      <c r="AR173" s="19">
        <f>VLOOKUP($A:$A,'[3]данные ру ТС'!$A:$CZ,27,0)</f>
        <v>0</v>
      </c>
      <c r="AS173" s="19">
        <f>VLOOKUP($A:$A,'[3]данные ру ТС'!$A:$CZ,32,0)</f>
        <v>0</v>
      </c>
      <c r="AT173" s="19">
        <f>VLOOKUP($A:$A,'[3]данные ру ТС'!$A:$CZ,33,0)</f>
        <v>0</v>
      </c>
      <c r="AU173" s="19">
        <f>VLOOKUP($A:$A,'[3]данные ру ТС'!$A:$CZ,38,0)</f>
        <v>0</v>
      </c>
      <c r="AV173" s="19">
        <f>VLOOKUP($A:$A,'[3]данные ру ТС'!$A:$CZ,43,0)</f>
        <v>0</v>
      </c>
      <c r="AW173" s="19">
        <f>VLOOKUP($A:$A,'[3]данные ру ТС'!$A:$CZ,48,0)</f>
        <v>0</v>
      </c>
      <c r="AX173" s="19">
        <f>VLOOKUP($A:$A,'[3]данные ру ТС'!$A:$CZ,49,0)</f>
        <v>0</v>
      </c>
      <c r="AY173" s="19">
        <f>VLOOKUP($A:$A,'[3]данные ру ТС'!$A:$CZ,54,0)</f>
        <v>0</v>
      </c>
      <c r="AZ173" s="19">
        <f>VLOOKUP($A:$A,'[3]данные ру ТС'!$A:$CZ,59,0)</f>
        <v>0</v>
      </c>
      <c r="BA173" s="19">
        <f>VLOOKUP($A:$A,'[3]данные ру ТС'!$A:$CZ,64,0)</f>
        <v>0</v>
      </c>
      <c r="BB173" s="19">
        <f>VLOOKUP($A:$A,'[3]данные ру ТС'!$A:$CZ,65,0)</f>
        <v>0</v>
      </c>
      <c r="BC173" s="19">
        <f>VLOOKUP($A:$A,'[3]данные ру ТС'!$A:$CZ,78,0)</f>
        <v>0</v>
      </c>
      <c r="BD173" s="19">
        <f>VLOOKUP($A:$A,'[3]данные ру ТС'!$A:$CZ,83,0)</f>
        <v>0</v>
      </c>
      <c r="BE173" s="19">
        <f>VLOOKUP($A:$A,'[3]данные ру ТС'!$A:$CZ,88,0)</f>
        <v>0</v>
      </c>
      <c r="BF173" s="19">
        <f>VLOOKUP($A:$A,'[3]данные ру ТС'!$A:$CZ,89,0)</f>
        <v>0</v>
      </c>
      <c r="BG173" s="19">
        <f>VLOOKUP($A:$A,'[3]данные ру ТС'!$A:$FD,126,0)</f>
        <v>0</v>
      </c>
      <c r="BH173" s="19">
        <f>VLOOKUP($A:$A,'[3]данные ру ТС'!$A:$FD,127,0)</f>
        <v>0</v>
      </c>
      <c r="BI173" s="19">
        <f>VLOOKUP($A:$A,'[3]данные ру ТС'!$A:$FD,128,0)</f>
        <v>0</v>
      </c>
      <c r="BJ173" s="19">
        <f>VLOOKUP($A:$A,'[3]данные ру ТС'!$A:$FD,129,0)</f>
        <v>0</v>
      </c>
      <c r="BK173" s="19">
        <f>VLOOKUP($A:$A,'[3]данные ру ТС'!$A:$FD,142,0)</f>
        <v>0</v>
      </c>
      <c r="BL173" s="19">
        <f>VLOOKUP($A:$A,'[3]данные ру ТС'!$A:$FD,155,0)</f>
        <v>0</v>
      </c>
      <c r="BM173" s="19">
        <f>VLOOKUP($A:$A,'[3]данные ру ТС'!$A:$FW,168,0)</f>
        <v>0</v>
      </c>
      <c r="BN173" s="19">
        <f>Таблица2[[#This Row],[ЛТС 2022 (факт)]]+Таблица2[[#This Row],[ПТС 2022 (факт)]]+Таблица2[[#This Row],[ГТС 2022 (факт)]]</f>
        <v>0</v>
      </c>
      <c r="BO173" s="20">
        <f>VLOOKUP($A:$A,'[3]данные ру ФЛ'!$A:$DL,27,0)</f>
        <v>0</v>
      </c>
      <c r="BP173" s="20">
        <f>VLOOKUP($A:$A,'[3]данные ру ФЛ'!$A:$DL,40,0)</f>
        <v>0</v>
      </c>
      <c r="BQ173" s="20">
        <f>VLOOKUP($A:$A,'[3]данные ру ФЛ'!$A:$DL,53,0)</f>
        <v>0</v>
      </c>
      <c r="BR173" s="20">
        <f>VLOOKUP($A:$A,'[3]данные ру ФЛ'!$A:$DL,74,0)</f>
        <v>0</v>
      </c>
      <c r="BS173" s="20">
        <f>VLOOKUP($A:$A,'[3]данные ру ФЛ'!$A:$DL,95,0)</f>
        <v>0</v>
      </c>
      <c r="BT173" s="20">
        <f>VLOOKUP($A:$A,'[3]данные ру ФЛ'!$A:$DL,116,0)</f>
        <v>0</v>
      </c>
      <c r="BU173" s="21">
        <f>VLOOKUP($A:$A,'[3]данные ру Грузы'!$A:$CR,31,0)</f>
        <v>0</v>
      </c>
      <c r="BV173" s="21">
        <f>VLOOKUP($A:$A,'[3]данные ру Грузы'!$A:$CR,44,0)</f>
        <v>0</v>
      </c>
      <c r="BW173" s="21">
        <f>VLOOKUP($A:$A,'[3]данные ру Грузы'!$A:$CR,57,0)</f>
        <v>0</v>
      </c>
      <c r="BX173" s="21">
        <f>VLOOKUP($A:$A,'[3]данные ру Грузы'!$A:$CR,70,0)</f>
        <v>0</v>
      </c>
      <c r="BY173" s="21">
        <f>VLOOKUP($A:$A,'[3]данные ру Грузы'!$A:$CR,83,0)</f>
        <v>0</v>
      </c>
      <c r="BZ173" s="21">
        <f>VLOOKUP($A:$A,'[3]данные ру Грузы'!$A:$CR,96,0)</f>
        <v>0</v>
      </c>
      <c r="CA173" s="22" t="str">
        <f>VLOOKUP(A:A,[2]Данные_УА!$A:$BO,60,0)</f>
        <v>нет</v>
      </c>
      <c r="CB173" s="23" t="str">
        <f>VLOOKUP(A:A,[2]Данные_УА!$A:$BO,61,0)</f>
        <v>нет</v>
      </c>
      <c r="CC173" s="23" t="str">
        <f>VLOOKUP(A:A,[2]Данные_УА!$A:$BO,62,0)</f>
        <v>нет</v>
      </c>
      <c r="CD173" s="23" t="str">
        <f>VLOOKUP(A:A,[2]Данные_УА!$A:$BO,63,0)</f>
        <v>нет</v>
      </c>
      <c r="CE173" s="23" t="str">
        <f>VLOOKUP(A:A,[2]Данные_УА!$A:$BO,64,0)</f>
        <v>нет</v>
      </c>
      <c r="CF173" s="23" t="str">
        <f>VLOOKUP(A:A,[2]Данные_УА!$A:$BO,65,0)</f>
        <v>нет</v>
      </c>
    </row>
    <row r="174" spans="1:84" s="12" customFormat="1" ht="11.25" x14ac:dyDescent="0.2">
      <c r="A174" s="12" t="s">
        <v>300</v>
      </c>
      <c r="B174" s="12" t="str">
        <f>VLOOKUP(A:A,[1]Перечень_ПП!$A:$X,3,0)</f>
        <v>Уральский</v>
      </c>
      <c r="C174" s="13" t="str">
        <f>VLOOKUP(A:A,[1]Перечень_ПП!$A:$X,4,0)</f>
        <v>ВПП</v>
      </c>
      <c r="D174" s="13" t="str">
        <f>VLOOKUP(A:A,[1]Перечень_ПП!$A:$X,5,0)</f>
        <v>ВПП</v>
      </c>
      <c r="E174" s="12" t="str">
        <f>VLOOKUP(A:A,[1]Перечень_ПП!$A:$X,6,0)</f>
        <v>Магнитогорск</v>
      </c>
      <c r="F174" s="12" t="str">
        <f>VLOOKUP(A:A,[1]Перечень_ПП!$A:$X,23,0)</f>
        <v>установлен</v>
      </c>
      <c r="G174" s="13" t="str">
        <f>VLOOKUP(A:A,[1]Перечень_ПП!$A:$X,21,0)</f>
        <v>да</v>
      </c>
      <c r="H174" s="13" t="s">
        <v>524</v>
      </c>
      <c r="I174" s="14" t="str">
        <f>VLOOKUP(A:A,[1]Перечень_ПП!$A:$X,22,0)</f>
        <v>функционирует</v>
      </c>
      <c r="J174" s="15" t="str">
        <f>VLOOKUP(A:A,[2]Данные_УА!$A:$BF,24,0)</f>
        <v>круглосуточно</v>
      </c>
      <c r="K174" s="13" t="str">
        <f>VLOOKUP(A:A,[1]Перечень_ПП!$A:$X,7,0)</f>
        <v>воздушный</v>
      </c>
      <c r="L174" s="13" t="str">
        <f>VLOOKUP(A:A,[1]Перечень_ПП!$A:$X,8,0)</f>
        <v>не определен</v>
      </c>
      <c r="M174" s="13" t="str">
        <f>VLOOKUP(A:A,[1]Перечень_ПП!$A:$X,9,0)</f>
        <v>грузо-пассажирский</v>
      </c>
      <c r="N174" s="13" t="str">
        <f>VLOOKUP(A:A,[1]Перечень_ПП!$A:$X,10,0)</f>
        <v>постоянный</v>
      </c>
      <c r="O174" s="13" t="str">
        <f>VLOOKUP(A:A,[1]Перечень_ПП!$A:$X,11,0)</f>
        <v>многосторонний</v>
      </c>
      <c r="P174" s="13" t="str">
        <f>VLOOKUP(A:A,[1]Перечень_ПП!$A:$X,12,0)</f>
        <v>не определен</v>
      </c>
      <c r="Q174" s="13" t="str">
        <f>VLOOKUP(A:A,[1]Перечень_ПП!$A:$X,13,0)</f>
        <v>нет</v>
      </c>
      <c r="R174" s="13" t="str">
        <f>VLOOKUP(A:A,[1]Перечень_ПП!$A:$X,14,0)</f>
        <v>нет</v>
      </c>
      <c r="S174" s="13" t="str">
        <f>VLOOKUP(A:A,[1]Перечень_ПП!$A:$X,15,0)</f>
        <v>нет</v>
      </c>
      <c r="T174" s="13" t="str">
        <f>VLOOKUP(A:A,[1]Перечень_ПП!$A:$X,16,0)</f>
        <v>не применимо</v>
      </c>
      <c r="U174" s="12" t="str">
        <f>VLOOKUP(A:A,[1]Перечень_ПП!$A:$X,17,0)</f>
        <v>не применимо</v>
      </c>
      <c r="V174" s="13" t="str">
        <f>VLOOKUP(A:A,[1]Перечень_ПП!$A:$X,18,0)</f>
        <v>УФО</v>
      </c>
      <c r="W174" s="12" t="str">
        <f>VLOOKUP(A:A,[1]Перечень_ПП!$A:$X,19,0)</f>
        <v>Челябинская область</v>
      </c>
      <c r="X174" s="14" t="str">
        <f>VLOOKUP(A:A,[1]Перечень_ПП!$A:$X,20,0)</f>
        <v>Челябинская область, 14 км западнее г. Магнитогорска</v>
      </c>
      <c r="Y174" s="14">
        <f>VLOOKUP(A:A,[2]ДОРОГИ!$A:$BX,24,0)</f>
        <v>0</v>
      </c>
      <c r="Z174" s="14">
        <f>VLOOKUP(A:A,[2]ДОРОГИ!$A:$BX,25,0)</f>
        <v>0</v>
      </c>
      <c r="AA174" s="16" t="str">
        <f>VLOOKUP($A:$A,'[3]данные ру Грузы'!$A:$CC,10,0)</f>
        <v>Группа В</v>
      </c>
      <c r="AB174" s="16">
        <f>VLOOKUP($A:$A,'[3]данные ру Грузы'!$A:$CC,11,0)</f>
        <v>168</v>
      </c>
      <c r="AC174" s="16" t="str">
        <f>VLOOKUP($A:$A,'[3]данные ру Грузы'!$A:$CC,13,0)</f>
        <v>Не является признаком отнесения к МТК</v>
      </c>
      <c r="AD174" s="16" t="str">
        <f>VLOOKUP($A:$A,'[3]данные ру Грузы'!$A:$CC,12,0)</f>
        <v>Не является признаком отнесения к МТК</v>
      </c>
      <c r="AE174" s="16">
        <f>VLOOKUP(A:A,[2]Данные_УА!$A:$BF,37,0)</f>
        <v>0</v>
      </c>
      <c r="AF174" s="16">
        <f>VLOOKUP(A:A,[2]Данные_УА!$A:$BF,41,0)</f>
        <v>0</v>
      </c>
      <c r="AG174" s="16">
        <f>VLOOKUP(A:A,[2]Данные_УА!$A:$BF,45,0)</f>
        <v>0</v>
      </c>
      <c r="AH174" s="16">
        <f>VLOOKUP(A:A,[2]Данные_УА!$A:$BF,49,0)</f>
        <v>0</v>
      </c>
      <c r="AI174" s="16">
        <f>VLOOKUP(A:A,[2]Данные_УА!$A:$BF,53,0)</f>
        <v>2400</v>
      </c>
      <c r="AJ174" s="16">
        <f>VLOOKUP(A:A,[2]Данные_УА!$A:$BF,57,0)</f>
        <v>0</v>
      </c>
      <c r="AK174" s="17">
        <f>VLOOKUP(A:A,[2]Данные_УА!$A:$BF,38,0)</f>
        <v>0</v>
      </c>
      <c r="AL174" s="17">
        <f>VLOOKUP(A:A,[2]Данные_УА!$A:$BF,42,0)</f>
        <v>0</v>
      </c>
      <c r="AM174" s="17">
        <f>VLOOKUP(A:A,[2]Данные_УА!$A:$BF,46,0)</f>
        <v>0</v>
      </c>
      <c r="AN174" s="17">
        <f>VLOOKUP(A:A,[2]Данные_УА!$A:$BF,50,0)</f>
        <v>0</v>
      </c>
      <c r="AO174" s="17">
        <f>VLOOKUP(A:A,[2]Данные_УА!$A:$BF,54,0)</f>
        <v>876000</v>
      </c>
      <c r="AP174" s="18">
        <f>VLOOKUP(A:A,[2]Данные_УА!$A:$BF,58,0)</f>
        <v>0</v>
      </c>
      <c r="AQ174" s="19">
        <f>VLOOKUP($A:$A,'[3]данные ру ТС'!$A:$CZ,22,0)</f>
        <v>0</v>
      </c>
      <c r="AR174" s="19">
        <f>VLOOKUP($A:$A,'[3]данные ру ТС'!$A:$CZ,27,0)</f>
        <v>167</v>
      </c>
      <c r="AS174" s="19">
        <f>VLOOKUP($A:$A,'[3]данные ру ТС'!$A:$CZ,32,0)</f>
        <v>0</v>
      </c>
      <c r="AT174" s="19">
        <f>VLOOKUP($A:$A,'[3]данные ру ТС'!$A:$CZ,33,0)</f>
        <v>167</v>
      </c>
      <c r="AU174" s="19">
        <f>VLOOKUP($A:$A,'[3]данные ру ТС'!$A:$CZ,38,0)</f>
        <v>0</v>
      </c>
      <c r="AV174" s="19">
        <f>VLOOKUP($A:$A,'[3]данные ру ТС'!$A:$CZ,43,0)</f>
        <v>153</v>
      </c>
      <c r="AW174" s="19">
        <f>VLOOKUP($A:$A,'[3]данные ру ТС'!$A:$CZ,48,0)</f>
        <v>0</v>
      </c>
      <c r="AX174" s="19">
        <f>VLOOKUP($A:$A,'[3]данные ру ТС'!$A:$CZ,49,0)</f>
        <v>153</v>
      </c>
      <c r="AY174" s="19">
        <f>VLOOKUP($A:$A,'[3]данные ру ТС'!$A:$CZ,54,0)</f>
        <v>0</v>
      </c>
      <c r="AZ174" s="19">
        <f>VLOOKUP($A:$A,'[3]данные ру ТС'!$A:$CZ,59,0)</f>
        <v>212</v>
      </c>
      <c r="BA174" s="19">
        <f>VLOOKUP($A:$A,'[3]данные ру ТС'!$A:$CZ,64,0)</f>
        <v>0</v>
      </c>
      <c r="BB174" s="19">
        <f>VLOOKUP($A:$A,'[3]данные ру ТС'!$A:$CZ,65,0)</f>
        <v>212</v>
      </c>
      <c r="BC174" s="19">
        <f>VLOOKUP($A:$A,'[3]данные ру ТС'!$A:$CZ,78,0)</f>
        <v>0</v>
      </c>
      <c r="BD174" s="19">
        <f>VLOOKUP($A:$A,'[3]данные ру ТС'!$A:$CZ,83,0)</f>
        <v>30</v>
      </c>
      <c r="BE174" s="19">
        <f>VLOOKUP($A:$A,'[3]данные ру ТС'!$A:$CZ,88,0)</f>
        <v>0</v>
      </c>
      <c r="BF174" s="19">
        <f>VLOOKUP($A:$A,'[3]данные ру ТС'!$A:$CZ,89,0)</f>
        <v>30</v>
      </c>
      <c r="BG174" s="19">
        <f>VLOOKUP($A:$A,'[3]данные ру ТС'!$A:$FD,126,0)</f>
        <v>0</v>
      </c>
      <c r="BH174" s="19">
        <f>VLOOKUP($A:$A,'[3]данные ру ТС'!$A:$FD,127,0)</f>
        <v>79</v>
      </c>
      <c r="BI174" s="19">
        <f>VLOOKUP($A:$A,'[3]данные ру ТС'!$A:$FD,128,0)</f>
        <v>0</v>
      </c>
      <c r="BJ174" s="19">
        <f>VLOOKUP($A:$A,'[3]данные ру ТС'!$A:$FD,129,0)</f>
        <v>79</v>
      </c>
      <c r="BK174" s="19">
        <f>VLOOKUP($A:$A,'[3]данные ру ТС'!$A:$FD,142,0)</f>
        <v>2</v>
      </c>
      <c r="BL174" s="19">
        <f>VLOOKUP($A:$A,'[3]данные ру ТС'!$A:$FD,155,0)</f>
        <v>57</v>
      </c>
      <c r="BM174" s="19">
        <f>VLOOKUP($A:$A,'[3]данные ру ТС'!$A:$FW,168,0)</f>
        <v>0</v>
      </c>
      <c r="BN174" s="19">
        <f>Таблица2[[#This Row],[ЛТС 2022 (факт)]]+Таблица2[[#This Row],[ПТС 2022 (факт)]]+Таблица2[[#This Row],[ГТС 2022 (факт)]]</f>
        <v>59</v>
      </c>
      <c r="BO174" s="20">
        <f>VLOOKUP($A:$A,'[3]данные ру ФЛ'!$A:$DL,27,0)</f>
        <v>23587</v>
      </c>
      <c r="BP174" s="20">
        <f>VLOOKUP($A:$A,'[3]данные ру ФЛ'!$A:$DL,40,0)</f>
        <v>26204</v>
      </c>
      <c r="BQ174" s="20">
        <f>VLOOKUP($A:$A,'[3]данные ру ФЛ'!$A:$DL,53,0)</f>
        <v>35157</v>
      </c>
      <c r="BR174" s="20">
        <f>VLOOKUP($A:$A,'[3]данные ру ФЛ'!$A:$DL,74,0)</f>
        <v>979</v>
      </c>
      <c r="BS174" s="20">
        <f>VLOOKUP($A:$A,'[3]данные ру ФЛ'!$A:$DL,95,0)</f>
        <v>6405</v>
      </c>
      <c r="BT174" s="20">
        <f>VLOOKUP($A:$A,'[3]данные ру ФЛ'!$A:$DL,116,0)</f>
        <v>1390</v>
      </c>
      <c r="BU174" s="21">
        <f>VLOOKUP($A:$A,'[3]данные ру Грузы'!$A:$CR,31,0)</f>
        <v>232.625</v>
      </c>
      <c r="BV174" s="21">
        <f>VLOOKUP($A:$A,'[3]данные ру Грузы'!$A:$CR,44,0)</f>
        <v>266.38400000000001</v>
      </c>
      <c r="BW174" s="21">
        <f>VLOOKUP($A:$A,'[3]данные ру Грузы'!$A:$CR,57,0)</f>
        <v>331.49700000000001</v>
      </c>
      <c r="BX174" s="21">
        <f>VLOOKUP($A:$A,'[3]данные ру Грузы'!$A:$CR,70,0)</f>
        <v>9.9740000000000002</v>
      </c>
      <c r="BY174" s="21">
        <f>VLOOKUP($A:$A,'[3]данные ру Грузы'!$A:$CR,83,0)</f>
        <v>56.561999999999998</v>
      </c>
      <c r="BZ174" s="21">
        <f>VLOOKUP($A:$A,'[3]данные ру Грузы'!$A:$CR,96,0)</f>
        <v>7.3260000000000005</v>
      </c>
      <c r="CA174" s="22" t="str">
        <f>VLOOKUP(A:A,[2]Данные_УА!$A:$BO,60,0)</f>
        <v>да</v>
      </c>
      <c r="CB174" s="23" t="str">
        <f>VLOOKUP(A:A,[2]Данные_УА!$A:$BO,61,0)</f>
        <v>да</v>
      </c>
      <c r="CC174" s="23" t="str">
        <f>VLOOKUP(A:A,[2]Данные_УА!$A:$BO,62,0)</f>
        <v>да</v>
      </c>
      <c r="CD174" s="23" t="str">
        <f>VLOOKUP(A:A,[2]Данные_УА!$A:$BO,63,0)</f>
        <v>да</v>
      </c>
      <c r="CE174" s="23" t="str">
        <f>VLOOKUP(A:A,[2]Данные_УА!$A:$BO,64,0)</f>
        <v>да</v>
      </c>
      <c r="CF174" s="23" t="str">
        <f>VLOOKUP(A:A,[2]Данные_УА!$A:$BO,65,0)</f>
        <v>нет</v>
      </c>
    </row>
    <row r="175" spans="1:84" s="12" customFormat="1" ht="11.25" x14ac:dyDescent="0.2">
      <c r="A175" s="12" t="s">
        <v>294</v>
      </c>
      <c r="B175" s="12" t="str">
        <f>VLOOKUP(A:A,[1]Перечень_ПП!$A:$X,3,0)</f>
        <v>Уральский</v>
      </c>
      <c r="C175" s="13" t="str">
        <f>VLOOKUP(A:A,[1]Перечень_ПП!$A:$X,4,0)</f>
        <v>ЖДПП</v>
      </c>
      <c r="D175" s="13" t="str">
        <f>VLOOKUP(A:A,[1]Перечень_ПП!$A:$X,5,0)</f>
        <v>ЖДПП</v>
      </c>
      <c r="E175" s="12" t="str">
        <f>VLOOKUP(A:A,[1]Перечень_ПП!$A:$X,6,0)</f>
        <v>Макушино</v>
      </c>
      <c r="F175" s="12" t="str">
        <f>VLOOKUP(A:A,[1]Перечень_ПП!$A:$X,23,0)</f>
        <v>установлен</v>
      </c>
      <c r="G175" s="13" t="str">
        <f>VLOOKUP(A:A,[1]Перечень_ПП!$A:$X,21,0)</f>
        <v>да</v>
      </c>
      <c r="H175" s="13" t="s">
        <v>524</v>
      </c>
      <c r="I175" s="14" t="str">
        <f>VLOOKUP(A:A,[1]Перечень_ПП!$A:$X,22,0)</f>
        <v>функционирует</v>
      </c>
      <c r="J175" s="15" t="str">
        <f>VLOOKUP(A:A,[2]Данные_УА!$A:$BF,24,0)</f>
        <v>круглосуточно</v>
      </c>
      <c r="K175" s="13" t="str">
        <f>VLOOKUP(A:A,[1]Перечень_ПП!$A:$X,7,0)</f>
        <v>железнодорожный</v>
      </c>
      <c r="L175" s="13" t="str">
        <f>VLOOKUP(A:A,[1]Перечень_ПП!$A:$X,8,0)</f>
        <v>не определен</v>
      </c>
      <c r="M175" s="13" t="str">
        <f>VLOOKUP(A:A,[1]Перечень_ПП!$A:$X,9,0)</f>
        <v>грузо-пассажирский</v>
      </c>
      <c r="N175" s="13" t="str">
        <f>VLOOKUP(A:A,[1]Перечень_ПП!$A:$X,10,0)</f>
        <v>временный</v>
      </c>
      <c r="O175" s="13" t="str">
        <f>VLOOKUP(A:A,[1]Перечень_ПП!$A:$X,11,0)</f>
        <v>многосторонний</v>
      </c>
      <c r="P175" s="13" t="str">
        <f>VLOOKUP(A:A,[1]Перечень_ПП!$A:$X,12,0)</f>
        <v>не определен</v>
      </c>
      <c r="Q175" s="13" t="str">
        <f>VLOOKUP(A:A,[1]Перечень_ПП!$A:$X,13,0)</f>
        <v>нет</v>
      </c>
      <c r="R175" s="13" t="str">
        <f>VLOOKUP(A:A,[1]Перечень_ПП!$A:$X,14,0)</f>
        <v>нет</v>
      </c>
      <c r="S175" s="13" t="str">
        <f>VLOOKUP(A:A,[1]Перечень_ПП!$A:$X,15,0)</f>
        <v>нет</v>
      </c>
      <c r="T175" s="13" t="str">
        <f>VLOOKUP(A:A,[1]Перечень_ПП!$A:$X,16,0)</f>
        <v>Республика Казахстан</v>
      </c>
      <c r="U175" s="12" t="str">
        <f>VLOOKUP(A:A,[1]Перечень_ПП!$A:$X,17,0)</f>
        <v>Мамлютка</v>
      </c>
      <c r="V175" s="13" t="str">
        <f>VLOOKUP(A:A,[1]Перечень_ПП!$A:$X,18,0)</f>
        <v>УФО</v>
      </c>
      <c r="W175" s="12" t="str">
        <f>VLOOKUP(A:A,[1]Перечень_ПП!$A:$X,19,0)</f>
        <v>Курганская область</v>
      </c>
      <c r="X175" s="14" t="str">
        <f>VLOOKUP(A:A,[1]Перечень_ПП!$A:$X,20,0)</f>
        <v>Курганская область, г. Макушино, ул. 1-я Вокзальная 4</v>
      </c>
      <c r="Y175" s="14">
        <f>VLOOKUP(A:A,[2]ДОРОГИ!$A:$BX,24,0)</f>
        <v>0</v>
      </c>
      <c r="Z175" s="14">
        <f>VLOOKUP(A:A,[2]ДОРОГИ!$A:$BX,25,0)</f>
        <v>0</v>
      </c>
      <c r="AA175" s="16" t="str">
        <f>VLOOKUP($A:$A,'[3]данные ру Грузы'!$A:$CC,10,0)</f>
        <v>не определена</v>
      </c>
      <c r="AB175" s="16">
        <f>VLOOKUP($A:$A,'[3]данные ру Грузы'!$A:$CC,11,0)</f>
        <v>337</v>
      </c>
      <c r="AC175" s="16" t="str">
        <f>VLOOKUP($A:$A,'[3]данные ру Грузы'!$A:$CC,13,0)</f>
        <v>Не является признаком отнесения к МТК</v>
      </c>
      <c r="AD175" s="16" t="str">
        <f>VLOOKUP($A:$A,'[3]данные ру Грузы'!$A:$CC,12,0)</f>
        <v>Не является признаком отнесения к МТК</v>
      </c>
      <c r="AE175" s="16">
        <f>VLOOKUP(A:A,[2]Данные_УА!$A:$BF,37,0)</f>
        <v>0</v>
      </c>
      <c r="AF175" s="16">
        <f>VLOOKUP(A:A,[2]Данные_УА!$A:$BF,41,0)</f>
        <v>0</v>
      </c>
      <c r="AG175" s="16">
        <f>VLOOKUP(A:A,[2]Данные_УА!$A:$BF,45,0)</f>
        <v>0</v>
      </c>
      <c r="AH175" s="16">
        <f>VLOOKUP(A:A,[2]Данные_УА!$A:$BF,49,0)</f>
        <v>0</v>
      </c>
      <c r="AI175" s="16">
        <f>VLOOKUP(A:A,[2]Данные_УА!$A:$BF,53,0)</f>
        <v>0</v>
      </c>
      <c r="AJ175" s="16">
        <f>VLOOKUP(A:A,[2]Данные_УА!$A:$BF,57,0)</f>
        <v>0</v>
      </c>
      <c r="AK175" s="17">
        <f>VLOOKUP(A:A,[2]Данные_УА!$A:$BF,38,0)</f>
        <v>0</v>
      </c>
      <c r="AL175" s="17">
        <f>VLOOKUP(A:A,[2]Данные_УА!$A:$BF,42,0)</f>
        <v>0</v>
      </c>
      <c r="AM175" s="17">
        <f>VLOOKUP(A:A,[2]Данные_УА!$A:$BF,46,0)</f>
        <v>0</v>
      </c>
      <c r="AN175" s="17">
        <f>VLOOKUP(A:A,[2]Данные_УА!$A:$BF,50,0)</f>
        <v>0</v>
      </c>
      <c r="AO175" s="17">
        <f>VLOOKUP(A:A,[2]Данные_УА!$A:$BF,54,0)</f>
        <v>0</v>
      </c>
      <c r="AP175" s="18">
        <f>VLOOKUP(A:A,[2]Данные_УА!$A:$BF,58,0)</f>
        <v>0</v>
      </c>
      <c r="AQ175" s="19">
        <f>VLOOKUP($A:$A,'[3]данные ру ТС'!$A:$CZ,22,0)</f>
        <v>0</v>
      </c>
      <c r="AR175" s="19">
        <f>VLOOKUP($A:$A,'[3]данные ру ТС'!$A:$CZ,27,0)</f>
        <v>0</v>
      </c>
      <c r="AS175" s="19">
        <f>VLOOKUP($A:$A,'[3]данные ру ТС'!$A:$CZ,32,0)</f>
        <v>0</v>
      </c>
      <c r="AT175" s="19">
        <f>VLOOKUP($A:$A,'[3]данные ру ТС'!$A:$CZ,33,0)</f>
        <v>0</v>
      </c>
      <c r="AU175" s="19">
        <f>VLOOKUP($A:$A,'[3]данные ру ТС'!$A:$CZ,38,0)</f>
        <v>0</v>
      </c>
      <c r="AV175" s="19">
        <f>VLOOKUP($A:$A,'[3]данные ру ТС'!$A:$CZ,43,0)</f>
        <v>0</v>
      </c>
      <c r="AW175" s="19">
        <f>VLOOKUP($A:$A,'[3]данные ру ТС'!$A:$CZ,48,0)</f>
        <v>0</v>
      </c>
      <c r="AX175" s="19">
        <f>VLOOKUP($A:$A,'[3]данные ру ТС'!$A:$CZ,49,0)</f>
        <v>0</v>
      </c>
      <c r="AY175" s="19">
        <f>VLOOKUP($A:$A,'[3]данные ру ТС'!$A:$CZ,54,0)</f>
        <v>0</v>
      </c>
      <c r="AZ175" s="19">
        <f>VLOOKUP($A:$A,'[3]данные ру ТС'!$A:$CZ,59,0)</f>
        <v>0</v>
      </c>
      <c r="BA175" s="19">
        <f>VLOOKUP($A:$A,'[3]данные ру ТС'!$A:$CZ,64,0)</f>
        <v>0</v>
      </c>
      <c r="BB175" s="19">
        <f>VLOOKUP($A:$A,'[3]данные ру ТС'!$A:$CZ,65,0)</f>
        <v>0</v>
      </c>
      <c r="BC175" s="19">
        <f>VLOOKUP($A:$A,'[3]данные ру ТС'!$A:$CZ,78,0)</f>
        <v>426</v>
      </c>
      <c r="BD175" s="19">
        <f>VLOOKUP($A:$A,'[3]данные ру ТС'!$A:$CZ,83,0)</f>
        <v>0</v>
      </c>
      <c r="BE175" s="19">
        <f>VLOOKUP($A:$A,'[3]данные ру ТС'!$A:$CZ,88,0)</f>
        <v>0</v>
      </c>
      <c r="BF175" s="19">
        <f>VLOOKUP($A:$A,'[3]данные ру ТС'!$A:$CZ,89,0)</f>
        <v>426</v>
      </c>
      <c r="BG175" s="19">
        <f>VLOOKUP($A:$A,'[3]данные ру ТС'!$A:$FD,126,0)</f>
        <v>1553</v>
      </c>
      <c r="BH175" s="19">
        <f>VLOOKUP($A:$A,'[3]данные ру ТС'!$A:$FD,127,0)</f>
        <v>154</v>
      </c>
      <c r="BI175" s="19">
        <f>VLOOKUP($A:$A,'[3]данные ру ТС'!$A:$FD,128,0)</f>
        <v>0</v>
      </c>
      <c r="BJ175" s="19">
        <f>VLOOKUP($A:$A,'[3]данные ру ТС'!$A:$FD,129,0)</f>
        <v>1707</v>
      </c>
      <c r="BK175" s="19">
        <f>VLOOKUP($A:$A,'[3]данные ру ТС'!$A:$FD,142,0)</f>
        <v>1665</v>
      </c>
      <c r="BL175" s="19">
        <f>VLOOKUP($A:$A,'[3]данные ру ТС'!$A:$FD,155,0)</f>
        <v>252</v>
      </c>
      <c r="BM175" s="19">
        <f>VLOOKUP($A:$A,'[3]данные ру ТС'!$A:$FW,168,0)</f>
        <v>0</v>
      </c>
      <c r="BN175" s="19">
        <f>Таблица2[[#This Row],[ЛТС 2022 (факт)]]+Таблица2[[#This Row],[ПТС 2022 (факт)]]+Таблица2[[#This Row],[ГТС 2022 (факт)]]</f>
        <v>1917</v>
      </c>
      <c r="BO175" s="20">
        <f>VLOOKUP($A:$A,'[3]данные ру ФЛ'!$A:$DL,27,0)</f>
        <v>0</v>
      </c>
      <c r="BP175" s="20">
        <f>VLOOKUP($A:$A,'[3]данные ру ФЛ'!$A:$DL,40,0)</f>
        <v>0</v>
      </c>
      <c r="BQ175" s="20">
        <f>VLOOKUP($A:$A,'[3]данные ру ФЛ'!$A:$DL,53,0)</f>
        <v>0</v>
      </c>
      <c r="BR175" s="20">
        <f>VLOOKUP($A:$A,'[3]данные ру ФЛ'!$A:$DL,74,0)</f>
        <v>1087</v>
      </c>
      <c r="BS175" s="20">
        <f>VLOOKUP($A:$A,'[3]данные ру ФЛ'!$A:$DL,95,0)</f>
        <v>4327</v>
      </c>
      <c r="BT175" s="20">
        <f>VLOOKUP($A:$A,'[3]данные ру ФЛ'!$A:$DL,116,0)</f>
        <v>5412</v>
      </c>
      <c r="BU175" s="21">
        <f>VLOOKUP($A:$A,'[3]данные ру Грузы'!$A:$CR,31,0)</f>
        <v>0</v>
      </c>
      <c r="BV175" s="21">
        <f>VLOOKUP($A:$A,'[3]данные ру Грузы'!$A:$CR,44,0)</f>
        <v>0</v>
      </c>
      <c r="BW175" s="21">
        <f>VLOOKUP($A:$A,'[3]данные ру Грузы'!$A:$CR,57,0)</f>
        <v>0</v>
      </c>
      <c r="BX175" s="21">
        <f>VLOOKUP($A:$A,'[3]данные ру Грузы'!$A:$CR,70,0)</f>
        <v>0</v>
      </c>
      <c r="BY175" s="21">
        <f>VLOOKUP($A:$A,'[3]данные ру Грузы'!$A:$CR,83,0)</f>
        <v>0</v>
      </c>
      <c r="BZ175" s="21">
        <f>VLOOKUP($A:$A,'[3]данные ру Грузы'!$A:$CR,96,0)</f>
        <v>0</v>
      </c>
      <c r="CA175" s="22" t="str">
        <f>VLOOKUP(A:A,[2]Данные_УА!$A:$BO,60,0)</f>
        <v>да</v>
      </c>
      <c r="CB175" s="23" t="str">
        <f>VLOOKUP(A:A,[2]Данные_УА!$A:$BO,61,0)</f>
        <v>нет</v>
      </c>
      <c r="CC175" s="23" t="str">
        <f>VLOOKUP(A:A,[2]Данные_УА!$A:$BO,62,0)</f>
        <v>нет</v>
      </c>
      <c r="CD175" s="23" t="str">
        <f>VLOOKUP(A:A,[2]Данные_УА!$A:$BO,63,0)</f>
        <v>нет</v>
      </c>
      <c r="CE175" s="23" t="str">
        <f>VLOOKUP(A:A,[2]Данные_УА!$A:$BO,64,0)</f>
        <v>нет</v>
      </c>
      <c r="CF175" s="23" t="str">
        <f>VLOOKUP(A:A,[2]Данные_УА!$A:$BO,65,0)</f>
        <v>нет</v>
      </c>
    </row>
    <row r="176" spans="1:84" s="12" customFormat="1" ht="11.25" x14ac:dyDescent="0.2">
      <c r="A176" s="12" t="s">
        <v>159</v>
      </c>
      <c r="B176" s="12" t="str">
        <f>VLOOKUP(A:A,[1]Перечень_ПП!$A:$X,3,0)</f>
        <v>Новосибирский</v>
      </c>
      <c r="C176" s="13" t="str">
        <f>VLOOKUP(A:A,[1]Перечень_ПП!$A:$X,4,0)</f>
        <v>АПП</v>
      </c>
      <c r="D176" s="13" t="str">
        <f>VLOOKUP(A:A,[1]Перечень_ПП!$A:$X,5,0)</f>
        <v>ДАПП</v>
      </c>
      <c r="E176" s="12" t="str">
        <f>VLOOKUP(A:A,[1]Перечень_ПП!$A:$X,6,0)</f>
        <v>Малиновое Озеро</v>
      </c>
      <c r="F176" s="12" t="str">
        <f>VLOOKUP(A:A,[1]Перечень_ПП!$A:$X,23,0)</f>
        <v>установлен</v>
      </c>
      <c r="G176" s="13" t="str">
        <f>VLOOKUP(A:A,[1]Перечень_ПП!$A:$X,21,0)</f>
        <v>да</v>
      </c>
      <c r="H176" s="13" t="s">
        <v>524</v>
      </c>
      <c r="I176" s="14" t="str">
        <f>VLOOKUP(A:A,[1]Перечень_ПП!$A:$X,22,0)</f>
        <v>функционирует</v>
      </c>
      <c r="J176" s="15" t="str">
        <f>VLOOKUP(A:A,[2]Данные_УА!$A:$BF,24,0)</f>
        <v>с 09.00 до 21.00</v>
      </c>
      <c r="K176" s="13" t="str">
        <f>VLOOKUP(A:A,[1]Перечень_ПП!$A:$X,7,0)</f>
        <v>автомобильный</v>
      </c>
      <c r="L176" s="13" t="str">
        <f>VLOOKUP(A:A,[1]Перечень_ПП!$A:$X,8,0)</f>
        <v>не определен</v>
      </c>
      <c r="M176" s="13" t="str">
        <f>VLOOKUP(A:A,[1]Перечень_ПП!$A:$X,9,0)</f>
        <v>грузо-пассажирский</v>
      </c>
      <c r="N176" s="13" t="str">
        <f>VLOOKUP(A:A,[1]Перечень_ПП!$A:$X,10,0)</f>
        <v>постоянный</v>
      </c>
      <c r="O176" s="13" t="str">
        <f>VLOOKUP(A:A,[1]Перечень_ПП!$A:$X,11,0)</f>
        <v>двусторонний</v>
      </c>
      <c r="P176" s="13" t="str">
        <f>VLOOKUP(A:A,[1]Перечень_ПП!$A:$X,12,0)</f>
        <v>не определен</v>
      </c>
      <c r="Q176" s="13" t="str">
        <f>VLOOKUP(A:A,[1]Перечень_ПП!$A:$X,13,0)</f>
        <v>нет</v>
      </c>
      <c r="R176" s="13" t="str">
        <f>VLOOKUP(A:A,[1]Перечень_ПП!$A:$X,14,0)</f>
        <v>нет</v>
      </c>
      <c r="S176" s="13" t="str">
        <f>VLOOKUP(A:A,[1]Перечень_ПП!$A:$X,15,0)</f>
        <v>нет</v>
      </c>
      <c r="T176" s="13" t="str">
        <f>VLOOKUP(A:A,[1]Перечень_ПП!$A:$X,16,0)</f>
        <v>Республика Казахстан</v>
      </c>
      <c r="U176" s="12" t="str">
        <f>VLOOKUP(A:A,[1]Перечень_ПП!$A:$X,17,0)</f>
        <v>Коянбай</v>
      </c>
      <c r="V176" s="13" t="str">
        <f>VLOOKUP(A:A,[1]Перечень_ПП!$A:$X,18,0)</f>
        <v>СФО</v>
      </c>
      <c r="W176" s="12" t="str">
        <f>VLOOKUP(A:A,[1]Перечень_ПП!$A:$X,19,0)</f>
        <v>Алтайский край</v>
      </c>
      <c r="X176" s="14" t="str">
        <f>VLOOKUP(A:A,[1]Перечень_ПП!$A:$X,20,0)</f>
        <v>Алтайский край, Михайловский район, автодорога "Малиновое Озеро - граница Республики Казахстан", 25 км</v>
      </c>
      <c r="Y176" s="14" t="str">
        <f>VLOOKUP(A:A,[2]ДОРОГИ!$A:$BX,24,0)</f>
        <v>региональная</v>
      </c>
      <c r="Z176" s="14" t="str">
        <f>VLOOKUP(A:A,[2]ДОРОГИ!$A:$BX,25,0)</f>
        <v>К-76</v>
      </c>
      <c r="AA176" s="16" t="str">
        <f>VLOOKUP($A:$A,'[3]данные ру Грузы'!$A:$CC,10,0)</f>
        <v>Группа С</v>
      </c>
      <c r="AB176" s="16">
        <f>VLOOKUP($A:$A,'[3]данные ру Грузы'!$A:$CC,11,0)</f>
        <v>100</v>
      </c>
      <c r="AC176" s="16" t="str">
        <f>VLOOKUP($A:$A,'[3]данные ру Грузы'!$A:$CC,13,0)</f>
        <v>Не является признаком отнесения к МТК</v>
      </c>
      <c r="AD176" s="16" t="str">
        <f>VLOOKUP($A:$A,'[3]данные ру Грузы'!$A:$CC,12,0)</f>
        <v>Не является признаком отнесения к МТК</v>
      </c>
      <c r="AE176" s="16">
        <f>VLOOKUP(A:A,[2]Данные_УА!$A:$BF,37,0)</f>
        <v>0</v>
      </c>
      <c r="AF176" s="16">
        <f>VLOOKUP(A:A,[2]Данные_УА!$A:$BF,41,0)</f>
        <v>0</v>
      </c>
      <c r="AG176" s="16">
        <f>VLOOKUP(A:A,[2]Данные_УА!$A:$BF,45,0)</f>
        <v>0</v>
      </c>
      <c r="AH176" s="16">
        <f>VLOOKUP(A:A,[2]Данные_УА!$A:$BF,49,0)</f>
        <v>0</v>
      </c>
      <c r="AI176" s="16">
        <f>VLOOKUP(A:A,[2]Данные_УА!$A:$BF,53,0)</f>
        <v>240</v>
      </c>
      <c r="AJ176" s="16">
        <f>VLOOKUP(A:A,[2]Данные_УА!$A:$BF,57,0)</f>
        <v>0</v>
      </c>
      <c r="AK176" s="17">
        <f>VLOOKUP(A:A,[2]Данные_УА!$A:$BF,38,0)</f>
        <v>0</v>
      </c>
      <c r="AL176" s="17">
        <f>VLOOKUP(A:A,[2]Данные_УА!$A:$BF,42,0)</f>
        <v>0</v>
      </c>
      <c r="AM176" s="17">
        <f>VLOOKUP(A:A,[2]Данные_УА!$A:$BF,46,0)</f>
        <v>0</v>
      </c>
      <c r="AN176" s="17">
        <f>VLOOKUP(A:A,[2]Данные_УА!$A:$BF,50,0)</f>
        <v>0</v>
      </c>
      <c r="AO176" s="17">
        <f>VLOOKUP(A:A,[2]Данные_УА!$A:$BF,54,0)</f>
        <v>87600</v>
      </c>
      <c r="AP176" s="18">
        <f>VLOOKUP(A:A,[2]Данные_УА!$A:$BF,58,0)</f>
        <v>0</v>
      </c>
      <c r="AQ176" s="19">
        <f>VLOOKUP($A:$A,'[3]данные ру ТС'!$A:$CZ,22,0)</f>
        <v>4114</v>
      </c>
      <c r="AR176" s="19">
        <f>VLOOKUP($A:$A,'[3]данные ру ТС'!$A:$CZ,27,0)</f>
        <v>11</v>
      </c>
      <c r="AS176" s="19">
        <f>VLOOKUP($A:$A,'[3]данные ру ТС'!$A:$CZ,32,0)</f>
        <v>4966</v>
      </c>
      <c r="AT176" s="19">
        <f>VLOOKUP($A:$A,'[3]данные ру ТС'!$A:$CZ,33,0)</f>
        <v>9091</v>
      </c>
      <c r="AU176" s="19">
        <f>VLOOKUP($A:$A,'[3]данные ру ТС'!$A:$CZ,38,0)</f>
        <v>3369</v>
      </c>
      <c r="AV176" s="19">
        <f>VLOOKUP($A:$A,'[3]данные ру ТС'!$A:$CZ,43,0)</f>
        <v>3</v>
      </c>
      <c r="AW176" s="19">
        <f>VLOOKUP($A:$A,'[3]данные ру ТС'!$A:$CZ,48,0)</f>
        <v>5373</v>
      </c>
      <c r="AX176" s="19">
        <f>VLOOKUP($A:$A,'[3]данные ру ТС'!$A:$CZ,49,0)</f>
        <v>8745</v>
      </c>
      <c r="AY176" s="19">
        <f>VLOOKUP($A:$A,'[3]данные ру ТС'!$A:$CZ,54,0)</f>
        <v>2553</v>
      </c>
      <c r="AZ176" s="19">
        <f>VLOOKUP($A:$A,'[3]данные ру ТС'!$A:$CZ,59,0)</f>
        <v>0</v>
      </c>
      <c r="BA176" s="19">
        <f>VLOOKUP($A:$A,'[3]данные ру ТС'!$A:$CZ,64,0)</f>
        <v>4976</v>
      </c>
      <c r="BB176" s="19">
        <f>VLOOKUP($A:$A,'[3]данные ру ТС'!$A:$CZ,65,0)</f>
        <v>7529</v>
      </c>
      <c r="BC176" s="19">
        <f>VLOOKUP($A:$A,'[3]данные ру ТС'!$A:$CZ,78,0)</f>
        <v>233</v>
      </c>
      <c r="BD176" s="19">
        <f>VLOOKUP($A:$A,'[3]данные ру ТС'!$A:$CZ,83,0)</f>
        <v>0</v>
      </c>
      <c r="BE176" s="19">
        <f>VLOOKUP($A:$A,'[3]данные ру ТС'!$A:$CZ,88,0)</f>
        <v>435</v>
      </c>
      <c r="BF176" s="19">
        <f>VLOOKUP($A:$A,'[3]данные ру ТС'!$A:$CZ,89,0)</f>
        <v>668</v>
      </c>
      <c r="BG176" s="19">
        <f>VLOOKUP($A:$A,'[3]данные ру ТС'!$A:$FD,126,0)</f>
        <v>0</v>
      </c>
      <c r="BH176" s="19">
        <f>VLOOKUP($A:$A,'[3]данные ру ТС'!$A:$FD,127,0)</f>
        <v>0</v>
      </c>
      <c r="BI176" s="19">
        <f>VLOOKUP($A:$A,'[3]данные ру ТС'!$A:$FD,128,0)</f>
        <v>0</v>
      </c>
      <c r="BJ176" s="19">
        <f>VLOOKUP($A:$A,'[3]данные ру ТС'!$A:$FD,129,0)</f>
        <v>0</v>
      </c>
      <c r="BK176" s="19">
        <f>VLOOKUP($A:$A,'[3]данные ру ТС'!$A:$FD,142,0)</f>
        <v>217</v>
      </c>
      <c r="BL176" s="19">
        <f>VLOOKUP($A:$A,'[3]данные ру ТС'!$A:$FD,155,0)</f>
        <v>0</v>
      </c>
      <c r="BM176" s="19">
        <f>VLOOKUP($A:$A,'[3]данные ру ТС'!$A:$FW,168,0)</f>
        <v>1769</v>
      </c>
      <c r="BN176" s="19">
        <f>Таблица2[[#This Row],[ЛТС 2022 (факт)]]+Таблица2[[#This Row],[ПТС 2022 (факт)]]+Таблица2[[#This Row],[ГТС 2022 (факт)]]</f>
        <v>1986</v>
      </c>
      <c r="BO176" s="20">
        <f>VLOOKUP($A:$A,'[3]данные ру ФЛ'!$A:$DL,27,0)</f>
        <v>19113</v>
      </c>
      <c r="BP176" s="20">
        <f>VLOOKUP($A:$A,'[3]данные ру ФЛ'!$A:$DL,40,0)</f>
        <v>19564</v>
      </c>
      <c r="BQ176" s="20">
        <f>VLOOKUP($A:$A,'[3]данные ру ФЛ'!$A:$DL,53,0)</f>
        <v>17433</v>
      </c>
      <c r="BR176" s="20">
        <f>VLOOKUP($A:$A,'[3]данные ру ФЛ'!$A:$DL,74,0)</f>
        <v>1481</v>
      </c>
      <c r="BS176" s="20">
        <f>VLOOKUP($A:$A,'[3]данные ру ФЛ'!$A:$DL,95,0)</f>
        <v>0</v>
      </c>
      <c r="BT176" s="20">
        <f>VLOOKUP($A:$A,'[3]данные ру ФЛ'!$A:$DL,116,0)</f>
        <v>4953</v>
      </c>
      <c r="BU176" s="21">
        <f>VLOOKUP($A:$A,'[3]данные ру Грузы'!$A:$CR,31,0)</f>
        <v>0</v>
      </c>
      <c r="BV176" s="21">
        <f>VLOOKUP($A:$A,'[3]данные ру Грузы'!$A:$CR,44,0)</f>
        <v>0</v>
      </c>
      <c r="BW176" s="21">
        <f>VLOOKUP($A:$A,'[3]данные ру Грузы'!$A:$CR,57,0)</f>
        <v>0</v>
      </c>
      <c r="BX176" s="21">
        <f>VLOOKUP($A:$A,'[3]данные ру Грузы'!$A:$CR,70,0)</f>
        <v>0</v>
      </c>
      <c r="BY176" s="21">
        <f>VLOOKUP($A:$A,'[3]данные ру Грузы'!$A:$CR,83,0)</f>
        <v>0</v>
      </c>
      <c r="BZ176" s="21">
        <f>VLOOKUP($A:$A,'[3]данные ру Грузы'!$A:$CR,96,0)</f>
        <v>0</v>
      </c>
      <c r="CA176" s="22" t="str">
        <f>VLOOKUP(A:A,[2]Данные_УА!$A:$BO,60,0)</f>
        <v>да</v>
      </c>
      <c r="CB176" s="23" t="str">
        <f>VLOOKUP(A:A,[2]Данные_УА!$A:$BO,61,0)</f>
        <v>нет</v>
      </c>
      <c r="CC176" s="23" t="str">
        <f>VLOOKUP(A:A,[2]Данные_УА!$A:$BO,62,0)</f>
        <v>нет</v>
      </c>
      <c r="CD176" s="23" t="str">
        <f>VLOOKUP(A:A,[2]Данные_УА!$A:$BO,63,0)</f>
        <v>нет</v>
      </c>
      <c r="CE176" s="23" t="str">
        <f>VLOOKUP(A:A,[2]Данные_УА!$A:$BO,64,0)</f>
        <v>нет</v>
      </c>
      <c r="CF176" s="23" t="str">
        <f>VLOOKUP(A:A,[2]Данные_УА!$A:$BO,65,0)</f>
        <v>нет</v>
      </c>
    </row>
    <row r="177" spans="1:84" s="12" customFormat="1" ht="11.25" x14ac:dyDescent="0.2">
      <c r="A177" s="12" t="s">
        <v>118</v>
      </c>
      <c r="B177" s="12" t="str">
        <f>VLOOKUP(A:A,[1]Перечень_ПП!$A:$X,3,0)</f>
        <v>Калининградский</v>
      </c>
      <c r="C177" s="13" t="str">
        <f>VLOOKUP(A:A,[1]Перечень_ПП!$A:$X,4,0)</f>
        <v>ЖДПП</v>
      </c>
      <c r="D177" s="13" t="str">
        <f>VLOOKUP(A:A,[1]Перечень_ПП!$A:$X,5,0)</f>
        <v>ЖДПП</v>
      </c>
      <c r="E177" s="12" t="str">
        <f>VLOOKUP(A:A,[1]Перечень_ПП!$A:$X,6,0)</f>
        <v>Мамоново</v>
      </c>
      <c r="F177" s="12" t="str">
        <f>VLOOKUP(A:A,[1]Перечень_ПП!$A:$X,23,0)</f>
        <v>установлен</v>
      </c>
      <c r="G177" s="13" t="str">
        <f>VLOOKUP(A:A,[1]Перечень_ПП!$A:$X,21,0)</f>
        <v>да</v>
      </c>
      <c r="H177" s="13" t="s">
        <v>524</v>
      </c>
      <c r="I177" s="14" t="str">
        <f>VLOOKUP(A:A,[1]Перечень_ПП!$A:$X,22,0)</f>
        <v>функционирует</v>
      </c>
      <c r="J177" s="15" t="str">
        <f>VLOOKUP(A:A,[2]Данные_УА!$A:$BF,24,0)</f>
        <v>круглосуточно</v>
      </c>
      <c r="K177" s="13" t="str">
        <f>VLOOKUP(A:A,[1]Перечень_ПП!$A:$X,7,0)</f>
        <v>железнодорожный</v>
      </c>
      <c r="L177" s="13" t="str">
        <f>VLOOKUP(A:A,[1]Перечень_ПП!$A:$X,8,0)</f>
        <v>не определен</v>
      </c>
      <c r="M177" s="13" t="str">
        <f>VLOOKUP(A:A,[1]Перечень_ПП!$A:$X,9,0)</f>
        <v>грузо-пассажирский</v>
      </c>
      <c r="N177" s="13" t="str">
        <f>VLOOKUP(A:A,[1]Перечень_ПП!$A:$X,10,0)</f>
        <v>постоянный</v>
      </c>
      <c r="O177" s="13" t="str">
        <f>VLOOKUP(A:A,[1]Перечень_ПП!$A:$X,11,0)</f>
        <v>многосторонний</v>
      </c>
      <c r="P177" s="13" t="str">
        <f>VLOOKUP(A:A,[1]Перечень_ПП!$A:$X,12,0)</f>
        <v>не определен</v>
      </c>
      <c r="Q177" s="13" t="str">
        <f>VLOOKUP(A:A,[1]Перечень_ПП!$A:$X,13,0)</f>
        <v>нет</v>
      </c>
      <c r="R177" s="13" t="str">
        <f>VLOOKUP(A:A,[1]Перечень_ПП!$A:$X,14,0)</f>
        <v>да</v>
      </c>
      <c r="S177" s="13" t="str">
        <f>VLOOKUP(A:A,[1]Перечень_ПП!$A:$X,15,0)</f>
        <v>да</v>
      </c>
      <c r="T177" s="13" t="str">
        <f>VLOOKUP(A:A,[1]Перечень_ПП!$A:$X,16,0)</f>
        <v>Республика Польша</v>
      </c>
      <c r="U177" s="12" t="str">
        <f>VLOOKUP(A:A,[1]Перечень_ПП!$A:$X,17,0)</f>
        <v>Бранёво</v>
      </c>
      <c r="V177" s="13" t="str">
        <f>VLOOKUP(A:A,[1]Перечень_ПП!$A:$X,18,0)</f>
        <v>СЗФО</v>
      </c>
      <c r="W177" s="12" t="str">
        <f>VLOOKUP(A:A,[1]Перечень_ПП!$A:$X,19,0)</f>
        <v>Калининградская область</v>
      </c>
      <c r="X177" s="14" t="str">
        <f>VLOOKUP(A:A,[1]Перечень_ПП!$A:$X,20,0)</f>
        <v>238450, Калининградская область, Багратионовский район, г. Мамоново, ул. Привокзальная, 1</v>
      </c>
      <c r="Y177" s="14">
        <f>VLOOKUP(A:A,[2]ДОРОГИ!$A:$BX,24,0)</f>
        <v>0</v>
      </c>
      <c r="Z177" s="14">
        <f>VLOOKUP(A:A,[2]ДОРОГИ!$A:$BX,25,0)</f>
        <v>0</v>
      </c>
      <c r="AA177" s="16" t="str">
        <f>VLOOKUP($A:$A,'[3]данные ру Грузы'!$A:$CC,10,0)</f>
        <v>Группа В</v>
      </c>
      <c r="AB177" s="16">
        <f>VLOOKUP($A:$A,'[3]данные ру Грузы'!$A:$CC,11,0)</f>
        <v>64</v>
      </c>
      <c r="AC177" s="16" t="str">
        <f>VLOOKUP($A:$A,'[3]данные ру Грузы'!$A:$CC,13,0)</f>
        <v>Сухопутный</v>
      </c>
      <c r="AD177" s="16" t="str">
        <f>VLOOKUP($A:$A,'[3]данные ру Грузы'!$A:$CC,12,0)</f>
        <v>Западный</v>
      </c>
      <c r="AE177" s="16">
        <f>VLOOKUP(A:A,[2]Данные_УА!$A:$BF,37,0)</f>
        <v>0</v>
      </c>
      <c r="AF177" s="16">
        <f>VLOOKUP(A:A,[2]Данные_УА!$A:$BF,41,0)</f>
        <v>0</v>
      </c>
      <c r="AG177" s="16">
        <f>VLOOKUP(A:A,[2]Данные_УА!$A:$BF,45,0)</f>
        <v>0</v>
      </c>
      <c r="AH177" s="16">
        <f>VLOOKUP(A:A,[2]Данные_УА!$A:$BF,49,0)</f>
        <v>0</v>
      </c>
      <c r="AI177" s="16">
        <f>VLOOKUP(A:A,[2]Данные_УА!$A:$BF,53,0)</f>
        <v>0</v>
      </c>
      <c r="AJ177" s="16">
        <f>VLOOKUP(A:A,[2]Данные_УА!$A:$BF,57,0)</f>
        <v>0</v>
      </c>
      <c r="AK177" s="17">
        <f>VLOOKUP(A:A,[2]Данные_УА!$A:$BF,38,0)</f>
        <v>0</v>
      </c>
      <c r="AL177" s="17">
        <f>VLOOKUP(A:A,[2]Данные_УА!$A:$BF,42,0)</f>
        <v>0</v>
      </c>
      <c r="AM177" s="17">
        <f>VLOOKUP(A:A,[2]Данные_УА!$A:$BF,46,0)</f>
        <v>0</v>
      </c>
      <c r="AN177" s="17">
        <f>VLOOKUP(A:A,[2]Данные_УА!$A:$BF,50,0)</f>
        <v>0</v>
      </c>
      <c r="AO177" s="17">
        <f>VLOOKUP(A:A,[2]Данные_УА!$A:$BF,54,0)</f>
        <v>0</v>
      </c>
      <c r="AP177" s="18">
        <f>VLOOKUP(A:A,[2]Данные_УА!$A:$BF,58,0)</f>
        <v>0</v>
      </c>
      <c r="AQ177" s="19">
        <f>VLOOKUP($A:$A,'[3]данные ру ТС'!$A:$CZ,22,0)</f>
        <v>2627</v>
      </c>
      <c r="AR177" s="19">
        <f>VLOOKUP($A:$A,'[3]данные ру ТС'!$A:$CZ,27,0)</f>
        <v>0</v>
      </c>
      <c r="AS177" s="19">
        <f>VLOOKUP($A:$A,'[3]данные ру ТС'!$A:$CZ,32,0)</f>
        <v>0</v>
      </c>
      <c r="AT177" s="19">
        <f>VLOOKUP($A:$A,'[3]данные ру ТС'!$A:$CZ,33,0)</f>
        <v>2627</v>
      </c>
      <c r="AU177" s="19">
        <f>VLOOKUP($A:$A,'[3]данные ру ТС'!$A:$CZ,38,0)</f>
        <v>3300</v>
      </c>
      <c r="AV177" s="19">
        <f>VLOOKUP($A:$A,'[3]данные ру ТС'!$A:$CZ,43,0)</f>
        <v>0</v>
      </c>
      <c r="AW177" s="19">
        <f>VLOOKUP($A:$A,'[3]данные ру ТС'!$A:$CZ,48,0)</f>
        <v>0</v>
      </c>
      <c r="AX177" s="19">
        <f>VLOOKUP($A:$A,'[3]данные ру ТС'!$A:$CZ,49,0)</f>
        <v>3300</v>
      </c>
      <c r="AY177" s="19">
        <f>VLOOKUP($A:$A,'[3]данные ру ТС'!$A:$CZ,54,0)</f>
        <v>3230</v>
      </c>
      <c r="AZ177" s="19">
        <f>VLOOKUP($A:$A,'[3]данные ру ТС'!$A:$CZ,59,0)</f>
        <v>0</v>
      </c>
      <c r="BA177" s="19">
        <f>VLOOKUP($A:$A,'[3]данные ру ТС'!$A:$CZ,64,0)</f>
        <v>0</v>
      </c>
      <c r="BB177" s="19">
        <f>VLOOKUP($A:$A,'[3]данные ру ТС'!$A:$CZ,65,0)</f>
        <v>3230</v>
      </c>
      <c r="BC177" s="19">
        <f>VLOOKUP($A:$A,'[3]данные ру ТС'!$A:$CZ,78,0)</f>
        <v>2645</v>
      </c>
      <c r="BD177" s="19">
        <f>VLOOKUP($A:$A,'[3]данные ру ТС'!$A:$CZ,83,0)</f>
        <v>0</v>
      </c>
      <c r="BE177" s="19">
        <f>VLOOKUP($A:$A,'[3]данные ру ТС'!$A:$CZ,88,0)</f>
        <v>0</v>
      </c>
      <c r="BF177" s="19">
        <f>VLOOKUP($A:$A,'[3]данные ру ТС'!$A:$CZ,89,0)</f>
        <v>2645</v>
      </c>
      <c r="BG177" s="19">
        <f>VLOOKUP($A:$A,'[3]данные ру ТС'!$A:$FD,126,0)</f>
        <v>4322</v>
      </c>
      <c r="BH177" s="19">
        <f>VLOOKUP($A:$A,'[3]данные ру ТС'!$A:$FD,127,0)</f>
        <v>0</v>
      </c>
      <c r="BI177" s="19">
        <f>VLOOKUP($A:$A,'[3]данные ру ТС'!$A:$FD,128,0)</f>
        <v>0</v>
      </c>
      <c r="BJ177" s="19">
        <f>VLOOKUP($A:$A,'[3]данные ру ТС'!$A:$FD,129,0)</f>
        <v>4322</v>
      </c>
      <c r="BK177" s="19">
        <f>VLOOKUP($A:$A,'[3]данные ру ТС'!$A:$FD,142,0)</f>
        <v>1387</v>
      </c>
      <c r="BL177" s="19">
        <f>VLOOKUP($A:$A,'[3]данные ру ТС'!$A:$FD,155,0)</f>
        <v>0</v>
      </c>
      <c r="BM177" s="19">
        <f>VLOOKUP($A:$A,'[3]данные ру ТС'!$A:$FW,168,0)</f>
        <v>0</v>
      </c>
      <c r="BN177" s="19">
        <f>Таблица2[[#This Row],[ЛТС 2022 (факт)]]+Таблица2[[#This Row],[ПТС 2022 (факт)]]+Таблица2[[#This Row],[ГТС 2022 (факт)]]</f>
        <v>1387</v>
      </c>
      <c r="BO177" s="20">
        <f>VLOOKUP($A:$A,'[3]данные ру ФЛ'!$A:$DL,27,0)</f>
        <v>8143</v>
      </c>
      <c r="BP177" s="20">
        <f>VLOOKUP($A:$A,'[3]данные ру ФЛ'!$A:$DL,40,0)</f>
        <v>9285</v>
      </c>
      <c r="BQ177" s="20">
        <f>VLOOKUP($A:$A,'[3]данные ру ФЛ'!$A:$DL,53,0)</f>
        <v>7555</v>
      </c>
      <c r="BR177" s="20">
        <f>VLOOKUP($A:$A,'[3]данные ру ФЛ'!$A:$DL,74,0)</f>
        <v>7751</v>
      </c>
      <c r="BS177" s="20">
        <f>VLOOKUP($A:$A,'[3]данные ру ФЛ'!$A:$DL,95,0)</f>
        <v>8167</v>
      </c>
      <c r="BT177" s="20">
        <f>VLOOKUP($A:$A,'[3]данные ру ФЛ'!$A:$DL,116,0)</f>
        <v>3451</v>
      </c>
      <c r="BU177" s="21">
        <f>VLOOKUP($A:$A,'[3]данные ру Грузы'!$A:$CR,31,0)</f>
        <v>3298507</v>
      </c>
      <c r="BV177" s="21">
        <f>VLOOKUP($A:$A,'[3]данные ру Грузы'!$A:$CR,44,0)</f>
        <v>3988374</v>
      </c>
      <c r="BW177" s="21">
        <f>VLOOKUP($A:$A,'[3]данные ру Грузы'!$A:$CR,57,0)</f>
        <v>3697560</v>
      </c>
      <c r="BX177" s="21">
        <f>VLOOKUP($A:$A,'[3]данные ру Грузы'!$A:$CR,70,0)</f>
        <v>3762503</v>
      </c>
      <c r="BY177" s="21">
        <f>VLOOKUP($A:$A,'[3]данные ру Грузы'!$A:$CR,83,0)</f>
        <v>4160240</v>
      </c>
      <c r="BZ177" s="21">
        <f>VLOOKUP($A:$A,'[3]данные ру Грузы'!$A:$CR,96,0)</f>
        <v>1312802.210159</v>
      </c>
      <c r="CA177" s="22" t="str">
        <f>VLOOKUP(A:A,[2]Данные_УА!$A:$BO,60,0)</f>
        <v>да</v>
      </c>
      <c r="CB177" s="23" t="str">
        <f>VLOOKUP(A:A,[2]Данные_УА!$A:$BO,61,0)</f>
        <v>да</v>
      </c>
      <c r="CC177" s="23" t="str">
        <f>VLOOKUP(A:A,[2]Данные_УА!$A:$BO,62,0)</f>
        <v>да</v>
      </c>
      <c r="CD177" s="23" t="str">
        <f>VLOOKUP(A:A,[2]Данные_УА!$A:$BO,63,0)</f>
        <v>да</v>
      </c>
      <c r="CE177" s="23" t="str">
        <f>VLOOKUP(A:A,[2]Данные_УА!$A:$BO,64,0)</f>
        <v>да</v>
      </c>
      <c r="CF177" s="23" t="str">
        <f>VLOOKUP(A:A,[2]Данные_УА!$A:$BO,65,0)</f>
        <v>нет</v>
      </c>
    </row>
    <row r="178" spans="1:84" s="12" customFormat="1" ht="11.25" x14ac:dyDescent="0.2">
      <c r="A178" s="12" t="s">
        <v>110</v>
      </c>
      <c r="B178" s="12" t="str">
        <f>VLOOKUP(A:A,[1]Перечень_ПП!$A:$X,3,0)</f>
        <v>Калининградский</v>
      </c>
      <c r="C178" s="13" t="str">
        <f>VLOOKUP(A:A,[1]Перечень_ПП!$A:$X,4,0)</f>
        <v>АПП</v>
      </c>
      <c r="D178" s="13" t="str">
        <f>VLOOKUP(A:A,[1]Перечень_ПП!$A:$X,5,0)</f>
        <v>МАПП</v>
      </c>
      <c r="E178" s="12" t="str">
        <f>VLOOKUP(A:A,[1]Перечень_ПП!$A:$X,6,0)</f>
        <v>Мамоново (Гжехотки)</v>
      </c>
      <c r="F178" s="12" t="str">
        <f>VLOOKUP(A:A,[1]Перечень_ПП!$A:$X,23,0)</f>
        <v>установлен</v>
      </c>
      <c r="G178" s="13" t="str">
        <f>VLOOKUP(A:A,[1]Перечень_ПП!$A:$X,21,0)</f>
        <v>да</v>
      </c>
      <c r="H178" s="13" t="s">
        <v>524</v>
      </c>
      <c r="I178" s="14" t="str">
        <f>VLOOKUP(A:A,[1]Перечень_ПП!$A:$X,22,0)</f>
        <v>функционирует</v>
      </c>
      <c r="J178" s="15" t="str">
        <f>VLOOKUP(A:A,[2]Данные_УА!$A:$BF,24,0)</f>
        <v>круглосуточно</v>
      </c>
      <c r="K178" s="13" t="str">
        <f>VLOOKUP(A:A,[1]Перечень_ПП!$A:$X,7,0)</f>
        <v>автомобильный</v>
      </c>
      <c r="L178" s="13" t="str">
        <f>VLOOKUP(A:A,[1]Перечень_ПП!$A:$X,8,0)</f>
        <v>не определен</v>
      </c>
      <c r="M178" s="13" t="str">
        <f>VLOOKUP(A:A,[1]Перечень_ПП!$A:$X,9,0)</f>
        <v>грузо-пассажирский</v>
      </c>
      <c r="N178" s="13" t="str">
        <f>VLOOKUP(A:A,[1]Перечень_ПП!$A:$X,10,0)</f>
        <v>постоянный</v>
      </c>
      <c r="O178" s="13" t="str">
        <f>VLOOKUP(A:A,[1]Перечень_ПП!$A:$X,11,0)</f>
        <v>многосторонний</v>
      </c>
      <c r="P178" s="13" t="str">
        <f>VLOOKUP(A:A,[1]Перечень_ПП!$A:$X,12,0)</f>
        <v>не определен</v>
      </c>
      <c r="Q178" s="13" t="str">
        <f>VLOOKUP(A:A,[1]Перечень_ПП!$A:$X,13,0)</f>
        <v>да</v>
      </c>
      <c r="R178" s="13" t="str">
        <f>VLOOKUP(A:A,[1]Перечень_ПП!$A:$X,14,0)</f>
        <v>да</v>
      </c>
      <c r="S178" s="13" t="str">
        <f>VLOOKUP(A:A,[1]Перечень_ПП!$A:$X,15,0)</f>
        <v>да</v>
      </c>
      <c r="T178" s="13" t="str">
        <f>VLOOKUP(A:A,[1]Перечень_ПП!$A:$X,16,0)</f>
        <v>Республика Польша</v>
      </c>
      <c r="U178" s="12" t="str">
        <f>VLOOKUP(A:A,[1]Перечень_ПП!$A:$X,17,0)</f>
        <v>Гжехотки</v>
      </c>
      <c r="V178" s="13" t="str">
        <f>VLOOKUP(A:A,[1]Перечень_ПП!$A:$X,18,0)</f>
        <v>СЗФО</v>
      </c>
      <c r="W178" s="12" t="str">
        <f>VLOOKUP(A:A,[1]Перечень_ПП!$A:$X,19,0)</f>
        <v>Калининградская область</v>
      </c>
      <c r="X178" s="14" t="str">
        <f>VLOOKUP(A:A,[1]Перечень_ПП!$A:$X,20,0)</f>
        <v>238443, Калининградская область, Багратионовский район, в 6 км от поселка Новоселово, автомобильная  дорога Калининград-Мамоново II</v>
      </c>
      <c r="Y178" s="14" t="str">
        <f>VLOOKUP(A:A,[2]ДОРОГИ!$A:$BX,24,0)</f>
        <v>региональная</v>
      </c>
      <c r="Z178" s="14" t="str">
        <f>VLOOKUP(A:A,[2]ДОРОГИ!$A:$BX,25,0)</f>
        <v xml:space="preserve">27 ОП РЗ 27А-002-(РЕ 1А) Калининград - Мамоново II (пос. Новоселово) - граница с Республикой Польша </v>
      </c>
      <c r="AA178" s="16" t="str">
        <f>VLOOKUP($A:$A,'[3]данные ру Грузы'!$A:$CC,10,0)</f>
        <v>Группа С</v>
      </c>
      <c r="AB178" s="16">
        <f>VLOOKUP($A:$A,'[3]данные ру Грузы'!$A:$CC,11,0)</f>
        <v>238</v>
      </c>
      <c r="AC178" s="16" t="str">
        <f>VLOOKUP($A:$A,'[3]данные ру Грузы'!$A:$CC,13,0)</f>
        <v>Сухопутный</v>
      </c>
      <c r="AD178" s="16" t="str">
        <f>VLOOKUP($A:$A,'[3]данные ру Грузы'!$A:$CC,12,0)</f>
        <v>Западный</v>
      </c>
      <c r="AE178" s="16">
        <f>VLOOKUP(A:A,[2]Данные_УА!$A:$BF,37,0)</f>
        <v>1250</v>
      </c>
      <c r="AF178" s="16">
        <f>VLOOKUP(A:A,[2]Данные_УА!$A:$BF,41,0)</f>
        <v>150</v>
      </c>
      <c r="AG178" s="16">
        <f>VLOOKUP(A:A,[2]Данные_УА!$A:$BF,45,0)</f>
        <v>2600</v>
      </c>
      <c r="AH178" s="16">
        <f>VLOOKUP(A:A,[2]Данные_УА!$A:$BF,49,0)</f>
        <v>4000</v>
      </c>
      <c r="AI178" s="16">
        <f>VLOOKUP(A:A,[2]Данные_УА!$A:$BF,53,0)</f>
        <v>0</v>
      </c>
      <c r="AJ178" s="16">
        <f>VLOOKUP(A:A,[2]Данные_УА!$A:$BF,57,0)</f>
        <v>0</v>
      </c>
      <c r="AK178" s="17">
        <f>VLOOKUP(A:A,[2]Данные_УА!$A:$BF,38,0)</f>
        <v>456250</v>
      </c>
      <c r="AL178" s="17">
        <f>VLOOKUP(A:A,[2]Данные_УА!$A:$BF,42,0)</f>
        <v>54750</v>
      </c>
      <c r="AM178" s="17">
        <f>VLOOKUP(A:A,[2]Данные_УА!$A:$BF,46,0)</f>
        <v>949000</v>
      </c>
      <c r="AN178" s="17">
        <f>VLOOKUP(A:A,[2]Данные_УА!$A:$BF,50,0)</f>
        <v>1460000</v>
      </c>
      <c r="AO178" s="17">
        <f>VLOOKUP(A:A,[2]Данные_УА!$A:$BF,54,0)</f>
        <v>0</v>
      </c>
      <c r="AP178" s="18">
        <f>VLOOKUP(A:A,[2]Данные_УА!$A:$BF,58,0)</f>
        <v>0</v>
      </c>
      <c r="AQ178" s="19">
        <f>VLOOKUP($A:$A,'[3]данные ру ТС'!$A:$CZ,22,0)</f>
        <v>44257</v>
      </c>
      <c r="AR178" s="19">
        <f>VLOOKUP($A:$A,'[3]данные ру ТС'!$A:$CZ,27,0)</f>
        <v>3149</v>
      </c>
      <c r="AS178" s="19">
        <f>VLOOKUP($A:$A,'[3]данные ру ТС'!$A:$CZ,32,0)</f>
        <v>540081</v>
      </c>
      <c r="AT178" s="19">
        <f>VLOOKUP($A:$A,'[3]данные ру ТС'!$A:$CZ,33,0)</f>
        <v>587487</v>
      </c>
      <c r="AU178" s="19">
        <f>VLOOKUP($A:$A,'[3]данные ру ТС'!$A:$CZ,38,0)</f>
        <v>39694</v>
      </c>
      <c r="AV178" s="19">
        <f>VLOOKUP($A:$A,'[3]данные ру ТС'!$A:$CZ,43,0)</f>
        <v>3237</v>
      </c>
      <c r="AW178" s="19">
        <f>VLOOKUP($A:$A,'[3]данные ру ТС'!$A:$CZ,48,0)</f>
        <v>509477</v>
      </c>
      <c r="AX178" s="19">
        <f>VLOOKUP($A:$A,'[3]данные ру ТС'!$A:$CZ,49,0)</f>
        <v>552408</v>
      </c>
      <c r="AY178" s="19">
        <f>VLOOKUP($A:$A,'[3]данные ру ТС'!$A:$CZ,54,0)</f>
        <v>39423</v>
      </c>
      <c r="AZ178" s="19">
        <f>VLOOKUP($A:$A,'[3]данные ру ТС'!$A:$CZ,59,0)</f>
        <v>3745</v>
      </c>
      <c r="BA178" s="19">
        <f>VLOOKUP($A:$A,'[3]данные ру ТС'!$A:$CZ,64,0)</f>
        <v>525496</v>
      </c>
      <c r="BB178" s="19">
        <f>VLOOKUP($A:$A,'[3]данные ру ТС'!$A:$CZ,65,0)</f>
        <v>568664</v>
      </c>
      <c r="BC178" s="19">
        <f>VLOOKUP($A:$A,'[3]данные ру ТС'!$A:$CZ,78,0)</f>
        <v>40450</v>
      </c>
      <c r="BD178" s="19">
        <f>VLOOKUP($A:$A,'[3]данные ру ТС'!$A:$CZ,83,0)</f>
        <v>848</v>
      </c>
      <c r="BE178" s="19">
        <f>VLOOKUP($A:$A,'[3]данные ру ТС'!$A:$CZ,88,0)</f>
        <v>116246</v>
      </c>
      <c r="BF178" s="19">
        <f>VLOOKUP($A:$A,'[3]данные ру ТС'!$A:$CZ,89,0)</f>
        <v>157544</v>
      </c>
      <c r="BG178" s="19">
        <f>VLOOKUP($A:$A,'[3]данные ру ТС'!$A:$FD,126,0)</f>
        <v>44520</v>
      </c>
      <c r="BH178" s="19">
        <f>VLOOKUP($A:$A,'[3]данные ру ТС'!$A:$FD,127,0)</f>
        <v>935</v>
      </c>
      <c r="BI178" s="19">
        <f>VLOOKUP($A:$A,'[3]данные ру ТС'!$A:$FD,128,0)</f>
        <v>53666</v>
      </c>
      <c r="BJ178" s="19">
        <f>VLOOKUP($A:$A,'[3]данные ру ТС'!$A:$FD,129,0)</f>
        <v>99121</v>
      </c>
      <c r="BK178" s="19">
        <f>VLOOKUP($A:$A,'[3]данные ру ТС'!$A:$FD,142,0)</f>
        <v>26116</v>
      </c>
      <c r="BL178" s="19">
        <f>VLOOKUP($A:$A,'[3]данные ру ТС'!$A:$FD,155,0)</f>
        <v>2641</v>
      </c>
      <c r="BM178" s="19">
        <f>VLOOKUP($A:$A,'[3]данные ру ТС'!$A:$FW,168,0)</f>
        <v>107604</v>
      </c>
      <c r="BN178" s="19">
        <f>Таблица2[[#This Row],[ЛТС 2022 (факт)]]+Таблица2[[#This Row],[ПТС 2022 (факт)]]+Таблица2[[#This Row],[ГТС 2022 (факт)]]</f>
        <v>136361</v>
      </c>
      <c r="BO178" s="20">
        <f>VLOOKUP($A:$A,'[3]данные ру ФЛ'!$A:$DL,27,0)</f>
        <v>1221208</v>
      </c>
      <c r="BP178" s="20">
        <f>VLOOKUP($A:$A,'[3]данные ру ФЛ'!$A:$DL,40,0)</f>
        <v>1146798</v>
      </c>
      <c r="BQ178" s="20">
        <f>VLOOKUP($A:$A,'[3]данные ру ФЛ'!$A:$DL,53,0)</f>
        <v>1192140</v>
      </c>
      <c r="BR178" s="20">
        <f>VLOOKUP($A:$A,'[3]данные ру ФЛ'!$A:$DL,74,0)</f>
        <v>303388</v>
      </c>
      <c r="BS178" s="20">
        <f>VLOOKUP($A:$A,'[3]данные ру ФЛ'!$A:$DL,95,0)</f>
        <v>185709</v>
      </c>
      <c r="BT178" s="20">
        <f>VLOOKUP($A:$A,'[3]данные ру ФЛ'!$A:$DL,116,0)</f>
        <v>318217</v>
      </c>
      <c r="BU178" s="21">
        <f>VLOOKUP($A:$A,'[3]данные ру Грузы'!$A:$CR,31,0)</f>
        <v>421967.55999999994</v>
      </c>
      <c r="BV178" s="21">
        <f>VLOOKUP($A:$A,'[3]данные ру Грузы'!$A:$CR,44,0)</f>
        <v>327236</v>
      </c>
      <c r="BW178" s="21">
        <f>VLOOKUP($A:$A,'[3]данные ру Грузы'!$A:$CR,57,0)</f>
        <v>303149.24</v>
      </c>
      <c r="BX178" s="21">
        <f>VLOOKUP($A:$A,'[3]данные ру Грузы'!$A:$CR,70,0)</f>
        <v>288728.71999999997</v>
      </c>
      <c r="BY178" s="21">
        <f>VLOOKUP($A:$A,'[3]данные ру Грузы'!$A:$CR,83,0)</f>
        <v>352388.88</v>
      </c>
      <c r="BZ178" s="21">
        <f>VLOOKUP($A:$A,'[3]данные ру Грузы'!$A:$CR,96,0)</f>
        <v>218106.41271400001</v>
      </c>
      <c r="CA178" s="22" t="str">
        <f>VLOOKUP(A:A,[2]Данные_УА!$A:$BO,60,0)</f>
        <v>да</v>
      </c>
      <c r="CB178" s="23" t="str">
        <f>VLOOKUP(A:A,[2]Данные_УА!$A:$BO,61,0)</f>
        <v>да</v>
      </c>
      <c r="CC178" s="23" t="str">
        <f>VLOOKUP(A:A,[2]Данные_УА!$A:$BO,62,0)</f>
        <v>да</v>
      </c>
      <c r="CD178" s="23" t="str">
        <f>VLOOKUP(A:A,[2]Данные_УА!$A:$BO,63,0)</f>
        <v>да</v>
      </c>
      <c r="CE178" s="23" t="str">
        <f>VLOOKUP(A:A,[2]Данные_УА!$A:$BO,64,0)</f>
        <v>да</v>
      </c>
      <c r="CF178" s="23" t="str">
        <f>VLOOKUP(A:A,[2]Данные_УА!$A:$BO,65,0)</f>
        <v>да</v>
      </c>
    </row>
    <row r="179" spans="1:84" s="12" customFormat="1" ht="11.25" x14ac:dyDescent="0.2">
      <c r="A179" s="12" t="s">
        <v>111</v>
      </c>
      <c r="B179" s="12" t="str">
        <f>VLOOKUP(A:A,[1]Перечень_ПП!$A:$X,3,0)</f>
        <v>Калининградский</v>
      </c>
      <c r="C179" s="13" t="str">
        <f>VLOOKUP(A:A,[1]Перечень_ПП!$A:$X,4,0)</f>
        <v>АПП</v>
      </c>
      <c r="D179" s="13" t="str">
        <f>VLOOKUP(A:A,[1]Перечень_ПП!$A:$X,5,0)</f>
        <v>МАПП</v>
      </c>
      <c r="E179" s="12" t="str">
        <f>VLOOKUP(A:A,[1]Перечень_ПП!$A:$X,6,0)</f>
        <v>Мамоново (Гроново)</v>
      </c>
      <c r="F179" s="12" t="str">
        <f>VLOOKUP(A:A,[1]Перечень_ПП!$A:$X,23,0)</f>
        <v>установлен</v>
      </c>
      <c r="G179" s="13" t="str">
        <f>VLOOKUP(A:A,[1]Перечень_ПП!$A:$X,21,0)</f>
        <v>да</v>
      </c>
      <c r="H179" s="13" t="s">
        <v>523</v>
      </c>
      <c r="I179" s="14" t="str">
        <f>VLOOKUP(A:A,[1]Перечень_ПП!$A:$X,22,0)</f>
        <v>функционирует</v>
      </c>
      <c r="J179" s="15" t="str">
        <f>VLOOKUP(A:A,[2]Данные_УА!$A:$BF,24,0)</f>
        <v>круглосуточно</v>
      </c>
      <c r="K179" s="13" t="str">
        <f>VLOOKUP(A:A,[1]Перечень_ПП!$A:$X,7,0)</f>
        <v>автомобильный</v>
      </c>
      <c r="L179" s="13" t="str">
        <f>VLOOKUP(A:A,[1]Перечень_ПП!$A:$X,8,0)</f>
        <v>не определен</v>
      </c>
      <c r="M179" s="13" t="str">
        <f>VLOOKUP(A:A,[1]Перечень_ПП!$A:$X,9,0)</f>
        <v>грузо-пассажирский</v>
      </c>
      <c r="N179" s="13" t="str">
        <f>VLOOKUP(A:A,[1]Перечень_ПП!$A:$X,10,0)</f>
        <v>постоянный</v>
      </c>
      <c r="O179" s="13" t="str">
        <f>VLOOKUP(A:A,[1]Перечень_ПП!$A:$X,11,0)</f>
        <v>многосторонний</v>
      </c>
      <c r="P179" s="13" t="str">
        <f>VLOOKUP(A:A,[1]Перечень_ПП!$A:$X,12,0)</f>
        <v>не определен</v>
      </c>
      <c r="Q179" s="13" t="str">
        <f>VLOOKUP(A:A,[1]Перечень_ПП!$A:$X,13,0)</f>
        <v>нет</v>
      </c>
      <c r="R179" s="13" t="str">
        <f>VLOOKUP(A:A,[1]Перечень_ПП!$A:$X,14,0)</f>
        <v>нет</v>
      </c>
      <c r="S179" s="13" t="str">
        <f>VLOOKUP(A:A,[1]Перечень_ПП!$A:$X,15,0)</f>
        <v>нет</v>
      </c>
      <c r="T179" s="13" t="str">
        <f>VLOOKUP(A:A,[1]Перечень_ПП!$A:$X,16,0)</f>
        <v>Республика Польша</v>
      </c>
      <c r="U179" s="12" t="str">
        <f>VLOOKUP(A:A,[1]Перечень_ПП!$A:$X,17,0)</f>
        <v>Гроново</v>
      </c>
      <c r="V179" s="13" t="str">
        <f>VLOOKUP(A:A,[1]Перечень_ПП!$A:$X,18,0)</f>
        <v>СЗФО</v>
      </c>
      <c r="W179" s="12" t="str">
        <f>VLOOKUP(A:A,[1]Перечень_ПП!$A:$X,19,0)</f>
        <v>Калининградская область</v>
      </c>
      <c r="X179" s="14" t="str">
        <f>VLOOKUP(A:A,[1]Перечень_ПП!$A:$X,20,0)</f>
        <v>Калининградская обл., Багратионовский район, г. Мамоново, автопереход Мамоново-I; автомобильная дорога Калининград-Мамоново км. 50,6</v>
      </c>
      <c r="Y179" s="14" t="str">
        <f>VLOOKUP(A:A,[2]ДОРОГИ!$A:$BX,24,0)</f>
        <v>региональная</v>
      </c>
      <c r="Z179" s="14" t="str">
        <f>VLOOKUP(A:A,[2]ДОРОГИ!$A:$BX,25,0)</f>
        <v xml:space="preserve">27 ОП РЗ 27А-020 Калининград - Мамоново </v>
      </c>
      <c r="AA179" s="16" t="str">
        <f>VLOOKUP($A:$A,'[3]данные ру Грузы'!$A:$CC,10,0)</f>
        <v>Группа А</v>
      </c>
      <c r="AB179" s="16">
        <f>VLOOKUP($A:$A,'[3]данные ру Грузы'!$A:$CC,11,0)</f>
        <v>2</v>
      </c>
      <c r="AC179" s="16" t="str">
        <f>VLOOKUP($A:$A,'[3]данные ру Грузы'!$A:$CC,13,0)</f>
        <v>Сухопутный</v>
      </c>
      <c r="AD179" s="16" t="str">
        <f>VLOOKUP($A:$A,'[3]данные ру Грузы'!$A:$CC,12,0)</f>
        <v>Западный</v>
      </c>
      <c r="AE179" s="16">
        <f>VLOOKUP(A:A,[2]Данные_УА!$A:$BF,37,0)</f>
        <v>0</v>
      </c>
      <c r="AF179" s="16">
        <f>VLOOKUP(A:A,[2]Данные_УА!$A:$BF,41,0)</f>
        <v>50</v>
      </c>
      <c r="AG179" s="16">
        <f>VLOOKUP(A:A,[2]Данные_УА!$A:$BF,45,0)</f>
        <v>450</v>
      </c>
      <c r="AH179" s="16">
        <f>VLOOKUP(A:A,[2]Данные_УА!$A:$BF,49,0)</f>
        <v>500</v>
      </c>
      <c r="AI179" s="16">
        <f>VLOOKUP(A:A,[2]Данные_УА!$A:$BF,53,0)</f>
        <v>0</v>
      </c>
      <c r="AJ179" s="16">
        <f>VLOOKUP(A:A,[2]Данные_УА!$A:$BF,57,0)</f>
        <v>0</v>
      </c>
      <c r="AK179" s="17">
        <f>VLOOKUP(A:A,[2]Данные_УА!$A:$BF,38,0)</f>
        <v>0</v>
      </c>
      <c r="AL179" s="17">
        <f>VLOOKUP(A:A,[2]Данные_УА!$A:$BF,42,0)</f>
        <v>18250</v>
      </c>
      <c r="AM179" s="17">
        <f>VLOOKUP(A:A,[2]Данные_УА!$A:$BF,46,0)</f>
        <v>164250</v>
      </c>
      <c r="AN179" s="17">
        <f>VLOOKUP(A:A,[2]Данные_УА!$A:$BF,50,0)</f>
        <v>182500</v>
      </c>
      <c r="AO179" s="17">
        <f>VLOOKUP(A:A,[2]Данные_УА!$A:$BF,54,0)</f>
        <v>0</v>
      </c>
      <c r="AP179" s="18">
        <f>VLOOKUP(A:A,[2]Данные_УА!$A:$BF,58,0)</f>
        <v>0</v>
      </c>
      <c r="AQ179" s="19">
        <f>VLOOKUP($A:$A,'[3]данные ру ТС'!$A:$CZ,22,0)</f>
        <v>2110</v>
      </c>
      <c r="AR179" s="19">
        <f>VLOOKUP($A:$A,'[3]данные ру ТС'!$A:$CZ,27,0)</f>
        <v>5143</v>
      </c>
      <c r="AS179" s="19">
        <f>VLOOKUP($A:$A,'[3]данные ру ТС'!$A:$CZ,32,0)</f>
        <v>547188</v>
      </c>
      <c r="AT179" s="19">
        <f>VLOOKUP($A:$A,'[3]данные ру ТС'!$A:$CZ,33,0)</f>
        <v>554441</v>
      </c>
      <c r="AU179" s="19">
        <f>VLOOKUP($A:$A,'[3]данные ру ТС'!$A:$CZ,38,0)</f>
        <v>2008</v>
      </c>
      <c r="AV179" s="19">
        <f>VLOOKUP($A:$A,'[3]данные ру ТС'!$A:$CZ,43,0)</f>
        <v>5494</v>
      </c>
      <c r="AW179" s="19">
        <f>VLOOKUP($A:$A,'[3]данные ру ТС'!$A:$CZ,48,0)</f>
        <v>465173</v>
      </c>
      <c r="AX179" s="19">
        <f>VLOOKUP($A:$A,'[3]данные ру ТС'!$A:$CZ,49,0)</f>
        <v>472675</v>
      </c>
      <c r="AY179" s="19">
        <f>VLOOKUP($A:$A,'[3]данные ру ТС'!$A:$CZ,54,0)</f>
        <v>1982</v>
      </c>
      <c r="AZ179" s="19">
        <f>VLOOKUP($A:$A,'[3]данные ру ТС'!$A:$CZ,59,0)</f>
        <v>6268</v>
      </c>
      <c r="BA179" s="19">
        <f>VLOOKUP($A:$A,'[3]данные ру ТС'!$A:$CZ,64,0)</f>
        <v>419011</v>
      </c>
      <c r="BB179" s="19">
        <f>VLOOKUP($A:$A,'[3]данные ру ТС'!$A:$CZ,65,0)</f>
        <v>427261</v>
      </c>
      <c r="BC179" s="19">
        <f>VLOOKUP($A:$A,'[3]данные ру ТС'!$A:$CZ,78,0)</f>
        <v>374</v>
      </c>
      <c r="BD179" s="19">
        <f>VLOOKUP($A:$A,'[3]данные ру ТС'!$A:$CZ,83,0)</f>
        <v>1410</v>
      </c>
      <c r="BE179" s="19">
        <f>VLOOKUP($A:$A,'[3]данные ру ТС'!$A:$CZ,88,0)</f>
        <v>70747</v>
      </c>
      <c r="BF179" s="19">
        <f>VLOOKUP($A:$A,'[3]данные ру ТС'!$A:$CZ,89,0)</f>
        <v>72531</v>
      </c>
      <c r="BG179" s="19">
        <f>VLOOKUP($A:$A,'[3]данные ру ТС'!$A:$FD,126,0)</f>
        <v>0</v>
      </c>
      <c r="BH179" s="19">
        <f>VLOOKUP($A:$A,'[3]данные ру ТС'!$A:$FD,127,0)</f>
        <v>0</v>
      </c>
      <c r="BI179" s="19">
        <f>VLOOKUP($A:$A,'[3]данные ру ТС'!$A:$FD,128,0)</f>
        <v>0</v>
      </c>
      <c r="BJ179" s="19">
        <f>VLOOKUP($A:$A,'[3]данные ру ТС'!$A:$FD,129,0)</f>
        <v>0</v>
      </c>
      <c r="BK179" s="19">
        <f>VLOOKUP($A:$A,'[3]данные ру ТС'!$A:$FD,142,0)</f>
        <v>0</v>
      </c>
      <c r="BL179" s="19">
        <f>VLOOKUP($A:$A,'[3]данные ру ТС'!$A:$FD,155,0)</f>
        <v>0</v>
      </c>
      <c r="BM179" s="19">
        <f>VLOOKUP($A:$A,'[3]данные ру ТС'!$A:$FW,168,0)</f>
        <v>0</v>
      </c>
      <c r="BN179" s="19">
        <f>Таблица2[[#This Row],[ЛТС 2022 (факт)]]+Таблица2[[#This Row],[ПТС 2022 (факт)]]+Таблица2[[#This Row],[ГТС 2022 (факт)]]</f>
        <v>0</v>
      </c>
      <c r="BO179" s="20">
        <f>VLOOKUP($A:$A,'[3]данные ру ФЛ'!$A:$DL,27,0)</f>
        <v>1060824</v>
      </c>
      <c r="BP179" s="20">
        <f>VLOOKUP($A:$A,'[3]данные ру ФЛ'!$A:$DL,40,0)</f>
        <v>909462</v>
      </c>
      <c r="BQ179" s="20">
        <f>VLOOKUP($A:$A,'[3]данные ру ФЛ'!$A:$DL,53,0)</f>
        <v>874479</v>
      </c>
      <c r="BR179" s="20">
        <f>VLOOKUP($A:$A,'[3]данные ру ФЛ'!$A:$DL,74,0)</f>
        <v>154732</v>
      </c>
      <c r="BS179" s="20">
        <f>VLOOKUP($A:$A,'[3]данные ру ФЛ'!$A:$DL,95,0)</f>
        <v>0</v>
      </c>
      <c r="BT179" s="20">
        <f>VLOOKUP($A:$A,'[3]данные ру ФЛ'!$A:$DL,116,0)</f>
        <v>0</v>
      </c>
      <c r="BU179" s="21">
        <f>VLOOKUP($A:$A,'[3]данные ру Грузы'!$A:$CR,31,0)</f>
        <v>6047.9718000000003</v>
      </c>
      <c r="BV179" s="21">
        <f>VLOOKUP($A:$A,'[3]данные ру Грузы'!$A:$CR,44,0)</f>
        <v>5087.1235000000006</v>
      </c>
      <c r="BW179" s="21">
        <f>VLOOKUP($A:$A,'[3]данные ру Грузы'!$A:$CR,57,0)</f>
        <v>5311.7593999999999</v>
      </c>
      <c r="BX179" s="21">
        <f>VLOOKUP($A:$A,'[3]данные ру Грузы'!$A:$CR,70,0)</f>
        <v>905.68200000000002</v>
      </c>
      <c r="BY179" s="21">
        <f>VLOOKUP($A:$A,'[3]данные ру Грузы'!$A:$CR,83,0)</f>
        <v>0</v>
      </c>
      <c r="BZ179" s="21">
        <f>VLOOKUP($A:$A,'[3]данные ру Грузы'!$A:$CR,96,0)</f>
        <v>0</v>
      </c>
      <c r="CA179" s="22" t="str">
        <f>VLOOKUP(A:A,[2]Данные_УА!$A:$BO,60,0)</f>
        <v>да</v>
      </c>
      <c r="CB179" s="23" t="str">
        <f>VLOOKUP(A:A,[2]Данные_УА!$A:$BO,61,0)</f>
        <v>да</v>
      </c>
      <c r="CC179" s="23" t="str">
        <f>VLOOKUP(A:A,[2]Данные_УА!$A:$BO,62,0)</f>
        <v>да</v>
      </c>
      <c r="CD179" s="23" t="str">
        <f>VLOOKUP(A:A,[2]Данные_УА!$A:$BO,63,0)</f>
        <v>да</v>
      </c>
      <c r="CE179" s="23" t="str">
        <f>VLOOKUP(A:A,[2]Данные_УА!$A:$BO,64,0)</f>
        <v>да</v>
      </c>
      <c r="CF179" s="23" t="str">
        <f>VLOOKUP(A:A,[2]Данные_УА!$A:$BO,65,0)</f>
        <v>да</v>
      </c>
    </row>
    <row r="180" spans="1:84" s="12" customFormat="1" ht="11.25" x14ac:dyDescent="0.2">
      <c r="A180" s="12" t="s">
        <v>281</v>
      </c>
      <c r="B180" s="12" t="str">
        <f>VLOOKUP(A:A,[1]Перечень_ПП!$A:$X,3,0)</f>
        <v>Уральский</v>
      </c>
      <c r="C180" s="13" t="str">
        <f>VLOOKUP(A:A,[1]Перечень_ПП!$A:$X,4,0)</f>
        <v>АПП</v>
      </c>
      <c r="D180" s="13" t="str">
        <f>VLOOKUP(A:A,[1]Перечень_ПП!$A:$X,5,0)</f>
        <v>ДАПП</v>
      </c>
      <c r="E180" s="12" t="str">
        <f>VLOOKUP(A:A,[1]Перечень_ПП!$A:$X,6,0)</f>
        <v>Мариинский</v>
      </c>
      <c r="F180" s="12" t="str">
        <f>VLOOKUP(A:A,[1]Перечень_ПП!$A:$X,23,0)</f>
        <v>установлен</v>
      </c>
      <c r="G180" s="13" t="str">
        <f>VLOOKUP(A:A,[1]Перечень_ПП!$A:$X,21,0)</f>
        <v>да</v>
      </c>
      <c r="H180" s="13" t="s">
        <v>524</v>
      </c>
      <c r="I180" s="14" t="str">
        <f>VLOOKUP(A:A,[1]Перечень_ПП!$A:$X,22,0)</f>
        <v>функционирует</v>
      </c>
      <c r="J180" s="15" t="str">
        <f>VLOOKUP(A:A,[2]Данные_УА!$A:$BF,24,0)</f>
        <v>круглосуточно</v>
      </c>
      <c r="K180" s="13" t="str">
        <f>VLOOKUP(A:A,[1]Перечень_ПП!$A:$X,7,0)</f>
        <v>автомобильный</v>
      </c>
      <c r="L180" s="13" t="str">
        <f>VLOOKUP(A:A,[1]Перечень_ПП!$A:$X,8,0)</f>
        <v>не определен</v>
      </c>
      <c r="M180" s="13" t="str">
        <f>VLOOKUP(A:A,[1]Перечень_ПП!$A:$X,9,0)</f>
        <v>грузо-пассажирский</v>
      </c>
      <c r="N180" s="13" t="str">
        <f>VLOOKUP(A:A,[1]Перечень_ПП!$A:$X,10,0)</f>
        <v>постоянный</v>
      </c>
      <c r="O180" s="13" t="str">
        <f>VLOOKUP(A:A,[1]Перечень_ПП!$A:$X,11,0)</f>
        <v>двусторонний</v>
      </c>
      <c r="P180" s="13" t="str">
        <f>VLOOKUP(A:A,[1]Перечень_ПП!$A:$X,12,0)</f>
        <v>не определен</v>
      </c>
      <c r="Q180" s="13" t="str">
        <f>VLOOKUP(A:A,[1]Перечень_ПП!$A:$X,13,0)</f>
        <v>нет</v>
      </c>
      <c r="R180" s="13" t="str">
        <f>VLOOKUP(A:A,[1]Перечень_ПП!$A:$X,14,0)</f>
        <v>нет</v>
      </c>
      <c r="S180" s="13" t="str">
        <f>VLOOKUP(A:A,[1]Перечень_ПП!$A:$X,15,0)</f>
        <v>нет</v>
      </c>
      <c r="T180" s="13" t="str">
        <f>VLOOKUP(A:A,[1]Перечень_ПП!$A:$X,16,0)</f>
        <v>Республика Казахстан</v>
      </c>
      <c r="U180" s="12" t="str">
        <f>VLOOKUP(A:A,[1]Перечень_ПП!$A:$X,17,0)</f>
        <v>Желкуар</v>
      </c>
      <c r="V180" s="13" t="str">
        <f>VLOOKUP(A:A,[1]Перечень_ПП!$A:$X,18,0)</f>
        <v>УФО</v>
      </c>
      <c r="W180" s="12" t="str">
        <f>VLOOKUP(A:A,[1]Перечень_ПП!$A:$X,19,0)</f>
        <v>Челябинская область</v>
      </c>
      <c r="X180" s="14" t="str">
        <f>VLOOKUP(A:A,[1]Перечень_ПП!$A:$X,20,0)</f>
        <v>Челябинская обл., Брединский р-он, п. Мариинский</v>
      </c>
      <c r="Y180" s="14" t="str">
        <f>VLOOKUP(A:A,[2]ДОРОГИ!$A:$BX,24,0)</f>
        <v>региональная</v>
      </c>
      <c r="Z180" s="14" t="str">
        <f>VLOOKUP(A:A,[2]ДОРОГИ!$A:$BX,25,0)</f>
        <v>74 ОП РЗ 75К-009 Кизильское-Бреды-Мариинский-граница Казахстана</v>
      </c>
      <c r="AA180" s="16" t="str">
        <f>VLOOKUP($A:$A,'[3]данные ру Грузы'!$A:$CC,10,0)</f>
        <v>Группа В</v>
      </c>
      <c r="AB180" s="16">
        <f>VLOOKUP($A:$A,'[3]данные ру Грузы'!$A:$CC,11,0)</f>
        <v>198</v>
      </c>
      <c r="AC180" s="16" t="str">
        <f>VLOOKUP($A:$A,'[3]данные ру Грузы'!$A:$CC,13,0)</f>
        <v>Не является признаком отнесения к МТК</v>
      </c>
      <c r="AD180" s="16" t="str">
        <f>VLOOKUP($A:$A,'[3]данные ру Грузы'!$A:$CC,12,0)</f>
        <v>Не является признаком отнесения к МТК</v>
      </c>
      <c r="AE180" s="16">
        <f>VLOOKUP(A:A,[2]Данные_УА!$A:$BF,37,0)</f>
        <v>0</v>
      </c>
      <c r="AF180" s="16">
        <f>VLOOKUP(A:A,[2]Данные_УА!$A:$BF,41,0)</f>
        <v>0</v>
      </c>
      <c r="AG180" s="16">
        <f>VLOOKUP(A:A,[2]Данные_УА!$A:$BF,45,0)</f>
        <v>0</v>
      </c>
      <c r="AH180" s="16">
        <f>VLOOKUP(A:A,[2]Данные_УА!$A:$BF,49,0)</f>
        <v>0</v>
      </c>
      <c r="AI180" s="16">
        <f>VLOOKUP(A:A,[2]Данные_УА!$A:$BF,53,0)</f>
        <v>0</v>
      </c>
      <c r="AJ180" s="16">
        <f>VLOOKUP(A:A,[2]Данные_УА!$A:$BF,57,0)</f>
        <v>0</v>
      </c>
      <c r="AK180" s="17">
        <f>VLOOKUP(A:A,[2]Данные_УА!$A:$BF,38,0)</f>
        <v>0</v>
      </c>
      <c r="AL180" s="17">
        <f>VLOOKUP(A:A,[2]Данные_УА!$A:$BF,42,0)</f>
        <v>0</v>
      </c>
      <c r="AM180" s="17">
        <f>VLOOKUP(A:A,[2]Данные_УА!$A:$BF,46,0)</f>
        <v>0</v>
      </c>
      <c r="AN180" s="17">
        <f>VLOOKUP(A:A,[2]Данные_УА!$A:$BF,50,0)</f>
        <v>0</v>
      </c>
      <c r="AO180" s="17">
        <f>VLOOKUP(A:A,[2]Данные_УА!$A:$BF,54,0)</f>
        <v>0</v>
      </c>
      <c r="AP180" s="18">
        <f>VLOOKUP(A:A,[2]Данные_УА!$A:$BF,58,0)</f>
        <v>0</v>
      </c>
      <c r="AQ180" s="19">
        <f>VLOOKUP($A:$A,'[3]данные ру ТС'!$A:$CZ,22,0)</f>
        <v>8598</v>
      </c>
      <c r="AR180" s="19">
        <f>VLOOKUP($A:$A,'[3]данные ру ТС'!$A:$CZ,27,0)</f>
        <v>999</v>
      </c>
      <c r="AS180" s="19">
        <f>VLOOKUP($A:$A,'[3]данные ру ТС'!$A:$CZ,32,0)</f>
        <v>43918</v>
      </c>
      <c r="AT180" s="19">
        <f>VLOOKUP($A:$A,'[3]данные ру ТС'!$A:$CZ,33,0)</f>
        <v>53515</v>
      </c>
      <c r="AU180" s="19">
        <f>VLOOKUP($A:$A,'[3]данные ру ТС'!$A:$CZ,38,0)</f>
        <v>8435</v>
      </c>
      <c r="AV180" s="19">
        <f>VLOOKUP($A:$A,'[3]данные ру ТС'!$A:$CZ,43,0)</f>
        <v>1094</v>
      </c>
      <c r="AW180" s="19">
        <f>VLOOKUP($A:$A,'[3]данные ру ТС'!$A:$CZ,48,0)</f>
        <v>43988</v>
      </c>
      <c r="AX180" s="19">
        <f>VLOOKUP($A:$A,'[3]данные ру ТС'!$A:$CZ,49,0)</f>
        <v>53517</v>
      </c>
      <c r="AY180" s="19">
        <f>VLOOKUP($A:$A,'[3]данные ру ТС'!$A:$CZ,54,0)</f>
        <v>8626</v>
      </c>
      <c r="AZ180" s="19">
        <f>VLOOKUP($A:$A,'[3]данные ру ТС'!$A:$CZ,59,0)</f>
        <v>546</v>
      </c>
      <c r="BA180" s="19">
        <f>VLOOKUP($A:$A,'[3]данные ру ТС'!$A:$CZ,64,0)</f>
        <v>49829</v>
      </c>
      <c r="BB180" s="19">
        <f>VLOOKUP($A:$A,'[3]данные ру ТС'!$A:$CZ,65,0)</f>
        <v>59001</v>
      </c>
      <c r="BC180" s="19">
        <f>VLOOKUP($A:$A,'[3]данные ру ТС'!$A:$CZ,78,0)</f>
        <v>9112</v>
      </c>
      <c r="BD180" s="19">
        <f>VLOOKUP($A:$A,'[3]данные ру ТС'!$A:$CZ,83,0)</f>
        <v>58</v>
      </c>
      <c r="BE180" s="19">
        <f>VLOOKUP($A:$A,'[3]данные ру ТС'!$A:$CZ,88,0)</f>
        <v>10104</v>
      </c>
      <c r="BF180" s="19">
        <f>VLOOKUP($A:$A,'[3]данные ру ТС'!$A:$CZ,89,0)</f>
        <v>19274</v>
      </c>
      <c r="BG180" s="19">
        <f>VLOOKUP($A:$A,'[3]данные ру ТС'!$A:$FD,126,0)</f>
        <v>5087</v>
      </c>
      <c r="BH180" s="19">
        <f>VLOOKUP($A:$A,'[3]данные ру ТС'!$A:$FD,127,0)</f>
        <v>0</v>
      </c>
      <c r="BI180" s="19">
        <f>VLOOKUP($A:$A,'[3]данные ру ТС'!$A:$FD,128,0)</f>
        <v>7006</v>
      </c>
      <c r="BJ180" s="19">
        <f>VLOOKUP($A:$A,'[3]данные ру ТС'!$A:$FD,129,0)</f>
        <v>12093</v>
      </c>
      <c r="BK180" s="19">
        <f>VLOOKUP($A:$A,'[3]данные ру ТС'!$A:$FD,142,0)</f>
        <v>5254</v>
      </c>
      <c r="BL180" s="19">
        <f>VLOOKUP($A:$A,'[3]данные ру ТС'!$A:$FD,155,0)</f>
        <v>0</v>
      </c>
      <c r="BM180" s="19">
        <f>VLOOKUP($A:$A,'[3]данные ру ТС'!$A:$FW,168,0)</f>
        <v>34090</v>
      </c>
      <c r="BN180" s="19">
        <f>Таблица2[[#This Row],[ЛТС 2022 (факт)]]+Таблица2[[#This Row],[ПТС 2022 (факт)]]+Таблица2[[#This Row],[ГТС 2022 (факт)]]</f>
        <v>39344</v>
      </c>
      <c r="BO180" s="20">
        <f>VLOOKUP($A:$A,'[3]данные ру ФЛ'!$A:$DL,27,0)</f>
        <v>139069</v>
      </c>
      <c r="BP180" s="20">
        <f>VLOOKUP($A:$A,'[3]данные ру ФЛ'!$A:$DL,40,0)</f>
        <v>144189</v>
      </c>
      <c r="BQ180" s="20">
        <f>VLOOKUP($A:$A,'[3]данные ру ФЛ'!$A:$DL,53,0)</f>
        <v>156314</v>
      </c>
      <c r="BR180" s="20">
        <f>VLOOKUP($A:$A,'[3]данные ру ФЛ'!$A:$DL,74,0)</f>
        <v>39036</v>
      </c>
      <c r="BS180" s="20">
        <f>VLOOKUP($A:$A,'[3]данные ру ФЛ'!$A:$DL,95,0)</f>
        <v>25605</v>
      </c>
      <c r="BT180" s="20">
        <f>VLOOKUP($A:$A,'[3]данные ру ФЛ'!$A:$DL,116,0)</f>
        <v>102046</v>
      </c>
      <c r="BU180" s="21">
        <f>VLOOKUP($A:$A,'[3]данные ру Грузы'!$A:$CR,31,0)</f>
        <v>0</v>
      </c>
      <c r="BV180" s="21">
        <f>VLOOKUP($A:$A,'[3]данные ру Грузы'!$A:$CR,44,0)</f>
        <v>0</v>
      </c>
      <c r="BW180" s="21">
        <f>VLOOKUP($A:$A,'[3]данные ру Грузы'!$A:$CR,57,0)</f>
        <v>0</v>
      </c>
      <c r="BX180" s="21">
        <f>VLOOKUP($A:$A,'[3]данные ру Грузы'!$A:$CR,70,0)</f>
        <v>0</v>
      </c>
      <c r="BY180" s="21">
        <f>VLOOKUP($A:$A,'[3]данные ру Грузы'!$A:$CR,83,0)</f>
        <v>0</v>
      </c>
      <c r="BZ180" s="21">
        <f>VLOOKUP($A:$A,'[3]данные ру Грузы'!$A:$CR,96,0)</f>
        <v>0</v>
      </c>
      <c r="CA180" s="22" t="str">
        <f>VLOOKUP(A:A,[2]Данные_УА!$A:$BO,60,0)</f>
        <v>да</v>
      </c>
      <c r="CB180" s="23" t="str">
        <f>VLOOKUP(A:A,[2]Данные_УА!$A:$BO,61,0)</f>
        <v>нет</v>
      </c>
      <c r="CC180" s="23" t="str">
        <f>VLOOKUP(A:A,[2]Данные_УА!$A:$BO,62,0)</f>
        <v>нет</v>
      </c>
      <c r="CD180" s="23" t="str">
        <f>VLOOKUP(A:A,[2]Данные_УА!$A:$BO,63,0)</f>
        <v>нет</v>
      </c>
      <c r="CE180" s="23" t="str">
        <f>VLOOKUP(A:A,[2]Данные_УА!$A:$BO,64,0)</f>
        <v>нет</v>
      </c>
      <c r="CF180" s="23" t="str">
        <f>VLOOKUP(A:A,[2]Данные_УА!$A:$BO,65,0)</f>
        <v>нет</v>
      </c>
    </row>
    <row r="181" spans="1:84" s="12" customFormat="1" ht="11.25" x14ac:dyDescent="0.2">
      <c r="A181" s="12" t="s">
        <v>45</v>
      </c>
      <c r="B181" s="12" t="str">
        <f>VLOOKUP(A:A,[1]Перечень_ПП!$A:$X,3,0)</f>
        <v>Владивостокский</v>
      </c>
      <c r="C181" s="13" t="str">
        <f>VLOOKUP(A:A,[1]Перечень_ПП!$A:$X,4,0)</f>
        <v>АПП</v>
      </c>
      <c r="D181" s="13" t="str">
        <f>VLOOKUP(A:A,[1]Перечень_ПП!$A:$X,5,0)</f>
        <v>ДАПП</v>
      </c>
      <c r="E181" s="12" t="str">
        <f>VLOOKUP(A:A,[1]Перечень_ПП!$A:$X,6,0)</f>
        <v>Марково</v>
      </c>
      <c r="F181" s="12" t="str">
        <f>VLOOKUP(A:A,[1]Перечень_ПП!$A:$X,23,0)</f>
        <v>установлен</v>
      </c>
      <c r="G181" s="13" t="str">
        <f>VLOOKUP(A:A,[1]Перечень_ПП!$A:$X,21,0)</f>
        <v>нет</v>
      </c>
      <c r="H181" s="13" t="s">
        <v>523</v>
      </c>
      <c r="I181" s="14" t="str">
        <f>VLOOKUP(A:A,[1]Перечень_ПП!$A:$X,22,0)</f>
        <v>Временно закрыт на период реконструкции с 01.01.2020 (распоряжение Правительства Российской Федерации от 05.08.2019 № 1748-р)</v>
      </c>
      <c r="J181" s="15" t="str">
        <f>VLOOKUP(A:A,[2]Данные_УА!$A:$BF,24,0)</f>
        <v>с 10.00 до 18.00, 5 дней в неделю, кроме субботы  воскресенья и государственных праздничных дней РФ и КНР</v>
      </c>
      <c r="K181" s="13" t="str">
        <f>VLOOKUP(A:A,[1]Перечень_ПП!$A:$X,7,0)</f>
        <v>автомобильный</v>
      </c>
      <c r="L181" s="13" t="str">
        <f>VLOOKUP(A:A,[1]Перечень_ПП!$A:$X,8,0)</f>
        <v>не определен</v>
      </c>
      <c r="M181" s="13" t="str">
        <f>VLOOKUP(A:A,[1]Перечень_ПП!$A:$X,9,0)</f>
        <v>грузо-пассажирский</v>
      </c>
      <c r="N181" s="13" t="str">
        <f>VLOOKUP(A:A,[1]Перечень_ПП!$A:$X,10,0)</f>
        <v>постоянный</v>
      </c>
      <c r="O181" s="13" t="str">
        <f>VLOOKUP(A:A,[1]Перечень_ПП!$A:$X,11,0)</f>
        <v>двусторонний</v>
      </c>
      <c r="P181" s="13" t="str">
        <f>VLOOKUP(A:A,[1]Перечень_ПП!$A:$X,12,0)</f>
        <v>не определен</v>
      </c>
      <c r="Q181" s="13" t="str">
        <f>VLOOKUP(A:A,[1]Перечень_ПП!$A:$X,13,0)</f>
        <v>нет</v>
      </c>
      <c r="R181" s="13" t="str">
        <f>VLOOKUP(A:A,[1]Перечень_ПП!$A:$X,14,0)</f>
        <v>нет</v>
      </c>
      <c r="S181" s="13" t="str">
        <f>VLOOKUP(A:A,[1]Перечень_ПП!$A:$X,15,0)</f>
        <v>да</v>
      </c>
      <c r="T181" s="13" t="str">
        <f>VLOOKUP(A:A,[1]Перечень_ПП!$A:$X,16,0)</f>
        <v>Китайская Народная Республика</v>
      </c>
      <c r="U181" s="12" t="str">
        <f>VLOOKUP(A:A,[1]Перечень_ПП!$A:$X,17,0)</f>
        <v>Хулинь</v>
      </c>
      <c r="V181" s="13" t="str">
        <f>VLOOKUP(A:A,[1]Перечень_ПП!$A:$X,18,0)</f>
        <v>ДФО</v>
      </c>
      <c r="W181" s="12" t="str">
        <f>VLOOKUP(A:A,[1]Перечень_ПП!$A:$X,19,0)</f>
        <v>Приморский край</v>
      </c>
      <c r="X181" s="14" t="str">
        <f>VLOOKUP(A:A,[1]Перечень_ПП!$A:$X,20,0)</f>
        <v>Приморский край, Лесозаводский городской округ, автомобильная дорога Лесозаводск-Хулинь; 3 км от с. Марково, 9 км от г. Лесозаводска</v>
      </c>
      <c r="Y181" s="14" t="str">
        <f>VLOOKUP(A:A,[2]ДОРОГИ!$A:$BX,24,0)</f>
        <v>региональная</v>
      </c>
      <c r="Z181" s="14" t="str">
        <f>VLOOKUP(A:A,[2]ДОРОГИ!$A:$BX,25,0)</f>
        <v>ул. Марковская</v>
      </c>
      <c r="AA181" s="16" t="str">
        <f>VLOOKUP($A:$A,'[3]данные ру Грузы'!$A:$CC,10,0)</f>
        <v>Группа А</v>
      </c>
      <c r="AB181" s="16">
        <f>VLOOKUP($A:$A,'[3]данные ру Грузы'!$A:$CC,11,0)</f>
        <v>21</v>
      </c>
      <c r="AC181" s="16" t="str">
        <f>VLOOKUP($A:$A,'[3]данные ру Грузы'!$A:$CC,13,0)</f>
        <v>РК (сухопутный)</v>
      </c>
      <c r="AD181" s="16" t="str">
        <f>VLOOKUP($A:$A,'[3]данные ру Грузы'!$A:$CC,12,0)</f>
        <v>Восток</v>
      </c>
      <c r="AE181" s="16">
        <f>VLOOKUP(A:A,[2]Данные_УА!$A:$BF,37,0)</f>
        <v>0</v>
      </c>
      <c r="AF181" s="16">
        <f>VLOOKUP(A:A,[2]Данные_УА!$A:$BF,41,0)</f>
        <v>0</v>
      </c>
      <c r="AG181" s="16">
        <f>VLOOKUP(A:A,[2]Данные_УА!$A:$BF,45,0)</f>
        <v>0</v>
      </c>
      <c r="AH181" s="16">
        <f>VLOOKUP(A:A,[2]Данные_УА!$A:$BF,49,0)</f>
        <v>0</v>
      </c>
      <c r="AI181" s="16">
        <f>VLOOKUP(A:A,[2]Данные_УА!$A:$BF,53,0)</f>
        <v>0</v>
      </c>
      <c r="AJ181" s="16">
        <f>VLOOKUP(A:A,[2]Данные_УА!$A:$BF,57,0)</f>
        <v>0</v>
      </c>
      <c r="AK181" s="17">
        <f>VLOOKUP(A:A,[2]Данные_УА!$A:$BF,38,0)</f>
        <v>0</v>
      </c>
      <c r="AL181" s="17">
        <f>VLOOKUP(A:A,[2]Данные_УА!$A:$BF,42,0)</f>
        <v>0</v>
      </c>
      <c r="AM181" s="17">
        <f>VLOOKUP(A:A,[2]Данные_УА!$A:$BF,46,0)</f>
        <v>0</v>
      </c>
      <c r="AN181" s="17">
        <f>VLOOKUP(A:A,[2]Данные_УА!$A:$BF,50,0)</f>
        <v>0</v>
      </c>
      <c r="AO181" s="17">
        <f>VLOOKUP(A:A,[2]Данные_УА!$A:$BF,54,0)</f>
        <v>0</v>
      </c>
      <c r="AP181" s="18">
        <f>VLOOKUP(A:A,[2]Данные_УА!$A:$BF,58,0)</f>
        <v>0</v>
      </c>
      <c r="AQ181" s="19">
        <f>VLOOKUP($A:$A,'[3]данные ру ТС'!$A:$CZ,22,0)</f>
        <v>3587</v>
      </c>
      <c r="AR181" s="19">
        <f>VLOOKUP($A:$A,'[3]данные ру ТС'!$A:$CZ,27,0)</f>
        <v>1210</v>
      </c>
      <c r="AS181" s="19">
        <f>VLOOKUP($A:$A,'[3]данные ру ТС'!$A:$CZ,32,0)</f>
        <v>0</v>
      </c>
      <c r="AT181" s="19">
        <f>VLOOKUP($A:$A,'[3]данные ру ТС'!$A:$CZ,33,0)</f>
        <v>4797</v>
      </c>
      <c r="AU181" s="19">
        <f>VLOOKUP($A:$A,'[3]данные ру ТС'!$A:$CZ,38,0)</f>
        <v>4275</v>
      </c>
      <c r="AV181" s="19">
        <f>VLOOKUP($A:$A,'[3]данные ру ТС'!$A:$CZ,43,0)</f>
        <v>1053</v>
      </c>
      <c r="AW181" s="19">
        <f>VLOOKUP($A:$A,'[3]данные ру ТС'!$A:$CZ,48,0)</f>
        <v>0</v>
      </c>
      <c r="AX181" s="19">
        <f>VLOOKUP($A:$A,'[3]данные ру ТС'!$A:$CZ,49,0)</f>
        <v>5328</v>
      </c>
      <c r="AY181" s="19">
        <f>VLOOKUP($A:$A,'[3]данные ру ТС'!$A:$CZ,54,0)</f>
        <v>4158</v>
      </c>
      <c r="AZ181" s="19">
        <f>VLOOKUP($A:$A,'[3]данные ру ТС'!$A:$CZ,59,0)</f>
        <v>1371</v>
      </c>
      <c r="BA181" s="19">
        <f>VLOOKUP($A:$A,'[3]данные ру ТС'!$A:$CZ,64,0)</f>
        <v>0</v>
      </c>
      <c r="BB181" s="19">
        <f>VLOOKUP($A:$A,'[3]данные ру ТС'!$A:$CZ,65,0)</f>
        <v>5529</v>
      </c>
      <c r="BC181" s="19">
        <f>VLOOKUP($A:$A,'[3]данные ру ТС'!$A:$CZ,78,0)</f>
        <v>0</v>
      </c>
      <c r="BD181" s="19">
        <f>VLOOKUP($A:$A,'[3]данные ру ТС'!$A:$CZ,83,0)</f>
        <v>0</v>
      </c>
      <c r="BE181" s="19">
        <f>VLOOKUP($A:$A,'[3]данные ру ТС'!$A:$CZ,88,0)</f>
        <v>0</v>
      </c>
      <c r="BF181" s="19">
        <f>VLOOKUP($A:$A,'[3]данные ру ТС'!$A:$CZ,89,0)</f>
        <v>0</v>
      </c>
      <c r="BG181" s="19">
        <f>VLOOKUP($A:$A,'[3]данные ру ТС'!$A:$FD,126,0)</f>
        <v>0</v>
      </c>
      <c r="BH181" s="19">
        <f>VLOOKUP($A:$A,'[3]данные ру ТС'!$A:$FD,127,0)</f>
        <v>0</v>
      </c>
      <c r="BI181" s="19">
        <f>VLOOKUP($A:$A,'[3]данные ру ТС'!$A:$FD,128,0)</f>
        <v>0</v>
      </c>
      <c r="BJ181" s="19">
        <f>VLOOKUP($A:$A,'[3]данные ру ТС'!$A:$FD,129,0)</f>
        <v>0</v>
      </c>
      <c r="BK181" s="19">
        <f>VLOOKUP($A:$A,'[3]данные ру ТС'!$A:$FD,142,0)</f>
        <v>0</v>
      </c>
      <c r="BL181" s="19">
        <f>VLOOKUP($A:$A,'[3]данные ру ТС'!$A:$FD,155,0)</f>
        <v>0</v>
      </c>
      <c r="BM181" s="19">
        <f>VLOOKUP($A:$A,'[3]данные ру ТС'!$A:$FW,168,0)</f>
        <v>0</v>
      </c>
      <c r="BN181" s="19">
        <f>Таблица2[[#This Row],[ЛТС 2022 (факт)]]+Таблица2[[#This Row],[ПТС 2022 (факт)]]+Таблица2[[#This Row],[ГТС 2022 (факт)]]</f>
        <v>0</v>
      </c>
      <c r="BO181" s="20">
        <f>VLOOKUP($A:$A,'[3]данные ру ФЛ'!$A:$DL,27,0)</f>
        <v>36439</v>
      </c>
      <c r="BP181" s="20">
        <f>VLOOKUP($A:$A,'[3]данные ру ФЛ'!$A:$DL,40,0)</f>
        <v>23158</v>
      </c>
      <c r="BQ181" s="20">
        <f>VLOOKUP($A:$A,'[3]данные ру ФЛ'!$A:$DL,53,0)</f>
        <v>43009</v>
      </c>
      <c r="BR181" s="20">
        <f>VLOOKUP($A:$A,'[3]данные ру ФЛ'!$A:$DL,74,0)</f>
        <v>0</v>
      </c>
      <c r="BS181" s="20">
        <f>VLOOKUP($A:$A,'[3]данные ру ФЛ'!$A:$DL,95,0)</f>
        <v>0</v>
      </c>
      <c r="BT181" s="20">
        <f>VLOOKUP($A:$A,'[3]данные ру ФЛ'!$A:$DL,116,0)</f>
        <v>0</v>
      </c>
      <c r="BU181" s="21">
        <f>VLOOKUP($A:$A,'[3]данные ру Грузы'!$A:$CR,31,0)</f>
        <v>41209</v>
      </c>
      <c r="BV181" s="21">
        <f>VLOOKUP($A:$A,'[3]данные ру Грузы'!$A:$CR,44,0)</f>
        <v>48014</v>
      </c>
      <c r="BW181" s="21">
        <f>VLOOKUP($A:$A,'[3]данные ру Грузы'!$A:$CR,57,0)</f>
        <v>49485</v>
      </c>
      <c r="BX181" s="21">
        <f>VLOOKUP($A:$A,'[3]данные ру Грузы'!$A:$CR,70,0)</f>
        <v>0</v>
      </c>
      <c r="BY181" s="21">
        <f>VLOOKUP($A:$A,'[3]данные ру Грузы'!$A:$CR,83,0)</f>
        <v>0</v>
      </c>
      <c r="BZ181" s="21">
        <f>VLOOKUP($A:$A,'[3]данные ру Грузы'!$A:$CR,96,0)</f>
        <v>0</v>
      </c>
      <c r="CA181" s="22" t="str">
        <f>VLOOKUP(A:A,[2]Данные_УА!$A:$BO,60,0)</f>
        <v>да</v>
      </c>
      <c r="CB181" s="23" t="str">
        <f>VLOOKUP(A:A,[2]Данные_УА!$A:$BO,61,0)</f>
        <v>да</v>
      </c>
      <c r="CC181" s="23" t="str">
        <f>VLOOKUP(A:A,[2]Данные_УА!$A:$BO,62,0)</f>
        <v>да</v>
      </c>
      <c r="CD181" s="23" t="str">
        <f>VLOOKUP(A:A,[2]Данные_УА!$A:$BO,63,0)</f>
        <v>да</v>
      </c>
      <c r="CE181" s="23" t="str">
        <f>VLOOKUP(A:A,[2]Данные_УА!$A:$BO,64,0)</f>
        <v>да</v>
      </c>
      <c r="CF181" s="23" t="str">
        <f>VLOOKUP(A:A,[2]Данные_УА!$A:$BO,65,0)</f>
        <v>да</v>
      </c>
    </row>
    <row r="182" spans="1:84" s="12" customFormat="1" ht="11.25" x14ac:dyDescent="0.2">
      <c r="A182" s="12" t="s">
        <v>210</v>
      </c>
      <c r="B182" s="12" t="str">
        <f>VLOOKUP(A:A,[1]Перечень_ПП!$A:$X,3,0)</f>
        <v>Ростовский</v>
      </c>
      <c r="C182" s="13" t="str">
        <f>VLOOKUP(A:A,[1]Перечень_ПП!$A:$X,4,0)</f>
        <v>ЖДПП</v>
      </c>
      <c r="D182" s="13" t="str">
        <f>VLOOKUP(A:A,[1]Перечень_ПП!$A:$X,5,0)</f>
        <v>ЖДПП</v>
      </c>
      <c r="E182" s="12" t="str">
        <f>VLOOKUP(A:A,[1]Перечень_ПП!$A:$X,6,0)</f>
        <v>Марцево</v>
      </c>
      <c r="F182" s="12" t="str">
        <f>VLOOKUP(A:A,[1]Перечень_ПП!$A:$X,23,0)</f>
        <v>установлен</v>
      </c>
      <c r="G182" s="13" t="str">
        <f>VLOOKUP(A:A,[1]Перечень_ПП!$A:$X,21,0)</f>
        <v>да</v>
      </c>
      <c r="H182" s="13" t="s">
        <v>524</v>
      </c>
      <c r="I182" s="14" t="str">
        <f>VLOOKUP(A:A,[1]Перечень_ПП!$A:$X,22,0)</f>
        <v>По информации ФСБ России, ФТС России не функционирует. Согласно письму филиала ОАО "РЖД" Северо-Кавказская дорога от 25.02.2021 № 4680/СКАВ в 2014 году в пункте пропуска прекращено международное пассажирское сообщение</v>
      </c>
      <c r="J182" s="15" t="str">
        <f>VLOOKUP(A:A,[2]Данные_УА!$A:$BF,24,0)</f>
        <v>круглосуточно</v>
      </c>
      <c r="K182" s="13" t="str">
        <f>VLOOKUP(A:A,[1]Перечень_ПП!$A:$X,7,0)</f>
        <v>железнодорожный</v>
      </c>
      <c r="L182" s="13" t="str">
        <f>VLOOKUP(A:A,[1]Перечень_ПП!$A:$X,8,0)</f>
        <v>не определен</v>
      </c>
      <c r="M182" s="13" t="str">
        <f>VLOOKUP(A:A,[1]Перечень_ПП!$A:$X,9,0)</f>
        <v>грузовой</v>
      </c>
      <c r="N182" s="13" t="str">
        <f>VLOOKUP(A:A,[1]Перечень_ПП!$A:$X,10,0)</f>
        <v>временный</v>
      </c>
      <c r="O182" s="13" t="str">
        <f>VLOOKUP(A:A,[1]Перечень_ПП!$A:$X,11,0)</f>
        <v>многосторонний</v>
      </c>
      <c r="P182" s="13" t="str">
        <f>VLOOKUP(A:A,[1]Перечень_ПП!$A:$X,12,0)</f>
        <v>не определен</v>
      </c>
      <c r="Q182" s="13" t="str">
        <f>VLOOKUP(A:A,[1]Перечень_ПП!$A:$X,13,0)</f>
        <v>нет</v>
      </c>
      <c r="R182" s="13" t="str">
        <f>VLOOKUP(A:A,[1]Перечень_ПП!$A:$X,14,0)</f>
        <v>да</v>
      </c>
      <c r="S182" s="13" t="str">
        <f>VLOOKUP(A:A,[1]Перечень_ПП!$A:$X,15,0)</f>
        <v>да</v>
      </c>
      <c r="T182" s="13" t="str">
        <f>VLOOKUP(A:A,[1]Перечень_ПП!$A:$X,16,0)</f>
        <v>не применимо (ДНР)</v>
      </c>
      <c r="U182" s="12" t="str">
        <f>VLOOKUP(A:A,[1]Перечень_ПП!$A:$X,17,0)</f>
        <v>Квашино</v>
      </c>
      <c r="V182" s="13" t="str">
        <f>VLOOKUP(A:A,[1]Перечень_ПП!$A:$X,18,0)</f>
        <v>ЮФО</v>
      </c>
      <c r="W182" s="12" t="str">
        <f>VLOOKUP(A:A,[1]Перечень_ПП!$A:$X,19,0)</f>
        <v>Ростовская область</v>
      </c>
      <c r="X182" s="14" t="str">
        <f>VLOOKUP(A:A,[1]Перечень_ПП!$A:$X,20,0)</f>
        <v>Ростовская область, г. Таганрог, ст. Марцево</v>
      </c>
      <c r="Y182" s="14">
        <f>VLOOKUP(A:A,[2]ДОРОГИ!$A:$BX,24,0)</f>
        <v>0</v>
      </c>
      <c r="Z182" s="14">
        <f>VLOOKUP(A:A,[2]ДОРОГИ!$A:$BX,25,0)</f>
        <v>0</v>
      </c>
      <c r="AA182" s="16" t="str">
        <f>VLOOKUP($A:$A,'[3]данные ру Грузы'!$A:$CC,10,0)</f>
        <v>Группа С</v>
      </c>
      <c r="AB182" s="16">
        <f>VLOOKUP($A:$A,'[3]данные ру Грузы'!$A:$CC,11,0)</f>
        <v>256</v>
      </c>
      <c r="AC182" s="16" t="str">
        <f>VLOOKUP($A:$A,'[3]данные ру Грузы'!$A:$CC,13,0)</f>
        <v>Сухопутный</v>
      </c>
      <c r="AD182" s="16" t="str">
        <f>VLOOKUP($A:$A,'[3]данные ру Грузы'!$A:$CC,12,0)</f>
        <v>Западный</v>
      </c>
      <c r="AE182" s="16">
        <f>VLOOKUP(A:A,[2]Данные_УА!$A:$BF,37,0)</f>
        <v>44</v>
      </c>
      <c r="AF182" s="16">
        <f>VLOOKUP(A:A,[2]Данные_УА!$A:$BF,41,0)</f>
        <v>0</v>
      </c>
      <c r="AG182" s="16">
        <f>VLOOKUP(A:A,[2]Данные_УА!$A:$BF,45,0)</f>
        <v>0</v>
      </c>
      <c r="AH182" s="16">
        <f>VLOOKUP(A:A,[2]Данные_УА!$A:$BF,49,0)</f>
        <v>44</v>
      </c>
      <c r="AI182" s="16">
        <f>VLOOKUP(A:A,[2]Данные_УА!$A:$BF,53,0)</f>
        <v>0</v>
      </c>
      <c r="AJ182" s="16">
        <f>VLOOKUP(A:A,[2]Данные_УА!$A:$BF,57,0)</f>
        <v>0</v>
      </c>
      <c r="AK182" s="17">
        <f>VLOOKUP(A:A,[2]Данные_УА!$A:$BF,38,0)</f>
        <v>16060</v>
      </c>
      <c r="AL182" s="17">
        <f>VLOOKUP(A:A,[2]Данные_УА!$A:$BF,42,0)</f>
        <v>0</v>
      </c>
      <c r="AM182" s="17">
        <f>VLOOKUP(A:A,[2]Данные_УА!$A:$BF,46,0)</f>
        <v>0</v>
      </c>
      <c r="AN182" s="17">
        <f>VLOOKUP(A:A,[2]Данные_УА!$A:$BF,50,0)</f>
        <v>16060</v>
      </c>
      <c r="AO182" s="17">
        <f>VLOOKUP(A:A,[2]Данные_УА!$A:$BF,54,0)</f>
        <v>0</v>
      </c>
      <c r="AP182" s="18">
        <f>VLOOKUP(A:A,[2]Данные_УА!$A:$BF,58,0)</f>
        <v>0</v>
      </c>
      <c r="AQ182" s="19">
        <f>VLOOKUP($A:$A,'[3]данные ру ТС'!$A:$CZ,22,0)</f>
        <v>0</v>
      </c>
      <c r="AR182" s="19">
        <f>VLOOKUP($A:$A,'[3]данные ру ТС'!$A:$CZ,27,0)</f>
        <v>0</v>
      </c>
      <c r="AS182" s="19">
        <f>VLOOKUP($A:$A,'[3]данные ру ТС'!$A:$CZ,32,0)</f>
        <v>0</v>
      </c>
      <c r="AT182" s="19">
        <f>VLOOKUP($A:$A,'[3]данные ру ТС'!$A:$CZ,33,0)</f>
        <v>0</v>
      </c>
      <c r="AU182" s="19">
        <f>VLOOKUP($A:$A,'[3]данные ру ТС'!$A:$CZ,38,0)</f>
        <v>0</v>
      </c>
      <c r="AV182" s="19">
        <f>VLOOKUP($A:$A,'[3]данные ру ТС'!$A:$CZ,43,0)</f>
        <v>0</v>
      </c>
      <c r="AW182" s="19">
        <f>VLOOKUP($A:$A,'[3]данные ру ТС'!$A:$CZ,48,0)</f>
        <v>0</v>
      </c>
      <c r="AX182" s="19">
        <f>VLOOKUP($A:$A,'[3]данные ру ТС'!$A:$CZ,49,0)</f>
        <v>0</v>
      </c>
      <c r="AY182" s="19">
        <f>VLOOKUP($A:$A,'[3]данные ру ТС'!$A:$CZ,54,0)</f>
        <v>0</v>
      </c>
      <c r="AZ182" s="19">
        <f>VLOOKUP($A:$A,'[3]данные ру ТС'!$A:$CZ,59,0)</f>
        <v>0</v>
      </c>
      <c r="BA182" s="19">
        <f>VLOOKUP($A:$A,'[3]данные ру ТС'!$A:$CZ,64,0)</f>
        <v>0</v>
      </c>
      <c r="BB182" s="19">
        <f>VLOOKUP($A:$A,'[3]данные ру ТС'!$A:$CZ,65,0)</f>
        <v>0</v>
      </c>
      <c r="BC182" s="19">
        <f>VLOOKUP($A:$A,'[3]данные ру ТС'!$A:$CZ,78,0)</f>
        <v>0</v>
      </c>
      <c r="BD182" s="19">
        <f>VLOOKUP($A:$A,'[3]данные ру ТС'!$A:$CZ,83,0)</f>
        <v>0</v>
      </c>
      <c r="BE182" s="19">
        <f>VLOOKUP($A:$A,'[3]данные ру ТС'!$A:$CZ,88,0)</f>
        <v>0</v>
      </c>
      <c r="BF182" s="19">
        <f>VLOOKUP($A:$A,'[3]данные ру ТС'!$A:$CZ,89,0)</f>
        <v>0</v>
      </c>
      <c r="BG182" s="19">
        <f>VLOOKUP($A:$A,'[3]данные ру ТС'!$A:$FD,126,0)</f>
        <v>0</v>
      </c>
      <c r="BH182" s="19">
        <f>VLOOKUP($A:$A,'[3]данные ру ТС'!$A:$FD,127,0)</f>
        <v>0</v>
      </c>
      <c r="BI182" s="19">
        <f>VLOOKUP($A:$A,'[3]данные ру ТС'!$A:$FD,128,0)</f>
        <v>0</v>
      </c>
      <c r="BJ182" s="19">
        <f>VLOOKUP($A:$A,'[3]данные ру ТС'!$A:$FD,129,0)</f>
        <v>0</v>
      </c>
      <c r="BK182" s="19">
        <f>VLOOKUP($A:$A,'[3]данные ру ТС'!$A:$FD,142,0)</f>
        <v>0</v>
      </c>
      <c r="BL182" s="19">
        <f>VLOOKUP($A:$A,'[3]данные ру ТС'!$A:$FD,155,0)</f>
        <v>0</v>
      </c>
      <c r="BM182" s="19">
        <f>VLOOKUP($A:$A,'[3]данные ру ТС'!$A:$FW,168,0)</f>
        <v>0</v>
      </c>
      <c r="BN182" s="19">
        <f>Таблица2[[#This Row],[ЛТС 2022 (факт)]]+Таблица2[[#This Row],[ПТС 2022 (факт)]]+Таблица2[[#This Row],[ГТС 2022 (факт)]]</f>
        <v>0</v>
      </c>
      <c r="BO182" s="20">
        <f>VLOOKUP($A:$A,'[3]данные ру ФЛ'!$A:$DL,27,0)</f>
        <v>0</v>
      </c>
      <c r="BP182" s="20">
        <f>VLOOKUP($A:$A,'[3]данные ру ФЛ'!$A:$DL,40,0)</f>
        <v>0</v>
      </c>
      <c r="BQ182" s="20">
        <f>VLOOKUP($A:$A,'[3]данные ру ФЛ'!$A:$DL,53,0)</f>
        <v>0</v>
      </c>
      <c r="BR182" s="20">
        <f>VLOOKUP($A:$A,'[3]данные ру ФЛ'!$A:$DL,74,0)</f>
        <v>0</v>
      </c>
      <c r="BS182" s="20">
        <f>VLOOKUP($A:$A,'[3]данные ру ФЛ'!$A:$DL,95,0)</f>
        <v>0</v>
      </c>
      <c r="BT182" s="20">
        <f>VLOOKUP($A:$A,'[3]данные ру ФЛ'!$A:$DL,116,0)</f>
        <v>0</v>
      </c>
      <c r="BU182" s="21">
        <f>VLOOKUP($A:$A,'[3]данные ру Грузы'!$A:$CR,31,0)</f>
        <v>0</v>
      </c>
      <c r="BV182" s="21">
        <f>VLOOKUP($A:$A,'[3]данные ру Грузы'!$A:$CR,44,0)</f>
        <v>0</v>
      </c>
      <c r="BW182" s="21">
        <f>VLOOKUP($A:$A,'[3]данные ру Грузы'!$A:$CR,57,0)</f>
        <v>0</v>
      </c>
      <c r="BX182" s="21">
        <f>VLOOKUP($A:$A,'[3]данные ру Грузы'!$A:$CR,70,0)</f>
        <v>0</v>
      </c>
      <c r="BY182" s="21">
        <f>VLOOKUP($A:$A,'[3]данные ру Грузы'!$A:$CR,83,0)</f>
        <v>0</v>
      </c>
      <c r="BZ182" s="21">
        <f>VLOOKUP($A:$A,'[3]данные ру Грузы'!$A:$CR,96,0)</f>
        <v>0</v>
      </c>
      <c r="CA182" s="22" t="str">
        <f>VLOOKUP(A:A,[2]Данные_УА!$A:$BO,60,0)</f>
        <v>да</v>
      </c>
      <c r="CB182" s="23" t="str">
        <f>VLOOKUP(A:A,[2]Данные_УА!$A:$BO,61,0)</f>
        <v>да</v>
      </c>
      <c r="CC182" s="23" t="str">
        <f>VLOOKUP(A:A,[2]Данные_УА!$A:$BO,62,0)</f>
        <v>да</v>
      </c>
      <c r="CD182" s="23" t="str">
        <f>VLOOKUP(A:A,[2]Данные_УА!$A:$BO,63,0)</f>
        <v>да</v>
      </c>
      <c r="CE182" s="23" t="str">
        <f>VLOOKUP(A:A,[2]Данные_УА!$A:$BO,64,0)</f>
        <v>да</v>
      </c>
      <c r="CF182" s="23" t="str">
        <f>VLOOKUP(A:A,[2]Данные_УА!$A:$BO,65,0)</f>
        <v>нет</v>
      </c>
    </row>
    <row r="183" spans="1:84" s="12" customFormat="1" ht="11.25" x14ac:dyDescent="0.2">
      <c r="A183" s="12" t="s">
        <v>409</v>
      </c>
      <c r="B183" s="12" t="str">
        <f>VLOOKUP(A:A,[1]Перечень_ПП!$A:$X,3,0)</f>
        <v>Ростовский</v>
      </c>
      <c r="C183" s="13" t="str">
        <f>VLOOKUP(A:A,[1]Перечень_ПП!$A:$X,4,0)</f>
        <v>АПП</v>
      </c>
      <c r="D183" s="13" t="str">
        <f>VLOOKUP(A:A,[1]Перечень_ПП!$A:$X,5,0)</f>
        <v>МАПП</v>
      </c>
      <c r="E183" s="12" t="str">
        <f>VLOOKUP(A:A,[1]Перечень_ПП!$A:$X,6,0)</f>
        <v>Матвеев Курган</v>
      </c>
      <c r="F183" s="12" t="str">
        <f>VLOOKUP(A:A,[1]Перечень_ПП!$A:$X,23,0)</f>
        <v>установлен</v>
      </c>
      <c r="G183" s="13" t="str">
        <f>VLOOKUP(A:A,[1]Перечень_ПП!$A:$X,21,0)</f>
        <v>да</v>
      </c>
      <c r="H183" s="13" t="s">
        <v>524</v>
      </c>
      <c r="I183" s="14" t="str">
        <f>VLOOKUP(A:A,[1]Перечень_ПП!$A:$X,22,0)</f>
        <v>функционирует</v>
      </c>
      <c r="J183" s="15" t="str">
        <f>VLOOKUP(A:A,[2]Данные_УА!$A:$BF,24,0)</f>
        <v>круглосуточно</v>
      </c>
      <c r="K183" s="13" t="str">
        <f>VLOOKUP(A:A,[1]Перечень_ПП!$A:$X,7,0)</f>
        <v>автомобильный</v>
      </c>
      <c r="L183" s="13" t="str">
        <f>VLOOKUP(A:A,[1]Перечень_ПП!$A:$X,8,0)</f>
        <v>не определен</v>
      </c>
      <c r="M183" s="13" t="str">
        <f>VLOOKUP(A:A,[1]Перечень_ПП!$A:$X,9,0)</f>
        <v>грузо-пассажирский</v>
      </c>
      <c r="N183" s="13" t="str">
        <f>VLOOKUP(A:A,[1]Перечень_ПП!$A:$X,10,0)</f>
        <v>постоянный</v>
      </c>
      <c r="O183" s="13" t="str">
        <f>VLOOKUP(A:A,[1]Перечень_ПП!$A:$X,11,0)</f>
        <v>многосторонний</v>
      </c>
      <c r="P183" s="13" t="str">
        <f>VLOOKUP(A:A,[1]Перечень_ПП!$A:$X,12,0)</f>
        <v>не определен</v>
      </c>
      <c r="Q183" s="13" t="str">
        <f>VLOOKUP(A:A,[1]Перечень_ПП!$A:$X,13,0)</f>
        <v>да</v>
      </c>
      <c r="R183" s="13" t="str">
        <f>VLOOKUP(A:A,[1]Перечень_ПП!$A:$X,14,0)</f>
        <v>да</v>
      </c>
      <c r="S183" s="13" t="str">
        <f>VLOOKUP(A:A,[1]Перечень_ПП!$A:$X,15,0)</f>
        <v>да</v>
      </c>
      <c r="T183" s="13" t="str">
        <f>VLOOKUP(A:A,[1]Перечень_ПП!$A:$X,16,0)</f>
        <v>не применимо (ДНР)</v>
      </c>
      <c r="U183" s="12" t="str">
        <f>VLOOKUP(A:A,[1]Перечень_ПП!$A:$X,17,0)</f>
        <v>Успенка</v>
      </c>
      <c r="V183" s="13" t="str">
        <f>VLOOKUP(A:A,[1]Перечень_ПП!$A:$X,18,0)</f>
        <v>ЮФО</v>
      </c>
      <c r="W183" s="12" t="str">
        <f>VLOOKUP(A:A,[1]Перечень_ПП!$A:$X,19,0)</f>
        <v>Ростовская область</v>
      </c>
      <c r="X183" s="14" t="str">
        <f>VLOOKUP(A:A,[1]Перечень_ПП!$A:$X,20,0)</f>
        <v>Ростовская область, Матвеево-Курганский район, расположен на 20-м км автодороги Матвеев Курган-Успенка</v>
      </c>
      <c r="Y183" s="14" t="str">
        <f>VLOOKUP(A:A,[2]ДОРОГИ!$A:$BX,24,0)</f>
        <v>региональная</v>
      </c>
      <c r="Z183" s="14" t="str">
        <f>VLOOKUP(A:A,[2]ДОРОГИ!$A:$BX,25,0)</f>
        <v xml:space="preserve">60 ОП РЗ 60К -191 автомобильная дорога регионального значения пос. Матвеев Курган – с. Авило-Успенка (до границы Украины)
</v>
      </c>
      <c r="AA183" s="16" t="str">
        <f>VLOOKUP($A:$A,'[3]данные ру Грузы'!$A:$CC,10,0)</f>
        <v>Группа А</v>
      </c>
      <c r="AB183" s="16">
        <f>VLOOKUP($A:$A,'[3]данные ру Грузы'!$A:$CC,11,0)</f>
        <v>29</v>
      </c>
      <c r="AC183" s="16" t="str">
        <f>VLOOKUP($A:$A,'[3]данные ру Грузы'!$A:$CC,13,0)</f>
        <v>Сухопутный</v>
      </c>
      <c r="AD183" s="16" t="str">
        <f>VLOOKUP($A:$A,'[3]данные ру Грузы'!$A:$CC,12,0)</f>
        <v>Западный</v>
      </c>
      <c r="AE183" s="16">
        <f>VLOOKUP(A:A,[2]Данные_УА!$A:$BF,37,0)</f>
        <v>200</v>
      </c>
      <c r="AF183" s="16">
        <f>VLOOKUP(A:A,[2]Данные_УА!$A:$BF,41,0)</f>
        <v>20</v>
      </c>
      <c r="AG183" s="16">
        <f>VLOOKUP(A:A,[2]Данные_УА!$A:$BF,45,0)</f>
        <v>780</v>
      </c>
      <c r="AH183" s="16">
        <f>VLOOKUP(A:A,[2]Данные_УА!$A:$BF,49,0)</f>
        <v>1000</v>
      </c>
      <c r="AI183" s="16">
        <f>VLOOKUP(A:A,[2]Данные_УА!$A:$BF,53,0)</f>
        <v>0</v>
      </c>
      <c r="AJ183" s="16">
        <f>VLOOKUP(A:A,[2]Данные_УА!$A:$BF,57,0)</f>
        <v>0</v>
      </c>
      <c r="AK183" s="17">
        <f>VLOOKUP(A:A,[2]Данные_УА!$A:$BF,38,0)</f>
        <v>73000</v>
      </c>
      <c r="AL183" s="17">
        <f>VLOOKUP(A:A,[2]Данные_УА!$A:$BF,42,0)</f>
        <v>7300</v>
      </c>
      <c r="AM183" s="17">
        <f>VLOOKUP(A:A,[2]Данные_УА!$A:$BF,46,0)</f>
        <v>284700</v>
      </c>
      <c r="AN183" s="17">
        <f>VLOOKUP(A:A,[2]Данные_УА!$A:$BF,50,0)</f>
        <v>365000</v>
      </c>
      <c r="AO183" s="17">
        <f>VLOOKUP(A:A,[2]Данные_УА!$A:$BF,54,0)</f>
        <v>0</v>
      </c>
      <c r="AP183" s="18">
        <f>VLOOKUP(A:A,[2]Данные_УА!$A:$BF,58,0)</f>
        <v>0</v>
      </c>
      <c r="AQ183" s="19">
        <f>VLOOKUP($A:$A,'[3]данные ру ТС'!$A:$CZ,22,0)</f>
        <v>74715</v>
      </c>
      <c r="AR183" s="19">
        <f>VLOOKUP($A:$A,'[3]данные ру ТС'!$A:$CZ,27,0)</f>
        <v>17552</v>
      </c>
      <c r="AS183" s="19">
        <f>VLOOKUP($A:$A,'[3]данные ру ТС'!$A:$CZ,32,0)</f>
        <v>339122</v>
      </c>
      <c r="AT183" s="19">
        <f>VLOOKUP($A:$A,'[3]данные ру ТС'!$A:$CZ,33,0)</f>
        <v>431389</v>
      </c>
      <c r="AU183" s="19">
        <f>VLOOKUP($A:$A,'[3]данные ру ТС'!$A:$CZ,38,0)</f>
        <v>77354</v>
      </c>
      <c r="AV183" s="19">
        <f>VLOOKUP($A:$A,'[3]данные ру ТС'!$A:$CZ,43,0)</f>
        <v>16087</v>
      </c>
      <c r="AW183" s="19">
        <f>VLOOKUP($A:$A,'[3]данные ру ТС'!$A:$CZ,48,0)</f>
        <v>333741</v>
      </c>
      <c r="AX183" s="19">
        <f>VLOOKUP($A:$A,'[3]данные ру ТС'!$A:$CZ,49,0)</f>
        <v>427182</v>
      </c>
      <c r="AY183" s="19">
        <f>VLOOKUP($A:$A,'[3]данные ру ТС'!$A:$CZ,54,0)</f>
        <v>81695</v>
      </c>
      <c r="AZ183" s="19">
        <f>VLOOKUP($A:$A,'[3]данные ру ТС'!$A:$CZ,59,0)</f>
        <v>16979</v>
      </c>
      <c r="BA183" s="19">
        <f>VLOOKUP($A:$A,'[3]данные ру ТС'!$A:$CZ,64,0)</f>
        <v>357383</v>
      </c>
      <c r="BB183" s="19">
        <f>VLOOKUP($A:$A,'[3]данные ру ТС'!$A:$CZ,65,0)</f>
        <v>456057</v>
      </c>
      <c r="BC183" s="19">
        <f>VLOOKUP($A:$A,'[3]данные ру ТС'!$A:$CZ,78,0)</f>
        <v>70706</v>
      </c>
      <c r="BD183" s="19">
        <f>VLOOKUP($A:$A,'[3]данные ру ТС'!$A:$CZ,83,0)</f>
        <v>10800</v>
      </c>
      <c r="BE183" s="19">
        <f>VLOOKUP($A:$A,'[3]данные ру ТС'!$A:$CZ,88,0)</f>
        <v>226786</v>
      </c>
      <c r="BF183" s="19">
        <f>VLOOKUP($A:$A,'[3]данные ру ТС'!$A:$CZ,89,0)</f>
        <v>308292</v>
      </c>
      <c r="BG183" s="19">
        <f>VLOOKUP($A:$A,'[3]данные ру ТС'!$A:$FD,126,0)</f>
        <v>81130</v>
      </c>
      <c r="BH183" s="19">
        <f>VLOOKUP($A:$A,'[3]данные ру ТС'!$A:$FD,127,0)</f>
        <v>16319</v>
      </c>
      <c r="BI183" s="19">
        <f>VLOOKUP($A:$A,'[3]данные ру ТС'!$A:$FD,128,0)</f>
        <v>343265</v>
      </c>
      <c r="BJ183" s="19">
        <f>VLOOKUP($A:$A,'[3]данные ру ТС'!$A:$FD,129,0)</f>
        <v>440714</v>
      </c>
      <c r="BK183" s="19">
        <f>VLOOKUP($A:$A,'[3]данные ру ТС'!$A:$FD,142,0)</f>
        <v>121937</v>
      </c>
      <c r="BL183" s="19">
        <f>VLOOKUP($A:$A,'[3]данные ру ТС'!$A:$FD,155,0)</f>
        <v>16353</v>
      </c>
      <c r="BM183" s="19">
        <f>VLOOKUP($A:$A,'[3]данные ру ТС'!$A:$FW,168,0)</f>
        <v>393393</v>
      </c>
      <c r="BN183" s="19">
        <f>Таблица2[[#This Row],[ЛТС 2022 (факт)]]+Таблица2[[#This Row],[ПТС 2022 (факт)]]+Таблица2[[#This Row],[ГТС 2022 (факт)]]</f>
        <v>531683</v>
      </c>
      <c r="BO183" s="20">
        <f>VLOOKUP($A:$A,'[3]данные ру ФЛ'!$A:$DL,27,0)</f>
        <v>1657018</v>
      </c>
      <c r="BP183" s="20">
        <f>VLOOKUP($A:$A,'[3]данные ру ФЛ'!$A:$DL,40,0)</f>
        <v>1675704</v>
      </c>
      <c r="BQ183" s="20">
        <f>VLOOKUP($A:$A,'[3]данные ру ФЛ'!$A:$DL,53,0)</f>
        <v>1889908</v>
      </c>
      <c r="BR183" s="20">
        <f>VLOOKUP($A:$A,'[3]данные ру ФЛ'!$A:$DL,74,0)</f>
        <v>1356029</v>
      </c>
      <c r="BS183" s="20">
        <f>VLOOKUP($A:$A,'[3]данные ру ФЛ'!$A:$DL,95,0)</f>
        <v>2116868</v>
      </c>
      <c r="BT183" s="20">
        <f>VLOOKUP($A:$A,'[3]данные ру ФЛ'!$A:$DL,116,0)</f>
        <v>2507744</v>
      </c>
      <c r="BU183" s="21">
        <f>VLOOKUP($A:$A,'[3]данные ру Грузы'!$A:$CR,31,0)</f>
        <v>1171601</v>
      </c>
      <c r="BV183" s="21">
        <f>VLOOKUP($A:$A,'[3]данные ру Грузы'!$A:$CR,44,0)</f>
        <v>1502400</v>
      </c>
      <c r="BW183" s="21">
        <f>VLOOKUP($A:$A,'[3]данные ру Грузы'!$A:$CR,57,0)</f>
        <v>1650390</v>
      </c>
      <c r="BX183" s="21">
        <f>VLOOKUP($A:$A,'[3]данные ру Грузы'!$A:$CR,70,0)</f>
        <v>1172211.1800000002</v>
      </c>
      <c r="BY183" s="21">
        <f>VLOOKUP($A:$A,'[3]данные ру Грузы'!$A:$CR,83,0)</f>
        <v>985022.29999999993</v>
      </c>
      <c r="BZ183" s="21">
        <f>VLOOKUP($A:$A,'[3]данные ру Грузы'!$A:$CR,96,0)</f>
        <v>687855</v>
      </c>
      <c r="CA183" s="22" t="str">
        <f>VLOOKUP(A:A,[2]Данные_УА!$A:$BO,60,0)</f>
        <v>да</v>
      </c>
      <c r="CB183" s="23" t="str">
        <f>VLOOKUP(A:A,[2]Данные_УА!$A:$BO,61,0)</f>
        <v>да</v>
      </c>
      <c r="CC183" s="23" t="str">
        <f>VLOOKUP(A:A,[2]Данные_УА!$A:$BO,62,0)</f>
        <v>да</v>
      </c>
      <c r="CD183" s="23" t="str">
        <f>VLOOKUP(A:A,[2]Данные_УА!$A:$BO,63,0)</f>
        <v>да</v>
      </c>
      <c r="CE183" s="23" t="str">
        <f>VLOOKUP(A:A,[2]Данные_УА!$A:$BO,64,0)</f>
        <v>да</v>
      </c>
      <c r="CF183" s="23" t="str">
        <f>VLOOKUP(A:A,[2]Данные_УА!$A:$BO,65,0)</f>
        <v>да</v>
      </c>
    </row>
    <row r="184" spans="1:84" s="12" customFormat="1" ht="11.25" x14ac:dyDescent="0.2">
      <c r="A184" s="12" t="s">
        <v>49</v>
      </c>
      <c r="B184" s="12" t="str">
        <f>VLOOKUP(A:A,[1]Перечень_ПП!$A:$X,3,0)</f>
        <v>Владивостокский</v>
      </c>
      <c r="C184" s="13" t="str">
        <f>VLOOKUP(A:A,[1]Перечень_ПП!$A:$X,4,0)</f>
        <v>ЖДПП</v>
      </c>
      <c r="D184" s="13" t="str">
        <f>VLOOKUP(A:A,[1]Перечень_ПП!$A:$X,5,0)</f>
        <v>ЖДПП</v>
      </c>
      <c r="E184" s="12" t="str">
        <f>VLOOKUP(A:A,[1]Перечень_ПП!$A:$X,6,0)</f>
        <v>Махалино</v>
      </c>
      <c r="F184" s="12" t="str">
        <f>VLOOKUP(A:A,[1]Перечень_ПП!$A:$X,23,0)</f>
        <v>установлен</v>
      </c>
      <c r="G184" s="13" t="str">
        <f>VLOOKUP(A:A,[1]Перечень_ПП!$A:$X,21,0)</f>
        <v>да</v>
      </c>
      <c r="H184" s="13" t="s">
        <v>524</v>
      </c>
      <c r="I184" s="14" t="str">
        <f>VLOOKUP(A:A,[1]Перечень_ПП!$A:$X,22,0)</f>
        <v>функционирует</v>
      </c>
      <c r="J184" s="15" t="str">
        <f>VLOOKUP(A:A,[2]Данные_УА!$A:$BF,24,0)</f>
        <v>круглосуточно</v>
      </c>
      <c r="K184" s="13" t="str">
        <f>VLOOKUP(A:A,[1]Перечень_ПП!$A:$X,7,0)</f>
        <v>железнодорожный</v>
      </c>
      <c r="L184" s="13" t="str">
        <f>VLOOKUP(A:A,[1]Перечень_ПП!$A:$X,8,0)</f>
        <v>не определен</v>
      </c>
      <c r="M184" s="13" t="str">
        <f>VLOOKUP(A:A,[1]Перечень_ПП!$A:$X,9,0)</f>
        <v>грузо-пассажирский</v>
      </c>
      <c r="N184" s="13" t="str">
        <f>VLOOKUP(A:A,[1]Перечень_ПП!$A:$X,10,0)</f>
        <v>постоянный</v>
      </c>
      <c r="O184" s="13" t="str">
        <f>VLOOKUP(A:A,[1]Перечень_ПП!$A:$X,11,0)</f>
        <v>многосторонний</v>
      </c>
      <c r="P184" s="13" t="str">
        <f>VLOOKUP(A:A,[1]Перечень_ПП!$A:$X,12,0)</f>
        <v>не определен</v>
      </c>
      <c r="Q184" s="13" t="str">
        <f>VLOOKUP(A:A,[1]Перечень_ПП!$A:$X,13,0)</f>
        <v>нет</v>
      </c>
      <c r="R184" s="13" t="str">
        <f>VLOOKUP(A:A,[1]Перечень_ПП!$A:$X,14,0)</f>
        <v>нет</v>
      </c>
      <c r="S184" s="13" t="str">
        <f>VLOOKUP(A:A,[1]Перечень_ПП!$A:$X,15,0)</f>
        <v>нет</v>
      </c>
      <c r="T184" s="13" t="str">
        <f>VLOOKUP(A:A,[1]Перечень_ПП!$A:$X,16,0)</f>
        <v>Китайская Народная Республика</v>
      </c>
      <c r="U184" s="12" t="str">
        <f>VLOOKUP(A:A,[1]Перечень_ПП!$A:$X,17,0)</f>
        <v>Хуньчунь</v>
      </c>
      <c r="V184" s="13" t="str">
        <f>VLOOKUP(A:A,[1]Перечень_ПП!$A:$X,18,0)</f>
        <v>ДФО</v>
      </c>
      <c r="W184" s="12" t="str">
        <f>VLOOKUP(A:A,[1]Перечень_ПП!$A:$X,19,0)</f>
        <v>Приморский край</v>
      </c>
      <c r="X184" s="14" t="str">
        <f>VLOOKUP(A:A,[1]Перечень_ПП!$A:$X,20,0)</f>
        <v>Приморский край, пос. Краскино, ж/д станция Камышовая</v>
      </c>
      <c r="Y184" s="14">
        <f>VLOOKUP(A:A,[2]ДОРОГИ!$A:$BX,24,0)</f>
        <v>0</v>
      </c>
      <c r="Z184" s="14">
        <f>VLOOKUP(A:A,[2]ДОРОГИ!$A:$BX,25,0)</f>
        <v>0</v>
      </c>
      <c r="AA184" s="16" t="str">
        <f>VLOOKUP($A:$A,'[3]данные ру Грузы'!$A:$CC,10,0)</f>
        <v>Группа А</v>
      </c>
      <c r="AB184" s="16">
        <f>VLOOKUP($A:$A,'[3]данные ру Грузы'!$A:$CC,11,0)</f>
        <v>31</v>
      </c>
      <c r="AC184" s="16" t="str">
        <f>VLOOKUP($A:$A,'[3]данные ру Грузы'!$A:$CC,13,0)</f>
        <v>РК (сухопутный)</v>
      </c>
      <c r="AD184" s="16" t="str">
        <f>VLOOKUP($A:$A,'[3]данные ру Грузы'!$A:$CC,12,0)</f>
        <v>Восток</v>
      </c>
      <c r="AE184" s="16">
        <f>VLOOKUP(A:A,[2]Данные_УА!$A:$BF,37,0)</f>
        <v>0</v>
      </c>
      <c r="AF184" s="16">
        <f>VLOOKUP(A:A,[2]Данные_УА!$A:$BF,41,0)</f>
        <v>0</v>
      </c>
      <c r="AG184" s="16">
        <f>VLOOKUP(A:A,[2]Данные_УА!$A:$BF,45,0)</f>
        <v>0</v>
      </c>
      <c r="AH184" s="16">
        <f>VLOOKUP(A:A,[2]Данные_УА!$A:$BF,49,0)</f>
        <v>0</v>
      </c>
      <c r="AI184" s="16">
        <f>VLOOKUP(A:A,[2]Данные_УА!$A:$BF,53,0)</f>
        <v>0</v>
      </c>
      <c r="AJ184" s="16">
        <f>VLOOKUP(A:A,[2]Данные_УА!$A:$BF,57,0)</f>
        <v>0</v>
      </c>
      <c r="AK184" s="17">
        <f>VLOOKUP(A:A,[2]Данные_УА!$A:$BF,38,0)</f>
        <v>0</v>
      </c>
      <c r="AL184" s="17">
        <f>VLOOKUP(A:A,[2]Данные_УА!$A:$BF,42,0)</f>
        <v>0</v>
      </c>
      <c r="AM184" s="17">
        <f>VLOOKUP(A:A,[2]Данные_УА!$A:$BF,46,0)</f>
        <v>0</v>
      </c>
      <c r="AN184" s="17">
        <f>VLOOKUP(A:A,[2]Данные_УА!$A:$BF,50,0)</f>
        <v>0</v>
      </c>
      <c r="AO184" s="17">
        <f>VLOOKUP(A:A,[2]Данные_УА!$A:$BF,54,0)</f>
        <v>0</v>
      </c>
      <c r="AP184" s="18">
        <f>VLOOKUP(A:A,[2]Данные_УА!$A:$BF,58,0)</f>
        <v>0</v>
      </c>
      <c r="AQ184" s="19">
        <f>VLOOKUP($A:$A,'[3]данные ру ТС'!$A:$CZ,22,0)</f>
        <v>1645</v>
      </c>
      <c r="AR184" s="19">
        <f>VLOOKUP($A:$A,'[3]данные ру ТС'!$A:$CZ,27,0)</f>
        <v>0</v>
      </c>
      <c r="AS184" s="19">
        <f>VLOOKUP($A:$A,'[3]данные ру ТС'!$A:$CZ,32,0)</f>
        <v>0</v>
      </c>
      <c r="AT184" s="19">
        <f>VLOOKUP($A:$A,'[3]данные ру ТС'!$A:$CZ,33,0)</f>
        <v>1645</v>
      </c>
      <c r="AU184" s="19">
        <f>VLOOKUP($A:$A,'[3]данные ру ТС'!$A:$CZ,38,0)</f>
        <v>1982</v>
      </c>
      <c r="AV184" s="19">
        <f>VLOOKUP($A:$A,'[3]данные ру ТС'!$A:$CZ,43,0)</f>
        <v>0</v>
      </c>
      <c r="AW184" s="19">
        <f>VLOOKUP($A:$A,'[3]данные ру ТС'!$A:$CZ,48,0)</f>
        <v>0</v>
      </c>
      <c r="AX184" s="19">
        <f>VLOOKUP($A:$A,'[3]данные ру ТС'!$A:$CZ,49,0)</f>
        <v>1982</v>
      </c>
      <c r="AY184" s="19">
        <f>VLOOKUP($A:$A,'[3]данные ру ТС'!$A:$CZ,54,0)</f>
        <v>1445</v>
      </c>
      <c r="AZ184" s="19">
        <f>VLOOKUP($A:$A,'[3]данные ру ТС'!$A:$CZ,59,0)</f>
        <v>0</v>
      </c>
      <c r="BA184" s="19">
        <f>VLOOKUP($A:$A,'[3]данные ру ТС'!$A:$CZ,64,0)</f>
        <v>0</v>
      </c>
      <c r="BB184" s="19">
        <f>VLOOKUP($A:$A,'[3]данные ру ТС'!$A:$CZ,65,0)</f>
        <v>1445</v>
      </c>
      <c r="BC184" s="19">
        <f>VLOOKUP($A:$A,'[3]данные ру ТС'!$A:$CZ,78,0)</f>
        <v>1785</v>
      </c>
      <c r="BD184" s="19">
        <f>VLOOKUP($A:$A,'[3]данные ру ТС'!$A:$CZ,83,0)</f>
        <v>0</v>
      </c>
      <c r="BE184" s="19">
        <f>VLOOKUP($A:$A,'[3]данные ру ТС'!$A:$CZ,88,0)</f>
        <v>0</v>
      </c>
      <c r="BF184" s="19">
        <f>VLOOKUP($A:$A,'[3]данные ру ТС'!$A:$CZ,89,0)</f>
        <v>1785</v>
      </c>
      <c r="BG184" s="19">
        <f>VLOOKUP($A:$A,'[3]данные ру ТС'!$A:$FD,126,0)</f>
        <v>1918</v>
      </c>
      <c r="BH184" s="19">
        <f>VLOOKUP($A:$A,'[3]данные ру ТС'!$A:$FD,127,0)</f>
        <v>0</v>
      </c>
      <c r="BI184" s="19">
        <f>VLOOKUP($A:$A,'[3]данные ру ТС'!$A:$FD,128,0)</f>
        <v>0</v>
      </c>
      <c r="BJ184" s="19">
        <f>VLOOKUP($A:$A,'[3]данные ру ТС'!$A:$FD,129,0)</f>
        <v>1918</v>
      </c>
      <c r="BK184" s="19">
        <f>VLOOKUP($A:$A,'[3]данные ру ТС'!$A:$FD,142,0)</f>
        <v>2362</v>
      </c>
      <c r="BL184" s="19">
        <f>VLOOKUP($A:$A,'[3]данные ру ТС'!$A:$FD,155,0)</f>
        <v>0</v>
      </c>
      <c r="BM184" s="19">
        <f>VLOOKUP($A:$A,'[3]данные ру ТС'!$A:$FW,168,0)</f>
        <v>0</v>
      </c>
      <c r="BN184" s="19">
        <f>Таблица2[[#This Row],[ЛТС 2022 (факт)]]+Таблица2[[#This Row],[ПТС 2022 (факт)]]+Таблица2[[#This Row],[ГТС 2022 (факт)]]</f>
        <v>2362</v>
      </c>
      <c r="BO184" s="20">
        <f>VLOOKUP($A:$A,'[3]данные ру ФЛ'!$A:$DL,27,0)</f>
        <v>4824</v>
      </c>
      <c r="BP184" s="20">
        <f>VLOOKUP($A:$A,'[3]данные ру ФЛ'!$A:$DL,40,0)</f>
        <v>5928</v>
      </c>
      <c r="BQ184" s="20">
        <f>VLOOKUP($A:$A,'[3]данные ру ФЛ'!$A:$DL,53,0)</f>
        <v>4759</v>
      </c>
      <c r="BR184" s="20">
        <f>VLOOKUP($A:$A,'[3]данные ру ФЛ'!$A:$DL,74,0)</f>
        <v>5360</v>
      </c>
      <c r="BS184" s="20">
        <f>VLOOKUP($A:$A,'[3]данные ру ФЛ'!$A:$DL,95,0)</f>
        <v>4874</v>
      </c>
      <c r="BT184" s="20">
        <f>VLOOKUP($A:$A,'[3]данные ру ФЛ'!$A:$DL,116,0)</f>
        <v>4874</v>
      </c>
      <c r="BU184" s="21">
        <f>VLOOKUP($A:$A,'[3]данные ру Грузы'!$A:$CR,31,0)</f>
        <v>2267703</v>
      </c>
      <c r="BV184" s="21">
        <f>VLOOKUP($A:$A,'[3]данные ру Грузы'!$A:$CR,44,0)</f>
        <v>2980048</v>
      </c>
      <c r="BW184" s="21">
        <f>VLOOKUP($A:$A,'[3]данные ру Грузы'!$A:$CR,57,0)</f>
        <v>2100278</v>
      </c>
      <c r="BX184" s="21">
        <f>VLOOKUP($A:$A,'[3]данные ру Грузы'!$A:$CR,70,0)</f>
        <v>2647828</v>
      </c>
      <c r="BY184" s="21">
        <f>VLOOKUP($A:$A,'[3]данные ру Грузы'!$A:$CR,83,0)</f>
        <v>2761667</v>
      </c>
      <c r="BZ184" s="21">
        <f>VLOOKUP($A:$A,'[3]данные ру Грузы'!$A:$CR,96,0)</f>
        <v>3383442</v>
      </c>
      <c r="CA184" s="22" t="str">
        <f>VLOOKUP(A:A,[2]Данные_УА!$A:$BO,60,0)</f>
        <v>да</v>
      </c>
      <c r="CB184" s="23" t="str">
        <f>VLOOKUP(A:A,[2]Данные_УА!$A:$BO,61,0)</f>
        <v>да</v>
      </c>
      <c r="CC184" s="23" t="str">
        <f>VLOOKUP(A:A,[2]Данные_УА!$A:$BO,62,0)</f>
        <v>да</v>
      </c>
      <c r="CD184" s="23" t="str">
        <f>VLOOKUP(A:A,[2]Данные_УА!$A:$BO,63,0)</f>
        <v>да</v>
      </c>
      <c r="CE184" s="23" t="str">
        <f>VLOOKUP(A:A,[2]Данные_УА!$A:$BO,64,0)</f>
        <v>да</v>
      </c>
      <c r="CF184" s="23" t="str">
        <f>VLOOKUP(A:A,[2]Данные_УА!$A:$BO,65,0)</f>
        <v>нет</v>
      </c>
    </row>
    <row r="185" spans="1:84" s="12" customFormat="1" ht="11.25" x14ac:dyDescent="0.2">
      <c r="A185" s="12" t="s">
        <v>259</v>
      </c>
      <c r="B185" s="12" t="str">
        <f>VLOOKUP(A:A,[1]Перечень_ПП!$A:$X,3,0)</f>
        <v>Северо-Кавказский</v>
      </c>
      <c r="C185" s="13" t="str">
        <f>VLOOKUP(A:A,[1]Перечень_ПП!$A:$X,4,0)</f>
        <v>МПП</v>
      </c>
      <c r="D185" s="13" t="str">
        <f>VLOOKUP(A:A,[1]Перечень_ПП!$A:$X,5,0)</f>
        <v>МПП</v>
      </c>
      <c r="E185" s="12" t="str">
        <f>VLOOKUP(A:A,[1]Перечень_ПП!$A:$X,6,0)</f>
        <v>Махачкала</v>
      </c>
      <c r="F185" s="12" t="str">
        <f>VLOOKUP(A:A,[1]Перечень_ПП!$A:$X,23,0)</f>
        <v>установлен</v>
      </c>
      <c r="G185" s="13" t="str">
        <f>VLOOKUP(A:A,[1]Перечень_ПП!$A:$X,21,0)</f>
        <v>да</v>
      </c>
      <c r="H185" s="13" t="s">
        <v>523</v>
      </c>
      <c r="I185" s="14" t="str">
        <f>VLOOKUP(A:A,[1]Перечень_ПП!$A:$X,22,0)</f>
        <v>функционирует</v>
      </c>
      <c r="J185" s="15" t="str">
        <f>VLOOKUP(A:A,[2]Данные_УА!$A:$BF,24,0)</f>
        <v>круглосуточно</v>
      </c>
      <c r="K185" s="13" t="str">
        <f>VLOOKUP(A:A,[1]Перечень_ПП!$A:$X,7,0)</f>
        <v>морской</v>
      </c>
      <c r="L185" s="13" t="str">
        <f>VLOOKUP(A:A,[1]Перечень_ПП!$A:$X,8,0)</f>
        <v>не определен</v>
      </c>
      <c r="M185" s="13" t="str">
        <f>VLOOKUP(A:A,[1]Перечень_ПП!$A:$X,9,0)</f>
        <v>грузовой</v>
      </c>
      <c r="N185" s="13" t="str">
        <f>VLOOKUP(A:A,[1]Перечень_ПП!$A:$X,10,0)</f>
        <v>постоянный</v>
      </c>
      <c r="O185" s="13" t="str">
        <f>VLOOKUP(A:A,[1]Перечень_ПП!$A:$X,11,0)</f>
        <v>многосторонний</v>
      </c>
      <c r="P185" s="13" t="str">
        <f>VLOOKUP(A:A,[1]Перечень_ПП!$A:$X,12,0)</f>
        <v>не определен</v>
      </c>
      <c r="Q185" s="13" t="str">
        <f>VLOOKUP(A:A,[1]Перечень_ПП!$A:$X,13,0)</f>
        <v>нет</v>
      </c>
      <c r="R185" s="13" t="str">
        <f>VLOOKUP(A:A,[1]Перечень_ПП!$A:$X,14,0)</f>
        <v>да</v>
      </c>
      <c r="S185" s="13" t="str">
        <f>VLOOKUP(A:A,[1]Перечень_ПП!$A:$X,15,0)</f>
        <v>да</v>
      </c>
      <c r="T185" s="13" t="str">
        <f>VLOOKUP(A:A,[1]Перечень_ПП!$A:$X,16,0)</f>
        <v>не применимо</v>
      </c>
      <c r="U185" s="12" t="str">
        <f>VLOOKUP(A:A,[1]Перечень_ПП!$A:$X,17,0)</f>
        <v>не применимо</v>
      </c>
      <c r="V185" s="13" t="str">
        <f>VLOOKUP(A:A,[1]Перечень_ПП!$A:$X,18,0)</f>
        <v>СКФО</v>
      </c>
      <c r="W185" s="12" t="str">
        <f>VLOOKUP(A:A,[1]Перечень_ПП!$A:$X,19,0)</f>
        <v>Республика Дагестан</v>
      </c>
      <c r="X185" s="14" t="str">
        <f>VLOOKUP(A:A,[1]Перечень_ПП!$A:$X,20,0)</f>
        <v>Республика Дагестан, г. Махачкала, ул. Портшоссе, 5</v>
      </c>
      <c r="Y185" s="14">
        <f>VLOOKUP(A:A,[2]ДОРОГИ!$A:$BX,24,0)</f>
        <v>0</v>
      </c>
      <c r="Z185" s="14">
        <f>VLOOKUP(A:A,[2]ДОРОГИ!$A:$BX,25,0)</f>
        <v>0</v>
      </c>
      <c r="AA185" s="16" t="str">
        <f>VLOOKUP($A:$A,'[3]данные ру Грузы'!$A:$CC,10,0)</f>
        <v>Группа А</v>
      </c>
      <c r="AB185" s="16">
        <f>VLOOKUP($A:$A,'[3]данные ру Грузы'!$A:$CC,11,0)</f>
        <v>37</v>
      </c>
      <c r="AC185" s="16" t="str">
        <f>VLOOKUP($A:$A,'[3]данные ру Грузы'!$A:$CC,13,0)</f>
        <v>Транскаспийский</v>
      </c>
      <c r="AD185" s="16" t="str">
        <f>VLOOKUP($A:$A,'[3]данные ру Грузы'!$A:$CC,12,0)</f>
        <v>Север-Юг</v>
      </c>
      <c r="AE185" s="16">
        <f>VLOOKUP(A:A,[2]Данные_УА!$A:$BF,37,0)</f>
        <v>10</v>
      </c>
      <c r="AF185" s="16">
        <f>VLOOKUP(A:A,[2]Данные_УА!$A:$BF,41,0)</f>
        <v>0</v>
      </c>
      <c r="AG185" s="16">
        <f>VLOOKUP(A:A,[2]Данные_УА!$A:$BF,45,0)</f>
        <v>0</v>
      </c>
      <c r="AH185" s="16">
        <f>VLOOKUP(A:A,[2]Данные_УА!$A:$BF,49,0)</f>
        <v>10</v>
      </c>
      <c r="AI185" s="16">
        <f>VLOOKUP(A:A,[2]Данные_УА!$A:$BF,53,0)</f>
        <v>0</v>
      </c>
      <c r="AJ185" s="16">
        <f>VLOOKUP(A:A,[2]Данные_УА!$A:$BF,57,0)</f>
        <v>3300</v>
      </c>
      <c r="AK185" s="17">
        <f>VLOOKUP(A:A,[2]Данные_УА!$A:$BF,38,0)</f>
        <v>0</v>
      </c>
      <c r="AL185" s="17">
        <f>VLOOKUP(A:A,[2]Данные_УА!$A:$BF,42,0)</f>
        <v>0</v>
      </c>
      <c r="AM185" s="17">
        <f>VLOOKUP(A:A,[2]Данные_УА!$A:$BF,46,0)</f>
        <v>0</v>
      </c>
      <c r="AN185" s="17">
        <f>VLOOKUP(A:A,[2]Данные_УА!$A:$BF,50,0)</f>
        <v>3650</v>
      </c>
      <c r="AO185" s="17">
        <f>VLOOKUP(A:A,[2]Данные_УА!$A:$BF,54,0)</f>
        <v>0</v>
      </c>
      <c r="AP185" s="18">
        <f>VLOOKUP(A:A,[2]Данные_УА!$A:$BF,58,0)</f>
        <v>1204500</v>
      </c>
      <c r="AQ185" s="19">
        <f>VLOOKUP($A:$A,'[3]данные ру ТС'!$A:$CZ,22,0)</f>
        <v>840</v>
      </c>
      <c r="AR185" s="19">
        <f>VLOOKUP($A:$A,'[3]данные ру ТС'!$A:$CZ,27,0)</f>
        <v>0</v>
      </c>
      <c r="AS185" s="19">
        <f>VLOOKUP($A:$A,'[3]данные ру ТС'!$A:$CZ,32,0)</f>
        <v>0</v>
      </c>
      <c r="AT185" s="19">
        <f>VLOOKUP($A:$A,'[3]данные ру ТС'!$A:$CZ,33,0)</f>
        <v>840</v>
      </c>
      <c r="AU185" s="19">
        <f>VLOOKUP($A:$A,'[3]данные ру ТС'!$A:$CZ,38,0)</f>
        <v>732</v>
      </c>
      <c r="AV185" s="19">
        <f>VLOOKUP($A:$A,'[3]данные ру ТС'!$A:$CZ,43,0)</f>
        <v>0</v>
      </c>
      <c r="AW185" s="19">
        <f>VLOOKUP($A:$A,'[3]данные ру ТС'!$A:$CZ,48,0)</f>
        <v>0</v>
      </c>
      <c r="AX185" s="19">
        <f>VLOOKUP($A:$A,'[3]данные ру ТС'!$A:$CZ,49,0)</f>
        <v>732</v>
      </c>
      <c r="AY185" s="19">
        <f>VLOOKUP($A:$A,'[3]данные ру ТС'!$A:$CZ,54,0)</f>
        <v>1432</v>
      </c>
      <c r="AZ185" s="19">
        <f>VLOOKUP($A:$A,'[3]данные ру ТС'!$A:$CZ,59,0)</f>
        <v>0</v>
      </c>
      <c r="BA185" s="19">
        <f>VLOOKUP($A:$A,'[3]данные ру ТС'!$A:$CZ,64,0)</f>
        <v>0</v>
      </c>
      <c r="BB185" s="19">
        <f>VLOOKUP($A:$A,'[3]данные ру ТС'!$A:$CZ,65,0)</f>
        <v>1432</v>
      </c>
      <c r="BC185" s="19">
        <f>VLOOKUP($A:$A,'[3]данные ру ТС'!$A:$CZ,78,0)</f>
        <v>1603</v>
      </c>
      <c r="BD185" s="19">
        <f>VLOOKUP($A:$A,'[3]данные ру ТС'!$A:$CZ,83,0)</f>
        <v>0</v>
      </c>
      <c r="BE185" s="19">
        <f>VLOOKUP($A:$A,'[3]данные ру ТС'!$A:$CZ,88,0)</f>
        <v>0</v>
      </c>
      <c r="BF185" s="19">
        <f>VLOOKUP($A:$A,'[3]данные ру ТС'!$A:$CZ,89,0)</f>
        <v>1603</v>
      </c>
      <c r="BG185" s="19">
        <f>VLOOKUP($A:$A,'[3]данные ру ТС'!$A:$FD,126,0)</f>
        <v>1406</v>
      </c>
      <c r="BH185" s="19">
        <f>VLOOKUP($A:$A,'[3]данные ру ТС'!$A:$FD,127,0)</f>
        <v>0</v>
      </c>
      <c r="BI185" s="19">
        <f>VLOOKUP($A:$A,'[3]данные ру ТС'!$A:$FD,128,0)</f>
        <v>0</v>
      </c>
      <c r="BJ185" s="19">
        <f>VLOOKUP($A:$A,'[3]данные ру ТС'!$A:$FD,129,0)</f>
        <v>1406</v>
      </c>
      <c r="BK185" s="19">
        <f>VLOOKUP($A:$A,'[3]данные ру ТС'!$A:$FD,142,0)</f>
        <v>994</v>
      </c>
      <c r="BL185" s="19">
        <f>VLOOKUP($A:$A,'[3]данные ру ТС'!$A:$FD,155,0)</f>
        <v>0</v>
      </c>
      <c r="BM185" s="19">
        <f>VLOOKUP($A:$A,'[3]данные ру ТС'!$A:$FW,168,0)</f>
        <v>0</v>
      </c>
      <c r="BN185" s="19">
        <f>Таблица2[[#This Row],[ЛТС 2022 (факт)]]+Таблица2[[#This Row],[ПТС 2022 (факт)]]+Таблица2[[#This Row],[ГТС 2022 (факт)]]</f>
        <v>994</v>
      </c>
      <c r="BO185" s="20">
        <f>VLOOKUP($A:$A,'[3]данные ру ФЛ'!$A:$DL,27,0)</f>
        <v>11560</v>
      </c>
      <c r="BP185" s="20">
        <f>VLOOKUP($A:$A,'[3]данные ру ФЛ'!$A:$DL,40,0)</f>
        <v>9971</v>
      </c>
      <c r="BQ185" s="20">
        <f>VLOOKUP($A:$A,'[3]данные ру ФЛ'!$A:$DL,53,0)</f>
        <v>18535</v>
      </c>
      <c r="BR185" s="20">
        <f>VLOOKUP($A:$A,'[3]данные ру ФЛ'!$A:$DL,74,0)</f>
        <v>20190</v>
      </c>
      <c r="BS185" s="20">
        <f>VLOOKUP($A:$A,'[3]данные ру ФЛ'!$A:$DL,95,0)</f>
        <v>18549</v>
      </c>
      <c r="BT185" s="20">
        <f>VLOOKUP($A:$A,'[3]данные ру ФЛ'!$A:$DL,116,0)</f>
        <v>14019</v>
      </c>
      <c r="BU185" s="21">
        <f>VLOOKUP($A:$A,'[3]данные ру Грузы'!$A:$CR,31,0)</f>
        <v>4652222.5219999999</v>
      </c>
      <c r="BV185" s="21">
        <f>VLOOKUP($A:$A,'[3]данные ру Грузы'!$A:$CR,44,0)</f>
        <v>6365094.6160000004</v>
      </c>
      <c r="BW185" s="21">
        <f>VLOOKUP($A:$A,'[3]данные ру Грузы'!$A:$CR,57,0)</f>
        <v>6314190.529000001</v>
      </c>
      <c r="BX185" s="21">
        <f>VLOOKUP($A:$A,'[3]данные ру Грузы'!$A:$CR,70,0)</f>
        <v>6925323.0109999999</v>
      </c>
      <c r="BY185" s="21">
        <f>VLOOKUP($A:$A,'[3]данные ру Грузы'!$A:$CR,83,0)</f>
        <v>5755896.4649999999</v>
      </c>
      <c r="BZ185" s="21">
        <f>VLOOKUP($A:$A,'[3]данные ру Грузы'!$A:$CR,96,0)</f>
        <v>4183832.264</v>
      </c>
      <c r="CA185" s="22" t="str">
        <f>VLOOKUP(A:A,[2]Данные_УА!$A:$BO,60,0)</f>
        <v>да</v>
      </c>
      <c r="CB185" s="23" t="str">
        <f>VLOOKUP(A:A,[2]Данные_УА!$A:$BO,61,0)</f>
        <v>да</v>
      </c>
      <c r="CC185" s="23" t="str">
        <f>VLOOKUP(A:A,[2]Данные_УА!$A:$BO,62,0)</f>
        <v>да</v>
      </c>
      <c r="CD185" s="23" t="str">
        <f>VLOOKUP(A:A,[2]Данные_УА!$A:$BO,63,0)</f>
        <v>да</v>
      </c>
      <c r="CE185" s="23" t="str">
        <f>VLOOKUP(A:A,[2]Данные_УА!$A:$BO,64,0)</f>
        <v>да</v>
      </c>
      <c r="CF185" s="23" t="str">
        <f>VLOOKUP(A:A,[2]Данные_УА!$A:$BO,65,0)</f>
        <v>нет</v>
      </c>
    </row>
    <row r="186" spans="1:84" s="12" customFormat="1" ht="11.25" x14ac:dyDescent="0.2">
      <c r="A186" s="12" t="s">
        <v>257</v>
      </c>
      <c r="B186" s="12" t="str">
        <f>VLOOKUP(A:A,[1]Перечень_ПП!$A:$X,3,0)</f>
        <v>Северо-Кавказский</v>
      </c>
      <c r="C186" s="13" t="str">
        <f>VLOOKUP(A:A,[1]Перечень_ПП!$A:$X,4,0)</f>
        <v>ВПП</v>
      </c>
      <c r="D186" s="13" t="str">
        <f>VLOOKUP(A:A,[1]Перечень_ПП!$A:$X,5,0)</f>
        <v>ВПП</v>
      </c>
      <c r="E186" s="12" t="str">
        <f>VLOOKUP(A:A,[1]Перечень_ПП!$A:$X,6,0)</f>
        <v>Махачкала (Уйташ)</v>
      </c>
      <c r="F186" s="12" t="str">
        <f>VLOOKUP(A:A,[1]Перечень_ПП!$A:$X,23,0)</f>
        <v>установлен</v>
      </c>
      <c r="G186" s="13" t="str">
        <f>VLOOKUP(A:A,[1]Перечень_ПП!$A:$X,21,0)</f>
        <v>да</v>
      </c>
      <c r="H186" s="13" t="s">
        <v>523</v>
      </c>
      <c r="I186" s="14" t="str">
        <f>VLOOKUP(A:A,[1]Перечень_ПП!$A:$X,22,0)</f>
        <v>функционирует</v>
      </c>
      <c r="J186" s="15" t="str">
        <f>VLOOKUP(A:A,[2]Данные_УА!$A:$BF,24,0)</f>
        <v>круглосуточно</v>
      </c>
      <c r="K186" s="13" t="str">
        <f>VLOOKUP(A:A,[1]Перечень_ПП!$A:$X,7,0)</f>
        <v>воздушный</v>
      </c>
      <c r="L186" s="13" t="str">
        <f>VLOOKUP(A:A,[1]Перечень_ПП!$A:$X,8,0)</f>
        <v>не определен</v>
      </c>
      <c r="M186" s="13" t="str">
        <f>VLOOKUP(A:A,[1]Перечень_ПП!$A:$X,9,0)</f>
        <v>грузо-пассажирский</v>
      </c>
      <c r="N186" s="13" t="str">
        <f>VLOOKUP(A:A,[1]Перечень_ПП!$A:$X,10,0)</f>
        <v>постоянный</v>
      </c>
      <c r="O186" s="13" t="str">
        <f>VLOOKUP(A:A,[1]Перечень_ПП!$A:$X,11,0)</f>
        <v>многосторонний</v>
      </c>
      <c r="P186" s="13" t="str">
        <f>VLOOKUP(A:A,[1]Перечень_ПП!$A:$X,12,0)</f>
        <v>не определен</v>
      </c>
      <c r="Q186" s="13" t="str">
        <f>VLOOKUP(A:A,[1]Перечень_ПП!$A:$X,13,0)</f>
        <v>нет</v>
      </c>
      <c r="R186" s="13" t="str">
        <f>VLOOKUP(A:A,[1]Перечень_ПП!$A:$X,14,0)</f>
        <v>нет</v>
      </c>
      <c r="S186" s="13" t="str">
        <f>VLOOKUP(A:A,[1]Перечень_ПП!$A:$X,15,0)</f>
        <v>да</v>
      </c>
      <c r="T186" s="13" t="str">
        <f>VLOOKUP(A:A,[1]Перечень_ПП!$A:$X,16,0)</f>
        <v>не применимо</v>
      </c>
      <c r="U186" s="12" t="str">
        <f>VLOOKUP(A:A,[1]Перечень_ПП!$A:$X,17,0)</f>
        <v>не применимо</v>
      </c>
      <c r="V186" s="13" t="str">
        <f>VLOOKUP(A:A,[1]Перечень_ПП!$A:$X,18,0)</f>
        <v>СКФО</v>
      </c>
      <c r="W186" s="12" t="str">
        <f>VLOOKUP(A:A,[1]Перечень_ПП!$A:$X,19,0)</f>
        <v>Республика Дагестан</v>
      </c>
      <c r="X186" s="14" t="str">
        <f>VLOOKUP(A:A,[1]Перечень_ПП!$A:$X,20,0)</f>
        <v>Республика Дагестан, Карабудахкентский район, с. Карабудахкент, территория Аэропорт</v>
      </c>
      <c r="Y186" s="14">
        <f>VLOOKUP(A:A,[2]ДОРОГИ!$A:$BX,24,0)</f>
        <v>0</v>
      </c>
      <c r="Z186" s="14">
        <f>VLOOKUP(A:A,[2]ДОРОГИ!$A:$BX,25,0)</f>
        <v>0</v>
      </c>
      <c r="AA186" s="16" t="str">
        <f>VLOOKUP($A:$A,'[3]данные ру Грузы'!$A:$CC,10,0)</f>
        <v>Группа А</v>
      </c>
      <c r="AB186" s="16">
        <f>VLOOKUP($A:$A,'[3]данные ру Грузы'!$A:$CC,11,0)</f>
        <v>282</v>
      </c>
      <c r="AC186" s="16" t="str">
        <f>VLOOKUP($A:$A,'[3]данные ру Грузы'!$A:$CC,13,0)</f>
        <v>Не является признаком отнесения к МТК</v>
      </c>
      <c r="AD186" s="16" t="str">
        <f>VLOOKUP($A:$A,'[3]данные ру Грузы'!$A:$CC,12,0)</f>
        <v>Не является признаком отнесения к МТК</v>
      </c>
      <c r="AE186" s="16">
        <f>VLOOKUP(A:A,[2]Данные_УА!$A:$BF,37,0)</f>
        <v>0</v>
      </c>
      <c r="AF186" s="16">
        <f>VLOOKUP(A:A,[2]Данные_УА!$A:$BF,41,0)</f>
        <v>0</v>
      </c>
      <c r="AG186" s="16">
        <f>VLOOKUP(A:A,[2]Данные_УА!$A:$BF,45,0)</f>
        <v>0</v>
      </c>
      <c r="AH186" s="16">
        <f>VLOOKUP(A:A,[2]Данные_УА!$A:$BF,49,0)</f>
        <v>8</v>
      </c>
      <c r="AI186" s="16">
        <f>VLOOKUP(A:A,[2]Данные_УА!$A:$BF,53,0)</f>
        <v>1440</v>
      </c>
      <c r="AJ186" s="16">
        <f>VLOOKUP(A:A,[2]Данные_УА!$A:$BF,57,0)</f>
        <v>3</v>
      </c>
      <c r="AK186" s="17">
        <f>VLOOKUP(A:A,[2]Данные_УА!$A:$BF,38,0)</f>
        <v>0</v>
      </c>
      <c r="AL186" s="17">
        <f>VLOOKUP(A:A,[2]Данные_УА!$A:$BF,42,0)</f>
        <v>0</v>
      </c>
      <c r="AM186" s="17">
        <f>VLOOKUP(A:A,[2]Данные_УА!$A:$BF,46,0)</f>
        <v>0</v>
      </c>
      <c r="AN186" s="17">
        <f>VLOOKUP(A:A,[2]Данные_УА!$A:$BF,50,0)</f>
        <v>2920</v>
      </c>
      <c r="AO186" s="17">
        <f>VLOOKUP(A:A,[2]Данные_УА!$A:$BF,54,0)</f>
        <v>525600</v>
      </c>
      <c r="AP186" s="18">
        <f>VLOOKUP(A:A,[2]Данные_УА!$A:$BF,58,0)</f>
        <v>1095</v>
      </c>
      <c r="AQ186" s="19">
        <f>VLOOKUP($A:$A,'[3]данные ру ТС'!$A:$CZ,22,0)</f>
        <v>1</v>
      </c>
      <c r="AR186" s="19">
        <f>VLOOKUP($A:$A,'[3]данные ру ТС'!$A:$CZ,27,0)</f>
        <v>590</v>
      </c>
      <c r="AS186" s="19">
        <f>VLOOKUP($A:$A,'[3]данные ру ТС'!$A:$CZ,32,0)</f>
        <v>0</v>
      </c>
      <c r="AT186" s="19">
        <f>VLOOKUP($A:$A,'[3]данные ру ТС'!$A:$CZ,33,0)</f>
        <v>591</v>
      </c>
      <c r="AU186" s="19">
        <f>VLOOKUP($A:$A,'[3]данные ру ТС'!$A:$CZ,38,0)</f>
        <v>0</v>
      </c>
      <c r="AV186" s="19">
        <f>VLOOKUP($A:$A,'[3]данные ру ТС'!$A:$CZ,43,0)</f>
        <v>710</v>
      </c>
      <c r="AW186" s="19">
        <f>VLOOKUP($A:$A,'[3]данные ру ТС'!$A:$CZ,48,0)</f>
        <v>0</v>
      </c>
      <c r="AX186" s="19">
        <f>VLOOKUP($A:$A,'[3]данные ру ТС'!$A:$CZ,49,0)</f>
        <v>710</v>
      </c>
      <c r="AY186" s="19">
        <f>VLOOKUP($A:$A,'[3]данные ру ТС'!$A:$CZ,54,0)</f>
        <v>3</v>
      </c>
      <c r="AZ186" s="19">
        <f>VLOOKUP($A:$A,'[3]данные ру ТС'!$A:$CZ,59,0)</f>
        <v>694</v>
      </c>
      <c r="BA186" s="19">
        <f>VLOOKUP($A:$A,'[3]данные ру ТС'!$A:$CZ,64,0)</f>
        <v>0</v>
      </c>
      <c r="BB186" s="19">
        <f>VLOOKUP($A:$A,'[3]данные ру ТС'!$A:$CZ,65,0)</f>
        <v>697</v>
      </c>
      <c r="BC186" s="19">
        <f>VLOOKUP($A:$A,'[3]данные ру ТС'!$A:$CZ,78,0)</f>
        <v>17</v>
      </c>
      <c r="BD186" s="19">
        <f>VLOOKUP($A:$A,'[3]данные ру ТС'!$A:$CZ,83,0)</f>
        <v>152</v>
      </c>
      <c r="BE186" s="19">
        <f>VLOOKUP($A:$A,'[3]данные ру ТС'!$A:$CZ,88,0)</f>
        <v>0</v>
      </c>
      <c r="BF186" s="19">
        <f>VLOOKUP($A:$A,'[3]данные ру ТС'!$A:$CZ,89,0)</f>
        <v>169</v>
      </c>
      <c r="BG186" s="19">
        <f>VLOOKUP($A:$A,'[3]данные ру ТС'!$A:$FD,126,0)</f>
        <v>1</v>
      </c>
      <c r="BH186" s="19">
        <f>VLOOKUP($A:$A,'[3]данные ру ТС'!$A:$FD,127,0)</f>
        <v>644</v>
      </c>
      <c r="BI186" s="19">
        <f>VLOOKUP($A:$A,'[3]данные ру ТС'!$A:$FD,128,0)</f>
        <v>0</v>
      </c>
      <c r="BJ186" s="19">
        <f>VLOOKUP($A:$A,'[3]данные ру ТС'!$A:$FD,129,0)</f>
        <v>645</v>
      </c>
      <c r="BK186" s="19">
        <f>VLOOKUP($A:$A,'[3]данные ру ТС'!$A:$FD,142,0)</f>
        <v>118</v>
      </c>
      <c r="BL186" s="19">
        <f>VLOOKUP($A:$A,'[3]данные ру ТС'!$A:$FD,155,0)</f>
        <v>1874</v>
      </c>
      <c r="BM186" s="19">
        <f>VLOOKUP($A:$A,'[3]данные ру ТС'!$A:$FW,168,0)</f>
        <v>0</v>
      </c>
      <c r="BN186" s="19">
        <f>Таблица2[[#This Row],[ЛТС 2022 (факт)]]+Таблица2[[#This Row],[ПТС 2022 (факт)]]+Таблица2[[#This Row],[ГТС 2022 (факт)]]</f>
        <v>1992</v>
      </c>
      <c r="BO186" s="20">
        <f>VLOOKUP($A:$A,'[3]данные ру ФЛ'!$A:$DL,27,0)</f>
        <v>56836</v>
      </c>
      <c r="BP186" s="20">
        <f>VLOOKUP($A:$A,'[3]данные ру ФЛ'!$A:$DL,40,0)</f>
        <v>66903</v>
      </c>
      <c r="BQ186" s="20">
        <f>VLOOKUP($A:$A,'[3]данные ру ФЛ'!$A:$DL,53,0)</f>
        <v>81641</v>
      </c>
      <c r="BR186" s="20">
        <f>VLOOKUP($A:$A,'[3]данные ру ФЛ'!$A:$DL,74,0)</f>
        <v>10688</v>
      </c>
      <c r="BS186" s="20">
        <f>VLOOKUP($A:$A,'[3]данные ру ФЛ'!$A:$DL,95,0)</f>
        <v>60801</v>
      </c>
      <c r="BT186" s="20">
        <f>VLOOKUP($A:$A,'[3]данные ру ФЛ'!$A:$DL,116,0)</f>
        <v>189975</v>
      </c>
      <c r="BU186" s="21">
        <f>VLOOKUP($A:$A,'[3]данные ру Грузы'!$A:$CR,31,0)</f>
        <v>39.239999999999995</v>
      </c>
      <c r="BV186" s="21">
        <f>VLOOKUP($A:$A,'[3]данные ру Грузы'!$A:$CR,44,0)</f>
        <v>2.7930000000000001</v>
      </c>
      <c r="BW186" s="21">
        <f>VLOOKUP($A:$A,'[3]данные ру Грузы'!$A:$CR,57,0)</f>
        <v>0</v>
      </c>
      <c r="BX186" s="21">
        <f>VLOOKUP($A:$A,'[3]данные ру Грузы'!$A:$CR,70,0)</f>
        <v>4321</v>
      </c>
      <c r="BY186" s="21">
        <f>VLOOKUP($A:$A,'[3]данные ру Грузы'!$A:$CR,83,0)</f>
        <v>46997.329999999994</v>
      </c>
      <c r="BZ186" s="21">
        <f>VLOOKUP($A:$A,'[3]данные ру Грузы'!$A:$CR,96,0)</f>
        <v>4132.5309999999999</v>
      </c>
      <c r="CA186" s="22" t="str">
        <f>VLOOKUP(A:A,[2]Данные_УА!$A:$BO,60,0)</f>
        <v>да</v>
      </c>
      <c r="CB186" s="23" t="str">
        <f>VLOOKUP(A:A,[2]Данные_УА!$A:$BO,61,0)</f>
        <v>да</v>
      </c>
      <c r="CC186" s="23" t="str">
        <f>VLOOKUP(A:A,[2]Данные_УА!$A:$BO,62,0)</f>
        <v>да</v>
      </c>
      <c r="CD186" s="23" t="str">
        <f>VLOOKUP(A:A,[2]Данные_УА!$A:$BO,63,0)</f>
        <v>да</v>
      </c>
      <c r="CE186" s="23" t="str">
        <f>VLOOKUP(A:A,[2]Данные_УА!$A:$BO,64,0)</f>
        <v>да</v>
      </c>
      <c r="CF186" s="23" t="str">
        <f>VLOOKUP(A:A,[2]Данные_УА!$A:$BO,65,0)</f>
        <v>да</v>
      </c>
    </row>
    <row r="187" spans="1:84" s="12" customFormat="1" ht="11.25" x14ac:dyDescent="0.2">
      <c r="A187" s="12" t="s">
        <v>282</v>
      </c>
      <c r="B187" s="12" t="str">
        <f>VLOOKUP(A:A,[1]Перечень_ПП!$A:$X,3,0)</f>
        <v>Уральский</v>
      </c>
      <c r="C187" s="13" t="str">
        <f>VLOOKUP(A:A,[1]Перечень_ПП!$A:$X,4,0)</f>
        <v>АПП</v>
      </c>
      <c r="D187" s="13" t="str">
        <f>VLOOKUP(A:A,[1]Перечень_ПП!$A:$X,5,0)</f>
        <v>МАПП</v>
      </c>
      <c r="E187" s="12" t="str">
        <f>VLOOKUP(A:A,[1]Перечень_ПП!$A:$X,6,0)</f>
        <v>Маштаково</v>
      </c>
      <c r="F187" s="12" t="str">
        <f>VLOOKUP(A:A,[1]Перечень_ПП!$A:$X,23,0)</f>
        <v>установлен</v>
      </c>
      <c r="G187" s="13" t="str">
        <f>VLOOKUP(A:A,[1]Перечень_ПП!$A:$X,21,0)</f>
        <v>да</v>
      </c>
      <c r="H187" s="13" t="s">
        <v>523</v>
      </c>
      <c r="I187" s="14" t="str">
        <f>VLOOKUP(A:A,[1]Перечень_ПП!$A:$X,22,0)</f>
        <v>функционирует</v>
      </c>
      <c r="J187" s="15" t="str">
        <f>VLOOKUP(A:A,[2]Данные_УА!$A:$BF,24,0)</f>
        <v>круглосуточно</v>
      </c>
      <c r="K187" s="13" t="str">
        <f>VLOOKUP(A:A,[1]Перечень_ПП!$A:$X,7,0)</f>
        <v>автомобильный</v>
      </c>
      <c r="L187" s="13" t="str">
        <f>VLOOKUP(A:A,[1]Перечень_ПП!$A:$X,8,0)</f>
        <v>не определен</v>
      </c>
      <c r="M187" s="13" t="str">
        <f>VLOOKUP(A:A,[1]Перечень_ПП!$A:$X,9,0)</f>
        <v>грузо-пассажирский</v>
      </c>
      <c r="N187" s="13" t="str">
        <f>VLOOKUP(A:A,[1]Перечень_ПП!$A:$X,10,0)</f>
        <v>постоянный</v>
      </c>
      <c r="O187" s="13" t="str">
        <f>VLOOKUP(A:A,[1]Перечень_ПП!$A:$X,11,0)</f>
        <v>многосторонний</v>
      </c>
      <c r="P187" s="13" t="str">
        <f>VLOOKUP(A:A,[1]Перечень_ПП!$A:$X,12,0)</f>
        <v>не определен</v>
      </c>
      <c r="Q187" s="13" t="str">
        <f>VLOOKUP(A:A,[1]Перечень_ПП!$A:$X,13,0)</f>
        <v>нет</v>
      </c>
      <c r="R187" s="13" t="str">
        <f>VLOOKUP(A:A,[1]Перечень_ПП!$A:$X,14,0)</f>
        <v>нет</v>
      </c>
      <c r="S187" s="13" t="str">
        <f>VLOOKUP(A:A,[1]Перечень_ПП!$A:$X,15,0)</f>
        <v>нет</v>
      </c>
      <c r="T187" s="13" t="str">
        <f>VLOOKUP(A:A,[1]Перечень_ПП!$A:$X,16,0)</f>
        <v>Республика Казахстан</v>
      </c>
      <c r="U187" s="12" t="str">
        <f>VLOOKUP(A:A,[1]Перечень_ПП!$A:$X,17,0)</f>
        <v>Сырым</v>
      </c>
      <c r="V187" s="13" t="str">
        <f>VLOOKUP(A:A,[1]Перечень_ПП!$A:$X,18,0)</f>
        <v>ПФО</v>
      </c>
      <c r="W187" s="12" t="str">
        <f>VLOOKUP(A:A,[1]Перечень_ПП!$A:$X,19,0)</f>
        <v>Оренбургская область</v>
      </c>
      <c r="X187" s="14" t="str">
        <f>VLOOKUP(A:A,[1]Перечень_ПП!$A:$X,20,0)</f>
        <v>Оренбургская область, Первомайский район, п. Маштаков, ул. Центральная, 9а, в 6,8 км от ориентира на юго-восток</v>
      </c>
      <c r="Y187" s="14" t="str">
        <f>VLOOKUP(A:A,[2]ДОРОГИ!$A:$BX,24,0)</f>
        <v>федеральная</v>
      </c>
      <c r="Z187" s="14" t="str">
        <f>VLOOKUP(A:A,[2]ДОРОГИ!$A:$BX,25,0)</f>
        <v>А-300</v>
      </c>
      <c r="AA187" s="16" t="str">
        <f>VLOOKUP($A:$A,'[3]данные ру Грузы'!$A:$CC,10,0)</f>
        <v>Группа А</v>
      </c>
      <c r="AB187" s="16">
        <f>VLOOKUP($A:$A,'[3]данные ру Грузы'!$A:$CC,11,0)</f>
        <v>56</v>
      </c>
      <c r="AC187" s="16" t="str">
        <f>VLOOKUP($A:$A,'[3]данные ру Грузы'!$A:$CC,13,0)</f>
        <v>Не является признаком отнесения к МТК</v>
      </c>
      <c r="AD187" s="16" t="str">
        <f>VLOOKUP($A:$A,'[3]данные ру Грузы'!$A:$CC,12,0)</f>
        <v>Не является признаком отнесения к МТК</v>
      </c>
      <c r="AE187" s="16">
        <f>VLOOKUP(A:A,[2]Данные_УА!$A:$BF,37,0)</f>
        <v>0</v>
      </c>
      <c r="AF187" s="16">
        <f>VLOOKUP(A:A,[2]Данные_УА!$A:$BF,41,0)</f>
        <v>0</v>
      </c>
      <c r="AG187" s="16">
        <f>VLOOKUP(A:A,[2]Данные_УА!$A:$BF,45,0)</f>
        <v>0</v>
      </c>
      <c r="AH187" s="16">
        <f>VLOOKUP(A:A,[2]Данные_УА!$A:$BF,49,0)</f>
        <v>0</v>
      </c>
      <c r="AI187" s="16">
        <f>VLOOKUP(A:A,[2]Данные_УА!$A:$BF,53,0)</f>
        <v>0</v>
      </c>
      <c r="AJ187" s="16">
        <f>VLOOKUP(A:A,[2]Данные_УА!$A:$BF,57,0)</f>
        <v>0</v>
      </c>
      <c r="AK187" s="17">
        <f>VLOOKUP(A:A,[2]Данные_УА!$A:$BF,38,0)</f>
        <v>0</v>
      </c>
      <c r="AL187" s="17">
        <f>VLOOKUP(A:A,[2]Данные_УА!$A:$BF,42,0)</f>
        <v>0</v>
      </c>
      <c r="AM187" s="17">
        <f>VLOOKUP(A:A,[2]Данные_УА!$A:$BF,46,0)</f>
        <v>0</v>
      </c>
      <c r="AN187" s="17">
        <f>VLOOKUP(A:A,[2]Данные_УА!$A:$BF,50,0)</f>
        <v>0</v>
      </c>
      <c r="AO187" s="17">
        <f>VLOOKUP(A:A,[2]Данные_УА!$A:$BF,54,0)</f>
        <v>0</v>
      </c>
      <c r="AP187" s="18">
        <f>VLOOKUP(A:A,[2]Данные_УА!$A:$BF,58,0)</f>
        <v>0</v>
      </c>
      <c r="AQ187" s="19">
        <f>VLOOKUP($A:$A,'[3]данные ру ТС'!$A:$CZ,22,0)</f>
        <v>238734</v>
      </c>
      <c r="AR187" s="19">
        <f>VLOOKUP($A:$A,'[3]данные ру ТС'!$A:$CZ,27,0)</f>
        <v>14879</v>
      </c>
      <c r="AS187" s="19">
        <f>VLOOKUP($A:$A,'[3]данные ру ТС'!$A:$CZ,32,0)</f>
        <v>395583</v>
      </c>
      <c r="AT187" s="19">
        <f>VLOOKUP($A:$A,'[3]данные ру ТС'!$A:$CZ,33,0)</f>
        <v>649196</v>
      </c>
      <c r="AU187" s="19">
        <f>VLOOKUP($A:$A,'[3]данные ру ТС'!$A:$CZ,38,0)</f>
        <v>266224</v>
      </c>
      <c r="AV187" s="19">
        <f>VLOOKUP($A:$A,'[3]данные ру ТС'!$A:$CZ,43,0)</f>
        <v>12436</v>
      </c>
      <c r="AW187" s="19">
        <f>VLOOKUP($A:$A,'[3]данные ру ТС'!$A:$CZ,48,0)</f>
        <v>422814</v>
      </c>
      <c r="AX187" s="19">
        <f>VLOOKUP($A:$A,'[3]данные ру ТС'!$A:$CZ,49,0)</f>
        <v>701474</v>
      </c>
      <c r="AY187" s="19">
        <f>VLOOKUP($A:$A,'[3]данные ру ТС'!$A:$CZ,54,0)</f>
        <v>257812</v>
      </c>
      <c r="AZ187" s="19">
        <f>VLOOKUP($A:$A,'[3]данные ру ТС'!$A:$CZ,59,0)</f>
        <v>12016</v>
      </c>
      <c r="BA187" s="19">
        <f>VLOOKUP($A:$A,'[3]данные ру ТС'!$A:$CZ,64,0)</f>
        <v>469512</v>
      </c>
      <c r="BB187" s="19">
        <f>VLOOKUP($A:$A,'[3]данные ру ТС'!$A:$CZ,65,0)</f>
        <v>739340</v>
      </c>
      <c r="BC187" s="19">
        <f>VLOOKUP($A:$A,'[3]данные ру ТС'!$A:$CZ,78,0)</f>
        <v>374327</v>
      </c>
      <c r="BD187" s="19">
        <f>VLOOKUP($A:$A,'[3]данные ру ТС'!$A:$CZ,83,0)</f>
        <v>3662</v>
      </c>
      <c r="BE187" s="19">
        <f>VLOOKUP($A:$A,'[3]данные ру ТС'!$A:$CZ,88,0)</f>
        <v>134430</v>
      </c>
      <c r="BF187" s="19">
        <f>VLOOKUP($A:$A,'[3]данные ру ТС'!$A:$CZ,89,0)</f>
        <v>512419</v>
      </c>
      <c r="BG187" s="19">
        <f>VLOOKUP($A:$A,'[3]данные ру ТС'!$A:$FD,126,0)</f>
        <v>435248</v>
      </c>
      <c r="BH187" s="19">
        <f>VLOOKUP($A:$A,'[3]данные ру ТС'!$A:$FD,127,0)</f>
        <v>792</v>
      </c>
      <c r="BI187" s="19">
        <f>VLOOKUP($A:$A,'[3]данные ру ТС'!$A:$FD,128,0)</f>
        <v>70361</v>
      </c>
      <c r="BJ187" s="19">
        <f>VLOOKUP($A:$A,'[3]данные ру ТС'!$A:$FD,129,0)</f>
        <v>506401</v>
      </c>
      <c r="BK187" s="19">
        <f>VLOOKUP($A:$A,'[3]данные ру ТС'!$A:$FD,142,0)</f>
        <v>405035</v>
      </c>
      <c r="BL187" s="19">
        <f>VLOOKUP($A:$A,'[3]данные ру ТС'!$A:$FD,155,0)</f>
        <v>4462</v>
      </c>
      <c r="BM187" s="19">
        <f>VLOOKUP($A:$A,'[3]данные ру ТС'!$A:$FW,168,0)</f>
        <v>239828</v>
      </c>
      <c r="BN187" s="19">
        <f>Таблица2[[#This Row],[ЛТС 2022 (факт)]]+Таблица2[[#This Row],[ПТС 2022 (факт)]]+Таблица2[[#This Row],[ГТС 2022 (факт)]]</f>
        <v>649325</v>
      </c>
      <c r="BO187" s="20">
        <f>VLOOKUP($A:$A,'[3]данные ру ФЛ'!$A:$DL,27,0)</f>
        <v>1990221</v>
      </c>
      <c r="BP187" s="20">
        <f>VLOOKUP($A:$A,'[3]данные ру ФЛ'!$A:$DL,40,0)</f>
        <v>2175596</v>
      </c>
      <c r="BQ187" s="20">
        <f>VLOOKUP($A:$A,'[3]данные ру ФЛ'!$A:$DL,53,0)</f>
        <v>2414165</v>
      </c>
      <c r="BR187" s="20">
        <f>VLOOKUP($A:$A,'[3]данные ру ФЛ'!$A:$DL,74,0)</f>
        <v>939101</v>
      </c>
      <c r="BS187" s="20">
        <f>VLOOKUP($A:$A,'[3]данные ру ФЛ'!$A:$DL,95,0)</f>
        <v>709078</v>
      </c>
      <c r="BT187" s="20">
        <f>VLOOKUP($A:$A,'[3]данные ру ФЛ'!$A:$DL,116,0)</f>
        <v>1417674</v>
      </c>
      <c r="BU187" s="21">
        <f>VLOOKUP($A:$A,'[3]данные ру Грузы'!$A:$CR,31,0)</f>
        <v>0</v>
      </c>
      <c r="BV187" s="21">
        <f>VLOOKUP($A:$A,'[3]данные ру Грузы'!$A:$CR,44,0)</f>
        <v>0</v>
      </c>
      <c r="BW187" s="21">
        <f>VLOOKUP($A:$A,'[3]данные ру Грузы'!$A:$CR,57,0)</f>
        <v>0</v>
      </c>
      <c r="BX187" s="21">
        <f>VLOOKUP($A:$A,'[3]данные ру Грузы'!$A:$CR,70,0)</f>
        <v>0</v>
      </c>
      <c r="BY187" s="21">
        <f>VLOOKUP($A:$A,'[3]данные ру Грузы'!$A:$CR,83,0)</f>
        <v>0</v>
      </c>
      <c r="BZ187" s="21">
        <f>VLOOKUP($A:$A,'[3]данные ру Грузы'!$A:$CR,96,0)</f>
        <v>0</v>
      </c>
      <c r="CA187" s="22" t="str">
        <f>VLOOKUP(A:A,[2]Данные_УА!$A:$BO,60,0)</f>
        <v>да</v>
      </c>
      <c r="CB187" s="23" t="str">
        <f>VLOOKUP(A:A,[2]Данные_УА!$A:$BO,61,0)</f>
        <v>нет</v>
      </c>
      <c r="CC187" s="23" t="str">
        <f>VLOOKUP(A:A,[2]Данные_УА!$A:$BO,62,0)</f>
        <v>нет</v>
      </c>
      <c r="CD187" s="23" t="str">
        <f>VLOOKUP(A:A,[2]Данные_УА!$A:$BO,63,0)</f>
        <v>нет</v>
      </c>
      <c r="CE187" s="23" t="str">
        <f>VLOOKUP(A:A,[2]Данные_УА!$A:$BO,64,0)</f>
        <v>нет</v>
      </c>
      <c r="CF187" s="23" t="str">
        <f>VLOOKUP(A:A,[2]Данные_УА!$A:$BO,65,0)</f>
        <v>нет</v>
      </c>
    </row>
    <row r="188" spans="1:84" s="12" customFormat="1" ht="11.25" x14ac:dyDescent="0.2">
      <c r="A188" s="12" t="s">
        <v>214</v>
      </c>
      <c r="B188" s="12" t="str">
        <f>VLOOKUP(A:A,[1]Перечень_ПП!$A:$X,3,0)</f>
        <v>Ростовский</v>
      </c>
      <c r="C188" s="13" t="str">
        <f>VLOOKUP(A:A,[1]Перечень_ПП!$A:$X,4,0)</f>
        <v>ВПП</v>
      </c>
      <c r="D188" s="13" t="str">
        <f>VLOOKUP(A:A,[1]Перечень_ПП!$A:$X,5,0)</f>
        <v>ВПП</v>
      </c>
      <c r="E188" s="12" t="str">
        <f>VLOOKUP(A:A,[1]Перечень_ПП!$A:$X,6,0)</f>
        <v>Минеральные Воды</v>
      </c>
      <c r="F188" s="12" t="str">
        <f>VLOOKUP(A:A,[1]Перечень_ПП!$A:$X,23,0)</f>
        <v>установлен</v>
      </c>
      <c r="G188" s="13" t="str">
        <f>VLOOKUP(A:A,[1]Перечень_ПП!$A:$X,21,0)</f>
        <v>да</v>
      </c>
      <c r="H188" s="13" t="s">
        <v>523</v>
      </c>
      <c r="I188" s="14" t="str">
        <f>VLOOKUP(A:A,[1]Перечень_ПП!$A:$X,22,0)</f>
        <v>функционирует</v>
      </c>
      <c r="J188" s="15" t="str">
        <f>VLOOKUP(A:A,[2]Данные_УА!$A:$BF,24,0)</f>
        <v>круглосуточно</v>
      </c>
      <c r="K188" s="13" t="str">
        <f>VLOOKUP(A:A,[1]Перечень_ПП!$A:$X,7,0)</f>
        <v>воздушный</v>
      </c>
      <c r="L188" s="13" t="str">
        <f>VLOOKUP(A:A,[1]Перечень_ПП!$A:$X,8,0)</f>
        <v>не определен</v>
      </c>
      <c r="M188" s="13" t="str">
        <f>VLOOKUP(A:A,[1]Перечень_ПП!$A:$X,9,0)</f>
        <v>грузо-пассажирский</v>
      </c>
      <c r="N188" s="13" t="str">
        <f>VLOOKUP(A:A,[1]Перечень_ПП!$A:$X,10,0)</f>
        <v>постоянный</v>
      </c>
      <c r="O188" s="13" t="str">
        <f>VLOOKUP(A:A,[1]Перечень_ПП!$A:$X,11,0)</f>
        <v>многосторонний</v>
      </c>
      <c r="P188" s="13" t="str">
        <f>VLOOKUP(A:A,[1]Перечень_ПП!$A:$X,12,0)</f>
        <v>не определен</v>
      </c>
      <c r="Q188" s="13" t="str">
        <f>VLOOKUP(A:A,[1]Перечень_ПП!$A:$X,13,0)</f>
        <v>нет</v>
      </c>
      <c r="R188" s="13" t="str">
        <f>VLOOKUP(A:A,[1]Перечень_ПП!$A:$X,14,0)</f>
        <v>нет</v>
      </c>
      <c r="S188" s="13" t="str">
        <f>VLOOKUP(A:A,[1]Перечень_ПП!$A:$X,15,0)</f>
        <v>да</v>
      </c>
      <c r="T188" s="13" t="str">
        <f>VLOOKUP(A:A,[1]Перечень_ПП!$A:$X,16,0)</f>
        <v>не применимо</v>
      </c>
      <c r="U188" s="12" t="str">
        <f>VLOOKUP(A:A,[1]Перечень_ПП!$A:$X,17,0)</f>
        <v>не применимо</v>
      </c>
      <c r="V188" s="13" t="str">
        <f>VLOOKUP(A:A,[1]Перечень_ПП!$A:$X,18,0)</f>
        <v>СКФО</v>
      </c>
      <c r="W188" s="12" t="str">
        <f>VLOOKUP(A:A,[1]Перечень_ПП!$A:$X,19,0)</f>
        <v>Ставропольский край</v>
      </c>
      <c r="X188" s="14" t="str">
        <f>VLOOKUP(A:A,[1]Перечень_ПП!$A:$X,20,0)</f>
        <v>Ставропольский край, Минераловодский район, территория Аэропорт</v>
      </c>
      <c r="Y188" s="14">
        <f>VLOOKUP(A:A,[2]ДОРОГИ!$A:$BX,24,0)</f>
        <v>0</v>
      </c>
      <c r="Z188" s="14">
        <f>VLOOKUP(A:A,[2]ДОРОГИ!$A:$BX,25,0)</f>
        <v>0</v>
      </c>
      <c r="AA188" s="16" t="str">
        <f>VLOOKUP($A:$A,'[3]данные ру Грузы'!$A:$CC,10,0)</f>
        <v>Группа В</v>
      </c>
      <c r="AB188" s="16">
        <f>VLOOKUP($A:$A,'[3]данные ру Грузы'!$A:$CC,11,0)</f>
        <v>142</v>
      </c>
      <c r="AC188" s="16" t="str">
        <f>VLOOKUP($A:$A,'[3]данные ру Грузы'!$A:$CC,13,0)</f>
        <v>Не является признаком отнесения к МТК</v>
      </c>
      <c r="AD188" s="16" t="str">
        <f>VLOOKUP($A:$A,'[3]данные ру Грузы'!$A:$CC,12,0)</f>
        <v>Не является признаком отнесения к МТК</v>
      </c>
      <c r="AE188" s="16">
        <f>VLOOKUP(A:A,[2]Данные_УА!$A:$BF,37,0)</f>
        <v>0</v>
      </c>
      <c r="AF188" s="16">
        <f>VLOOKUP(A:A,[2]Данные_УА!$A:$BF,41,0)</f>
        <v>21</v>
      </c>
      <c r="AG188" s="16">
        <f>VLOOKUP(A:A,[2]Данные_УА!$A:$BF,45,0)</f>
        <v>0</v>
      </c>
      <c r="AH188" s="16">
        <f>VLOOKUP(A:A,[2]Данные_УА!$A:$BF,49,0)</f>
        <v>21</v>
      </c>
      <c r="AI188" s="16">
        <f>VLOOKUP(A:A,[2]Данные_УА!$A:$BF,53,0)</f>
        <v>5760</v>
      </c>
      <c r="AJ188" s="16">
        <f>VLOOKUP(A:A,[2]Данные_УА!$A:$BF,57,0)</f>
        <v>0</v>
      </c>
      <c r="AK188" s="17">
        <f>VLOOKUP(A:A,[2]Данные_УА!$A:$BF,38,0)</f>
        <v>0</v>
      </c>
      <c r="AL188" s="17">
        <f>VLOOKUP(A:A,[2]Данные_УА!$A:$BF,42,0)</f>
        <v>7665</v>
      </c>
      <c r="AM188" s="17">
        <f>VLOOKUP(A:A,[2]Данные_УА!$A:$BF,46,0)</f>
        <v>0</v>
      </c>
      <c r="AN188" s="17">
        <f>VLOOKUP(A:A,[2]Данные_УА!$A:$BF,50,0)</f>
        <v>7665</v>
      </c>
      <c r="AO188" s="17">
        <f>VLOOKUP(A:A,[2]Данные_УА!$A:$BF,54,0)</f>
        <v>2102400</v>
      </c>
      <c r="AP188" s="18">
        <f>VLOOKUP(A:A,[2]Данные_УА!$A:$BF,58,0)</f>
        <v>0</v>
      </c>
      <c r="AQ188" s="19">
        <f>VLOOKUP($A:$A,'[3]данные ру ТС'!$A:$CZ,22,0)</f>
        <v>0</v>
      </c>
      <c r="AR188" s="19">
        <f>VLOOKUP($A:$A,'[3]данные ру ТС'!$A:$CZ,27,0)</f>
        <v>3150</v>
      </c>
      <c r="AS188" s="19">
        <f>VLOOKUP($A:$A,'[3]данные ру ТС'!$A:$CZ,32,0)</f>
        <v>0</v>
      </c>
      <c r="AT188" s="19">
        <f>VLOOKUP($A:$A,'[3]данные ру ТС'!$A:$CZ,33,0)</f>
        <v>3150</v>
      </c>
      <c r="AU188" s="19">
        <f>VLOOKUP($A:$A,'[3]данные ру ТС'!$A:$CZ,38,0)</f>
        <v>0</v>
      </c>
      <c r="AV188" s="19">
        <f>VLOOKUP($A:$A,'[3]данные ру ТС'!$A:$CZ,43,0)</f>
        <v>3358</v>
      </c>
      <c r="AW188" s="19">
        <f>VLOOKUP($A:$A,'[3]данные ру ТС'!$A:$CZ,48,0)</f>
        <v>0</v>
      </c>
      <c r="AX188" s="19">
        <f>VLOOKUP($A:$A,'[3]данные ру ТС'!$A:$CZ,49,0)</f>
        <v>3358</v>
      </c>
      <c r="AY188" s="19">
        <f>VLOOKUP($A:$A,'[3]данные ру ТС'!$A:$CZ,54,0)</f>
        <v>0</v>
      </c>
      <c r="AZ188" s="19">
        <f>VLOOKUP($A:$A,'[3]данные ру ТС'!$A:$CZ,59,0)</f>
        <v>3581</v>
      </c>
      <c r="BA188" s="19">
        <f>VLOOKUP($A:$A,'[3]данные ру ТС'!$A:$CZ,64,0)</f>
        <v>0</v>
      </c>
      <c r="BB188" s="19">
        <f>VLOOKUP($A:$A,'[3]данные ру ТС'!$A:$CZ,65,0)</f>
        <v>3581</v>
      </c>
      <c r="BC188" s="19">
        <f>VLOOKUP($A:$A,'[3]данные ру ТС'!$A:$CZ,78,0)</f>
        <v>206</v>
      </c>
      <c r="BD188" s="19">
        <f>VLOOKUP($A:$A,'[3]данные ру ТС'!$A:$CZ,83,0)</f>
        <v>623</v>
      </c>
      <c r="BE188" s="19">
        <f>VLOOKUP($A:$A,'[3]данные ру ТС'!$A:$CZ,88,0)</f>
        <v>0</v>
      </c>
      <c r="BF188" s="19">
        <f>VLOOKUP($A:$A,'[3]данные ру ТС'!$A:$CZ,89,0)</f>
        <v>829</v>
      </c>
      <c r="BG188" s="19">
        <f>VLOOKUP($A:$A,'[3]данные ру ТС'!$A:$FD,126,0)</f>
        <v>887</v>
      </c>
      <c r="BH188" s="19">
        <f>VLOOKUP($A:$A,'[3]данные ру ТС'!$A:$FD,127,0)</f>
        <v>2405</v>
      </c>
      <c r="BI188" s="19">
        <f>VLOOKUP($A:$A,'[3]данные ру ТС'!$A:$FD,128,0)</f>
        <v>0</v>
      </c>
      <c r="BJ188" s="19">
        <f>VLOOKUP($A:$A,'[3]данные ру ТС'!$A:$FD,129,0)</f>
        <v>3292</v>
      </c>
      <c r="BK188" s="19">
        <f>VLOOKUP($A:$A,'[3]данные ру ТС'!$A:$FD,142,0)</f>
        <v>136</v>
      </c>
      <c r="BL188" s="19">
        <f>VLOOKUP($A:$A,'[3]данные ру ТС'!$A:$FD,155,0)</f>
        <v>7919</v>
      </c>
      <c r="BM188" s="19">
        <f>VLOOKUP($A:$A,'[3]данные ру ТС'!$A:$FW,168,0)</f>
        <v>0</v>
      </c>
      <c r="BN188" s="19">
        <f>Таблица2[[#This Row],[ЛТС 2022 (факт)]]+Таблица2[[#This Row],[ПТС 2022 (факт)]]+Таблица2[[#This Row],[ГТС 2022 (факт)]]</f>
        <v>8055</v>
      </c>
      <c r="BO188" s="20">
        <f>VLOOKUP($A:$A,'[3]данные ру ФЛ'!$A:$DL,27,0)</f>
        <v>387976</v>
      </c>
      <c r="BP188" s="20">
        <f>VLOOKUP($A:$A,'[3]данные ру ФЛ'!$A:$DL,40,0)</f>
        <v>425846</v>
      </c>
      <c r="BQ188" s="20">
        <f>VLOOKUP($A:$A,'[3]данные ру ФЛ'!$A:$DL,53,0)</f>
        <v>460940</v>
      </c>
      <c r="BR188" s="20">
        <f>VLOOKUP($A:$A,'[3]данные ру ФЛ'!$A:$DL,74,0)</f>
        <v>59585</v>
      </c>
      <c r="BS188" s="20">
        <f>VLOOKUP($A:$A,'[3]данные ру ФЛ'!$A:$DL,95,0)</f>
        <v>438394</v>
      </c>
      <c r="BT188" s="20">
        <f>VLOOKUP($A:$A,'[3]данные ру ФЛ'!$A:$DL,116,0)</f>
        <v>727050</v>
      </c>
      <c r="BU188" s="21">
        <f>VLOOKUP($A:$A,'[3]данные ру Грузы'!$A:$CR,31,0)</f>
        <v>43285.959569999999</v>
      </c>
      <c r="BV188" s="21">
        <f>VLOOKUP($A:$A,'[3]данные ру Грузы'!$A:$CR,44,0)</f>
        <v>670.79043999999999</v>
      </c>
      <c r="BW188" s="21">
        <f>VLOOKUP($A:$A,'[3]данные ру Грузы'!$A:$CR,57,0)</f>
        <v>70.501010000000008</v>
      </c>
      <c r="BX188" s="21">
        <f>VLOOKUP($A:$A,'[3]данные ру Грузы'!$A:$CR,70,0)</f>
        <v>684.91800000000001</v>
      </c>
      <c r="BY188" s="21">
        <f>VLOOKUP($A:$A,'[3]данные ру Грузы'!$A:$CR,83,0)</f>
        <v>689.79676999999992</v>
      </c>
      <c r="BZ188" s="21">
        <f>VLOOKUP($A:$A,'[3]данные ру Грузы'!$A:$CR,96,0)</f>
        <v>671.56999999999994</v>
      </c>
      <c r="CA188" s="22" t="str">
        <f>VLOOKUP(A:A,[2]Данные_УА!$A:$BO,60,0)</f>
        <v>да</v>
      </c>
      <c r="CB188" s="23" t="str">
        <f>VLOOKUP(A:A,[2]Данные_УА!$A:$BO,61,0)</f>
        <v>да</v>
      </c>
      <c r="CC188" s="23" t="str">
        <f>VLOOKUP(A:A,[2]Данные_УА!$A:$BO,62,0)</f>
        <v>да</v>
      </c>
      <c r="CD188" s="23" t="str">
        <f>VLOOKUP(A:A,[2]Данные_УА!$A:$BO,63,0)</f>
        <v>да</v>
      </c>
      <c r="CE188" s="23" t="str">
        <f>VLOOKUP(A:A,[2]Данные_УА!$A:$BO,64,0)</f>
        <v>да</v>
      </c>
      <c r="CF188" s="23" t="str">
        <f>VLOOKUP(A:A,[2]Данные_УА!$A:$BO,65,0)</f>
        <v>нет</v>
      </c>
    </row>
    <row r="189" spans="1:84" s="12" customFormat="1" ht="11.25" x14ac:dyDescent="0.2">
      <c r="A189" s="12" t="s">
        <v>160</v>
      </c>
      <c r="B189" s="12" t="str">
        <f>VLOOKUP(A:A,[1]Перечень_ПП!$A:$X,3,0)</f>
        <v>Новосибирский</v>
      </c>
      <c r="C189" s="13" t="str">
        <f>VLOOKUP(A:A,[1]Перечень_ПП!$A:$X,4,0)</f>
        <v>АПП</v>
      </c>
      <c r="D189" s="13" t="str">
        <f>VLOOKUP(A:A,[1]Перечень_ПП!$A:$X,5,0)</f>
        <v>МАПП</v>
      </c>
      <c r="E189" s="12" t="str">
        <f>VLOOKUP(A:A,[1]Перечень_ПП!$A:$X,6,0)</f>
        <v>Михайловка</v>
      </c>
      <c r="F189" s="12" t="str">
        <f>VLOOKUP(A:A,[1]Перечень_ПП!$A:$X,23,0)</f>
        <v>установлен</v>
      </c>
      <c r="G189" s="13" t="str">
        <f>VLOOKUP(A:A,[1]Перечень_ПП!$A:$X,21,0)</f>
        <v>да</v>
      </c>
      <c r="H189" s="13" t="s">
        <v>524</v>
      </c>
      <c r="I189" s="14" t="str">
        <f>VLOOKUP(A:A,[1]Перечень_ПП!$A:$X,22,0)</f>
        <v>функционирует</v>
      </c>
      <c r="J189" s="15" t="str">
        <f>VLOOKUP(A:A,[2]Данные_УА!$A:$BF,24,0)</f>
        <v>круглосуточно</v>
      </c>
      <c r="K189" s="13" t="str">
        <f>VLOOKUP(A:A,[1]Перечень_ПП!$A:$X,7,0)</f>
        <v>автомобильный</v>
      </c>
      <c r="L189" s="13" t="str">
        <f>VLOOKUP(A:A,[1]Перечень_ПП!$A:$X,8,0)</f>
        <v>не определен</v>
      </c>
      <c r="M189" s="13" t="str">
        <f>VLOOKUP(A:A,[1]Перечень_ПП!$A:$X,9,0)</f>
        <v>грузо-пассажирский</v>
      </c>
      <c r="N189" s="13" t="str">
        <f>VLOOKUP(A:A,[1]Перечень_ПП!$A:$X,10,0)</f>
        <v>постоянный</v>
      </c>
      <c r="O189" s="13" t="str">
        <f>VLOOKUP(A:A,[1]Перечень_ПП!$A:$X,11,0)</f>
        <v>многосторонний</v>
      </c>
      <c r="P189" s="13" t="str">
        <f>VLOOKUP(A:A,[1]Перечень_ПП!$A:$X,12,0)</f>
        <v>не определен</v>
      </c>
      <c r="Q189" s="13" t="str">
        <f>VLOOKUP(A:A,[1]Перечень_ПП!$A:$X,13,0)</f>
        <v>нет</v>
      </c>
      <c r="R189" s="13" t="str">
        <f>VLOOKUP(A:A,[1]Перечень_ПП!$A:$X,14,0)</f>
        <v>нет</v>
      </c>
      <c r="S189" s="13" t="str">
        <f>VLOOKUP(A:A,[1]Перечень_ПП!$A:$X,15,0)</f>
        <v>нет</v>
      </c>
      <c r="T189" s="13" t="str">
        <f>VLOOKUP(A:A,[1]Перечень_ПП!$A:$X,16,0)</f>
        <v>Республика Казахстан</v>
      </c>
      <c r="U189" s="12" t="str">
        <f>VLOOKUP(A:A,[1]Перечень_ПП!$A:$X,17,0)</f>
        <v>Убе</v>
      </c>
      <c r="V189" s="13" t="str">
        <f>VLOOKUP(A:A,[1]Перечень_ПП!$A:$X,18,0)</f>
        <v>СФО</v>
      </c>
      <c r="W189" s="12" t="str">
        <f>VLOOKUP(A:A,[1]Перечень_ПП!$A:$X,19,0)</f>
        <v>Алтайский край</v>
      </c>
      <c r="X189" s="14" t="str">
        <f>VLOOKUP(A:A,[1]Перечень_ПП!$A:$X,20,0)</f>
        <v>Алтайский край, Третьяковский район, с. Михайловка, ул. Молодежная, 41, автодорога "Поспелиха-Курья-Третьяково-граница Республики Казахстан", 168 км</v>
      </c>
      <c r="Y189" s="14" t="str">
        <f>VLOOKUP(A:A,[2]ДОРОГИ!$A:$BX,24,0)</f>
        <v>региональная</v>
      </c>
      <c r="Z189" s="14" t="str">
        <f>VLOOKUP(A:A,[2]ДОРОГИ!$A:$BX,25,0)</f>
        <v>К-09</v>
      </c>
      <c r="AA189" s="16" t="str">
        <f>VLOOKUP($A:$A,'[3]данные ру Грузы'!$A:$CC,10,0)</f>
        <v>Группа С</v>
      </c>
      <c r="AB189" s="16">
        <f>VLOOKUP($A:$A,'[3]данные ру Грузы'!$A:$CC,11,0)</f>
        <v>120</v>
      </c>
      <c r="AC189" s="16" t="str">
        <f>VLOOKUP($A:$A,'[3]данные ру Грузы'!$A:$CC,13,0)</f>
        <v>Не является признаком отнесения к МТК</v>
      </c>
      <c r="AD189" s="16" t="str">
        <f>VLOOKUP($A:$A,'[3]данные ру Грузы'!$A:$CC,12,0)</f>
        <v>Не является признаком отнесения к МТК</v>
      </c>
      <c r="AE189" s="16">
        <f>VLOOKUP(A:A,[2]Данные_УА!$A:$BF,37,0)</f>
        <v>0</v>
      </c>
      <c r="AF189" s="16">
        <f>VLOOKUP(A:A,[2]Данные_УА!$A:$BF,41,0)</f>
        <v>0</v>
      </c>
      <c r="AG189" s="16">
        <f>VLOOKUP(A:A,[2]Данные_УА!$A:$BF,45,0)</f>
        <v>0</v>
      </c>
      <c r="AH189" s="16">
        <f>VLOOKUP(A:A,[2]Данные_УА!$A:$BF,49,0)</f>
        <v>0</v>
      </c>
      <c r="AI189" s="16">
        <f>VLOOKUP(A:A,[2]Данные_УА!$A:$BF,53,0)</f>
        <v>1920</v>
      </c>
      <c r="AJ189" s="16">
        <f>VLOOKUP(A:A,[2]Данные_УА!$A:$BF,57,0)</f>
        <v>0</v>
      </c>
      <c r="AK189" s="17">
        <f>VLOOKUP(A:A,[2]Данные_УА!$A:$BF,38,0)</f>
        <v>0</v>
      </c>
      <c r="AL189" s="17">
        <f>VLOOKUP(A:A,[2]Данные_УА!$A:$BF,42,0)</f>
        <v>0</v>
      </c>
      <c r="AM189" s="17">
        <f>VLOOKUP(A:A,[2]Данные_УА!$A:$BF,46,0)</f>
        <v>0</v>
      </c>
      <c r="AN189" s="17">
        <f>VLOOKUP(A:A,[2]Данные_УА!$A:$BF,50,0)</f>
        <v>0</v>
      </c>
      <c r="AO189" s="17">
        <f>VLOOKUP(A:A,[2]Данные_УА!$A:$BF,54,0)</f>
        <v>700800</v>
      </c>
      <c r="AP189" s="18">
        <f>VLOOKUP(A:A,[2]Данные_УА!$A:$BF,58,0)</f>
        <v>0</v>
      </c>
      <c r="AQ189" s="19">
        <f>VLOOKUP($A:$A,'[3]данные ру ТС'!$A:$CZ,22,0)</f>
        <v>20317</v>
      </c>
      <c r="AR189" s="19">
        <f>VLOOKUP($A:$A,'[3]данные ру ТС'!$A:$CZ,27,0)</f>
        <v>3068</v>
      </c>
      <c r="AS189" s="19">
        <f>VLOOKUP($A:$A,'[3]данные ру ТС'!$A:$CZ,32,0)</f>
        <v>122931</v>
      </c>
      <c r="AT189" s="19">
        <f>VLOOKUP($A:$A,'[3]данные ру ТС'!$A:$CZ,33,0)</f>
        <v>146316</v>
      </c>
      <c r="AU189" s="19">
        <f>VLOOKUP($A:$A,'[3]данные ру ТС'!$A:$CZ,38,0)</f>
        <v>20936</v>
      </c>
      <c r="AV189" s="19">
        <f>VLOOKUP($A:$A,'[3]данные ру ТС'!$A:$CZ,43,0)</f>
        <v>4468</v>
      </c>
      <c r="AW189" s="19">
        <f>VLOOKUP($A:$A,'[3]данные ру ТС'!$A:$CZ,48,0)</f>
        <v>127710</v>
      </c>
      <c r="AX189" s="19">
        <f>VLOOKUP($A:$A,'[3]данные ру ТС'!$A:$CZ,49,0)</f>
        <v>153114</v>
      </c>
      <c r="AY189" s="19">
        <f>VLOOKUP($A:$A,'[3]данные ру ТС'!$A:$CZ,54,0)</f>
        <v>18088</v>
      </c>
      <c r="AZ189" s="19">
        <f>VLOOKUP($A:$A,'[3]данные ру ТС'!$A:$CZ,59,0)</f>
        <v>4484</v>
      </c>
      <c r="BA189" s="19">
        <f>VLOOKUP($A:$A,'[3]данные ру ТС'!$A:$CZ,64,0)</f>
        <v>136655</v>
      </c>
      <c r="BB189" s="19">
        <f>VLOOKUP($A:$A,'[3]данные ру ТС'!$A:$CZ,65,0)</f>
        <v>159227</v>
      </c>
      <c r="BC189" s="19">
        <f>VLOOKUP($A:$A,'[3]данные ру ТС'!$A:$CZ,78,0)</f>
        <v>19119</v>
      </c>
      <c r="BD189" s="19">
        <f>VLOOKUP($A:$A,'[3]данные ру ТС'!$A:$CZ,83,0)</f>
        <v>748</v>
      </c>
      <c r="BE189" s="19">
        <f>VLOOKUP($A:$A,'[3]данные ру ТС'!$A:$CZ,88,0)</f>
        <v>31647</v>
      </c>
      <c r="BF189" s="19">
        <f>VLOOKUP($A:$A,'[3]данные ру ТС'!$A:$CZ,89,0)</f>
        <v>51514</v>
      </c>
      <c r="BG189" s="19">
        <f>VLOOKUP($A:$A,'[3]данные ру ТС'!$A:$FD,126,0)</f>
        <v>26132</v>
      </c>
      <c r="BH189" s="19">
        <f>VLOOKUP($A:$A,'[3]данные ру ТС'!$A:$FD,127,0)</f>
        <v>95</v>
      </c>
      <c r="BI189" s="19">
        <f>VLOOKUP($A:$A,'[3]данные ру ТС'!$A:$FD,128,0)</f>
        <v>39989</v>
      </c>
      <c r="BJ189" s="19">
        <f>VLOOKUP($A:$A,'[3]данные ру ТС'!$A:$FD,129,0)</f>
        <v>66216</v>
      </c>
      <c r="BK189" s="19">
        <f>VLOOKUP($A:$A,'[3]данные ру ТС'!$A:$FD,142,0)</f>
        <v>27108</v>
      </c>
      <c r="BL189" s="19">
        <f>VLOOKUP($A:$A,'[3]данные ру ТС'!$A:$FD,155,0)</f>
        <v>3531</v>
      </c>
      <c r="BM189" s="19">
        <f>VLOOKUP($A:$A,'[3]данные ру ТС'!$A:$FW,168,0)</f>
        <v>107175</v>
      </c>
      <c r="BN189" s="19">
        <f>Таблица2[[#This Row],[ЛТС 2022 (факт)]]+Таблица2[[#This Row],[ПТС 2022 (факт)]]+Таблица2[[#This Row],[ГТС 2022 (факт)]]</f>
        <v>137814</v>
      </c>
      <c r="BO189" s="20">
        <f>VLOOKUP($A:$A,'[3]данные ру ФЛ'!$A:$DL,27,0)</f>
        <v>474743</v>
      </c>
      <c r="BP189" s="20">
        <f>VLOOKUP($A:$A,'[3]данные ру ФЛ'!$A:$DL,40,0)</f>
        <v>516850</v>
      </c>
      <c r="BQ189" s="20">
        <f>VLOOKUP($A:$A,'[3]данные ру ФЛ'!$A:$DL,53,0)</f>
        <v>533439</v>
      </c>
      <c r="BR189" s="20">
        <f>VLOOKUP($A:$A,'[3]данные ру ФЛ'!$A:$DL,74,0)</f>
        <v>124870</v>
      </c>
      <c r="BS189" s="20">
        <f>VLOOKUP($A:$A,'[3]данные ру ФЛ'!$A:$DL,95,0)</f>
        <v>122701</v>
      </c>
      <c r="BT189" s="20">
        <f>VLOOKUP($A:$A,'[3]данные ру ФЛ'!$A:$DL,116,0)</f>
        <v>425070</v>
      </c>
      <c r="BU189" s="21">
        <f>VLOOKUP($A:$A,'[3]данные ру Грузы'!$A:$CR,31,0)</f>
        <v>0</v>
      </c>
      <c r="BV189" s="21">
        <f>VLOOKUP($A:$A,'[3]данные ру Грузы'!$A:$CR,44,0)</f>
        <v>0</v>
      </c>
      <c r="BW189" s="21">
        <f>VLOOKUP($A:$A,'[3]данные ру Грузы'!$A:$CR,57,0)</f>
        <v>0</v>
      </c>
      <c r="BX189" s="21">
        <f>VLOOKUP($A:$A,'[3]данные ру Грузы'!$A:$CR,70,0)</f>
        <v>0</v>
      </c>
      <c r="BY189" s="21">
        <f>VLOOKUP($A:$A,'[3]данные ру Грузы'!$A:$CR,83,0)</f>
        <v>0</v>
      </c>
      <c r="BZ189" s="21">
        <f>VLOOKUP($A:$A,'[3]данные ру Грузы'!$A:$CR,96,0)</f>
        <v>0</v>
      </c>
      <c r="CA189" s="22" t="str">
        <f>VLOOKUP(A:A,[2]Данные_УА!$A:$BO,60,0)</f>
        <v>да</v>
      </c>
      <c r="CB189" s="23" t="str">
        <f>VLOOKUP(A:A,[2]Данные_УА!$A:$BO,61,0)</f>
        <v>нет</v>
      </c>
      <c r="CC189" s="23" t="str">
        <f>VLOOKUP(A:A,[2]Данные_УА!$A:$BO,62,0)</f>
        <v>нет</v>
      </c>
      <c r="CD189" s="23" t="str">
        <f>VLOOKUP(A:A,[2]Данные_УА!$A:$BO,63,0)</f>
        <v>нет</v>
      </c>
      <c r="CE189" s="23" t="str">
        <f>VLOOKUP(A:A,[2]Данные_УА!$A:$BO,64,0)</f>
        <v>нет</v>
      </c>
      <c r="CF189" s="23" t="str">
        <f>VLOOKUP(A:A,[2]Данные_УА!$A:$BO,65,0)</f>
        <v>нет</v>
      </c>
    </row>
    <row r="190" spans="1:84" s="12" customFormat="1" ht="11.25" x14ac:dyDescent="0.2">
      <c r="A190" s="12" t="s">
        <v>206</v>
      </c>
      <c r="B190" s="12" t="str">
        <f>VLOOKUP(A:A,[1]Перечень_ПП!$A:$X,3,0)</f>
        <v>Ростовский</v>
      </c>
      <c r="C190" s="13" t="str">
        <f>VLOOKUP(A:A,[1]Перечень_ПП!$A:$X,4,0)</f>
        <v>АПП</v>
      </c>
      <c r="D190" s="13" t="str">
        <f>VLOOKUP(A:A,[1]Перечень_ПП!$A:$X,5,0)</f>
        <v>ДАПП</v>
      </c>
      <c r="E190" s="12" t="str">
        <f>VLOOKUP(A:A,[1]Перечень_ПП!$A:$X,6,0)</f>
        <v>Можаевка</v>
      </c>
      <c r="F190" s="12" t="str">
        <f>VLOOKUP(A:A,[1]Перечень_ПП!$A:$X,23,0)</f>
        <v>установлен</v>
      </c>
      <c r="G190" s="13" t="str">
        <f>VLOOKUP(A:A,[1]Перечень_ПП!$A:$X,21,0)</f>
        <v>нет</v>
      </c>
      <c r="H190" s="13" t="s">
        <v>524</v>
      </c>
      <c r="I190" s="14" t="str">
        <f>VLOOKUP(A:A,[1]Перечень_ПП!$A:$X,22,0)</f>
        <v>Пункт пропуска не обустроен, так как решение о целесообразности функционирования не принято, в том числе сопредельным государством</v>
      </c>
      <c r="J190" s="15" t="str">
        <f>VLOOKUP(A:A,[2]Данные_УА!$A:$BF,24,0)</f>
        <v>не определен</v>
      </c>
      <c r="K190" s="13" t="str">
        <f>VLOOKUP(A:A,[1]Перечень_ПП!$A:$X,7,0)</f>
        <v>автомобильный</v>
      </c>
      <c r="L190" s="13" t="str">
        <f>VLOOKUP(A:A,[1]Перечень_ПП!$A:$X,8,0)</f>
        <v>не определен</v>
      </c>
      <c r="M190" s="13" t="str">
        <f>VLOOKUP(A:A,[1]Перечень_ПП!$A:$X,9,0)</f>
        <v>не определен</v>
      </c>
      <c r="N190" s="13" t="str">
        <f>VLOOKUP(A:A,[1]Перечень_ПП!$A:$X,10,0)</f>
        <v>не определен</v>
      </c>
      <c r="O190" s="13" t="str">
        <f>VLOOKUP(A:A,[1]Перечень_ПП!$A:$X,11,0)</f>
        <v>двусторонний</v>
      </c>
      <c r="P190" s="13" t="str">
        <f>VLOOKUP(A:A,[1]Перечень_ПП!$A:$X,12,0)</f>
        <v>не определен</v>
      </c>
      <c r="Q190" s="13" t="str">
        <f>VLOOKUP(A:A,[1]Перечень_ПП!$A:$X,13,0)</f>
        <v>нет</v>
      </c>
      <c r="R190" s="13" t="str">
        <f>VLOOKUP(A:A,[1]Перечень_ПП!$A:$X,14,0)</f>
        <v>нет</v>
      </c>
      <c r="S190" s="13" t="str">
        <f>VLOOKUP(A:A,[1]Перечень_ПП!$A:$X,15,0)</f>
        <v>нет</v>
      </c>
      <c r="T190" s="13" t="str">
        <f>VLOOKUP(A:A,[1]Перечень_ПП!$A:$X,16,0)</f>
        <v>не применимо (ЛНР)</v>
      </c>
      <c r="U190" s="12" t="str">
        <f>VLOOKUP(A:A,[1]Перечень_ПП!$A:$X,17,0)</f>
        <v>Герасимовка</v>
      </c>
      <c r="V190" s="13" t="str">
        <f>VLOOKUP(A:A,[1]Перечень_ПП!$A:$X,18,0)</f>
        <v>ЮФО</v>
      </c>
      <c r="W190" s="12" t="str">
        <f>VLOOKUP(A:A,[1]Перечень_ПП!$A:$X,19,0)</f>
        <v>Ростовская область</v>
      </c>
      <c r="X190" s="14" t="str">
        <f>VLOOKUP(A:A,[1]Перечень_ПП!$A:$X,20,0)</f>
        <v>не определен</v>
      </c>
      <c r="Y190" s="14">
        <f>VLOOKUP(A:A,[2]ДОРОГИ!$A:$BX,24,0)</f>
        <v>0</v>
      </c>
      <c r="Z190" s="14">
        <f>VLOOKUP(A:A,[2]ДОРОГИ!$A:$BX,25,0)</f>
        <v>0</v>
      </c>
      <c r="AA190" s="16" t="str">
        <f>VLOOKUP($A:$A,'[3]данные ру Грузы'!$A:$CC,10,0)</f>
        <v>не определена</v>
      </c>
      <c r="AB190" s="16">
        <f>VLOOKUP($A:$A,'[3]данные ру Грузы'!$A:$CC,11,0)</f>
        <v>313</v>
      </c>
      <c r="AC190" s="16" t="str">
        <f>VLOOKUP($A:$A,'[3]данные ру Грузы'!$A:$CC,13,0)</f>
        <v>Сухопутный</v>
      </c>
      <c r="AD190" s="16" t="str">
        <f>VLOOKUP($A:$A,'[3]данные ру Грузы'!$A:$CC,12,0)</f>
        <v>Западный</v>
      </c>
      <c r="AE190" s="16">
        <f>VLOOKUP(A:A,[2]Данные_УА!$A:$BF,37,0)</f>
        <v>0</v>
      </c>
      <c r="AF190" s="16">
        <f>VLOOKUP(A:A,[2]Данные_УА!$A:$BF,41,0)</f>
        <v>0</v>
      </c>
      <c r="AG190" s="16">
        <f>VLOOKUP(A:A,[2]Данные_УА!$A:$BF,45,0)</f>
        <v>0</v>
      </c>
      <c r="AH190" s="16">
        <f>VLOOKUP(A:A,[2]Данные_УА!$A:$BF,49,0)</f>
        <v>0</v>
      </c>
      <c r="AI190" s="16">
        <f>VLOOKUP(A:A,[2]Данные_УА!$A:$BF,53,0)</f>
        <v>0</v>
      </c>
      <c r="AJ190" s="16">
        <f>VLOOKUP(A:A,[2]Данные_УА!$A:$BF,57,0)</f>
        <v>0</v>
      </c>
      <c r="AK190" s="17">
        <f>VLOOKUP(A:A,[2]Данные_УА!$A:$BF,38,0)</f>
        <v>0</v>
      </c>
      <c r="AL190" s="17">
        <f>VLOOKUP(A:A,[2]Данные_УА!$A:$BF,42,0)</f>
        <v>0</v>
      </c>
      <c r="AM190" s="17">
        <f>VLOOKUP(A:A,[2]Данные_УА!$A:$BF,46,0)</f>
        <v>0</v>
      </c>
      <c r="AN190" s="17">
        <f>VLOOKUP(A:A,[2]Данные_УА!$A:$BF,50,0)</f>
        <v>0</v>
      </c>
      <c r="AO190" s="17">
        <f>VLOOKUP(A:A,[2]Данные_УА!$A:$BF,54,0)</f>
        <v>0</v>
      </c>
      <c r="AP190" s="18">
        <f>VLOOKUP(A:A,[2]Данные_УА!$A:$BF,58,0)</f>
        <v>0</v>
      </c>
      <c r="AQ190" s="19">
        <f>VLOOKUP($A:$A,'[3]данные ру ТС'!$A:$CZ,22,0)</f>
        <v>0</v>
      </c>
      <c r="AR190" s="19">
        <f>VLOOKUP($A:$A,'[3]данные ру ТС'!$A:$CZ,27,0)</f>
        <v>0</v>
      </c>
      <c r="AS190" s="19">
        <f>VLOOKUP($A:$A,'[3]данные ру ТС'!$A:$CZ,32,0)</f>
        <v>0</v>
      </c>
      <c r="AT190" s="19">
        <f>VLOOKUP($A:$A,'[3]данные ру ТС'!$A:$CZ,33,0)</f>
        <v>0</v>
      </c>
      <c r="AU190" s="19">
        <f>VLOOKUP($A:$A,'[3]данные ру ТС'!$A:$CZ,38,0)</f>
        <v>0</v>
      </c>
      <c r="AV190" s="19">
        <f>VLOOKUP($A:$A,'[3]данные ру ТС'!$A:$CZ,43,0)</f>
        <v>0</v>
      </c>
      <c r="AW190" s="19">
        <f>VLOOKUP($A:$A,'[3]данные ру ТС'!$A:$CZ,48,0)</f>
        <v>0</v>
      </c>
      <c r="AX190" s="19">
        <f>VLOOKUP($A:$A,'[3]данные ру ТС'!$A:$CZ,49,0)</f>
        <v>0</v>
      </c>
      <c r="AY190" s="19">
        <f>VLOOKUP($A:$A,'[3]данные ру ТС'!$A:$CZ,54,0)</f>
        <v>0</v>
      </c>
      <c r="AZ190" s="19">
        <f>VLOOKUP($A:$A,'[3]данные ру ТС'!$A:$CZ,59,0)</f>
        <v>0</v>
      </c>
      <c r="BA190" s="19">
        <f>VLOOKUP($A:$A,'[3]данные ру ТС'!$A:$CZ,64,0)</f>
        <v>0</v>
      </c>
      <c r="BB190" s="19">
        <f>VLOOKUP($A:$A,'[3]данные ру ТС'!$A:$CZ,65,0)</f>
        <v>0</v>
      </c>
      <c r="BC190" s="19">
        <f>VLOOKUP($A:$A,'[3]данные ру ТС'!$A:$CZ,78,0)</f>
        <v>0</v>
      </c>
      <c r="BD190" s="19">
        <f>VLOOKUP($A:$A,'[3]данные ру ТС'!$A:$CZ,83,0)</f>
        <v>0</v>
      </c>
      <c r="BE190" s="19">
        <f>VLOOKUP($A:$A,'[3]данные ру ТС'!$A:$CZ,88,0)</f>
        <v>0</v>
      </c>
      <c r="BF190" s="19">
        <f>VLOOKUP($A:$A,'[3]данные ру ТС'!$A:$CZ,89,0)</f>
        <v>0</v>
      </c>
      <c r="BG190" s="19">
        <f>VLOOKUP($A:$A,'[3]данные ру ТС'!$A:$FD,126,0)</f>
        <v>0</v>
      </c>
      <c r="BH190" s="19">
        <f>VLOOKUP($A:$A,'[3]данные ру ТС'!$A:$FD,127,0)</f>
        <v>0</v>
      </c>
      <c r="BI190" s="19">
        <f>VLOOKUP($A:$A,'[3]данные ру ТС'!$A:$FD,128,0)</f>
        <v>0</v>
      </c>
      <c r="BJ190" s="19">
        <f>VLOOKUP($A:$A,'[3]данные ру ТС'!$A:$FD,129,0)</f>
        <v>0</v>
      </c>
      <c r="BK190" s="19">
        <f>VLOOKUP($A:$A,'[3]данные ру ТС'!$A:$FD,142,0)</f>
        <v>0</v>
      </c>
      <c r="BL190" s="19">
        <f>VLOOKUP($A:$A,'[3]данные ру ТС'!$A:$FD,155,0)</f>
        <v>0</v>
      </c>
      <c r="BM190" s="19">
        <f>VLOOKUP($A:$A,'[3]данные ру ТС'!$A:$FW,168,0)</f>
        <v>0</v>
      </c>
      <c r="BN190" s="19">
        <f>Таблица2[[#This Row],[ЛТС 2022 (факт)]]+Таблица2[[#This Row],[ПТС 2022 (факт)]]+Таблица2[[#This Row],[ГТС 2022 (факт)]]</f>
        <v>0</v>
      </c>
      <c r="BO190" s="20">
        <f>VLOOKUP($A:$A,'[3]данные ру ФЛ'!$A:$DL,27,0)</f>
        <v>0</v>
      </c>
      <c r="BP190" s="20">
        <f>VLOOKUP($A:$A,'[3]данные ру ФЛ'!$A:$DL,40,0)</f>
        <v>0</v>
      </c>
      <c r="BQ190" s="20">
        <f>VLOOKUP($A:$A,'[3]данные ру ФЛ'!$A:$DL,53,0)</f>
        <v>0</v>
      </c>
      <c r="BR190" s="20">
        <f>VLOOKUP($A:$A,'[3]данные ру ФЛ'!$A:$DL,74,0)</f>
        <v>0</v>
      </c>
      <c r="BS190" s="20">
        <f>VLOOKUP($A:$A,'[3]данные ру ФЛ'!$A:$DL,95,0)</f>
        <v>0</v>
      </c>
      <c r="BT190" s="20">
        <f>VLOOKUP($A:$A,'[3]данные ру ФЛ'!$A:$DL,116,0)</f>
        <v>0</v>
      </c>
      <c r="BU190" s="21">
        <f>VLOOKUP($A:$A,'[3]данные ру Грузы'!$A:$CR,31,0)</f>
        <v>0</v>
      </c>
      <c r="BV190" s="21">
        <f>VLOOKUP($A:$A,'[3]данные ру Грузы'!$A:$CR,44,0)</f>
        <v>0</v>
      </c>
      <c r="BW190" s="21">
        <f>VLOOKUP($A:$A,'[3]данные ру Грузы'!$A:$CR,57,0)</f>
        <v>0</v>
      </c>
      <c r="BX190" s="21">
        <f>VLOOKUP($A:$A,'[3]данные ру Грузы'!$A:$CR,70,0)</f>
        <v>0</v>
      </c>
      <c r="BY190" s="21">
        <f>VLOOKUP($A:$A,'[3]данные ру Грузы'!$A:$CR,83,0)</f>
        <v>0</v>
      </c>
      <c r="BZ190" s="21">
        <f>VLOOKUP($A:$A,'[3]данные ру Грузы'!$A:$CR,96,0)</f>
        <v>0</v>
      </c>
      <c r="CA190" s="22" t="str">
        <f>VLOOKUP(A:A,[2]Данные_УА!$A:$BO,60,0)</f>
        <v>нет</v>
      </c>
      <c r="CB190" s="23" t="str">
        <f>VLOOKUP(A:A,[2]Данные_УА!$A:$BO,61,0)</f>
        <v>нет</v>
      </c>
      <c r="CC190" s="23" t="str">
        <f>VLOOKUP(A:A,[2]Данные_УА!$A:$BO,62,0)</f>
        <v>нет</v>
      </c>
      <c r="CD190" s="23" t="str">
        <f>VLOOKUP(A:A,[2]Данные_УА!$A:$BO,63,0)</f>
        <v>нет</v>
      </c>
      <c r="CE190" s="23" t="str">
        <f>VLOOKUP(A:A,[2]Данные_УА!$A:$BO,64,0)</f>
        <v>нет</v>
      </c>
      <c r="CF190" s="23" t="str">
        <f>VLOOKUP(A:A,[2]Данные_УА!$A:$BO,65,0)</f>
        <v>нет</v>
      </c>
    </row>
    <row r="191" spans="1:84" s="12" customFormat="1" ht="11.25" x14ac:dyDescent="0.2">
      <c r="A191" s="12" t="s">
        <v>347</v>
      </c>
      <c r="B191" s="12" t="str">
        <f>VLOOKUP(A:A,[1]Перечень_ПП!$A:$X,3,0)</f>
        <v>Читинский</v>
      </c>
      <c r="C191" s="13" t="str">
        <f>VLOOKUP(A:A,[1]Перечень_ПП!$A:$X,4,0)</f>
        <v>АПП</v>
      </c>
      <c r="D191" s="13" t="str">
        <f>VLOOKUP(A:A,[1]Перечень_ПП!$A:$X,5,0)</f>
        <v>ДАПП</v>
      </c>
      <c r="E191" s="12" t="str">
        <f>VLOOKUP(A:A,[1]Перечень_ПП!$A:$X,6,0)</f>
        <v>Верхний Ульхун</v>
      </c>
      <c r="F191" s="12" t="str">
        <f>VLOOKUP(A:A,[1]Перечень_ПП!$A:$X,23,0)</f>
        <v>установлен</v>
      </c>
      <c r="G191" s="13" t="str">
        <f>VLOOKUP(A:A,[1]Перечень_ПП!$A:$X,21,0)</f>
        <v>да</v>
      </c>
      <c r="H191" s="13" t="s">
        <v>523</v>
      </c>
      <c r="I191" s="14" t="str">
        <f>VLOOKUP(A:A,[1]Перечень_ПП!$A:$X,22,0)</f>
        <v>функционирует</v>
      </c>
      <c r="J191" s="15" t="str">
        <f>VLOOKUP(A:A,[2]Данные_УА!$A:$BF,24,0)</f>
        <v>с 10.30 до 17.30; технологический перерыв: с 13.30 до 14.00; выходной: суббота, воскресенье и дни государственных праздников в соответствии с Постановлением Правительства Российской Федерации</v>
      </c>
      <c r="K191" s="13" t="str">
        <f>VLOOKUP(A:A,[1]Перечень_ПП!$A:$X,7,0)</f>
        <v>автомобильный</v>
      </c>
      <c r="L191" s="13" t="str">
        <f>VLOOKUP(A:A,[1]Перечень_ПП!$A:$X,8,0)</f>
        <v>не определен</v>
      </c>
      <c r="M191" s="13" t="str">
        <f>VLOOKUP(A:A,[1]Перечень_ПП!$A:$X,9,0)</f>
        <v>грузо-пассажирский</v>
      </c>
      <c r="N191" s="13" t="str">
        <f>VLOOKUP(A:A,[1]Перечень_ПП!$A:$X,10,0)</f>
        <v>постоянный</v>
      </c>
      <c r="O191" s="13" t="str">
        <f>VLOOKUP(A:A,[1]Перечень_ПП!$A:$X,11,0)</f>
        <v>двусторонний</v>
      </c>
      <c r="P191" s="13" t="str">
        <f>VLOOKUP(A:A,[1]Перечень_ПП!$A:$X,12,0)</f>
        <v>не определен</v>
      </c>
      <c r="Q191" s="13" t="str">
        <f>VLOOKUP(A:A,[1]Перечень_ПП!$A:$X,13,0)</f>
        <v>нет</v>
      </c>
      <c r="R191" s="13" t="str">
        <f>VLOOKUP(A:A,[1]Перечень_ПП!$A:$X,14,0)</f>
        <v>нет</v>
      </c>
      <c r="S191" s="13" t="str">
        <f>VLOOKUP(A:A,[1]Перечень_ПП!$A:$X,15,0)</f>
        <v>нет</v>
      </c>
      <c r="T191" s="13" t="str">
        <f>VLOOKUP(A:A,[1]Перечень_ПП!$A:$X,16,0)</f>
        <v>Монголия</v>
      </c>
      <c r="U191" s="12" t="str">
        <f>VLOOKUP(A:A,[1]Перечень_ПП!$A:$X,17,0)</f>
        <v>Ульхун</v>
      </c>
      <c r="V191" s="13" t="str">
        <f>VLOOKUP(A:A,[1]Перечень_ПП!$A:$X,18,0)</f>
        <v>ДФО</v>
      </c>
      <c r="W191" s="12" t="str">
        <f>VLOOKUP(A:A,[1]Перечень_ПП!$A:$X,19,0)</f>
        <v>Забайкальский край</v>
      </c>
      <c r="X191" s="14" t="str">
        <f>VLOOKUP(A:A,[1]Перечень_ПП!$A:$X,20,0)</f>
        <v>Кыринский район, Забайкальского края, 296+120 км. автомобильной дороги Дарасун - Государственная граница МНР (76ОП РЗ 76А-005)</v>
      </c>
      <c r="Y191" s="14" t="str">
        <f>VLOOKUP(A:A,[2]ДОРОГИ!$A:$BX,24,0)</f>
        <v>региональная</v>
      </c>
      <c r="Z191" s="14" t="str">
        <f>VLOOKUP(A:A,[2]ДОРОГИ!$A:$BX,25,0)</f>
        <v>76А-005, Дарасун – Госграница МНР</v>
      </c>
      <c r="AA191" s="16" t="str">
        <f>VLOOKUP($A:$A,'[3]данные ру Грузы'!$A:$CC,10,0)</f>
        <v>Группа В</v>
      </c>
      <c r="AB191" s="16">
        <f>VLOOKUP($A:$A,'[3]данные ру Грузы'!$A:$CC,11,0)</f>
        <v>82</v>
      </c>
      <c r="AC191" s="16" t="str">
        <f>VLOOKUP($A:$A,'[3]данные ру Грузы'!$A:$CC,13,0)</f>
        <v>РМК</v>
      </c>
      <c r="AD191" s="16" t="str">
        <f>VLOOKUP($A:$A,'[3]данные ру Грузы'!$A:$CC,12,0)</f>
        <v>Восток</v>
      </c>
      <c r="AE191" s="16">
        <f>VLOOKUP(A:A,[2]Данные_УА!$A:$BF,37,0)</f>
        <v>0</v>
      </c>
      <c r="AF191" s="16">
        <f>VLOOKUP(A:A,[2]Данные_УА!$A:$BF,41,0)</f>
        <v>0</v>
      </c>
      <c r="AG191" s="16">
        <f>VLOOKUP(A:A,[2]Данные_УА!$A:$BF,45,0)</f>
        <v>0</v>
      </c>
      <c r="AH191" s="16">
        <f>VLOOKUP(A:A,[2]Данные_УА!$A:$BF,49,0)</f>
        <v>0</v>
      </c>
      <c r="AI191" s="16">
        <f>VLOOKUP(A:A,[2]Данные_УА!$A:$BF,53,0)</f>
        <v>0</v>
      </c>
      <c r="AJ191" s="16">
        <f>VLOOKUP(A:A,[2]Данные_УА!$A:$BF,57,0)</f>
        <v>0</v>
      </c>
      <c r="AK191" s="17">
        <f>VLOOKUP(A:A,[2]Данные_УА!$A:$BF,38,0)</f>
        <v>0</v>
      </c>
      <c r="AL191" s="17">
        <f>VLOOKUP(A:A,[2]Данные_УА!$A:$BF,42,0)</f>
        <v>0</v>
      </c>
      <c r="AM191" s="17">
        <f>VLOOKUP(A:A,[2]Данные_УА!$A:$BF,46,0)</f>
        <v>0</v>
      </c>
      <c r="AN191" s="17">
        <f>VLOOKUP(A:A,[2]Данные_УА!$A:$BF,50,0)</f>
        <v>0</v>
      </c>
      <c r="AO191" s="17">
        <f>VLOOKUP(A:A,[2]Данные_УА!$A:$BF,54,0)</f>
        <v>0</v>
      </c>
      <c r="AP191" s="18">
        <f>VLOOKUP(A:A,[2]Данные_УА!$A:$BF,58,0)</f>
        <v>0</v>
      </c>
      <c r="AQ191" s="19">
        <f>VLOOKUP($A:$A,'[3]данные ру ТС'!$A:$CZ,22,0)</f>
        <v>7</v>
      </c>
      <c r="AR191" s="19">
        <f>VLOOKUP($A:$A,'[3]данные ру ТС'!$A:$CZ,27,0)</f>
        <v>31</v>
      </c>
      <c r="AS191" s="19">
        <f>VLOOKUP($A:$A,'[3]данные ру ТС'!$A:$CZ,32,0)</f>
        <v>874</v>
      </c>
      <c r="AT191" s="19">
        <f>VLOOKUP($A:$A,'[3]данные ру ТС'!$A:$CZ,33,0)</f>
        <v>912</v>
      </c>
      <c r="AU191" s="19">
        <f>VLOOKUP($A:$A,'[3]данные ру ТС'!$A:$CZ,38,0)</f>
        <v>14</v>
      </c>
      <c r="AV191" s="19">
        <f>VLOOKUP($A:$A,'[3]данные ру ТС'!$A:$CZ,43,0)</f>
        <v>48</v>
      </c>
      <c r="AW191" s="19">
        <f>VLOOKUP($A:$A,'[3]данные ру ТС'!$A:$CZ,48,0)</f>
        <v>919</v>
      </c>
      <c r="AX191" s="19">
        <f>VLOOKUP($A:$A,'[3]данные ру ТС'!$A:$CZ,49,0)</f>
        <v>981</v>
      </c>
      <c r="AY191" s="19">
        <f>VLOOKUP($A:$A,'[3]данные ру ТС'!$A:$CZ,54,0)</f>
        <v>13</v>
      </c>
      <c r="AZ191" s="19">
        <f>VLOOKUP($A:$A,'[3]данные ру ТС'!$A:$CZ,59,0)</f>
        <v>52</v>
      </c>
      <c r="BA191" s="19">
        <f>VLOOKUP($A:$A,'[3]данные ру ТС'!$A:$CZ,64,0)</f>
        <v>945</v>
      </c>
      <c r="BB191" s="19">
        <f>VLOOKUP($A:$A,'[3]данные ру ТС'!$A:$CZ,65,0)</f>
        <v>1010</v>
      </c>
      <c r="BC191" s="19">
        <f>VLOOKUP($A:$A,'[3]данные ру ТС'!$A:$CZ,78,0)</f>
        <v>2</v>
      </c>
      <c r="BD191" s="19">
        <f>VLOOKUP($A:$A,'[3]данные ру ТС'!$A:$CZ,83,0)</f>
        <v>5</v>
      </c>
      <c r="BE191" s="19">
        <f>VLOOKUP($A:$A,'[3]данные ру ТС'!$A:$CZ,88,0)</f>
        <v>98</v>
      </c>
      <c r="BF191" s="19">
        <f>VLOOKUP($A:$A,'[3]данные ру ТС'!$A:$CZ,89,0)</f>
        <v>105</v>
      </c>
      <c r="BG191" s="19">
        <f>VLOOKUP($A:$A,'[3]данные ру ТС'!$A:$FD,126,0)</f>
        <v>0</v>
      </c>
      <c r="BH191" s="19">
        <f>VLOOKUP($A:$A,'[3]данные ру ТС'!$A:$FD,127,0)</f>
        <v>0</v>
      </c>
      <c r="BI191" s="19">
        <f>VLOOKUP($A:$A,'[3]данные ру ТС'!$A:$FD,128,0)</f>
        <v>0</v>
      </c>
      <c r="BJ191" s="19">
        <f>VLOOKUP($A:$A,'[3]данные ру ТС'!$A:$FD,129,0)</f>
        <v>0</v>
      </c>
      <c r="BK191" s="19">
        <f>VLOOKUP($A:$A,'[3]данные ру ТС'!$A:$FD,142,0)</f>
        <v>4</v>
      </c>
      <c r="BL191" s="19">
        <f>VLOOKUP($A:$A,'[3]данные ру ТС'!$A:$FD,155,0)</f>
        <v>19</v>
      </c>
      <c r="BM191" s="19">
        <f>VLOOKUP($A:$A,'[3]данные ру ТС'!$A:$FW,168,0)</f>
        <v>738</v>
      </c>
      <c r="BN191" s="19">
        <f>Таблица2[[#This Row],[ЛТС 2022 (факт)]]+Таблица2[[#This Row],[ПТС 2022 (факт)]]+Таблица2[[#This Row],[ГТС 2022 (факт)]]</f>
        <v>761</v>
      </c>
      <c r="BO191" s="20">
        <f>VLOOKUP($A:$A,'[3]данные ру ФЛ'!$A:$DL,27,0)</f>
        <v>3791</v>
      </c>
      <c r="BP191" s="20">
        <f>VLOOKUP($A:$A,'[3]данные ру ФЛ'!$A:$DL,40,0)</f>
        <v>4322</v>
      </c>
      <c r="BQ191" s="20">
        <f>VLOOKUP($A:$A,'[3]данные ру ФЛ'!$A:$DL,53,0)</f>
        <v>4409</v>
      </c>
      <c r="BR191" s="20">
        <f>VLOOKUP($A:$A,'[3]данные ру ФЛ'!$A:$DL,74,0)</f>
        <v>404</v>
      </c>
      <c r="BS191" s="20">
        <f>VLOOKUP($A:$A,'[3]данные ру ФЛ'!$A:$DL,95,0)</f>
        <v>0</v>
      </c>
      <c r="BT191" s="20">
        <f>VLOOKUP($A:$A,'[3]данные ру ФЛ'!$A:$DL,116,0)</f>
        <v>2812</v>
      </c>
      <c r="BU191" s="21">
        <f>VLOOKUP($A:$A,'[3]данные ру Грузы'!$A:$CR,31,0)</f>
        <v>16.11</v>
      </c>
      <c r="BV191" s="21">
        <f>VLOOKUP($A:$A,'[3]данные ру Грузы'!$A:$CR,44,0)</f>
        <v>20.84</v>
      </c>
      <c r="BW191" s="21">
        <f>VLOOKUP($A:$A,'[3]данные ру Грузы'!$A:$CR,57,0)</f>
        <v>15.7</v>
      </c>
      <c r="BX191" s="21">
        <f>VLOOKUP($A:$A,'[3]данные ру Грузы'!$A:$CR,70,0)</f>
        <v>0.86</v>
      </c>
      <c r="BY191" s="21">
        <f>VLOOKUP($A:$A,'[3]данные ру Грузы'!$A:$CR,83,0)</f>
        <v>0</v>
      </c>
      <c r="BZ191" s="21">
        <f>VLOOKUP($A:$A,'[3]данные ру Грузы'!$A:$CR,96,0)</f>
        <v>6.68</v>
      </c>
      <c r="CA191" s="22" t="str">
        <f>VLOOKUP(A:A,[2]Данные_УА!$A:$BO,60,0)</f>
        <v>да</v>
      </c>
      <c r="CB191" s="23" t="str">
        <f>VLOOKUP(A:A,[2]Данные_УА!$A:$BO,61,0)</f>
        <v>да</v>
      </c>
      <c r="CC191" s="23" t="str">
        <f>VLOOKUP(A:A,[2]Данные_УА!$A:$BO,62,0)</f>
        <v>да</v>
      </c>
      <c r="CD191" s="23" t="str">
        <f>VLOOKUP(A:A,[2]Данные_УА!$A:$BO,63,0)</f>
        <v>да</v>
      </c>
      <c r="CE191" s="23" t="str">
        <f>VLOOKUP(A:A,[2]Данные_УА!$A:$BO,64,0)</f>
        <v>да</v>
      </c>
      <c r="CF191" s="23" t="str">
        <f>VLOOKUP(A:A,[2]Данные_УА!$A:$BO,65,0)</f>
        <v>нет</v>
      </c>
    </row>
    <row r="192" spans="1:84" s="12" customFormat="1" ht="11.25" x14ac:dyDescent="0.2">
      <c r="A192" s="12" t="s">
        <v>112</v>
      </c>
      <c r="B192" s="12" t="str">
        <f>VLOOKUP(A:A,[1]Перечень_ПП!$A:$X,3,0)</f>
        <v>Калининградский</v>
      </c>
      <c r="C192" s="13" t="str">
        <f>VLOOKUP(A:A,[1]Перечень_ПП!$A:$X,4,0)</f>
        <v>АПП</v>
      </c>
      <c r="D192" s="13" t="str">
        <f>VLOOKUP(A:A,[1]Перечень_ПП!$A:$X,5,0)</f>
        <v>МАПП</v>
      </c>
      <c r="E192" s="12" t="str">
        <f>VLOOKUP(A:A,[1]Перечень_ПП!$A:$X,6,0)</f>
        <v>Морское</v>
      </c>
      <c r="F192" s="12" t="str">
        <f>VLOOKUP(A:A,[1]Перечень_ПП!$A:$X,23,0)</f>
        <v>установлен</v>
      </c>
      <c r="G192" s="13" t="str">
        <f>VLOOKUP(A:A,[1]Перечень_ПП!$A:$X,21,0)</f>
        <v>да</v>
      </c>
      <c r="H192" s="13" t="s">
        <v>524</v>
      </c>
      <c r="I192" s="14" t="str">
        <f>VLOOKUP(A:A,[1]Перечень_ПП!$A:$X,22,0)</f>
        <v>функционирует</v>
      </c>
      <c r="J192" s="15" t="str">
        <f>VLOOKUP(A:A,[2]Данные_УА!$A:$BF,24,0)</f>
        <v>круглосуточно</v>
      </c>
      <c r="K192" s="13" t="str">
        <f>VLOOKUP(A:A,[1]Перечень_ПП!$A:$X,7,0)</f>
        <v>автомобильный</v>
      </c>
      <c r="L192" s="13" t="str">
        <f>VLOOKUP(A:A,[1]Перечень_ПП!$A:$X,8,0)</f>
        <v>не определен</v>
      </c>
      <c r="M192" s="13" t="str">
        <f>VLOOKUP(A:A,[1]Перечень_ПП!$A:$X,9,0)</f>
        <v>грузо-пассажирский</v>
      </c>
      <c r="N192" s="13" t="str">
        <f>VLOOKUP(A:A,[1]Перечень_ПП!$A:$X,10,0)</f>
        <v>постоянный</v>
      </c>
      <c r="O192" s="13" t="str">
        <f>VLOOKUP(A:A,[1]Перечень_ПП!$A:$X,11,0)</f>
        <v>многосторонний</v>
      </c>
      <c r="P192" s="13" t="str">
        <f>VLOOKUP(A:A,[1]Перечень_ПП!$A:$X,12,0)</f>
        <v>не определен</v>
      </c>
      <c r="Q192" s="13" t="str">
        <f>VLOOKUP(A:A,[1]Перечень_ПП!$A:$X,13,0)</f>
        <v>нет</v>
      </c>
      <c r="R192" s="13" t="str">
        <f>VLOOKUP(A:A,[1]Перечень_ПП!$A:$X,14,0)</f>
        <v>нет</v>
      </c>
      <c r="S192" s="13" t="str">
        <f>VLOOKUP(A:A,[1]Перечень_ПП!$A:$X,15,0)</f>
        <v>нет</v>
      </c>
      <c r="T192" s="13" t="str">
        <f>VLOOKUP(A:A,[1]Перечень_ПП!$A:$X,16,0)</f>
        <v>Литовская Республика</v>
      </c>
      <c r="U192" s="12" t="str">
        <f>VLOOKUP(A:A,[1]Перечень_ПП!$A:$X,17,0)</f>
        <v>Нида</v>
      </c>
      <c r="V192" s="13" t="str">
        <f>VLOOKUP(A:A,[1]Перечень_ПП!$A:$X,18,0)</f>
        <v>СЗФО</v>
      </c>
      <c r="W192" s="12" t="str">
        <f>VLOOKUP(A:A,[1]Перечень_ПП!$A:$X,19,0)</f>
        <v>Калининградская область</v>
      </c>
      <c r="X192" s="14" t="str">
        <f>VLOOKUP(A:A,[1]Перечень_ПП!$A:$X,20,0)</f>
        <v>238535, Калиниградская обл., Зеленоградский р-он, поселок Морское, автомобильная  дорога Зеленоградск – Морское км 49, 8</v>
      </c>
      <c r="Y192" s="14" t="str">
        <f>VLOOKUP(A:A,[2]ДОРОГИ!$A:$BX,24,0)</f>
        <v>региональная</v>
      </c>
      <c r="Z192" s="14" t="str">
        <f>VLOOKUP(A:A,[2]ДОРОГИ!$A:$BX,25,0)</f>
        <v>27 ОП РЗ 27А-076  Зеленоградск - Морское 0-48,5-</v>
      </c>
      <c r="AA192" s="16" t="str">
        <f>VLOOKUP($A:$A,'[3]данные ру Грузы'!$A:$CC,10,0)</f>
        <v>Группа В</v>
      </c>
      <c r="AB192" s="16">
        <f>VLOOKUP($A:$A,'[3]данные ру Грузы'!$A:$CC,11,0)</f>
        <v>167</v>
      </c>
      <c r="AC192" s="16" t="str">
        <f>VLOOKUP($A:$A,'[3]данные ру Грузы'!$A:$CC,13,0)</f>
        <v>Сухопутный</v>
      </c>
      <c r="AD192" s="16" t="str">
        <f>VLOOKUP($A:$A,'[3]данные ру Грузы'!$A:$CC,12,0)</f>
        <v>Западный</v>
      </c>
      <c r="AE192" s="16">
        <f>VLOOKUP(A:A,[2]Данные_УА!$A:$BF,37,0)</f>
        <v>20</v>
      </c>
      <c r="AF192" s="16">
        <f>VLOOKUP(A:A,[2]Данные_УА!$A:$BF,41,0)</f>
        <v>20</v>
      </c>
      <c r="AG192" s="16">
        <f>VLOOKUP(A:A,[2]Данные_УА!$A:$BF,45,0)</f>
        <v>160</v>
      </c>
      <c r="AH192" s="16">
        <f>VLOOKUP(A:A,[2]Данные_УА!$A:$BF,49,0)</f>
        <v>200</v>
      </c>
      <c r="AI192" s="16">
        <f>VLOOKUP(A:A,[2]Данные_УА!$A:$BF,53,0)</f>
        <v>200</v>
      </c>
      <c r="AJ192" s="16">
        <f>VLOOKUP(A:A,[2]Данные_УА!$A:$BF,57,0)</f>
        <v>0</v>
      </c>
      <c r="AK192" s="17">
        <f>VLOOKUP(A:A,[2]Данные_УА!$A:$BF,38,0)</f>
        <v>7300</v>
      </c>
      <c r="AL192" s="17">
        <f>VLOOKUP(A:A,[2]Данные_УА!$A:$BF,42,0)</f>
        <v>7300</v>
      </c>
      <c r="AM192" s="17">
        <f>VLOOKUP(A:A,[2]Данные_УА!$A:$BF,46,0)</f>
        <v>58400</v>
      </c>
      <c r="AN192" s="17">
        <f>VLOOKUP(A:A,[2]Данные_УА!$A:$BF,50,0)</f>
        <v>73000</v>
      </c>
      <c r="AO192" s="17">
        <f>VLOOKUP(A:A,[2]Данные_УА!$A:$BF,54,0)</f>
        <v>73000</v>
      </c>
      <c r="AP192" s="18">
        <f>VLOOKUP(A:A,[2]Данные_УА!$A:$BF,58,0)</f>
        <v>0</v>
      </c>
      <c r="AQ192" s="19">
        <f>VLOOKUP($A:$A,'[3]данные ру ТС'!$A:$CZ,22,0)</f>
        <v>1</v>
      </c>
      <c r="AR192" s="19">
        <f>VLOOKUP($A:$A,'[3]данные ру ТС'!$A:$CZ,27,0)</f>
        <v>2708</v>
      </c>
      <c r="AS192" s="19">
        <f>VLOOKUP($A:$A,'[3]данные ру ТС'!$A:$CZ,32,0)</f>
        <v>83087</v>
      </c>
      <c r="AT192" s="19">
        <f>VLOOKUP($A:$A,'[3]данные ру ТС'!$A:$CZ,33,0)</f>
        <v>85796</v>
      </c>
      <c r="AU192" s="19">
        <f>VLOOKUP($A:$A,'[3]данные ру ТС'!$A:$CZ,38,0)</f>
        <v>20</v>
      </c>
      <c r="AV192" s="19">
        <f>VLOOKUP($A:$A,'[3]данные ру ТС'!$A:$CZ,43,0)</f>
        <v>2766</v>
      </c>
      <c r="AW192" s="19">
        <f>VLOOKUP($A:$A,'[3]данные ру ТС'!$A:$CZ,48,0)</f>
        <v>86516</v>
      </c>
      <c r="AX192" s="19">
        <f>VLOOKUP($A:$A,'[3]данные ру ТС'!$A:$CZ,49,0)</f>
        <v>89302</v>
      </c>
      <c r="AY192" s="19">
        <f>VLOOKUP($A:$A,'[3]данные ру ТС'!$A:$CZ,54,0)</f>
        <v>5</v>
      </c>
      <c r="AZ192" s="19">
        <f>VLOOKUP($A:$A,'[3]данные ру ТС'!$A:$CZ,59,0)</f>
        <v>2918</v>
      </c>
      <c r="BA192" s="19">
        <f>VLOOKUP($A:$A,'[3]данные ру ТС'!$A:$CZ,64,0)</f>
        <v>95587</v>
      </c>
      <c r="BB192" s="19">
        <f>VLOOKUP($A:$A,'[3]данные ру ТС'!$A:$CZ,65,0)</f>
        <v>98510</v>
      </c>
      <c r="BC192" s="19">
        <f>VLOOKUP($A:$A,'[3]данные ру ТС'!$A:$CZ,78,0)</f>
        <v>0</v>
      </c>
      <c r="BD192" s="19">
        <f>VLOOKUP($A:$A,'[3]данные ру ТС'!$A:$CZ,83,0)</f>
        <v>509</v>
      </c>
      <c r="BE192" s="19">
        <f>VLOOKUP($A:$A,'[3]данные ру ТС'!$A:$CZ,88,0)</f>
        <v>14387</v>
      </c>
      <c r="BF192" s="19">
        <f>VLOOKUP($A:$A,'[3]данные ру ТС'!$A:$CZ,89,0)</f>
        <v>14896</v>
      </c>
      <c r="BG192" s="19">
        <f>VLOOKUP($A:$A,'[3]данные ру ТС'!$A:$FD,126,0)</f>
        <v>0</v>
      </c>
      <c r="BH192" s="19">
        <f>VLOOKUP($A:$A,'[3]данные ру ТС'!$A:$FD,127,0)</f>
        <v>0</v>
      </c>
      <c r="BI192" s="19">
        <f>VLOOKUP($A:$A,'[3]данные ру ТС'!$A:$FD,128,0)</f>
        <v>0</v>
      </c>
      <c r="BJ192" s="19">
        <f>VLOOKUP($A:$A,'[3]данные ру ТС'!$A:$FD,129,0)</f>
        <v>0</v>
      </c>
      <c r="BK192" s="19">
        <f>VLOOKUP($A:$A,'[3]данные ру ТС'!$A:$FD,142,0)</f>
        <v>0</v>
      </c>
      <c r="BL192" s="19">
        <f>VLOOKUP($A:$A,'[3]данные ру ТС'!$A:$FD,155,0)</f>
        <v>0</v>
      </c>
      <c r="BM192" s="19">
        <f>VLOOKUP($A:$A,'[3]данные ру ТС'!$A:$FW,168,0)</f>
        <v>0</v>
      </c>
      <c r="BN192" s="19">
        <f>Таблица2[[#This Row],[ЛТС 2022 (факт)]]+Таблица2[[#This Row],[ПТС 2022 (факт)]]+Таблица2[[#This Row],[ГТС 2022 (факт)]]</f>
        <v>0</v>
      </c>
      <c r="BO192" s="20">
        <f>VLOOKUP($A:$A,'[3]данные ру ФЛ'!$A:$DL,27,0)</f>
        <v>229455</v>
      </c>
      <c r="BP192" s="20">
        <f>VLOOKUP($A:$A,'[3]данные ру ФЛ'!$A:$DL,40,0)</f>
        <v>244578</v>
      </c>
      <c r="BQ192" s="20">
        <f>VLOOKUP($A:$A,'[3]данные ру ФЛ'!$A:$DL,53,0)</f>
        <v>282790</v>
      </c>
      <c r="BR192" s="20">
        <f>VLOOKUP($A:$A,'[3]данные ру ФЛ'!$A:$DL,74,0)</f>
        <v>41666</v>
      </c>
      <c r="BS192" s="20">
        <f>VLOOKUP($A:$A,'[3]данные ру ФЛ'!$A:$DL,95,0)</f>
        <v>0</v>
      </c>
      <c r="BT192" s="20">
        <f>VLOOKUP($A:$A,'[3]данные ру ФЛ'!$A:$DL,116,0)</f>
        <v>0</v>
      </c>
      <c r="BU192" s="21">
        <f>VLOOKUP($A:$A,'[3]данные ру Грузы'!$A:$CR,31,0)</f>
        <v>41.502000000000002</v>
      </c>
      <c r="BV192" s="21">
        <f>VLOOKUP($A:$A,'[3]данные ру Грузы'!$A:$CR,44,0)</f>
        <v>171.33628200000001</v>
      </c>
      <c r="BW192" s="21">
        <f>VLOOKUP($A:$A,'[3]данные ру Грузы'!$A:$CR,57,0)</f>
        <v>133.26572800000002</v>
      </c>
      <c r="BX192" s="21">
        <f>VLOOKUP($A:$A,'[3]данные ру Грузы'!$A:$CR,70,0)</f>
        <v>7.9371999999999998</v>
      </c>
      <c r="BY192" s="21">
        <f>VLOOKUP($A:$A,'[3]данные ру Грузы'!$A:$CR,83,0)</f>
        <v>0</v>
      </c>
      <c r="BZ192" s="21">
        <f>VLOOKUP($A:$A,'[3]данные ру Грузы'!$A:$CR,96,0)</f>
        <v>0</v>
      </c>
      <c r="CA192" s="22" t="str">
        <f>VLOOKUP(A:A,[2]Данные_УА!$A:$BO,60,0)</f>
        <v>да</v>
      </c>
      <c r="CB192" s="23" t="str">
        <f>VLOOKUP(A:A,[2]Данные_УА!$A:$BO,61,0)</f>
        <v>да</v>
      </c>
      <c r="CC192" s="23" t="str">
        <f>VLOOKUP(A:A,[2]Данные_УА!$A:$BO,62,0)</f>
        <v>да</v>
      </c>
      <c r="CD192" s="23" t="str">
        <f>VLOOKUP(A:A,[2]Данные_УА!$A:$BO,63,0)</f>
        <v>да</v>
      </c>
      <c r="CE192" s="23" t="str">
        <f>VLOOKUP(A:A,[2]Данные_УА!$A:$BO,64,0)</f>
        <v>да</v>
      </c>
      <c r="CF192" s="23" t="str">
        <f>VLOOKUP(A:A,[2]Данные_УА!$A:$BO,65,0)</f>
        <v>да</v>
      </c>
    </row>
    <row r="193" spans="1:84" s="12" customFormat="1" ht="11.25" x14ac:dyDescent="0.2">
      <c r="A193" s="12" t="s">
        <v>68</v>
      </c>
      <c r="B193" s="12" t="str">
        <f>VLOOKUP(A:A,[1]Перечень_ПП!$A:$X,3,0)</f>
        <v>Владивостокский</v>
      </c>
      <c r="C193" s="13" t="str">
        <f>VLOOKUP(A:A,[1]Перечень_ПП!$A:$X,4,0)</f>
        <v>МПП</v>
      </c>
      <c r="D193" s="13" t="str">
        <f>VLOOKUP(A:A,[1]Перечень_ПП!$A:$X,5,0)</f>
        <v>МПП</v>
      </c>
      <c r="E193" s="12" t="str">
        <f>VLOOKUP(A:A,[1]Перечень_ПП!$A:$X,6,0)</f>
        <v>Москальво</v>
      </c>
      <c r="F193" s="12" t="str">
        <f>VLOOKUP(A:A,[1]Перечень_ПП!$A:$X,23,0)</f>
        <v>установлен</v>
      </c>
      <c r="G193" s="13" t="str">
        <f>VLOOKUP(A:A,[1]Перечень_ПП!$A:$X,21,0)</f>
        <v>да</v>
      </c>
      <c r="H193" s="13" t="s">
        <v>524</v>
      </c>
      <c r="I193" s="14" t="str">
        <f>VLOOKUP(A:A,[1]Перечень_ПП!$A:$X,22,0)</f>
        <v>функционирует</v>
      </c>
      <c r="J193" s="15" t="str">
        <f>VLOOKUP(A:A,[2]Данные_УА!$A:$BF,24,0)</f>
        <v>ежедневно с 9.00 до 18.00, перерыв с 13.00 до 14.00 в навигационный период</v>
      </c>
      <c r="K193" s="13" t="str">
        <f>VLOOKUP(A:A,[1]Перечень_ПП!$A:$X,7,0)</f>
        <v>морской</v>
      </c>
      <c r="L193" s="13" t="str">
        <f>VLOOKUP(A:A,[1]Перечень_ПП!$A:$X,8,0)</f>
        <v>не определен</v>
      </c>
      <c r="M193" s="13" t="str">
        <f>VLOOKUP(A:A,[1]Перечень_ПП!$A:$X,9,0)</f>
        <v>грузо-пассажирский</v>
      </c>
      <c r="N193" s="13" t="str">
        <f>VLOOKUP(A:A,[1]Перечень_ПП!$A:$X,10,0)</f>
        <v>сезонный</v>
      </c>
      <c r="O193" s="13" t="str">
        <f>VLOOKUP(A:A,[1]Перечень_ПП!$A:$X,11,0)</f>
        <v>многосторонний</v>
      </c>
      <c r="P193" s="13" t="str">
        <f>VLOOKUP(A:A,[1]Перечень_ПП!$A:$X,12,0)</f>
        <v>не определен</v>
      </c>
      <c r="Q193" s="13" t="str">
        <f>VLOOKUP(A:A,[1]Перечень_ПП!$A:$X,13,0)</f>
        <v>нет</v>
      </c>
      <c r="R193" s="13" t="str">
        <f>VLOOKUP(A:A,[1]Перечень_ПП!$A:$X,14,0)</f>
        <v>да</v>
      </c>
      <c r="S193" s="13" t="str">
        <f>VLOOKUP(A:A,[1]Перечень_ПП!$A:$X,15,0)</f>
        <v>нет</v>
      </c>
      <c r="T193" s="13" t="str">
        <f>VLOOKUP(A:A,[1]Перечень_ПП!$A:$X,16,0)</f>
        <v>не применимо</v>
      </c>
      <c r="U193" s="12" t="str">
        <f>VLOOKUP(A:A,[1]Перечень_ПП!$A:$X,17,0)</f>
        <v>не применимо</v>
      </c>
      <c r="V193" s="13" t="str">
        <f>VLOOKUP(A:A,[1]Перечень_ПП!$A:$X,18,0)</f>
        <v>ДФО</v>
      </c>
      <c r="W193" s="12" t="str">
        <f>VLOOKUP(A:A,[1]Перечень_ПП!$A:$X,19,0)</f>
        <v>Сахалинская область</v>
      </c>
      <c r="X193" s="14" t="str">
        <f>VLOOKUP(A:A,[1]Перечень_ПП!$A:$X,20,0)</f>
        <v>Сахалинская область, Охинский район, морской порт Москальво</v>
      </c>
      <c r="Y193" s="14">
        <f>VLOOKUP(A:A,[2]ДОРОГИ!$A:$BX,24,0)</f>
        <v>0</v>
      </c>
      <c r="Z193" s="14">
        <f>VLOOKUP(A:A,[2]ДОРОГИ!$A:$BX,25,0)</f>
        <v>0</v>
      </c>
      <c r="AA193" s="16" t="str">
        <f>VLOOKUP($A:$A,'[3]данные ру Грузы'!$A:$CC,10,0)</f>
        <v>Группа В</v>
      </c>
      <c r="AB193" s="16">
        <f>VLOOKUP($A:$A,'[3]данные ру Грузы'!$A:$CC,11,0)</f>
        <v>264</v>
      </c>
      <c r="AC193" s="16" t="str">
        <f>VLOOKUP($A:$A,'[3]данные ру Грузы'!$A:$CC,13,0)</f>
        <v>Морской</v>
      </c>
      <c r="AD193" s="16" t="str">
        <f>VLOOKUP($A:$A,'[3]данные ру Грузы'!$A:$CC,12,0)</f>
        <v>Арктика</v>
      </c>
      <c r="AE193" s="16">
        <f>VLOOKUP(A:A,[2]Данные_УА!$A:$BF,37,0)</f>
        <v>0</v>
      </c>
      <c r="AF193" s="16">
        <f>VLOOKUP(A:A,[2]Данные_УА!$A:$BF,41,0)</f>
        <v>0</v>
      </c>
      <c r="AG193" s="16">
        <f>VLOOKUP(A:A,[2]Данные_УА!$A:$BF,45,0)</f>
        <v>0</v>
      </c>
      <c r="AH193" s="16">
        <f>VLOOKUP(A:A,[2]Данные_УА!$A:$BF,49,0)</f>
        <v>0</v>
      </c>
      <c r="AI193" s="16">
        <f>VLOOKUP(A:A,[2]Данные_УА!$A:$BF,53,0)</f>
        <v>0</v>
      </c>
      <c r="AJ193" s="16">
        <f>VLOOKUP(A:A,[2]Данные_УА!$A:$BF,57,0)</f>
        <v>0</v>
      </c>
      <c r="AK193" s="17">
        <f>VLOOKUP(A:A,[2]Данные_УА!$A:$BF,38,0)</f>
        <v>0</v>
      </c>
      <c r="AL193" s="17">
        <f>VLOOKUP(A:A,[2]Данные_УА!$A:$BF,42,0)</f>
        <v>0</v>
      </c>
      <c r="AM193" s="17">
        <f>VLOOKUP(A:A,[2]Данные_УА!$A:$BF,46,0)</f>
        <v>0</v>
      </c>
      <c r="AN193" s="17">
        <f>VLOOKUP(A:A,[2]Данные_УА!$A:$BF,50,0)</f>
        <v>0</v>
      </c>
      <c r="AO193" s="17">
        <f>VLOOKUP(A:A,[2]Данные_УА!$A:$BF,54,0)</f>
        <v>0</v>
      </c>
      <c r="AP193" s="18">
        <f>VLOOKUP(A:A,[2]Данные_УА!$A:$BF,58,0)</f>
        <v>0</v>
      </c>
      <c r="AQ193" s="19">
        <f>VLOOKUP($A:$A,'[3]данные ру ТС'!$A:$CZ,22,0)</f>
        <v>4</v>
      </c>
      <c r="AR193" s="19">
        <f>VLOOKUP($A:$A,'[3]данные ру ТС'!$A:$CZ,27,0)</f>
        <v>0</v>
      </c>
      <c r="AS193" s="19">
        <f>VLOOKUP($A:$A,'[3]данные ру ТС'!$A:$CZ,32,0)</f>
        <v>0</v>
      </c>
      <c r="AT193" s="19">
        <f>VLOOKUP($A:$A,'[3]данные ру ТС'!$A:$CZ,33,0)</f>
        <v>4</v>
      </c>
      <c r="AU193" s="19">
        <f>VLOOKUP($A:$A,'[3]данные ру ТС'!$A:$CZ,38,0)</f>
        <v>1</v>
      </c>
      <c r="AV193" s="19">
        <f>VLOOKUP($A:$A,'[3]данные ру ТС'!$A:$CZ,43,0)</f>
        <v>0</v>
      </c>
      <c r="AW193" s="19">
        <f>VLOOKUP($A:$A,'[3]данные ру ТС'!$A:$CZ,48,0)</f>
        <v>0</v>
      </c>
      <c r="AX193" s="19">
        <f>VLOOKUP($A:$A,'[3]данные ру ТС'!$A:$CZ,49,0)</f>
        <v>1</v>
      </c>
      <c r="AY193" s="19">
        <f>VLOOKUP($A:$A,'[3]данные ру ТС'!$A:$CZ,54,0)</f>
        <v>3</v>
      </c>
      <c r="AZ193" s="19">
        <f>VLOOKUP($A:$A,'[3]данные ру ТС'!$A:$CZ,59,0)</f>
        <v>0</v>
      </c>
      <c r="BA193" s="19">
        <f>VLOOKUP($A:$A,'[3]данные ру ТС'!$A:$CZ,64,0)</f>
        <v>0</v>
      </c>
      <c r="BB193" s="19">
        <f>VLOOKUP($A:$A,'[3]данные ру ТС'!$A:$CZ,65,0)</f>
        <v>3</v>
      </c>
      <c r="BC193" s="19">
        <f>VLOOKUP($A:$A,'[3]данные ру ТС'!$A:$CZ,78,0)</f>
        <v>0</v>
      </c>
      <c r="BD193" s="19">
        <f>VLOOKUP($A:$A,'[3]данные ру ТС'!$A:$CZ,83,0)</f>
        <v>0</v>
      </c>
      <c r="BE193" s="19">
        <f>VLOOKUP($A:$A,'[3]данные ру ТС'!$A:$CZ,88,0)</f>
        <v>0</v>
      </c>
      <c r="BF193" s="19">
        <f>VLOOKUP($A:$A,'[3]данные ру ТС'!$A:$CZ,89,0)</f>
        <v>0</v>
      </c>
      <c r="BG193" s="19">
        <f>VLOOKUP($A:$A,'[3]данные ру ТС'!$A:$FD,126,0)</f>
        <v>1</v>
      </c>
      <c r="BH193" s="19">
        <f>VLOOKUP($A:$A,'[3]данные ру ТС'!$A:$FD,127,0)</f>
        <v>0</v>
      </c>
      <c r="BI193" s="19">
        <f>VLOOKUP($A:$A,'[3]данные ру ТС'!$A:$FD,128,0)</f>
        <v>0</v>
      </c>
      <c r="BJ193" s="19">
        <f>VLOOKUP($A:$A,'[3]данные ру ТС'!$A:$FD,129,0)</f>
        <v>1</v>
      </c>
      <c r="BK193" s="19">
        <f>VLOOKUP($A:$A,'[3]данные ру ТС'!$A:$FD,142,0)</f>
        <v>0</v>
      </c>
      <c r="BL193" s="19">
        <f>VLOOKUP($A:$A,'[3]данные ру ТС'!$A:$FD,155,0)</f>
        <v>0</v>
      </c>
      <c r="BM193" s="19">
        <f>VLOOKUP($A:$A,'[3]данные ру ТС'!$A:$FW,168,0)</f>
        <v>0</v>
      </c>
      <c r="BN193" s="19">
        <f>Таблица2[[#This Row],[ЛТС 2022 (факт)]]+Таблица2[[#This Row],[ПТС 2022 (факт)]]+Таблица2[[#This Row],[ГТС 2022 (факт)]]</f>
        <v>0</v>
      </c>
      <c r="BO193" s="20">
        <f>VLOOKUP($A:$A,'[3]данные ру ФЛ'!$A:$DL,27,0)</f>
        <v>60</v>
      </c>
      <c r="BP193" s="20">
        <f>VLOOKUP($A:$A,'[3]данные ру ФЛ'!$A:$DL,40,0)</f>
        <v>14</v>
      </c>
      <c r="BQ193" s="20">
        <f>VLOOKUP($A:$A,'[3]данные ру ФЛ'!$A:$DL,53,0)</f>
        <v>36</v>
      </c>
      <c r="BR193" s="20">
        <f>VLOOKUP($A:$A,'[3]данные ру ФЛ'!$A:$DL,74,0)</f>
        <v>0</v>
      </c>
      <c r="BS193" s="20">
        <f>VLOOKUP($A:$A,'[3]данные ру ФЛ'!$A:$DL,95,0)</f>
        <v>11</v>
      </c>
      <c r="BT193" s="20">
        <f>VLOOKUP($A:$A,'[3]данные ру ФЛ'!$A:$DL,116,0)</f>
        <v>0</v>
      </c>
      <c r="BU193" s="21">
        <f>VLOOKUP($A:$A,'[3]данные ру Грузы'!$A:$CR,31,0)</f>
        <v>7299</v>
      </c>
      <c r="BV193" s="21">
        <f>VLOOKUP($A:$A,'[3]данные ру Грузы'!$A:$CR,44,0)</f>
        <v>2804</v>
      </c>
      <c r="BW193" s="21">
        <f>VLOOKUP($A:$A,'[3]данные ру Грузы'!$A:$CR,57,0)</f>
        <v>1840</v>
      </c>
      <c r="BX193" s="21">
        <f>VLOOKUP($A:$A,'[3]данные ру Грузы'!$A:$CR,70,0)</f>
        <v>0</v>
      </c>
      <c r="BY193" s="21">
        <f>VLOOKUP($A:$A,'[3]данные ру Грузы'!$A:$CR,83,0)</f>
        <v>5800</v>
      </c>
      <c r="BZ193" s="21">
        <f>VLOOKUP($A:$A,'[3]данные ру Грузы'!$A:$CR,96,0)</f>
        <v>0</v>
      </c>
      <c r="CA193" s="22" t="str">
        <f>VLOOKUP(A:A,[2]Данные_УА!$A:$BO,60,0)</f>
        <v>да</v>
      </c>
      <c r="CB193" s="23" t="str">
        <f>VLOOKUP(A:A,[2]Данные_УА!$A:$BO,61,0)</f>
        <v>да</v>
      </c>
      <c r="CC193" s="23" t="str">
        <f>VLOOKUP(A:A,[2]Данные_УА!$A:$BO,62,0)</f>
        <v>да</v>
      </c>
      <c r="CD193" s="23" t="str">
        <f>VLOOKUP(A:A,[2]Данные_УА!$A:$BO,63,0)</f>
        <v>нет</v>
      </c>
      <c r="CE193" s="23" t="str">
        <f>VLOOKUP(A:A,[2]Данные_УА!$A:$BO,64,0)</f>
        <v>нет</v>
      </c>
      <c r="CF193" s="23" t="str">
        <f>VLOOKUP(A:A,[2]Данные_УА!$A:$BO,65,0)</f>
        <v>нет</v>
      </c>
    </row>
    <row r="194" spans="1:84" s="12" customFormat="1" ht="11.25" x14ac:dyDescent="0.2">
      <c r="A194" s="12" t="s">
        <v>337</v>
      </c>
      <c r="B194" s="12" t="str">
        <f>VLOOKUP(A:A,[1]Перечень_ПП!$A:$X,3,0)</f>
        <v>Центральный аппарат</v>
      </c>
      <c r="C194" s="13" t="str">
        <f>VLOOKUP(A:A,[1]Перечень_ПП!$A:$X,4,0)</f>
        <v>ВПП</v>
      </c>
      <c r="D194" s="13" t="str">
        <f>VLOOKUP(A:A,[1]Перечень_ПП!$A:$X,5,0)</f>
        <v>ВПП</v>
      </c>
      <c r="E194" s="12" t="str">
        <f>VLOOKUP(A:A,[1]Перечень_ПП!$A:$X,6,0)</f>
        <v>Москва (Внуково)</v>
      </c>
      <c r="F194" s="12" t="str">
        <f>VLOOKUP(A:A,[1]Перечень_ПП!$A:$X,23,0)</f>
        <v>установлен</v>
      </c>
      <c r="G194" s="13" t="str">
        <f>VLOOKUP(A:A,[1]Перечень_ПП!$A:$X,21,0)</f>
        <v>да</v>
      </c>
      <c r="H194" s="13" t="s">
        <v>523</v>
      </c>
      <c r="I194" s="14" t="str">
        <f>VLOOKUP(A:A,[1]Перечень_ПП!$A:$X,22,0)</f>
        <v>функционирует</v>
      </c>
      <c r="J194" s="15" t="str">
        <f>VLOOKUP(A:A,[2]Данные_УА!$A:$BF,24,0)</f>
        <v>круглосуточно</v>
      </c>
      <c r="K194" s="13" t="str">
        <f>VLOOKUP(A:A,[1]Перечень_ПП!$A:$X,7,0)</f>
        <v>воздушный</v>
      </c>
      <c r="L194" s="13" t="str">
        <f>VLOOKUP(A:A,[1]Перечень_ПП!$A:$X,8,0)</f>
        <v>не определен</v>
      </c>
      <c r="M194" s="13" t="str">
        <f>VLOOKUP(A:A,[1]Перечень_ПП!$A:$X,9,0)</f>
        <v>грузо-пассажирский</v>
      </c>
      <c r="N194" s="13" t="str">
        <f>VLOOKUP(A:A,[1]Перечень_ПП!$A:$X,10,0)</f>
        <v>постоянный</v>
      </c>
      <c r="O194" s="13" t="str">
        <f>VLOOKUP(A:A,[1]Перечень_ПП!$A:$X,11,0)</f>
        <v>многосторонний</v>
      </c>
      <c r="P194" s="13" t="str">
        <f>VLOOKUP(A:A,[1]Перечень_ПП!$A:$X,12,0)</f>
        <v>не определен</v>
      </c>
      <c r="Q194" s="13" t="str">
        <f>VLOOKUP(A:A,[1]Перечень_ПП!$A:$X,13,0)</f>
        <v>да</v>
      </c>
      <c r="R194" s="13" t="str">
        <f>VLOOKUP(A:A,[1]Перечень_ПП!$A:$X,14,0)</f>
        <v>да</v>
      </c>
      <c r="S194" s="13" t="str">
        <f>VLOOKUP(A:A,[1]Перечень_ПП!$A:$X,15,0)</f>
        <v>да</v>
      </c>
      <c r="T194" s="13" t="str">
        <f>VLOOKUP(A:A,[1]Перечень_ПП!$A:$X,16,0)</f>
        <v>не применимо</v>
      </c>
      <c r="U194" s="12" t="str">
        <f>VLOOKUP(A:A,[1]Перечень_ПП!$A:$X,17,0)</f>
        <v>не применимо</v>
      </c>
      <c r="V194" s="13" t="str">
        <f>VLOOKUP(A:A,[1]Перечень_ПП!$A:$X,18,0)</f>
        <v>ЦФО</v>
      </c>
      <c r="W194" s="12" t="str">
        <f>VLOOKUP(A:A,[1]Перечень_ПП!$A:$X,19,0)</f>
        <v>г. Москва</v>
      </c>
      <c r="X194" s="14" t="str">
        <f>VLOOKUP(A:A,[1]Перечень_ПП!$A:$X,20,0)</f>
        <v>г. Москва ( 28 км от центра Москвы по Киевскому шоссе, юго-западное направление)</v>
      </c>
      <c r="Y194" s="14">
        <f>VLOOKUP(A:A,[2]ДОРОГИ!$A:$BX,24,0)</f>
        <v>0</v>
      </c>
      <c r="Z194" s="14">
        <f>VLOOKUP(A:A,[2]ДОРОГИ!$A:$BX,25,0)</f>
        <v>0</v>
      </c>
      <c r="AA194" s="16" t="str">
        <f>VLOOKUP($A:$A,'[3]данные ру Грузы'!$A:$CC,10,0)</f>
        <v>Группа А</v>
      </c>
      <c r="AB194" s="16">
        <f>VLOOKUP($A:$A,'[3]данные ру Грузы'!$A:$CC,11,0)</f>
        <v>53</v>
      </c>
      <c r="AC194" s="16" t="str">
        <f>VLOOKUP($A:$A,'[3]данные ру Грузы'!$A:$CC,13,0)</f>
        <v>Не является признаком отнесения к МТК</v>
      </c>
      <c r="AD194" s="16" t="str">
        <f>VLOOKUP($A:$A,'[3]данные ру Грузы'!$A:$CC,12,0)</f>
        <v>Не является признаком отнесения к МТК</v>
      </c>
      <c r="AE194" s="16">
        <f>VLOOKUP(A:A,[2]Данные_УА!$A:$BF,37,0)</f>
        <v>0</v>
      </c>
      <c r="AF194" s="16">
        <f>VLOOKUP(A:A,[2]Данные_УА!$A:$BF,41,0)</f>
        <v>0</v>
      </c>
      <c r="AG194" s="16">
        <f>VLOOKUP(A:A,[2]Данные_УА!$A:$BF,45,0)</f>
        <v>0</v>
      </c>
      <c r="AH194" s="16">
        <f>VLOOKUP(A:A,[2]Данные_УА!$A:$BF,49,0)</f>
        <v>0</v>
      </c>
      <c r="AI194" s="16">
        <f>VLOOKUP(A:A,[2]Данные_УА!$A:$BF,53,0)</f>
        <v>65760</v>
      </c>
      <c r="AJ194" s="16">
        <f>VLOOKUP(A:A,[2]Данные_УА!$A:$BF,57,0)</f>
        <v>0</v>
      </c>
      <c r="AK194" s="17">
        <f>VLOOKUP(A:A,[2]Данные_УА!$A:$BF,38,0)</f>
        <v>0</v>
      </c>
      <c r="AL194" s="17">
        <f>VLOOKUP(A:A,[2]Данные_УА!$A:$BF,42,0)</f>
        <v>0</v>
      </c>
      <c r="AM194" s="17">
        <f>VLOOKUP(A:A,[2]Данные_УА!$A:$BF,46,0)</f>
        <v>0</v>
      </c>
      <c r="AN194" s="17">
        <f>VLOOKUP(A:A,[2]Данные_УА!$A:$BF,50,0)</f>
        <v>0</v>
      </c>
      <c r="AO194" s="17">
        <f>VLOOKUP(A:A,[2]Данные_УА!$A:$BF,54,0)</f>
        <v>24002400</v>
      </c>
      <c r="AP194" s="18">
        <f>VLOOKUP(A:A,[2]Данные_УА!$A:$BF,58,0)</f>
        <v>0</v>
      </c>
      <c r="AQ194" s="19">
        <f>VLOOKUP($A:$A,'[3]данные ру ТС'!$A:$CZ,22,0)</f>
        <v>972</v>
      </c>
      <c r="AR194" s="19">
        <f>VLOOKUP($A:$A,'[3]данные ру ТС'!$A:$CZ,27,0)</f>
        <v>56905</v>
      </c>
      <c r="AS194" s="19">
        <f>VLOOKUP($A:$A,'[3]данные ру ТС'!$A:$CZ,32,0)</f>
        <v>0</v>
      </c>
      <c r="AT194" s="19">
        <f>VLOOKUP($A:$A,'[3]данные ру ТС'!$A:$CZ,33,0)</f>
        <v>57877</v>
      </c>
      <c r="AU194" s="19">
        <f>VLOOKUP($A:$A,'[3]данные ру ТС'!$A:$CZ,38,0)</f>
        <v>1332</v>
      </c>
      <c r="AV194" s="19">
        <f>VLOOKUP($A:$A,'[3]данные ру ТС'!$A:$CZ,43,0)</f>
        <v>65795</v>
      </c>
      <c r="AW194" s="19">
        <f>VLOOKUP($A:$A,'[3]данные ру ТС'!$A:$CZ,48,0)</f>
        <v>0</v>
      </c>
      <c r="AX194" s="19">
        <f>VLOOKUP($A:$A,'[3]данные ру ТС'!$A:$CZ,49,0)</f>
        <v>67127</v>
      </c>
      <c r="AY194" s="19">
        <f>VLOOKUP($A:$A,'[3]данные ру ТС'!$A:$CZ,54,0)</f>
        <v>1457</v>
      </c>
      <c r="AZ194" s="19">
        <f>VLOOKUP($A:$A,'[3]данные ру ТС'!$A:$CZ,59,0)</f>
        <v>77514</v>
      </c>
      <c r="BA194" s="19">
        <f>VLOOKUP($A:$A,'[3]данные ру ТС'!$A:$CZ,64,0)</f>
        <v>0</v>
      </c>
      <c r="BB194" s="19">
        <f>VLOOKUP($A:$A,'[3]данные ру ТС'!$A:$CZ,65,0)</f>
        <v>78971</v>
      </c>
      <c r="BC194" s="19">
        <f>VLOOKUP($A:$A,'[3]данные ру ТС'!$A:$CZ,78,0)</f>
        <v>3006</v>
      </c>
      <c r="BD194" s="19">
        <f>VLOOKUP($A:$A,'[3]данные ру ТС'!$A:$CZ,83,0)</f>
        <v>24928</v>
      </c>
      <c r="BE194" s="19">
        <f>VLOOKUP($A:$A,'[3]данные ру ТС'!$A:$CZ,88,0)</f>
        <v>0</v>
      </c>
      <c r="BF194" s="19">
        <f>VLOOKUP($A:$A,'[3]данные ру ТС'!$A:$CZ,89,0)</f>
        <v>27934</v>
      </c>
      <c r="BG194" s="19">
        <f>VLOOKUP($A:$A,'[3]данные ру ТС'!$A:$FD,126,0)</f>
        <v>4146</v>
      </c>
      <c r="BH194" s="19">
        <f>VLOOKUP($A:$A,'[3]данные ру ТС'!$A:$FD,127,0)</f>
        <v>43706</v>
      </c>
      <c r="BI194" s="19">
        <f>VLOOKUP($A:$A,'[3]данные ру ТС'!$A:$FD,128,0)</f>
        <v>0</v>
      </c>
      <c r="BJ194" s="19">
        <f>VLOOKUP($A:$A,'[3]данные ру ТС'!$A:$FD,129,0)</f>
        <v>47852</v>
      </c>
      <c r="BK194" s="19">
        <f>VLOOKUP($A:$A,'[3]данные ру ТС'!$A:$FD,142,0)</f>
        <v>1471</v>
      </c>
      <c r="BL194" s="19">
        <f>VLOOKUP($A:$A,'[3]данные ру ТС'!$A:$FD,155,0)</f>
        <v>44110</v>
      </c>
      <c r="BM194" s="19">
        <f>VLOOKUP($A:$A,'[3]данные ру ТС'!$A:$FW,168,0)</f>
        <v>0</v>
      </c>
      <c r="BN194" s="19">
        <f>Таблица2[[#This Row],[ЛТС 2022 (факт)]]+Таблица2[[#This Row],[ПТС 2022 (факт)]]+Таблица2[[#This Row],[ГТС 2022 (факт)]]</f>
        <v>45581</v>
      </c>
      <c r="BO194" s="20">
        <f>VLOOKUP($A:$A,'[3]данные ру ФЛ'!$A:$DL,27,0)</f>
        <v>6765194</v>
      </c>
      <c r="BP194" s="20">
        <f>VLOOKUP($A:$A,'[3]данные ру ФЛ'!$A:$DL,40,0)</f>
        <v>8191628</v>
      </c>
      <c r="BQ194" s="20">
        <f>VLOOKUP($A:$A,'[3]данные ру ФЛ'!$A:$DL,53,0)</f>
        <v>11782135</v>
      </c>
      <c r="BR194" s="20">
        <f>VLOOKUP($A:$A,'[3]данные ру ФЛ'!$A:$DL,74,0)</f>
        <v>2965549</v>
      </c>
      <c r="BS194" s="20">
        <f>VLOOKUP($A:$A,'[3]данные ру ФЛ'!$A:$DL,95,0)</f>
        <v>3858172</v>
      </c>
      <c r="BT194" s="20">
        <f>VLOOKUP($A:$A,'[3]данные ру ФЛ'!$A:$DL,116,0)</f>
        <v>6346256</v>
      </c>
      <c r="BU194" s="21">
        <f>VLOOKUP($A:$A,'[3]данные ру Грузы'!$A:$CR,31,0)</f>
        <v>367466</v>
      </c>
      <c r="BV194" s="21">
        <f>VLOOKUP($A:$A,'[3]данные ру Грузы'!$A:$CR,44,0)</f>
        <v>286000</v>
      </c>
      <c r="BW194" s="21">
        <f>VLOOKUP($A:$A,'[3]данные ру Грузы'!$A:$CR,57,0)</f>
        <v>24715</v>
      </c>
      <c r="BX194" s="21">
        <f>VLOOKUP($A:$A,'[3]данные ру Грузы'!$A:$CR,70,0)</f>
        <v>27795.690000000002</v>
      </c>
      <c r="BY194" s="21">
        <f>VLOOKUP($A:$A,'[3]данные ру Грузы'!$A:$CR,83,0)</f>
        <v>45711</v>
      </c>
      <c r="BZ194" s="21">
        <f>VLOOKUP($A:$A,'[3]данные ру Грузы'!$A:$CR,96,0)</f>
        <v>43765.11</v>
      </c>
      <c r="CA194" s="22" t="str">
        <f>VLOOKUP(A:A,[2]Данные_УА!$A:$BO,60,0)</f>
        <v>да</v>
      </c>
      <c r="CB194" s="23" t="str">
        <f>VLOOKUP(A:A,[2]Данные_УА!$A:$BO,61,0)</f>
        <v>да</v>
      </c>
      <c r="CC194" s="23" t="str">
        <f>VLOOKUP(A:A,[2]Данные_УА!$A:$BO,62,0)</f>
        <v>да</v>
      </c>
      <c r="CD194" s="23" t="str">
        <f>VLOOKUP(A:A,[2]Данные_УА!$A:$BO,63,0)</f>
        <v>да</v>
      </c>
      <c r="CE194" s="23" t="str">
        <f>VLOOKUP(A:A,[2]Данные_УА!$A:$BO,64,0)</f>
        <v>да</v>
      </c>
      <c r="CF194" s="23" t="str">
        <f>VLOOKUP(A:A,[2]Данные_УА!$A:$BO,65,0)</f>
        <v>нет</v>
      </c>
    </row>
    <row r="195" spans="1:84" s="12" customFormat="1" ht="11.25" x14ac:dyDescent="0.2">
      <c r="A195" s="12" t="s">
        <v>338</v>
      </c>
      <c r="B195" s="12" t="str">
        <f>VLOOKUP(A:A,[1]Перечень_ПП!$A:$X,3,0)</f>
        <v>Центральный аппарат</v>
      </c>
      <c r="C195" s="13" t="str">
        <f>VLOOKUP(A:A,[1]Перечень_ПП!$A:$X,4,0)</f>
        <v>ВПП</v>
      </c>
      <c r="D195" s="13" t="str">
        <f>VLOOKUP(A:A,[1]Перечень_ПП!$A:$X,5,0)</f>
        <v>ВПП</v>
      </c>
      <c r="E195" s="12" t="str">
        <f>VLOOKUP(A:A,[1]Перечень_ПП!$A:$X,6,0)</f>
        <v>Москва (Домодедово)</v>
      </c>
      <c r="F195" s="12" t="str">
        <f>VLOOKUP(A:A,[1]Перечень_ПП!$A:$X,23,0)</f>
        <v>установлен</v>
      </c>
      <c r="G195" s="13" t="str">
        <f>VLOOKUP(A:A,[1]Перечень_ПП!$A:$X,21,0)</f>
        <v>да</v>
      </c>
      <c r="H195" s="13" t="s">
        <v>523</v>
      </c>
      <c r="I195" s="14" t="str">
        <f>VLOOKUP(A:A,[1]Перечень_ПП!$A:$X,22,0)</f>
        <v>функционирует</v>
      </c>
      <c r="J195" s="15" t="str">
        <f>VLOOKUP(A:A,[2]Данные_УА!$A:$BF,24,0)</f>
        <v>круглосуточно</v>
      </c>
      <c r="K195" s="13" t="str">
        <f>VLOOKUP(A:A,[1]Перечень_ПП!$A:$X,7,0)</f>
        <v>воздушный</v>
      </c>
      <c r="L195" s="13" t="str">
        <f>VLOOKUP(A:A,[1]Перечень_ПП!$A:$X,8,0)</f>
        <v>не определен</v>
      </c>
      <c r="M195" s="13" t="str">
        <f>VLOOKUP(A:A,[1]Перечень_ПП!$A:$X,9,0)</f>
        <v>грузо-пассажирский</v>
      </c>
      <c r="N195" s="13" t="str">
        <f>VLOOKUP(A:A,[1]Перечень_ПП!$A:$X,10,0)</f>
        <v>постоянный</v>
      </c>
      <c r="O195" s="13" t="str">
        <f>VLOOKUP(A:A,[1]Перечень_ПП!$A:$X,11,0)</f>
        <v>многосторонний</v>
      </c>
      <c r="P195" s="13" t="str">
        <f>VLOOKUP(A:A,[1]Перечень_ПП!$A:$X,12,0)</f>
        <v>не определен</v>
      </c>
      <c r="Q195" s="13" t="str">
        <f>VLOOKUP(A:A,[1]Перечень_ПП!$A:$X,13,0)</f>
        <v>да</v>
      </c>
      <c r="R195" s="13" t="str">
        <f>VLOOKUP(A:A,[1]Перечень_ПП!$A:$X,14,0)</f>
        <v>да</v>
      </c>
      <c r="S195" s="13" t="str">
        <f>VLOOKUP(A:A,[1]Перечень_ПП!$A:$X,15,0)</f>
        <v>да</v>
      </c>
      <c r="T195" s="13" t="str">
        <f>VLOOKUP(A:A,[1]Перечень_ПП!$A:$X,16,0)</f>
        <v>не применимо</v>
      </c>
      <c r="U195" s="12" t="str">
        <f>VLOOKUP(A:A,[1]Перечень_ПП!$A:$X,17,0)</f>
        <v>не применимо</v>
      </c>
      <c r="V195" s="13" t="str">
        <f>VLOOKUP(A:A,[1]Перечень_ПП!$A:$X,18,0)</f>
        <v>ЦФО</v>
      </c>
      <c r="W195" s="12" t="str">
        <f>VLOOKUP(A:A,[1]Перечень_ПП!$A:$X,19,0)</f>
        <v>Московская область</v>
      </c>
      <c r="X195" s="14" t="str">
        <f>VLOOKUP(A:A,[1]Перечень_ПП!$A:$X,20,0)</f>
        <v>Московская область, городской округ Домодедово, территория аэропорта Домодедово</v>
      </c>
      <c r="Y195" s="14">
        <f>VLOOKUP(A:A,[2]ДОРОГИ!$A:$BX,24,0)</f>
        <v>0</v>
      </c>
      <c r="Z195" s="14">
        <f>VLOOKUP(A:A,[2]ДОРОГИ!$A:$BX,25,0)</f>
        <v>0</v>
      </c>
      <c r="AA195" s="16" t="str">
        <f>VLOOKUP($A:$A,'[3]данные ру Грузы'!$A:$CC,10,0)</f>
        <v>Группа А</v>
      </c>
      <c r="AB195" s="16">
        <f>VLOOKUP($A:$A,'[3]данные ру Грузы'!$A:$CC,11,0)</f>
        <v>204</v>
      </c>
      <c r="AC195" s="16" t="str">
        <f>VLOOKUP($A:$A,'[3]данные ру Грузы'!$A:$CC,13,0)</f>
        <v>Не является признаком отнесения к МТК</v>
      </c>
      <c r="AD195" s="16" t="str">
        <f>VLOOKUP($A:$A,'[3]данные ру Грузы'!$A:$CC,12,0)</f>
        <v>Не является признаком отнесения к МТК</v>
      </c>
      <c r="AE195" s="16">
        <f>VLOOKUP(A:A,[2]Данные_УА!$A:$BF,37,0)</f>
        <v>0</v>
      </c>
      <c r="AF195" s="16">
        <f>VLOOKUP(A:A,[2]Данные_УА!$A:$BF,41,0)</f>
        <v>0</v>
      </c>
      <c r="AG195" s="16">
        <f>VLOOKUP(A:A,[2]Данные_УА!$A:$BF,45,0)</f>
        <v>0</v>
      </c>
      <c r="AH195" s="16">
        <f>VLOOKUP(A:A,[2]Данные_УА!$A:$BF,49,0)</f>
        <v>0</v>
      </c>
      <c r="AI195" s="16">
        <f>VLOOKUP(A:A,[2]Данные_УА!$A:$BF,53,0)</f>
        <v>64320</v>
      </c>
      <c r="AJ195" s="16">
        <f>VLOOKUP(A:A,[2]Данные_УА!$A:$BF,57,0)</f>
        <v>0</v>
      </c>
      <c r="AK195" s="17">
        <f>VLOOKUP(A:A,[2]Данные_УА!$A:$BF,38,0)</f>
        <v>0</v>
      </c>
      <c r="AL195" s="17">
        <f>VLOOKUP(A:A,[2]Данные_УА!$A:$BF,42,0)</f>
        <v>0</v>
      </c>
      <c r="AM195" s="17">
        <f>VLOOKUP(A:A,[2]Данные_УА!$A:$BF,46,0)</f>
        <v>0</v>
      </c>
      <c r="AN195" s="17">
        <f>VLOOKUP(A:A,[2]Данные_УА!$A:$BF,50,0)</f>
        <v>0</v>
      </c>
      <c r="AO195" s="17">
        <f>VLOOKUP(A:A,[2]Данные_УА!$A:$BF,54,0)</f>
        <v>23476800</v>
      </c>
      <c r="AP195" s="18">
        <f>VLOOKUP(A:A,[2]Данные_УА!$A:$BF,58,0)</f>
        <v>0</v>
      </c>
      <c r="AQ195" s="19">
        <f>VLOOKUP($A:$A,'[3]данные ру ТС'!$A:$CZ,22,0)</f>
        <v>1762</v>
      </c>
      <c r="AR195" s="19">
        <f>VLOOKUP($A:$A,'[3]данные ру ТС'!$A:$CZ,27,0)</f>
        <v>86370</v>
      </c>
      <c r="AS195" s="19">
        <f>VLOOKUP($A:$A,'[3]данные ру ТС'!$A:$CZ,32,0)</f>
        <v>0</v>
      </c>
      <c r="AT195" s="19">
        <f>VLOOKUP($A:$A,'[3]данные ру ТС'!$A:$CZ,33,0)</f>
        <v>88132</v>
      </c>
      <c r="AU195" s="19">
        <f>VLOOKUP($A:$A,'[3]данные ру ТС'!$A:$CZ,38,0)</f>
        <v>1796</v>
      </c>
      <c r="AV195" s="19">
        <f>VLOOKUP($A:$A,'[3]данные ру ТС'!$A:$CZ,43,0)</f>
        <v>88001</v>
      </c>
      <c r="AW195" s="19">
        <f>VLOOKUP($A:$A,'[3]данные ру ТС'!$A:$CZ,48,0)</f>
        <v>0</v>
      </c>
      <c r="AX195" s="19">
        <f>VLOOKUP($A:$A,'[3]данные ру ТС'!$A:$CZ,49,0)</f>
        <v>89797</v>
      </c>
      <c r="AY195" s="19">
        <f>VLOOKUP($A:$A,'[3]данные ру ТС'!$A:$CZ,54,0)</f>
        <v>2338</v>
      </c>
      <c r="AZ195" s="19">
        <f>VLOOKUP($A:$A,'[3]данные ру ТС'!$A:$CZ,59,0)</f>
        <v>77854</v>
      </c>
      <c r="BA195" s="19">
        <f>VLOOKUP($A:$A,'[3]данные ру ТС'!$A:$CZ,64,0)</f>
        <v>0</v>
      </c>
      <c r="BB195" s="19">
        <f>VLOOKUP($A:$A,'[3]данные ру ТС'!$A:$CZ,65,0)</f>
        <v>80192</v>
      </c>
      <c r="BC195" s="19">
        <f>VLOOKUP($A:$A,'[3]данные ру ТС'!$A:$CZ,78,0)</f>
        <v>2208</v>
      </c>
      <c r="BD195" s="19">
        <f>VLOOKUP($A:$A,'[3]данные ру ТС'!$A:$CZ,83,0)</f>
        <v>17151</v>
      </c>
      <c r="BE195" s="19">
        <f>VLOOKUP($A:$A,'[3]данные ру ТС'!$A:$CZ,88,0)</f>
        <v>0</v>
      </c>
      <c r="BF195" s="19">
        <f>VLOOKUP($A:$A,'[3]данные ру ТС'!$A:$CZ,89,0)</f>
        <v>19359</v>
      </c>
      <c r="BG195" s="19">
        <f>VLOOKUP($A:$A,'[3]данные ру ТС'!$A:$FD,126,0)</f>
        <v>2939</v>
      </c>
      <c r="BH195" s="19">
        <f>VLOOKUP($A:$A,'[3]данные ру ТС'!$A:$FD,127,0)</f>
        <v>31524</v>
      </c>
      <c r="BI195" s="19">
        <f>VLOOKUP($A:$A,'[3]данные ру ТС'!$A:$FD,128,0)</f>
        <v>0</v>
      </c>
      <c r="BJ195" s="19">
        <f>VLOOKUP($A:$A,'[3]данные ру ТС'!$A:$FD,129,0)</f>
        <v>34463</v>
      </c>
      <c r="BK195" s="19">
        <f>VLOOKUP($A:$A,'[3]данные ру ТС'!$A:$FD,142,0)</f>
        <v>473</v>
      </c>
      <c r="BL195" s="19">
        <f>VLOOKUP($A:$A,'[3]данные ру ТС'!$A:$FD,155,0)</f>
        <v>37999</v>
      </c>
      <c r="BM195" s="19">
        <f>VLOOKUP($A:$A,'[3]данные ру ТС'!$A:$FW,168,0)</f>
        <v>0</v>
      </c>
      <c r="BN195" s="19">
        <f>Таблица2[[#This Row],[ЛТС 2022 (факт)]]+Таблица2[[#This Row],[ПТС 2022 (факт)]]+Таблица2[[#This Row],[ГТС 2022 (факт)]]</f>
        <v>38472</v>
      </c>
      <c r="BO195" s="20">
        <f>VLOOKUP($A:$A,'[3]данные ру ФЛ'!$A:$DL,27,0)</f>
        <v>13686484</v>
      </c>
      <c r="BP195" s="20">
        <f>VLOOKUP($A:$A,'[3]данные ру ФЛ'!$A:$DL,40,0)</f>
        <v>13447673</v>
      </c>
      <c r="BQ195" s="20">
        <f>VLOOKUP($A:$A,'[3]данные ру ФЛ'!$A:$DL,53,0)</f>
        <v>11880375</v>
      </c>
      <c r="BR195" s="20">
        <f>VLOOKUP($A:$A,'[3]данные ру ФЛ'!$A:$DL,74,0)</f>
        <v>2910607</v>
      </c>
      <c r="BS195" s="20">
        <f>VLOOKUP($A:$A,'[3]данные ру ФЛ'!$A:$DL,95,0)</f>
        <v>4996760</v>
      </c>
      <c r="BT195" s="20">
        <f>VLOOKUP($A:$A,'[3]данные ру ФЛ'!$A:$DL,116,0)</f>
        <v>6470469</v>
      </c>
      <c r="BU195" s="21">
        <f>VLOOKUP($A:$A,'[3]данные ру Грузы'!$A:$CR,31,0)</f>
        <v>60471.16</v>
      </c>
      <c r="BV195" s="21">
        <f>VLOOKUP($A:$A,'[3]данные ру Грузы'!$A:$CR,44,0)</f>
        <v>55072.78</v>
      </c>
      <c r="BW195" s="21">
        <f>VLOOKUP($A:$A,'[3]данные ру Грузы'!$A:$CR,57,0)</f>
        <v>46987.5</v>
      </c>
      <c r="BX195" s="21">
        <f>VLOOKUP($A:$A,'[3]данные ру Грузы'!$A:$CR,70,0)</f>
        <v>29736.880000000001</v>
      </c>
      <c r="BY195" s="21">
        <f>VLOOKUP($A:$A,'[3]данные ру Грузы'!$A:$CR,83,0)</f>
        <v>35858.65</v>
      </c>
      <c r="BZ195" s="21">
        <f>VLOOKUP($A:$A,'[3]данные ру Грузы'!$A:$CR,96,0)</f>
        <v>26558.79</v>
      </c>
      <c r="CA195" s="22" t="str">
        <f>VLOOKUP(A:A,[2]Данные_УА!$A:$BO,60,0)</f>
        <v>да</v>
      </c>
      <c r="CB195" s="23" t="str">
        <f>VLOOKUP(A:A,[2]Данные_УА!$A:$BO,61,0)</f>
        <v>да</v>
      </c>
      <c r="CC195" s="23" t="str">
        <f>VLOOKUP(A:A,[2]Данные_УА!$A:$BO,62,0)</f>
        <v>да</v>
      </c>
      <c r="CD195" s="23" t="str">
        <f>VLOOKUP(A:A,[2]Данные_УА!$A:$BO,63,0)</f>
        <v>да</v>
      </c>
      <c r="CE195" s="23" t="str">
        <f>VLOOKUP(A:A,[2]Данные_УА!$A:$BO,64,0)</f>
        <v>да</v>
      </c>
      <c r="CF195" s="23" t="str">
        <f>VLOOKUP(A:A,[2]Данные_УА!$A:$BO,65,0)</f>
        <v>нет</v>
      </c>
    </row>
    <row r="196" spans="1:84" s="12" customFormat="1" ht="11.25" x14ac:dyDescent="0.2">
      <c r="A196" s="12" t="s">
        <v>339</v>
      </c>
      <c r="B196" s="12" t="str">
        <f>VLOOKUP(A:A,[1]Перечень_ПП!$A:$X,3,0)</f>
        <v>Центральный аппарат</v>
      </c>
      <c r="C196" s="13" t="str">
        <f>VLOOKUP(A:A,[1]Перечень_ПП!$A:$X,4,0)</f>
        <v>ВПП</v>
      </c>
      <c r="D196" s="13" t="str">
        <f>VLOOKUP(A:A,[1]Перечень_ПП!$A:$X,5,0)</f>
        <v>ВПП</v>
      </c>
      <c r="E196" s="12" t="str">
        <f>VLOOKUP(A:A,[1]Перечень_ПП!$A:$X,6,0)</f>
        <v>Москва (Шереметьево)</v>
      </c>
      <c r="F196" s="12" t="str">
        <f>VLOOKUP(A:A,[1]Перечень_ПП!$A:$X,23,0)</f>
        <v>установлен</v>
      </c>
      <c r="G196" s="13" t="str">
        <f>VLOOKUP(A:A,[1]Перечень_ПП!$A:$X,21,0)</f>
        <v>да</v>
      </c>
      <c r="H196" s="13" t="s">
        <v>524</v>
      </c>
      <c r="I196" s="14" t="str">
        <f>VLOOKUP(A:A,[1]Перечень_ПП!$A:$X,22,0)</f>
        <v>функционирует</v>
      </c>
      <c r="J196" s="15" t="str">
        <f>VLOOKUP(A:A,[2]Данные_УА!$A:$BF,24,0)</f>
        <v>круглосуточно</v>
      </c>
      <c r="K196" s="13" t="str">
        <f>VLOOKUP(A:A,[1]Перечень_ПП!$A:$X,7,0)</f>
        <v>воздушный</v>
      </c>
      <c r="L196" s="13" t="str">
        <f>VLOOKUP(A:A,[1]Перечень_ПП!$A:$X,8,0)</f>
        <v>не определен</v>
      </c>
      <c r="M196" s="13" t="str">
        <f>VLOOKUP(A:A,[1]Перечень_ПП!$A:$X,9,0)</f>
        <v>грузо-пассажирский</v>
      </c>
      <c r="N196" s="13" t="str">
        <f>VLOOKUP(A:A,[1]Перечень_ПП!$A:$X,10,0)</f>
        <v>постоянный</v>
      </c>
      <c r="O196" s="13" t="str">
        <f>VLOOKUP(A:A,[1]Перечень_ПП!$A:$X,11,0)</f>
        <v>многосторонний</v>
      </c>
      <c r="P196" s="13" t="str">
        <f>VLOOKUP(A:A,[1]Перечень_ПП!$A:$X,12,0)</f>
        <v>не определен</v>
      </c>
      <c r="Q196" s="13" t="str">
        <f>VLOOKUP(A:A,[1]Перечень_ПП!$A:$X,13,0)</f>
        <v>да</v>
      </c>
      <c r="R196" s="13" t="str">
        <f>VLOOKUP(A:A,[1]Перечень_ПП!$A:$X,14,0)</f>
        <v>да</v>
      </c>
      <c r="S196" s="13" t="str">
        <f>VLOOKUP(A:A,[1]Перечень_ПП!$A:$X,15,0)</f>
        <v>да</v>
      </c>
      <c r="T196" s="13" t="str">
        <f>VLOOKUP(A:A,[1]Перечень_ПП!$A:$X,16,0)</f>
        <v>не применимо</v>
      </c>
      <c r="U196" s="12" t="str">
        <f>VLOOKUP(A:A,[1]Перечень_ПП!$A:$X,17,0)</f>
        <v>не применимо</v>
      </c>
      <c r="V196" s="13" t="str">
        <f>VLOOKUP(A:A,[1]Перечень_ПП!$A:$X,18,0)</f>
        <v>ЦФО</v>
      </c>
      <c r="W196" s="12" t="str">
        <f>VLOOKUP(A:A,[1]Перечень_ПП!$A:$X,19,0)</f>
        <v>Московская область</v>
      </c>
      <c r="X196" s="14" t="str">
        <f>VLOOKUP(A:A,[1]Перечень_ПП!$A:$X,20,0)</f>
        <v>Московская область, городской округ Химки (15 км Ленинградского шоссе)</v>
      </c>
      <c r="Y196" s="14">
        <f>VLOOKUP(A:A,[2]ДОРОГИ!$A:$BX,24,0)</f>
        <v>0</v>
      </c>
      <c r="Z196" s="14">
        <f>VLOOKUP(A:A,[2]ДОРОГИ!$A:$BX,25,0)</f>
        <v>0</v>
      </c>
      <c r="AA196" s="16" t="str">
        <f>VLOOKUP($A:$A,'[3]данные ру Грузы'!$A:$CC,10,0)</f>
        <v>Группа В</v>
      </c>
      <c r="AB196" s="16">
        <f>VLOOKUP($A:$A,'[3]данные ру Грузы'!$A:$CC,11,0)</f>
        <v>159</v>
      </c>
      <c r="AC196" s="16" t="str">
        <f>VLOOKUP($A:$A,'[3]данные ру Грузы'!$A:$CC,13,0)</f>
        <v>Не является признаком отнесения к МТК</v>
      </c>
      <c r="AD196" s="16" t="str">
        <f>VLOOKUP($A:$A,'[3]данные ру Грузы'!$A:$CC,12,0)</f>
        <v>Не является признаком отнесения к МТК</v>
      </c>
      <c r="AE196" s="16">
        <f>VLOOKUP(A:A,[2]Данные_УА!$A:$BF,37,0)</f>
        <v>0</v>
      </c>
      <c r="AF196" s="16">
        <f>VLOOKUP(A:A,[2]Данные_УА!$A:$BF,41,0)</f>
        <v>0</v>
      </c>
      <c r="AG196" s="16">
        <f>VLOOKUP(A:A,[2]Данные_УА!$A:$BF,45,0)</f>
        <v>0</v>
      </c>
      <c r="AH196" s="16">
        <f>VLOOKUP(A:A,[2]Данные_УА!$A:$BF,49,0)</f>
        <v>0</v>
      </c>
      <c r="AI196" s="16">
        <f>VLOOKUP(A:A,[2]Данные_УА!$A:$BF,53,0)</f>
        <v>232272</v>
      </c>
      <c r="AJ196" s="16">
        <f>VLOOKUP(A:A,[2]Данные_УА!$A:$BF,57,0)</f>
        <v>0</v>
      </c>
      <c r="AK196" s="17">
        <f>VLOOKUP(A:A,[2]Данные_УА!$A:$BF,38,0)</f>
        <v>0</v>
      </c>
      <c r="AL196" s="17">
        <f>VLOOKUP(A:A,[2]Данные_УА!$A:$BF,42,0)</f>
        <v>0</v>
      </c>
      <c r="AM196" s="17">
        <f>VLOOKUP(A:A,[2]Данные_УА!$A:$BF,46,0)</f>
        <v>0</v>
      </c>
      <c r="AN196" s="17">
        <f>VLOOKUP(A:A,[2]Данные_УА!$A:$BF,50,0)</f>
        <v>0</v>
      </c>
      <c r="AO196" s="17">
        <f>VLOOKUP(A:A,[2]Данные_УА!$A:$BF,54,0)</f>
        <v>84779280</v>
      </c>
      <c r="AP196" s="18">
        <f>VLOOKUP(A:A,[2]Данные_УА!$A:$BF,58,0)</f>
        <v>0</v>
      </c>
      <c r="AQ196" s="19">
        <f>VLOOKUP($A:$A,'[3]данные ру ТС'!$A:$CZ,22,0)</f>
        <v>10560</v>
      </c>
      <c r="AR196" s="19">
        <f>VLOOKUP($A:$A,'[3]данные ру ТС'!$A:$CZ,27,0)</f>
        <v>153970</v>
      </c>
      <c r="AS196" s="19">
        <f>VLOOKUP($A:$A,'[3]данные ру ТС'!$A:$CZ,32,0)</f>
        <v>0</v>
      </c>
      <c r="AT196" s="19">
        <f>VLOOKUP($A:$A,'[3]данные ру ТС'!$A:$CZ,33,0)</f>
        <v>164530</v>
      </c>
      <c r="AU196" s="19">
        <f>VLOOKUP($A:$A,'[3]данные ру ТС'!$A:$CZ,38,0)</f>
        <v>8056</v>
      </c>
      <c r="AV196" s="19">
        <f>VLOOKUP($A:$A,'[3]данные ру ТС'!$A:$CZ,43,0)</f>
        <v>179637</v>
      </c>
      <c r="AW196" s="19">
        <f>VLOOKUP($A:$A,'[3]данные ру ТС'!$A:$CZ,48,0)</f>
        <v>0</v>
      </c>
      <c r="AX196" s="19">
        <f>VLOOKUP($A:$A,'[3]данные ру ТС'!$A:$CZ,49,0)</f>
        <v>187693</v>
      </c>
      <c r="AY196" s="19">
        <f>VLOOKUP($A:$A,'[3]данные ру ТС'!$A:$CZ,54,0)</f>
        <v>12243</v>
      </c>
      <c r="AZ196" s="19">
        <f>VLOOKUP($A:$A,'[3]данные ру ТС'!$A:$CZ,59,0)</f>
        <v>183503</v>
      </c>
      <c r="BA196" s="19">
        <f>VLOOKUP($A:$A,'[3]данные ру ТС'!$A:$CZ,64,0)</f>
        <v>0</v>
      </c>
      <c r="BB196" s="19">
        <f>VLOOKUP($A:$A,'[3]данные ру ТС'!$A:$CZ,65,0)</f>
        <v>195746</v>
      </c>
      <c r="BC196" s="19">
        <f>VLOOKUP($A:$A,'[3]данные ру ТС'!$A:$CZ,78,0)</f>
        <v>5565</v>
      </c>
      <c r="BD196" s="19">
        <f>VLOOKUP($A:$A,'[3]данные ру ТС'!$A:$CZ,83,0)</f>
        <v>47229</v>
      </c>
      <c r="BE196" s="19">
        <f>VLOOKUP($A:$A,'[3]данные ру ТС'!$A:$CZ,88,0)</f>
        <v>0</v>
      </c>
      <c r="BF196" s="19">
        <f>VLOOKUP($A:$A,'[3]данные ру ТС'!$A:$CZ,89,0)</f>
        <v>52794</v>
      </c>
      <c r="BG196" s="19">
        <f>VLOOKUP($A:$A,'[3]данные ру ТС'!$A:$FD,126,0)</f>
        <v>5748</v>
      </c>
      <c r="BH196" s="19">
        <f>VLOOKUP($A:$A,'[3]данные ру ТС'!$A:$FD,127,0)</f>
        <v>66085</v>
      </c>
      <c r="BI196" s="19">
        <f>VLOOKUP($A:$A,'[3]данные ру ТС'!$A:$FD,128,0)</f>
        <v>0</v>
      </c>
      <c r="BJ196" s="19">
        <f>VLOOKUP($A:$A,'[3]данные ру ТС'!$A:$FD,129,0)</f>
        <v>71833</v>
      </c>
      <c r="BK196" s="19">
        <f>VLOOKUP($A:$A,'[3]данные ру ТС'!$A:$FD,142,0)</f>
        <v>2020</v>
      </c>
      <c r="BL196" s="19">
        <f>VLOOKUP($A:$A,'[3]данные ру ТС'!$A:$FD,155,0)</f>
        <v>42462</v>
      </c>
      <c r="BM196" s="19">
        <f>VLOOKUP($A:$A,'[3]данные ру ТС'!$A:$FW,168,0)</f>
        <v>0</v>
      </c>
      <c r="BN196" s="19">
        <f>Таблица2[[#This Row],[ЛТС 2022 (факт)]]+Таблица2[[#This Row],[ПТС 2022 (факт)]]+Таблица2[[#This Row],[ГТС 2022 (факт)]]</f>
        <v>44482</v>
      </c>
      <c r="BO196" s="20">
        <f>VLOOKUP($A:$A,'[3]данные ру ФЛ'!$A:$DL,27,0)</f>
        <v>18684081</v>
      </c>
      <c r="BP196" s="20">
        <f>VLOOKUP($A:$A,'[3]данные ру ФЛ'!$A:$DL,40,0)</f>
        <v>20843190</v>
      </c>
      <c r="BQ196" s="20">
        <f>VLOOKUP($A:$A,'[3]данные ру ФЛ'!$A:$DL,53,0)</f>
        <v>22094255</v>
      </c>
      <c r="BR196" s="20">
        <f>VLOOKUP($A:$A,'[3]данные ру ФЛ'!$A:$DL,74,0)</f>
        <v>5641719</v>
      </c>
      <c r="BS196" s="20">
        <f>VLOOKUP($A:$A,'[3]данные ру ФЛ'!$A:$DL,95,0)</f>
        <v>9186287</v>
      </c>
      <c r="BT196" s="20">
        <f>VLOOKUP($A:$A,'[3]данные ру ФЛ'!$A:$DL,116,0)</f>
        <v>6283445</v>
      </c>
      <c r="BU196" s="21">
        <f>VLOOKUP($A:$A,'[3]данные ру Грузы'!$A:$CR,31,0)</f>
        <v>149708</v>
      </c>
      <c r="BV196" s="21">
        <f>VLOOKUP($A:$A,'[3]данные ру Грузы'!$A:$CR,44,0)</f>
        <v>170540.742</v>
      </c>
      <c r="BW196" s="21">
        <f>VLOOKUP($A:$A,'[3]данные ру Грузы'!$A:$CR,57,0)</f>
        <v>188487.69200000001</v>
      </c>
      <c r="BX196" s="21">
        <f>VLOOKUP($A:$A,'[3]данные ру Грузы'!$A:$CR,70,0)</f>
        <v>191015.44</v>
      </c>
      <c r="BY196" s="21">
        <f>VLOOKUP($A:$A,'[3]данные ру Грузы'!$A:$CR,83,0)</f>
        <v>205658.16999999998</v>
      </c>
      <c r="BZ196" s="21">
        <f>VLOOKUP($A:$A,'[3]данные ру Грузы'!$A:$CR,96,0)</f>
        <v>126874</v>
      </c>
      <c r="CA196" s="22" t="str">
        <f>VLOOKUP(A:A,[2]Данные_УА!$A:$BO,60,0)</f>
        <v>да</v>
      </c>
      <c r="CB196" s="23" t="str">
        <f>VLOOKUP(A:A,[2]Данные_УА!$A:$BO,61,0)</f>
        <v>да</v>
      </c>
      <c r="CC196" s="23" t="str">
        <f>VLOOKUP(A:A,[2]Данные_УА!$A:$BO,62,0)</f>
        <v>да</v>
      </c>
      <c r="CD196" s="23" t="str">
        <f>VLOOKUP(A:A,[2]Данные_УА!$A:$BO,63,0)</f>
        <v>да</v>
      </c>
      <c r="CE196" s="23" t="str">
        <f>VLOOKUP(A:A,[2]Данные_УА!$A:$BO,64,0)</f>
        <v>да</v>
      </c>
      <c r="CF196" s="23" t="str">
        <f>VLOOKUP(A:A,[2]Данные_УА!$A:$BO,65,0)</f>
        <v>нет</v>
      </c>
    </row>
    <row r="197" spans="1:84" s="12" customFormat="1" ht="11.25" x14ac:dyDescent="0.2">
      <c r="A197" s="12" t="s">
        <v>170</v>
      </c>
      <c r="B197" s="12" t="str">
        <f>VLOOKUP(A:A,[1]Перечень_ПП!$A:$X,3,0)</f>
        <v>Новосибирский</v>
      </c>
      <c r="C197" s="13" t="str">
        <f>VLOOKUP(A:A,[1]Перечень_ПП!$A:$X,4,0)</f>
        <v>АПП</v>
      </c>
      <c r="D197" s="13" t="str">
        <f>VLOOKUP(A:A,[1]Перечень_ПП!$A:$X,5,0)</f>
        <v>ДАПП</v>
      </c>
      <c r="E197" s="12" t="str">
        <f>VLOOKUP(A:A,[1]Перечень_ПП!$A:$X,6,0)</f>
        <v>Шара-Сур</v>
      </c>
      <c r="F197" s="12" t="str">
        <f>VLOOKUP(A:A,[1]Перечень_ПП!$A:$X,23,0)</f>
        <v>установлен</v>
      </c>
      <c r="G197" s="13" t="str">
        <f>VLOOKUP(A:A,[1]Перечень_ПП!$A:$X,21,0)</f>
        <v>да</v>
      </c>
      <c r="H197" s="13" t="s">
        <v>524</v>
      </c>
      <c r="I197" s="14" t="str">
        <f>VLOOKUP(A:A,[1]Перечень_ПП!$A:$X,22,0)</f>
        <v>функционирует</v>
      </c>
      <c r="J197" s="15" t="str">
        <f>VLOOKUP(A:A,[2]Данные_УА!$A:$BF,24,0)</f>
        <v>с 08.00 до 18.00, санитарный день - суббота, воскресенье, технологический перерыв с 12.00 до 14.00</v>
      </c>
      <c r="K197" s="13" t="str">
        <f>VLOOKUP(A:A,[1]Перечень_ПП!$A:$X,7,0)</f>
        <v>автомобильный</v>
      </c>
      <c r="L197" s="13" t="str">
        <f>VLOOKUP(A:A,[1]Перечень_ПП!$A:$X,8,0)</f>
        <v>не определен</v>
      </c>
      <c r="M197" s="13" t="str">
        <f>VLOOKUP(A:A,[1]Перечень_ПП!$A:$X,9,0)</f>
        <v>грузо-пассажирский</v>
      </c>
      <c r="N197" s="13" t="str">
        <f>VLOOKUP(A:A,[1]Перечень_ПП!$A:$X,10,0)</f>
        <v>постоянный</v>
      </c>
      <c r="O197" s="13" t="str">
        <f>VLOOKUP(A:A,[1]Перечень_ПП!$A:$X,11,0)</f>
        <v>двусторонний</v>
      </c>
      <c r="P197" s="13" t="str">
        <f>VLOOKUP(A:A,[1]Перечень_ПП!$A:$X,12,0)</f>
        <v>не определен</v>
      </c>
      <c r="Q197" s="13" t="str">
        <f>VLOOKUP(A:A,[1]Перечень_ПП!$A:$X,13,0)</f>
        <v>нет</v>
      </c>
      <c r="R197" s="13" t="str">
        <f>VLOOKUP(A:A,[1]Перечень_ПП!$A:$X,14,0)</f>
        <v>нет</v>
      </c>
      <c r="S197" s="13" t="str">
        <f>VLOOKUP(A:A,[1]Перечень_ПП!$A:$X,15,0)</f>
        <v>нет</v>
      </c>
      <c r="T197" s="13" t="str">
        <f>VLOOKUP(A:A,[1]Перечень_ПП!$A:$X,16,0)</f>
        <v>Монголия</v>
      </c>
      <c r="U197" s="12" t="str">
        <f>VLOOKUP(A:A,[1]Перечень_ПП!$A:$X,17,0)</f>
        <v>Тэс</v>
      </c>
      <c r="V197" s="13" t="str">
        <f>VLOOKUP(A:A,[1]Перечень_ПП!$A:$X,18,0)</f>
        <v>СФО</v>
      </c>
      <c r="W197" s="12" t="str">
        <f>VLOOKUP(A:A,[1]Перечень_ПП!$A:$X,19,0)</f>
        <v>Республика Тыва</v>
      </c>
      <c r="X197" s="14" t="str">
        <f>VLOOKUP(A:A,[1]Перечень_ПП!$A:$X,20,0)</f>
        <v>Республика Тыва, Тес-Хемский кожуун, местечко Шара-Сур, от районного центра с. Самагалтай, автодороги Кызыл – Эрзин – Госграница с Монголией, в западную сторону 50 км</v>
      </c>
      <c r="Y197" s="14" t="str">
        <f>VLOOKUP(A:A,[2]ДОРОГИ!$A:$BX,24,0)</f>
        <v>региональная</v>
      </c>
      <c r="Z197" s="14" t="str">
        <f>VLOOKUP(A:A,[2]ДОРОГИ!$A:$BX,25,0)</f>
        <v>93Н-41, Ак-Эрик - Госграница с Монголией (КПП "Шара-Суур") (км 0+000 - км 22+500)</v>
      </c>
      <c r="AA197" s="16" t="str">
        <f>VLOOKUP($A:$A,'[3]данные ру Грузы'!$A:$CC,10,0)</f>
        <v>Группа С</v>
      </c>
      <c r="AB197" s="16">
        <f>VLOOKUP($A:$A,'[3]данные ру Грузы'!$A:$CC,11,0)</f>
        <v>208</v>
      </c>
      <c r="AC197" s="16" t="str">
        <f>VLOOKUP($A:$A,'[3]данные ру Грузы'!$A:$CC,13,0)</f>
        <v>РМК</v>
      </c>
      <c r="AD197" s="16" t="str">
        <f>VLOOKUP($A:$A,'[3]данные ру Грузы'!$A:$CC,12,0)</f>
        <v>Восток</v>
      </c>
      <c r="AE197" s="16">
        <f>VLOOKUP(A:A,[2]Данные_УА!$A:$BF,37,0)</f>
        <v>10</v>
      </c>
      <c r="AF197" s="16">
        <f>VLOOKUP(A:A,[2]Данные_УА!$A:$BF,41,0)</f>
        <v>5</v>
      </c>
      <c r="AG197" s="16">
        <f>VLOOKUP(A:A,[2]Данные_УА!$A:$BF,45,0)</f>
        <v>10</v>
      </c>
      <c r="AH197" s="16">
        <f>VLOOKUP(A:A,[2]Данные_УА!$A:$BF,49,0)</f>
        <v>25</v>
      </c>
      <c r="AI197" s="16">
        <f>VLOOKUP(A:A,[2]Данные_УА!$A:$BF,53,0)</f>
        <v>200</v>
      </c>
      <c r="AJ197" s="16">
        <f>VLOOKUP(A:A,[2]Данные_УА!$A:$BF,57,0)</f>
        <v>0</v>
      </c>
      <c r="AK197" s="17">
        <f>VLOOKUP(A:A,[2]Данные_УА!$A:$BF,38,0)</f>
        <v>2470</v>
      </c>
      <c r="AL197" s="17">
        <f>VLOOKUP(A:A,[2]Данные_УА!$A:$BF,42,0)</f>
        <v>1235</v>
      </c>
      <c r="AM197" s="17">
        <f>VLOOKUP(A:A,[2]Данные_УА!$A:$BF,46,0)</f>
        <v>2470</v>
      </c>
      <c r="AN197" s="17">
        <f>VLOOKUP(A:A,[2]Данные_УА!$A:$BF,50,0)</f>
        <v>6175</v>
      </c>
      <c r="AO197" s="17">
        <f>VLOOKUP(A:A,[2]Данные_УА!$A:$BF,54,0)</f>
        <v>49400</v>
      </c>
      <c r="AP197" s="18">
        <f>VLOOKUP(A:A,[2]Данные_УА!$A:$BF,58,0)</f>
        <v>0</v>
      </c>
      <c r="AQ197" s="19">
        <f>VLOOKUP($A:$A,'[3]данные ру ТС'!$A:$CZ,22,0)</f>
        <v>16</v>
      </c>
      <c r="AR197" s="19">
        <f>VLOOKUP($A:$A,'[3]данные ру ТС'!$A:$CZ,27,0)</f>
        <v>12</v>
      </c>
      <c r="AS197" s="19">
        <f>VLOOKUP($A:$A,'[3]данные ру ТС'!$A:$CZ,32,0)</f>
        <v>1416</v>
      </c>
      <c r="AT197" s="19">
        <f>VLOOKUP($A:$A,'[3]данные ру ТС'!$A:$CZ,33,0)</f>
        <v>1444</v>
      </c>
      <c r="AU197" s="19">
        <f>VLOOKUP($A:$A,'[3]данные ру ТС'!$A:$CZ,38,0)</f>
        <v>26</v>
      </c>
      <c r="AV197" s="19">
        <f>VLOOKUP($A:$A,'[3]данные ру ТС'!$A:$CZ,43,0)</f>
        <v>4</v>
      </c>
      <c r="AW197" s="19">
        <f>VLOOKUP($A:$A,'[3]данные ру ТС'!$A:$CZ,48,0)</f>
        <v>637</v>
      </c>
      <c r="AX197" s="19">
        <f>VLOOKUP($A:$A,'[3]данные ру ТС'!$A:$CZ,49,0)</f>
        <v>667</v>
      </c>
      <c r="AY197" s="19">
        <f>VLOOKUP($A:$A,'[3]данные ру ТС'!$A:$CZ,54,0)</f>
        <v>19</v>
      </c>
      <c r="AZ197" s="19">
        <f>VLOOKUP($A:$A,'[3]данные ру ТС'!$A:$CZ,59,0)</f>
        <v>2</v>
      </c>
      <c r="BA197" s="19">
        <f>VLOOKUP($A:$A,'[3]данные ру ТС'!$A:$CZ,64,0)</f>
        <v>495</v>
      </c>
      <c r="BB197" s="19">
        <f>VLOOKUP($A:$A,'[3]данные ру ТС'!$A:$CZ,65,0)</f>
        <v>516</v>
      </c>
      <c r="BC197" s="19">
        <f>VLOOKUP($A:$A,'[3]данные ру ТС'!$A:$CZ,78,0)</f>
        <v>10</v>
      </c>
      <c r="BD197" s="19">
        <f>VLOOKUP($A:$A,'[3]данные ру ТС'!$A:$CZ,83,0)</f>
        <v>0</v>
      </c>
      <c r="BE197" s="19">
        <f>VLOOKUP($A:$A,'[3]данные ру ТС'!$A:$CZ,88,0)</f>
        <v>67</v>
      </c>
      <c r="BF197" s="19">
        <f>VLOOKUP($A:$A,'[3]данные ру ТС'!$A:$CZ,89,0)</f>
        <v>77</v>
      </c>
      <c r="BG197" s="19">
        <f>VLOOKUP($A:$A,'[3]данные ру ТС'!$A:$FD,126,0)</f>
        <v>0</v>
      </c>
      <c r="BH197" s="19">
        <f>VLOOKUP($A:$A,'[3]данные ру ТС'!$A:$FD,127,0)</f>
        <v>0</v>
      </c>
      <c r="BI197" s="19">
        <f>VLOOKUP($A:$A,'[3]данные ру ТС'!$A:$FD,128,0)</f>
        <v>0</v>
      </c>
      <c r="BJ197" s="19">
        <f>VLOOKUP($A:$A,'[3]данные ру ТС'!$A:$FD,129,0)</f>
        <v>0</v>
      </c>
      <c r="BK197" s="19">
        <f>VLOOKUP($A:$A,'[3]данные ру ТС'!$A:$FD,142,0)</f>
        <v>16</v>
      </c>
      <c r="BL197" s="19">
        <f>VLOOKUP($A:$A,'[3]данные ру ТС'!$A:$FD,155,0)</f>
        <v>0</v>
      </c>
      <c r="BM197" s="19">
        <f>VLOOKUP($A:$A,'[3]данные ру ТС'!$A:$FW,168,0)</f>
        <v>136</v>
      </c>
      <c r="BN197" s="19">
        <f>Таблица2[[#This Row],[ЛТС 2022 (факт)]]+Таблица2[[#This Row],[ПТС 2022 (факт)]]+Таблица2[[#This Row],[ГТС 2022 (факт)]]</f>
        <v>152</v>
      </c>
      <c r="BO197" s="20">
        <f>VLOOKUP($A:$A,'[3]данные ру ФЛ'!$A:$DL,27,0)</f>
        <v>6591</v>
      </c>
      <c r="BP197" s="20">
        <f>VLOOKUP($A:$A,'[3]данные ру ФЛ'!$A:$DL,40,0)</f>
        <v>2628</v>
      </c>
      <c r="BQ197" s="20">
        <f>VLOOKUP($A:$A,'[3]данные ру ФЛ'!$A:$DL,53,0)</f>
        <v>1597</v>
      </c>
      <c r="BR197" s="20">
        <f>VLOOKUP($A:$A,'[3]данные ру ФЛ'!$A:$DL,74,0)</f>
        <v>211</v>
      </c>
      <c r="BS197" s="20">
        <f>VLOOKUP($A:$A,'[3]данные ру ФЛ'!$A:$DL,95,0)</f>
        <v>0</v>
      </c>
      <c r="BT197" s="20">
        <f>VLOOKUP($A:$A,'[3]данные ру ФЛ'!$A:$DL,116,0)</f>
        <v>423</v>
      </c>
      <c r="BU197" s="21">
        <f>VLOOKUP($A:$A,'[3]данные ру Грузы'!$A:$CR,31,0)</f>
        <v>57.000000000000007</v>
      </c>
      <c r="BV197" s="21">
        <f>VLOOKUP($A:$A,'[3]данные ру Грузы'!$A:$CR,44,0)</f>
        <v>256.14</v>
      </c>
      <c r="BW197" s="21">
        <f>VLOOKUP($A:$A,'[3]данные ру Грузы'!$A:$CR,57,0)</f>
        <v>217.16</v>
      </c>
      <c r="BX197" s="21">
        <f>VLOOKUP($A:$A,'[3]данные ру Грузы'!$A:$CR,70,0)</f>
        <v>126.36</v>
      </c>
      <c r="BY197" s="21">
        <f>VLOOKUP($A:$A,'[3]данные ру Грузы'!$A:$CR,83,0)</f>
        <v>0</v>
      </c>
      <c r="BZ197" s="21">
        <f>VLOOKUP($A:$A,'[3]данные ру Грузы'!$A:$CR,96,0)</f>
        <v>160.6</v>
      </c>
      <c r="CA197" s="22" t="str">
        <f>VLOOKUP(A:A,[2]Данные_УА!$A:$BO,60,0)</f>
        <v>да</v>
      </c>
      <c r="CB197" s="23" t="str">
        <f>VLOOKUP(A:A,[2]Данные_УА!$A:$BO,61,0)</f>
        <v>да</v>
      </c>
      <c r="CC197" s="23" t="str">
        <f>VLOOKUP(A:A,[2]Данные_УА!$A:$BO,62,0)</f>
        <v>да</v>
      </c>
      <c r="CD197" s="23" t="str">
        <f>VLOOKUP(A:A,[2]Данные_УА!$A:$BO,63,0)</f>
        <v>да</v>
      </c>
      <c r="CE197" s="23" t="str">
        <f>VLOOKUP(A:A,[2]Данные_УА!$A:$BO,64,0)</f>
        <v>да</v>
      </c>
      <c r="CF197" s="23" t="str">
        <f>VLOOKUP(A:A,[2]Данные_УА!$A:$BO,65,0)</f>
        <v>да</v>
      </c>
    </row>
    <row r="198" spans="1:84" s="12" customFormat="1" ht="11.25" x14ac:dyDescent="0.2">
      <c r="A198" s="12" t="s">
        <v>142</v>
      </c>
      <c r="B198" s="12" t="str">
        <f>VLOOKUP(A:A,[1]Перечень_ПП!$A:$X,3,0)</f>
        <v>Мурманский</v>
      </c>
      <c r="C198" s="13" t="str">
        <f>VLOOKUP(A:A,[1]Перечень_ПП!$A:$X,4,0)</f>
        <v>ВПП</v>
      </c>
      <c r="D198" s="13" t="str">
        <f>VLOOKUP(A:A,[1]Перечень_ПП!$A:$X,5,0)</f>
        <v>ВПП</v>
      </c>
      <c r="E198" s="12" t="str">
        <f>VLOOKUP(A:A,[1]Перечень_ПП!$A:$X,6,0)</f>
        <v>Мурманск</v>
      </c>
      <c r="F198" s="12" t="str">
        <f>VLOOKUP(A:A,[1]Перечень_ПП!$A:$X,23,0)</f>
        <v>установлен</v>
      </c>
      <c r="G198" s="13" t="str">
        <f>VLOOKUP(A:A,[1]Перечень_ПП!$A:$X,21,0)</f>
        <v>да</v>
      </c>
      <c r="H198" s="13" t="s">
        <v>524</v>
      </c>
      <c r="I198" s="14" t="str">
        <f>VLOOKUP(A:A,[1]Перечень_ПП!$A:$X,22,0)</f>
        <v>функционирует</v>
      </c>
      <c r="J198" s="15" t="str">
        <f>VLOOKUP(A:A,[2]Данные_УА!$A:$BF,24,0)</f>
        <v>круглосуточно</v>
      </c>
      <c r="K198" s="13" t="str">
        <f>VLOOKUP(A:A,[1]Перечень_ПП!$A:$X,7,0)</f>
        <v>воздушный</v>
      </c>
      <c r="L198" s="13" t="str">
        <f>VLOOKUP(A:A,[1]Перечень_ПП!$A:$X,8,0)</f>
        <v>не определен</v>
      </c>
      <c r="M198" s="13" t="str">
        <f>VLOOKUP(A:A,[1]Перечень_ПП!$A:$X,9,0)</f>
        <v>грузо-пассажирский</v>
      </c>
      <c r="N198" s="13" t="str">
        <f>VLOOKUP(A:A,[1]Перечень_ПП!$A:$X,10,0)</f>
        <v>постоянный</v>
      </c>
      <c r="O198" s="13" t="str">
        <f>VLOOKUP(A:A,[1]Перечень_ПП!$A:$X,11,0)</f>
        <v>многосторонний</v>
      </c>
      <c r="P198" s="13" t="str">
        <f>VLOOKUP(A:A,[1]Перечень_ПП!$A:$X,12,0)</f>
        <v>не определен</v>
      </c>
      <c r="Q198" s="13" t="str">
        <f>VLOOKUP(A:A,[1]Перечень_ПП!$A:$X,13,0)</f>
        <v>нет</v>
      </c>
      <c r="R198" s="13" t="str">
        <f>VLOOKUP(A:A,[1]Перечень_ПП!$A:$X,14,0)</f>
        <v>да</v>
      </c>
      <c r="S198" s="13" t="str">
        <f>VLOOKUP(A:A,[1]Перечень_ПП!$A:$X,15,0)</f>
        <v>нет</v>
      </c>
      <c r="T198" s="13" t="str">
        <f>VLOOKUP(A:A,[1]Перечень_ПП!$A:$X,16,0)</f>
        <v>не применимо</v>
      </c>
      <c r="U198" s="12" t="str">
        <f>VLOOKUP(A:A,[1]Перечень_ПП!$A:$X,17,0)</f>
        <v>не применимо</v>
      </c>
      <c r="V198" s="13" t="str">
        <f>VLOOKUP(A:A,[1]Перечень_ПП!$A:$X,18,0)</f>
        <v>СЗФО</v>
      </c>
      <c r="W198" s="12" t="str">
        <f>VLOOKUP(A:A,[1]Перечень_ПП!$A:$X,19,0)</f>
        <v>Мурманская область</v>
      </c>
      <c r="X198" s="14" t="str">
        <f>VLOOKUP(A:A,[1]Перечень_ПП!$A:$X,20,0)</f>
        <v>Мурманская обл., пос. Мурмаши, аэропорт Мурманск, 24 км. юго-западнее центра г. Мурманск</v>
      </c>
      <c r="Y198" s="14">
        <f>VLOOKUP(A:A,[2]ДОРОГИ!$A:$BX,24,0)</f>
        <v>0</v>
      </c>
      <c r="Z198" s="14">
        <f>VLOOKUP(A:A,[2]ДОРОГИ!$A:$BX,25,0)</f>
        <v>0</v>
      </c>
      <c r="AA198" s="16" t="str">
        <f>VLOOKUP($A:$A,'[3]данные ру Грузы'!$A:$CC,10,0)</f>
        <v>Группа С</v>
      </c>
      <c r="AB198" s="16">
        <f>VLOOKUP($A:$A,'[3]данные ру Грузы'!$A:$CC,11,0)</f>
        <v>186</v>
      </c>
      <c r="AC198" s="16" t="str">
        <f>VLOOKUP($A:$A,'[3]данные ру Грузы'!$A:$CC,13,0)</f>
        <v>Не является признаком отнесения к МТК</v>
      </c>
      <c r="AD198" s="16" t="str">
        <f>VLOOKUP($A:$A,'[3]данные ру Грузы'!$A:$CC,12,0)</f>
        <v>Не является признаком отнесения к МТК</v>
      </c>
      <c r="AE198" s="16">
        <f>VLOOKUP(A:A,[2]Данные_УА!$A:$BF,37,0)</f>
        <v>0</v>
      </c>
      <c r="AF198" s="16">
        <f>VLOOKUP(A:A,[2]Данные_УА!$A:$BF,41,0)</f>
        <v>0</v>
      </c>
      <c r="AG198" s="16">
        <f>VLOOKUP(A:A,[2]Данные_УА!$A:$BF,45,0)</f>
        <v>0</v>
      </c>
      <c r="AH198" s="16">
        <f>VLOOKUP(A:A,[2]Данные_УА!$A:$BF,49,0)</f>
        <v>0</v>
      </c>
      <c r="AI198" s="16">
        <f>VLOOKUP(A:A,[2]Данные_УА!$A:$BF,53,0)</f>
        <v>3840</v>
      </c>
      <c r="AJ198" s="16">
        <f>VLOOKUP(A:A,[2]Данные_УА!$A:$BF,57,0)</f>
        <v>0</v>
      </c>
      <c r="AK198" s="17">
        <f>VLOOKUP(A:A,[2]Данные_УА!$A:$BF,38,0)</f>
        <v>0</v>
      </c>
      <c r="AL198" s="17">
        <f>VLOOKUP(A:A,[2]Данные_УА!$A:$BF,42,0)</f>
        <v>0</v>
      </c>
      <c r="AM198" s="17">
        <f>VLOOKUP(A:A,[2]Данные_УА!$A:$BF,46,0)</f>
        <v>0</v>
      </c>
      <c r="AN198" s="17">
        <f>VLOOKUP(A:A,[2]Данные_УА!$A:$BF,50,0)</f>
        <v>0</v>
      </c>
      <c r="AO198" s="17">
        <f>VLOOKUP(A:A,[2]Данные_УА!$A:$BF,54,0)</f>
        <v>1401600</v>
      </c>
      <c r="AP198" s="18">
        <f>VLOOKUP(A:A,[2]Данные_УА!$A:$BF,58,0)</f>
        <v>0</v>
      </c>
      <c r="AQ198" s="19">
        <f>VLOOKUP($A:$A,'[3]данные ру ТС'!$A:$CZ,22,0)</f>
        <v>0</v>
      </c>
      <c r="AR198" s="19">
        <f>VLOOKUP($A:$A,'[3]данные ру ТС'!$A:$CZ,27,0)</f>
        <v>267</v>
      </c>
      <c r="AS198" s="19">
        <f>VLOOKUP($A:$A,'[3]данные ру ТС'!$A:$CZ,32,0)</f>
        <v>0</v>
      </c>
      <c r="AT198" s="19">
        <f>VLOOKUP($A:$A,'[3]данные ру ТС'!$A:$CZ,33,0)</f>
        <v>267</v>
      </c>
      <c r="AU198" s="19">
        <f>VLOOKUP($A:$A,'[3]данные ру ТС'!$A:$CZ,38,0)</f>
        <v>0</v>
      </c>
      <c r="AV198" s="19">
        <f>VLOOKUP($A:$A,'[3]данные ру ТС'!$A:$CZ,43,0)</f>
        <v>304</v>
      </c>
      <c r="AW198" s="19">
        <f>VLOOKUP($A:$A,'[3]данные ру ТС'!$A:$CZ,48,0)</f>
        <v>0</v>
      </c>
      <c r="AX198" s="19">
        <f>VLOOKUP($A:$A,'[3]данные ру ТС'!$A:$CZ,49,0)</f>
        <v>304</v>
      </c>
      <c r="AY198" s="19">
        <f>VLOOKUP($A:$A,'[3]данные ру ТС'!$A:$CZ,54,0)</f>
        <v>0</v>
      </c>
      <c r="AZ198" s="19">
        <f>VLOOKUP($A:$A,'[3]данные ру ТС'!$A:$CZ,59,0)</f>
        <v>275</v>
      </c>
      <c r="BA198" s="19">
        <f>VLOOKUP($A:$A,'[3]данные ру ТС'!$A:$CZ,64,0)</f>
        <v>0</v>
      </c>
      <c r="BB198" s="19">
        <f>VLOOKUP($A:$A,'[3]данные ру ТС'!$A:$CZ,65,0)</f>
        <v>275</v>
      </c>
      <c r="BC198" s="19">
        <f>VLOOKUP($A:$A,'[3]данные ру ТС'!$A:$CZ,78,0)</f>
        <v>0</v>
      </c>
      <c r="BD198" s="19">
        <f>VLOOKUP($A:$A,'[3]данные ру ТС'!$A:$CZ,83,0)</f>
        <v>54</v>
      </c>
      <c r="BE198" s="19">
        <f>VLOOKUP($A:$A,'[3]данные ру ТС'!$A:$CZ,88,0)</f>
        <v>0</v>
      </c>
      <c r="BF198" s="19">
        <f>VLOOKUP($A:$A,'[3]данные ру ТС'!$A:$CZ,89,0)</f>
        <v>54</v>
      </c>
      <c r="BG198" s="19">
        <f>VLOOKUP($A:$A,'[3]данные ру ТС'!$A:$FD,126,0)</f>
        <v>0</v>
      </c>
      <c r="BH198" s="19">
        <f>VLOOKUP($A:$A,'[3]данные ру ТС'!$A:$FD,127,0)</f>
        <v>130</v>
      </c>
      <c r="BI198" s="19">
        <f>VLOOKUP($A:$A,'[3]данные ру ТС'!$A:$FD,128,0)</f>
        <v>0</v>
      </c>
      <c r="BJ198" s="19">
        <f>VLOOKUP($A:$A,'[3]данные ру ТС'!$A:$FD,129,0)</f>
        <v>130</v>
      </c>
      <c r="BK198" s="19">
        <f>VLOOKUP($A:$A,'[3]данные ру ТС'!$A:$FD,142,0)</f>
        <v>0</v>
      </c>
      <c r="BL198" s="19">
        <f>VLOOKUP($A:$A,'[3]данные ру ТС'!$A:$FD,155,0)</f>
        <v>12</v>
      </c>
      <c r="BM198" s="19">
        <f>VLOOKUP($A:$A,'[3]данные ру ТС'!$A:$FW,168,0)</f>
        <v>0</v>
      </c>
      <c r="BN198" s="19">
        <f>Таблица2[[#This Row],[ЛТС 2022 (факт)]]+Таблица2[[#This Row],[ПТС 2022 (факт)]]+Таблица2[[#This Row],[ГТС 2022 (факт)]]</f>
        <v>12</v>
      </c>
      <c r="BO198" s="20">
        <f>VLOOKUP($A:$A,'[3]данные ру ФЛ'!$A:$DL,27,0)</f>
        <v>29744</v>
      </c>
      <c r="BP198" s="20">
        <f>VLOOKUP($A:$A,'[3]данные ру ФЛ'!$A:$DL,40,0)</f>
        <v>34577</v>
      </c>
      <c r="BQ198" s="20">
        <f>VLOOKUP($A:$A,'[3]данные ру ФЛ'!$A:$DL,53,0)</f>
        <v>28402</v>
      </c>
      <c r="BR198" s="20">
        <f>VLOOKUP($A:$A,'[3]данные ру ФЛ'!$A:$DL,74,0)</f>
        <v>5222</v>
      </c>
      <c r="BS198" s="20">
        <f>VLOOKUP($A:$A,'[3]данные ру ФЛ'!$A:$DL,95,0)</f>
        <v>7906</v>
      </c>
      <c r="BT198" s="20">
        <f>VLOOKUP($A:$A,'[3]данные ру ФЛ'!$A:$DL,116,0)</f>
        <v>186</v>
      </c>
      <c r="BU198" s="21">
        <f>VLOOKUP($A:$A,'[3]данные ру Грузы'!$A:$CR,31,0)</f>
        <v>35.106499999999997</v>
      </c>
      <c r="BV198" s="21">
        <f>VLOOKUP($A:$A,'[3]данные ру Грузы'!$A:$CR,44,0)</f>
        <v>71.162999999999997</v>
      </c>
      <c r="BW198" s="21">
        <f>VLOOKUP($A:$A,'[3]данные ру Грузы'!$A:$CR,57,0)</f>
        <v>68.612000000000009</v>
      </c>
      <c r="BX198" s="21">
        <f>VLOOKUP($A:$A,'[3]данные ру Грузы'!$A:$CR,70,0)</f>
        <v>70.980999999999995</v>
      </c>
      <c r="BY198" s="21">
        <f>VLOOKUP($A:$A,'[3]данные ру Грузы'!$A:$CR,83,0)</f>
        <v>30.2</v>
      </c>
      <c r="BZ198" s="21">
        <f>VLOOKUP($A:$A,'[3]данные ру Грузы'!$A:$CR,96,0)</f>
        <v>2.5499999999999998</v>
      </c>
      <c r="CA198" s="22" t="str">
        <f>VLOOKUP(A:A,[2]Данные_УА!$A:$BO,60,0)</f>
        <v>да</v>
      </c>
      <c r="CB198" s="23" t="str">
        <f>VLOOKUP(A:A,[2]Данные_УА!$A:$BO,61,0)</f>
        <v>да</v>
      </c>
      <c r="CC198" s="23" t="str">
        <f>VLOOKUP(A:A,[2]Данные_УА!$A:$BO,62,0)</f>
        <v>да</v>
      </c>
      <c r="CD198" s="23" t="str">
        <f>VLOOKUP(A:A,[2]Данные_УА!$A:$BO,63,0)</f>
        <v>да</v>
      </c>
      <c r="CE198" s="23" t="str">
        <f>VLOOKUP(A:A,[2]Данные_УА!$A:$BO,64,0)</f>
        <v>да</v>
      </c>
      <c r="CF198" s="23" t="str">
        <f>VLOOKUP(A:A,[2]Данные_УА!$A:$BO,65,0)</f>
        <v>нет</v>
      </c>
    </row>
    <row r="199" spans="1:84" s="12" customFormat="1" ht="11.25" x14ac:dyDescent="0.2">
      <c r="A199" s="12" t="s">
        <v>150</v>
      </c>
      <c r="B199" s="12" t="str">
        <f>VLOOKUP(A:A,[1]Перечень_ПП!$A:$X,3,0)</f>
        <v>Мурманский</v>
      </c>
      <c r="C199" s="13" t="str">
        <f>VLOOKUP(A:A,[1]Перечень_ПП!$A:$X,4,0)</f>
        <v>МПП</v>
      </c>
      <c r="D199" s="13" t="str">
        <f>VLOOKUP(A:A,[1]Перечень_ПП!$A:$X,5,0)</f>
        <v>МПП</v>
      </c>
      <c r="E199" s="12" t="str">
        <f>VLOOKUP(A:A,[1]Перечень_ПП!$A:$X,6,0)</f>
        <v>Мурманск</v>
      </c>
      <c r="F199" s="12" t="str">
        <f>VLOOKUP(A:A,[1]Перечень_ПП!$A:$X,23,0)</f>
        <v>установлен</v>
      </c>
      <c r="G199" s="13" t="str">
        <f>VLOOKUP(A:A,[1]Перечень_ПП!$A:$X,21,0)</f>
        <v>да</v>
      </c>
      <c r="H199" s="13" t="s">
        <v>523</v>
      </c>
      <c r="I199" s="14" t="str">
        <f>VLOOKUP(A:A,[1]Перечень_ПП!$A:$X,22,0)</f>
        <v>функционирует</v>
      </c>
      <c r="J199" s="15" t="str">
        <f>VLOOKUP(A:A,[2]Данные_УА!$A:$BF,24,0)</f>
        <v>круглосуточно, технологические перерывы с 07.30 до 08.30 и с 19.30 до 20.30.</v>
      </c>
      <c r="K199" s="13" t="str">
        <f>VLOOKUP(A:A,[1]Перечень_ПП!$A:$X,7,0)</f>
        <v>морской</v>
      </c>
      <c r="L199" s="13" t="str">
        <f>VLOOKUP(A:A,[1]Перечень_ПП!$A:$X,8,0)</f>
        <v>не определен</v>
      </c>
      <c r="M199" s="13" t="str">
        <f>VLOOKUP(A:A,[1]Перечень_ПП!$A:$X,9,0)</f>
        <v>грузо-пассажирский</v>
      </c>
      <c r="N199" s="13" t="str">
        <f>VLOOKUP(A:A,[1]Перечень_ПП!$A:$X,10,0)</f>
        <v>постоянный</v>
      </c>
      <c r="O199" s="13" t="str">
        <f>VLOOKUP(A:A,[1]Перечень_ПП!$A:$X,11,0)</f>
        <v>многосторонний</v>
      </c>
      <c r="P199" s="13" t="str">
        <f>VLOOKUP(A:A,[1]Перечень_ПП!$A:$X,12,0)</f>
        <v>не определен</v>
      </c>
      <c r="Q199" s="13" t="str">
        <f>VLOOKUP(A:A,[1]Перечень_ПП!$A:$X,13,0)</f>
        <v>да</v>
      </c>
      <c r="R199" s="13" t="str">
        <f>VLOOKUP(A:A,[1]Перечень_ПП!$A:$X,14,0)</f>
        <v>да</v>
      </c>
      <c r="S199" s="13" t="str">
        <f>VLOOKUP(A:A,[1]Перечень_ПП!$A:$X,15,0)</f>
        <v>да</v>
      </c>
      <c r="T199" s="13" t="str">
        <f>VLOOKUP(A:A,[1]Перечень_ПП!$A:$X,16,0)</f>
        <v>не применимо</v>
      </c>
      <c r="U199" s="12" t="str">
        <f>VLOOKUP(A:A,[1]Перечень_ПП!$A:$X,17,0)</f>
        <v>не применимо</v>
      </c>
      <c r="V199" s="13" t="str">
        <f>VLOOKUP(A:A,[1]Перечень_ПП!$A:$X,18,0)</f>
        <v>СЗФО</v>
      </c>
      <c r="W199" s="12" t="str">
        <f>VLOOKUP(A:A,[1]Перечень_ПП!$A:$X,19,0)</f>
        <v>Мурманская область</v>
      </c>
      <c r="X199" s="14" t="str">
        <f>VLOOKUP(A:A,[1]Перечень_ПП!$A:$X,20,0)</f>
        <v>Северо-Западный федеральный округ, Мурманская область, г. Мурманск, Баренцево море, Кольский залив</v>
      </c>
      <c r="Y199" s="14">
        <f>VLOOKUP(A:A,[2]ДОРОГИ!$A:$BX,24,0)</f>
        <v>0</v>
      </c>
      <c r="Z199" s="14">
        <f>VLOOKUP(A:A,[2]ДОРОГИ!$A:$BX,25,0)</f>
        <v>0</v>
      </c>
      <c r="AA199" s="16" t="str">
        <f>VLOOKUP($A:$A,'[3]данные ру Грузы'!$A:$CC,10,0)</f>
        <v>Группа А</v>
      </c>
      <c r="AB199" s="16">
        <f>VLOOKUP($A:$A,'[3]данные ру Грузы'!$A:$CC,11,0)</f>
        <v>48</v>
      </c>
      <c r="AC199" s="16" t="str">
        <f>VLOOKUP($A:$A,'[3]данные ру Грузы'!$A:$CC,13,0)</f>
        <v>Морской</v>
      </c>
      <c r="AD199" s="16" t="str">
        <f>VLOOKUP($A:$A,'[3]данные ру Грузы'!$A:$CC,12,0)</f>
        <v>Западный</v>
      </c>
      <c r="AE199" s="16">
        <f>VLOOKUP(A:A,[2]Данные_УА!$A:$BF,37,0)</f>
        <v>5</v>
      </c>
      <c r="AF199" s="16">
        <f>VLOOKUP(A:A,[2]Данные_УА!$A:$BF,41,0)</f>
        <v>1</v>
      </c>
      <c r="AG199" s="16">
        <f>VLOOKUP(A:A,[2]Данные_УА!$A:$BF,45,0)</f>
        <v>0</v>
      </c>
      <c r="AH199" s="16">
        <f>VLOOKUP(A:A,[2]Данные_УА!$A:$BF,49,0)</f>
        <v>6</v>
      </c>
      <c r="AI199" s="16">
        <f>VLOOKUP(A:A,[2]Данные_УА!$A:$BF,53,0)</f>
        <v>3840</v>
      </c>
      <c r="AJ199" s="16">
        <f>VLOOKUP(A:A,[2]Данные_УА!$A:$BF,57,0)</f>
        <v>69909</v>
      </c>
      <c r="AK199" s="17">
        <f>VLOOKUP(A:A,[2]Данные_УА!$A:$BF,38,0)</f>
        <v>1825</v>
      </c>
      <c r="AL199" s="17">
        <f>VLOOKUP(A:A,[2]Данные_УА!$A:$BF,42,0)</f>
        <v>365</v>
      </c>
      <c r="AM199" s="17">
        <f>VLOOKUP(A:A,[2]Данные_УА!$A:$BF,46,0)</f>
        <v>0</v>
      </c>
      <c r="AN199" s="17">
        <f>VLOOKUP(A:A,[2]Данные_УА!$A:$BF,50,0)</f>
        <v>2190</v>
      </c>
      <c r="AO199" s="17">
        <f>VLOOKUP(A:A,[2]Данные_УА!$A:$BF,54,0)</f>
        <v>1401600</v>
      </c>
      <c r="AP199" s="18">
        <f>VLOOKUP(A:A,[2]Данные_УА!$A:$BF,58,0)</f>
        <v>25516785</v>
      </c>
      <c r="AQ199" s="19">
        <f>VLOOKUP($A:$A,'[3]данные ру ТС'!$A:$CZ,22,0)</f>
        <v>2685</v>
      </c>
      <c r="AR199" s="19">
        <f>VLOOKUP($A:$A,'[3]данные ру ТС'!$A:$CZ,27,0)</f>
        <v>10</v>
      </c>
      <c r="AS199" s="19">
        <f>VLOOKUP($A:$A,'[3]данные ру ТС'!$A:$CZ,32,0)</f>
        <v>0</v>
      </c>
      <c r="AT199" s="19">
        <f>VLOOKUP($A:$A,'[3]данные ру ТС'!$A:$CZ,33,0)</f>
        <v>2695</v>
      </c>
      <c r="AU199" s="19">
        <f>VLOOKUP($A:$A,'[3]данные ру ТС'!$A:$CZ,38,0)</f>
        <v>2701</v>
      </c>
      <c r="AV199" s="19">
        <f>VLOOKUP($A:$A,'[3]данные ру ТС'!$A:$CZ,43,0)</f>
        <v>14</v>
      </c>
      <c r="AW199" s="19">
        <f>VLOOKUP($A:$A,'[3]данные ру ТС'!$A:$CZ,48,0)</f>
        <v>0</v>
      </c>
      <c r="AX199" s="19">
        <f>VLOOKUP($A:$A,'[3]данные ру ТС'!$A:$CZ,49,0)</f>
        <v>2715</v>
      </c>
      <c r="AY199" s="19">
        <f>VLOOKUP($A:$A,'[3]данные ру ТС'!$A:$CZ,54,0)</f>
        <v>2632</v>
      </c>
      <c r="AZ199" s="19">
        <f>VLOOKUP($A:$A,'[3]данные ру ТС'!$A:$CZ,59,0)</f>
        <v>11</v>
      </c>
      <c r="BA199" s="19">
        <f>VLOOKUP($A:$A,'[3]данные ру ТС'!$A:$CZ,64,0)</f>
        <v>0</v>
      </c>
      <c r="BB199" s="19">
        <f>VLOOKUP($A:$A,'[3]данные ру ТС'!$A:$CZ,65,0)</f>
        <v>2643</v>
      </c>
      <c r="BC199" s="19">
        <f>VLOOKUP($A:$A,'[3]данные ру ТС'!$A:$CZ,78,0)</f>
        <v>2522</v>
      </c>
      <c r="BD199" s="19">
        <f>VLOOKUP($A:$A,'[3]данные ру ТС'!$A:$CZ,83,0)</f>
        <v>2</v>
      </c>
      <c r="BE199" s="19">
        <f>VLOOKUP($A:$A,'[3]данные ру ТС'!$A:$CZ,88,0)</f>
        <v>0</v>
      </c>
      <c r="BF199" s="19">
        <f>VLOOKUP($A:$A,'[3]данные ру ТС'!$A:$CZ,89,0)</f>
        <v>2524</v>
      </c>
      <c r="BG199" s="19">
        <f>VLOOKUP($A:$A,'[3]данные ру ТС'!$A:$FD,126,0)</f>
        <v>2702</v>
      </c>
      <c r="BH199" s="19">
        <f>VLOOKUP($A:$A,'[3]данные ру ТС'!$A:$FD,127,0)</f>
        <v>2</v>
      </c>
      <c r="BI199" s="19">
        <f>VLOOKUP($A:$A,'[3]данные ру ТС'!$A:$FD,128,0)</f>
        <v>0</v>
      </c>
      <c r="BJ199" s="19">
        <f>VLOOKUP($A:$A,'[3]данные ру ТС'!$A:$FD,129,0)</f>
        <v>2704</v>
      </c>
      <c r="BK199" s="19">
        <f>VLOOKUP($A:$A,'[3]данные ру ТС'!$A:$FD,142,0)</f>
        <v>2462</v>
      </c>
      <c r="BL199" s="19">
        <f>VLOOKUP($A:$A,'[3]данные ру ТС'!$A:$FD,155,0)</f>
        <v>1</v>
      </c>
      <c r="BM199" s="19">
        <f>VLOOKUP($A:$A,'[3]данные ру ТС'!$A:$FW,168,0)</f>
        <v>0</v>
      </c>
      <c r="BN199" s="19">
        <f>Таблица2[[#This Row],[ЛТС 2022 (факт)]]+Таблица2[[#This Row],[ПТС 2022 (факт)]]+Таблица2[[#This Row],[ГТС 2022 (факт)]]</f>
        <v>2463</v>
      </c>
      <c r="BO199" s="20">
        <f>VLOOKUP($A:$A,'[3]данные ру ФЛ'!$A:$DL,27,0)</f>
        <v>59861</v>
      </c>
      <c r="BP199" s="20">
        <f>VLOOKUP($A:$A,'[3]данные ру ФЛ'!$A:$DL,40,0)</f>
        <v>62105</v>
      </c>
      <c r="BQ199" s="20">
        <f>VLOOKUP($A:$A,'[3]данные ру ФЛ'!$A:$DL,53,0)</f>
        <v>57298</v>
      </c>
      <c r="BR199" s="20">
        <f>VLOOKUP($A:$A,'[3]данные ру ФЛ'!$A:$DL,74,0)</f>
        <v>50570</v>
      </c>
      <c r="BS199" s="20">
        <f>VLOOKUP($A:$A,'[3]данные ру ФЛ'!$A:$DL,95,0)</f>
        <v>55760</v>
      </c>
      <c r="BT199" s="20">
        <f>VLOOKUP($A:$A,'[3]данные ру ФЛ'!$A:$DL,116,0)</f>
        <v>56034</v>
      </c>
      <c r="BU199" s="21">
        <f>VLOOKUP($A:$A,'[3]данные ру Грузы'!$A:$CR,31,0)</f>
        <v>45736294.473000005</v>
      </c>
      <c r="BV199" s="21">
        <f>VLOOKUP($A:$A,'[3]данные ру Грузы'!$A:$CR,44,0)</f>
        <v>45271386.061000004</v>
      </c>
      <c r="BW199" s="21">
        <f>VLOOKUP($A:$A,'[3]данные ру Грузы'!$A:$CR,57,0)</f>
        <v>44095536.957999997</v>
      </c>
      <c r="BX199" s="21">
        <f>VLOOKUP($A:$A,'[3]данные ру Грузы'!$A:$CR,70,0)</f>
        <v>45391731.954999998</v>
      </c>
      <c r="BY199" s="21">
        <f>VLOOKUP($A:$A,'[3]данные ру Грузы'!$A:$CR,83,0)</f>
        <v>38651203.295999996</v>
      </c>
      <c r="BZ199" s="21">
        <f>VLOOKUP($A:$A,'[3]данные ру Грузы'!$A:$CR,96,0)</f>
        <v>37959526.037</v>
      </c>
      <c r="CA199" s="22" t="str">
        <f>VLOOKUP(A:A,[2]Данные_УА!$A:$BO,60,0)</f>
        <v>да</v>
      </c>
      <c r="CB199" s="23" t="str">
        <f>VLOOKUP(A:A,[2]Данные_УА!$A:$BO,61,0)</f>
        <v>да</v>
      </c>
      <c r="CC199" s="23" t="str">
        <f>VLOOKUP(A:A,[2]Данные_УА!$A:$BO,62,0)</f>
        <v>да</v>
      </c>
      <c r="CD199" s="23" t="str">
        <f>VLOOKUP(A:A,[2]Данные_УА!$A:$BO,63,0)</f>
        <v>да</v>
      </c>
      <c r="CE199" s="23" t="str">
        <f>VLOOKUP(A:A,[2]Данные_УА!$A:$BO,64,0)</f>
        <v>да</v>
      </c>
      <c r="CF199" s="23" t="str">
        <f>VLOOKUP(A:A,[2]Данные_УА!$A:$BO,65,0)</f>
        <v>нет</v>
      </c>
    </row>
    <row r="200" spans="1:84" s="12" customFormat="1" ht="11.25" x14ac:dyDescent="0.2">
      <c r="A200" s="12" t="s">
        <v>258</v>
      </c>
      <c r="B200" s="12" t="str">
        <f>VLOOKUP(A:A,[1]Перечень_ПП!$A:$X,3,0)</f>
        <v>Северо-Кавказский</v>
      </c>
      <c r="C200" s="13" t="str">
        <f>VLOOKUP(A:A,[1]Перечень_ПП!$A:$X,4,0)</f>
        <v>ВПП</v>
      </c>
      <c r="D200" s="13" t="str">
        <f>VLOOKUP(A:A,[1]Перечень_ПП!$A:$X,5,0)</f>
        <v>ВПП</v>
      </c>
      <c r="E200" s="12" t="str">
        <f>VLOOKUP(A:A,[1]Перечень_ПП!$A:$X,6,0)</f>
        <v>Нальчик</v>
      </c>
      <c r="F200" s="12" t="str">
        <f>VLOOKUP(A:A,[1]Перечень_ПП!$A:$X,23,0)</f>
        <v>установлен</v>
      </c>
      <c r="G200" s="13" t="str">
        <f>VLOOKUP(A:A,[1]Перечень_ПП!$A:$X,21,0)</f>
        <v>да</v>
      </c>
      <c r="H200" s="13" t="s">
        <v>524</v>
      </c>
      <c r="I200" s="14" t="str">
        <f>VLOOKUP(A:A,[1]Перечень_ПП!$A:$X,22,0)</f>
        <v>функционирует</v>
      </c>
      <c r="J200" s="15" t="str">
        <f>VLOOKUP(A:A,[2]Данные_УА!$A:$BF,24,0)</f>
        <v>круглосуточно</v>
      </c>
      <c r="K200" s="13" t="str">
        <f>VLOOKUP(A:A,[1]Перечень_ПП!$A:$X,7,0)</f>
        <v>воздушный</v>
      </c>
      <c r="L200" s="13" t="str">
        <f>VLOOKUP(A:A,[1]Перечень_ПП!$A:$X,8,0)</f>
        <v>не определен</v>
      </c>
      <c r="M200" s="13" t="str">
        <f>VLOOKUP(A:A,[1]Перечень_ПП!$A:$X,9,0)</f>
        <v>грузо-пассажирский</v>
      </c>
      <c r="N200" s="13" t="str">
        <f>VLOOKUP(A:A,[1]Перечень_ПП!$A:$X,10,0)</f>
        <v>работающий на нерегулярной основе</v>
      </c>
      <c r="O200" s="13" t="str">
        <f>VLOOKUP(A:A,[1]Перечень_ПП!$A:$X,11,0)</f>
        <v>многосторонний</v>
      </c>
      <c r="P200" s="13" t="str">
        <f>VLOOKUP(A:A,[1]Перечень_ПП!$A:$X,12,0)</f>
        <v>не определен</v>
      </c>
      <c r="Q200" s="13" t="str">
        <f>VLOOKUP(A:A,[1]Перечень_ПП!$A:$X,13,0)</f>
        <v>нет</v>
      </c>
      <c r="R200" s="13" t="str">
        <f>VLOOKUP(A:A,[1]Перечень_ПП!$A:$X,14,0)</f>
        <v>нет</v>
      </c>
      <c r="S200" s="13" t="str">
        <f>VLOOKUP(A:A,[1]Перечень_ПП!$A:$X,15,0)</f>
        <v>нет</v>
      </c>
      <c r="T200" s="13" t="str">
        <f>VLOOKUP(A:A,[1]Перечень_ПП!$A:$X,16,0)</f>
        <v>не применимо</v>
      </c>
      <c r="U200" s="12" t="str">
        <f>VLOOKUP(A:A,[1]Перечень_ПП!$A:$X,17,0)</f>
        <v>не применимо</v>
      </c>
      <c r="V200" s="13" t="str">
        <f>VLOOKUP(A:A,[1]Перечень_ПП!$A:$X,18,0)</f>
        <v>СКФО</v>
      </c>
      <c r="W200" s="12" t="str">
        <f>VLOOKUP(A:A,[1]Перечень_ПП!$A:$X,19,0)</f>
        <v>Кабардино-Балкарская Республика</v>
      </c>
      <c r="X200" s="14" t="str">
        <f>VLOOKUP(A:A,[1]Перечень_ПП!$A:$X,20,0)</f>
        <v>Кабардино-Балкарская Республика, г. Нальчик, ул. Кабардинская, д. 195</v>
      </c>
      <c r="Y200" s="14">
        <f>VLOOKUP(A:A,[2]ДОРОГИ!$A:$BX,24,0)</f>
        <v>0</v>
      </c>
      <c r="Z200" s="14">
        <f>VLOOKUP(A:A,[2]ДОРОГИ!$A:$BX,25,0)</f>
        <v>0</v>
      </c>
      <c r="AA200" s="16" t="str">
        <f>VLOOKUP($A:$A,'[3]данные ру Грузы'!$A:$CC,10,0)</f>
        <v>Группа С</v>
      </c>
      <c r="AB200" s="16">
        <f>VLOOKUP($A:$A,'[3]данные ру Грузы'!$A:$CC,11,0)</f>
        <v>303</v>
      </c>
      <c r="AC200" s="16" t="str">
        <f>VLOOKUP($A:$A,'[3]данные ру Грузы'!$A:$CC,13,0)</f>
        <v>Не является признаком отнесения к МТК</v>
      </c>
      <c r="AD200" s="16" t="str">
        <f>VLOOKUP($A:$A,'[3]данные ру Грузы'!$A:$CC,12,0)</f>
        <v>Не является признаком отнесения к МТК</v>
      </c>
      <c r="AE200" s="16">
        <f>VLOOKUP(A:A,[2]Данные_УА!$A:$BF,37,0)</f>
        <v>0</v>
      </c>
      <c r="AF200" s="16">
        <f>VLOOKUP(A:A,[2]Данные_УА!$A:$BF,41,0)</f>
        <v>0</v>
      </c>
      <c r="AG200" s="16">
        <f>VLOOKUP(A:A,[2]Данные_УА!$A:$BF,45,0)</f>
        <v>0</v>
      </c>
      <c r="AH200" s="16">
        <f>VLOOKUP(A:A,[2]Данные_УА!$A:$BF,49,0)</f>
        <v>4</v>
      </c>
      <c r="AI200" s="16">
        <f>VLOOKUP(A:A,[2]Данные_УА!$A:$BF,53,0)</f>
        <v>700</v>
      </c>
      <c r="AJ200" s="16">
        <f>VLOOKUP(A:A,[2]Данные_УА!$A:$BF,57,0)</f>
        <v>15</v>
      </c>
      <c r="AK200" s="17">
        <f>VLOOKUP(A:A,[2]Данные_УА!$A:$BF,38,0)</f>
        <v>0</v>
      </c>
      <c r="AL200" s="17">
        <f>VLOOKUP(A:A,[2]Данные_УА!$A:$BF,42,0)</f>
        <v>0</v>
      </c>
      <c r="AM200" s="17">
        <f>VLOOKUP(A:A,[2]Данные_УА!$A:$BF,46,0)</f>
        <v>0</v>
      </c>
      <c r="AN200" s="17">
        <f>VLOOKUP(A:A,[2]Данные_УА!$A:$BF,50,0)</f>
        <v>0</v>
      </c>
      <c r="AO200" s="17">
        <f>VLOOKUP(A:A,[2]Данные_УА!$A:$BF,54,0)</f>
        <v>0</v>
      </c>
      <c r="AP200" s="18">
        <f>VLOOKUP(A:A,[2]Данные_УА!$A:$BF,58,0)</f>
        <v>0</v>
      </c>
      <c r="AQ200" s="19">
        <f>VLOOKUP($A:$A,'[3]данные ру ТС'!$A:$CZ,22,0)</f>
        <v>0</v>
      </c>
      <c r="AR200" s="19">
        <f>VLOOKUP($A:$A,'[3]данные ру ТС'!$A:$CZ,27,0)</f>
        <v>293</v>
      </c>
      <c r="AS200" s="19">
        <f>VLOOKUP($A:$A,'[3]данные ру ТС'!$A:$CZ,32,0)</f>
        <v>0</v>
      </c>
      <c r="AT200" s="19">
        <f>VLOOKUP($A:$A,'[3]данные ру ТС'!$A:$CZ,33,0)</f>
        <v>293</v>
      </c>
      <c r="AU200" s="19">
        <f>VLOOKUP($A:$A,'[3]данные ру ТС'!$A:$CZ,38,0)</f>
        <v>0</v>
      </c>
      <c r="AV200" s="19">
        <f>VLOOKUP($A:$A,'[3]данные ру ТС'!$A:$CZ,43,0)</f>
        <v>23</v>
      </c>
      <c r="AW200" s="19">
        <f>VLOOKUP($A:$A,'[3]данные ру ТС'!$A:$CZ,48,0)</f>
        <v>0</v>
      </c>
      <c r="AX200" s="19">
        <f>VLOOKUP($A:$A,'[3]данные ру ТС'!$A:$CZ,49,0)</f>
        <v>23</v>
      </c>
      <c r="AY200" s="19">
        <f>VLOOKUP($A:$A,'[3]данные ру ТС'!$A:$CZ,54,0)</f>
        <v>0</v>
      </c>
      <c r="AZ200" s="19">
        <f>VLOOKUP($A:$A,'[3]данные ру ТС'!$A:$CZ,59,0)</f>
        <v>76</v>
      </c>
      <c r="BA200" s="19">
        <f>VLOOKUP($A:$A,'[3]данные ру ТС'!$A:$CZ,64,0)</f>
        <v>0</v>
      </c>
      <c r="BB200" s="19">
        <f>VLOOKUP($A:$A,'[3]данные ру ТС'!$A:$CZ,65,0)</f>
        <v>76</v>
      </c>
      <c r="BC200" s="19">
        <f>VLOOKUP($A:$A,'[3]данные ру ТС'!$A:$CZ,78,0)</f>
        <v>0</v>
      </c>
      <c r="BD200" s="19">
        <f>VLOOKUP($A:$A,'[3]данные ру ТС'!$A:$CZ,83,0)</f>
        <v>2</v>
      </c>
      <c r="BE200" s="19">
        <f>VLOOKUP($A:$A,'[3]данные ру ТС'!$A:$CZ,88,0)</f>
        <v>0</v>
      </c>
      <c r="BF200" s="19">
        <f>VLOOKUP($A:$A,'[3]данные ру ТС'!$A:$CZ,89,0)</f>
        <v>2</v>
      </c>
      <c r="BG200" s="19">
        <f>VLOOKUP($A:$A,'[3]данные ру ТС'!$A:$FD,126,0)</f>
        <v>0</v>
      </c>
      <c r="BH200" s="19">
        <f>VLOOKUP($A:$A,'[3]данные ру ТС'!$A:$FD,127,0)</f>
        <v>160</v>
      </c>
      <c r="BI200" s="19">
        <f>VLOOKUP($A:$A,'[3]данные ру ТС'!$A:$FD,128,0)</f>
        <v>0</v>
      </c>
      <c r="BJ200" s="19">
        <f>VLOOKUP($A:$A,'[3]данные ру ТС'!$A:$FD,129,0)</f>
        <v>160</v>
      </c>
      <c r="BK200" s="19">
        <f>VLOOKUP($A:$A,'[3]данные ру ТС'!$A:$FD,142,0)</f>
        <v>0</v>
      </c>
      <c r="BL200" s="19">
        <f>VLOOKUP($A:$A,'[3]данные ру ТС'!$A:$FD,155,0)</f>
        <v>140</v>
      </c>
      <c r="BM200" s="19">
        <f>VLOOKUP($A:$A,'[3]данные ру ТС'!$A:$FW,168,0)</f>
        <v>0</v>
      </c>
      <c r="BN200" s="19">
        <f>Таблица2[[#This Row],[ЛТС 2022 (факт)]]+Таблица2[[#This Row],[ПТС 2022 (факт)]]+Таблица2[[#This Row],[ГТС 2022 (факт)]]</f>
        <v>140</v>
      </c>
      <c r="BO200" s="20">
        <f>VLOOKUP($A:$A,'[3]данные ру ФЛ'!$A:$DL,27,0)</f>
        <v>28944</v>
      </c>
      <c r="BP200" s="20">
        <f>VLOOKUP($A:$A,'[3]данные ру ФЛ'!$A:$DL,40,0)</f>
        <v>2695</v>
      </c>
      <c r="BQ200" s="20">
        <f>VLOOKUP($A:$A,'[3]данные ру ФЛ'!$A:$DL,53,0)</f>
        <v>4823</v>
      </c>
      <c r="BR200" s="20">
        <f>VLOOKUP($A:$A,'[3]данные ру ФЛ'!$A:$DL,74,0)</f>
        <v>9</v>
      </c>
      <c r="BS200" s="20">
        <f>VLOOKUP($A:$A,'[3]данные ру ФЛ'!$A:$DL,95,0)</f>
        <v>14205</v>
      </c>
      <c r="BT200" s="20">
        <f>VLOOKUP($A:$A,'[3]данные ру ФЛ'!$A:$DL,116,0)</f>
        <v>12234</v>
      </c>
      <c r="BU200" s="21">
        <f>VLOOKUP($A:$A,'[3]данные ру Грузы'!$A:$CR,31,0)</f>
        <v>0</v>
      </c>
      <c r="BV200" s="21">
        <f>VLOOKUP($A:$A,'[3]данные ру Грузы'!$A:$CR,44,0)</f>
        <v>0</v>
      </c>
      <c r="BW200" s="21">
        <f>VLOOKUP($A:$A,'[3]данные ру Грузы'!$A:$CR,57,0)</f>
        <v>0</v>
      </c>
      <c r="BX200" s="21">
        <f>VLOOKUP($A:$A,'[3]данные ру Грузы'!$A:$CR,70,0)</f>
        <v>0</v>
      </c>
      <c r="BY200" s="21">
        <f>VLOOKUP($A:$A,'[3]данные ру Грузы'!$A:$CR,83,0)</f>
        <v>77.900000000000006</v>
      </c>
      <c r="BZ200" s="21">
        <f>VLOOKUP($A:$A,'[3]данные ру Грузы'!$A:$CR,96,0)</f>
        <v>6</v>
      </c>
      <c r="CA200" s="22" t="str">
        <f>VLOOKUP(A:A,[2]Данные_УА!$A:$BO,60,0)</f>
        <v>да</v>
      </c>
      <c r="CB200" s="23" t="str">
        <f>VLOOKUP(A:A,[2]Данные_УА!$A:$BO,61,0)</f>
        <v>да</v>
      </c>
      <c r="CC200" s="23" t="str">
        <f>VLOOKUP(A:A,[2]Данные_УА!$A:$BO,62,0)</f>
        <v>да</v>
      </c>
      <c r="CD200" s="23" t="str">
        <f>VLOOKUP(A:A,[2]Данные_УА!$A:$BO,63,0)</f>
        <v>да</v>
      </c>
      <c r="CE200" s="23" t="str">
        <f>VLOOKUP(A:A,[2]Данные_УА!$A:$BO,64,0)</f>
        <v>да</v>
      </c>
      <c r="CF200" s="23" t="str">
        <f>VLOOKUP(A:A,[2]Данные_УА!$A:$BO,65,0)</f>
        <v>да</v>
      </c>
    </row>
    <row r="201" spans="1:84" s="12" customFormat="1" ht="11.25" x14ac:dyDescent="0.2">
      <c r="A201" s="12" t="s">
        <v>151</v>
      </c>
      <c r="B201" s="12" t="str">
        <f>VLOOKUP(A:A,[1]Перечень_ПП!$A:$X,3,0)</f>
        <v>Мурманский</v>
      </c>
      <c r="C201" s="13" t="str">
        <f>VLOOKUP(A:A,[1]Перечень_ПП!$A:$X,4,0)</f>
        <v>МПП</v>
      </c>
      <c r="D201" s="13" t="str">
        <f>VLOOKUP(A:A,[1]Перечень_ПП!$A:$X,5,0)</f>
        <v>МПП</v>
      </c>
      <c r="E201" s="12" t="str">
        <f>VLOOKUP(A:A,[1]Перечень_ПП!$A:$X,6,0)</f>
        <v>Нарьян-Мар</v>
      </c>
      <c r="F201" s="12" t="str">
        <f>VLOOKUP(A:A,[1]Перечень_ПП!$A:$X,23,0)</f>
        <v>установлен</v>
      </c>
      <c r="G201" s="13" t="str">
        <f>VLOOKUP(A:A,[1]Перечень_ПП!$A:$X,21,0)</f>
        <v>нет</v>
      </c>
      <c r="H201" s="13" t="s">
        <v>524</v>
      </c>
      <c r="I201" s="14" t="str">
        <f>VLOOKUP(A:A,[1]Перечень_ПП!$A:$X,22,0)</f>
        <v>Не функционирует с 2009 г. Пункт пропуска не обустроен, так как решение о целесообразности функционирования не принято (в связи с сильным замывом дна реки Печора проход грузовых судов с большой осадкой и заход в порт не представляется возможным). Планируется реконструкция в соответствии с приказом Минтранса России от 24.07.2017 № 271</v>
      </c>
      <c r="J201" s="15" t="str">
        <f>VLOOKUP(A:A,[2]Данные_УА!$A:$BF,24,0)</f>
        <v>не определен</v>
      </c>
      <c r="K201" s="13" t="str">
        <f>VLOOKUP(A:A,[1]Перечень_ПП!$A:$X,7,0)</f>
        <v>морской</v>
      </c>
      <c r="L201" s="13" t="str">
        <f>VLOOKUP(A:A,[1]Перечень_ПП!$A:$X,8,0)</f>
        <v>не определен</v>
      </c>
      <c r="M201" s="13" t="str">
        <f>VLOOKUP(A:A,[1]Перечень_ПП!$A:$X,9,0)</f>
        <v>грузовой</v>
      </c>
      <c r="N201" s="13" t="str">
        <f>VLOOKUP(A:A,[1]Перечень_ПП!$A:$X,10,0)</f>
        <v>сезонный</v>
      </c>
      <c r="O201" s="13" t="str">
        <f>VLOOKUP(A:A,[1]Перечень_ПП!$A:$X,11,0)</f>
        <v>многосторонний</v>
      </c>
      <c r="P201" s="13" t="str">
        <f>VLOOKUP(A:A,[1]Перечень_ПП!$A:$X,12,0)</f>
        <v>не определен</v>
      </c>
      <c r="Q201" s="13" t="str">
        <f>VLOOKUP(A:A,[1]Перечень_ПП!$A:$X,13,0)</f>
        <v>нет</v>
      </c>
      <c r="R201" s="13" t="str">
        <f>VLOOKUP(A:A,[1]Перечень_ПП!$A:$X,14,0)</f>
        <v>нет</v>
      </c>
      <c r="S201" s="13" t="str">
        <f>VLOOKUP(A:A,[1]Перечень_ПП!$A:$X,15,0)</f>
        <v>нет</v>
      </c>
      <c r="T201" s="13" t="str">
        <f>VLOOKUP(A:A,[1]Перечень_ПП!$A:$X,16,0)</f>
        <v>не применимо</v>
      </c>
      <c r="U201" s="12" t="str">
        <f>VLOOKUP(A:A,[1]Перечень_ПП!$A:$X,17,0)</f>
        <v>не применимо</v>
      </c>
      <c r="V201" s="13" t="str">
        <f>VLOOKUP(A:A,[1]Перечень_ПП!$A:$X,18,0)</f>
        <v>СЗФО</v>
      </c>
      <c r="W201" s="12" t="str">
        <f>VLOOKUP(A:A,[1]Перечень_ПП!$A:$X,19,0)</f>
        <v>Ненецкий автономный округ</v>
      </c>
      <c r="X201" s="14" t="str">
        <f>VLOOKUP(A:A,[1]Перечень_ПП!$A:$X,20,0)</f>
        <v>не определен</v>
      </c>
      <c r="Y201" s="14">
        <f>VLOOKUP(A:A,[2]ДОРОГИ!$A:$BX,24,0)</f>
        <v>0</v>
      </c>
      <c r="Z201" s="14">
        <f>VLOOKUP(A:A,[2]ДОРОГИ!$A:$BX,25,0)</f>
        <v>0</v>
      </c>
      <c r="AA201" s="16" t="str">
        <f>VLOOKUP($A:$A,'[3]данные ру Грузы'!$A:$CC,10,0)</f>
        <v>не определена</v>
      </c>
      <c r="AB201" s="16">
        <f>VLOOKUP($A:$A,'[3]данные ру Грузы'!$A:$CC,11,0)</f>
        <v>378</v>
      </c>
      <c r="AC201" s="16" t="str">
        <f>VLOOKUP($A:$A,'[3]данные ру Грузы'!$A:$CC,13,0)</f>
        <v>Морской</v>
      </c>
      <c r="AD201" s="16" t="str">
        <f>VLOOKUP($A:$A,'[3]данные ру Грузы'!$A:$CC,12,0)</f>
        <v>Арктика</v>
      </c>
      <c r="AE201" s="16">
        <f>VLOOKUP(A:A,[2]Данные_УА!$A:$BF,37,0)</f>
        <v>0</v>
      </c>
      <c r="AF201" s="16">
        <f>VLOOKUP(A:A,[2]Данные_УА!$A:$BF,41,0)</f>
        <v>0</v>
      </c>
      <c r="AG201" s="16">
        <f>VLOOKUP(A:A,[2]Данные_УА!$A:$BF,45,0)</f>
        <v>0</v>
      </c>
      <c r="AH201" s="16">
        <f>VLOOKUP(A:A,[2]Данные_УА!$A:$BF,49,0)</f>
        <v>0</v>
      </c>
      <c r="AI201" s="16">
        <f>VLOOKUP(A:A,[2]Данные_УА!$A:$BF,53,0)</f>
        <v>0</v>
      </c>
      <c r="AJ201" s="16">
        <f>VLOOKUP(A:A,[2]Данные_УА!$A:$BF,57,0)</f>
        <v>0</v>
      </c>
      <c r="AK201" s="17">
        <f>VLOOKUP(A:A,[2]Данные_УА!$A:$BF,38,0)</f>
        <v>0</v>
      </c>
      <c r="AL201" s="17">
        <f>VLOOKUP(A:A,[2]Данные_УА!$A:$BF,42,0)</f>
        <v>0</v>
      </c>
      <c r="AM201" s="17">
        <f>VLOOKUP(A:A,[2]Данные_УА!$A:$BF,46,0)</f>
        <v>0</v>
      </c>
      <c r="AN201" s="17">
        <f>VLOOKUP(A:A,[2]Данные_УА!$A:$BF,50,0)</f>
        <v>0</v>
      </c>
      <c r="AO201" s="17">
        <f>VLOOKUP(A:A,[2]Данные_УА!$A:$BF,54,0)</f>
        <v>0</v>
      </c>
      <c r="AP201" s="18">
        <f>VLOOKUP(A:A,[2]Данные_УА!$A:$BF,58,0)</f>
        <v>0</v>
      </c>
      <c r="AQ201" s="19">
        <f>VLOOKUP($A:$A,'[3]данные ру ТС'!$A:$CZ,22,0)</f>
        <v>0</v>
      </c>
      <c r="AR201" s="19">
        <f>VLOOKUP($A:$A,'[3]данные ру ТС'!$A:$CZ,27,0)</f>
        <v>0</v>
      </c>
      <c r="AS201" s="19">
        <f>VLOOKUP($A:$A,'[3]данные ру ТС'!$A:$CZ,32,0)</f>
        <v>0</v>
      </c>
      <c r="AT201" s="19">
        <f>VLOOKUP($A:$A,'[3]данные ру ТС'!$A:$CZ,33,0)</f>
        <v>0</v>
      </c>
      <c r="AU201" s="19">
        <f>VLOOKUP($A:$A,'[3]данные ру ТС'!$A:$CZ,38,0)</f>
        <v>0</v>
      </c>
      <c r="AV201" s="19">
        <f>VLOOKUP($A:$A,'[3]данные ру ТС'!$A:$CZ,43,0)</f>
        <v>0</v>
      </c>
      <c r="AW201" s="19">
        <f>VLOOKUP($A:$A,'[3]данные ру ТС'!$A:$CZ,48,0)</f>
        <v>0</v>
      </c>
      <c r="AX201" s="19">
        <f>VLOOKUP($A:$A,'[3]данные ру ТС'!$A:$CZ,49,0)</f>
        <v>0</v>
      </c>
      <c r="AY201" s="19">
        <f>VLOOKUP($A:$A,'[3]данные ру ТС'!$A:$CZ,54,0)</f>
        <v>0</v>
      </c>
      <c r="AZ201" s="19">
        <f>VLOOKUP($A:$A,'[3]данные ру ТС'!$A:$CZ,59,0)</f>
        <v>0</v>
      </c>
      <c r="BA201" s="19">
        <f>VLOOKUP($A:$A,'[3]данные ру ТС'!$A:$CZ,64,0)</f>
        <v>0</v>
      </c>
      <c r="BB201" s="19">
        <f>VLOOKUP($A:$A,'[3]данные ру ТС'!$A:$CZ,65,0)</f>
        <v>0</v>
      </c>
      <c r="BC201" s="19">
        <f>VLOOKUP($A:$A,'[3]данные ру ТС'!$A:$CZ,78,0)</f>
        <v>0</v>
      </c>
      <c r="BD201" s="19">
        <f>VLOOKUP($A:$A,'[3]данные ру ТС'!$A:$CZ,83,0)</f>
        <v>0</v>
      </c>
      <c r="BE201" s="19">
        <f>VLOOKUP($A:$A,'[3]данные ру ТС'!$A:$CZ,88,0)</f>
        <v>0</v>
      </c>
      <c r="BF201" s="19">
        <f>VLOOKUP($A:$A,'[3]данные ру ТС'!$A:$CZ,89,0)</f>
        <v>0</v>
      </c>
      <c r="BG201" s="19">
        <f>VLOOKUP($A:$A,'[3]данные ру ТС'!$A:$FD,126,0)</f>
        <v>0</v>
      </c>
      <c r="BH201" s="19">
        <f>VLOOKUP($A:$A,'[3]данные ру ТС'!$A:$FD,127,0)</f>
        <v>0</v>
      </c>
      <c r="BI201" s="19">
        <f>VLOOKUP($A:$A,'[3]данные ру ТС'!$A:$FD,128,0)</f>
        <v>0</v>
      </c>
      <c r="BJ201" s="19">
        <f>VLOOKUP($A:$A,'[3]данные ру ТС'!$A:$FD,129,0)</f>
        <v>0</v>
      </c>
      <c r="BK201" s="19">
        <f>VLOOKUP($A:$A,'[3]данные ру ТС'!$A:$FD,142,0)</f>
        <v>0</v>
      </c>
      <c r="BL201" s="19">
        <f>VLOOKUP($A:$A,'[3]данные ру ТС'!$A:$FD,155,0)</f>
        <v>0</v>
      </c>
      <c r="BM201" s="19">
        <f>VLOOKUP($A:$A,'[3]данные ру ТС'!$A:$FW,168,0)</f>
        <v>0</v>
      </c>
      <c r="BN201" s="19">
        <f>Таблица2[[#This Row],[ЛТС 2022 (факт)]]+Таблица2[[#This Row],[ПТС 2022 (факт)]]+Таблица2[[#This Row],[ГТС 2022 (факт)]]</f>
        <v>0</v>
      </c>
      <c r="BO201" s="20">
        <f>VLOOKUP($A:$A,'[3]данные ру ФЛ'!$A:$DL,27,0)</f>
        <v>0</v>
      </c>
      <c r="BP201" s="20">
        <f>VLOOKUP($A:$A,'[3]данные ру ФЛ'!$A:$DL,40,0)</f>
        <v>0</v>
      </c>
      <c r="BQ201" s="20">
        <f>VLOOKUP($A:$A,'[3]данные ру ФЛ'!$A:$DL,53,0)</f>
        <v>0</v>
      </c>
      <c r="BR201" s="20">
        <f>VLOOKUP($A:$A,'[3]данные ру ФЛ'!$A:$DL,74,0)</f>
        <v>0</v>
      </c>
      <c r="BS201" s="20">
        <f>VLOOKUP($A:$A,'[3]данные ру ФЛ'!$A:$DL,95,0)</f>
        <v>0</v>
      </c>
      <c r="BT201" s="20">
        <f>VLOOKUP($A:$A,'[3]данные ру ФЛ'!$A:$DL,116,0)</f>
        <v>0</v>
      </c>
      <c r="BU201" s="21">
        <f>VLOOKUP($A:$A,'[3]данные ру Грузы'!$A:$CR,31,0)</f>
        <v>0</v>
      </c>
      <c r="BV201" s="21">
        <f>VLOOKUP($A:$A,'[3]данные ру Грузы'!$A:$CR,44,0)</f>
        <v>0</v>
      </c>
      <c r="BW201" s="21">
        <f>VLOOKUP($A:$A,'[3]данные ру Грузы'!$A:$CR,57,0)</f>
        <v>0</v>
      </c>
      <c r="BX201" s="21">
        <f>VLOOKUP($A:$A,'[3]данные ру Грузы'!$A:$CR,70,0)</f>
        <v>0</v>
      </c>
      <c r="BY201" s="21">
        <f>VLOOKUP($A:$A,'[3]данные ру Грузы'!$A:$CR,83,0)</f>
        <v>0</v>
      </c>
      <c r="BZ201" s="21">
        <f>VLOOKUP($A:$A,'[3]данные ру Грузы'!$A:$CR,96,0)</f>
        <v>0</v>
      </c>
      <c r="CA201" s="22" t="str">
        <f>VLOOKUP(A:A,[2]Данные_УА!$A:$BO,60,0)</f>
        <v>нет</v>
      </c>
      <c r="CB201" s="23" t="str">
        <f>VLOOKUP(A:A,[2]Данные_УА!$A:$BO,61,0)</f>
        <v>нет</v>
      </c>
      <c r="CC201" s="23" t="str">
        <f>VLOOKUP(A:A,[2]Данные_УА!$A:$BO,62,0)</f>
        <v>нет</v>
      </c>
      <c r="CD201" s="23" t="str">
        <f>VLOOKUP(A:A,[2]Данные_УА!$A:$BO,63,0)</f>
        <v>нет</v>
      </c>
      <c r="CE201" s="23" t="str">
        <f>VLOOKUP(A:A,[2]Данные_УА!$A:$BO,64,0)</f>
        <v>нет</v>
      </c>
      <c r="CF201" s="23" t="str">
        <f>VLOOKUP(A:A,[2]Данные_УА!$A:$BO,65,0)</f>
        <v>нет</v>
      </c>
    </row>
    <row r="202" spans="1:84" s="12" customFormat="1" ht="11.25" x14ac:dyDescent="0.2">
      <c r="A202" s="12" t="s">
        <v>357</v>
      </c>
      <c r="B202" s="12" t="str">
        <f>VLOOKUP(A:A,[1]Перечень_ПП!$A:$X,3,0)</f>
        <v>Читинский</v>
      </c>
      <c r="C202" s="13" t="str">
        <f>VLOOKUP(A:A,[1]Перечень_ПП!$A:$X,4,0)</f>
        <v>ЖДПП</v>
      </c>
      <c r="D202" s="13" t="str">
        <f>VLOOKUP(A:A,[1]Перечень_ПП!$A:$X,5,0)</f>
        <v>ЖДПП</v>
      </c>
      <c r="E202" s="12" t="str">
        <f>VLOOKUP(A:A,[1]Перечень_ПП!$A:$X,6,0)</f>
        <v>Наушки</v>
      </c>
      <c r="F202" s="12" t="str">
        <f>VLOOKUP(A:A,[1]Перечень_ПП!$A:$X,23,0)</f>
        <v>установлен</v>
      </c>
      <c r="G202" s="13" t="str">
        <f>VLOOKUP(A:A,[1]Перечень_ПП!$A:$X,21,0)</f>
        <v>да</v>
      </c>
      <c r="H202" s="13" t="s">
        <v>523</v>
      </c>
      <c r="I202" s="14" t="str">
        <f>VLOOKUP(A:A,[1]Перечень_ПП!$A:$X,22,0)</f>
        <v>функционирует</v>
      </c>
      <c r="J202" s="15" t="str">
        <f>VLOOKUP(A:A,[2]Данные_УА!$A:$BF,24,0)</f>
        <v>круглосуточно</v>
      </c>
      <c r="K202" s="13" t="str">
        <f>VLOOKUP(A:A,[1]Перечень_ПП!$A:$X,7,0)</f>
        <v>железнодорожный</v>
      </c>
      <c r="L202" s="13" t="str">
        <f>VLOOKUP(A:A,[1]Перечень_ПП!$A:$X,8,0)</f>
        <v>не определен</v>
      </c>
      <c r="M202" s="13" t="str">
        <f>VLOOKUP(A:A,[1]Перечень_ПП!$A:$X,9,0)</f>
        <v>грузо-пассажирский</v>
      </c>
      <c r="N202" s="13" t="str">
        <f>VLOOKUP(A:A,[1]Перечень_ПП!$A:$X,10,0)</f>
        <v>постоянный</v>
      </c>
      <c r="O202" s="13" t="str">
        <f>VLOOKUP(A:A,[1]Перечень_ПП!$A:$X,11,0)</f>
        <v>многосторонний</v>
      </c>
      <c r="P202" s="13" t="str">
        <f>VLOOKUP(A:A,[1]Перечень_ПП!$A:$X,12,0)</f>
        <v>не определен</v>
      </c>
      <c r="Q202" s="13" t="str">
        <f>VLOOKUP(A:A,[1]Перечень_ПП!$A:$X,13,0)</f>
        <v>да</v>
      </c>
      <c r="R202" s="13" t="str">
        <f>VLOOKUP(A:A,[1]Перечень_ПП!$A:$X,14,0)</f>
        <v>да</v>
      </c>
      <c r="S202" s="13" t="str">
        <f>VLOOKUP(A:A,[1]Перечень_ПП!$A:$X,15,0)</f>
        <v>да</v>
      </c>
      <c r="T202" s="13" t="str">
        <f>VLOOKUP(A:A,[1]Перечень_ПП!$A:$X,16,0)</f>
        <v>Монголия</v>
      </c>
      <c r="U202" s="12" t="str">
        <f>VLOOKUP(A:A,[1]Перечень_ПП!$A:$X,17,0)</f>
        <v>Сухэ-Батор</v>
      </c>
      <c r="V202" s="13" t="str">
        <f>VLOOKUP(A:A,[1]Перечень_ПП!$A:$X,18,0)</f>
        <v>ДФО</v>
      </c>
      <c r="W202" s="12" t="str">
        <f>VLOOKUP(A:A,[1]Перечень_ПП!$A:$X,19,0)</f>
        <v>Республика Бурятия</v>
      </c>
      <c r="X202" s="14" t="str">
        <f>VLOOKUP(A:A,[1]Перечень_ПП!$A:$X,20,0)</f>
        <v>Республика Бурятия, Кяхтинский район, п. Наушки, ул. Вокзальная, 33</v>
      </c>
      <c r="Y202" s="14">
        <f>VLOOKUP(A:A,[2]ДОРОГИ!$A:$BX,24,0)</f>
        <v>0</v>
      </c>
      <c r="Z202" s="14">
        <f>VLOOKUP(A:A,[2]ДОРОГИ!$A:$BX,25,0)</f>
        <v>0</v>
      </c>
      <c r="AA202" s="16" t="str">
        <f>VLOOKUP($A:$A,'[3]данные ру Грузы'!$A:$CC,10,0)</f>
        <v>Группа А</v>
      </c>
      <c r="AB202" s="16">
        <f>VLOOKUP($A:$A,'[3]данные ру Грузы'!$A:$CC,11,0)</f>
        <v>72</v>
      </c>
      <c r="AC202" s="16" t="str">
        <f>VLOOKUP($A:$A,'[3]данные ру Грузы'!$A:$CC,13,0)</f>
        <v>РМК</v>
      </c>
      <c r="AD202" s="16" t="str">
        <f>VLOOKUP($A:$A,'[3]данные ру Грузы'!$A:$CC,12,0)</f>
        <v>Восток</v>
      </c>
      <c r="AE202" s="16">
        <f>VLOOKUP(A:A,[2]Данные_УА!$A:$BF,37,0)</f>
        <v>0</v>
      </c>
      <c r="AF202" s="16">
        <f>VLOOKUP(A:A,[2]Данные_УА!$A:$BF,41,0)</f>
        <v>0</v>
      </c>
      <c r="AG202" s="16">
        <f>VLOOKUP(A:A,[2]Данные_УА!$A:$BF,45,0)</f>
        <v>0</v>
      </c>
      <c r="AH202" s="16">
        <f>VLOOKUP(A:A,[2]Данные_УА!$A:$BF,49,0)</f>
        <v>0</v>
      </c>
      <c r="AI202" s="16">
        <f>VLOOKUP(A:A,[2]Данные_УА!$A:$BF,53,0)</f>
        <v>0</v>
      </c>
      <c r="AJ202" s="16">
        <f>VLOOKUP(A:A,[2]Данные_УА!$A:$BF,57,0)</f>
        <v>0</v>
      </c>
      <c r="AK202" s="17">
        <f>VLOOKUP(A:A,[2]Данные_УА!$A:$BF,38,0)</f>
        <v>0</v>
      </c>
      <c r="AL202" s="17">
        <f>VLOOKUP(A:A,[2]Данные_УА!$A:$BF,42,0)</f>
        <v>0</v>
      </c>
      <c r="AM202" s="17">
        <f>VLOOKUP(A:A,[2]Данные_УА!$A:$BF,46,0)</f>
        <v>0</v>
      </c>
      <c r="AN202" s="17">
        <f>VLOOKUP(A:A,[2]Данные_УА!$A:$BF,50,0)</f>
        <v>0</v>
      </c>
      <c r="AO202" s="17">
        <f>VLOOKUP(A:A,[2]Данные_УА!$A:$BF,54,0)</f>
        <v>0</v>
      </c>
      <c r="AP202" s="18">
        <f>VLOOKUP(A:A,[2]Данные_УА!$A:$BF,58,0)</f>
        <v>0</v>
      </c>
      <c r="AQ202" s="19">
        <f>VLOOKUP($A:$A,'[3]данные ру ТС'!$A:$CZ,22,0)</f>
        <v>3787</v>
      </c>
      <c r="AR202" s="19">
        <f>VLOOKUP($A:$A,'[3]данные ру ТС'!$A:$CZ,27,0)</f>
        <v>992</v>
      </c>
      <c r="AS202" s="19">
        <f>VLOOKUP($A:$A,'[3]данные ру ТС'!$A:$CZ,32,0)</f>
        <v>0</v>
      </c>
      <c r="AT202" s="19">
        <f>VLOOKUP($A:$A,'[3]данные ру ТС'!$A:$CZ,33,0)</f>
        <v>4779</v>
      </c>
      <c r="AU202" s="19">
        <f>VLOOKUP($A:$A,'[3]данные ру ТС'!$A:$CZ,38,0)</f>
        <v>4274</v>
      </c>
      <c r="AV202" s="19">
        <f>VLOOKUP($A:$A,'[3]данные ру ТС'!$A:$CZ,43,0)</f>
        <v>576</v>
      </c>
      <c r="AW202" s="19">
        <f>VLOOKUP($A:$A,'[3]данные ру ТС'!$A:$CZ,48,0)</f>
        <v>0</v>
      </c>
      <c r="AX202" s="19">
        <f>VLOOKUP($A:$A,'[3]данные ру ТС'!$A:$CZ,49,0)</f>
        <v>4850</v>
      </c>
      <c r="AY202" s="19">
        <f>VLOOKUP($A:$A,'[3]данные ру ТС'!$A:$CZ,54,0)</f>
        <v>5034</v>
      </c>
      <c r="AZ202" s="19">
        <f>VLOOKUP($A:$A,'[3]данные ру ТС'!$A:$CZ,59,0)</f>
        <v>587</v>
      </c>
      <c r="BA202" s="19">
        <f>VLOOKUP($A:$A,'[3]данные ру ТС'!$A:$CZ,64,0)</f>
        <v>0</v>
      </c>
      <c r="BB202" s="19">
        <f>VLOOKUP($A:$A,'[3]данные ру ТС'!$A:$CZ,65,0)</f>
        <v>5621</v>
      </c>
      <c r="BC202" s="19">
        <f>VLOOKUP($A:$A,'[3]данные ру ТС'!$A:$CZ,78,0)</f>
        <v>5679</v>
      </c>
      <c r="BD202" s="19">
        <f>VLOOKUP($A:$A,'[3]данные ру ТС'!$A:$CZ,83,0)</f>
        <v>84</v>
      </c>
      <c r="BE202" s="19">
        <f>VLOOKUP($A:$A,'[3]данные ру ТС'!$A:$CZ,88,0)</f>
        <v>0</v>
      </c>
      <c r="BF202" s="19">
        <f>VLOOKUP($A:$A,'[3]данные ру ТС'!$A:$CZ,89,0)</f>
        <v>5763</v>
      </c>
      <c r="BG202" s="19">
        <f>VLOOKUP($A:$A,'[3]данные ру ТС'!$A:$FD,126,0)</f>
        <v>3597</v>
      </c>
      <c r="BH202" s="19">
        <f>VLOOKUP($A:$A,'[3]данные ру ТС'!$A:$FD,127,0)</f>
        <v>0</v>
      </c>
      <c r="BI202" s="19">
        <f>VLOOKUP($A:$A,'[3]данные ру ТС'!$A:$FD,128,0)</f>
        <v>0</v>
      </c>
      <c r="BJ202" s="19">
        <f>VLOOKUP($A:$A,'[3]данные ру ТС'!$A:$FD,129,0)</f>
        <v>3597</v>
      </c>
      <c r="BK202" s="19">
        <f>VLOOKUP($A:$A,'[3]данные ру ТС'!$A:$FD,142,0)</f>
        <v>3874</v>
      </c>
      <c r="BL202" s="19">
        <f>VLOOKUP($A:$A,'[3]данные ру ТС'!$A:$FD,155,0)</f>
        <v>109</v>
      </c>
      <c r="BM202" s="19">
        <f>VLOOKUP($A:$A,'[3]данные ру ТС'!$A:$FW,168,0)</f>
        <v>0</v>
      </c>
      <c r="BN202" s="19">
        <f>Таблица2[[#This Row],[ЛТС 2022 (факт)]]+Таблица2[[#This Row],[ПТС 2022 (факт)]]+Таблица2[[#This Row],[ГТС 2022 (факт)]]</f>
        <v>3983</v>
      </c>
      <c r="BO202" s="20">
        <f>VLOOKUP($A:$A,'[3]данные ру ФЛ'!$A:$DL,27,0)</f>
        <v>67158</v>
      </c>
      <c r="BP202" s="20">
        <f>VLOOKUP($A:$A,'[3]данные ру ФЛ'!$A:$DL,40,0)</f>
        <v>74970</v>
      </c>
      <c r="BQ202" s="20">
        <f>VLOOKUP($A:$A,'[3]данные ру ФЛ'!$A:$DL,53,0)</f>
        <v>81065</v>
      </c>
      <c r="BR202" s="20">
        <f>VLOOKUP($A:$A,'[3]данные ру ФЛ'!$A:$DL,74,0)</f>
        <v>21690</v>
      </c>
      <c r="BS202" s="20">
        <f>VLOOKUP($A:$A,'[3]данные ру ФЛ'!$A:$DL,95,0)</f>
        <v>12026</v>
      </c>
      <c r="BT202" s="20">
        <f>VLOOKUP($A:$A,'[3]данные ру ФЛ'!$A:$DL,116,0)</f>
        <v>32432</v>
      </c>
      <c r="BU202" s="21">
        <f>VLOOKUP($A:$A,'[3]данные ру Грузы'!$A:$CR,31,0)</f>
        <v>5514874</v>
      </c>
      <c r="BV202" s="21">
        <f>VLOOKUP($A:$A,'[3]данные ру Грузы'!$A:$CR,44,0)</f>
        <v>6170297.5999999996</v>
      </c>
      <c r="BW202" s="21">
        <f>VLOOKUP($A:$A,'[3]данные ру Грузы'!$A:$CR,57,0)</f>
        <v>6719980</v>
      </c>
      <c r="BX202" s="21">
        <f>VLOOKUP($A:$A,'[3]данные ру Грузы'!$A:$CR,70,0)</f>
        <v>7380647</v>
      </c>
      <c r="BY202" s="21">
        <f>VLOOKUP($A:$A,'[3]данные ру Грузы'!$A:$CR,83,0)</f>
        <v>7638467</v>
      </c>
      <c r="BZ202" s="21">
        <f>VLOOKUP($A:$A,'[3]данные ру Грузы'!$A:$CR,96,0)</f>
        <v>6002517</v>
      </c>
      <c r="CA202" s="22" t="str">
        <f>VLOOKUP(A:A,[2]Данные_УА!$A:$BO,60,0)</f>
        <v>да</v>
      </c>
      <c r="CB202" s="23" t="str">
        <f>VLOOKUP(A:A,[2]Данные_УА!$A:$BO,61,0)</f>
        <v>да</v>
      </c>
      <c r="CC202" s="23" t="str">
        <f>VLOOKUP(A:A,[2]Данные_УА!$A:$BO,62,0)</f>
        <v>да</v>
      </c>
      <c r="CD202" s="23" t="str">
        <f>VLOOKUP(A:A,[2]Данные_УА!$A:$BO,63,0)</f>
        <v>да</v>
      </c>
      <c r="CE202" s="23" t="str">
        <f>VLOOKUP(A:A,[2]Данные_УА!$A:$BO,64,0)</f>
        <v>да</v>
      </c>
      <c r="CF202" s="23" t="str">
        <f>VLOOKUP(A:A,[2]Данные_УА!$A:$BO,65,0)</f>
        <v>нет</v>
      </c>
    </row>
    <row r="203" spans="1:84" s="12" customFormat="1" ht="11.25" x14ac:dyDescent="0.2">
      <c r="A203" s="12" t="s">
        <v>69</v>
      </c>
      <c r="B203" s="12" t="str">
        <f>VLOOKUP(A:A,[1]Перечень_ПП!$A:$X,3,0)</f>
        <v>Владивостокский</v>
      </c>
      <c r="C203" s="13" t="str">
        <f>VLOOKUP(A:A,[1]Перечень_ПП!$A:$X,4,0)</f>
        <v>МПП</v>
      </c>
      <c r="D203" s="13" t="str">
        <f>VLOOKUP(A:A,[1]Перечень_ПП!$A:$X,5,0)</f>
        <v>МПП</v>
      </c>
      <c r="E203" s="12" t="str">
        <f>VLOOKUP(A:A,[1]Перечень_ПП!$A:$X,6,0)</f>
        <v>Находка</v>
      </c>
      <c r="F203" s="12" t="str">
        <f>VLOOKUP(A:A,[1]Перечень_ПП!$A:$X,23,0)</f>
        <v>установлен</v>
      </c>
      <c r="G203" s="13" t="str">
        <f>VLOOKUP(A:A,[1]Перечень_ПП!$A:$X,21,0)</f>
        <v>да</v>
      </c>
      <c r="H203" s="13" t="s">
        <v>523</v>
      </c>
      <c r="I203" s="14" t="str">
        <f>VLOOKUP(A:A,[1]Перечень_ПП!$A:$X,22,0)</f>
        <v>функционирует</v>
      </c>
      <c r="J203" s="15" t="str">
        <f>VLOOKUP(A:A,[2]Данные_УА!$A:$BF,24,0)</f>
        <v>круглосуточно</v>
      </c>
      <c r="K203" s="13" t="str">
        <f>VLOOKUP(A:A,[1]Перечень_ПП!$A:$X,7,0)</f>
        <v>морской</v>
      </c>
      <c r="L203" s="13" t="str">
        <f>VLOOKUP(A:A,[1]Перечень_ПП!$A:$X,8,0)</f>
        <v>не определен</v>
      </c>
      <c r="M203" s="13" t="str">
        <f>VLOOKUP(A:A,[1]Перечень_ПП!$A:$X,9,0)</f>
        <v>грузо-пассажирский</v>
      </c>
      <c r="N203" s="13" t="str">
        <f>VLOOKUP(A:A,[1]Перечень_ПП!$A:$X,10,0)</f>
        <v>постоянный</v>
      </c>
      <c r="O203" s="13" t="str">
        <f>VLOOKUP(A:A,[1]Перечень_ПП!$A:$X,11,0)</f>
        <v>многосторонний</v>
      </c>
      <c r="P203" s="13" t="str">
        <f>VLOOKUP(A:A,[1]Перечень_ПП!$A:$X,12,0)</f>
        <v>не определен</v>
      </c>
      <c r="Q203" s="13" t="str">
        <f>VLOOKUP(A:A,[1]Перечень_ПП!$A:$X,13,0)</f>
        <v>да</v>
      </c>
      <c r="R203" s="13" t="str">
        <f>VLOOKUP(A:A,[1]Перечень_ПП!$A:$X,14,0)</f>
        <v>да</v>
      </c>
      <c r="S203" s="13" t="str">
        <f>VLOOKUP(A:A,[1]Перечень_ПП!$A:$X,15,0)</f>
        <v>да</v>
      </c>
      <c r="T203" s="13" t="str">
        <f>VLOOKUP(A:A,[1]Перечень_ПП!$A:$X,16,0)</f>
        <v>не применимо</v>
      </c>
      <c r="U203" s="12" t="str">
        <f>VLOOKUP(A:A,[1]Перечень_ПП!$A:$X,17,0)</f>
        <v>не применимо</v>
      </c>
      <c r="V203" s="13" t="str">
        <f>VLOOKUP(A:A,[1]Перечень_ПП!$A:$X,18,0)</f>
        <v>ДФО</v>
      </c>
      <c r="W203" s="12" t="str">
        <f>VLOOKUP(A:A,[1]Перечень_ПП!$A:$X,19,0)</f>
        <v>Приморский край</v>
      </c>
      <c r="X203" s="14" t="str">
        <f>VLOOKUP(A:A,[1]Перечень_ПП!$A:$X,20,0)</f>
        <v xml:space="preserve">Приморский край, г. Находка, расположен на 17 – ти отдельных участках морского порта Находка: 
№ 1 - ООО «Порт Ливадия», ул. Астафьева, 13 а. 
№ 2 - ООО «Фарист Лайн», ул. Портовая. 76. 
№ 3 - ООО «Геомар», мыс Шефнера, 8.
 № 4 - ООО «Лесной терминал», ул. Набережная, 1. 
№ 5 - ООО «Гейзер», ул. Набережная, 1а.
№ 6 - АО «Дальмормонтаж», мыс Шефнера, д. 2. 
№ 7 - АО «Дальневосточный судомеханический завод», ул. Ленинская, 2а.
№ 8 - АО «Порт Восточные ворота – Приморский завод», ул. Судоремонтная, 29а.
№ 9 - ООО «Трансбункер - Приморье», ул. Пирогова, 13, корп. 1, кв.617.
№ 10 - АО «Находкинский морской рыбный порт», Находкинский проспект, 69. 
№ 11, № 12 - ООО «РН – Морской терминал Находка», ул. Макарова, д. 19. 
№ 13 - АО «Терминал Астафьева», ул. Астафьева, 1. 
№ 14, № 15 - АО «Находкинский морской торговый порт», ул. Портовая, 22. 
№ 16 АО «Находкинский судоремонтный завод», Находкинский проспект, 59. 
№ 17 - ООО «Аттис - Энтерпрайс», ул. Макарова, 103А.
</v>
      </c>
      <c r="Y203" s="14">
        <f>VLOOKUP(A:A,[2]ДОРОГИ!$A:$BX,24,0)</f>
        <v>0</v>
      </c>
      <c r="Z203" s="14">
        <f>VLOOKUP(A:A,[2]ДОРОГИ!$A:$BX,25,0)</f>
        <v>0</v>
      </c>
      <c r="AA203" s="16" t="str">
        <f>VLOOKUP($A:$A,'[3]данные ру Грузы'!$A:$CC,10,0)</f>
        <v>Группа А</v>
      </c>
      <c r="AB203" s="16">
        <f>VLOOKUP($A:$A,'[3]данные ру Грузы'!$A:$CC,11,0)</f>
        <v>8</v>
      </c>
      <c r="AC203" s="16" t="str">
        <f>VLOOKUP($A:$A,'[3]данные ру Грузы'!$A:$CC,13,0)</f>
        <v>Порты ДВ</v>
      </c>
      <c r="AD203" s="16" t="str">
        <f>VLOOKUP($A:$A,'[3]данные ру Грузы'!$A:$CC,12,0)</f>
        <v>Восток</v>
      </c>
      <c r="AE203" s="16">
        <f>VLOOKUP(A:A,[2]Данные_УА!$A:$BF,37,0)</f>
        <v>0</v>
      </c>
      <c r="AF203" s="16">
        <f>VLOOKUP(A:A,[2]Данные_УА!$A:$BF,41,0)</f>
        <v>0</v>
      </c>
      <c r="AG203" s="16">
        <f>VLOOKUP(A:A,[2]Данные_УА!$A:$BF,45,0)</f>
        <v>0</v>
      </c>
      <c r="AH203" s="16">
        <f>VLOOKUP(A:A,[2]Данные_УА!$A:$BF,49,0)</f>
        <v>0</v>
      </c>
      <c r="AI203" s="16">
        <f>VLOOKUP(A:A,[2]Данные_УА!$A:$BF,53,0)</f>
        <v>0</v>
      </c>
      <c r="AJ203" s="16">
        <f>VLOOKUP(A:A,[2]Данные_УА!$A:$BF,57,0)</f>
        <v>0</v>
      </c>
      <c r="AK203" s="17">
        <f>VLOOKUP(A:A,[2]Данные_УА!$A:$BF,38,0)</f>
        <v>0</v>
      </c>
      <c r="AL203" s="17">
        <f>VLOOKUP(A:A,[2]Данные_УА!$A:$BF,42,0)</f>
        <v>0</v>
      </c>
      <c r="AM203" s="17">
        <f>VLOOKUP(A:A,[2]Данные_УА!$A:$BF,46,0)</f>
        <v>0</v>
      </c>
      <c r="AN203" s="17">
        <f>VLOOKUP(A:A,[2]Данные_УА!$A:$BF,50,0)</f>
        <v>0</v>
      </c>
      <c r="AO203" s="17">
        <f>VLOOKUP(A:A,[2]Данные_УА!$A:$BF,54,0)</f>
        <v>0</v>
      </c>
      <c r="AP203" s="18">
        <f>VLOOKUP(A:A,[2]Данные_УА!$A:$BF,58,0)</f>
        <v>0</v>
      </c>
      <c r="AQ203" s="19">
        <f>VLOOKUP($A:$A,'[3]данные ру ТС'!$A:$CZ,22,0)</f>
        <v>3676</v>
      </c>
      <c r="AR203" s="19">
        <f>VLOOKUP($A:$A,'[3]данные ру ТС'!$A:$CZ,27,0)</f>
        <v>0</v>
      </c>
      <c r="AS203" s="19">
        <f>VLOOKUP($A:$A,'[3]данные ру ТС'!$A:$CZ,32,0)</f>
        <v>0</v>
      </c>
      <c r="AT203" s="19">
        <f>VLOOKUP($A:$A,'[3]данные ру ТС'!$A:$CZ,33,0)</f>
        <v>3676</v>
      </c>
      <c r="AU203" s="19">
        <f>VLOOKUP($A:$A,'[3]данные ру ТС'!$A:$CZ,38,0)</f>
        <v>3498</v>
      </c>
      <c r="AV203" s="19">
        <f>VLOOKUP($A:$A,'[3]данные ру ТС'!$A:$CZ,43,0)</f>
        <v>0</v>
      </c>
      <c r="AW203" s="19">
        <f>VLOOKUP($A:$A,'[3]данные ру ТС'!$A:$CZ,48,0)</f>
        <v>0</v>
      </c>
      <c r="AX203" s="19">
        <f>VLOOKUP($A:$A,'[3]данные ру ТС'!$A:$CZ,49,0)</f>
        <v>3498</v>
      </c>
      <c r="AY203" s="19">
        <f>VLOOKUP($A:$A,'[3]данные ру ТС'!$A:$CZ,54,0)</f>
        <v>3978</v>
      </c>
      <c r="AZ203" s="19">
        <f>VLOOKUP($A:$A,'[3]данные ру ТС'!$A:$CZ,59,0)</f>
        <v>0</v>
      </c>
      <c r="BA203" s="19">
        <f>VLOOKUP($A:$A,'[3]данные ру ТС'!$A:$CZ,64,0)</f>
        <v>0</v>
      </c>
      <c r="BB203" s="19">
        <f>VLOOKUP($A:$A,'[3]данные ру ТС'!$A:$CZ,65,0)</f>
        <v>3978</v>
      </c>
      <c r="BC203" s="19">
        <f>VLOOKUP($A:$A,'[3]данные ру ТС'!$A:$CZ,78,0)</f>
        <v>3024</v>
      </c>
      <c r="BD203" s="19">
        <f>VLOOKUP($A:$A,'[3]данные ру ТС'!$A:$CZ,83,0)</f>
        <v>0</v>
      </c>
      <c r="BE203" s="19">
        <f>VLOOKUP($A:$A,'[3]данные ру ТС'!$A:$CZ,88,0)</f>
        <v>0</v>
      </c>
      <c r="BF203" s="19">
        <f>VLOOKUP($A:$A,'[3]данные ру ТС'!$A:$CZ,89,0)</f>
        <v>3024</v>
      </c>
      <c r="BG203" s="19">
        <f>VLOOKUP($A:$A,'[3]данные ру ТС'!$A:$FD,126,0)</f>
        <v>3142</v>
      </c>
      <c r="BH203" s="19">
        <f>VLOOKUP($A:$A,'[3]данные ру ТС'!$A:$FD,127,0)</f>
        <v>0</v>
      </c>
      <c r="BI203" s="19">
        <f>VLOOKUP($A:$A,'[3]данные ру ТС'!$A:$FD,128,0)</f>
        <v>0</v>
      </c>
      <c r="BJ203" s="19">
        <f>VLOOKUP($A:$A,'[3]данные ру ТС'!$A:$FD,129,0)</f>
        <v>3142</v>
      </c>
      <c r="BK203" s="19">
        <f>VLOOKUP($A:$A,'[3]данные ру ТС'!$A:$FD,142,0)</f>
        <v>2848</v>
      </c>
      <c r="BL203" s="19">
        <f>VLOOKUP($A:$A,'[3]данные ру ТС'!$A:$FD,155,0)</f>
        <v>0</v>
      </c>
      <c r="BM203" s="19">
        <f>VLOOKUP($A:$A,'[3]данные ру ТС'!$A:$FW,168,0)</f>
        <v>0</v>
      </c>
      <c r="BN203" s="19">
        <f>Таблица2[[#This Row],[ЛТС 2022 (факт)]]+Таблица2[[#This Row],[ПТС 2022 (факт)]]+Таблица2[[#This Row],[ГТС 2022 (факт)]]</f>
        <v>2848</v>
      </c>
      <c r="BO203" s="20">
        <f>VLOOKUP($A:$A,'[3]данные ру ФЛ'!$A:$DL,27,0)</f>
        <v>75614</v>
      </c>
      <c r="BP203" s="20">
        <f>VLOOKUP($A:$A,'[3]данные ру ФЛ'!$A:$DL,40,0)</f>
        <v>70235</v>
      </c>
      <c r="BQ203" s="20">
        <f>VLOOKUP($A:$A,'[3]данные ру ФЛ'!$A:$DL,53,0)</f>
        <v>79636</v>
      </c>
      <c r="BR203" s="20">
        <f>VLOOKUP($A:$A,'[3]данные ру ФЛ'!$A:$DL,74,0)</f>
        <v>60634</v>
      </c>
      <c r="BS203" s="20">
        <f>VLOOKUP($A:$A,'[3]данные ру ФЛ'!$A:$DL,95,0)</f>
        <v>60920</v>
      </c>
      <c r="BT203" s="20">
        <f>VLOOKUP($A:$A,'[3]данные ру ФЛ'!$A:$DL,116,0)</f>
        <v>51746</v>
      </c>
      <c r="BU203" s="21">
        <f>VLOOKUP($A:$A,'[3]данные ру Грузы'!$A:$CR,31,0)</f>
        <v>5239418.4000000004</v>
      </c>
      <c r="BV203" s="21">
        <f>VLOOKUP($A:$A,'[3]данные ру Грузы'!$A:$CR,44,0)</f>
        <v>13540771.640000001</v>
      </c>
      <c r="BW203" s="21">
        <f>VLOOKUP($A:$A,'[3]данные ру Грузы'!$A:$CR,57,0)</f>
        <v>19249777.100000001</v>
      </c>
      <c r="BX203" s="21">
        <f>VLOOKUP($A:$A,'[3]данные ру Грузы'!$A:$CR,70,0)</f>
        <v>23028361.252</v>
      </c>
      <c r="BY203" s="21">
        <f>VLOOKUP($A:$A,'[3]данные ру Грузы'!$A:$CR,83,0)</f>
        <v>25566954.633999996</v>
      </c>
      <c r="BZ203" s="21">
        <f>VLOOKUP($A:$A,'[3]данные ру Грузы'!$A:$CR,96,0)</f>
        <v>24116349.071000002</v>
      </c>
      <c r="CA203" s="22" t="str">
        <f>VLOOKUP(A:A,[2]Данные_УА!$A:$BO,60,0)</f>
        <v>да</v>
      </c>
      <c r="CB203" s="23" t="str">
        <f>VLOOKUP(A:A,[2]Данные_УА!$A:$BO,61,0)</f>
        <v>да</v>
      </c>
      <c r="CC203" s="23" t="str">
        <f>VLOOKUP(A:A,[2]Данные_УА!$A:$BO,62,0)</f>
        <v>да</v>
      </c>
      <c r="CD203" s="23" t="str">
        <f>VLOOKUP(A:A,[2]Данные_УА!$A:$BO,63,0)</f>
        <v>да</v>
      </c>
      <c r="CE203" s="23" t="str">
        <f>VLOOKUP(A:A,[2]Данные_УА!$A:$BO,64,0)</f>
        <v>да</v>
      </c>
      <c r="CF203" s="23" t="str">
        <f>VLOOKUP(A:A,[2]Данные_УА!$A:$BO,65,0)</f>
        <v>нет</v>
      </c>
    </row>
    <row r="204" spans="1:84" s="12" customFormat="1" ht="11.25" x14ac:dyDescent="0.2">
      <c r="A204" s="12" t="s">
        <v>70</v>
      </c>
      <c r="B204" s="12" t="str">
        <f>VLOOKUP(A:A,[1]Перечень_ПП!$A:$X,3,0)</f>
        <v>Владивостокский</v>
      </c>
      <c r="C204" s="13" t="str">
        <f>VLOOKUP(A:A,[1]Перечень_ПП!$A:$X,4,0)</f>
        <v>МПП</v>
      </c>
      <c r="D204" s="13" t="str">
        <f>VLOOKUP(A:A,[1]Перечень_ПП!$A:$X,5,0)</f>
        <v>МПП</v>
      </c>
      <c r="E204" s="12" t="str">
        <f>VLOOKUP(A:A,[1]Перечень_ПП!$A:$X,6,0)</f>
        <v>Невельск</v>
      </c>
      <c r="F204" s="12" t="str">
        <f>VLOOKUP(A:A,[1]Перечень_ПП!$A:$X,23,0)</f>
        <v>установлен</v>
      </c>
      <c r="G204" s="13" t="str">
        <f>VLOOKUP(A:A,[1]Перечень_ПП!$A:$X,21,0)</f>
        <v>да</v>
      </c>
      <c r="H204" s="13" t="s">
        <v>523</v>
      </c>
      <c r="I204" s="14" t="str">
        <f>VLOOKUP(A:A,[1]Перечень_ПП!$A:$X,22,0)</f>
        <v>функционирует</v>
      </c>
      <c r="J204" s="15" t="str">
        <f>VLOOKUP(A:A,[2]Данные_УА!$A:$BF,24,0)</f>
        <v xml:space="preserve">Участок в г. Невельск:
понедельник - пятница: время начала работы - 09.00, время окончания работы - 18.00;
понедельник - пятница: с 18.00 до 20.00 по согласованию со всеми государственными контрольными органами:
в выходные дни (а также дни, назначенные государственными праздниками) в период времени с 09.00 до 20.00 - государственный контроль осуществляется по согласованию со всеми государственными контрольными органами;
технологический перерыв 12.00 – 13.30.
Время распорядка работы может быть увеличено только по отношению 
к судам, следующим по форс-мажорным обстоятельствам:
авария (при этом учитываются как аварийно-спасательные суда (независимо от направления следования), так и суда, на которых произошла аварийная ситуация (для судов, прибывающих в Российскую Федерацию); 
необходимость оказания экстренной медицинской помощи членам экипажа;
Участок в пгт. Южно-Курильск:
ежедневно: с 9.00 до 21.00. 
выходные дни (суббота – воскресенье), дни, назначенные государственными праздниками по согласованию со всеми государственными контрольными органами.
технологический̆ перерыв: с 13.00 до 14.00.
Примечание: 
Государственный контроль очередного транспортного средства заграничного следования должен быть начат не менее чем за 1 час (на рейде 
не менее чем за 2 часа) до окончания работы пункта пропуска.
Распорядок работы пункта пропуска, при необходимости, может быть изменен по согласованию со всеми руководителями государственных контрольных органов, осуществляющих свои полномочия в пункте пропуска.
В выходные дни, дни, назначенные государственными праздниками, оформление осуществляется (по согласованию со всеми государственными контрольными органами) только:
судов, следующих по форс-мажорным обстоятельствам;
аварийно-спасательных судов, в том числе для оказания медицинской помощи;
судов рыбопромыслового флота с живым уловом водных биологических ресурсов, которые не подверглись термической обработке, заморозке
Участок в г. Северо – Курильск:
ежедневно, без выходных: в период с 01 апреля по 30 сентября: с 9.00 до 21.00; в период с 01 октября по 31 марта: с 9.00 до 18.00.
Работа должностных лиц Россельхознадзора и Роспотребнадзора: ежедневно с 09.00 до 18.00, выходные - суббота, воскресенье. Работа с судами, заходящими по форс-мажорным обстоятельствам, с российскими рыбопромысловыми судами, судами, осуществляющими ввоз (вывоз) уловов водных биологических ресурсов и продуктов их переработки – ежедневно, круглосуточно;
Участок в пос. Курильск:
Не функционирует.
</v>
      </c>
      <c r="K204" s="13" t="str">
        <f>VLOOKUP(A:A,[1]Перечень_ПП!$A:$X,7,0)</f>
        <v>морской</v>
      </c>
      <c r="L204" s="13" t="str">
        <f>VLOOKUP(A:A,[1]Перечень_ПП!$A:$X,8,0)</f>
        <v>не определен</v>
      </c>
      <c r="M204" s="13" t="str">
        <f>VLOOKUP(A:A,[1]Перечень_ПП!$A:$X,9,0)</f>
        <v>грузо-пассажирский</v>
      </c>
      <c r="N204" s="13" t="str">
        <f>VLOOKUP(A:A,[1]Перечень_ПП!$A:$X,10,0)</f>
        <v>постоянный</v>
      </c>
      <c r="O204" s="13" t="str">
        <f>VLOOKUP(A:A,[1]Перечень_ПП!$A:$X,11,0)</f>
        <v>многосторонний</v>
      </c>
      <c r="P204" s="13" t="str">
        <f>VLOOKUP(A:A,[1]Перечень_ПП!$A:$X,12,0)</f>
        <v>не определен</v>
      </c>
      <c r="Q204" s="13" t="str">
        <f>VLOOKUP(A:A,[1]Перечень_ПП!$A:$X,13,0)</f>
        <v>нет</v>
      </c>
      <c r="R204" s="13" t="str">
        <f>VLOOKUP(A:A,[1]Перечень_ПП!$A:$X,14,0)</f>
        <v>нет</v>
      </c>
      <c r="S204" s="13" t="str">
        <f>VLOOKUP(A:A,[1]Перечень_ПП!$A:$X,15,0)</f>
        <v>да</v>
      </c>
      <c r="T204" s="13" t="str">
        <f>VLOOKUP(A:A,[1]Перечень_ПП!$A:$X,16,0)</f>
        <v>не применимо</v>
      </c>
      <c r="U204" s="12" t="str">
        <f>VLOOKUP(A:A,[1]Перечень_ПП!$A:$X,17,0)</f>
        <v>не применимо</v>
      </c>
      <c r="V204" s="13" t="str">
        <f>VLOOKUP(A:A,[1]Перечень_ПП!$A:$X,18,0)</f>
        <v>ДФО</v>
      </c>
      <c r="W204" s="12" t="str">
        <f>VLOOKUP(A:A,[1]Перечень_ПП!$A:$X,19,0)</f>
        <v>Сахалинская область</v>
      </c>
      <c r="X204" s="14" t="str">
        <f>VLOOKUP(A:A,[1]Перечень_ПП!$A:$X,20,0)</f>
        <v>Участок в г. Невельск - Сахалинская область, г. Невельск, южная часть Татарского пролива, морской порт Невельск;
Участок в пгт. Южно-Курильск -
Сахалинская область о. Кунашир, пгт.
Южно-Курильск, бухта Южно-
Курильская;
Участок в г. Северо – Курильск -
Сахалинская область, о. Парамушир, г.
Северо – Курильск ул. Набережная,2;
Участок в пос. Курильск - Сахалинская
обл., о. Итуруп, пос. Курильск, залив
Китовый.</v>
      </c>
      <c r="Y204" s="14">
        <f>VLOOKUP(A:A,[2]ДОРОГИ!$A:$BX,24,0)</f>
        <v>0</v>
      </c>
      <c r="Z204" s="14">
        <f>VLOOKUP(A:A,[2]ДОРОГИ!$A:$BX,25,0)</f>
        <v>0</v>
      </c>
      <c r="AA204" s="16" t="str">
        <f>VLOOKUP($A:$A,'[3]данные ру Грузы'!$A:$CC,10,0)</f>
        <v>Группа А</v>
      </c>
      <c r="AB204" s="16">
        <f>VLOOKUP($A:$A,'[3]данные ру Грузы'!$A:$CC,11,0)</f>
        <v>131</v>
      </c>
      <c r="AC204" s="16" t="str">
        <f>VLOOKUP($A:$A,'[3]данные ру Грузы'!$A:$CC,13,0)</f>
        <v>Морской</v>
      </c>
      <c r="AD204" s="16" t="str">
        <f>VLOOKUP($A:$A,'[3]данные ру Грузы'!$A:$CC,12,0)</f>
        <v>Арктика</v>
      </c>
      <c r="AE204" s="16">
        <f>VLOOKUP(A:A,[2]Данные_УА!$A:$BF,37,0)</f>
        <v>0</v>
      </c>
      <c r="AF204" s="16">
        <f>VLOOKUP(A:A,[2]Данные_УА!$A:$BF,41,0)</f>
        <v>0</v>
      </c>
      <c r="AG204" s="16">
        <f>VLOOKUP(A:A,[2]Данные_УА!$A:$BF,45,0)</f>
        <v>0</v>
      </c>
      <c r="AH204" s="16">
        <f>VLOOKUP(A:A,[2]Данные_УА!$A:$BF,49,0)</f>
        <v>0</v>
      </c>
      <c r="AI204" s="16">
        <f>VLOOKUP(A:A,[2]Данные_УА!$A:$BF,53,0)</f>
        <v>0</v>
      </c>
      <c r="AJ204" s="16">
        <f>VLOOKUP(A:A,[2]Данные_УА!$A:$BF,57,0)</f>
        <v>0</v>
      </c>
      <c r="AK204" s="17">
        <f>VLOOKUP(A:A,[2]Данные_УА!$A:$BF,38,0)</f>
        <v>0</v>
      </c>
      <c r="AL204" s="17">
        <f>VLOOKUP(A:A,[2]Данные_УА!$A:$BF,42,0)</f>
        <v>0</v>
      </c>
      <c r="AM204" s="17">
        <f>VLOOKUP(A:A,[2]Данные_УА!$A:$BF,46,0)</f>
        <v>0</v>
      </c>
      <c r="AN204" s="17">
        <f>VLOOKUP(A:A,[2]Данные_УА!$A:$BF,50,0)</f>
        <v>0</v>
      </c>
      <c r="AO204" s="17">
        <f>VLOOKUP(A:A,[2]Данные_УА!$A:$BF,54,0)</f>
        <v>0</v>
      </c>
      <c r="AP204" s="18">
        <f>VLOOKUP(A:A,[2]Данные_УА!$A:$BF,58,0)</f>
        <v>0</v>
      </c>
      <c r="AQ204" s="19">
        <f>VLOOKUP($A:$A,'[3]данные ру ТС'!$A:$CZ,22,0)</f>
        <v>1493</v>
      </c>
      <c r="AR204" s="19">
        <f>VLOOKUP($A:$A,'[3]данные ру ТС'!$A:$CZ,27,0)</f>
        <v>73</v>
      </c>
      <c r="AS204" s="19">
        <f>VLOOKUP($A:$A,'[3]данные ру ТС'!$A:$CZ,32,0)</f>
        <v>0</v>
      </c>
      <c r="AT204" s="19">
        <f>VLOOKUP($A:$A,'[3]данные ру ТС'!$A:$CZ,33,0)</f>
        <v>1566</v>
      </c>
      <c r="AU204" s="19">
        <f>VLOOKUP($A:$A,'[3]данные ру ТС'!$A:$CZ,38,0)</f>
        <v>1343</v>
      </c>
      <c r="AV204" s="19">
        <f>VLOOKUP($A:$A,'[3]данные ру ТС'!$A:$CZ,43,0)</f>
        <v>79</v>
      </c>
      <c r="AW204" s="19">
        <f>VLOOKUP($A:$A,'[3]данные ру ТС'!$A:$CZ,48,0)</f>
        <v>0</v>
      </c>
      <c r="AX204" s="19">
        <f>VLOOKUP($A:$A,'[3]данные ру ТС'!$A:$CZ,49,0)</f>
        <v>1422</v>
      </c>
      <c r="AY204" s="19">
        <f>VLOOKUP($A:$A,'[3]данные ру ТС'!$A:$CZ,54,0)</f>
        <v>1438</v>
      </c>
      <c r="AZ204" s="19">
        <f>VLOOKUP($A:$A,'[3]данные ру ТС'!$A:$CZ,59,0)</f>
        <v>86</v>
      </c>
      <c r="BA204" s="19">
        <f>VLOOKUP($A:$A,'[3]данные ру ТС'!$A:$CZ,64,0)</f>
        <v>0</v>
      </c>
      <c r="BB204" s="19">
        <f>VLOOKUP($A:$A,'[3]данные ру ТС'!$A:$CZ,65,0)</f>
        <v>1524</v>
      </c>
      <c r="BC204" s="19">
        <f>VLOOKUP($A:$A,'[3]данные ру ТС'!$A:$CZ,78,0)</f>
        <v>1360</v>
      </c>
      <c r="BD204" s="19">
        <f>VLOOKUP($A:$A,'[3]данные ру ТС'!$A:$CZ,83,0)</f>
        <v>34</v>
      </c>
      <c r="BE204" s="19">
        <f>VLOOKUP($A:$A,'[3]данные ру ТС'!$A:$CZ,88,0)</f>
        <v>0</v>
      </c>
      <c r="BF204" s="19">
        <f>VLOOKUP($A:$A,'[3]данные ру ТС'!$A:$CZ,89,0)</f>
        <v>1394</v>
      </c>
      <c r="BG204" s="19">
        <f>VLOOKUP($A:$A,'[3]данные ру ТС'!$A:$FD,126,0)</f>
        <v>1210</v>
      </c>
      <c r="BH204" s="19">
        <f>VLOOKUP($A:$A,'[3]данные ру ТС'!$A:$FD,127,0)</f>
        <v>49</v>
      </c>
      <c r="BI204" s="19">
        <f>VLOOKUP($A:$A,'[3]данные ру ТС'!$A:$FD,128,0)</f>
        <v>0</v>
      </c>
      <c r="BJ204" s="19">
        <f>VLOOKUP($A:$A,'[3]данные ру ТС'!$A:$FD,129,0)</f>
        <v>1259</v>
      </c>
      <c r="BK204" s="19">
        <f>VLOOKUP($A:$A,'[3]данные ру ТС'!$A:$FD,142,0)</f>
        <v>1269</v>
      </c>
      <c r="BL204" s="19">
        <f>VLOOKUP($A:$A,'[3]данные ру ТС'!$A:$FD,155,0)</f>
        <v>41</v>
      </c>
      <c r="BM204" s="19">
        <f>VLOOKUP($A:$A,'[3]данные ру ТС'!$A:$FW,168,0)</f>
        <v>0</v>
      </c>
      <c r="BN204" s="19">
        <f>Таблица2[[#This Row],[ЛТС 2022 (факт)]]+Таблица2[[#This Row],[ПТС 2022 (факт)]]+Таблица2[[#This Row],[ГТС 2022 (факт)]]</f>
        <v>1310</v>
      </c>
      <c r="BO204" s="20">
        <f>VLOOKUP($A:$A,'[3]данные ру ФЛ'!$A:$DL,27,0)</f>
        <v>26167</v>
      </c>
      <c r="BP204" s="20">
        <f>VLOOKUP($A:$A,'[3]данные ру ФЛ'!$A:$DL,40,0)</f>
        <v>24183</v>
      </c>
      <c r="BQ204" s="20">
        <f>VLOOKUP($A:$A,'[3]данные ру ФЛ'!$A:$DL,53,0)</f>
        <v>26848</v>
      </c>
      <c r="BR204" s="20">
        <f>VLOOKUP($A:$A,'[3]данные ру ФЛ'!$A:$DL,74,0)</f>
        <v>19063</v>
      </c>
      <c r="BS204" s="20">
        <f>VLOOKUP($A:$A,'[3]данные ру ФЛ'!$A:$DL,95,0)</f>
        <v>16750</v>
      </c>
      <c r="BT204" s="20">
        <f>VLOOKUP($A:$A,'[3]данные ру ФЛ'!$A:$DL,116,0)</f>
        <v>16864</v>
      </c>
      <c r="BU204" s="21">
        <f>VLOOKUP($A:$A,'[3]данные ру Грузы'!$A:$CR,31,0)</f>
        <v>1698197</v>
      </c>
      <c r="BV204" s="21">
        <f>VLOOKUP($A:$A,'[3]данные ру Грузы'!$A:$CR,44,0)</f>
        <v>2391486</v>
      </c>
      <c r="BW204" s="21">
        <f>VLOOKUP($A:$A,'[3]данные ру Грузы'!$A:$CR,57,0)</f>
        <v>1646324.09</v>
      </c>
      <c r="BX204" s="21">
        <f>VLOOKUP($A:$A,'[3]данные ру Грузы'!$A:$CR,70,0)</f>
        <v>1307291.08</v>
      </c>
      <c r="BY204" s="21">
        <f>VLOOKUP($A:$A,'[3]данные ру Грузы'!$A:$CR,83,0)</f>
        <v>1693721.3672999998</v>
      </c>
      <c r="BZ204" s="21">
        <f>VLOOKUP($A:$A,'[3]данные ру Грузы'!$A:$CR,96,0)</f>
        <v>1112637.59393</v>
      </c>
      <c r="CA204" s="22" t="str">
        <f>VLOOKUP(A:A,[2]Данные_УА!$A:$BO,60,0)</f>
        <v>да</v>
      </c>
      <c r="CB204" s="23" t="str">
        <f>VLOOKUP(A:A,[2]Данные_УА!$A:$BO,61,0)</f>
        <v>да</v>
      </c>
      <c r="CC204" s="23" t="str">
        <f>VLOOKUP(A:A,[2]Данные_УА!$A:$BO,62,0)</f>
        <v>да</v>
      </c>
      <c r="CD204" s="23" t="str">
        <f>VLOOKUP(A:A,[2]Данные_УА!$A:$BO,63,0)</f>
        <v>да</v>
      </c>
      <c r="CE204" s="23" t="str">
        <f>VLOOKUP(A:A,[2]Данные_УА!$A:$BO,64,0)</f>
        <v>да</v>
      </c>
      <c r="CF204" s="23" t="str">
        <f>VLOOKUP(A:A,[2]Данные_УА!$A:$BO,65,0)</f>
        <v>нет</v>
      </c>
    </row>
    <row r="205" spans="1:84" s="12" customFormat="1" ht="11.25" x14ac:dyDescent="0.2">
      <c r="A205" s="12" t="s">
        <v>176</v>
      </c>
      <c r="B205" s="12" t="str">
        <f>VLOOKUP(A:A,[1]Перечень_ПП!$A:$X,3,0)</f>
        <v>Новосибирский</v>
      </c>
      <c r="C205" s="13" t="str">
        <f>VLOOKUP(A:A,[1]Перечень_ПП!$A:$X,4,0)</f>
        <v>ЖДПП</v>
      </c>
      <c r="D205" s="13" t="str">
        <f>VLOOKUP(A:A,[1]Перечень_ПП!$A:$X,5,0)</f>
        <v>ЖДПП</v>
      </c>
      <c r="E205" s="12" t="str">
        <f>VLOOKUP(A:A,[1]Перечень_ПП!$A:$X,6,0)</f>
        <v>Неверовская</v>
      </c>
      <c r="F205" s="12" t="str">
        <f>VLOOKUP(A:A,[1]Перечень_ПП!$A:$X,23,0)</f>
        <v>установлен</v>
      </c>
      <c r="G205" s="13" t="str">
        <f>VLOOKUP(A:A,[1]Перечень_ПП!$A:$X,21,0)</f>
        <v>да</v>
      </c>
      <c r="H205" s="13" t="s">
        <v>524</v>
      </c>
      <c r="I205" s="14" t="str">
        <f>VLOOKUP(A:A,[1]Перечень_ПП!$A:$X,22,0)</f>
        <v>функционирует</v>
      </c>
      <c r="J205" s="15" t="str">
        <f>VLOOKUP(A:A,[2]Данные_УА!$A:$BF,24,0)</f>
        <v>круглосуточно</v>
      </c>
      <c r="K205" s="13" t="str">
        <f>VLOOKUP(A:A,[1]Перечень_ПП!$A:$X,7,0)</f>
        <v>железнодорожный</v>
      </c>
      <c r="L205" s="13" t="str">
        <f>VLOOKUP(A:A,[1]Перечень_ПП!$A:$X,8,0)</f>
        <v>не определен</v>
      </c>
      <c r="M205" s="13" t="str">
        <f>VLOOKUP(A:A,[1]Перечень_ПП!$A:$X,9,0)</f>
        <v>грузо-пассажирский</v>
      </c>
      <c r="N205" s="13" t="str">
        <f>VLOOKUP(A:A,[1]Перечень_ПП!$A:$X,10,0)</f>
        <v>постоянный</v>
      </c>
      <c r="O205" s="13" t="str">
        <f>VLOOKUP(A:A,[1]Перечень_ПП!$A:$X,11,0)</f>
        <v>двусторонний</v>
      </c>
      <c r="P205" s="13" t="str">
        <f>VLOOKUP(A:A,[1]Перечень_ПП!$A:$X,12,0)</f>
        <v>не определен</v>
      </c>
      <c r="Q205" s="13" t="str">
        <f>VLOOKUP(A:A,[1]Перечень_ПП!$A:$X,13,0)</f>
        <v>нет</v>
      </c>
      <c r="R205" s="13" t="str">
        <f>VLOOKUP(A:A,[1]Перечень_ПП!$A:$X,14,0)</f>
        <v>нет</v>
      </c>
      <c r="S205" s="13" t="str">
        <f>VLOOKUP(A:A,[1]Перечень_ПП!$A:$X,15,0)</f>
        <v>нет</v>
      </c>
      <c r="T205" s="13" t="str">
        <f>VLOOKUP(A:A,[1]Перечень_ПП!$A:$X,16,0)</f>
        <v>Республика Казахстан</v>
      </c>
      <c r="U205" s="12" t="str">
        <f>VLOOKUP(A:A,[1]Перечень_ПП!$A:$X,17,0)</f>
        <v>Жезкент</v>
      </c>
      <c r="V205" s="13" t="str">
        <f>VLOOKUP(A:A,[1]Перечень_ПП!$A:$X,18,0)</f>
        <v>СФО</v>
      </c>
      <c r="W205" s="12" t="str">
        <f>VLOOKUP(A:A,[1]Перечень_ПП!$A:$X,19,0)</f>
        <v>Алтайский край</v>
      </c>
      <c r="X205" s="14" t="str">
        <f>VLOOKUP(A:A,[1]Перечень_ПП!$A:$X,20,0)</f>
        <v>Алтайский край, Локтевский район, г. Горняк, ул. Вокзальная, 95а</v>
      </c>
      <c r="Y205" s="14">
        <f>VLOOKUP(A:A,[2]ДОРОГИ!$A:$BX,24,0)</f>
        <v>0</v>
      </c>
      <c r="Z205" s="14">
        <f>VLOOKUP(A:A,[2]ДОРОГИ!$A:$BX,25,0)</f>
        <v>0</v>
      </c>
      <c r="AA205" s="16" t="str">
        <f>VLOOKUP($A:$A,'[3]данные ру Грузы'!$A:$CC,10,0)</f>
        <v>Группа С</v>
      </c>
      <c r="AB205" s="16">
        <f>VLOOKUP($A:$A,'[3]данные ру Грузы'!$A:$CC,11,0)</f>
        <v>274</v>
      </c>
      <c r="AC205" s="16" t="str">
        <f>VLOOKUP($A:$A,'[3]данные ру Грузы'!$A:$CC,13,0)</f>
        <v>Не является признаком отнесения к МТК</v>
      </c>
      <c r="AD205" s="16" t="str">
        <f>VLOOKUP($A:$A,'[3]данные ру Грузы'!$A:$CC,12,0)</f>
        <v>Не является признаком отнесения к МТК</v>
      </c>
      <c r="AE205" s="16">
        <f>VLOOKUP(A:A,[2]Данные_УА!$A:$BF,37,0)</f>
        <v>0</v>
      </c>
      <c r="AF205" s="16">
        <f>VLOOKUP(A:A,[2]Данные_УА!$A:$BF,41,0)</f>
        <v>0</v>
      </c>
      <c r="AG205" s="16">
        <f>VLOOKUP(A:A,[2]Данные_УА!$A:$BF,45,0)</f>
        <v>0</v>
      </c>
      <c r="AH205" s="16">
        <f>VLOOKUP(A:A,[2]Данные_УА!$A:$BF,49,0)</f>
        <v>0</v>
      </c>
      <c r="AI205" s="16">
        <f>VLOOKUP(A:A,[2]Данные_УА!$A:$BF,53,0)</f>
        <v>240</v>
      </c>
      <c r="AJ205" s="16">
        <f>VLOOKUP(A:A,[2]Данные_УА!$A:$BF,57,0)</f>
        <v>0</v>
      </c>
      <c r="AK205" s="17">
        <f>VLOOKUP(A:A,[2]Данные_УА!$A:$BF,38,0)</f>
        <v>0</v>
      </c>
      <c r="AL205" s="17">
        <f>VLOOKUP(A:A,[2]Данные_УА!$A:$BF,42,0)</f>
        <v>0</v>
      </c>
      <c r="AM205" s="17">
        <f>VLOOKUP(A:A,[2]Данные_УА!$A:$BF,46,0)</f>
        <v>0</v>
      </c>
      <c r="AN205" s="17">
        <f>VLOOKUP(A:A,[2]Данные_УА!$A:$BF,50,0)</f>
        <v>0</v>
      </c>
      <c r="AO205" s="17">
        <f>VLOOKUP(A:A,[2]Данные_УА!$A:$BF,54,0)</f>
        <v>87600</v>
      </c>
      <c r="AP205" s="18">
        <f>VLOOKUP(A:A,[2]Данные_УА!$A:$BF,58,0)</f>
        <v>0</v>
      </c>
      <c r="AQ205" s="19">
        <f>VLOOKUP($A:$A,'[3]данные ру ТС'!$A:$CZ,22,0)</f>
        <v>3137</v>
      </c>
      <c r="AR205" s="19">
        <f>VLOOKUP($A:$A,'[3]данные ру ТС'!$A:$CZ,27,0)</f>
        <v>0</v>
      </c>
      <c r="AS205" s="19">
        <f>VLOOKUP($A:$A,'[3]данные ру ТС'!$A:$CZ,32,0)</f>
        <v>0</v>
      </c>
      <c r="AT205" s="19">
        <f>VLOOKUP($A:$A,'[3]данные ру ТС'!$A:$CZ,33,0)</f>
        <v>3137</v>
      </c>
      <c r="AU205" s="19">
        <f>VLOOKUP($A:$A,'[3]данные ру ТС'!$A:$CZ,38,0)</f>
        <v>2138</v>
      </c>
      <c r="AV205" s="19">
        <f>VLOOKUP($A:$A,'[3]данные ру ТС'!$A:$CZ,43,0)</f>
        <v>0</v>
      </c>
      <c r="AW205" s="19">
        <f>VLOOKUP($A:$A,'[3]данные ру ТС'!$A:$CZ,48,0)</f>
        <v>0</v>
      </c>
      <c r="AX205" s="19">
        <f>VLOOKUP($A:$A,'[3]данные ру ТС'!$A:$CZ,49,0)</f>
        <v>2138</v>
      </c>
      <c r="AY205" s="19">
        <f>VLOOKUP($A:$A,'[3]данные ру ТС'!$A:$CZ,54,0)</f>
        <v>1505</v>
      </c>
      <c r="AZ205" s="19">
        <f>VLOOKUP($A:$A,'[3]данные ру ТС'!$A:$CZ,59,0)</f>
        <v>0</v>
      </c>
      <c r="BA205" s="19">
        <f>VLOOKUP($A:$A,'[3]данные ру ТС'!$A:$CZ,64,0)</f>
        <v>0</v>
      </c>
      <c r="BB205" s="19">
        <f>VLOOKUP($A:$A,'[3]данные ру ТС'!$A:$CZ,65,0)</f>
        <v>1505</v>
      </c>
      <c r="BC205" s="19">
        <f>VLOOKUP($A:$A,'[3]данные ру ТС'!$A:$CZ,78,0)</f>
        <v>1635</v>
      </c>
      <c r="BD205" s="19">
        <f>VLOOKUP($A:$A,'[3]данные ру ТС'!$A:$CZ,83,0)</f>
        <v>0</v>
      </c>
      <c r="BE205" s="19">
        <f>VLOOKUP($A:$A,'[3]данные ру ТС'!$A:$CZ,88,0)</f>
        <v>0</v>
      </c>
      <c r="BF205" s="19">
        <f>VLOOKUP($A:$A,'[3]данные ру ТС'!$A:$CZ,89,0)</f>
        <v>1635</v>
      </c>
      <c r="BG205" s="19">
        <f>VLOOKUP($A:$A,'[3]данные ру ТС'!$A:$FD,126,0)</f>
        <v>1916</v>
      </c>
      <c r="BH205" s="19">
        <f>VLOOKUP($A:$A,'[3]данные ру ТС'!$A:$FD,127,0)</f>
        <v>0</v>
      </c>
      <c r="BI205" s="19">
        <f>VLOOKUP($A:$A,'[3]данные ру ТС'!$A:$FD,128,0)</f>
        <v>0</v>
      </c>
      <c r="BJ205" s="19">
        <f>VLOOKUP($A:$A,'[3]данные ру ТС'!$A:$FD,129,0)</f>
        <v>1916</v>
      </c>
      <c r="BK205" s="19">
        <f>VLOOKUP($A:$A,'[3]данные ру ТС'!$A:$FD,142,0)</f>
        <v>1436</v>
      </c>
      <c r="BL205" s="19">
        <f>VLOOKUP($A:$A,'[3]данные ру ТС'!$A:$FD,155,0)</f>
        <v>0</v>
      </c>
      <c r="BM205" s="19">
        <f>VLOOKUP($A:$A,'[3]данные ру ТС'!$A:$FW,168,0)</f>
        <v>0</v>
      </c>
      <c r="BN205" s="19">
        <f>Таблица2[[#This Row],[ЛТС 2022 (факт)]]+Таблица2[[#This Row],[ПТС 2022 (факт)]]+Таблица2[[#This Row],[ГТС 2022 (факт)]]</f>
        <v>1436</v>
      </c>
      <c r="BO205" s="20">
        <f>VLOOKUP($A:$A,'[3]данные ру ФЛ'!$A:$DL,27,0)</f>
        <v>9446</v>
      </c>
      <c r="BP205" s="20">
        <f>VLOOKUP($A:$A,'[3]данные ру ФЛ'!$A:$DL,40,0)</f>
        <v>6196</v>
      </c>
      <c r="BQ205" s="20">
        <f>VLOOKUP($A:$A,'[3]данные ру ФЛ'!$A:$DL,53,0)</f>
        <v>4720</v>
      </c>
      <c r="BR205" s="20">
        <f>VLOOKUP($A:$A,'[3]данные ру ФЛ'!$A:$DL,74,0)</f>
        <v>5630</v>
      </c>
      <c r="BS205" s="20">
        <f>VLOOKUP($A:$A,'[3]данные ру ФЛ'!$A:$DL,95,0)</f>
        <v>5514</v>
      </c>
      <c r="BT205" s="20">
        <f>VLOOKUP($A:$A,'[3]данные ру ФЛ'!$A:$DL,116,0)</f>
        <v>4619</v>
      </c>
      <c r="BU205" s="21">
        <f>VLOOKUP($A:$A,'[3]данные ру Грузы'!$A:$CR,31,0)</f>
        <v>0</v>
      </c>
      <c r="BV205" s="21">
        <f>VLOOKUP($A:$A,'[3]данные ру Грузы'!$A:$CR,44,0)</f>
        <v>0</v>
      </c>
      <c r="BW205" s="21">
        <f>VLOOKUP($A:$A,'[3]данные ру Грузы'!$A:$CR,57,0)</f>
        <v>0</v>
      </c>
      <c r="BX205" s="21">
        <f>VLOOKUP($A:$A,'[3]данные ру Грузы'!$A:$CR,70,0)</f>
        <v>0</v>
      </c>
      <c r="BY205" s="21">
        <f>VLOOKUP($A:$A,'[3]данные ру Грузы'!$A:$CR,83,0)</f>
        <v>0</v>
      </c>
      <c r="BZ205" s="21">
        <f>VLOOKUP($A:$A,'[3]данные ру Грузы'!$A:$CR,96,0)</f>
        <v>0</v>
      </c>
      <c r="CA205" s="22" t="str">
        <f>VLOOKUP(A:A,[2]Данные_УА!$A:$BO,60,0)</f>
        <v>да</v>
      </c>
      <c r="CB205" s="23" t="str">
        <f>VLOOKUP(A:A,[2]Данные_УА!$A:$BO,61,0)</f>
        <v>нет</v>
      </c>
      <c r="CC205" s="23" t="str">
        <f>VLOOKUP(A:A,[2]Данные_УА!$A:$BO,62,0)</f>
        <v>нет</v>
      </c>
      <c r="CD205" s="23" t="str">
        <f>VLOOKUP(A:A,[2]Данные_УА!$A:$BO,63,0)</f>
        <v>нет</v>
      </c>
      <c r="CE205" s="23" t="str">
        <f>VLOOKUP(A:A,[2]Данные_УА!$A:$BO,64,0)</f>
        <v>нет</v>
      </c>
      <c r="CF205" s="23" t="str">
        <f>VLOOKUP(A:A,[2]Данные_УА!$A:$BO,65,0)</f>
        <v>нет</v>
      </c>
    </row>
    <row r="206" spans="1:84" s="12" customFormat="1" ht="11.25" x14ac:dyDescent="0.2">
      <c r="A206" s="12" t="s">
        <v>162</v>
      </c>
      <c r="B206" s="12" t="str">
        <f>VLOOKUP(A:A,[1]Перечень_ПП!$A:$X,3,0)</f>
        <v>Новосибирский</v>
      </c>
      <c r="C206" s="13" t="str">
        <f>VLOOKUP(A:A,[1]Перечень_ПП!$A:$X,4,0)</f>
        <v>АПП</v>
      </c>
      <c r="D206" s="13" t="str">
        <f>VLOOKUP(A:A,[1]Перечень_ПП!$A:$X,5,0)</f>
        <v>ДАПП</v>
      </c>
      <c r="E206" s="12" t="str">
        <f>VLOOKUP(A:A,[1]Перечень_ПП!$A:$X,6,0)</f>
        <v>Невольное</v>
      </c>
      <c r="F206" s="12" t="str">
        <f>VLOOKUP(A:A,[1]Перечень_ПП!$A:$X,23,0)</f>
        <v>установлен</v>
      </c>
      <c r="G206" s="13" t="str">
        <f>VLOOKUP(A:A,[1]Перечень_ПП!$A:$X,21,0)</f>
        <v>да</v>
      </c>
      <c r="H206" s="13" t="s">
        <v>524</v>
      </c>
      <c r="I206" s="14" t="str">
        <f>VLOOKUP(A:A,[1]Перечень_ПП!$A:$X,22,0)</f>
        <v>функционирует</v>
      </c>
      <c r="J206" s="15" t="str">
        <f>VLOOKUP(A:A,[2]Данные_УА!$A:$BF,24,0)</f>
        <v>круглосуточно</v>
      </c>
      <c r="K206" s="13" t="str">
        <f>VLOOKUP(A:A,[1]Перечень_ПП!$A:$X,7,0)</f>
        <v>автомобильный</v>
      </c>
      <c r="L206" s="13" t="str">
        <f>VLOOKUP(A:A,[1]Перечень_ПП!$A:$X,8,0)</f>
        <v>не определен</v>
      </c>
      <c r="M206" s="13" t="str">
        <f>VLOOKUP(A:A,[1]Перечень_ПП!$A:$X,9,0)</f>
        <v>грузо-пассажирский</v>
      </c>
      <c r="N206" s="13" t="str">
        <f>VLOOKUP(A:A,[1]Перечень_ПП!$A:$X,10,0)</f>
        <v>постоянный</v>
      </c>
      <c r="O206" s="13" t="str">
        <f>VLOOKUP(A:A,[1]Перечень_ПП!$A:$X,11,0)</f>
        <v>двусторонний</v>
      </c>
      <c r="P206" s="13" t="str">
        <f>VLOOKUP(A:A,[1]Перечень_ПП!$A:$X,12,0)</f>
        <v>не определен</v>
      </c>
      <c r="Q206" s="13" t="str">
        <f>VLOOKUP(A:A,[1]Перечень_ПП!$A:$X,13,0)</f>
        <v>нет</v>
      </c>
      <c r="R206" s="13" t="str">
        <f>VLOOKUP(A:A,[1]Перечень_ПП!$A:$X,14,0)</f>
        <v>нет</v>
      </c>
      <c r="S206" s="13" t="str">
        <f>VLOOKUP(A:A,[1]Перечень_ПП!$A:$X,15,0)</f>
        <v>нет</v>
      </c>
      <c r="T206" s="13" t="str">
        <f>VLOOKUP(A:A,[1]Перечень_ПП!$A:$X,16,0)</f>
        <v>Республика Казахстан</v>
      </c>
      <c r="U206" s="12" t="str">
        <f>VLOOKUP(A:A,[1]Перечень_ПП!$A:$X,17,0)</f>
        <v>Амангельды</v>
      </c>
      <c r="V206" s="13" t="str">
        <f>VLOOKUP(A:A,[1]Перечень_ПП!$A:$X,18,0)</f>
        <v>СФО</v>
      </c>
      <c r="W206" s="12" t="str">
        <f>VLOOKUP(A:A,[1]Перечень_ПП!$A:$X,19,0)</f>
        <v>Омская область</v>
      </c>
      <c r="X206" s="14" t="str">
        <f>VLOOKUP(A:A,[1]Перечень_ПП!$A:$X,20,0)</f>
        <v>Омская область, Русско-Полянский район, 19 км автомобильной дороги Русская Поляна – граница Республики Казахстан</v>
      </c>
      <c r="Y206" s="14" t="str">
        <f>VLOOKUP(A:A,[2]ДОРОГИ!$A:$BX,24,0)</f>
        <v>региональная</v>
      </c>
      <c r="Z206" s="14" t="str">
        <f>VLOOKUP(A:A,[2]ДОРОГИ!$A:$BX,25,0)</f>
        <v>52 ОП РЗ А-2 "Русская Поляна - Сибиряк" - граница Республики Казахстан</v>
      </c>
      <c r="AA206" s="16" t="str">
        <f>VLOOKUP($A:$A,'[3]данные ру Грузы'!$A:$CC,10,0)</f>
        <v>Группа В</v>
      </c>
      <c r="AB206" s="16">
        <f>VLOOKUP($A:$A,'[3]данные ру Грузы'!$A:$CC,11,0)</f>
        <v>112</v>
      </c>
      <c r="AC206" s="16" t="str">
        <f>VLOOKUP($A:$A,'[3]данные ру Грузы'!$A:$CC,13,0)</f>
        <v>Не является признаком отнесения к МТК</v>
      </c>
      <c r="AD206" s="16" t="str">
        <f>VLOOKUP($A:$A,'[3]данные ру Грузы'!$A:$CC,12,0)</f>
        <v>Не является признаком отнесения к МТК</v>
      </c>
      <c r="AE206" s="16">
        <f>VLOOKUP(A:A,[2]Данные_УА!$A:$BF,37,0)</f>
        <v>0</v>
      </c>
      <c r="AF206" s="16">
        <f>VLOOKUP(A:A,[2]Данные_УА!$A:$BF,41,0)</f>
        <v>0</v>
      </c>
      <c r="AG206" s="16">
        <f>VLOOKUP(A:A,[2]Данные_УА!$A:$BF,45,0)</f>
        <v>0</v>
      </c>
      <c r="AH206" s="16">
        <f>VLOOKUP(A:A,[2]Данные_УА!$A:$BF,49,0)</f>
        <v>0</v>
      </c>
      <c r="AI206" s="16">
        <f>VLOOKUP(A:A,[2]Данные_УА!$A:$BF,53,0)</f>
        <v>0</v>
      </c>
      <c r="AJ206" s="16">
        <f>VLOOKUP(A:A,[2]Данные_УА!$A:$BF,57,0)</f>
        <v>0</v>
      </c>
      <c r="AK206" s="17">
        <f>VLOOKUP(A:A,[2]Данные_УА!$A:$BF,38,0)</f>
        <v>0</v>
      </c>
      <c r="AL206" s="17">
        <f>VLOOKUP(A:A,[2]Данные_УА!$A:$BF,42,0)</f>
        <v>0</v>
      </c>
      <c r="AM206" s="17">
        <f>VLOOKUP(A:A,[2]Данные_УА!$A:$BF,46,0)</f>
        <v>0</v>
      </c>
      <c r="AN206" s="17">
        <f>VLOOKUP(A:A,[2]Данные_УА!$A:$BF,50,0)</f>
        <v>0</v>
      </c>
      <c r="AO206" s="17">
        <f>VLOOKUP(A:A,[2]Данные_УА!$A:$BF,54,0)</f>
        <v>0</v>
      </c>
      <c r="AP206" s="18">
        <f>VLOOKUP(A:A,[2]Данные_УА!$A:$BF,58,0)</f>
        <v>0</v>
      </c>
      <c r="AQ206" s="19">
        <f>VLOOKUP($A:$A,'[3]данные ру ТС'!$A:$CZ,22,0)</f>
        <v>6677</v>
      </c>
      <c r="AR206" s="19">
        <f>VLOOKUP($A:$A,'[3]данные ру ТС'!$A:$CZ,27,0)</f>
        <v>309</v>
      </c>
      <c r="AS206" s="19">
        <f>VLOOKUP($A:$A,'[3]данные ру ТС'!$A:$CZ,32,0)</f>
        <v>19457</v>
      </c>
      <c r="AT206" s="19">
        <f>VLOOKUP($A:$A,'[3]данные ру ТС'!$A:$CZ,33,0)</f>
        <v>26443</v>
      </c>
      <c r="AU206" s="19">
        <f>VLOOKUP($A:$A,'[3]данные ру ТС'!$A:$CZ,38,0)</f>
        <v>6046</v>
      </c>
      <c r="AV206" s="19">
        <f>VLOOKUP($A:$A,'[3]данные ру ТС'!$A:$CZ,43,0)</f>
        <v>245</v>
      </c>
      <c r="AW206" s="19">
        <f>VLOOKUP($A:$A,'[3]данные ру ТС'!$A:$CZ,48,0)</f>
        <v>19386</v>
      </c>
      <c r="AX206" s="19">
        <f>VLOOKUP($A:$A,'[3]данные ру ТС'!$A:$CZ,49,0)</f>
        <v>25677</v>
      </c>
      <c r="AY206" s="19">
        <f>VLOOKUP($A:$A,'[3]данные ру ТС'!$A:$CZ,54,0)</f>
        <v>5734</v>
      </c>
      <c r="AZ206" s="19">
        <f>VLOOKUP($A:$A,'[3]данные ру ТС'!$A:$CZ,59,0)</f>
        <v>64</v>
      </c>
      <c r="BA206" s="19">
        <f>VLOOKUP($A:$A,'[3]данные ру ТС'!$A:$CZ,64,0)</f>
        <v>19081</v>
      </c>
      <c r="BB206" s="19">
        <f>VLOOKUP($A:$A,'[3]данные ру ТС'!$A:$CZ,65,0)</f>
        <v>24879</v>
      </c>
      <c r="BC206" s="19">
        <f>VLOOKUP($A:$A,'[3]данные ру ТС'!$A:$CZ,78,0)</f>
        <v>3373</v>
      </c>
      <c r="BD206" s="19">
        <f>VLOOKUP($A:$A,'[3]данные ру ТС'!$A:$CZ,83,0)</f>
        <v>6</v>
      </c>
      <c r="BE206" s="19">
        <f>VLOOKUP($A:$A,'[3]данные ру ТС'!$A:$CZ,88,0)</f>
        <v>3348</v>
      </c>
      <c r="BF206" s="19">
        <f>VLOOKUP($A:$A,'[3]данные ру ТС'!$A:$CZ,89,0)</f>
        <v>6727</v>
      </c>
      <c r="BG206" s="19">
        <f>VLOOKUP($A:$A,'[3]данные ру ТС'!$A:$FD,126,0)</f>
        <v>3549</v>
      </c>
      <c r="BH206" s="19">
        <f>VLOOKUP($A:$A,'[3]данные ру ТС'!$A:$FD,127,0)</f>
        <v>7</v>
      </c>
      <c r="BI206" s="19">
        <f>VLOOKUP($A:$A,'[3]данные ру ТС'!$A:$FD,128,0)</f>
        <v>2286</v>
      </c>
      <c r="BJ206" s="19">
        <f>VLOOKUP($A:$A,'[3]данные ру ТС'!$A:$FD,129,0)</f>
        <v>5842</v>
      </c>
      <c r="BK206" s="19">
        <f>VLOOKUP($A:$A,'[3]данные ру ТС'!$A:$FD,142,0)</f>
        <v>3696</v>
      </c>
      <c r="BL206" s="19">
        <f>VLOOKUP($A:$A,'[3]данные ру ТС'!$A:$FD,155,0)</f>
        <v>47</v>
      </c>
      <c r="BM206" s="19">
        <f>VLOOKUP($A:$A,'[3]данные ру ТС'!$A:$FW,168,0)</f>
        <v>11450</v>
      </c>
      <c r="BN206" s="19">
        <f>Таблица2[[#This Row],[ЛТС 2022 (факт)]]+Таблица2[[#This Row],[ПТС 2022 (факт)]]+Таблица2[[#This Row],[ГТС 2022 (факт)]]</f>
        <v>15193</v>
      </c>
      <c r="BO206" s="20">
        <f>VLOOKUP($A:$A,'[3]данные ру ФЛ'!$A:$DL,27,0)</f>
        <v>67070</v>
      </c>
      <c r="BP206" s="20">
        <f>VLOOKUP($A:$A,'[3]данные ру ФЛ'!$A:$DL,40,0)</f>
        <v>65392</v>
      </c>
      <c r="BQ206" s="20">
        <f>VLOOKUP($A:$A,'[3]данные ру ФЛ'!$A:$DL,53,0)</f>
        <v>60891</v>
      </c>
      <c r="BR206" s="20">
        <f>VLOOKUP($A:$A,'[3]данные ру ФЛ'!$A:$DL,74,0)</f>
        <v>12606</v>
      </c>
      <c r="BS206" s="20">
        <f>VLOOKUP($A:$A,'[3]данные ру ФЛ'!$A:$DL,95,0)</f>
        <v>9921</v>
      </c>
      <c r="BT206" s="20">
        <f>VLOOKUP($A:$A,'[3]данные ру ФЛ'!$A:$DL,116,0)</f>
        <v>36978</v>
      </c>
      <c r="BU206" s="21">
        <f>VLOOKUP($A:$A,'[3]данные ру Грузы'!$A:$CR,31,0)</f>
        <v>0</v>
      </c>
      <c r="BV206" s="21">
        <f>VLOOKUP($A:$A,'[3]данные ру Грузы'!$A:$CR,44,0)</f>
        <v>0</v>
      </c>
      <c r="BW206" s="21">
        <f>VLOOKUP($A:$A,'[3]данные ру Грузы'!$A:$CR,57,0)</f>
        <v>0</v>
      </c>
      <c r="BX206" s="21">
        <f>VLOOKUP($A:$A,'[3]данные ру Грузы'!$A:$CR,70,0)</f>
        <v>0</v>
      </c>
      <c r="BY206" s="21">
        <f>VLOOKUP($A:$A,'[3]данные ру Грузы'!$A:$CR,83,0)</f>
        <v>0</v>
      </c>
      <c r="BZ206" s="21">
        <f>VLOOKUP($A:$A,'[3]данные ру Грузы'!$A:$CR,96,0)</f>
        <v>0</v>
      </c>
      <c r="CA206" s="22" t="str">
        <f>VLOOKUP(A:A,[2]Данные_УА!$A:$BO,60,0)</f>
        <v>да</v>
      </c>
      <c r="CB206" s="23" t="str">
        <f>VLOOKUP(A:A,[2]Данные_УА!$A:$BO,61,0)</f>
        <v>нет</v>
      </c>
      <c r="CC206" s="23" t="str">
        <f>VLOOKUP(A:A,[2]Данные_УА!$A:$BO,62,0)</f>
        <v>нет</v>
      </c>
      <c r="CD206" s="23" t="str">
        <f>VLOOKUP(A:A,[2]Данные_УА!$A:$BO,63,0)</f>
        <v>нет</v>
      </c>
      <c r="CE206" s="23" t="str">
        <f>VLOOKUP(A:A,[2]Данные_УА!$A:$BO,64,0)</f>
        <v>нет</v>
      </c>
      <c r="CF206" s="23" t="str">
        <f>VLOOKUP(A:A,[2]Данные_УА!$A:$BO,65,0)</f>
        <v>нет</v>
      </c>
    </row>
    <row r="207" spans="1:84" s="12" customFormat="1" ht="11.25" x14ac:dyDescent="0.2">
      <c r="A207" s="12" t="s">
        <v>21</v>
      </c>
      <c r="B207" s="12" t="str">
        <f>VLOOKUP(A:A,[1]Перечень_ПП!$A:$X,3,0)</f>
        <v>Белгородский</v>
      </c>
      <c r="C207" s="13" t="str">
        <f>VLOOKUP(A:A,[1]Перечень_ПП!$A:$X,4,0)</f>
        <v>ЖДПП</v>
      </c>
      <c r="D207" s="13" t="str">
        <f>VLOOKUP(A:A,[1]Перечень_ПП!$A:$X,5,0)</f>
        <v>ЖДПП</v>
      </c>
      <c r="E207" s="12" t="str">
        <f>VLOOKUP(A:A,[1]Перечень_ПП!$A:$X,6,0)</f>
        <v>Нежеголь</v>
      </c>
      <c r="F207" s="12" t="str">
        <f>VLOOKUP(A:A,[1]Перечень_ПП!$A:$X,23,0)</f>
        <v>установлен</v>
      </c>
      <c r="G207" s="13" t="str">
        <f>VLOOKUP(A:A,[1]Перечень_ПП!$A:$X,21,0)</f>
        <v>да</v>
      </c>
      <c r="H207" s="13" t="s">
        <v>524</v>
      </c>
      <c r="I207" s="14" t="str">
        <f>VLOOKUP(A:A,[1]Перечень_ПП!$A:$X,22,0)</f>
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</v>
      </c>
      <c r="J207" s="15" t="str">
        <f>VLOOKUP(A:A,[2]Данные_УА!$A:$BF,24,0)</f>
        <v>согласно графику движения поездов международного сообщения</v>
      </c>
      <c r="K207" s="13" t="str">
        <f>VLOOKUP(A:A,[1]Перечень_ПП!$A:$X,7,0)</f>
        <v>железнодорожный</v>
      </c>
      <c r="L207" s="13" t="str">
        <f>VLOOKUP(A:A,[1]Перечень_ПП!$A:$X,8,0)</f>
        <v>не определен</v>
      </c>
      <c r="M207" s="13" t="str">
        <f>VLOOKUP(A:A,[1]Перечень_ПП!$A:$X,9,0)</f>
        <v>грузо-пассажирский</v>
      </c>
      <c r="N207" s="13" t="str">
        <f>VLOOKUP(A:A,[1]Перечень_ПП!$A:$X,10,0)</f>
        <v>постоянный</v>
      </c>
      <c r="O207" s="13" t="str">
        <f>VLOOKUP(A:A,[1]Перечень_ПП!$A:$X,11,0)</f>
        <v>двусторонний</v>
      </c>
      <c r="P207" s="13" t="str">
        <f>VLOOKUP(A:A,[1]Перечень_ПП!$A:$X,12,0)</f>
        <v>не определен</v>
      </c>
      <c r="Q207" s="13" t="str">
        <f>VLOOKUP(A:A,[1]Перечень_ПП!$A:$X,13,0)</f>
        <v>нет</v>
      </c>
      <c r="R207" s="13" t="str">
        <f>VLOOKUP(A:A,[1]Перечень_ПП!$A:$X,14,0)</f>
        <v>нет</v>
      </c>
      <c r="S207" s="13" t="str">
        <f>VLOOKUP(A:A,[1]Перечень_ПП!$A:$X,15,0)</f>
        <v>нет</v>
      </c>
      <c r="T207" s="13" t="str">
        <f>VLOOKUP(A:A,[1]Перечень_ПП!$A:$X,16,0)</f>
        <v>Украина</v>
      </c>
      <c r="U207" s="12" t="str">
        <f>VLOOKUP(A:A,[1]Перечень_ПП!$A:$X,17,0)</f>
        <v>Волчанск</v>
      </c>
      <c r="V207" s="13" t="str">
        <f>VLOOKUP(A:A,[1]Перечень_ПП!$A:$X,18,0)</f>
        <v>ЦФО</v>
      </c>
      <c r="W207" s="12" t="str">
        <f>VLOOKUP(A:A,[1]Перечень_ПП!$A:$X,19,0)</f>
        <v>Белгородская область</v>
      </c>
      <c r="X207" s="14" t="str">
        <f>VLOOKUP(A:A,[1]Перечень_ПП!$A:$X,20,0)</f>
        <v>Белгородская область, Шебекинский район, ул. Нежегольское шоссе 42, станция Нежеголь</v>
      </c>
      <c r="Y207" s="14">
        <f>VLOOKUP(A:A,[2]ДОРОГИ!$A:$BX,24,0)</f>
        <v>0</v>
      </c>
      <c r="Z207" s="14">
        <f>VLOOKUP(A:A,[2]ДОРОГИ!$A:$BX,25,0)</f>
        <v>0</v>
      </c>
      <c r="AA207" s="16" t="str">
        <f>VLOOKUP($A:$A,'[3]данные ру Грузы'!$A:$CC,10,0)</f>
        <v>Группа С</v>
      </c>
      <c r="AB207" s="16">
        <f>VLOOKUP($A:$A,'[3]данные ру Грузы'!$A:$CC,11,0)</f>
        <v>364</v>
      </c>
      <c r="AC207" s="16" t="str">
        <f>VLOOKUP($A:$A,'[3]данные ру Грузы'!$A:$CC,13,0)</f>
        <v>Сухопутный</v>
      </c>
      <c r="AD207" s="16" t="str">
        <f>VLOOKUP($A:$A,'[3]данные ру Грузы'!$A:$CC,12,0)</f>
        <v>Западный</v>
      </c>
      <c r="AE207" s="16">
        <f>VLOOKUP(A:A,[2]Данные_УА!$A:$BF,37,0)</f>
        <v>0</v>
      </c>
      <c r="AF207" s="16">
        <f>VLOOKUP(A:A,[2]Данные_УА!$A:$BF,41,0)</f>
        <v>0</v>
      </c>
      <c r="AG207" s="16">
        <f>VLOOKUP(A:A,[2]Данные_УА!$A:$BF,45,0)</f>
        <v>0</v>
      </c>
      <c r="AH207" s="16">
        <f>VLOOKUP(A:A,[2]Данные_УА!$A:$BF,49,0)</f>
        <v>0</v>
      </c>
      <c r="AI207" s="16">
        <f>VLOOKUP(A:A,[2]Данные_УА!$A:$BF,53,0)</f>
        <v>0</v>
      </c>
      <c r="AJ207" s="16">
        <f>VLOOKUP(A:A,[2]Данные_УА!$A:$BF,57,0)</f>
        <v>0</v>
      </c>
      <c r="AK207" s="17">
        <f>VLOOKUP(A:A,[2]Данные_УА!$A:$BF,38,0)</f>
        <v>0</v>
      </c>
      <c r="AL207" s="17">
        <f>VLOOKUP(A:A,[2]Данные_УА!$A:$BF,42,0)</f>
        <v>0</v>
      </c>
      <c r="AM207" s="17">
        <f>VLOOKUP(A:A,[2]Данные_УА!$A:$BF,46,0)</f>
        <v>0</v>
      </c>
      <c r="AN207" s="17">
        <f>VLOOKUP(A:A,[2]Данные_УА!$A:$BF,50,0)</f>
        <v>0</v>
      </c>
      <c r="AO207" s="17">
        <f>VLOOKUP(A:A,[2]Данные_УА!$A:$BF,54,0)</f>
        <v>0</v>
      </c>
      <c r="AP207" s="18">
        <f>VLOOKUP(A:A,[2]Данные_УА!$A:$BF,58,0)</f>
        <v>0</v>
      </c>
      <c r="AQ207" s="19">
        <f>VLOOKUP($A:$A,'[3]данные ру ТС'!$A:$CZ,22,0)</f>
        <v>0</v>
      </c>
      <c r="AR207" s="19">
        <f>VLOOKUP($A:$A,'[3]данные ру ТС'!$A:$CZ,27,0)</f>
        <v>0</v>
      </c>
      <c r="AS207" s="19">
        <f>VLOOKUP($A:$A,'[3]данные ру ТС'!$A:$CZ,32,0)</f>
        <v>0</v>
      </c>
      <c r="AT207" s="19">
        <f>VLOOKUP($A:$A,'[3]данные ру ТС'!$A:$CZ,33,0)</f>
        <v>0</v>
      </c>
      <c r="AU207" s="19">
        <f>VLOOKUP($A:$A,'[3]данные ру ТС'!$A:$CZ,38,0)</f>
        <v>0</v>
      </c>
      <c r="AV207" s="19">
        <f>VLOOKUP($A:$A,'[3]данные ру ТС'!$A:$CZ,43,0)</f>
        <v>0</v>
      </c>
      <c r="AW207" s="19">
        <f>VLOOKUP($A:$A,'[3]данные ру ТС'!$A:$CZ,48,0)</f>
        <v>0</v>
      </c>
      <c r="AX207" s="19">
        <f>VLOOKUP($A:$A,'[3]данные ру ТС'!$A:$CZ,49,0)</f>
        <v>0</v>
      </c>
      <c r="AY207" s="19">
        <f>VLOOKUP($A:$A,'[3]данные ру ТС'!$A:$CZ,54,0)</f>
        <v>0</v>
      </c>
      <c r="AZ207" s="19">
        <f>VLOOKUP($A:$A,'[3]данные ру ТС'!$A:$CZ,59,0)</f>
        <v>0</v>
      </c>
      <c r="BA207" s="19">
        <f>VLOOKUP($A:$A,'[3]данные ру ТС'!$A:$CZ,64,0)</f>
        <v>0</v>
      </c>
      <c r="BB207" s="19">
        <f>VLOOKUP($A:$A,'[3]данные ру ТС'!$A:$CZ,65,0)</f>
        <v>0</v>
      </c>
      <c r="BC207" s="19">
        <f>VLOOKUP($A:$A,'[3]данные ру ТС'!$A:$CZ,78,0)</f>
        <v>0</v>
      </c>
      <c r="BD207" s="19">
        <f>VLOOKUP($A:$A,'[3]данные ру ТС'!$A:$CZ,83,0)</f>
        <v>0</v>
      </c>
      <c r="BE207" s="19">
        <f>VLOOKUP($A:$A,'[3]данные ру ТС'!$A:$CZ,88,0)</f>
        <v>0</v>
      </c>
      <c r="BF207" s="19">
        <f>VLOOKUP($A:$A,'[3]данные ру ТС'!$A:$CZ,89,0)</f>
        <v>0</v>
      </c>
      <c r="BG207" s="19">
        <f>VLOOKUP($A:$A,'[3]данные ру ТС'!$A:$FD,126,0)</f>
        <v>0</v>
      </c>
      <c r="BH207" s="19">
        <f>VLOOKUP($A:$A,'[3]данные ру ТС'!$A:$FD,127,0)</f>
        <v>0</v>
      </c>
      <c r="BI207" s="19">
        <f>VLOOKUP($A:$A,'[3]данные ру ТС'!$A:$FD,128,0)</f>
        <v>0</v>
      </c>
      <c r="BJ207" s="19">
        <f>VLOOKUP($A:$A,'[3]данные ру ТС'!$A:$FD,129,0)</f>
        <v>0</v>
      </c>
      <c r="BK207" s="19">
        <f>VLOOKUP($A:$A,'[3]данные ру ТС'!$A:$FD,142,0)</f>
        <v>0</v>
      </c>
      <c r="BL207" s="19">
        <f>VLOOKUP($A:$A,'[3]данные ру ТС'!$A:$FD,155,0)</f>
        <v>0</v>
      </c>
      <c r="BM207" s="19">
        <f>VLOOKUP($A:$A,'[3]данные ру ТС'!$A:$FW,168,0)</f>
        <v>0</v>
      </c>
      <c r="BN207" s="19">
        <f>Таблица2[[#This Row],[ЛТС 2022 (факт)]]+Таблица2[[#This Row],[ПТС 2022 (факт)]]+Таблица2[[#This Row],[ГТС 2022 (факт)]]</f>
        <v>0</v>
      </c>
      <c r="BO207" s="20">
        <f>VLOOKUP($A:$A,'[3]данные ру ФЛ'!$A:$DL,27,0)</f>
        <v>0</v>
      </c>
      <c r="BP207" s="20">
        <f>VLOOKUP($A:$A,'[3]данные ру ФЛ'!$A:$DL,40,0)</f>
        <v>0</v>
      </c>
      <c r="BQ207" s="20">
        <f>VLOOKUP($A:$A,'[3]данные ру ФЛ'!$A:$DL,53,0)</f>
        <v>0</v>
      </c>
      <c r="BR207" s="20">
        <f>VLOOKUP($A:$A,'[3]данные ру ФЛ'!$A:$DL,74,0)</f>
        <v>0</v>
      </c>
      <c r="BS207" s="20">
        <f>VLOOKUP($A:$A,'[3]данные ру ФЛ'!$A:$DL,95,0)</f>
        <v>0</v>
      </c>
      <c r="BT207" s="20">
        <f>VLOOKUP($A:$A,'[3]данные ру ФЛ'!$A:$DL,116,0)</f>
        <v>0</v>
      </c>
      <c r="BU207" s="21">
        <f>VLOOKUP($A:$A,'[3]данные ру Грузы'!$A:$CR,31,0)</f>
        <v>0</v>
      </c>
      <c r="BV207" s="21">
        <f>VLOOKUP($A:$A,'[3]данные ру Грузы'!$A:$CR,44,0)</f>
        <v>0</v>
      </c>
      <c r="BW207" s="21">
        <f>VLOOKUP($A:$A,'[3]данные ру Грузы'!$A:$CR,57,0)</f>
        <v>0</v>
      </c>
      <c r="BX207" s="21">
        <f>VLOOKUP($A:$A,'[3]данные ру Грузы'!$A:$CR,70,0)</f>
        <v>0</v>
      </c>
      <c r="BY207" s="21">
        <f>VLOOKUP($A:$A,'[3]данные ру Грузы'!$A:$CR,83,0)</f>
        <v>0</v>
      </c>
      <c r="BZ207" s="21">
        <f>VLOOKUP($A:$A,'[3]данные ру Грузы'!$A:$CR,96,0)</f>
        <v>0</v>
      </c>
      <c r="CA207" s="22" t="str">
        <f>VLOOKUP(A:A,[2]Данные_УА!$A:$BO,60,0)</f>
        <v>да</v>
      </c>
      <c r="CB207" s="23" t="str">
        <f>VLOOKUP(A:A,[2]Данные_УА!$A:$BO,61,0)</f>
        <v>да</v>
      </c>
      <c r="CC207" s="23" t="str">
        <f>VLOOKUP(A:A,[2]Данные_УА!$A:$BO,62,0)</f>
        <v>да</v>
      </c>
      <c r="CD207" s="23" t="str">
        <f>VLOOKUP(A:A,[2]Данные_УА!$A:$BO,63,0)</f>
        <v>да</v>
      </c>
      <c r="CE207" s="23" t="str">
        <f>VLOOKUP(A:A,[2]Данные_УА!$A:$BO,64,0)</f>
        <v>да</v>
      </c>
      <c r="CF207" s="23" t="str">
        <f>VLOOKUP(A:A,[2]Данные_УА!$A:$BO,65,0)</f>
        <v>нет</v>
      </c>
    </row>
    <row r="208" spans="1:84" s="12" customFormat="1" ht="11.25" x14ac:dyDescent="0.2">
      <c r="A208" s="12" t="s">
        <v>119</v>
      </c>
      <c r="B208" s="12" t="str">
        <f>VLOOKUP(A:A,[1]Перечень_ПП!$A:$X,3,0)</f>
        <v>Калининградский</v>
      </c>
      <c r="C208" s="13" t="str">
        <f>VLOOKUP(A:A,[1]Перечень_ПП!$A:$X,4,0)</f>
        <v>ЖДПП</v>
      </c>
      <c r="D208" s="13" t="str">
        <f>VLOOKUP(A:A,[1]Перечень_ПП!$A:$X,5,0)</f>
        <v>ЖДПП</v>
      </c>
      <c r="E208" s="12" t="str">
        <f>VLOOKUP(A:A,[1]Перечень_ПП!$A:$X,6,0)</f>
        <v>Нестеров</v>
      </c>
      <c r="F208" s="12" t="str">
        <f>VLOOKUP(A:A,[1]Перечень_ПП!$A:$X,23,0)</f>
        <v>установлен</v>
      </c>
      <c r="G208" s="13" t="str">
        <f>VLOOKUP(A:A,[1]Перечень_ПП!$A:$X,21,0)</f>
        <v>да</v>
      </c>
      <c r="H208" s="13" t="s">
        <v>524</v>
      </c>
      <c r="I208" s="14" t="str">
        <f>VLOOKUP(A:A,[1]Перечень_ПП!$A:$X,22,0)</f>
        <v>функционирует</v>
      </c>
      <c r="J208" s="15" t="str">
        <f>VLOOKUP(A:A,[2]Данные_УА!$A:$BF,24,0)</f>
        <v>круглосуточно</v>
      </c>
      <c r="K208" s="13" t="str">
        <f>VLOOKUP(A:A,[1]Перечень_ПП!$A:$X,7,0)</f>
        <v>железнодорожный</v>
      </c>
      <c r="L208" s="13" t="str">
        <f>VLOOKUP(A:A,[1]Перечень_ПП!$A:$X,8,0)</f>
        <v>не определен</v>
      </c>
      <c r="M208" s="13" t="str">
        <f>VLOOKUP(A:A,[1]Перечень_ПП!$A:$X,9,0)</f>
        <v>грузо-пассажирский</v>
      </c>
      <c r="N208" s="13" t="str">
        <f>VLOOKUP(A:A,[1]Перечень_ПП!$A:$X,10,0)</f>
        <v>постоянный</v>
      </c>
      <c r="O208" s="13" t="str">
        <f>VLOOKUP(A:A,[1]Перечень_ПП!$A:$X,11,0)</f>
        <v>многосторонний</v>
      </c>
      <c r="P208" s="13" t="str">
        <f>VLOOKUP(A:A,[1]Перечень_ПП!$A:$X,12,0)</f>
        <v>не определен</v>
      </c>
      <c r="Q208" s="13" t="str">
        <f>VLOOKUP(A:A,[1]Перечень_ПП!$A:$X,13,0)</f>
        <v>да</v>
      </c>
      <c r="R208" s="13" t="str">
        <f>VLOOKUP(A:A,[1]Перечень_ПП!$A:$X,14,0)</f>
        <v>да</v>
      </c>
      <c r="S208" s="13" t="str">
        <f>VLOOKUP(A:A,[1]Перечень_ПП!$A:$X,15,0)</f>
        <v>да</v>
      </c>
      <c r="T208" s="13" t="str">
        <f>VLOOKUP(A:A,[1]Перечень_ПП!$A:$X,16,0)</f>
        <v>Литовская Республика</v>
      </c>
      <c r="U208" s="12" t="str">
        <f>VLOOKUP(A:A,[1]Перечень_ПП!$A:$X,17,0)</f>
        <v>Кибартай</v>
      </c>
      <c r="V208" s="13" t="str">
        <f>VLOOKUP(A:A,[1]Перечень_ПП!$A:$X,18,0)</f>
        <v>СЗФО</v>
      </c>
      <c r="W208" s="12" t="str">
        <f>VLOOKUP(A:A,[1]Перечень_ПП!$A:$X,19,0)</f>
        <v>Калининградская область</v>
      </c>
      <c r="X208" s="14" t="str">
        <f>VLOOKUP(A:A,[1]Перечень_ПП!$A:$X,20,0)</f>
        <v>Калининградская область, Нестеровский р-н, п. Чернышевское</v>
      </c>
      <c r="Y208" s="14">
        <f>VLOOKUP(A:A,[2]ДОРОГИ!$A:$BX,24,0)</f>
        <v>0</v>
      </c>
      <c r="Z208" s="14">
        <f>VLOOKUP(A:A,[2]ДОРОГИ!$A:$BX,25,0)</f>
        <v>0</v>
      </c>
      <c r="AA208" s="16" t="str">
        <f>VLOOKUP($A:$A,'[3]данные ру Грузы'!$A:$CC,10,0)</f>
        <v>Группа В</v>
      </c>
      <c r="AB208" s="16">
        <f>VLOOKUP($A:$A,'[3]данные ру Грузы'!$A:$CC,11,0)</f>
        <v>24</v>
      </c>
      <c r="AC208" s="16" t="str">
        <f>VLOOKUP($A:$A,'[3]данные ру Грузы'!$A:$CC,13,0)</f>
        <v>Сухопутный</v>
      </c>
      <c r="AD208" s="16" t="str">
        <f>VLOOKUP($A:$A,'[3]данные ру Грузы'!$A:$CC,12,0)</f>
        <v>Западный</v>
      </c>
      <c r="AE208" s="16">
        <f>VLOOKUP(A:A,[2]Данные_УА!$A:$BF,37,0)</f>
        <v>48</v>
      </c>
      <c r="AF208" s="16">
        <f>VLOOKUP(A:A,[2]Данные_УА!$A:$BF,41,0)</f>
        <v>20</v>
      </c>
      <c r="AG208" s="16">
        <f>VLOOKUP(A:A,[2]Данные_УА!$A:$BF,45,0)</f>
        <v>0</v>
      </c>
      <c r="AH208" s="16">
        <f>VLOOKUP(A:A,[2]Данные_УА!$A:$BF,49,0)</f>
        <v>68</v>
      </c>
      <c r="AI208" s="16">
        <f>VLOOKUP(A:A,[2]Данные_УА!$A:$BF,53,0)</f>
        <v>0</v>
      </c>
      <c r="AJ208" s="16">
        <f>VLOOKUP(A:A,[2]Данные_УА!$A:$BF,57,0)</f>
        <v>0</v>
      </c>
      <c r="AK208" s="17">
        <f>VLOOKUP(A:A,[2]Данные_УА!$A:$BF,38,0)</f>
        <v>17520</v>
      </c>
      <c r="AL208" s="17">
        <f>VLOOKUP(A:A,[2]Данные_УА!$A:$BF,42,0)</f>
        <v>7300</v>
      </c>
      <c r="AM208" s="17">
        <f>VLOOKUP(A:A,[2]Данные_УА!$A:$BF,46,0)</f>
        <v>0</v>
      </c>
      <c r="AN208" s="17">
        <f>VLOOKUP(A:A,[2]Данные_УА!$A:$BF,50,0)</f>
        <v>24820</v>
      </c>
      <c r="AO208" s="17">
        <f>VLOOKUP(A:A,[2]Данные_УА!$A:$BF,54,0)</f>
        <v>0</v>
      </c>
      <c r="AP208" s="18">
        <f>VLOOKUP(A:A,[2]Данные_УА!$A:$BF,58,0)</f>
        <v>0</v>
      </c>
      <c r="AQ208" s="19">
        <f>VLOOKUP($A:$A,'[3]данные ру ТС'!$A:$CZ,22,0)</f>
        <v>0</v>
      </c>
      <c r="AR208" s="19">
        <f>VLOOKUP($A:$A,'[3]данные ру ТС'!$A:$CZ,27,0)</f>
        <v>1543</v>
      </c>
      <c r="AS208" s="19">
        <f>VLOOKUP($A:$A,'[3]данные ру ТС'!$A:$CZ,32,0)</f>
        <v>0</v>
      </c>
      <c r="AT208" s="19">
        <f>VLOOKUP($A:$A,'[3]данные ру ТС'!$A:$CZ,33,0)</f>
        <v>1543</v>
      </c>
      <c r="AU208" s="19">
        <f>VLOOKUP($A:$A,'[3]данные ру ТС'!$A:$CZ,38,0)</f>
        <v>6975</v>
      </c>
      <c r="AV208" s="19">
        <f>VLOOKUP($A:$A,'[3]данные ру ТС'!$A:$CZ,43,0)</f>
        <v>1572</v>
      </c>
      <c r="AW208" s="19">
        <f>VLOOKUP($A:$A,'[3]данные ру ТС'!$A:$CZ,48,0)</f>
        <v>0</v>
      </c>
      <c r="AX208" s="19">
        <f>VLOOKUP($A:$A,'[3]данные ру ТС'!$A:$CZ,49,0)</f>
        <v>8547</v>
      </c>
      <c r="AY208" s="19">
        <f>VLOOKUP($A:$A,'[3]данные ру ТС'!$A:$CZ,54,0)</f>
        <v>6114</v>
      </c>
      <c r="AZ208" s="19">
        <f>VLOOKUP($A:$A,'[3]данные ру ТС'!$A:$CZ,59,0)</f>
        <v>1635</v>
      </c>
      <c r="BA208" s="19">
        <f>VLOOKUP($A:$A,'[3]данные ру ТС'!$A:$CZ,64,0)</f>
        <v>0</v>
      </c>
      <c r="BB208" s="19">
        <f>VLOOKUP($A:$A,'[3]данные ру ТС'!$A:$CZ,65,0)</f>
        <v>7749</v>
      </c>
      <c r="BC208" s="19">
        <f>VLOOKUP($A:$A,'[3]данные ру ТС'!$A:$CZ,78,0)</f>
        <v>5764</v>
      </c>
      <c r="BD208" s="19">
        <f>VLOOKUP($A:$A,'[3]данные ру ТС'!$A:$CZ,83,0)</f>
        <v>832</v>
      </c>
      <c r="BE208" s="19">
        <f>VLOOKUP($A:$A,'[3]данные ру ТС'!$A:$CZ,88,0)</f>
        <v>0</v>
      </c>
      <c r="BF208" s="19">
        <f>VLOOKUP($A:$A,'[3]данные ру ТС'!$A:$CZ,89,0)</f>
        <v>6596</v>
      </c>
      <c r="BG208" s="19">
        <f>VLOOKUP($A:$A,'[3]данные ру ТС'!$A:$FD,126,0)</f>
        <v>7286</v>
      </c>
      <c r="BH208" s="19">
        <f>VLOOKUP($A:$A,'[3]данные ру ТС'!$A:$FD,127,0)</f>
        <v>1313</v>
      </c>
      <c r="BI208" s="19">
        <f>VLOOKUP($A:$A,'[3]данные ру ТС'!$A:$FD,128,0)</f>
        <v>0</v>
      </c>
      <c r="BJ208" s="19">
        <f>VLOOKUP($A:$A,'[3]данные ру ТС'!$A:$FD,129,0)</f>
        <v>8599</v>
      </c>
      <c r="BK208" s="19">
        <f>VLOOKUP($A:$A,'[3]данные ру ТС'!$A:$FD,142,0)</f>
        <v>2563</v>
      </c>
      <c r="BL208" s="19">
        <f>VLOOKUP($A:$A,'[3]данные ру ТС'!$A:$FD,155,0)</f>
        <v>4864</v>
      </c>
      <c r="BM208" s="19">
        <f>VLOOKUP($A:$A,'[3]данные ру ТС'!$A:$FW,168,0)</f>
        <v>0</v>
      </c>
      <c r="BN208" s="19">
        <f>Таблица2[[#This Row],[ЛТС 2022 (факт)]]+Таблица2[[#This Row],[ПТС 2022 (факт)]]+Таблица2[[#This Row],[ГТС 2022 (факт)]]</f>
        <v>7427</v>
      </c>
      <c r="BO208" s="20">
        <f>VLOOKUP($A:$A,'[3]данные ру ФЛ'!$A:$DL,27,0)</f>
        <v>498170</v>
      </c>
      <c r="BP208" s="20">
        <f>VLOOKUP($A:$A,'[3]данные ру ФЛ'!$A:$DL,40,0)</f>
        <v>511248</v>
      </c>
      <c r="BQ208" s="20">
        <f>VLOOKUP($A:$A,'[3]данные ру ФЛ'!$A:$DL,53,0)</f>
        <v>509472</v>
      </c>
      <c r="BR208" s="20">
        <f>VLOOKUP($A:$A,'[3]данные ру ФЛ'!$A:$DL,74,0)</f>
        <v>139600</v>
      </c>
      <c r="BS208" s="20">
        <f>VLOOKUP($A:$A,'[3]данные ру ФЛ'!$A:$DL,95,0)</f>
        <v>219098</v>
      </c>
      <c r="BT208" s="20">
        <f>VLOOKUP($A:$A,'[3]данные ру ФЛ'!$A:$DL,116,0)</f>
        <v>249775</v>
      </c>
      <c r="BU208" s="21">
        <f>VLOOKUP($A:$A,'[3]данные ру Грузы'!$A:$CR,31,0)</f>
        <v>5042</v>
      </c>
      <c r="BV208" s="21">
        <f>VLOOKUP($A:$A,'[3]данные ру Грузы'!$A:$CR,44,0)</f>
        <v>11832540</v>
      </c>
      <c r="BW208" s="21">
        <f>VLOOKUP($A:$A,'[3]данные ру Грузы'!$A:$CR,57,0)</f>
        <v>9919517</v>
      </c>
      <c r="BX208" s="21">
        <f>VLOOKUP($A:$A,'[3]данные ру Грузы'!$A:$CR,70,0)</f>
        <v>8978557</v>
      </c>
      <c r="BY208" s="21">
        <f>VLOOKUP($A:$A,'[3]данные ру Грузы'!$A:$CR,83,0)</f>
        <v>10708596</v>
      </c>
      <c r="BZ208" s="21">
        <f>VLOOKUP($A:$A,'[3]данные ру Грузы'!$A:$CR,96,0)</f>
        <v>8086480.4700000007</v>
      </c>
      <c r="CA208" s="22" t="str">
        <f>VLOOKUP(A:A,[2]Данные_УА!$A:$BO,60,0)</f>
        <v>да</v>
      </c>
      <c r="CB208" s="23" t="str">
        <f>VLOOKUP(A:A,[2]Данные_УА!$A:$BO,61,0)</f>
        <v>да</v>
      </c>
      <c r="CC208" s="23" t="str">
        <f>VLOOKUP(A:A,[2]Данные_УА!$A:$BO,62,0)</f>
        <v>да</v>
      </c>
      <c r="CD208" s="23" t="str">
        <f>VLOOKUP(A:A,[2]Данные_УА!$A:$BO,63,0)</f>
        <v>да</v>
      </c>
      <c r="CE208" s="23" t="str">
        <f>VLOOKUP(A:A,[2]Данные_УА!$A:$BO,64,0)</f>
        <v>да</v>
      </c>
      <c r="CF208" s="23" t="str">
        <f>VLOOKUP(A:A,[2]Данные_УА!$A:$BO,65,0)</f>
        <v>нет</v>
      </c>
    </row>
    <row r="209" spans="1:84" s="12" customFormat="1" ht="11.25" x14ac:dyDescent="0.2">
      <c r="A209" s="24" t="s">
        <v>10</v>
      </c>
      <c r="B209" s="25" t="str">
        <f>VLOOKUP(A:A,[1]Перечень_ПП!$A:$X,3,0)</f>
        <v>Белгородский</v>
      </c>
      <c r="C209" s="26" t="str">
        <f>VLOOKUP(A:A,[1]Перечень_ПП!$A:$X,4,0)</f>
        <v>АПП</v>
      </c>
      <c r="D209" s="26" t="str">
        <f>VLOOKUP(A:A,[1]Перечень_ПП!$A:$X,5,0)</f>
        <v>МАПП</v>
      </c>
      <c r="E209" s="25" t="str">
        <f>VLOOKUP(A:A,[1]Перечень_ПП!$A:$X,6,0)</f>
        <v>Нехотеевка</v>
      </c>
      <c r="F209" s="25" t="str">
        <f>VLOOKUP(A:A,[1]Перечень_ПП!$A:$X,23,0)</f>
        <v>установлен</v>
      </c>
      <c r="G209" s="26" t="str">
        <f>VLOOKUP(A:A,[1]Перечень_ПП!$A:$X,21,0)</f>
        <v>да</v>
      </c>
      <c r="H209" s="26" t="s">
        <v>524</v>
      </c>
      <c r="I209" s="14" t="str">
        <f>VLOOKUP(A:A,[1]Перечень_ПП!$A:$X,22,0)</f>
        <v>функционирует</v>
      </c>
      <c r="J209" s="15" t="str">
        <f>VLOOKUP(A:A,[2]Данные_УА!$A:$BF,24,0)</f>
        <v>круглосуточно</v>
      </c>
      <c r="K209" s="26" t="str">
        <f>VLOOKUP(A:A,[1]Перечень_ПП!$A:$X,7,0)</f>
        <v>автомобильный</v>
      </c>
      <c r="L209" s="26" t="str">
        <f>VLOOKUP(A:A,[1]Перечень_ПП!$A:$X,8,0)</f>
        <v>не определен</v>
      </c>
      <c r="M209" s="26" t="str">
        <f>VLOOKUP(A:A,[1]Перечень_ПП!$A:$X,9,0)</f>
        <v>грузо-пассажирский</v>
      </c>
      <c r="N209" s="26" t="str">
        <f>VLOOKUP(A:A,[1]Перечень_ПП!$A:$X,10,0)</f>
        <v>постоянный</v>
      </c>
      <c r="O209" s="26" t="str">
        <f>VLOOKUP(A:A,[1]Перечень_ПП!$A:$X,11,0)</f>
        <v>многосторонний</v>
      </c>
      <c r="P209" s="26" t="str">
        <f>VLOOKUP(A:A,[1]Перечень_ПП!$A:$X,12,0)</f>
        <v>не определен</v>
      </c>
      <c r="Q209" s="26" t="str">
        <f>VLOOKUP(A:A,[1]Перечень_ПП!$A:$X,13,0)</f>
        <v>да</v>
      </c>
      <c r="R209" s="26" t="str">
        <f>VLOOKUP(A:A,[1]Перечень_ПП!$A:$X,14,0)</f>
        <v>да</v>
      </c>
      <c r="S209" s="26" t="str">
        <f>VLOOKUP(A:A,[1]Перечень_ПП!$A:$X,15,0)</f>
        <v>да</v>
      </c>
      <c r="T209" s="13" t="str">
        <f>VLOOKUP(A:A,[1]Перечень_ПП!$A:$X,16,0)</f>
        <v>Украина</v>
      </c>
      <c r="U209" s="12" t="str">
        <f>VLOOKUP(A:A,[1]Перечень_ПП!$A:$X,17,0)</f>
        <v>Гоптовка</v>
      </c>
      <c r="V209" s="26" t="str">
        <f>VLOOKUP(A:A,[1]Перечень_ПП!$A:$X,18,0)</f>
        <v>ЦФО</v>
      </c>
      <c r="W209" s="12" t="str">
        <f>VLOOKUP(A:A,[1]Перечень_ПП!$A:$X,19,0)</f>
        <v>Белгородская область</v>
      </c>
      <c r="X209" s="14" t="str">
        <f>VLOOKUP(A:A,[1]Перечень_ПП!$A:$X,20,0)</f>
        <v>Белгородская область, Белгородский район, 705 км федеральной автодороги Москва-Симферополь</v>
      </c>
      <c r="Y209" s="14" t="str">
        <f>VLOOKUP(A:A,[2]ДОРОГИ!$A:$BX,24,0)</f>
        <v>федеральная</v>
      </c>
      <c r="Z209" s="14" t="str">
        <f>VLOOKUP(A:A,[2]ДОРОГИ!$A:$BX,25,0)</f>
        <v>М-2</v>
      </c>
      <c r="AA209" s="16" t="str">
        <f>VLOOKUP($A:$A,'[3]данные ру Грузы'!$A:$CC,10,0)</f>
        <v>Группа А</v>
      </c>
      <c r="AB209" s="16">
        <f>VLOOKUP($A:$A,'[3]данные ру Грузы'!$A:$CC,11,0)</f>
        <v>11</v>
      </c>
      <c r="AC209" s="16" t="str">
        <f>VLOOKUP($A:$A,'[3]данные ру Грузы'!$A:$CC,13,0)</f>
        <v>Сухопутный</v>
      </c>
      <c r="AD209" s="16" t="str">
        <f>VLOOKUP($A:$A,'[3]данные ру Грузы'!$A:$CC,12,0)</f>
        <v>Западный</v>
      </c>
      <c r="AE209" s="16">
        <f>VLOOKUP(A:A,[2]Данные_УА!$A:$BF,37,0)</f>
        <v>288</v>
      </c>
      <c r="AF209" s="16">
        <f>VLOOKUP(A:A,[2]Данные_УА!$A:$BF,41,0)</f>
        <v>72</v>
      </c>
      <c r="AG209" s="16">
        <f>VLOOKUP(A:A,[2]Данные_УА!$A:$BF,45,0)</f>
        <v>1920</v>
      </c>
      <c r="AH209" s="16">
        <f>VLOOKUP(A:A,[2]Данные_УА!$A:$BF,49,0)</f>
        <v>2280</v>
      </c>
      <c r="AI209" s="16">
        <f>VLOOKUP(A:A,[2]Данные_УА!$A:$BF,53,0)</f>
        <v>11136</v>
      </c>
      <c r="AJ209" s="16">
        <f>VLOOKUP(A:A,[2]Данные_УА!$A:$BF,57,0)</f>
        <v>0</v>
      </c>
      <c r="AK209" s="17">
        <f>VLOOKUP(A:A,[2]Данные_УА!$A:$BF,38,0)</f>
        <v>105120</v>
      </c>
      <c r="AL209" s="17">
        <f>VLOOKUP(A:A,[2]Данные_УА!$A:$BF,42,0)</f>
        <v>26280</v>
      </c>
      <c r="AM209" s="17">
        <f>VLOOKUP(A:A,[2]Данные_УА!$A:$BF,46,0)</f>
        <v>700800</v>
      </c>
      <c r="AN209" s="17">
        <f>VLOOKUP(A:A,[2]Данные_УА!$A:$BF,50,0)</f>
        <v>832200</v>
      </c>
      <c r="AO209" s="17">
        <f>VLOOKUP(A:A,[2]Данные_УА!$A:$BF,54,0)</f>
        <v>4064640</v>
      </c>
      <c r="AP209" s="18">
        <f>VLOOKUP(A:A,[2]Данные_УА!$A:$BF,58,0)</f>
        <v>0</v>
      </c>
      <c r="AQ209" s="19">
        <f>VLOOKUP($A:$A,'[3]данные ру ТС'!$A:$CZ,22,0)</f>
        <v>76679</v>
      </c>
      <c r="AR209" s="19">
        <f>VLOOKUP($A:$A,'[3]данные ру ТС'!$A:$CZ,27,0)</f>
        <v>37432</v>
      </c>
      <c r="AS209" s="19">
        <f>VLOOKUP($A:$A,'[3]данные ру ТС'!$A:$CZ,32,0)</f>
        <v>806926</v>
      </c>
      <c r="AT209" s="19">
        <f>VLOOKUP($A:$A,'[3]данные ру ТС'!$A:$CZ,33,0)</f>
        <v>921037</v>
      </c>
      <c r="AU209" s="19">
        <f>VLOOKUP($A:$A,'[3]данные ру ТС'!$A:$CZ,38,0)</f>
        <v>76540</v>
      </c>
      <c r="AV209" s="19">
        <f>VLOOKUP($A:$A,'[3]данные ру ТС'!$A:$CZ,43,0)</f>
        <v>30963</v>
      </c>
      <c r="AW209" s="19">
        <f>VLOOKUP($A:$A,'[3]данные ру ТС'!$A:$CZ,48,0)</f>
        <v>776580</v>
      </c>
      <c r="AX209" s="19">
        <f>VLOOKUP($A:$A,'[3]данные ру ТС'!$A:$CZ,49,0)</f>
        <v>884083</v>
      </c>
      <c r="AY209" s="19">
        <f>VLOOKUP($A:$A,'[3]данные ру ТС'!$A:$CZ,54,0)</f>
        <v>55909</v>
      </c>
      <c r="AZ209" s="19">
        <f>VLOOKUP($A:$A,'[3]данные ру ТС'!$A:$CZ,59,0)</f>
        <v>28103</v>
      </c>
      <c r="BA209" s="19">
        <f>VLOOKUP($A:$A,'[3]данные ру ТС'!$A:$CZ,64,0)</f>
        <v>763191</v>
      </c>
      <c r="BB209" s="19">
        <f>VLOOKUP($A:$A,'[3]данные ру ТС'!$A:$CZ,65,0)</f>
        <v>847203</v>
      </c>
      <c r="BC209" s="19">
        <f>VLOOKUP($A:$A,'[3]данные ру ТС'!$A:$CZ,78,0)</f>
        <v>62294</v>
      </c>
      <c r="BD209" s="19">
        <f>VLOOKUP($A:$A,'[3]данные ру ТС'!$A:$CZ,83,0)</f>
        <v>5404</v>
      </c>
      <c r="BE209" s="19">
        <f>VLOOKUP($A:$A,'[3]данные ру ТС'!$A:$CZ,88,0)</f>
        <v>231716</v>
      </c>
      <c r="BF209" s="19">
        <f>VLOOKUP($A:$A,'[3]данные ру ТС'!$A:$CZ,89,0)</f>
        <v>299414</v>
      </c>
      <c r="BG209" s="19">
        <f>VLOOKUP($A:$A,'[3]данные ру ТС'!$A:$FD,126,0)</f>
        <v>68578</v>
      </c>
      <c r="BH209" s="19">
        <f>VLOOKUP($A:$A,'[3]данные ру ТС'!$A:$FD,127,0)</f>
        <v>4781</v>
      </c>
      <c r="BI209" s="19">
        <f>VLOOKUP($A:$A,'[3]данные ру ТС'!$A:$FD,128,0)</f>
        <v>274797</v>
      </c>
      <c r="BJ209" s="19">
        <f>VLOOKUP($A:$A,'[3]данные ру ТС'!$A:$FD,129,0)</f>
        <v>348156</v>
      </c>
      <c r="BK209" s="19">
        <f>VLOOKUP($A:$A,'[3]данные ру ТС'!$A:$FD,142,0)</f>
        <v>8999</v>
      </c>
      <c r="BL209" s="19">
        <f>VLOOKUP($A:$A,'[3]данные ру ТС'!$A:$FD,155,0)</f>
        <v>1270</v>
      </c>
      <c r="BM209" s="19">
        <f>VLOOKUP($A:$A,'[3]данные ру ТС'!$A:$FW,168,0)</f>
        <v>44477</v>
      </c>
      <c r="BN209" s="19">
        <f>Таблица2[[#This Row],[ЛТС 2022 (факт)]]+Таблица2[[#This Row],[ПТС 2022 (факт)]]+Таблица2[[#This Row],[ГТС 2022 (факт)]]</f>
        <v>54746</v>
      </c>
      <c r="BO209" s="20">
        <f>VLOOKUP($A:$A,'[3]данные ру ФЛ'!$A:$DL,27,0)</f>
        <v>4049222</v>
      </c>
      <c r="BP209" s="20">
        <f>VLOOKUP($A:$A,'[3]данные ру ФЛ'!$A:$DL,40,0)</f>
        <v>3680757</v>
      </c>
      <c r="BQ209" s="20">
        <f>VLOOKUP($A:$A,'[3]данные ру ФЛ'!$A:$DL,53,0)</f>
        <v>3477739</v>
      </c>
      <c r="BR209" s="20">
        <f>VLOOKUP($A:$A,'[3]данные ру ФЛ'!$A:$DL,74,0)</f>
        <v>1174453</v>
      </c>
      <c r="BS209" s="20">
        <f>VLOOKUP($A:$A,'[3]данные ру ФЛ'!$A:$DL,95,0)</f>
        <v>1247965</v>
      </c>
      <c r="BT209" s="20">
        <f>VLOOKUP($A:$A,'[3]данные ру ФЛ'!$A:$DL,116,0)</f>
        <v>168381</v>
      </c>
      <c r="BU209" s="21">
        <f>VLOOKUP($A:$A,'[3]данные ру Грузы'!$A:$CR,31,0)</f>
        <v>851113</v>
      </c>
      <c r="BV209" s="21">
        <f>VLOOKUP($A:$A,'[3]данные ру Грузы'!$A:$CR,44,0)</f>
        <v>914293.3</v>
      </c>
      <c r="BW209" s="21">
        <f>VLOOKUP($A:$A,'[3]данные ру Грузы'!$A:$CR,57,0)</f>
        <v>806525</v>
      </c>
      <c r="BX209" s="21">
        <f>VLOOKUP($A:$A,'[3]данные ру Грузы'!$A:$CR,70,0)</f>
        <v>932059</v>
      </c>
      <c r="BY209" s="21">
        <f>VLOOKUP($A:$A,'[3]данные ру Грузы'!$A:$CR,83,0)</f>
        <v>1741628</v>
      </c>
      <c r="BZ209" s="21">
        <f>VLOOKUP($A:$A,'[3]данные ру Грузы'!$A:$CR,96,0)</f>
        <v>128641</v>
      </c>
      <c r="CA209" s="22" t="str">
        <f>VLOOKUP(A:A,[2]Данные_УА!$A:$BO,60,0)</f>
        <v>да</v>
      </c>
      <c r="CB209" s="23" t="str">
        <f>VLOOKUP(A:A,[2]Данные_УА!$A:$BO,61,0)</f>
        <v>да</v>
      </c>
      <c r="CC209" s="23" t="str">
        <f>VLOOKUP(A:A,[2]Данные_УА!$A:$BO,62,0)</f>
        <v>да</v>
      </c>
      <c r="CD209" s="23" t="str">
        <f>VLOOKUP(A:A,[2]Данные_УА!$A:$BO,63,0)</f>
        <v>да</v>
      </c>
      <c r="CE209" s="23" t="str">
        <f>VLOOKUP(A:A,[2]Данные_УА!$A:$BO,64,0)</f>
        <v>да</v>
      </c>
      <c r="CF209" s="23" t="str">
        <f>VLOOKUP(A:A,[2]Данные_УА!$A:$BO,65,0)</f>
        <v>да</v>
      </c>
    </row>
    <row r="210" spans="1:84" s="12" customFormat="1" ht="11.25" x14ac:dyDescent="0.2">
      <c r="A210" s="12" t="s">
        <v>301</v>
      </c>
      <c r="B210" s="12" t="str">
        <f>VLOOKUP(A:A,[1]Перечень_ПП!$A:$X,3,0)</f>
        <v>Уральский</v>
      </c>
      <c r="C210" s="13" t="str">
        <f>VLOOKUP(A:A,[1]Перечень_ПП!$A:$X,4,0)</f>
        <v>ВПП</v>
      </c>
      <c r="D210" s="13" t="str">
        <f>VLOOKUP(A:A,[1]Перечень_ПП!$A:$X,5,0)</f>
        <v>ВПП</v>
      </c>
      <c r="E210" s="12" t="str">
        <f>VLOOKUP(A:A,[1]Перечень_ПП!$A:$X,6,0)</f>
        <v>Нижневартовск</v>
      </c>
      <c r="F210" s="12" t="str">
        <f>VLOOKUP(A:A,[1]Перечень_ПП!$A:$X,23,0)</f>
        <v>установлен</v>
      </c>
      <c r="G210" s="13" t="str">
        <f>VLOOKUP(A:A,[1]Перечень_ПП!$A:$X,21,0)</f>
        <v>да</v>
      </c>
      <c r="H210" s="13" t="s">
        <v>524</v>
      </c>
      <c r="I210" s="14" t="str">
        <f>VLOOKUP(A:A,[1]Перечень_ПП!$A:$X,22,0)</f>
        <v>функционирует</v>
      </c>
      <c r="J210" s="15" t="str">
        <f>VLOOKUP(A:A,[2]Данные_УА!$A:$BF,24,0)</f>
        <v>круглосуточно</v>
      </c>
      <c r="K210" s="13" t="str">
        <f>VLOOKUP(A:A,[1]Перечень_ПП!$A:$X,7,0)</f>
        <v>воздушный</v>
      </c>
      <c r="L210" s="13" t="str">
        <f>VLOOKUP(A:A,[1]Перечень_ПП!$A:$X,8,0)</f>
        <v>не определен</v>
      </c>
      <c r="M210" s="13" t="str">
        <f>VLOOKUP(A:A,[1]Перечень_ПП!$A:$X,9,0)</f>
        <v>грузо-пассажирский</v>
      </c>
      <c r="N210" s="13" t="str">
        <f>VLOOKUP(A:A,[1]Перечень_ПП!$A:$X,10,0)</f>
        <v>постоянный</v>
      </c>
      <c r="O210" s="13" t="str">
        <f>VLOOKUP(A:A,[1]Перечень_ПП!$A:$X,11,0)</f>
        <v>многосторонний</v>
      </c>
      <c r="P210" s="13" t="str">
        <f>VLOOKUP(A:A,[1]Перечень_ПП!$A:$X,12,0)</f>
        <v>не определен</v>
      </c>
      <c r="Q210" s="13" t="str">
        <f>VLOOKUP(A:A,[1]Перечень_ПП!$A:$X,13,0)</f>
        <v>нет</v>
      </c>
      <c r="R210" s="13" t="str">
        <f>VLOOKUP(A:A,[1]Перечень_ПП!$A:$X,14,0)</f>
        <v>нет</v>
      </c>
      <c r="S210" s="13" t="str">
        <f>VLOOKUP(A:A,[1]Перечень_ПП!$A:$X,15,0)</f>
        <v>нет</v>
      </c>
      <c r="T210" s="13" t="str">
        <f>VLOOKUP(A:A,[1]Перечень_ПП!$A:$X,16,0)</f>
        <v>не применимо</v>
      </c>
      <c r="U210" s="12" t="str">
        <f>VLOOKUP(A:A,[1]Перечень_ПП!$A:$X,17,0)</f>
        <v>не применимо</v>
      </c>
      <c r="V210" s="13" t="str">
        <f>VLOOKUP(A:A,[1]Перечень_ПП!$A:$X,18,0)</f>
        <v>УФО</v>
      </c>
      <c r="W210" s="12" t="str">
        <f>VLOOKUP(A:A,[1]Перечень_ПП!$A:$X,19,0)</f>
        <v>Ханты-Мансийский автономный округ - Югра</v>
      </c>
      <c r="X210" s="14" t="str">
        <f>VLOOKUP(A:A,[1]Перечень_ПП!$A:$X,20,0)</f>
        <v>Ханты-Мансийский автономный округ - Югра, г. Нижневартовск, ул. Авиаторов, 2, расположен в 3 км от центра города в северо-западном направлении</v>
      </c>
      <c r="Y210" s="14">
        <f>VLOOKUP(A:A,[2]ДОРОГИ!$A:$BX,24,0)</f>
        <v>0</v>
      </c>
      <c r="Z210" s="14">
        <f>VLOOKUP(A:A,[2]ДОРОГИ!$A:$BX,25,0)</f>
        <v>0</v>
      </c>
      <c r="AA210" s="16" t="str">
        <f>VLOOKUP($A:$A,'[3]данные ру Грузы'!$A:$CC,10,0)</f>
        <v>Группа В</v>
      </c>
      <c r="AB210" s="16">
        <f>VLOOKUP($A:$A,'[3]данные ру Грузы'!$A:$CC,11,0)</f>
        <v>181</v>
      </c>
      <c r="AC210" s="16" t="str">
        <f>VLOOKUP($A:$A,'[3]данные ру Грузы'!$A:$CC,13,0)</f>
        <v>Не является признаком отнесения к МТК</v>
      </c>
      <c r="AD210" s="16" t="str">
        <f>VLOOKUP($A:$A,'[3]данные ру Грузы'!$A:$CC,12,0)</f>
        <v>Не является признаком отнесения к МТК</v>
      </c>
      <c r="AE210" s="16">
        <f>VLOOKUP(A:A,[2]Данные_УА!$A:$BF,37,0)</f>
        <v>0</v>
      </c>
      <c r="AF210" s="16">
        <f>VLOOKUP(A:A,[2]Данные_УА!$A:$BF,41,0)</f>
        <v>0</v>
      </c>
      <c r="AG210" s="16">
        <f>VLOOKUP(A:A,[2]Данные_УА!$A:$BF,45,0)</f>
        <v>0</v>
      </c>
      <c r="AH210" s="16">
        <f>VLOOKUP(A:A,[2]Данные_УА!$A:$BF,49,0)</f>
        <v>0</v>
      </c>
      <c r="AI210" s="16">
        <f>VLOOKUP(A:A,[2]Данные_УА!$A:$BF,53,0)</f>
        <v>3600</v>
      </c>
      <c r="AJ210" s="16">
        <f>VLOOKUP(A:A,[2]Данные_УА!$A:$BF,57,0)</f>
        <v>40</v>
      </c>
      <c r="AK210" s="17">
        <f>VLOOKUP(A:A,[2]Данные_УА!$A:$BF,38,0)</f>
        <v>0</v>
      </c>
      <c r="AL210" s="17">
        <f>VLOOKUP(A:A,[2]Данные_УА!$A:$BF,42,0)</f>
        <v>0</v>
      </c>
      <c r="AM210" s="17">
        <f>VLOOKUP(A:A,[2]Данные_УА!$A:$BF,46,0)</f>
        <v>0</v>
      </c>
      <c r="AN210" s="17">
        <f>VLOOKUP(A:A,[2]Данные_УА!$A:$BF,50,0)</f>
        <v>0</v>
      </c>
      <c r="AO210" s="17">
        <f>VLOOKUP(A:A,[2]Данные_УА!$A:$BF,54,0)</f>
        <v>1314000</v>
      </c>
      <c r="AP210" s="18">
        <f>VLOOKUP(A:A,[2]Данные_УА!$A:$BF,58,0)</f>
        <v>14600</v>
      </c>
      <c r="AQ210" s="19">
        <f>VLOOKUP($A:$A,'[3]данные ру ТС'!$A:$CZ,22,0)</f>
        <v>6</v>
      </c>
      <c r="AR210" s="19">
        <f>VLOOKUP($A:$A,'[3]данные ру ТС'!$A:$CZ,27,0)</f>
        <v>322</v>
      </c>
      <c r="AS210" s="19">
        <f>VLOOKUP($A:$A,'[3]данные ру ТС'!$A:$CZ,32,0)</f>
        <v>0</v>
      </c>
      <c r="AT210" s="19">
        <f>VLOOKUP($A:$A,'[3]данные ру ТС'!$A:$CZ,33,0)</f>
        <v>328</v>
      </c>
      <c r="AU210" s="19">
        <f>VLOOKUP($A:$A,'[3]данные ру ТС'!$A:$CZ,38,0)</f>
        <v>17</v>
      </c>
      <c r="AV210" s="19">
        <f>VLOOKUP($A:$A,'[3]данные ру ТС'!$A:$CZ,43,0)</f>
        <v>343</v>
      </c>
      <c r="AW210" s="19">
        <f>VLOOKUP($A:$A,'[3]данные ру ТС'!$A:$CZ,48,0)</f>
        <v>0</v>
      </c>
      <c r="AX210" s="19">
        <f>VLOOKUP($A:$A,'[3]данные ру ТС'!$A:$CZ,49,0)</f>
        <v>360</v>
      </c>
      <c r="AY210" s="19">
        <f>VLOOKUP($A:$A,'[3]данные ру ТС'!$A:$CZ,54,0)</f>
        <v>5</v>
      </c>
      <c r="AZ210" s="19">
        <f>VLOOKUP($A:$A,'[3]данные ру ТС'!$A:$CZ,59,0)</f>
        <v>465</v>
      </c>
      <c r="BA210" s="19">
        <f>VLOOKUP($A:$A,'[3]данные ру ТС'!$A:$CZ,64,0)</f>
        <v>0</v>
      </c>
      <c r="BB210" s="19">
        <f>VLOOKUP($A:$A,'[3]данные ру ТС'!$A:$CZ,65,0)</f>
        <v>470</v>
      </c>
      <c r="BC210" s="19">
        <f>VLOOKUP($A:$A,'[3]данные ру ТС'!$A:$CZ,78,0)</f>
        <v>124</v>
      </c>
      <c r="BD210" s="19">
        <f>VLOOKUP($A:$A,'[3]данные ру ТС'!$A:$CZ,83,0)</f>
        <v>76</v>
      </c>
      <c r="BE210" s="19">
        <f>VLOOKUP($A:$A,'[3]данные ру ТС'!$A:$CZ,88,0)</f>
        <v>0</v>
      </c>
      <c r="BF210" s="19">
        <f>VLOOKUP($A:$A,'[3]данные ру ТС'!$A:$CZ,89,0)</f>
        <v>200</v>
      </c>
      <c r="BG210" s="19">
        <f>VLOOKUP($A:$A,'[3]данные ру ТС'!$A:$FD,126,0)</f>
        <v>161</v>
      </c>
      <c r="BH210" s="19">
        <f>VLOOKUP($A:$A,'[3]данные ру ТС'!$A:$FD,127,0)</f>
        <v>63</v>
      </c>
      <c r="BI210" s="19">
        <f>VLOOKUP($A:$A,'[3]данные ру ТС'!$A:$FD,128,0)</f>
        <v>0</v>
      </c>
      <c r="BJ210" s="19">
        <f>VLOOKUP($A:$A,'[3]данные ру ТС'!$A:$FD,129,0)</f>
        <v>224</v>
      </c>
      <c r="BK210" s="19">
        <f>VLOOKUP($A:$A,'[3]данные ру ТС'!$A:$FD,142,0)</f>
        <v>26</v>
      </c>
      <c r="BL210" s="19">
        <f>VLOOKUP($A:$A,'[3]данные ру ТС'!$A:$FD,155,0)</f>
        <v>215</v>
      </c>
      <c r="BM210" s="19">
        <f>VLOOKUP($A:$A,'[3]данные ру ТС'!$A:$FW,168,0)</f>
        <v>0</v>
      </c>
      <c r="BN210" s="19">
        <f>Таблица2[[#This Row],[ЛТС 2022 (факт)]]+Таблица2[[#This Row],[ПТС 2022 (факт)]]+Таблица2[[#This Row],[ГТС 2022 (факт)]]</f>
        <v>241</v>
      </c>
      <c r="BO210" s="20">
        <f>VLOOKUP($A:$A,'[3]данные ру ФЛ'!$A:$DL,27,0)</f>
        <v>60484</v>
      </c>
      <c r="BP210" s="20">
        <f>VLOOKUP($A:$A,'[3]данные ру ФЛ'!$A:$DL,40,0)</f>
        <v>61905</v>
      </c>
      <c r="BQ210" s="20">
        <f>VLOOKUP($A:$A,'[3]данные ру ФЛ'!$A:$DL,53,0)</f>
        <v>76744</v>
      </c>
      <c r="BR210" s="20">
        <f>VLOOKUP($A:$A,'[3]данные ру ФЛ'!$A:$DL,74,0)</f>
        <v>15310</v>
      </c>
      <c r="BS210" s="20">
        <f>VLOOKUP($A:$A,'[3]данные ру ФЛ'!$A:$DL,95,0)</f>
        <v>5214</v>
      </c>
      <c r="BT210" s="20">
        <f>VLOOKUP($A:$A,'[3]данные ру ФЛ'!$A:$DL,116,0)</f>
        <v>30676</v>
      </c>
      <c r="BU210" s="21">
        <f>VLOOKUP($A:$A,'[3]данные ру Грузы'!$A:$CR,31,0)</f>
        <v>733.21</v>
      </c>
      <c r="BV210" s="21">
        <f>VLOOKUP($A:$A,'[3]данные ру Грузы'!$A:$CR,44,0)</f>
        <v>706.58</v>
      </c>
      <c r="BW210" s="21">
        <f>VLOOKUP($A:$A,'[3]данные ру Грузы'!$A:$CR,57,0)</f>
        <v>804.45999999999992</v>
      </c>
      <c r="BX210" s="21">
        <f>VLOOKUP($A:$A,'[3]данные ру Грузы'!$A:$CR,70,0)</f>
        <v>64.11</v>
      </c>
      <c r="BY210" s="21">
        <f>VLOOKUP($A:$A,'[3]данные ру Грузы'!$A:$CR,83,0)</f>
        <v>20</v>
      </c>
      <c r="BZ210" s="21">
        <f>VLOOKUP($A:$A,'[3]данные ру Грузы'!$A:$CR,96,0)</f>
        <v>119.25999999999999</v>
      </c>
      <c r="CA210" s="22" t="str">
        <f>VLOOKUP(A:A,[2]Данные_УА!$A:$BO,60,0)</f>
        <v>да</v>
      </c>
      <c r="CB210" s="23" t="str">
        <f>VLOOKUP(A:A,[2]Данные_УА!$A:$BO,61,0)</f>
        <v>да</v>
      </c>
      <c r="CC210" s="23" t="str">
        <f>VLOOKUP(A:A,[2]Данные_УА!$A:$BO,62,0)</f>
        <v>да</v>
      </c>
      <c r="CD210" s="23" t="str">
        <f>VLOOKUP(A:A,[2]Данные_УА!$A:$BO,63,0)</f>
        <v>да</v>
      </c>
      <c r="CE210" s="23" t="str">
        <f>VLOOKUP(A:A,[2]Данные_УА!$A:$BO,64,0)</f>
        <v>да</v>
      </c>
      <c r="CF210" s="23" t="str">
        <f>VLOOKUP(A:A,[2]Данные_УА!$A:$BO,65,0)</f>
        <v>нет</v>
      </c>
    </row>
    <row r="211" spans="1:84" s="12" customFormat="1" ht="11.25" x14ac:dyDescent="0.2">
      <c r="A211" s="12" t="s">
        <v>94</v>
      </c>
      <c r="B211" s="12" t="str">
        <f>VLOOKUP(A:A,[1]Перечень_ПП!$A:$X,3,0)</f>
        <v>Волгоградский</v>
      </c>
      <c r="C211" s="13" t="str">
        <f>VLOOKUP(A:A,[1]Перечень_ПП!$A:$X,4,0)</f>
        <v>ВПП</v>
      </c>
      <c r="D211" s="13" t="str">
        <f>VLOOKUP(A:A,[1]Перечень_ПП!$A:$X,5,0)</f>
        <v>ВПП</v>
      </c>
      <c r="E211" s="12" t="str">
        <f>VLOOKUP(A:A,[1]Перечень_ПП!$A:$X,6,0)</f>
        <v>Нижнекамск (Бегишево)</v>
      </c>
      <c r="F211" s="12" t="str">
        <f>VLOOKUP(A:A,[1]Перечень_ПП!$A:$X,23,0)</f>
        <v>установлен</v>
      </c>
      <c r="G211" s="13" t="str">
        <f>VLOOKUP(A:A,[1]Перечень_ПП!$A:$X,21,0)</f>
        <v>да</v>
      </c>
      <c r="H211" s="13" t="s">
        <v>524</v>
      </c>
      <c r="I211" s="14" t="str">
        <f>VLOOKUP(A:A,[1]Перечень_ПП!$A:$X,22,0)</f>
        <v>функционирует</v>
      </c>
      <c r="J211" s="15" t="str">
        <f>VLOOKUP(A:A,[2]Данные_УА!$A:$BF,24,0)</f>
        <v>круглосуточно</v>
      </c>
      <c r="K211" s="13" t="str">
        <f>VLOOKUP(A:A,[1]Перечень_ПП!$A:$X,7,0)</f>
        <v>воздушный</v>
      </c>
      <c r="L211" s="13" t="str">
        <f>VLOOKUP(A:A,[1]Перечень_ПП!$A:$X,8,0)</f>
        <v>не определен</v>
      </c>
      <c r="M211" s="13" t="str">
        <f>VLOOKUP(A:A,[1]Перечень_ПП!$A:$X,9,0)</f>
        <v>грузо-пассажирский</v>
      </c>
      <c r="N211" s="13" t="str">
        <f>VLOOKUP(A:A,[1]Перечень_ПП!$A:$X,10,0)</f>
        <v>постоянный</v>
      </c>
      <c r="O211" s="13" t="str">
        <f>VLOOKUP(A:A,[1]Перечень_ПП!$A:$X,11,0)</f>
        <v>многосторонний</v>
      </c>
      <c r="P211" s="13" t="str">
        <f>VLOOKUP(A:A,[1]Перечень_ПП!$A:$X,12,0)</f>
        <v>не определен</v>
      </c>
      <c r="Q211" s="13" t="str">
        <f>VLOOKUP(A:A,[1]Перечень_ПП!$A:$X,13,0)</f>
        <v>нет</v>
      </c>
      <c r="R211" s="13" t="str">
        <f>VLOOKUP(A:A,[1]Перечень_ПП!$A:$X,14,0)</f>
        <v>нет</v>
      </c>
      <c r="S211" s="13" t="str">
        <f>VLOOKUP(A:A,[1]Перечень_ПП!$A:$X,15,0)</f>
        <v>нет</v>
      </c>
      <c r="T211" s="13" t="str">
        <f>VLOOKUP(A:A,[1]Перечень_ПП!$A:$X,16,0)</f>
        <v>не применимо</v>
      </c>
      <c r="U211" s="12" t="str">
        <f>VLOOKUP(A:A,[1]Перечень_ПП!$A:$X,17,0)</f>
        <v>не применимо</v>
      </c>
      <c r="V211" s="13" t="str">
        <f>VLOOKUP(A:A,[1]Перечень_ПП!$A:$X,18,0)</f>
        <v>ПФО</v>
      </c>
      <c r="W211" s="12" t="str">
        <f>VLOOKUP(A:A,[1]Перечень_ПП!$A:$X,19,0)</f>
        <v>Республика Татарстан</v>
      </c>
      <c r="X211" s="14" t="str">
        <f>VLOOKUP(A:A,[1]Перечень_ПП!$A:$X,20,0)</f>
        <v>Республика Татарстан, Тукаевский район, с. Биклянь,  аэропорт "Бегишево"</v>
      </c>
      <c r="Y211" s="14">
        <f>VLOOKUP(A:A,[2]ДОРОГИ!$A:$BX,24,0)</f>
        <v>0</v>
      </c>
      <c r="Z211" s="14">
        <f>VLOOKUP(A:A,[2]ДОРОГИ!$A:$BX,25,0)</f>
        <v>0</v>
      </c>
      <c r="AA211" s="16" t="str">
        <f>VLOOKUP($A:$A,'[3]данные ру Грузы'!$A:$CC,10,0)</f>
        <v>Группа В</v>
      </c>
      <c r="AB211" s="16">
        <f>VLOOKUP($A:$A,'[3]данные ру Грузы'!$A:$CC,11,0)</f>
        <v>176</v>
      </c>
      <c r="AC211" s="16" t="str">
        <f>VLOOKUP($A:$A,'[3]данные ру Грузы'!$A:$CC,13,0)</f>
        <v>Не является признаком отнесения к МТК</v>
      </c>
      <c r="AD211" s="16" t="str">
        <f>VLOOKUP($A:$A,'[3]данные ру Грузы'!$A:$CC,12,0)</f>
        <v>Не является признаком отнесения к МТК</v>
      </c>
      <c r="AE211" s="16">
        <f>VLOOKUP(A:A,[2]Данные_УА!$A:$BF,37,0)</f>
        <v>0</v>
      </c>
      <c r="AF211" s="16">
        <f>VLOOKUP(A:A,[2]Данные_УА!$A:$BF,41,0)</f>
        <v>0</v>
      </c>
      <c r="AG211" s="16">
        <f>VLOOKUP(A:A,[2]Данные_УА!$A:$BF,45,0)</f>
        <v>0</v>
      </c>
      <c r="AH211" s="16">
        <f>VLOOKUP(A:A,[2]Данные_УА!$A:$BF,49,0)</f>
        <v>0</v>
      </c>
      <c r="AI211" s="16">
        <f>VLOOKUP(A:A,[2]Данные_УА!$A:$BF,53,0)</f>
        <v>0</v>
      </c>
      <c r="AJ211" s="16">
        <f>VLOOKUP(A:A,[2]Данные_УА!$A:$BF,57,0)</f>
        <v>0</v>
      </c>
      <c r="AK211" s="17">
        <f>VLOOKUP(A:A,[2]Данные_УА!$A:$BF,38,0)</f>
        <v>0</v>
      </c>
      <c r="AL211" s="17">
        <f>VLOOKUP(A:A,[2]Данные_УА!$A:$BF,42,0)</f>
        <v>0</v>
      </c>
      <c r="AM211" s="17">
        <f>VLOOKUP(A:A,[2]Данные_УА!$A:$BF,46,0)</f>
        <v>0</v>
      </c>
      <c r="AN211" s="17">
        <f>VLOOKUP(A:A,[2]Данные_УА!$A:$BF,50,0)</f>
        <v>0</v>
      </c>
      <c r="AO211" s="17">
        <f>VLOOKUP(A:A,[2]Данные_УА!$A:$BF,54,0)</f>
        <v>0</v>
      </c>
      <c r="AP211" s="18">
        <f>VLOOKUP(A:A,[2]Данные_УА!$A:$BF,58,0)</f>
        <v>0</v>
      </c>
      <c r="AQ211" s="19">
        <f>VLOOKUP($A:$A,'[3]данные ру ТС'!$A:$CZ,22,0)</f>
        <v>14</v>
      </c>
      <c r="AR211" s="19">
        <f>VLOOKUP($A:$A,'[3]данные ру ТС'!$A:$CZ,27,0)</f>
        <v>627</v>
      </c>
      <c r="AS211" s="19">
        <f>VLOOKUP($A:$A,'[3]данные ру ТС'!$A:$CZ,32,0)</f>
        <v>0</v>
      </c>
      <c r="AT211" s="19">
        <f>VLOOKUP($A:$A,'[3]данные ру ТС'!$A:$CZ,33,0)</f>
        <v>641</v>
      </c>
      <c r="AU211" s="19">
        <f>VLOOKUP($A:$A,'[3]данные ру ТС'!$A:$CZ,38,0)</f>
        <v>8</v>
      </c>
      <c r="AV211" s="19">
        <f>VLOOKUP($A:$A,'[3]данные ру ТС'!$A:$CZ,43,0)</f>
        <v>728</v>
      </c>
      <c r="AW211" s="19">
        <f>VLOOKUP($A:$A,'[3]данные ру ТС'!$A:$CZ,48,0)</f>
        <v>0</v>
      </c>
      <c r="AX211" s="19">
        <f>VLOOKUP($A:$A,'[3]данные ру ТС'!$A:$CZ,49,0)</f>
        <v>736</v>
      </c>
      <c r="AY211" s="19">
        <f>VLOOKUP($A:$A,'[3]данные ру ТС'!$A:$CZ,54,0)</f>
        <v>2</v>
      </c>
      <c r="AZ211" s="19">
        <f>VLOOKUP($A:$A,'[3]данные ру ТС'!$A:$CZ,59,0)</f>
        <v>760</v>
      </c>
      <c r="BA211" s="19">
        <f>VLOOKUP($A:$A,'[3]данные ру ТС'!$A:$CZ,64,0)</f>
        <v>0</v>
      </c>
      <c r="BB211" s="19">
        <f>VLOOKUP($A:$A,'[3]данные ру ТС'!$A:$CZ,65,0)</f>
        <v>762</v>
      </c>
      <c r="BC211" s="19">
        <f>VLOOKUP($A:$A,'[3]данные ру ТС'!$A:$CZ,78,0)</f>
        <v>1</v>
      </c>
      <c r="BD211" s="19">
        <f>VLOOKUP($A:$A,'[3]данные ру ТС'!$A:$CZ,83,0)</f>
        <v>94</v>
      </c>
      <c r="BE211" s="19">
        <f>VLOOKUP($A:$A,'[3]данные ру ТС'!$A:$CZ,88,0)</f>
        <v>0</v>
      </c>
      <c r="BF211" s="19">
        <f>VLOOKUP($A:$A,'[3]данные ру ТС'!$A:$CZ,89,0)</f>
        <v>95</v>
      </c>
      <c r="BG211" s="19">
        <f>VLOOKUP($A:$A,'[3]данные ру ТС'!$A:$FD,126,0)</f>
        <v>9</v>
      </c>
      <c r="BH211" s="19">
        <f>VLOOKUP($A:$A,'[3]данные ру ТС'!$A:$FD,127,0)</f>
        <v>491</v>
      </c>
      <c r="BI211" s="19">
        <f>VLOOKUP($A:$A,'[3]данные ру ТС'!$A:$FD,128,0)</f>
        <v>0</v>
      </c>
      <c r="BJ211" s="19">
        <f>VLOOKUP($A:$A,'[3]данные ру ТС'!$A:$FD,129,0)</f>
        <v>500</v>
      </c>
      <c r="BK211" s="19">
        <f>VLOOKUP($A:$A,'[3]данные ру ТС'!$A:$FD,142,0)</f>
        <v>0</v>
      </c>
      <c r="BL211" s="19">
        <f>VLOOKUP($A:$A,'[3]данные ру ТС'!$A:$FD,155,0)</f>
        <v>298</v>
      </c>
      <c r="BM211" s="19">
        <f>VLOOKUP($A:$A,'[3]данные ру ТС'!$A:$FW,168,0)</f>
        <v>0</v>
      </c>
      <c r="BN211" s="19">
        <f>Таблица2[[#This Row],[ЛТС 2022 (факт)]]+Таблица2[[#This Row],[ПТС 2022 (факт)]]+Таблица2[[#This Row],[ГТС 2022 (факт)]]</f>
        <v>298</v>
      </c>
      <c r="BO211" s="20">
        <f>VLOOKUP($A:$A,'[3]данные ру ФЛ'!$A:$DL,27,0)</f>
        <v>75369</v>
      </c>
      <c r="BP211" s="20">
        <f>VLOOKUP($A:$A,'[3]данные ру ФЛ'!$A:$DL,40,0)</f>
        <v>121060</v>
      </c>
      <c r="BQ211" s="20">
        <f>VLOOKUP($A:$A,'[3]данные ру ФЛ'!$A:$DL,53,0)</f>
        <v>108625</v>
      </c>
      <c r="BR211" s="20">
        <f>VLOOKUP($A:$A,'[3]данные ру ФЛ'!$A:$DL,74,0)</f>
        <v>1837</v>
      </c>
      <c r="BS211" s="20">
        <f>VLOOKUP($A:$A,'[3]данные ру ФЛ'!$A:$DL,95,0)</f>
        <v>44496</v>
      </c>
      <c r="BT211" s="20">
        <f>VLOOKUP($A:$A,'[3]данные ру ФЛ'!$A:$DL,116,0)</f>
        <v>10870</v>
      </c>
      <c r="BU211" s="21">
        <f>VLOOKUP($A:$A,'[3]данные ру Грузы'!$A:$CR,31,0)</f>
        <v>181.24299999999999</v>
      </c>
      <c r="BV211" s="21">
        <f>VLOOKUP($A:$A,'[3]данные ру Грузы'!$A:$CR,44,0)</f>
        <v>169.614</v>
      </c>
      <c r="BW211" s="21">
        <f>VLOOKUP($A:$A,'[3]данные ру Грузы'!$A:$CR,57,0)</f>
        <v>3.4979999999999998</v>
      </c>
      <c r="BX211" s="21">
        <f>VLOOKUP($A:$A,'[3]данные ру Грузы'!$A:$CR,70,0)</f>
        <v>41.094000000000001</v>
      </c>
      <c r="BY211" s="21">
        <f>VLOOKUP($A:$A,'[3]данные ру Грузы'!$A:$CR,83,0)</f>
        <v>12</v>
      </c>
      <c r="BZ211" s="21">
        <f>VLOOKUP($A:$A,'[3]данные ру Грузы'!$A:$CR,96,0)</f>
        <v>0.31</v>
      </c>
      <c r="CA211" s="22" t="str">
        <f>VLOOKUP(A:A,[2]Данные_УА!$A:$BO,60,0)</f>
        <v>да</v>
      </c>
      <c r="CB211" s="23" t="str">
        <f>VLOOKUP(A:A,[2]Данные_УА!$A:$BO,61,0)</f>
        <v>да</v>
      </c>
      <c r="CC211" s="23" t="str">
        <f>VLOOKUP(A:A,[2]Данные_УА!$A:$BO,62,0)</f>
        <v>да</v>
      </c>
      <c r="CD211" s="23" t="str">
        <f>VLOOKUP(A:A,[2]Данные_УА!$A:$BO,63,0)</f>
        <v>да</v>
      </c>
      <c r="CE211" s="23" t="str">
        <f>VLOOKUP(A:A,[2]Данные_УА!$A:$BO,64,0)</f>
        <v>да</v>
      </c>
      <c r="CF211" s="23" t="str">
        <f>VLOOKUP(A:A,[2]Данные_УА!$A:$BO,65,0)</f>
        <v>нет</v>
      </c>
    </row>
    <row r="212" spans="1:84" s="12" customFormat="1" ht="11.25" x14ac:dyDescent="0.2">
      <c r="A212" s="12" t="s">
        <v>313</v>
      </c>
      <c r="B212" s="12" t="str">
        <f>VLOOKUP(A:A,[1]Перечень_ПП!$A:$X,3,0)</f>
        <v>Хабаровский</v>
      </c>
      <c r="C212" s="13" t="str">
        <f>VLOOKUP(A:A,[1]Перечень_ПП!$A:$X,4,0)</f>
        <v>ЖДПП</v>
      </c>
      <c r="D212" s="13" t="str">
        <f>VLOOKUP(A:A,[1]Перечень_ПП!$A:$X,5,0)</f>
        <v>ЖДПП</v>
      </c>
      <c r="E212" s="12" t="str">
        <f>VLOOKUP(A:A,[1]Перечень_ПП!$A:$X,6,0)</f>
        <v>Нижнеленинское</v>
      </c>
      <c r="F212" s="12" t="str">
        <f>VLOOKUP(A:A,[1]Перечень_ПП!$A:$X,23,0)</f>
        <v>установлен</v>
      </c>
      <c r="G212" s="13" t="str">
        <f>VLOOKUP(A:A,[1]Перечень_ПП!$A:$X,21,0)</f>
        <v>да</v>
      </c>
      <c r="H212" s="13" t="s">
        <v>523</v>
      </c>
      <c r="I212" s="14" t="str">
        <f>VLOOKUP(A:A,[1]Перечень_ПП!$A:$X,22,0)</f>
        <v>Открыт после проведения мероприятий по обустройству распоряжением Правительства РФ от 07.07.2022 № 1848-р. Ожидается решение китайской стороны об открытии сообщения</v>
      </c>
      <c r="J212" s="15" t="str">
        <f>VLOOKUP(A:A,[2]Данные_УА!$A:$BF,24,0)</f>
        <v>круглосуточно</v>
      </c>
      <c r="K212" s="13" t="str">
        <f>VLOOKUP(A:A,[1]Перечень_ПП!$A:$X,7,0)</f>
        <v>железнодорожный</v>
      </c>
      <c r="L212" s="13" t="str">
        <f>VLOOKUP(A:A,[1]Перечень_ПП!$A:$X,8,0)</f>
        <v>не определен</v>
      </c>
      <c r="M212" s="13" t="str">
        <f>VLOOKUP(A:A,[1]Перечень_ПП!$A:$X,9,0)</f>
        <v>грузо-пассажирский</v>
      </c>
      <c r="N212" s="13" t="str">
        <f>VLOOKUP(A:A,[1]Перечень_ПП!$A:$X,10,0)</f>
        <v>постоянный</v>
      </c>
      <c r="O212" s="13" t="str">
        <f>VLOOKUP(A:A,[1]Перечень_ПП!$A:$X,11,0)</f>
        <v>многосторонний</v>
      </c>
      <c r="P212" s="13" t="str">
        <f>VLOOKUP(A:A,[1]Перечень_ПП!$A:$X,12,0)</f>
        <v>не определен</v>
      </c>
      <c r="Q212" s="13" t="str">
        <f>VLOOKUP(A:A,[1]Перечень_ПП!$A:$X,13,0)</f>
        <v>нет</v>
      </c>
      <c r="R212" s="13" t="str">
        <f>VLOOKUP(A:A,[1]Перечень_ПП!$A:$X,14,0)</f>
        <v>да</v>
      </c>
      <c r="S212" s="13" t="str">
        <f>VLOOKUP(A:A,[1]Перечень_ПП!$A:$X,15,0)</f>
        <v>да</v>
      </c>
      <c r="T212" s="13" t="str">
        <f>VLOOKUP(A:A,[1]Перечень_ПП!$A:$X,16,0)</f>
        <v>Китайская Народная Республика</v>
      </c>
      <c r="U212" s="12" t="str">
        <f>VLOOKUP(A:A,[1]Перечень_ПП!$A:$X,17,0)</f>
        <v>Тунцзян</v>
      </c>
      <c r="V212" s="13" t="str">
        <f>VLOOKUP(A:A,[1]Перечень_ПП!$A:$X,18,0)</f>
        <v>ДФО</v>
      </c>
      <c r="W212" s="12" t="str">
        <f>VLOOKUP(A:A,[1]Перечень_ПП!$A:$X,19,0)</f>
        <v>Еврейская автономная область</v>
      </c>
      <c r="X212" s="14" t="str">
        <f>VLOOKUP(A:A,[1]Перечень_ПП!$A:$X,20,0)</f>
        <v>Российская Федерация, Еврейская автономная область, Ленинский муниципальный район, Ленинское сельское поселение, с. Нижнеленинское, ул. Дубинина, д. 30</v>
      </c>
      <c r="Y212" s="14">
        <f>VLOOKUP(A:A,[2]ДОРОГИ!$A:$BX,24,0)</f>
        <v>0</v>
      </c>
      <c r="Z212" s="14">
        <f>VLOOKUP(A:A,[2]ДОРОГИ!$A:$BX,25,0)</f>
        <v>0</v>
      </c>
      <c r="AA212" s="16" t="str">
        <f>VLOOKUP($A:$A,'[3]данные ру Грузы'!$A:$CC,10,0)</f>
        <v>Группа А</v>
      </c>
      <c r="AB212" s="16">
        <f>VLOOKUP($A:$A,'[3]данные ру Грузы'!$A:$CC,11,0)</f>
        <v>226</v>
      </c>
      <c r="AC212" s="16" t="str">
        <f>VLOOKUP($A:$A,'[3]данные ру Грузы'!$A:$CC,13,0)</f>
        <v>РК (сухопутный)</v>
      </c>
      <c r="AD212" s="16" t="str">
        <f>VLOOKUP($A:$A,'[3]данные ру Грузы'!$A:$CC,12,0)</f>
        <v>Восток</v>
      </c>
      <c r="AE212" s="16">
        <f>VLOOKUP(A:A,[2]Данные_УА!$A:$BF,37,0)</f>
        <v>16</v>
      </c>
      <c r="AF212" s="16">
        <f>VLOOKUP(A:A,[2]Данные_УА!$A:$BF,41,0)</f>
        <v>0</v>
      </c>
      <c r="AG212" s="16">
        <f>VLOOKUP(A:A,[2]Данные_УА!$A:$BF,45,0)</f>
        <v>0</v>
      </c>
      <c r="AH212" s="16">
        <f>VLOOKUP(A:A,[2]Данные_УА!$A:$BF,49,0)</f>
        <v>16</v>
      </c>
      <c r="AI212" s="16">
        <f>VLOOKUP(A:A,[2]Данные_УА!$A:$BF,53,0)</f>
        <v>0</v>
      </c>
      <c r="AJ212" s="16">
        <f>VLOOKUP(A:A,[2]Данные_УА!$A:$BF,57,0)</f>
        <v>0</v>
      </c>
      <c r="AK212" s="17">
        <f>VLOOKUP(A:A,[2]Данные_УА!$A:$BF,38,0)</f>
        <v>5840</v>
      </c>
      <c r="AL212" s="17">
        <f>VLOOKUP(A:A,[2]Данные_УА!$A:$BF,42,0)</f>
        <v>0</v>
      </c>
      <c r="AM212" s="17">
        <f>VLOOKUP(A:A,[2]Данные_УА!$A:$BF,46,0)</f>
        <v>0</v>
      </c>
      <c r="AN212" s="17">
        <f>VLOOKUP(A:A,[2]Данные_УА!$A:$BF,50,0)</f>
        <v>5840</v>
      </c>
      <c r="AO212" s="17">
        <f>VLOOKUP(A:A,[2]Данные_УА!$A:$BF,54,0)</f>
        <v>0</v>
      </c>
      <c r="AP212" s="18">
        <f>VLOOKUP(A:A,[2]Данные_УА!$A:$BF,58,0)</f>
        <v>0</v>
      </c>
      <c r="AQ212" s="19">
        <f>VLOOKUP($A:$A,'[3]данные ру ТС'!$A:$CZ,22,0)</f>
        <v>0</v>
      </c>
      <c r="AR212" s="19">
        <f>VLOOKUP($A:$A,'[3]данные ру ТС'!$A:$CZ,27,0)</f>
        <v>0</v>
      </c>
      <c r="AS212" s="19">
        <f>VLOOKUP($A:$A,'[3]данные ру ТС'!$A:$CZ,32,0)</f>
        <v>0</v>
      </c>
      <c r="AT212" s="19">
        <f>VLOOKUP($A:$A,'[3]данные ру ТС'!$A:$CZ,33,0)</f>
        <v>0</v>
      </c>
      <c r="AU212" s="19">
        <f>VLOOKUP($A:$A,'[3]данные ру ТС'!$A:$CZ,38,0)</f>
        <v>0</v>
      </c>
      <c r="AV212" s="19">
        <f>VLOOKUP($A:$A,'[3]данные ру ТС'!$A:$CZ,43,0)</f>
        <v>0</v>
      </c>
      <c r="AW212" s="19">
        <f>VLOOKUP($A:$A,'[3]данные ру ТС'!$A:$CZ,48,0)</f>
        <v>0</v>
      </c>
      <c r="AX212" s="19">
        <f>VLOOKUP($A:$A,'[3]данные ру ТС'!$A:$CZ,49,0)</f>
        <v>0</v>
      </c>
      <c r="AY212" s="19">
        <f>VLOOKUP($A:$A,'[3]данные ру ТС'!$A:$CZ,54,0)</f>
        <v>0</v>
      </c>
      <c r="AZ212" s="19">
        <f>VLOOKUP($A:$A,'[3]данные ру ТС'!$A:$CZ,59,0)</f>
        <v>0</v>
      </c>
      <c r="BA212" s="19">
        <f>VLOOKUP($A:$A,'[3]данные ру ТС'!$A:$CZ,64,0)</f>
        <v>0</v>
      </c>
      <c r="BB212" s="19">
        <f>VLOOKUP($A:$A,'[3]данные ру ТС'!$A:$CZ,65,0)</f>
        <v>0</v>
      </c>
      <c r="BC212" s="19">
        <f>VLOOKUP($A:$A,'[3]данные ру ТС'!$A:$CZ,78,0)</f>
        <v>0</v>
      </c>
      <c r="BD212" s="19">
        <f>VLOOKUP($A:$A,'[3]данные ру ТС'!$A:$CZ,83,0)</f>
        <v>0</v>
      </c>
      <c r="BE212" s="19">
        <f>VLOOKUP($A:$A,'[3]данные ру ТС'!$A:$CZ,88,0)</f>
        <v>0</v>
      </c>
      <c r="BF212" s="19">
        <f>VLOOKUP($A:$A,'[3]данные ру ТС'!$A:$CZ,89,0)</f>
        <v>0</v>
      </c>
      <c r="BG212" s="19">
        <f>VLOOKUP($A:$A,'[3]данные ру ТС'!$A:$FD,126,0)</f>
        <v>0</v>
      </c>
      <c r="BH212" s="19">
        <f>VLOOKUP($A:$A,'[3]данные ру ТС'!$A:$FD,127,0)</f>
        <v>0</v>
      </c>
      <c r="BI212" s="19">
        <f>VLOOKUP($A:$A,'[3]данные ру ТС'!$A:$FD,128,0)</f>
        <v>0</v>
      </c>
      <c r="BJ212" s="19">
        <f>VLOOKUP($A:$A,'[3]данные ру ТС'!$A:$FD,129,0)</f>
        <v>0</v>
      </c>
      <c r="BK212" s="19">
        <f>VLOOKUP($A:$A,'[3]данные ру ТС'!$A:$FD,142,0)</f>
        <v>41</v>
      </c>
      <c r="BL212" s="19">
        <f>VLOOKUP($A:$A,'[3]данные ру ТС'!$A:$FD,155,0)</f>
        <v>0</v>
      </c>
      <c r="BM212" s="19">
        <f>VLOOKUP($A:$A,'[3]данные ру ТС'!$A:$FW,168,0)</f>
        <v>0</v>
      </c>
      <c r="BN212" s="19">
        <f>Таблица2[[#This Row],[ЛТС 2022 (факт)]]+Таблица2[[#This Row],[ПТС 2022 (факт)]]+Таблица2[[#This Row],[ГТС 2022 (факт)]]</f>
        <v>41</v>
      </c>
      <c r="BO212" s="20">
        <f>VLOOKUP($A:$A,'[3]данные ру ФЛ'!$A:$DL,27,0)</f>
        <v>0</v>
      </c>
      <c r="BP212" s="20">
        <f>VLOOKUP($A:$A,'[3]данные ру ФЛ'!$A:$DL,40,0)</f>
        <v>0</v>
      </c>
      <c r="BQ212" s="20">
        <f>VLOOKUP($A:$A,'[3]данные ру ФЛ'!$A:$DL,53,0)</f>
        <v>0</v>
      </c>
      <c r="BR212" s="20">
        <f>VLOOKUP($A:$A,'[3]данные ру ФЛ'!$A:$DL,74,0)</f>
        <v>0</v>
      </c>
      <c r="BS212" s="20">
        <f>VLOOKUP($A:$A,'[3]данные ру ФЛ'!$A:$DL,95,0)</f>
        <v>0</v>
      </c>
      <c r="BT212" s="20">
        <f>VLOOKUP($A:$A,'[3]данные ру ФЛ'!$A:$DL,116,0)</f>
        <v>120</v>
      </c>
      <c r="BU212" s="21">
        <f>VLOOKUP($A:$A,'[3]данные ру Грузы'!$A:$CR,31,0)</f>
        <v>0</v>
      </c>
      <c r="BV212" s="21">
        <f>VLOOKUP($A:$A,'[3]данные ру Грузы'!$A:$CR,44,0)</f>
        <v>0</v>
      </c>
      <c r="BW212" s="21">
        <f>VLOOKUP($A:$A,'[3]данные ру Грузы'!$A:$CR,57,0)</f>
        <v>0</v>
      </c>
      <c r="BX212" s="21">
        <f>VLOOKUP($A:$A,'[3]данные ру Грузы'!$A:$CR,70,0)</f>
        <v>0</v>
      </c>
      <c r="BY212" s="21">
        <f>VLOOKUP($A:$A,'[3]данные ру Грузы'!$A:$CR,83,0)</f>
        <v>0</v>
      </c>
      <c r="BZ212" s="21">
        <f>VLOOKUP($A:$A,'[3]данные ру Грузы'!$A:$CR,96,0)</f>
        <v>78059.990000000005</v>
      </c>
      <c r="CA212" s="22" t="str">
        <f>VLOOKUP(A:A,[2]Данные_УА!$A:$BO,60,0)</f>
        <v>нет</v>
      </c>
      <c r="CB212" s="23" t="str">
        <f>VLOOKUP(A:A,[2]Данные_УА!$A:$BO,61,0)</f>
        <v>нет</v>
      </c>
      <c r="CC212" s="23" t="str">
        <f>VLOOKUP(A:A,[2]Данные_УА!$A:$BO,62,0)</f>
        <v>нет</v>
      </c>
      <c r="CD212" s="23" t="str">
        <f>VLOOKUP(A:A,[2]Данные_УА!$A:$BO,63,0)</f>
        <v>нет</v>
      </c>
      <c r="CE212" s="23" t="str">
        <f>VLOOKUP(A:A,[2]Данные_УА!$A:$BO,64,0)</f>
        <v>нет</v>
      </c>
      <c r="CF212" s="23" t="str">
        <f>VLOOKUP(A:A,[2]Данные_УА!$A:$BO,65,0)</f>
        <v>нет</v>
      </c>
    </row>
    <row r="213" spans="1:84" s="12" customFormat="1" ht="11.25" x14ac:dyDescent="0.2">
      <c r="A213" s="12" t="s">
        <v>327</v>
      </c>
      <c r="B213" s="12" t="str">
        <f>VLOOKUP(A:A,[1]Перечень_ПП!$A:$X,3,0)</f>
        <v>Хабаровский</v>
      </c>
      <c r="C213" s="13" t="str">
        <f>VLOOKUP(A:A,[1]Перечень_ПП!$A:$X,4,0)</f>
        <v>СПП</v>
      </c>
      <c r="D213" s="13" t="str">
        <f>VLOOKUP(A:A,[1]Перечень_ПП!$A:$X,5,0)</f>
        <v>СПП</v>
      </c>
      <c r="E213" s="12" t="str">
        <f>VLOOKUP(A:A,[1]Перечень_ПП!$A:$X,6,0)</f>
        <v>Нижнеленинское</v>
      </c>
      <c r="F213" s="12" t="str">
        <f>VLOOKUP(A:A,[1]Перечень_ПП!$A:$X,23,0)</f>
        <v>установлен</v>
      </c>
      <c r="G213" s="13" t="str">
        <f>VLOOKUP(A:A,[1]Перечень_ПП!$A:$X,21,0)</f>
        <v>да</v>
      </c>
      <c r="H213" s="13" t="s">
        <v>524</v>
      </c>
      <c r="I213" s="14" t="str">
        <f>VLOOKUP(A:A,[1]Перечень_ПП!$A:$X,22,0)</f>
        <v>функционирует</v>
      </c>
      <c r="J213" s="15" t="str">
        <f>VLOOKUP(A:A,[2]Данные_УА!$A:$BF,24,0)</f>
        <v xml:space="preserve"> 6-дневная рабочая неделя, выходной - воскресенье и нерабочие праздничные дни в Российской Федерации. В навигационной период с 08.00 до 20.00. В период ледостава с 10.00 до 18.00. Въезд пассажирского и грузового транспорта прекращается за 30 минут до окончания работы пункта пропуска. </v>
      </c>
      <c r="K213" s="13" t="str">
        <f>VLOOKUP(A:A,[1]Перечень_ПП!$A:$X,7,0)</f>
        <v>смешанный</v>
      </c>
      <c r="L213" s="13" t="str">
        <f>VLOOKUP(A:A,[1]Перечень_ПП!$A:$X,8,0)</f>
        <v>не определен</v>
      </c>
      <c r="M213" s="13" t="str">
        <f>VLOOKUP(A:A,[1]Перечень_ПП!$A:$X,9,0)</f>
        <v>грузо-пассажирский</v>
      </c>
      <c r="N213" s="13" t="str">
        <f>VLOOKUP(A:A,[1]Перечень_ПП!$A:$X,10,0)</f>
        <v>постоянный</v>
      </c>
      <c r="O213" s="13" t="str">
        <f>VLOOKUP(A:A,[1]Перечень_ПП!$A:$X,11,0)</f>
        <v>многосторонний</v>
      </c>
      <c r="P213" s="13" t="str">
        <f>VLOOKUP(A:A,[1]Перечень_ПП!$A:$X,12,0)</f>
        <v>не определен</v>
      </c>
      <c r="Q213" s="13" t="str">
        <f>VLOOKUP(A:A,[1]Перечень_ПП!$A:$X,13,0)</f>
        <v>да</v>
      </c>
      <c r="R213" s="13" t="str">
        <f>VLOOKUP(A:A,[1]Перечень_ПП!$A:$X,14,0)</f>
        <v>да</v>
      </c>
      <c r="S213" s="13" t="str">
        <f>VLOOKUP(A:A,[1]Перечень_ПП!$A:$X,15,0)</f>
        <v>да</v>
      </c>
      <c r="T213" s="13" t="str">
        <f>VLOOKUP(A:A,[1]Перечень_ПП!$A:$X,16,0)</f>
        <v>Китайская Народная Республика</v>
      </c>
      <c r="U213" s="12" t="str">
        <f>VLOOKUP(A:A,[1]Перечень_ПП!$A:$X,17,0)</f>
        <v>Тунцзян</v>
      </c>
      <c r="V213" s="13" t="str">
        <f>VLOOKUP(A:A,[1]Перечень_ПП!$A:$X,18,0)</f>
        <v>ДФО</v>
      </c>
      <c r="W213" s="12" t="str">
        <f>VLOOKUP(A:A,[1]Перечень_ПП!$A:$X,19,0)</f>
        <v>Еврейская автономная область</v>
      </c>
      <c r="X213" s="14" t="str">
        <f>VLOOKUP(A:A,[1]Перечень_ПП!$A:$X,20,0)</f>
        <v>Еврейская автономная область, Ленинский район, с. Нижнеленинское, ул. Вилковой, 10, 234,5-237 км. реки Средний Амур, 129 км. автодороги Биробиджан – Унгун – 123 км - Нижнеленинское</v>
      </c>
      <c r="Y213" s="14" t="str">
        <f>VLOOKUP(A:A,[2]ДОРОГИ!$A:$BX,24,0)</f>
        <v>региональная</v>
      </c>
      <c r="Z213" s="14" t="str">
        <f>VLOOKUP(A:A,[2]ДОРОГИ!$A:$BX,25,0)</f>
        <v>Подъезд к международному речному порту в с. Нижнеленинское (99 ОП РЗ 99К-5)</v>
      </c>
      <c r="AA213" s="16" t="str">
        <f>VLOOKUP($A:$A,'[3]данные ру Грузы'!$A:$CC,10,0)</f>
        <v>Группа В</v>
      </c>
      <c r="AB213" s="16">
        <f>VLOOKUP($A:$A,'[3]данные ру Грузы'!$A:$CC,11,0)</f>
        <v>223</v>
      </c>
      <c r="AC213" s="16" t="str">
        <f>VLOOKUP($A:$A,'[3]данные ру Грузы'!$A:$CC,13,0)</f>
        <v>РК (сухопутный)</v>
      </c>
      <c r="AD213" s="16" t="str">
        <f>VLOOKUP($A:$A,'[3]данные ру Грузы'!$A:$CC,12,0)</f>
        <v>Восток</v>
      </c>
      <c r="AE213" s="16" t="str">
        <f>VLOOKUP(A:A,[2]Данные_УА!$A:$BF,37,0)</f>
        <v xml:space="preserve">Речные суда (грузо-пассажирские) - 5, автотранспортные средства в навигационный период -35, в период ледостава - 58
</v>
      </c>
      <c r="AF213" s="16">
        <f>VLOOKUP(A:A,[2]Данные_УА!$A:$BF,41,0)</f>
        <v>0</v>
      </c>
      <c r="AG213" s="16">
        <f>VLOOKUP(A:A,[2]Данные_УА!$A:$BF,45,0)</f>
        <v>0</v>
      </c>
      <c r="AH213" s="16" t="str">
        <f>VLOOKUP(A:A,[2]Данные_УА!$A:$BF,49,0)</f>
        <v xml:space="preserve">Речные суда (грузо-пассажирские) - 5,
автотранспортные средства в навигационный период -35,
в период ледостава - 58
</v>
      </c>
      <c r="AI213" s="16">
        <f>VLOOKUP(A:A,[2]Данные_УА!$A:$BF,53,0)</f>
        <v>750</v>
      </c>
      <c r="AJ213" s="16">
        <f>VLOOKUP(A:A,[2]Данные_УА!$A:$BF,57,0)</f>
        <v>4000</v>
      </c>
      <c r="AK213" s="17" t="str">
        <f>VLOOKUP(A:A,[2]Данные_УА!$A:$BF,38,0)</f>
        <v xml:space="preserve">Речные суда (грузо-пассажирские) - 780, автотранспортные средства в навигационный период -5460, в период ледостава - 7540
</v>
      </c>
      <c r="AL213" s="17">
        <f>VLOOKUP(A:A,[2]Данные_УА!$A:$BF,42,0)</f>
        <v>0</v>
      </c>
      <c r="AM213" s="17">
        <f>VLOOKUP(A:A,[2]Данные_УА!$A:$BF,46,0)</f>
        <v>0</v>
      </c>
      <c r="AN213" s="17" t="str">
        <f>VLOOKUP(A:A,[2]Данные_УА!$A:$BF,50,0)</f>
        <v xml:space="preserve">Речные суда (грузо-пассажирские) - 780, автотранспортные средства в навигационный период -5460, в период ледостава - 7540
</v>
      </c>
      <c r="AO213" s="17">
        <f>VLOOKUP(A:A,[2]Данные_УА!$A:$BF,54,0)</f>
        <v>188250</v>
      </c>
      <c r="AP213" s="18">
        <f>VLOOKUP(A:A,[2]Данные_УА!$A:$BF,58,0)</f>
        <v>1004000</v>
      </c>
      <c r="AQ213" s="19">
        <f>VLOOKUP($A:$A,'[3]данные ру ТС'!$A:$CZ,22,0)</f>
        <v>7332</v>
      </c>
      <c r="AR213" s="19">
        <f>VLOOKUP($A:$A,'[3]данные ру ТС'!$A:$CZ,27,0)</f>
        <v>1107</v>
      </c>
      <c r="AS213" s="19">
        <f>VLOOKUP($A:$A,'[3]данные ру ТС'!$A:$CZ,32,0)</f>
        <v>0</v>
      </c>
      <c r="AT213" s="19">
        <f>VLOOKUP($A:$A,'[3]данные ру ТС'!$A:$CZ,33,0)</f>
        <v>8439</v>
      </c>
      <c r="AU213" s="19">
        <f>VLOOKUP($A:$A,'[3]данные ру ТС'!$A:$CZ,38,0)</f>
        <v>9576</v>
      </c>
      <c r="AV213" s="19">
        <f>VLOOKUP($A:$A,'[3]данные ру ТС'!$A:$CZ,43,0)</f>
        <v>987</v>
      </c>
      <c r="AW213" s="19">
        <f>VLOOKUP($A:$A,'[3]данные ру ТС'!$A:$CZ,48,0)</f>
        <v>0</v>
      </c>
      <c r="AX213" s="19">
        <f>VLOOKUP($A:$A,'[3]данные ру ТС'!$A:$CZ,49,0)</f>
        <v>10563</v>
      </c>
      <c r="AY213" s="19">
        <f>VLOOKUP($A:$A,'[3]данные ру ТС'!$A:$CZ,54,0)</f>
        <v>8896</v>
      </c>
      <c r="AZ213" s="19">
        <f>VLOOKUP($A:$A,'[3]данные ру ТС'!$A:$CZ,59,0)</f>
        <v>1134</v>
      </c>
      <c r="BA213" s="19">
        <f>VLOOKUP($A:$A,'[3]данные ру ТС'!$A:$CZ,64,0)</f>
        <v>0</v>
      </c>
      <c r="BB213" s="19">
        <f>VLOOKUP($A:$A,'[3]данные ру ТС'!$A:$CZ,65,0)</f>
        <v>10030</v>
      </c>
      <c r="BC213" s="19">
        <f>VLOOKUP($A:$A,'[3]данные ру ТС'!$A:$CZ,78,0)</f>
        <v>1132</v>
      </c>
      <c r="BD213" s="19">
        <f>VLOOKUP($A:$A,'[3]данные ру ТС'!$A:$CZ,83,0)</f>
        <v>126</v>
      </c>
      <c r="BE213" s="19">
        <f>VLOOKUP($A:$A,'[3]данные ру ТС'!$A:$CZ,88,0)</f>
        <v>0</v>
      </c>
      <c r="BF213" s="19">
        <f>VLOOKUP($A:$A,'[3]данные ру ТС'!$A:$CZ,89,0)</f>
        <v>1258</v>
      </c>
      <c r="BG213" s="19">
        <f>VLOOKUP($A:$A,'[3]данные ру ТС'!$A:$FD,126,0)</f>
        <v>0</v>
      </c>
      <c r="BH213" s="19">
        <f>VLOOKUP($A:$A,'[3]данные ру ТС'!$A:$FD,127,0)</f>
        <v>0</v>
      </c>
      <c r="BI213" s="19">
        <f>VLOOKUP($A:$A,'[3]данные ру ТС'!$A:$FD,128,0)</f>
        <v>0</v>
      </c>
      <c r="BJ213" s="19">
        <f>VLOOKUP($A:$A,'[3]данные ру ТС'!$A:$FD,129,0)</f>
        <v>0</v>
      </c>
      <c r="BK213" s="19">
        <f>VLOOKUP($A:$A,'[3]данные ру ТС'!$A:$FD,142,0)</f>
        <v>76</v>
      </c>
      <c r="BL213" s="19">
        <f>VLOOKUP($A:$A,'[3]данные ру ТС'!$A:$FD,155,0)</f>
        <v>0</v>
      </c>
      <c r="BM213" s="19">
        <f>VLOOKUP($A:$A,'[3]данные ру ТС'!$A:$FW,168,0)</f>
        <v>0</v>
      </c>
      <c r="BN213" s="19">
        <f>Таблица2[[#This Row],[ЛТС 2022 (факт)]]+Таблица2[[#This Row],[ПТС 2022 (факт)]]+Таблица2[[#This Row],[ГТС 2022 (факт)]]</f>
        <v>76</v>
      </c>
      <c r="BO213" s="20">
        <f>VLOOKUP($A:$A,'[3]данные ру ФЛ'!$A:$DL,27,0)</f>
        <v>47643</v>
      </c>
      <c r="BP213" s="20">
        <f>VLOOKUP($A:$A,'[3]данные ру ФЛ'!$A:$DL,40,0)</f>
        <v>44432</v>
      </c>
      <c r="BQ213" s="20">
        <f>VLOOKUP($A:$A,'[3]данные ру ФЛ'!$A:$DL,53,0)</f>
        <v>40458</v>
      </c>
      <c r="BR213" s="20">
        <f>VLOOKUP($A:$A,'[3]данные ру ФЛ'!$A:$DL,74,0)</f>
        <v>3568</v>
      </c>
      <c r="BS213" s="20">
        <f>VLOOKUP($A:$A,'[3]данные ру ФЛ'!$A:$DL,95,0)</f>
        <v>0</v>
      </c>
      <c r="BT213" s="20">
        <f>VLOOKUP($A:$A,'[3]данные ру ФЛ'!$A:$DL,116,0)</f>
        <v>250</v>
      </c>
      <c r="BU213" s="21">
        <f>VLOOKUP($A:$A,'[3]данные ру Грузы'!$A:$CR,31,0)</f>
        <v>77965</v>
      </c>
      <c r="BV213" s="21">
        <f>VLOOKUP($A:$A,'[3]данные ру Грузы'!$A:$CR,44,0)</f>
        <v>117342</v>
      </c>
      <c r="BW213" s="21">
        <f>VLOOKUP($A:$A,'[3]данные ру Грузы'!$A:$CR,57,0)</f>
        <v>112140</v>
      </c>
      <c r="BX213" s="21">
        <f>VLOOKUP($A:$A,'[3]данные ру Грузы'!$A:$CR,70,0)</f>
        <v>15904.105</v>
      </c>
      <c r="BY213" s="21">
        <f>VLOOKUP($A:$A,'[3]данные ру Грузы'!$A:$CR,83,0)</f>
        <v>0</v>
      </c>
      <c r="BZ213" s="21">
        <f>VLOOKUP($A:$A,'[3]данные ру Грузы'!$A:$CR,96,0)</f>
        <v>19349.924999999999</v>
      </c>
      <c r="CA213" s="22" t="str">
        <f>VLOOKUP(A:A,[2]Данные_УА!$A:$BO,60,0)</f>
        <v>да</v>
      </c>
      <c r="CB213" s="23" t="str">
        <f>VLOOKUP(A:A,[2]Данные_УА!$A:$BO,61,0)</f>
        <v>да</v>
      </c>
      <c r="CC213" s="23" t="str">
        <f>VLOOKUP(A:A,[2]Данные_УА!$A:$BO,62,0)</f>
        <v>да</v>
      </c>
      <c r="CD213" s="23" t="str">
        <f>VLOOKUP(A:A,[2]Данные_УА!$A:$BO,63,0)</f>
        <v>да</v>
      </c>
      <c r="CE213" s="23" t="str">
        <f>VLOOKUP(A:A,[2]Данные_УА!$A:$BO,64,0)</f>
        <v>да</v>
      </c>
      <c r="CF213" s="23" t="str">
        <f>VLOOKUP(A:A,[2]Данные_УА!$A:$BO,65,0)</f>
        <v>да</v>
      </c>
    </row>
    <row r="214" spans="1:84" s="12" customFormat="1" ht="11.25" x14ac:dyDescent="0.2">
      <c r="A214" s="12" t="s">
        <v>250</v>
      </c>
      <c r="B214" s="12" t="str">
        <f>VLOOKUP(A:A,[1]Перечень_ПП!$A:$X,3,0)</f>
        <v>Северо-Кавказский</v>
      </c>
      <c r="C214" s="13" t="str">
        <f>VLOOKUP(A:A,[1]Перечень_ПП!$A:$X,4,0)</f>
        <v>АПП</v>
      </c>
      <c r="D214" s="13" t="str">
        <f>VLOOKUP(A:A,[1]Перечень_ПП!$A:$X,5,0)</f>
        <v>МАПП</v>
      </c>
      <c r="E214" s="12" t="str">
        <f>VLOOKUP(A:A,[1]Перечень_ПП!$A:$X,6,0)</f>
        <v>Нижний Зарамаг</v>
      </c>
      <c r="F214" s="12" t="str">
        <f>VLOOKUP(A:A,[1]Перечень_ПП!$A:$X,23,0)</f>
        <v>установлен</v>
      </c>
      <c r="G214" s="13" t="str">
        <f>VLOOKUP(A:A,[1]Перечень_ПП!$A:$X,21,0)</f>
        <v>да</v>
      </c>
      <c r="H214" s="13" t="s">
        <v>523</v>
      </c>
      <c r="I214" s="14" t="str">
        <f>VLOOKUP(A:A,[1]Перечень_ПП!$A:$X,22,0)</f>
        <v>функционирует</v>
      </c>
      <c r="J214" s="15" t="str">
        <f>VLOOKUP(A:A,[2]Данные_УА!$A:$BF,24,0)</f>
        <v>круглосуточно</v>
      </c>
      <c r="K214" s="13" t="str">
        <f>VLOOKUP(A:A,[1]Перечень_ПП!$A:$X,7,0)</f>
        <v>автомобильный</v>
      </c>
      <c r="L214" s="13" t="str">
        <f>VLOOKUP(A:A,[1]Перечень_ПП!$A:$X,8,0)</f>
        <v>не определен</v>
      </c>
      <c r="M214" s="13" t="str">
        <f>VLOOKUP(A:A,[1]Перечень_ПП!$A:$X,9,0)</f>
        <v>грузо-пассажирский</v>
      </c>
      <c r="N214" s="13" t="str">
        <f>VLOOKUP(A:A,[1]Перечень_ПП!$A:$X,10,0)</f>
        <v>постоянный</v>
      </c>
      <c r="O214" s="13" t="str">
        <f>VLOOKUP(A:A,[1]Перечень_ПП!$A:$X,11,0)</f>
        <v>многосторонний</v>
      </c>
      <c r="P214" s="13" t="str">
        <f>VLOOKUP(A:A,[1]Перечень_ПП!$A:$X,12,0)</f>
        <v>не определен</v>
      </c>
      <c r="Q214" s="13" t="str">
        <f>VLOOKUP(A:A,[1]Перечень_ПП!$A:$X,13,0)</f>
        <v>да</v>
      </c>
      <c r="R214" s="13" t="str">
        <f>VLOOKUP(A:A,[1]Перечень_ПП!$A:$X,14,0)</f>
        <v>нет</v>
      </c>
      <c r="S214" s="13" t="str">
        <f>VLOOKUP(A:A,[1]Перечень_ПП!$A:$X,15,0)</f>
        <v>да</v>
      </c>
      <c r="T214" s="13" t="str">
        <f>VLOOKUP(A:A,[1]Перечень_ПП!$A:$X,16,0)</f>
        <v>Республика Южная Осетия</v>
      </c>
      <c r="U214" s="12" t="str">
        <f>VLOOKUP(A:A,[1]Перечень_ПП!$A:$X,17,0)</f>
        <v>Рук</v>
      </c>
      <c r="V214" s="13" t="str">
        <f>VLOOKUP(A:A,[1]Перечень_ПП!$A:$X,18,0)</f>
        <v>СКФО</v>
      </c>
      <c r="W214" s="12" t="str">
        <f>VLOOKUP(A:A,[1]Перечень_ПП!$A:$X,19,0)</f>
        <v>Республика Северная Осетия - Алания</v>
      </c>
      <c r="X214" s="14" t="str">
        <f>VLOOKUP(A:A,[1]Перечень_ПП!$A:$X,20,0)</f>
        <v>Республика Северная Осетия,  Алания, Алагирский район, с. Нар</v>
      </c>
      <c r="Y214" s="14" t="str">
        <f>VLOOKUP(A:A,[2]ДОРОГИ!$A:$BX,24,0)</f>
        <v>федеральная</v>
      </c>
      <c r="Z214" s="14" t="str">
        <f>VLOOKUP(A:A,[2]ДОРОГИ!$A:$BX,25,0)</f>
        <v>А-164</v>
      </c>
      <c r="AA214" s="16" t="str">
        <f>VLOOKUP($A:$A,'[3]данные ру Грузы'!$A:$CC,10,0)</f>
        <v>Группа А</v>
      </c>
      <c r="AB214" s="16">
        <f>VLOOKUP($A:$A,'[3]данные ру Грузы'!$A:$CC,11,0)</f>
        <v>44</v>
      </c>
      <c r="AC214" s="16" t="str">
        <f>VLOOKUP($A:$A,'[3]данные ру Грузы'!$A:$CC,13,0)</f>
        <v>Западный</v>
      </c>
      <c r="AD214" s="16" t="str">
        <f>VLOOKUP($A:$A,'[3]данные ру Грузы'!$A:$CC,12,0)</f>
        <v>Север-Юг</v>
      </c>
      <c r="AE214" s="16">
        <f>VLOOKUP(A:A,[2]Данные_УА!$A:$BF,37,0)</f>
        <v>100</v>
      </c>
      <c r="AF214" s="16">
        <f>VLOOKUP(A:A,[2]Данные_УА!$A:$BF,41,0)</f>
        <v>30</v>
      </c>
      <c r="AG214" s="16">
        <f>VLOOKUP(A:A,[2]Данные_УА!$A:$BF,45,0)</f>
        <v>170</v>
      </c>
      <c r="AH214" s="16">
        <f>VLOOKUP(A:A,[2]Данные_УА!$A:$BF,49,0)</f>
        <v>300</v>
      </c>
      <c r="AI214" s="16">
        <f>VLOOKUP(A:A,[2]Данные_УА!$A:$BF,53,0)</f>
        <v>0</v>
      </c>
      <c r="AJ214" s="16">
        <f>VLOOKUP(A:A,[2]Данные_УА!$A:$BF,57,0)</f>
        <v>0</v>
      </c>
      <c r="AK214" s="17">
        <f>VLOOKUP(A:A,[2]Данные_УА!$A:$BF,38,0)</f>
        <v>36500</v>
      </c>
      <c r="AL214" s="17">
        <f>VLOOKUP(A:A,[2]Данные_УА!$A:$BF,42,0)</f>
        <v>10950</v>
      </c>
      <c r="AM214" s="17">
        <f>VLOOKUP(A:A,[2]Данные_УА!$A:$BF,46,0)</f>
        <v>62050</v>
      </c>
      <c r="AN214" s="17">
        <f>VLOOKUP(A:A,[2]Данные_УА!$A:$BF,50,0)</f>
        <v>109500</v>
      </c>
      <c r="AO214" s="17">
        <f>VLOOKUP(A:A,[2]Данные_УА!$A:$BF,54,0)</f>
        <v>0</v>
      </c>
      <c r="AP214" s="18">
        <f>VLOOKUP(A:A,[2]Данные_УА!$A:$BF,58,0)</f>
        <v>0</v>
      </c>
      <c r="AQ214" s="19">
        <f>VLOOKUP($A:$A,'[3]данные ру ТС'!$A:$CZ,22,0)</f>
        <v>42126</v>
      </c>
      <c r="AR214" s="19">
        <f>VLOOKUP($A:$A,'[3]данные ру ТС'!$A:$CZ,27,0)</f>
        <v>5765</v>
      </c>
      <c r="AS214" s="19">
        <f>VLOOKUP($A:$A,'[3]данные ру ТС'!$A:$CZ,32,0)</f>
        <v>380499</v>
      </c>
      <c r="AT214" s="19">
        <f>VLOOKUP($A:$A,'[3]данные ру ТС'!$A:$CZ,33,0)</f>
        <v>428390</v>
      </c>
      <c r="AU214" s="19">
        <f>VLOOKUP($A:$A,'[3]данные ру ТС'!$A:$CZ,38,0)</f>
        <v>49509</v>
      </c>
      <c r="AV214" s="19">
        <f>VLOOKUP($A:$A,'[3]данные ру ТС'!$A:$CZ,43,0)</f>
        <v>7670</v>
      </c>
      <c r="AW214" s="19">
        <f>VLOOKUP($A:$A,'[3]данные ру ТС'!$A:$CZ,48,0)</f>
        <v>381466</v>
      </c>
      <c r="AX214" s="19">
        <f>VLOOKUP($A:$A,'[3]данные ру ТС'!$A:$CZ,49,0)</f>
        <v>438645</v>
      </c>
      <c r="AY214" s="19">
        <f>VLOOKUP($A:$A,'[3]данные ру ТС'!$A:$CZ,54,0)</f>
        <v>41802</v>
      </c>
      <c r="AZ214" s="19">
        <f>VLOOKUP($A:$A,'[3]данные ру ТС'!$A:$CZ,59,0)</f>
        <v>7159</v>
      </c>
      <c r="BA214" s="19">
        <f>VLOOKUP($A:$A,'[3]данные ру ТС'!$A:$CZ,64,0)</f>
        <v>367293</v>
      </c>
      <c r="BB214" s="19">
        <f>VLOOKUP($A:$A,'[3]данные ру ТС'!$A:$CZ,65,0)</f>
        <v>416254</v>
      </c>
      <c r="BC214" s="19">
        <f>VLOOKUP($A:$A,'[3]данные ру ТС'!$A:$CZ,78,0)</f>
        <v>31670</v>
      </c>
      <c r="BD214" s="19">
        <f>VLOOKUP($A:$A,'[3]данные ру ТС'!$A:$CZ,83,0)</f>
        <v>3402</v>
      </c>
      <c r="BE214" s="19">
        <f>VLOOKUP($A:$A,'[3]данные ру ТС'!$A:$CZ,88,0)</f>
        <v>190694</v>
      </c>
      <c r="BF214" s="19">
        <f>VLOOKUP($A:$A,'[3]данные ру ТС'!$A:$CZ,89,0)</f>
        <v>225766</v>
      </c>
      <c r="BG214" s="19">
        <f>VLOOKUP($A:$A,'[3]данные ру ТС'!$A:$FD,126,0)</f>
        <v>37042</v>
      </c>
      <c r="BH214" s="19">
        <f>VLOOKUP($A:$A,'[3]данные ру ТС'!$A:$FD,127,0)</f>
        <v>5169</v>
      </c>
      <c r="BI214" s="19">
        <f>VLOOKUP($A:$A,'[3]данные ру ТС'!$A:$FD,128,0)</f>
        <v>371722</v>
      </c>
      <c r="BJ214" s="19">
        <f>VLOOKUP($A:$A,'[3]данные ру ТС'!$A:$FD,129,0)</f>
        <v>413933</v>
      </c>
      <c r="BK214" s="19">
        <f>VLOOKUP($A:$A,'[3]данные ру ТС'!$A:$FD,142,0)</f>
        <v>26851</v>
      </c>
      <c r="BL214" s="19">
        <f>VLOOKUP($A:$A,'[3]данные ру ТС'!$A:$FD,155,0)</f>
        <v>4892</v>
      </c>
      <c r="BM214" s="19">
        <f>VLOOKUP($A:$A,'[3]данные ру ТС'!$A:$FW,168,0)</f>
        <v>358264</v>
      </c>
      <c r="BN214" s="19">
        <f>Таблица2[[#This Row],[ЛТС 2022 (факт)]]+Таблица2[[#This Row],[ПТС 2022 (факт)]]+Таблица2[[#This Row],[ГТС 2022 (факт)]]</f>
        <v>390007</v>
      </c>
      <c r="BO214" s="20">
        <f>VLOOKUP($A:$A,'[3]данные ру ФЛ'!$A:$DL,27,0)</f>
        <v>1178388</v>
      </c>
      <c r="BP214" s="20">
        <f>VLOOKUP($A:$A,'[3]данные ру ФЛ'!$A:$DL,40,0)</f>
        <v>1174575</v>
      </c>
      <c r="BQ214" s="20">
        <f>VLOOKUP($A:$A,'[3]данные ру ФЛ'!$A:$DL,53,0)</f>
        <v>1111464</v>
      </c>
      <c r="BR214" s="20">
        <f>VLOOKUP($A:$A,'[3]данные ру ФЛ'!$A:$DL,74,0)</f>
        <v>557208</v>
      </c>
      <c r="BS214" s="20">
        <f>VLOOKUP($A:$A,'[3]данные ру ФЛ'!$A:$DL,95,0)</f>
        <v>1045066</v>
      </c>
      <c r="BT214" s="20">
        <f>VLOOKUP($A:$A,'[3]данные ру ФЛ'!$A:$DL,116,0)</f>
        <v>1008404</v>
      </c>
      <c r="BU214" s="21">
        <f>VLOOKUP($A:$A,'[3]данные ру Грузы'!$A:$CR,31,0)</f>
        <v>61125.78</v>
      </c>
      <c r="BV214" s="21">
        <f>VLOOKUP($A:$A,'[3]данные ру Грузы'!$A:$CR,44,0)</f>
        <v>48204.84</v>
      </c>
      <c r="BW214" s="21">
        <f>VLOOKUP($A:$A,'[3]данные ру Грузы'!$A:$CR,57,0)</f>
        <v>53716.729999999996</v>
      </c>
      <c r="BX214" s="21">
        <f>VLOOKUP($A:$A,'[3]данные ру Грузы'!$A:$CR,70,0)</f>
        <v>144354.63</v>
      </c>
      <c r="BY214" s="21">
        <f>VLOOKUP($A:$A,'[3]данные ру Грузы'!$A:$CR,83,0)</f>
        <v>142007.81999999998</v>
      </c>
      <c r="BZ214" s="21">
        <f>VLOOKUP($A:$A,'[3]данные ру Грузы'!$A:$CR,96,0)</f>
        <v>142972.19</v>
      </c>
      <c r="CA214" s="22" t="str">
        <f>VLOOKUP(A:A,[2]Данные_УА!$A:$BO,60,0)</f>
        <v>да</v>
      </c>
      <c r="CB214" s="23" t="str">
        <f>VLOOKUP(A:A,[2]Данные_УА!$A:$BO,61,0)</f>
        <v>да</v>
      </c>
      <c r="CC214" s="23" t="str">
        <f>VLOOKUP(A:A,[2]Данные_УА!$A:$BO,62,0)</f>
        <v>да</v>
      </c>
      <c r="CD214" s="23" t="str">
        <f>VLOOKUP(A:A,[2]Данные_УА!$A:$BO,63,0)</f>
        <v>да</v>
      </c>
      <c r="CE214" s="23" t="str">
        <f>VLOOKUP(A:A,[2]Данные_УА!$A:$BO,64,0)</f>
        <v>да</v>
      </c>
      <c r="CF214" s="23" t="str">
        <f>VLOOKUP(A:A,[2]Данные_УА!$A:$BO,65,0)</f>
        <v>да</v>
      </c>
    </row>
    <row r="215" spans="1:84" s="12" customFormat="1" ht="11.25" x14ac:dyDescent="0.2">
      <c r="A215" s="12" t="s">
        <v>95</v>
      </c>
      <c r="B215" s="12" t="str">
        <f>VLOOKUP(A:A,[1]Перечень_ПП!$A:$X,3,0)</f>
        <v>Волгоградский</v>
      </c>
      <c r="C215" s="13" t="str">
        <f>VLOOKUP(A:A,[1]Перечень_ПП!$A:$X,4,0)</f>
        <v>ВПП</v>
      </c>
      <c r="D215" s="13" t="str">
        <f>VLOOKUP(A:A,[1]Перечень_ПП!$A:$X,5,0)</f>
        <v>ВПП</v>
      </c>
      <c r="E215" s="12" t="str">
        <f>VLOOKUP(A:A,[1]Перечень_ПП!$A:$X,6,0)</f>
        <v>Нижний Новгород (Стригино)</v>
      </c>
      <c r="F215" s="12" t="str">
        <f>VLOOKUP(A:A,[1]Перечень_ПП!$A:$X,23,0)</f>
        <v>установлен</v>
      </c>
      <c r="G215" s="13" t="str">
        <f>VLOOKUP(A:A,[1]Перечень_ПП!$A:$X,21,0)</f>
        <v>да</v>
      </c>
      <c r="H215" s="13" t="s">
        <v>524</v>
      </c>
      <c r="I215" s="14" t="str">
        <f>VLOOKUP(A:A,[1]Перечень_ПП!$A:$X,22,0)</f>
        <v>функционирует</v>
      </c>
      <c r="J215" s="15" t="str">
        <f>VLOOKUP(A:A,[2]Данные_УА!$A:$BF,24,0)</f>
        <v>круглосуточно</v>
      </c>
      <c r="K215" s="13" t="str">
        <f>VLOOKUP(A:A,[1]Перечень_ПП!$A:$X,7,0)</f>
        <v>воздушный</v>
      </c>
      <c r="L215" s="13" t="str">
        <f>VLOOKUP(A:A,[1]Перечень_ПП!$A:$X,8,0)</f>
        <v>не определен</v>
      </c>
      <c r="M215" s="13" t="str">
        <f>VLOOKUP(A:A,[1]Перечень_ПП!$A:$X,9,0)</f>
        <v>грузо-пассажирский</v>
      </c>
      <c r="N215" s="13" t="str">
        <f>VLOOKUP(A:A,[1]Перечень_ПП!$A:$X,10,0)</f>
        <v>постоянный</v>
      </c>
      <c r="O215" s="13" t="str">
        <f>VLOOKUP(A:A,[1]Перечень_ПП!$A:$X,11,0)</f>
        <v>многосторонний</v>
      </c>
      <c r="P215" s="13" t="str">
        <f>VLOOKUP(A:A,[1]Перечень_ПП!$A:$X,12,0)</f>
        <v>не определен</v>
      </c>
      <c r="Q215" s="13" t="str">
        <f>VLOOKUP(A:A,[1]Перечень_ПП!$A:$X,13,0)</f>
        <v>нет</v>
      </c>
      <c r="R215" s="13" t="str">
        <f>VLOOKUP(A:A,[1]Перечень_ПП!$A:$X,14,0)</f>
        <v>нет</v>
      </c>
      <c r="S215" s="13" t="str">
        <f>VLOOKUP(A:A,[1]Перечень_ПП!$A:$X,15,0)</f>
        <v>нет</v>
      </c>
      <c r="T215" s="13" t="str">
        <f>VLOOKUP(A:A,[1]Перечень_ПП!$A:$X,16,0)</f>
        <v>не применимо</v>
      </c>
      <c r="U215" s="12" t="str">
        <f>VLOOKUP(A:A,[1]Перечень_ПП!$A:$X,17,0)</f>
        <v>не применимо</v>
      </c>
      <c r="V215" s="13" t="str">
        <f>VLOOKUP(A:A,[1]Перечень_ПП!$A:$X,18,0)</f>
        <v>ПФО</v>
      </c>
      <c r="W215" s="12" t="str">
        <f>VLOOKUP(A:A,[1]Перечень_ПП!$A:$X,19,0)</f>
        <v>Нижегородская область</v>
      </c>
      <c r="X215" s="14" t="str">
        <f>VLOOKUP(A:A,[1]Перечень_ПП!$A:$X,20,0)</f>
        <v>г. Нижний Новгород, Автозаводский район, поселок Аэропорт</v>
      </c>
      <c r="Y215" s="14">
        <f>VLOOKUP(A:A,[2]ДОРОГИ!$A:$BX,24,0)</f>
        <v>0</v>
      </c>
      <c r="Z215" s="14">
        <f>VLOOKUP(A:A,[2]ДОРОГИ!$A:$BX,25,0)</f>
        <v>0</v>
      </c>
      <c r="AA215" s="16" t="str">
        <f>VLOOKUP($A:$A,'[3]данные ру Грузы'!$A:$CC,10,0)</f>
        <v>Группа В</v>
      </c>
      <c r="AB215" s="16">
        <f>VLOOKUP($A:$A,'[3]данные ру Грузы'!$A:$CC,11,0)</f>
        <v>202</v>
      </c>
      <c r="AC215" s="16" t="str">
        <f>VLOOKUP($A:$A,'[3]данные ру Грузы'!$A:$CC,13,0)</f>
        <v>Не является признаком отнесения к МТК</v>
      </c>
      <c r="AD215" s="16" t="str">
        <f>VLOOKUP($A:$A,'[3]данные ру Грузы'!$A:$CC,12,0)</f>
        <v>Не является признаком отнесения к МТК</v>
      </c>
      <c r="AE215" s="16">
        <f>VLOOKUP(A:A,[2]Данные_УА!$A:$BF,37,0)</f>
        <v>0</v>
      </c>
      <c r="AF215" s="16">
        <f>VLOOKUP(A:A,[2]Данные_УА!$A:$BF,41,0)</f>
        <v>0</v>
      </c>
      <c r="AG215" s="16">
        <f>VLOOKUP(A:A,[2]Данные_УА!$A:$BF,45,0)</f>
        <v>0</v>
      </c>
      <c r="AH215" s="16">
        <f>VLOOKUP(A:A,[2]Данные_УА!$A:$BF,49,0)</f>
        <v>0</v>
      </c>
      <c r="AI215" s="16">
        <f>VLOOKUP(A:A,[2]Данные_УА!$A:$BF,53,0)</f>
        <v>17760</v>
      </c>
      <c r="AJ215" s="16">
        <f>VLOOKUP(A:A,[2]Данные_УА!$A:$BF,57,0)</f>
        <v>0</v>
      </c>
      <c r="AK215" s="17">
        <f>VLOOKUP(A:A,[2]Данные_УА!$A:$BF,38,0)</f>
        <v>0</v>
      </c>
      <c r="AL215" s="17">
        <f>VLOOKUP(A:A,[2]Данные_УА!$A:$BF,42,0)</f>
        <v>0</v>
      </c>
      <c r="AM215" s="17">
        <f>VLOOKUP(A:A,[2]Данные_УА!$A:$BF,46,0)</f>
        <v>0</v>
      </c>
      <c r="AN215" s="17">
        <f>VLOOKUP(A:A,[2]Данные_УА!$A:$BF,50,0)</f>
        <v>0</v>
      </c>
      <c r="AO215" s="17">
        <f>VLOOKUP(A:A,[2]Данные_УА!$A:$BF,54,0)</f>
        <v>6482400</v>
      </c>
      <c r="AP215" s="18">
        <f>VLOOKUP(A:A,[2]Данные_УА!$A:$BF,58,0)</f>
        <v>0</v>
      </c>
      <c r="AQ215" s="19">
        <f>VLOOKUP($A:$A,'[3]данные ру ТС'!$A:$CZ,22,0)</f>
        <v>9</v>
      </c>
      <c r="AR215" s="19">
        <f>VLOOKUP($A:$A,'[3]данные ру ТС'!$A:$CZ,27,0)</f>
        <v>1546</v>
      </c>
      <c r="AS215" s="19">
        <f>VLOOKUP($A:$A,'[3]данные ру ТС'!$A:$CZ,32,0)</f>
        <v>0</v>
      </c>
      <c r="AT215" s="19">
        <f>VLOOKUP($A:$A,'[3]данные ру ТС'!$A:$CZ,33,0)</f>
        <v>1555</v>
      </c>
      <c r="AU215" s="19">
        <f>VLOOKUP($A:$A,'[3]данные ру ТС'!$A:$CZ,38,0)</f>
        <v>3</v>
      </c>
      <c r="AV215" s="19">
        <f>VLOOKUP($A:$A,'[3]данные ру ТС'!$A:$CZ,43,0)</f>
        <v>1811</v>
      </c>
      <c r="AW215" s="19">
        <f>VLOOKUP($A:$A,'[3]данные ру ТС'!$A:$CZ,48,0)</f>
        <v>0</v>
      </c>
      <c r="AX215" s="19">
        <f>VLOOKUP($A:$A,'[3]данные ру ТС'!$A:$CZ,49,0)</f>
        <v>1814</v>
      </c>
      <c r="AY215" s="19">
        <f>VLOOKUP($A:$A,'[3]данные ру ТС'!$A:$CZ,54,0)</f>
        <v>12</v>
      </c>
      <c r="AZ215" s="19">
        <f>VLOOKUP($A:$A,'[3]данные ру ТС'!$A:$CZ,59,0)</f>
        <v>1822</v>
      </c>
      <c r="BA215" s="19">
        <f>VLOOKUP($A:$A,'[3]данные ру ТС'!$A:$CZ,64,0)</f>
        <v>0</v>
      </c>
      <c r="BB215" s="19">
        <f>VLOOKUP($A:$A,'[3]данные ру ТС'!$A:$CZ,65,0)</f>
        <v>1834</v>
      </c>
      <c r="BC215" s="19">
        <f>VLOOKUP($A:$A,'[3]данные ру ТС'!$A:$CZ,78,0)</f>
        <v>19</v>
      </c>
      <c r="BD215" s="19">
        <f>VLOOKUP($A:$A,'[3]данные ру ТС'!$A:$CZ,83,0)</f>
        <v>198</v>
      </c>
      <c r="BE215" s="19">
        <f>VLOOKUP($A:$A,'[3]данные ру ТС'!$A:$CZ,88,0)</f>
        <v>0</v>
      </c>
      <c r="BF215" s="19">
        <f>VLOOKUP($A:$A,'[3]данные ру ТС'!$A:$CZ,89,0)</f>
        <v>217</v>
      </c>
      <c r="BG215" s="19">
        <f>VLOOKUP($A:$A,'[3]данные ру ТС'!$A:$FD,126,0)</f>
        <v>4</v>
      </c>
      <c r="BH215" s="19">
        <f>VLOOKUP($A:$A,'[3]данные ру ТС'!$A:$FD,127,0)</f>
        <v>2151</v>
      </c>
      <c r="BI215" s="19">
        <f>VLOOKUP($A:$A,'[3]данные ру ТС'!$A:$FD,128,0)</f>
        <v>0</v>
      </c>
      <c r="BJ215" s="19">
        <f>VLOOKUP($A:$A,'[3]данные ру ТС'!$A:$FD,129,0)</f>
        <v>2155</v>
      </c>
      <c r="BK215" s="19">
        <f>VLOOKUP($A:$A,'[3]данные ру ТС'!$A:$FD,142,0)</f>
        <v>10</v>
      </c>
      <c r="BL215" s="19">
        <f>VLOOKUP($A:$A,'[3]данные ру ТС'!$A:$FD,155,0)</f>
        <v>807</v>
      </c>
      <c r="BM215" s="19">
        <f>VLOOKUP($A:$A,'[3]данные ру ТС'!$A:$FW,168,0)</f>
        <v>0</v>
      </c>
      <c r="BN215" s="19">
        <f>Таблица2[[#This Row],[ЛТС 2022 (факт)]]+Таблица2[[#This Row],[ПТС 2022 (факт)]]+Таблица2[[#This Row],[ГТС 2022 (факт)]]</f>
        <v>817</v>
      </c>
      <c r="BO215" s="20">
        <f>VLOOKUP($A:$A,'[3]данные ру ФЛ'!$A:$DL,27,0)</f>
        <v>263376</v>
      </c>
      <c r="BP215" s="20">
        <f>VLOOKUP($A:$A,'[3]данные ру ФЛ'!$A:$DL,40,0)</f>
        <v>318242</v>
      </c>
      <c r="BQ215" s="20">
        <f>VLOOKUP($A:$A,'[3]данные ру ФЛ'!$A:$DL,53,0)</f>
        <v>348133</v>
      </c>
      <c r="BR215" s="20">
        <f>VLOOKUP($A:$A,'[3]данные ру ФЛ'!$A:$DL,74,0)</f>
        <v>28540</v>
      </c>
      <c r="BS215" s="20">
        <f>VLOOKUP($A:$A,'[3]данные ру ФЛ'!$A:$DL,95,0)</f>
        <v>366317</v>
      </c>
      <c r="BT215" s="20">
        <f>VLOOKUP($A:$A,'[3]данные ру ФЛ'!$A:$DL,116,0)</f>
        <v>118018</v>
      </c>
      <c r="BU215" s="21">
        <f>VLOOKUP($A:$A,'[3]данные ру Грузы'!$A:$CR,31,0)</f>
        <v>84.14464000000001</v>
      </c>
      <c r="BV215" s="21">
        <f>VLOOKUP($A:$A,'[3]данные ру Грузы'!$A:$CR,44,0)</f>
        <v>11.84666</v>
      </c>
      <c r="BW215" s="21">
        <f>VLOOKUP($A:$A,'[3]данные ру Грузы'!$A:$CR,57,0)</f>
        <v>0</v>
      </c>
      <c r="BX215" s="21">
        <f>VLOOKUP($A:$A,'[3]данные ру Грузы'!$A:$CR,70,0)</f>
        <v>50.295000000000002</v>
      </c>
      <c r="BY215" s="21">
        <f>VLOOKUP($A:$A,'[3]данные ру Грузы'!$A:$CR,83,0)</f>
        <v>40.467800000000004</v>
      </c>
      <c r="BZ215" s="21">
        <f>VLOOKUP($A:$A,'[3]данные ру Грузы'!$A:$CR,96,0)</f>
        <v>52.269580000000005</v>
      </c>
      <c r="CA215" s="22" t="str">
        <f>VLOOKUP(A:A,[2]Данные_УА!$A:$BO,60,0)</f>
        <v>да</v>
      </c>
      <c r="CB215" s="23" t="str">
        <f>VLOOKUP(A:A,[2]Данные_УА!$A:$BO,61,0)</f>
        <v>да</v>
      </c>
      <c r="CC215" s="23" t="str">
        <f>VLOOKUP(A:A,[2]Данные_УА!$A:$BO,62,0)</f>
        <v>да</v>
      </c>
      <c r="CD215" s="23" t="str">
        <f>VLOOKUP(A:A,[2]Данные_УА!$A:$BO,63,0)</f>
        <v>да</v>
      </c>
      <c r="CE215" s="23" t="str">
        <f>VLOOKUP(A:A,[2]Данные_УА!$A:$BO,64,0)</f>
        <v>да</v>
      </c>
      <c r="CF215" s="23" t="str">
        <f>VLOOKUP(A:A,[2]Данные_УА!$A:$BO,65,0)</f>
        <v>нет</v>
      </c>
    </row>
    <row r="216" spans="1:84" s="12" customFormat="1" ht="11.25" x14ac:dyDescent="0.2">
      <c r="A216" s="12" t="s">
        <v>283</v>
      </c>
      <c r="B216" s="12" t="str">
        <f>VLOOKUP(A:A,[1]Перечень_ПП!$A:$X,3,0)</f>
        <v>Уральский</v>
      </c>
      <c r="C216" s="13" t="str">
        <f>VLOOKUP(A:A,[1]Перечень_ПП!$A:$X,4,0)</f>
        <v>АПП</v>
      </c>
      <c r="D216" s="13" t="str">
        <f>VLOOKUP(A:A,[1]Перечень_ПП!$A:$X,5,0)</f>
        <v>ДАПП</v>
      </c>
      <c r="E216" s="12" t="str">
        <f>VLOOKUP(A:A,[1]Перечень_ПП!$A:$X,6,0)</f>
        <v>Николаевка</v>
      </c>
      <c r="F216" s="12" t="str">
        <f>VLOOKUP(A:A,[1]Перечень_ПП!$A:$X,23,0)</f>
        <v>установлен</v>
      </c>
      <c r="G216" s="13" t="str">
        <f>VLOOKUP(A:A,[1]Перечень_ПП!$A:$X,21,0)</f>
        <v>да</v>
      </c>
      <c r="H216" s="13" t="s">
        <v>524</v>
      </c>
      <c r="I216" s="14" t="str">
        <f>VLOOKUP(A:A,[1]Перечень_ПП!$A:$X,22,0)</f>
        <v>функционирует</v>
      </c>
      <c r="J216" s="15" t="str">
        <f>VLOOKUP(A:A,[2]Данные_УА!$A:$BF,24,0)</f>
        <v>круглосуточно</v>
      </c>
      <c r="K216" s="13" t="str">
        <f>VLOOKUP(A:A,[1]Перечень_ПП!$A:$X,7,0)</f>
        <v>автомобильный</v>
      </c>
      <c r="L216" s="13" t="str">
        <f>VLOOKUP(A:A,[1]Перечень_ПП!$A:$X,8,0)</f>
        <v>не определен</v>
      </c>
      <c r="M216" s="13" t="str">
        <f>VLOOKUP(A:A,[1]Перечень_ПП!$A:$X,9,0)</f>
        <v>грузо-пассажирский</v>
      </c>
      <c r="N216" s="13" t="str">
        <f>VLOOKUP(A:A,[1]Перечень_ПП!$A:$X,10,0)</f>
        <v>постоянный</v>
      </c>
      <c r="O216" s="13" t="str">
        <f>VLOOKUP(A:A,[1]Перечень_ПП!$A:$X,11,0)</f>
        <v>двусторонний</v>
      </c>
      <c r="P216" s="13" t="str">
        <f>VLOOKUP(A:A,[1]Перечень_ПП!$A:$X,12,0)</f>
        <v>не определен</v>
      </c>
      <c r="Q216" s="13" t="str">
        <f>VLOOKUP(A:A,[1]Перечень_ПП!$A:$X,13,0)</f>
        <v>нет</v>
      </c>
      <c r="R216" s="13" t="str">
        <f>VLOOKUP(A:A,[1]Перечень_ПП!$A:$X,14,0)</f>
        <v>нет</v>
      </c>
      <c r="S216" s="13" t="str">
        <f>VLOOKUP(A:A,[1]Перечень_ПП!$A:$X,15,0)</f>
        <v>нет</v>
      </c>
      <c r="T216" s="13" t="str">
        <f>VLOOKUP(A:A,[1]Перечень_ПП!$A:$X,16,0)</f>
        <v>Республика Казахстан</v>
      </c>
      <c r="U216" s="12" t="str">
        <f>VLOOKUP(A:A,[1]Перечень_ПП!$A:$X,17,0)</f>
        <v>Аят</v>
      </c>
      <c r="V216" s="13" t="str">
        <f>VLOOKUP(A:A,[1]Перечень_ПП!$A:$X,18,0)</f>
        <v>УФО</v>
      </c>
      <c r="W216" s="12" t="str">
        <f>VLOOKUP(A:A,[1]Перечень_ПП!$A:$X,19,0)</f>
        <v>Челябинская область</v>
      </c>
      <c r="X216" s="14" t="str">
        <f>VLOOKUP(A:A,[1]Перечень_ПП!$A:$X,20,0)</f>
        <v>Челябинская область, Варненский район, с. Николаевка, 8420 метров от ориентира с. Николаевка, ул. Российская, № 2А на автотрассе Челябинск-Костанай</v>
      </c>
      <c r="Y216" s="14" t="str">
        <f>VLOOKUP(A:A,[2]ДОРОГИ!$A:$BX,24,0)</f>
        <v>региональная</v>
      </c>
      <c r="Z216" s="14" t="str">
        <f>VLOOKUP(A:A,[2]ДОРОГИ!$A:$BX,25,0)</f>
        <v>74 ОП РЗ 75К-062 Варна-Александровка Варненского муниципального района-граница Казахстана</v>
      </c>
      <c r="AA216" s="16" t="str">
        <f>VLOOKUP($A:$A,'[3]данные ру Грузы'!$A:$CC,10,0)</f>
        <v>Группа В</v>
      </c>
      <c r="AB216" s="16">
        <f>VLOOKUP($A:$A,'[3]данные ру Грузы'!$A:$CC,11,0)</f>
        <v>184</v>
      </c>
      <c r="AC216" s="16" t="str">
        <f>VLOOKUP($A:$A,'[3]данные ру Грузы'!$A:$CC,13,0)</f>
        <v>Не является признаком отнесения к МТК</v>
      </c>
      <c r="AD216" s="16" t="str">
        <f>VLOOKUP($A:$A,'[3]данные ру Грузы'!$A:$CC,12,0)</f>
        <v>Не является признаком отнесения к МТК</v>
      </c>
      <c r="AE216" s="16">
        <f>VLOOKUP(A:A,[2]Данные_УА!$A:$BF,37,0)</f>
        <v>0</v>
      </c>
      <c r="AF216" s="16">
        <f>VLOOKUP(A:A,[2]Данные_УА!$A:$BF,41,0)</f>
        <v>0</v>
      </c>
      <c r="AG216" s="16">
        <f>VLOOKUP(A:A,[2]Данные_УА!$A:$BF,45,0)</f>
        <v>0</v>
      </c>
      <c r="AH216" s="16">
        <f>VLOOKUP(A:A,[2]Данные_УА!$A:$BF,49,0)</f>
        <v>0</v>
      </c>
      <c r="AI216" s="16">
        <f>VLOOKUP(A:A,[2]Данные_УА!$A:$BF,53,0)</f>
        <v>0</v>
      </c>
      <c r="AJ216" s="16">
        <f>VLOOKUP(A:A,[2]Данные_УА!$A:$BF,57,0)</f>
        <v>0</v>
      </c>
      <c r="AK216" s="17">
        <f>VLOOKUP(A:A,[2]Данные_УА!$A:$BF,38,0)</f>
        <v>0</v>
      </c>
      <c r="AL216" s="17">
        <f>VLOOKUP(A:A,[2]Данные_УА!$A:$BF,42,0)</f>
        <v>0</v>
      </c>
      <c r="AM216" s="17">
        <f>VLOOKUP(A:A,[2]Данные_УА!$A:$BF,46,0)</f>
        <v>0</v>
      </c>
      <c r="AN216" s="17">
        <f>VLOOKUP(A:A,[2]Данные_УА!$A:$BF,50,0)</f>
        <v>0</v>
      </c>
      <c r="AO216" s="17">
        <f>VLOOKUP(A:A,[2]Данные_УА!$A:$BF,54,0)</f>
        <v>0</v>
      </c>
      <c r="AP216" s="18">
        <f>VLOOKUP(A:A,[2]Данные_УА!$A:$BF,58,0)</f>
        <v>0</v>
      </c>
      <c r="AQ216" s="19">
        <f>VLOOKUP($A:$A,'[3]данные ру ТС'!$A:$CZ,22,0)</f>
        <v>13419</v>
      </c>
      <c r="AR216" s="19">
        <f>VLOOKUP($A:$A,'[3]данные ру ТС'!$A:$CZ,27,0)</f>
        <v>897</v>
      </c>
      <c r="AS216" s="19">
        <f>VLOOKUP($A:$A,'[3]данные ру ТС'!$A:$CZ,32,0)</f>
        <v>37342</v>
      </c>
      <c r="AT216" s="19">
        <f>VLOOKUP($A:$A,'[3]данные ру ТС'!$A:$CZ,33,0)</f>
        <v>51658</v>
      </c>
      <c r="AU216" s="19">
        <f>VLOOKUP($A:$A,'[3]данные ру ТС'!$A:$CZ,38,0)</f>
        <v>14054</v>
      </c>
      <c r="AV216" s="19">
        <f>VLOOKUP($A:$A,'[3]данные ру ТС'!$A:$CZ,43,0)</f>
        <v>1089</v>
      </c>
      <c r="AW216" s="19">
        <f>VLOOKUP($A:$A,'[3]данные ру ТС'!$A:$CZ,48,0)</f>
        <v>41734</v>
      </c>
      <c r="AX216" s="19">
        <f>VLOOKUP($A:$A,'[3]данные ру ТС'!$A:$CZ,49,0)</f>
        <v>56877</v>
      </c>
      <c r="AY216" s="19">
        <f>VLOOKUP($A:$A,'[3]данные ру ТС'!$A:$CZ,54,0)</f>
        <v>11745</v>
      </c>
      <c r="AZ216" s="19">
        <f>VLOOKUP($A:$A,'[3]данные ру ТС'!$A:$CZ,59,0)</f>
        <v>1139</v>
      </c>
      <c r="BA216" s="19">
        <f>VLOOKUP($A:$A,'[3]данные ру ТС'!$A:$CZ,64,0)</f>
        <v>41128</v>
      </c>
      <c r="BB216" s="19">
        <f>VLOOKUP($A:$A,'[3]данные ру ТС'!$A:$CZ,65,0)</f>
        <v>54012</v>
      </c>
      <c r="BC216" s="19">
        <f>VLOOKUP($A:$A,'[3]данные ру ТС'!$A:$CZ,78,0)</f>
        <v>10913</v>
      </c>
      <c r="BD216" s="19">
        <f>VLOOKUP($A:$A,'[3]данные ру ТС'!$A:$CZ,83,0)</f>
        <v>194</v>
      </c>
      <c r="BE216" s="19">
        <f>VLOOKUP($A:$A,'[3]данные ру ТС'!$A:$CZ,88,0)</f>
        <v>8005</v>
      </c>
      <c r="BF216" s="19">
        <f>VLOOKUP($A:$A,'[3]данные ру ТС'!$A:$CZ,89,0)</f>
        <v>19112</v>
      </c>
      <c r="BG216" s="19">
        <f>VLOOKUP($A:$A,'[3]данные ру ТС'!$A:$FD,126,0)</f>
        <v>13855</v>
      </c>
      <c r="BH216" s="19">
        <f>VLOOKUP($A:$A,'[3]данные ру ТС'!$A:$FD,127,0)</f>
        <v>37</v>
      </c>
      <c r="BI216" s="19">
        <f>VLOOKUP($A:$A,'[3]данные ру ТС'!$A:$FD,128,0)</f>
        <v>8030</v>
      </c>
      <c r="BJ216" s="19">
        <f>VLOOKUP($A:$A,'[3]данные ру ТС'!$A:$FD,129,0)</f>
        <v>21922</v>
      </c>
      <c r="BK216" s="19">
        <f>VLOOKUP($A:$A,'[3]данные ру ТС'!$A:$FD,142,0)</f>
        <v>9749</v>
      </c>
      <c r="BL216" s="19">
        <f>VLOOKUP($A:$A,'[3]данные ру ТС'!$A:$FD,155,0)</f>
        <v>105</v>
      </c>
      <c r="BM216" s="19">
        <f>VLOOKUP($A:$A,'[3]данные ру ТС'!$A:$FW,168,0)</f>
        <v>25082</v>
      </c>
      <c r="BN216" s="19">
        <f>Таблица2[[#This Row],[ЛТС 2022 (факт)]]+Таблица2[[#This Row],[ПТС 2022 (факт)]]+Таблица2[[#This Row],[ГТС 2022 (факт)]]</f>
        <v>34936</v>
      </c>
      <c r="BO216" s="20">
        <f>VLOOKUP($A:$A,'[3]данные ру ФЛ'!$A:$DL,27,0)</f>
        <v>124949</v>
      </c>
      <c r="BP216" s="20">
        <f>VLOOKUP($A:$A,'[3]данные ру ФЛ'!$A:$DL,40,0)</f>
        <v>136344</v>
      </c>
      <c r="BQ216" s="20">
        <f>VLOOKUP($A:$A,'[3]данные ру ФЛ'!$A:$DL,53,0)</f>
        <v>134042</v>
      </c>
      <c r="BR216" s="20">
        <f>VLOOKUP($A:$A,'[3]данные ру ФЛ'!$A:$DL,74,0)</f>
        <v>32965</v>
      </c>
      <c r="BS216" s="20">
        <f>VLOOKUP($A:$A,'[3]данные ру ФЛ'!$A:$DL,95,0)</f>
        <v>33425</v>
      </c>
      <c r="BT216" s="20">
        <f>VLOOKUP($A:$A,'[3]данные ру ФЛ'!$A:$DL,116,0)</f>
        <v>77968</v>
      </c>
      <c r="BU216" s="21">
        <f>VLOOKUP($A:$A,'[3]данные ру Грузы'!$A:$CR,31,0)</f>
        <v>0</v>
      </c>
      <c r="BV216" s="21">
        <f>VLOOKUP($A:$A,'[3]данные ру Грузы'!$A:$CR,44,0)</f>
        <v>0</v>
      </c>
      <c r="BW216" s="21">
        <f>VLOOKUP($A:$A,'[3]данные ру Грузы'!$A:$CR,57,0)</f>
        <v>0</v>
      </c>
      <c r="BX216" s="21">
        <f>VLOOKUP($A:$A,'[3]данные ру Грузы'!$A:$CR,70,0)</f>
        <v>0</v>
      </c>
      <c r="BY216" s="21">
        <f>VLOOKUP($A:$A,'[3]данные ру Грузы'!$A:$CR,83,0)</f>
        <v>0</v>
      </c>
      <c r="BZ216" s="21">
        <f>VLOOKUP($A:$A,'[3]данные ру Грузы'!$A:$CR,96,0)</f>
        <v>0</v>
      </c>
      <c r="CA216" s="22" t="str">
        <f>VLOOKUP(A:A,[2]Данные_УА!$A:$BO,60,0)</f>
        <v>да</v>
      </c>
      <c r="CB216" s="23" t="str">
        <f>VLOOKUP(A:A,[2]Данные_УА!$A:$BO,61,0)</f>
        <v>нет</v>
      </c>
      <c r="CC216" s="23" t="str">
        <f>VLOOKUP(A:A,[2]Данные_УА!$A:$BO,62,0)</f>
        <v>нет</v>
      </c>
      <c r="CD216" s="23" t="str">
        <f>VLOOKUP(A:A,[2]Данные_УА!$A:$BO,63,0)</f>
        <v>нет</v>
      </c>
      <c r="CE216" s="23" t="str">
        <f>VLOOKUP(A:A,[2]Данные_УА!$A:$BO,64,0)</f>
        <v>нет</v>
      </c>
      <c r="CF216" s="23" t="str">
        <f>VLOOKUP(A:A,[2]Данные_УА!$A:$BO,65,0)</f>
        <v>нет</v>
      </c>
    </row>
    <row r="217" spans="1:84" s="12" customFormat="1" ht="11.25" x14ac:dyDescent="0.2">
      <c r="A217" s="12" t="s">
        <v>319</v>
      </c>
      <c r="B217" s="12" t="str">
        <f>VLOOKUP(A:A,[1]Перечень_ПП!$A:$X,3,0)</f>
        <v>Хабаровский</v>
      </c>
      <c r="C217" s="13" t="str">
        <f>VLOOKUP(A:A,[1]Перечень_ПП!$A:$X,4,0)</f>
        <v>МПП</v>
      </c>
      <c r="D217" s="13" t="str">
        <f>VLOOKUP(A:A,[1]Перечень_ПП!$A:$X,5,0)</f>
        <v>МПП</v>
      </c>
      <c r="E217" s="12" t="str">
        <f>VLOOKUP(A:A,[1]Перечень_ПП!$A:$X,6,0)</f>
        <v>Николаевск-на-Амуре</v>
      </c>
      <c r="F217" s="12" t="str">
        <f>VLOOKUP(A:A,[1]Перечень_ПП!$A:$X,23,0)</f>
        <v>установлен</v>
      </c>
      <c r="G217" s="13" t="str">
        <f>VLOOKUP(A:A,[1]Перечень_ПП!$A:$X,21,0)</f>
        <v>да</v>
      </c>
      <c r="H217" s="13" t="s">
        <v>524</v>
      </c>
      <c r="I217" s="14" t="str">
        <f>VLOOKUP(A:A,[1]Перечень_ПП!$A:$X,22,0)</f>
        <v>функционирует</v>
      </c>
      <c r="J217" s="15" t="str">
        <f>VLOOKUP(A:A,[2]Данные_УА!$A:$BF,24,0)</f>
        <v>ежедневно, с 09.00 до 20.00, в осенний период (с 01 октября и до закрытия навигационного периода) с 09.00 до 19.00</v>
      </c>
      <c r="K217" s="13" t="str">
        <f>VLOOKUP(A:A,[1]Перечень_ПП!$A:$X,7,0)</f>
        <v>морской</v>
      </c>
      <c r="L217" s="13" t="str">
        <f>VLOOKUP(A:A,[1]Перечень_ПП!$A:$X,8,0)</f>
        <v>не определен</v>
      </c>
      <c r="M217" s="13" t="str">
        <f>VLOOKUP(A:A,[1]Перечень_ПП!$A:$X,9,0)</f>
        <v>грузо-пассажирский</v>
      </c>
      <c r="N217" s="13" t="str">
        <f>VLOOKUP(A:A,[1]Перечень_ПП!$A:$X,10,0)</f>
        <v>сезонный</v>
      </c>
      <c r="O217" s="13" t="str">
        <f>VLOOKUP(A:A,[1]Перечень_ПП!$A:$X,11,0)</f>
        <v>многосторонний</v>
      </c>
      <c r="P217" s="13" t="str">
        <f>VLOOKUP(A:A,[1]Перечень_ПП!$A:$X,12,0)</f>
        <v>не определен</v>
      </c>
      <c r="Q217" s="13" t="str">
        <f>VLOOKUP(A:A,[1]Перечень_ПП!$A:$X,13,0)</f>
        <v>нет</v>
      </c>
      <c r="R217" s="13" t="str">
        <f>VLOOKUP(A:A,[1]Перечень_ПП!$A:$X,14,0)</f>
        <v>нет</v>
      </c>
      <c r="S217" s="13" t="str">
        <f>VLOOKUP(A:A,[1]Перечень_ПП!$A:$X,15,0)</f>
        <v>да</v>
      </c>
      <c r="T217" s="13" t="str">
        <f>VLOOKUP(A:A,[1]Перечень_ПП!$A:$X,16,0)</f>
        <v>не применимо</v>
      </c>
      <c r="U217" s="12" t="str">
        <f>VLOOKUP(A:A,[1]Перечень_ПП!$A:$X,17,0)</f>
        <v>не применимо</v>
      </c>
      <c r="V217" s="13" t="str">
        <f>VLOOKUP(A:A,[1]Перечень_ПП!$A:$X,18,0)</f>
        <v>ДФО</v>
      </c>
      <c r="W217" s="12" t="str">
        <f>VLOOKUP(A:A,[1]Перечень_ПП!$A:$X,19,0)</f>
        <v>Хабаровский край</v>
      </c>
      <c r="X217" s="14" t="str">
        <f>VLOOKUP(A:A,[1]Перечень_ПП!$A:$X,20,0)</f>
        <v>Хабаровский край, г. Николаевск-на-Амуре, устье р. Амур, территория, акватория морского порта Николаевск-на-Амуре</v>
      </c>
      <c r="Y217" s="14">
        <f>VLOOKUP(A:A,[2]ДОРОГИ!$A:$BX,24,0)</f>
        <v>0</v>
      </c>
      <c r="Z217" s="14">
        <f>VLOOKUP(A:A,[2]ДОРОГИ!$A:$BX,25,0)</f>
        <v>0</v>
      </c>
      <c r="AA217" s="16" t="str">
        <f>VLOOKUP($A:$A,'[3]данные ру Грузы'!$A:$CC,10,0)</f>
        <v>Группа С</v>
      </c>
      <c r="AB217" s="16">
        <f>VLOOKUP($A:$A,'[3]данные ру Грузы'!$A:$CC,11,0)</f>
        <v>178</v>
      </c>
      <c r="AC217" s="16" t="str">
        <f>VLOOKUP($A:$A,'[3]данные ру Грузы'!$A:$CC,13,0)</f>
        <v>Морской</v>
      </c>
      <c r="AD217" s="16" t="str">
        <f>VLOOKUP($A:$A,'[3]данные ру Грузы'!$A:$CC,12,0)</f>
        <v>Арктика</v>
      </c>
      <c r="AE217" s="16">
        <f>VLOOKUP(A:A,[2]Данные_УА!$A:$BF,37,0)</f>
        <v>0</v>
      </c>
      <c r="AF217" s="16">
        <f>VLOOKUP(A:A,[2]Данные_УА!$A:$BF,41,0)</f>
        <v>0</v>
      </c>
      <c r="AG217" s="16">
        <f>VLOOKUP(A:A,[2]Данные_УА!$A:$BF,45,0)</f>
        <v>0</v>
      </c>
      <c r="AH217" s="16">
        <f>VLOOKUP(A:A,[2]Данные_УА!$A:$BF,49,0)</f>
        <v>0</v>
      </c>
      <c r="AI217" s="16">
        <f>VLOOKUP(A:A,[2]Данные_УА!$A:$BF,53,0)</f>
        <v>0</v>
      </c>
      <c r="AJ217" s="16">
        <f>VLOOKUP(A:A,[2]Данные_УА!$A:$BF,57,0)</f>
        <v>4800</v>
      </c>
      <c r="AK217" s="17">
        <f>VLOOKUP(A:A,[2]Данные_УА!$A:$BF,38,0)</f>
        <v>0</v>
      </c>
      <c r="AL217" s="17">
        <f>VLOOKUP(A:A,[2]Данные_УА!$A:$BF,42,0)</f>
        <v>0</v>
      </c>
      <c r="AM217" s="17">
        <f>VLOOKUP(A:A,[2]Данные_УА!$A:$BF,46,0)</f>
        <v>0</v>
      </c>
      <c r="AN217" s="17">
        <f>VLOOKUP(A:A,[2]Данные_УА!$A:$BF,50,0)</f>
        <v>0</v>
      </c>
      <c r="AO217" s="17">
        <f>VLOOKUP(A:A,[2]Данные_УА!$A:$BF,54,0)</f>
        <v>0</v>
      </c>
      <c r="AP217" s="18">
        <f>VLOOKUP(A:A,[2]Данные_УА!$A:$BF,58,0)</f>
        <v>873600</v>
      </c>
      <c r="AQ217" s="19">
        <f>VLOOKUP($A:$A,'[3]данные ру ТС'!$A:$CZ,22,0)</f>
        <v>18</v>
      </c>
      <c r="AR217" s="19">
        <f>VLOOKUP($A:$A,'[3]данные ру ТС'!$A:$CZ,27,0)</f>
        <v>0</v>
      </c>
      <c r="AS217" s="19">
        <f>VLOOKUP($A:$A,'[3]данные ру ТС'!$A:$CZ,32,0)</f>
        <v>0</v>
      </c>
      <c r="AT217" s="19">
        <f>VLOOKUP($A:$A,'[3]данные ру ТС'!$A:$CZ,33,0)</f>
        <v>18</v>
      </c>
      <c r="AU217" s="19">
        <f>VLOOKUP($A:$A,'[3]данные ру ТС'!$A:$CZ,38,0)</f>
        <v>8</v>
      </c>
      <c r="AV217" s="19">
        <f>VLOOKUP($A:$A,'[3]данные ру ТС'!$A:$CZ,43,0)</f>
        <v>0</v>
      </c>
      <c r="AW217" s="19">
        <f>VLOOKUP($A:$A,'[3]данные ру ТС'!$A:$CZ,48,0)</f>
        <v>0</v>
      </c>
      <c r="AX217" s="19">
        <f>VLOOKUP($A:$A,'[3]данные ру ТС'!$A:$CZ,49,0)</f>
        <v>8</v>
      </c>
      <c r="AY217" s="19">
        <f>VLOOKUP($A:$A,'[3]данные ру ТС'!$A:$CZ,54,0)</f>
        <v>12</v>
      </c>
      <c r="AZ217" s="19">
        <f>VLOOKUP($A:$A,'[3]данные ру ТС'!$A:$CZ,59,0)</f>
        <v>0</v>
      </c>
      <c r="BA217" s="19">
        <f>VLOOKUP($A:$A,'[3]данные ру ТС'!$A:$CZ,64,0)</f>
        <v>0</v>
      </c>
      <c r="BB217" s="19">
        <f>VLOOKUP($A:$A,'[3]данные ру ТС'!$A:$CZ,65,0)</f>
        <v>12</v>
      </c>
      <c r="BC217" s="19">
        <f>VLOOKUP($A:$A,'[3]данные ру ТС'!$A:$CZ,78,0)</f>
        <v>2</v>
      </c>
      <c r="BD217" s="19">
        <f>VLOOKUP($A:$A,'[3]данные ру ТС'!$A:$CZ,83,0)</f>
        <v>0</v>
      </c>
      <c r="BE217" s="19">
        <f>VLOOKUP($A:$A,'[3]данные ру ТС'!$A:$CZ,88,0)</f>
        <v>0</v>
      </c>
      <c r="BF217" s="19">
        <f>VLOOKUP($A:$A,'[3]данные ру ТС'!$A:$CZ,89,0)</f>
        <v>2</v>
      </c>
      <c r="BG217" s="19">
        <f>VLOOKUP($A:$A,'[3]данные ру ТС'!$A:$FD,126,0)</f>
        <v>1</v>
      </c>
      <c r="BH217" s="19">
        <f>VLOOKUP($A:$A,'[3]данные ру ТС'!$A:$FD,127,0)</f>
        <v>0</v>
      </c>
      <c r="BI217" s="19">
        <f>VLOOKUP($A:$A,'[3]данные ру ТС'!$A:$FD,128,0)</f>
        <v>0</v>
      </c>
      <c r="BJ217" s="19">
        <f>VLOOKUP($A:$A,'[3]данные ру ТС'!$A:$FD,129,0)</f>
        <v>1</v>
      </c>
      <c r="BK217" s="19">
        <f>VLOOKUP($A:$A,'[3]данные ру ТС'!$A:$FD,142,0)</f>
        <v>1</v>
      </c>
      <c r="BL217" s="19">
        <f>VLOOKUP($A:$A,'[3]данные ру ТС'!$A:$FD,155,0)</f>
        <v>0</v>
      </c>
      <c r="BM217" s="19">
        <f>VLOOKUP($A:$A,'[3]данные ру ТС'!$A:$FW,168,0)</f>
        <v>0</v>
      </c>
      <c r="BN217" s="19">
        <f>Таблица2[[#This Row],[ЛТС 2022 (факт)]]+Таблица2[[#This Row],[ПТС 2022 (факт)]]+Таблица2[[#This Row],[ГТС 2022 (факт)]]</f>
        <v>1</v>
      </c>
      <c r="BO217" s="20">
        <f>VLOOKUP($A:$A,'[3]данные ру ФЛ'!$A:$DL,27,0)</f>
        <v>278</v>
      </c>
      <c r="BP217" s="20">
        <f>VLOOKUP($A:$A,'[3]данные ру ФЛ'!$A:$DL,40,0)</f>
        <v>124</v>
      </c>
      <c r="BQ217" s="20">
        <f>VLOOKUP($A:$A,'[3]данные ру ФЛ'!$A:$DL,53,0)</f>
        <v>189</v>
      </c>
      <c r="BR217" s="20">
        <f>VLOOKUP($A:$A,'[3]данные ру ФЛ'!$A:$DL,74,0)</f>
        <v>31</v>
      </c>
      <c r="BS217" s="20">
        <f>VLOOKUP($A:$A,'[3]данные ру ФЛ'!$A:$DL,95,0)</f>
        <v>14</v>
      </c>
      <c r="BT217" s="20">
        <f>VLOOKUP($A:$A,'[3]данные ру ФЛ'!$A:$DL,116,0)</f>
        <v>17</v>
      </c>
      <c r="BU217" s="21">
        <f>VLOOKUP($A:$A,'[3]данные ру Грузы'!$A:$CR,31,0)</f>
        <v>27864</v>
      </c>
      <c r="BV217" s="21">
        <f>VLOOKUP($A:$A,'[3]данные ру Грузы'!$A:$CR,44,0)</f>
        <v>20552</v>
      </c>
      <c r="BW217" s="21">
        <f>VLOOKUP($A:$A,'[3]данные ру Грузы'!$A:$CR,57,0)</f>
        <v>20251</v>
      </c>
      <c r="BX217" s="21">
        <f>VLOOKUP($A:$A,'[3]данные ру Грузы'!$A:$CR,70,0)</f>
        <v>3208.18</v>
      </c>
      <c r="BY217" s="21">
        <f>VLOOKUP($A:$A,'[3]данные ру Грузы'!$A:$CR,83,0)</f>
        <v>0</v>
      </c>
      <c r="BZ217" s="21">
        <f>VLOOKUP($A:$A,'[3]данные ру Грузы'!$A:$CR,96,0)</f>
        <v>0</v>
      </c>
      <c r="CA217" s="22" t="str">
        <f>VLOOKUP(A:A,[2]Данные_УА!$A:$BO,60,0)</f>
        <v>да</v>
      </c>
      <c r="CB217" s="23" t="str">
        <f>VLOOKUP(A:A,[2]Данные_УА!$A:$BO,61,0)</f>
        <v>да</v>
      </c>
      <c r="CC217" s="23" t="str">
        <f>VLOOKUP(A:A,[2]Данные_УА!$A:$BO,62,0)</f>
        <v>да</v>
      </c>
      <c r="CD217" s="23" t="str">
        <f>VLOOKUP(A:A,[2]Данные_УА!$A:$BO,63,0)</f>
        <v>да</v>
      </c>
      <c r="CE217" s="23" t="str">
        <f>VLOOKUP(A:A,[2]Данные_УА!$A:$BO,64,0)</f>
        <v>да</v>
      </c>
      <c r="CF217" s="23" t="str">
        <f>VLOOKUP(A:A,[2]Данные_УА!$A:$BO,65,0)</f>
        <v>нет</v>
      </c>
    </row>
    <row r="218" spans="1:84" s="12" customFormat="1" ht="11.25" x14ac:dyDescent="0.2">
      <c r="A218" s="24" t="s">
        <v>11</v>
      </c>
      <c r="B218" s="25" t="str">
        <f>VLOOKUP(A:A,[1]Перечень_ПП!$A:$X,3,0)</f>
        <v>Белгородский</v>
      </c>
      <c r="C218" s="26" t="str">
        <f>VLOOKUP(A:A,[1]Перечень_ПП!$A:$X,4,0)</f>
        <v>АПП</v>
      </c>
      <c r="D218" s="26" t="str">
        <f>VLOOKUP(A:A,[1]Перечень_ПП!$A:$X,5,0)</f>
        <v>ДАПП</v>
      </c>
      <c r="E218" s="25" t="str">
        <f>VLOOKUP(A:A,[1]Перечень_ПП!$A:$X,6,0)</f>
        <v>Новобелая</v>
      </c>
      <c r="F218" s="25" t="str">
        <f>VLOOKUP(A:A,[1]Перечень_ПП!$A:$X,23,0)</f>
        <v>установлен</v>
      </c>
      <c r="G218" s="26" t="str">
        <f>VLOOKUP(A:A,[1]Перечень_ПП!$A:$X,21,0)</f>
        <v>да</v>
      </c>
      <c r="H218" s="26" t="s">
        <v>524</v>
      </c>
      <c r="I218" s="14" t="str">
        <f>VLOOKUP(A:A,[1]Перечень_ПП!$A:$X,22,0)</f>
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</v>
      </c>
      <c r="J218" s="15" t="str">
        <f>VLOOKUP(A:A,[2]Данные_УА!$A:$BF,24,0)</f>
        <v>круглосуточно</v>
      </c>
      <c r="K218" s="26" t="str">
        <f>VLOOKUP(A:A,[1]Перечень_ПП!$A:$X,7,0)</f>
        <v>автомобильный</v>
      </c>
      <c r="L218" s="26" t="str">
        <f>VLOOKUP(A:A,[1]Перечень_ПП!$A:$X,8,0)</f>
        <v>не определен</v>
      </c>
      <c r="M218" s="26" t="str">
        <f>VLOOKUP(A:A,[1]Перечень_ПП!$A:$X,9,0)</f>
        <v>грузо-пассажирский</v>
      </c>
      <c r="N218" s="26" t="str">
        <f>VLOOKUP(A:A,[1]Перечень_ПП!$A:$X,10,0)</f>
        <v>постоянный</v>
      </c>
      <c r="O218" s="26" t="str">
        <f>VLOOKUP(A:A,[1]Перечень_ПП!$A:$X,11,0)</f>
        <v>двусторонний</v>
      </c>
      <c r="P218" s="26" t="str">
        <f>VLOOKUP(A:A,[1]Перечень_ПП!$A:$X,12,0)</f>
        <v>не определен</v>
      </c>
      <c r="Q218" s="26" t="str">
        <f>VLOOKUP(A:A,[1]Перечень_ПП!$A:$X,13,0)</f>
        <v>нет</v>
      </c>
      <c r="R218" s="26" t="str">
        <f>VLOOKUP(A:A,[1]Перечень_ПП!$A:$X,14,0)</f>
        <v>нет</v>
      </c>
      <c r="S218" s="26" t="str">
        <f>VLOOKUP(A:A,[1]Перечень_ПП!$A:$X,15,0)</f>
        <v>нет</v>
      </c>
      <c r="T218" s="13" t="str">
        <f>VLOOKUP(A:A,[1]Перечень_ПП!$A:$X,16,0)</f>
        <v>не применимо (ЛНР)</v>
      </c>
      <c r="U218" s="12" t="str">
        <f>VLOOKUP(A:A,[1]Перечень_ПП!$A:$X,17,0)</f>
        <v>Новобелая</v>
      </c>
      <c r="V218" s="26" t="str">
        <f>VLOOKUP(A:A,[1]Перечень_ПП!$A:$X,18,0)</f>
        <v>ЦФО</v>
      </c>
      <c r="W218" s="12" t="str">
        <f>VLOOKUP(A:A,[1]Перечень_ПП!$A:$X,19,0)</f>
        <v>Воронежская область</v>
      </c>
      <c r="X218" s="14" t="str">
        <f>VLOOKUP(A:A,[1]Перечень_ПП!$A:$X,20,0)</f>
        <v>Воронежская область, Кантемировский район, с. Новобелая</v>
      </c>
      <c r="Y218" s="14" t="str">
        <f>VLOOKUP(A:A,[2]ДОРОГИ!$A:$BX,24,0)</f>
        <v>региональная</v>
      </c>
      <c r="Z218" s="14" t="str">
        <f>VLOOKUP(A:A,[2]ДОРОГИ!$A:$BX,25,0)</f>
        <v>20 ОП РЗ Н 8-12 "Воронеж-Луганск"-Волоконовка-Новобелая-гр. Луганской обл.</v>
      </c>
      <c r="AA218" s="16" t="str">
        <f>VLOOKUP($A:$A,'[3]данные ру Грузы'!$A:$CC,10,0)</f>
        <v>Группа В</v>
      </c>
      <c r="AB218" s="16">
        <f>VLOOKUP($A:$A,'[3]данные ру Грузы'!$A:$CC,11,0)</f>
        <v>259</v>
      </c>
      <c r="AC218" s="16" t="str">
        <f>VLOOKUP($A:$A,'[3]данные ру Грузы'!$A:$CC,13,0)</f>
        <v>Сухопутный</v>
      </c>
      <c r="AD218" s="16" t="str">
        <f>VLOOKUP($A:$A,'[3]данные ру Грузы'!$A:$CC,12,0)</f>
        <v>Западный</v>
      </c>
      <c r="AE218" s="16">
        <f>VLOOKUP(A:A,[2]Данные_УА!$A:$BF,37,0)</f>
        <v>0</v>
      </c>
      <c r="AF218" s="16">
        <f>VLOOKUP(A:A,[2]Данные_УА!$A:$BF,41,0)</f>
        <v>0</v>
      </c>
      <c r="AG218" s="16">
        <f>VLOOKUP(A:A,[2]Данные_УА!$A:$BF,45,0)</f>
        <v>0</v>
      </c>
      <c r="AH218" s="16">
        <f>VLOOKUP(A:A,[2]Данные_УА!$A:$BF,49,0)</f>
        <v>0</v>
      </c>
      <c r="AI218" s="16">
        <f>VLOOKUP(A:A,[2]Данные_УА!$A:$BF,53,0)</f>
        <v>0</v>
      </c>
      <c r="AJ218" s="16">
        <f>VLOOKUP(A:A,[2]Данные_УА!$A:$BF,57,0)</f>
        <v>0</v>
      </c>
      <c r="AK218" s="17">
        <f>VLOOKUP(A:A,[2]Данные_УА!$A:$BF,38,0)</f>
        <v>0</v>
      </c>
      <c r="AL218" s="17">
        <f>VLOOKUP(A:A,[2]Данные_УА!$A:$BF,42,0)</f>
        <v>0</v>
      </c>
      <c r="AM218" s="17">
        <f>VLOOKUP(A:A,[2]Данные_УА!$A:$BF,46,0)</f>
        <v>0</v>
      </c>
      <c r="AN218" s="17">
        <f>VLOOKUP(A:A,[2]Данные_УА!$A:$BF,50,0)</f>
        <v>0</v>
      </c>
      <c r="AO218" s="17">
        <f>VLOOKUP(A:A,[2]Данные_УА!$A:$BF,54,0)</f>
        <v>0</v>
      </c>
      <c r="AP218" s="18">
        <f>VLOOKUP(A:A,[2]Данные_УА!$A:$BF,58,0)</f>
        <v>0</v>
      </c>
      <c r="AQ218" s="19">
        <f>VLOOKUP($A:$A,'[3]данные ру ТС'!$A:$CZ,22,0)</f>
        <v>0</v>
      </c>
      <c r="AR218" s="19">
        <f>VLOOKUP($A:$A,'[3]данные ру ТС'!$A:$CZ,27,0)</f>
        <v>0</v>
      </c>
      <c r="AS218" s="19">
        <f>VLOOKUP($A:$A,'[3]данные ру ТС'!$A:$CZ,32,0)</f>
        <v>0</v>
      </c>
      <c r="AT218" s="19">
        <f>VLOOKUP($A:$A,'[3]данные ру ТС'!$A:$CZ,33,0)</f>
        <v>0</v>
      </c>
      <c r="AU218" s="19">
        <f>VLOOKUP($A:$A,'[3]данные ру ТС'!$A:$CZ,38,0)</f>
        <v>0</v>
      </c>
      <c r="AV218" s="19">
        <f>VLOOKUP($A:$A,'[3]данные ру ТС'!$A:$CZ,43,0)</f>
        <v>0</v>
      </c>
      <c r="AW218" s="19">
        <f>VLOOKUP($A:$A,'[3]данные ру ТС'!$A:$CZ,48,0)</f>
        <v>0</v>
      </c>
      <c r="AX218" s="19">
        <f>VLOOKUP($A:$A,'[3]данные ру ТС'!$A:$CZ,49,0)</f>
        <v>0</v>
      </c>
      <c r="AY218" s="19">
        <f>VLOOKUP($A:$A,'[3]данные ру ТС'!$A:$CZ,54,0)</f>
        <v>0</v>
      </c>
      <c r="AZ218" s="19">
        <f>VLOOKUP($A:$A,'[3]данные ру ТС'!$A:$CZ,59,0)</f>
        <v>0</v>
      </c>
      <c r="BA218" s="19">
        <f>VLOOKUP($A:$A,'[3]данные ру ТС'!$A:$CZ,64,0)</f>
        <v>0</v>
      </c>
      <c r="BB218" s="19">
        <f>VLOOKUP($A:$A,'[3]данные ру ТС'!$A:$CZ,65,0)</f>
        <v>0</v>
      </c>
      <c r="BC218" s="19">
        <f>VLOOKUP($A:$A,'[3]данные ру ТС'!$A:$CZ,78,0)</f>
        <v>0</v>
      </c>
      <c r="BD218" s="19">
        <f>VLOOKUP($A:$A,'[3]данные ру ТС'!$A:$CZ,83,0)</f>
        <v>0</v>
      </c>
      <c r="BE218" s="19">
        <f>VLOOKUP($A:$A,'[3]данные ру ТС'!$A:$CZ,88,0)</f>
        <v>0</v>
      </c>
      <c r="BF218" s="19">
        <f>VLOOKUP($A:$A,'[3]данные ру ТС'!$A:$CZ,89,0)</f>
        <v>0</v>
      </c>
      <c r="BG218" s="19">
        <f>VLOOKUP($A:$A,'[3]данные ру ТС'!$A:$FD,126,0)</f>
        <v>0</v>
      </c>
      <c r="BH218" s="19">
        <f>VLOOKUP($A:$A,'[3]данные ру ТС'!$A:$FD,127,0)</f>
        <v>0</v>
      </c>
      <c r="BI218" s="19">
        <f>VLOOKUP($A:$A,'[3]данные ру ТС'!$A:$FD,128,0)</f>
        <v>0</v>
      </c>
      <c r="BJ218" s="19">
        <f>VLOOKUP($A:$A,'[3]данные ру ТС'!$A:$FD,129,0)</f>
        <v>0</v>
      </c>
      <c r="BK218" s="19">
        <f>VLOOKUP($A:$A,'[3]данные ру ТС'!$A:$FD,142,0)</f>
        <v>0</v>
      </c>
      <c r="BL218" s="19">
        <f>VLOOKUP($A:$A,'[3]данные ру ТС'!$A:$FD,155,0)</f>
        <v>0</v>
      </c>
      <c r="BM218" s="19">
        <f>VLOOKUP($A:$A,'[3]данные ру ТС'!$A:$FW,168,0)</f>
        <v>0</v>
      </c>
      <c r="BN218" s="19">
        <f>Таблица2[[#This Row],[ЛТС 2022 (факт)]]+Таблица2[[#This Row],[ПТС 2022 (факт)]]+Таблица2[[#This Row],[ГТС 2022 (факт)]]</f>
        <v>0</v>
      </c>
      <c r="BO218" s="20">
        <f>VLOOKUP($A:$A,'[3]данные ру ФЛ'!$A:$DL,27,0)</f>
        <v>63</v>
      </c>
      <c r="BP218" s="20">
        <f>VLOOKUP($A:$A,'[3]данные ру ФЛ'!$A:$DL,40,0)</f>
        <v>0</v>
      </c>
      <c r="BQ218" s="20">
        <f>VLOOKUP($A:$A,'[3]данные ру ФЛ'!$A:$DL,53,0)</f>
        <v>0</v>
      </c>
      <c r="BR218" s="20">
        <f>VLOOKUP($A:$A,'[3]данные ру ФЛ'!$A:$DL,74,0)</f>
        <v>0</v>
      </c>
      <c r="BS218" s="20">
        <f>VLOOKUP($A:$A,'[3]данные ру ФЛ'!$A:$DL,95,0)</f>
        <v>0</v>
      </c>
      <c r="BT218" s="20">
        <f>VLOOKUP($A:$A,'[3]данные ру ФЛ'!$A:$DL,116,0)</f>
        <v>0</v>
      </c>
      <c r="BU218" s="21">
        <f>VLOOKUP($A:$A,'[3]данные ру Грузы'!$A:$CR,31,0)</f>
        <v>0</v>
      </c>
      <c r="BV218" s="21">
        <f>VLOOKUP($A:$A,'[3]данные ру Грузы'!$A:$CR,44,0)</f>
        <v>0</v>
      </c>
      <c r="BW218" s="21">
        <f>VLOOKUP($A:$A,'[3]данные ру Грузы'!$A:$CR,57,0)</f>
        <v>0</v>
      </c>
      <c r="BX218" s="21">
        <f>VLOOKUP($A:$A,'[3]данные ру Грузы'!$A:$CR,70,0)</f>
        <v>0</v>
      </c>
      <c r="BY218" s="21">
        <f>VLOOKUP($A:$A,'[3]данные ру Грузы'!$A:$CR,83,0)</f>
        <v>0</v>
      </c>
      <c r="BZ218" s="21">
        <f>VLOOKUP($A:$A,'[3]данные ру Грузы'!$A:$CR,96,0)</f>
        <v>0</v>
      </c>
      <c r="CA218" s="22" t="str">
        <f>VLOOKUP(A:A,[2]Данные_УА!$A:$BO,60,0)</f>
        <v>да</v>
      </c>
      <c r="CB218" s="23" t="str">
        <f>VLOOKUP(A:A,[2]Данные_УА!$A:$BO,61,0)</f>
        <v>да</v>
      </c>
      <c r="CC218" s="23" t="str">
        <f>VLOOKUP(A:A,[2]Данные_УА!$A:$BO,62,0)</f>
        <v>да</v>
      </c>
      <c r="CD218" s="23" t="str">
        <f>VLOOKUP(A:A,[2]Данные_УА!$A:$BO,63,0)</f>
        <v>да</v>
      </c>
      <c r="CE218" s="23" t="str">
        <f>VLOOKUP(A:A,[2]Данные_УА!$A:$BO,64,0)</f>
        <v>да</v>
      </c>
      <c r="CF218" s="23" t="str">
        <f>VLOOKUP(A:A,[2]Данные_УА!$A:$BO,65,0)</f>
        <v>да</v>
      </c>
    </row>
    <row r="219" spans="1:84" s="12" customFormat="1" ht="11.25" x14ac:dyDescent="0.2">
      <c r="A219" s="12" t="s">
        <v>183</v>
      </c>
      <c r="B219" s="12" t="str">
        <f>VLOOKUP(A:A,[1]Перечень_ПП!$A:$X,3,0)</f>
        <v>Новосибирский</v>
      </c>
      <c r="C219" s="13" t="str">
        <f>VLOOKUP(A:A,[1]Перечень_ПП!$A:$X,4,0)</f>
        <v>ВПП</v>
      </c>
      <c r="D219" s="13" t="str">
        <f>VLOOKUP(A:A,[1]Перечень_ПП!$A:$X,5,0)</f>
        <v>ВПП</v>
      </c>
      <c r="E219" s="12" t="str">
        <f>VLOOKUP(A:A,[1]Перечень_ПП!$A:$X,6,0)</f>
        <v>Новокузнецк (Спиченково)</v>
      </c>
      <c r="F219" s="12" t="str">
        <f>VLOOKUP(A:A,[1]Перечень_ПП!$A:$X,23,0)</f>
        <v>установлен</v>
      </c>
      <c r="G219" s="13" t="str">
        <f>VLOOKUP(A:A,[1]Перечень_ПП!$A:$X,21,0)</f>
        <v>да</v>
      </c>
      <c r="H219" s="13" t="s">
        <v>524</v>
      </c>
      <c r="I219" s="14" t="str">
        <f>VLOOKUP(A:A,[1]Перечень_ПП!$A:$X,22,0)</f>
        <v>функционирует</v>
      </c>
      <c r="J219" s="15" t="str">
        <f>VLOOKUP(A:A,[2]Данные_УА!$A:$BF,24,0)</f>
        <v>круглосуточно</v>
      </c>
      <c r="K219" s="13" t="str">
        <f>VLOOKUP(A:A,[1]Перечень_ПП!$A:$X,7,0)</f>
        <v>воздушный</v>
      </c>
      <c r="L219" s="13" t="str">
        <f>VLOOKUP(A:A,[1]Перечень_ПП!$A:$X,8,0)</f>
        <v>не определен</v>
      </c>
      <c r="M219" s="13" t="str">
        <f>VLOOKUP(A:A,[1]Перечень_ПП!$A:$X,9,0)</f>
        <v>пассажирский</v>
      </c>
      <c r="N219" s="13" t="str">
        <f>VLOOKUP(A:A,[1]Перечень_ПП!$A:$X,10,0)</f>
        <v>работающий на нерегулярной основе</v>
      </c>
      <c r="O219" s="13" t="str">
        <f>VLOOKUP(A:A,[1]Перечень_ПП!$A:$X,11,0)</f>
        <v>многосторонний</v>
      </c>
      <c r="P219" s="13" t="str">
        <f>VLOOKUP(A:A,[1]Перечень_ПП!$A:$X,12,0)</f>
        <v>не определен</v>
      </c>
      <c r="Q219" s="13" t="str">
        <f>VLOOKUP(A:A,[1]Перечень_ПП!$A:$X,13,0)</f>
        <v>нет</v>
      </c>
      <c r="R219" s="13" t="str">
        <f>VLOOKUP(A:A,[1]Перечень_ПП!$A:$X,14,0)</f>
        <v>нет</v>
      </c>
      <c r="S219" s="13" t="str">
        <f>VLOOKUP(A:A,[1]Перечень_ПП!$A:$X,15,0)</f>
        <v>нет</v>
      </c>
      <c r="T219" s="13" t="str">
        <f>VLOOKUP(A:A,[1]Перечень_ПП!$A:$X,16,0)</f>
        <v>не применимо</v>
      </c>
      <c r="U219" s="12" t="str">
        <f>VLOOKUP(A:A,[1]Перечень_ПП!$A:$X,17,0)</f>
        <v>не применимо</v>
      </c>
      <c r="V219" s="13" t="str">
        <f>VLOOKUP(A:A,[1]Перечень_ПП!$A:$X,18,0)</f>
        <v>СФО</v>
      </c>
      <c r="W219" s="12" t="str">
        <f>VLOOKUP(A:A,[1]Перечень_ПП!$A:$X,19,0)</f>
        <v>Кемеровская область</v>
      </c>
      <c r="X219" s="14" t="str">
        <f>VLOOKUP(A:A,[1]Перечень_ПП!$A:$X,20,0)</f>
        <v>653009, Кемеровская обл., г. Прокопьевск, аэропорт</v>
      </c>
      <c r="Y219" s="14">
        <f>VLOOKUP(A:A,[2]ДОРОГИ!$A:$BX,24,0)</f>
        <v>0</v>
      </c>
      <c r="Z219" s="14">
        <f>VLOOKUP(A:A,[2]ДОРОГИ!$A:$BX,25,0)</f>
        <v>0</v>
      </c>
      <c r="AA219" s="16" t="str">
        <f>VLOOKUP($A:$A,'[3]данные ру Грузы'!$A:$CC,10,0)</f>
        <v>Группа С</v>
      </c>
      <c r="AB219" s="16">
        <f>VLOOKUP($A:$A,'[3]данные ру Грузы'!$A:$CC,11,0)</f>
        <v>229</v>
      </c>
      <c r="AC219" s="16" t="str">
        <f>VLOOKUP($A:$A,'[3]данные ру Грузы'!$A:$CC,13,0)</f>
        <v>Не является признаком отнесения к МТК</v>
      </c>
      <c r="AD219" s="16" t="str">
        <f>VLOOKUP($A:$A,'[3]данные ру Грузы'!$A:$CC,12,0)</f>
        <v>Не является признаком отнесения к МТК</v>
      </c>
      <c r="AE219" s="16">
        <f>VLOOKUP(A:A,[2]Данные_УА!$A:$BF,37,0)</f>
        <v>0</v>
      </c>
      <c r="AF219" s="16">
        <f>VLOOKUP(A:A,[2]Данные_УА!$A:$BF,41,0)</f>
        <v>0</v>
      </c>
      <c r="AG219" s="16">
        <f>VLOOKUP(A:A,[2]Данные_УА!$A:$BF,45,0)</f>
        <v>0</v>
      </c>
      <c r="AH219" s="16">
        <f>VLOOKUP(A:A,[2]Данные_УА!$A:$BF,49,0)</f>
        <v>0</v>
      </c>
      <c r="AI219" s="16">
        <f>VLOOKUP(A:A,[2]Данные_УА!$A:$BF,53,0)</f>
        <v>1680</v>
      </c>
      <c r="AJ219" s="16">
        <f>VLOOKUP(A:A,[2]Данные_УА!$A:$BF,57,0)</f>
        <v>0</v>
      </c>
      <c r="AK219" s="17">
        <f>VLOOKUP(A:A,[2]Данные_УА!$A:$BF,38,0)</f>
        <v>0</v>
      </c>
      <c r="AL219" s="17">
        <f>VLOOKUP(A:A,[2]Данные_УА!$A:$BF,42,0)</f>
        <v>0</v>
      </c>
      <c r="AM219" s="17">
        <f>VLOOKUP(A:A,[2]Данные_УА!$A:$BF,46,0)</f>
        <v>0</v>
      </c>
      <c r="AN219" s="17">
        <f>VLOOKUP(A:A,[2]Данные_УА!$A:$BF,50,0)</f>
        <v>0</v>
      </c>
      <c r="AO219" s="17">
        <f>VLOOKUP(A:A,[2]Данные_УА!$A:$BF,54,0)</f>
        <v>0</v>
      </c>
      <c r="AP219" s="18">
        <f>VLOOKUP(A:A,[2]Данные_УА!$A:$BF,58,0)</f>
        <v>0</v>
      </c>
      <c r="AQ219" s="19">
        <f>VLOOKUP($A:$A,'[3]данные ру ТС'!$A:$CZ,22,0)</f>
        <v>21</v>
      </c>
      <c r="AR219" s="19">
        <f>VLOOKUP($A:$A,'[3]данные ру ТС'!$A:$CZ,27,0)</f>
        <v>187</v>
      </c>
      <c r="AS219" s="19">
        <f>VLOOKUP($A:$A,'[3]данные ру ТС'!$A:$CZ,32,0)</f>
        <v>0</v>
      </c>
      <c r="AT219" s="19">
        <f>VLOOKUP($A:$A,'[3]данные ру ТС'!$A:$CZ,33,0)</f>
        <v>208</v>
      </c>
      <c r="AU219" s="19">
        <f>VLOOKUP($A:$A,'[3]данные ру ТС'!$A:$CZ,38,0)</f>
        <v>6</v>
      </c>
      <c r="AV219" s="19">
        <f>VLOOKUP($A:$A,'[3]данные ру ТС'!$A:$CZ,43,0)</f>
        <v>276</v>
      </c>
      <c r="AW219" s="19">
        <f>VLOOKUP($A:$A,'[3]данные ру ТС'!$A:$CZ,48,0)</f>
        <v>0</v>
      </c>
      <c r="AX219" s="19">
        <f>VLOOKUP($A:$A,'[3]данные ру ТС'!$A:$CZ,49,0)</f>
        <v>282</v>
      </c>
      <c r="AY219" s="19">
        <f>VLOOKUP($A:$A,'[3]данные ру ТС'!$A:$CZ,54,0)</f>
        <v>0</v>
      </c>
      <c r="AZ219" s="19">
        <f>VLOOKUP($A:$A,'[3]данные ру ТС'!$A:$CZ,59,0)</f>
        <v>242</v>
      </c>
      <c r="BA219" s="19">
        <f>VLOOKUP($A:$A,'[3]данные ру ТС'!$A:$CZ,64,0)</f>
        <v>0</v>
      </c>
      <c r="BB219" s="19">
        <f>VLOOKUP($A:$A,'[3]данные ру ТС'!$A:$CZ,65,0)</f>
        <v>242</v>
      </c>
      <c r="BC219" s="19">
        <f>VLOOKUP($A:$A,'[3]данные ру ТС'!$A:$CZ,78,0)</f>
        <v>0</v>
      </c>
      <c r="BD219" s="19">
        <f>VLOOKUP($A:$A,'[3]данные ру ТС'!$A:$CZ,83,0)</f>
        <v>77</v>
      </c>
      <c r="BE219" s="19">
        <f>VLOOKUP($A:$A,'[3]данные ру ТС'!$A:$CZ,88,0)</f>
        <v>0</v>
      </c>
      <c r="BF219" s="19">
        <f>VLOOKUP($A:$A,'[3]данные ру ТС'!$A:$CZ,89,0)</f>
        <v>77</v>
      </c>
      <c r="BG219" s="19">
        <f>VLOOKUP($A:$A,'[3]данные ру ТС'!$A:$FD,126,0)</f>
        <v>0</v>
      </c>
      <c r="BH219" s="19">
        <f>VLOOKUP($A:$A,'[3]данные ру ТС'!$A:$FD,127,0)</f>
        <v>102</v>
      </c>
      <c r="BI219" s="19">
        <f>VLOOKUP($A:$A,'[3]данные ру ТС'!$A:$FD,128,0)</f>
        <v>0</v>
      </c>
      <c r="BJ219" s="19">
        <f>VLOOKUP($A:$A,'[3]данные ру ТС'!$A:$FD,129,0)</f>
        <v>102</v>
      </c>
      <c r="BK219" s="19">
        <f>VLOOKUP($A:$A,'[3]данные ру ТС'!$A:$FD,142,0)</f>
        <v>1</v>
      </c>
      <c r="BL219" s="19">
        <f>VLOOKUP($A:$A,'[3]данные ру ТС'!$A:$FD,155,0)</f>
        <v>75</v>
      </c>
      <c r="BM219" s="19">
        <f>VLOOKUP($A:$A,'[3]данные ру ТС'!$A:$FW,168,0)</f>
        <v>0</v>
      </c>
      <c r="BN219" s="19">
        <f>Таблица2[[#This Row],[ЛТС 2022 (факт)]]+Таблица2[[#This Row],[ПТС 2022 (факт)]]+Таблица2[[#This Row],[ГТС 2022 (факт)]]</f>
        <v>76</v>
      </c>
      <c r="BO219" s="20">
        <f>VLOOKUP($A:$A,'[3]данные ру ФЛ'!$A:$DL,27,0)</f>
        <v>42590</v>
      </c>
      <c r="BP219" s="20">
        <f>VLOOKUP($A:$A,'[3]данные ру ФЛ'!$A:$DL,40,0)</f>
        <v>56715</v>
      </c>
      <c r="BQ219" s="20">
        <f>VLOOKUP($A:$A,'[3]данные ру ФЛ'!$A:$DL,53,0)</f>
        <v>50679</v>
      </c>
      <c r="BR219" s="20">
        <f>VLOOKUP($A:$A,'[3]данные ру ФЛ'!$A:$DL,74,0)</f>
        <v>12925</v>
      </c>
      <c r="BS219" s="20">
        <f>VLOOKUP($A:$A,'[3]данные ру ФЛ'!$A:$DL,95,0)</f>
        <v>8583</v>
      </c>
      <c r="BT219" s="20">
        <f>VLOOKUP($A:$A,'[3]данные ру ФЛ'!$A:$DL,116,0)</f>
        <v>3236</v>
      </c>
      <c r="BU219" s="21">
        <f>VLOOKUP($A:$A,'[3]данные ру Грузы'!$A:$CR,31,0)</f>
        <v>0</v>
      </c>
      <c r="BV219" s="21">
        <f>VLOOKUP($A:$A,'[3]данные ру Грузы'!$A:$CR,44,0)</f>
        <v>0</v>
      </c>
      <c r="BW219" s="21">
        <f>VLOOKUP($A:$A,'[3]данные ру Грузы'!$A:$CR,57,0)</f>
        <v>0</v>
      </c>
      <c r="BX219" s="21">
        <f>VLOOKUP($A:$A,'[3]данные ру Грузы'!$A:$CR,70,0)</f>
        <v>0</v>
      </c>
      <c r="BY219" s="21">
        <f>VLOOKUP($A:$A,'[3]данные ру Грузы'!$A:$CR,83,0)</f>
        <v>0</v>
      </c>
      <c r="BZ219" s="21">
        <f>VLOOKUP($A:$A,'[3]данные ру Грузы'!$A:$CR,96,0)</f>
        <v>0</v>
      </c>
      <c r="CA219" s="22" t="str">
        <f>VLOOKUP(A:A,[2]Данные_УА!$A:$BO,60,0)</f>
        <v>да</v>
      </c>
      <c r="CB219" s="23" t="str">
        <f>VLOOKUP(A:A,[2]Данные_УА!$A:$BO,61,0)</f>
        <v>да</v>
      </c>
      <c r="CC219" s="23" t="str">
        <f>VLOOKUP(A:A,[2]Данные_УА!$A:$BO,62,0)</f>
        <v>да</v>
      </c>
      <c r="CD219" s="23" t="str">
        <f>VLOOKUP(A:A,[2]Данные_УА!$A:$BO,63,0)</f>
        <v>да</v>
      </c>
      <c r="CE219" s="23" t="str">
        <f>VLOOKUP(A:A,[2]Данные_УА!$A:$BO,64,0)</f>
        <v>да</v>
      </c>
      <c r="CF219" s="23" t="str">
        <f>VLOOKUP(A:A,[2]Данные_УА!$A:$BO,65,0)</f>
        <v>нет</v>
      </c>
    </row>
    <row r="220" spans="1:84" s="12" customFormat="1" ht="11.25" x14ac:dyDescent="0.2">
      <c r="A220" s="12" t="s">
        <v>269</v>
      </c>
      <c r="B220" s="12" t="str">
        <f>VLOOKUP(A:A,[1]Перечень_ПП!$A:$X,3,0)</f>
        <v>Сочинский</v>
      </c>
      <c r="C220" s="13" t="str">
        <f>VLOOKUP(A:A,[1]Перечень_ПП!$A:$X,4,0)</f>
        <v>МПП</v>
      </c>
      <c r="D220" s="13" t="str">
        <f>VLOOKUP(A:A,[1]Перечень_ПП!$A:$X,5,0)</f>
        <v>МПП</v>
      </c>
      <c r="E220" s="12" t="str">
        <f>VLOOKUP(A:A,[1]Перечень_ПП!$A:$X,6,0)</f>
        <v>Новороссийск</v>
      </c>
      <c r="F220" s="12" t="str">
        <f>VLOOKUP(A:A,[1]Перечень_ПП!$A:$X,23,0)</f>
        <v>установлен</v>
      </c>
      <c r="G220" s="13" t="str">
        <f>VLOOKUP(A:A,[1]Перечень_ПП!$A:$X,21,0)</f>
        <v>да</v>
      </c>
      <c r="H220" s="13" t="s">
        <v>524</v>
      </c>
      <c r="I220" s="14" t="str">
        <f>VLOOKUP(A:A,[1]Перечень_ПП!$A:$X,22,0)</f>
        <v>функционирует</v>
      </c>
      <c r="J220" s="15" t="str">
        <f>VLOOKUP(A:A,[2]Данные_УА!$A:$BF,24,0)</f>
        <v>круглосуточно</v>
      </c>
      <c r="K220" s="13" t="str">
        <f>VLOOKUP(A:A,[1]Перечень_ПП!$A:$X,7,0)</f>
        <v>морской</v>
      </c>
      <c r="L220" s="13" t="str">
        <f>VLOOKUP(A:A,[1]Перечень_ПП!$A:$X,8,0)</f>
        <v>не определен</v>
      </c>
      <c r="M220" s="13" t="str">
        <f>VLOOKUP(A:A,[1]Перечень_ПП!$A:$X,9,0)</f>
        <v>грузо-пассажирский</v>
      </c>
      <c r="N220" s="13" t="str">
        <f>VLOOKUP(A:A,[1]Перечень_ПП!$A:$X,10,0)</f>
        <v>постоянный</v>
      </c>
      <c r="O220" s="13" t="str">
        <f>VLOOKUP(A:A,[1]Перечень_ПП!$A:$X,11,0)</f>
        <v>многосторонний</v>
      </c>
      <c r="P220" s="13" t="str">
        <f>VLOOKUP(A:A,[1]Перечень_ПП!$A:$X,12,0)</f>
        <v>не определен</v>
      </c>
      <c r="Q220" s="13" t="str">
        <f>VLOOKUP(A:A,[1]Перечень_ПП!$A:$X,13,0)</f>
        <v>да</v>
      </c>
      <c r="R220" s="13" t="str">
        <f>VLOOKUP(A:A,[1]Перечень_ПП!$A:$X,14,0)</f>
        <v>да</v>
      </c>
      <c r="S220" s="13" t="str">
        <f>VLOOKUP(A:A,[1]Перечень_ПП!$A:$X,15,0)</f>
        <v>да</v>
      </c>
      <c r="T220" s="13" t="str">
        <f>VLOOKUP(A:A,[1]Перечень_ПП!$A:$X,16,0)</f>
        <v>не применимо</v>
      </c>
      <c r="U220" s="12" t="str">
        <f>VLOOKUP(A:A,[1]Перечень_ПП!$A:$X,17,0)</f>
        <v>не применимо</v>
      </c>
      <c r="V220" s="13" t="str">
        <f>VLOOKUP(A:A,[1]Перечень_ПП!$A:$X,18,0)</f>
        <v>ЮФО</v>
      </c>
      <c r="W220" s="12" t="str">
        <f>VLOOKUP(A:A,[1]Перечень_ПП!$A:$X,19,0)</f>
        <v>Краснодарский край</v>
      </c>
      <c r="X220" s="14" t="str">
        <f>VLOOKUP(A:A,[1]Перечень_ПП!$A:$X,20,0)</f>
        <v>Краснодарский край, г. Новороссийск</v>
      </c>
      <c r="Y220" s="14">
        <f>VLOOKUP(A:A,[2]ДОРОГИ!$A:$BX,24,0)</f>
        <v>0</v>
      </c>
      <c r="Z220" s="14">
        <f>VLOOKUP(A:A,[2]ДОРОГИ!$A:$BX,25,0)</f>
        <v>0</v>
      </c>
      <c r="AA220" s="16" t="str">
        <f>VLOOKUP($A:$A,'[3]данные ру Грузы'!$A:$CC,10,0)</f>
        <v>Группа А</v>
      </c>
      <c r="AB220" s="16">
        <f>VLOOKUP($A:$A,'[3]данные ру Грузы'!$A:$CC,11,0)</f>
        <v>134</v>
      </c>
      <c r="AC220" s="16" t="str">
        <f>VLOOKUP($A:$A,'[3]данные ру Грузы'!$A:$CC,13,0)</f>
        <v>Морской</v>
      </c>
      <c r="AD220" s="16" t="str">
        <f>VLOOKUP($A:$A,'[3]данные ру Грузы'!$A:$CC,12,0)</f>
        <v>АЧБ</v>
      </c>
      <c r="AE220" s="16">
        <f>VLOOKUP(A:A,[2]Данные_УА!$A:$BF,37,0)</f>
        <v>17</v>
      </c>
      <c r="AF220" s="16">
        <f>VLOOKUP(A:A,[2]Данные_УА!$A:$BF,41,0)</f>
        <v>0</v>
      </c>
      <c r="AG220" s="16">
        <f>VLOOKUP(A:A,[2]Данные_УА!$A:$BF,45,0)</f>
        <v>0</v>
      </c>
      <c r="AH220" s="16">
        <f>VLOOKUP(A:A,[2]Данные_УА!$A:$BF,49,0)</f>
        <v>17</v>
      </c>
      <c r="AI220" s="16">
        <f>VLOOKUP(A:A,[2]Данные_УА!$A:$BF,53,0)</f>
        <v>2706.8493150684931</v>
      </c>
      <c r="AJ220" s="16">
        <f>VLOOKUP(A:A,[2]Данные_УА!$A:$BF,57,0)</f>
        <v>463.70832876712331</v>
      </c>
      <c r="AK220" s="17">
        <f>VLOOKUP(A:A,[2]Данные_УА!$A:$BF,38,0)</f>
        <v>6205</v>
      </c>
      <c r="AL220" s="17">
        <f>VLOOKUP(A:A,[2]Данные_УА!$A:$BF,42,0)</f>
        <v>0</v>
      </c>
      <c r="AM220" s="17">
        <f>VLOOKUP(A:A,[2]Данные_УА!$A:$BF,46,0)</f>
        <v>0</v>
      </c>
      <c r="AN220" s="17">
        <f>VLOOKUP(A:A,[2]Данные_УА!$A:$BF,50,0)</f>
        <v>6205</v>
      </c>
      <c r="AO220" s="17">
        <f>VLOOKUP(A:A,[2]Данные_УА!$A:$BF,54,0)</f>
        <v>988000</v>
      </c>
      <c r="AP220" s="18">
        <f>VLOOKUP(A:A,[2]Данные_УА!$A:$BF,58,0)</f>
        <v>169253.54</v>
      </c>
      <c r="AQ220" s="19">
        <f>VLOOKUP($A:$A,'[3]данные ру ТС'!$A:$CZ,22,0)</f>
        <v>8795</v>
      </c>
      <c r="AR220" s="19">
        <f>VLOOKUP($A:$A,'[3]данные ру ТС'!$A:$CZ,27,0)</f>
        <v>2</v>
      </c>
      <c r="AS220" s="19">
        <f>VLOOKUP($A:$A,'[3]данные ру ТС'!$A:$CZ,32,0)</f>
        <v>0</v>
      </c>
      <c r="AT220" s="19">
        <f>VLOOKUP($A:$A,'[3]данные ру ТС'!$A:$CZ,33,0)</f>
        <v>8797</v>
      </c>
      <c r="AU220" s="19">
        <f>VLOOKUP($A:$A,'[3]данные ру ТС'!$A:$CZ,38,0)</f>
        <v>7928</v>
      </c>
      <c r="AV220" s="19">
        <f>VLOOKUP($A:$A,'[3]данные ру ТС'!$A:$CZ,43,0)</f>
        <v>3</v>
      </c>
      <c r="AW220" s="19">
        <f>VLOOKUP($A:$A,'[3]данные ру ТС'!$A:$CZ,48,0)</f>
        <v>0</v>
      </c>
      <c r="AX220" s="19">
        <f>VLOOKUP($A:$A,'[3]данные ру ТС'!$A:$CZ,49,0)</f>
        <v>7931</v>
      </c>
      <c r="AY220" s="19">
        <f>VLOOKUP($A:$A,'[3]данные ру ТС'!$A:$CZ,54,0)</f>
        <v>7618</v>
      </c>
      <c r="AZ220" s="19">
        <f>VLOOKUP($A:$A,'[3]данные ру ТС'!$A:$CZ,59,0)</f>
        <v>60</v>
      </c>
      <c r="BA220" s="19">
        <f>VLOOKUP($A:$A,'[3]данные ру ТС'!$A:$CZ,64,0)</f>
        <v>0</v>
      </c>
      <c r="BB220" s="19">
        <f>VLOOKUP($A:$A,'[3]данные ру ТС'!$A:$CZ,65,0)</f>
        <v>7678</v>
      </c>
      <c r="BC220" s="19">
        <f>VLOOKUP($A:$A,'[3]данные ру ТС'!$A:$CZ,78,0)</f>
        <v>7284</v>
      </c>
      <c r="BD220" s="19">
        <f>VLOOKUP($A:$A,'[3]данные ру ТС'!$A:$CZ,83,0)</f>
        <v>22</v>
      </c>
      <c r="BE220" s="19">
        <f>VLOOKUP($A:$A,'[3]данные ру ТС'!$A:$CZ,88,0)</f>
        <v>0</v>
      </c>
      <c r="BF220" s="19">
        <f>VLOOKUP($A:$A,'[3]данные ру ТС'!$A:$CZ,89,0)</f>
        <v>7306</v>
      </c>
      <c r="BG220" s="19">
        <f>VLOOKUP($A:$A,'[3]данные ру ТС'!$A:$FD,126,0)</f>
        <v>7483</v>
      </c>
      <c r="BH220" s="19">
        <f>VLOOKUP($A:$A,'[3]данные ру ТС'!$A:$FD,127,0)</f>
        <v>49</v>
      </c>
      <c r="BI220" s="19">
        <f>VLOOKUP($A:$A,'[3]данные ру ТС'!$A:$FD,128,0)</f>
        <v>0</v>
      </c>
      <c r="BJ220" s="19">
        <f>VLOOKUP($A:$A,'[3]данные ру ТС'!$A:$FD,129,0)</f>
        <v>7532</v>
      </c>
      <c r="BK220" s="19">
        <f>VLOOKUP($A:$A,'[3]данные ру ТС'!$A:$FD,142,0)</f>
        <v>8414</v>
      </c>
      <c r="BL220" s="19">
        <f>VLOOKUP($A:$A,'[3]данные ру ТС'!$A:$FD,155,0)</f>
        <v>84</v>
      </c>
      <c r="BM220" s="19">
        <f>VLOOKUP($A:$A,'[3]данные ру ТС'!$A:$FW,168,0)</f>
        <v>0</v>
      </c>
      <c r="BN220" s="19">
        <f>Таблица2[[#This Row],[ЛТС 2022 (факт)]]+Таблица2[[#This Row],[ПТС 2022 (факт)]]+Таблица2[[#This Row],[ГТС 2022 (факт)]]</f>
        <v>8498</v>
      </c>
      <c r="BO220" s="20">
        <f>VLOOKUP($A:$A,'[3]данные ру ФЛ'!$A:$DL,27,0)</f>
        <v>148665</v>
      </c>
      <c r="BP220" s="20">
        <f>VLOOKUP($A:$A,'[3]данные ру ФЛ'!$A:$DL,40,0)</f>
        <v>149738</v>
      </c>
      <c r="BQ220" s="20">
        <f>VLOOKUP($A:$A,'[3]данные ру ФЛ'!$A:$DL,53,0)</f>
        <v>143800</v>
      </c>
      <c r="BR220" s="20">
        <f>VLOOKUP($A:$A,'[3]данные ру ФЛ'!$A:$DL,74,0)</f>
        <v>130092</v>
      </c>
      <c r="BS220" s="20">
        <f>VLOOKUP($A:$A,'[3]данные ру ФЛ'!$A:$DL,95,0)</f>
        <v>136629</v>
      </c>
      <c r="BT220" s="20">
        <f>VLOOKUP($A:$A,'[3]данные ру ФЛ'!$A:$DL,116,0)</f>
        <v>148693</v>
      </c>
      <c r="BU220" s="21">
        <f>VLOOKUP($A:$A,'[3]данные ру Грузы'!$A:$CR,31,0)</f>
        <v>157884380.28999999</v>
      </c>
      <c r="BV220" s="21">
        <f>VLOOKUP($A:$A,'[3]данные ру Грузы'!$A:$CR,44,0)</f>
        <v>155629603.38</v>
      </c>
      <c r="BW220" s="21">
        <f>VLOOKUP($A:$A,'[3]данные ру Грузы'!$A:$CR,57,0)</f>
        <v>154699211.60699999</v>
      </c>
      <c r="BX220" s="21">
        <f>VLOOKUP($A:$A,'[3]данные ру Грузы'!$A:$CR,70,0)</f>
        <v>176047369.32300001</v>
      </c>
      <c r="BY220" s="21">
        <f>VLOOKUP($A:$A,'[3]данные ру Грузы'!$A:$CR,83,0)</f>
        <v>144450561.99270001</v>
      </c>
      <c r="BZ220" s="21">
        <f>VLOOKUP($A:$A,'[3]данные ру Грузы'!$A:$CR,96,0)</f>
        <v>119440021.96790001</v>
      </c>
      <c r="CA220" s="22" t="str">
        <f>VLOOKUP(A:A,[2]Данные_УА!$A:$BO,60,0)</f>
        <v>да</v>
      </c>
      <c r="CB220" s="23" t="str">
        <f>VLOOKUP(A:A,[2]Данные_УА!$A:$BO,61,0)</f>
        <v>да</v>
      </c>
      <c r="CC220" s="23" t="str">
        <f>VLOOKUP(A:A,[2]Данные_УА!$A:$BO,62,0)</f>
        <v>да</v>
      </c>
      <c r="CD220" s="23" t="str">
        <f>VLOOKUP(A:A,[2]Данные_УА!$A:$BO,63,0)</f>
        <v>да</v>
      </c>
      <c r="CE220" s="23" t="str">
        <f>VLOOKUP(A:A,[2]Данные_УА!$A:$BO,64,0)</f>
        <v>да</v>
      </c>
      <c r="CF220" s="23" t="str">
        <f>VLOOKUP(A:A,[2]Данные_УА!$A:$BO,65,0)</f>
        <v>нет</v>
      </c>
    </row>
    <row r="221" spans="1:84" s="12" customFormat="1" ht="11.25" x14ac:dyDescent="0.2">
      <c r="A221" s="12" t="s">
        <v>184</v>
      </c>
      <c r="B221" s="12" t="str">
        <f>VLOOKUP(A:A,[1]Перечень_ПП!$A:$X,3,0)</f>
        <v>Новосибирский</v>
      </c>
      <c r="C221" s="13" t="str">
        <f>VLOOKUP(A:A,[1]Перечень_ПП!$A:$X,4,0)</f>
        <v>ВПП</v>
      </c>
      <c r="D221" s="13" t="str">
        <f>VLOOKUP(A:A,[1]Перечень_ПП!$A:$X,5,0)</f>
        <v>ВПП</v>
      </c>
      <c r="E221" s="12" t="str">
        <f>VLOOKUP(A:A,[1]Перечень_ПП!$A:$X,6,0)</f>
        <v>Новосибирск (Толмачево)</v>
      </c>
      <c r="F221" s="12" t="str">
        <f>VLOOKUP(A:A,[1]Перечень_ПП!$A:$X,23,0)</f>
        <v>установлен</v>
      </c>
      <c r="G221" s="13" t="str">
        <f>VLOOKUP(A:A,[1]Перечень_ПП!$A:$X,21,0)</f>
        <v>да</v>
      </c>
      <c r="H221" s="13" t="s">
        <v>523</v>
      </c>
      <c r="I221" s="14" t="str">
        <f>VLOOKUP(A:A,[1]Перечень_ПП!$A:$X,22,0)</f>
        <v>функционирует</v>
      </c>
      <c r="J221" s="15" t="str">
        <f>VLOOKUP(A:A,[2]Данные_УА!$A:$BF,24,0)</f>
        <v>круглосуточно</v>
      </c>
      <c r="K221" s="13" t="str">
        <f>VLOOKUP(A:A,[1]Перечень_ПП!$A:$X,7,0)</f>
        <v>воздушный</v>
      </c>
      <c r="L221" s="13" t="str">
        <f>VLOOKUP(A:A,[1]Перечень_ПП!$A:$X,8,0)</f>
        <v>не определен</v>
      </c>
      <c r="M221" s="13" t="str">
        <f>VLOOKUP(A:A,[1]Перечень_ПП!$A:$X,9,0)</f>
        <v>грузо-пассажирский</v>
      </c>
      <c r="N221" s="13" t="str">
        <f>VLOOKUP(A:A,[1]Перечень_ПП!$A:$X,10,0)</f>
        <v>постоянный</v>
      </c>
      <c r="O221" s="13" t="str">
        <f>VLOOKUP(A:A,[1]Перечень_ПП!$A:$X,11,0)</f>
        <v>многосторонний</v>
      </c>
      <c r="P221" s="13" t="str">
        <f>VLOOKUP(A:A,[1]Перечень_ПП!$A:$X,12,0)</f>
        <v>не определен</v>
      </c>
      <c r="Q221" s="13" t="str">
        <f>VLOOKUP(A:A,[1]Перечень_ПП!$A:$X,13,0)</f>
        <v>да</v>
      </c>
      <c r="R221" s="13" t="str">
        <f>VLOOKUP(A:A,[1]Перечень_ПП!$A:$X,14,0)</f>
        <v>да</v>
      </c>
      <c r="S221" s="13" t="str">
        <f>VLOOKUP(A:A,[1]Перечень_ПП!$A:$X,15,0)</f>
        <v>да</v>
      </c>
      <c r="T221" s="13" t="str">
        <f>VLOOKUP(A:A,[1]Перечень_ПП!$A:$X,16,0)</f>
        <v>не применимо</v>
      </c>
      <c r="U221" s="12" t="str">
        <f>VLOOKUP(A:A,[1]Перечень_ПП!$A:$X,17,0)</f>
        <v>не применимо</v>
      </c>
      <c r="V221" s="13" t="str">
        <f>VLOOKUP(A:A,[1]Перечень_ПП!$A:$X,18,0)</f>
        <v>СФО</v>
      </c>
      <c r="W221" s="12" t="str">
        <f>VLOOKUP(A:A,[1]Перечень_ПП!$A:$X,19,0)</f>
        <v>Новосибирская область</v>
      </c>
      <c r="X221" s="14" t="str">
        <f>VLOOKUP(A:A,[1]Перечень_ПП!$A:$X,20,0)</f>
        <v>Новосибирская область, г.Обь-4, аэропорт Толмачево</v>
      </c>
      <c r="Y221" s="14">
        <f>VLOOKUP(A:A,[2]ДОРОГИ!$A:$BX,24,0)</f>
        <v>0</v>
      </c>
      <c r="Z221" s="14">
        <f>VLOOKUP(A:A,[2]ДОРОГИ!$A:$BX,25,0)</f>
        <v>0</v>
      </c>
      <c r="AA221" s="16" t="str">
        <f>VLOOKUP($A:$A,'[3]данные ру Грузы'!$A:$CC,10,0)</f>
        <v>Группа В</v>
      </c>
      <c r="AB221" s="16">
        <f>VLOOKUP($A:$A,'[3]данные ру Грузы'!$A:$CC,11,0)</f>
        <v>160</v>
      </c>
      <c r="AC221" s="16" t="str">
        <f>VLOOKUP($A:$A,'[3]данные ру Грузы'!$A:$CC,13,0)</f>
        <v>Не является признаком отнесения к МТК</v>
      </c>
      <c r="AD221" s="16" t="str">
        <f>VLOOKUP($A:$A,'[3]данные ру Грузы'!$A:$CC,12,0)</f>
        <v>Не является признаком отнесения к МТК</v>
      </c>
      <c r="AE221" s="16">
        <f>VLOOKUP(A:A,[2]Данные_УА!$A:$BF,37,0)</f>
        <v>0</v>
      </c>
      <c r="AF221" s="16">
        <f>VLOOKUP(A:A,[2]Данные_УА!$A:$BF,41,0)</f>
        <v>0</v>
      </c>
      <c r="AG221" s="16">
        <f>VLOOKUP(A:A,[2]Данные_УА!$A:$BF,45,0)</f>
        <v>0</v>
      </c>
      <c r="AH221" s="16">
        <f>VLOOKUP(A:A,[2]Данные_УА!$A:$BF,49,0)</f>
        <v>0</v>
      </c>
      <c r="AI221" s="16">
        <f>VLOOKUP(A:A,[2]Данные_УА!$A:$BF,53,0)</f>
        <v>31200</v>
      </c>
      <c r="AJ221" s="16">
        <f>VLOOKUP(A:A,[2]Данные_УА!$A:$BF,57,0)</f>
        <v>0</v>
      </c>
      <c r="AK221" s="17">
        <f>VLOOKUP(A:A,[2]Данные_УА!$A:$BF,38,0)</f>
        <v>0</v>
      </c>
      <c r="AL221" s="17">
        <f>VLOOKUP(A:A,[2]Данные_УА!$A:$BF,42,0)</f>
        <v>0</v>
      </c>
      <c r="AM221" s="17">
        <f>VLOOKUP(A:A,[2]Данные_УА!$A:$BF,46,0)</f>
        <v>0</v>
      </c>
      <c r="AN221" s="17">
        <f>VLOOKUP(A:A,[2]Данные_УА!$A:$BF,50,0)</f>
        <v>0</v>
      </c>
      <c r="AO221" s="17">
        <f>VLOOKUP(A:A,[2]Данные_УА!$A:$BF,54,0)</f>
        <v>11388000</v>
      </c>
      <c r="AP221" s="18">
        <f>VLOOKUP(A:A,[2]Данные_УА!$A:$BF,58,0)</f>
        <v>0</v>
      </c>
      <c r="AQ221" s="19">
        <f>VLOOKUP($A:$A,'[3]данные ру ТС'!$A:$CZ,22,0)</f>
        <v>3651</v>
      </c>
      <c r="AR221" s="19">
        <f>VLOOKUP($A:$A,'[3]данные ру ТС'!$A:$CZ,27,0)</f>
        <v>11261</v>
      </c>
      <c r="AS221" s="19">
        <f>VLOOKUP($A:$A,'[3]данные ру ТС'!$A:$CZ,32,0)</f>
        <v>0</v>
      </c>
      <c r="AT221" s="19">
        <f>VLOOKUP($A:$A,'[3]данные ру ТС'!$A:$CZ,33,0)</f>
        <v>14912</v>
      </c>
      <c r="AU221" s="19">
        <f>VLOOKUP($A:$A,'[3]данные ру ТС'!$A:$CZ,38,0)</f>
        <v>3785</v>
      </c>
      <c r="AV221" s="19">
        <f>VLOOKUP($A:$A,'[3]данные ру ТС'!$A:$CZ,43,0)</f>
        <v>12860</v>
      </c>
      <c r="AW221" s="19">
        <f>VLOOKUP($A:$A,'[3]данные ру ТС'!$A:$CZ,48,0)</f>
        <v>0</v>
      </c>
      <c r="AX221" s="19">
        <f>VLOOKUP($A:$A,'[3]данные ру ТС'!$A:$CZ,49,0)</f>
        <v>16645</v>
      </c>
      <c r="AY221" s="19">
        <f>VLOOKUP($A:$A,'[3]данные ру ТС'!$A:$CZ,54,0)</f>
        <v>3853</v>
      </c>
      <c r="AZ221" s="19">
        <f>VLOOKUP($A:$A,'[3]данные ру ТС'!$A:$CZ,59,0)</f>
        <v>13932</v>
      </c>
      <c r="BA221" s="19">
        <f>VLOOKUP($A:$A,'[3]данные ру ТС'!$A:$CZ,64,0)</f>
        <v>0</v>
      </c>
      <c r="BB221" s="19">
        <f>VLOOKUP($A:$A,'[3]данные ру ТС'!$A:$CZ,65,0)</f>
        <v>17785</v>
      </c>
      <c r="BC221" s="19">
        <f>VLOOKUP($A:$A,'[3]данные ру ТС'!$A:$CZ,78,0)</f>
        <v>9972</v>
      </c>
      <c r="BD221" s="19">
        <f>VLOOKUP($A:$A,'[3]данные ру ТС'!$A:$CZ,83,0)</f>
        <v>3352</v>
      </c>
      <c r="BE221" s="19">
        <f>VLOOKUP($A:$A,'[3]данные ру ТС'!$A:$CZ,88,0)</f>
        <v>0</v>
      </c>
      <c r="BF221" s="19">
        <f>VLOOKUP($A:$A,'[3]данные ру ТС'!$A:$CZ,89,0)</f>
        <v>13324</v>
      </c>
      <c r="BG221" s="19">
        <f>VLOOKUP($A:$A,'[3]данные ру ТС'!$A:$FD,126,0)</f>
        <v>10078</v>
      </c>
      <c r="BH221" s="19">
        <f>VLOOKUP($A:$A,'[3]данные ру ТС'!$A:$FD,127,0)</f>
        <v>4597</v>
      </c>
      <c r="BI221" s="19">
        <f>VLOOKUP($A:$A,'[3]данные ру ТС'!$A:$FD,128,0)</f>
        <v>0</v>
      </c>
      <c r="BJ221" s="19">
        <f>VLOOKUP($A:$A,'[3]данные ру ТС'!$A:$FD,129,0)</f>
        <v>14675</v>
      </c>
      <c r="BK221" s="19">
        <f>VLOOKUP($A:$A,'[3]данные ру ТС'!$A:$FD,142,0)</f>
        <v>2925</v>
      </c>
      <c r="BL221" s="19">
        <f>VLOOKUP($A:$A,'[3]данные ру ТС'!$A:$FD,155,0)</f>
        <v>6224</v>
      </c>
      <c r="BM221" s="19">
        <f>VLOOKUP($A:$A,'[3]данные ру ТС'!$A:$FW,168,0)</f>
        <v>0</v>
      </c>
      <c r="BN221" s="19">
        <f>Таблица2[[#This Row],[ЛТС 2022 (факт)]]+Таблица2[[#This Row],[ПТС 2022 (факт)]]+Таблица2[[#This Row],[ГТС 2022 (факт)]]</f>
        <v>9149</v>
      </c>
      <c r="BO221" s="20">
        <f>VLOOKUP($A:$A,'[3]данные ру ФЛ'!$A:$DL,27,0)</f>
        <v>1493154</v>
      </c>
      <c r="BP221" s="20">
        <f>VLOOKUP($A:$A,'[3]данные ру ФЛ'!$A:$DL,40,0)</f>
        <v>1699555</v>
      </c>
      <c r="BQ221" s="20">
        <f>VLOOKUP($A:$A,'[3]данные ру ФЛ'!$A:$DL,53,0)</f>
        <v>1919905</v>
      </c>
      <c r="BR221" s="20">
        <f>VLOOKUP($A:$A,'[3]данные ру ФЛ'!$A:$DL,74,0)</f>
        <v>605486</v>
      </c>
      <c r="BS221" s="20">
        <f>VLOOKUP($A:$A,'[3]данные ру ФЛ'!$A:$DL,95,0)</f>
        <v>797906</v>
      </c>
      <c r="BT221" s="20">
        <f>VLOOKUP($A:$A,'[3]данные ру ФЛ'!$A:$DL,116,0)</f>
        <v>947889</v>
      </c>
      <c r="BU221" s="21">
        <f>VLOOKUP($A:$A,'[3]данные ру Грузы'!$A:$CR,31,0)</f>
        <v>310488.02299999999</v>
      </c>
      <c r="BV221" s="21">
        <f>VLOOKUP($A:$A,'[3]данные ру Грузы'!$A:$CR,44,0)</f>
        <v>285529.65500000003</v>
      </c>
      <c r="BW221" s="21">
        <f>VLOOKUP($A:$A,'[3]данные ру Грузы'!$A:$CR,57,0)</f>
        <v>301012.01199999999</v>
      </c>
      <c r="BX221" s="21">
        <f>VLOOKUP($A:$A,'[3]данные ру Грузы'!$A:$CR,70,0)</f>
        <v>597679.92999999993</v>
      </c>
      <c r="BY221" s="21">
        <f>VLOOKUP($A:$A,'[3]данные ру Грузы'!$A:$CR,83,0)</f>
        <v>501727.94099999999</v>
      </c>
      <c r="BZ221" s="21">
        <f>VLOOKUP($A:$A,'[3]данные ру Грузы'!$A:$CR,96,0)</f>
        <v>103263.91200000001</v>
      </c>
      <c r="CA221" s="22" t="str">
        <f>VLOOKUP(A:A,[2]Данные_УА!$A:$BO,60,0)</f>
        <v>да</v>
      </c>
      <c r="CB221" s="23" t="str">
        <f>VLOOKUP(A:A,[2]Данные_УА!$A:$BO,61,0)</f>
        <v>да</v>
      </c>
      <c r="CC221" s="23" t="str">
        <f>VLOOKUP(A:A,[2]Данные_УА!$A:$BO,62,0)</f>
        <v>да</v>
      </c>
      <c r="CD221" s="23" t="str">
        <f>VLOOKUP(A:A,[2]Данные_УА!$A:$BO,63,0)</f>
        <v>да</v>
      </c>
      <c r="CE221" s="23" t="str">
        <f>VLOOKUP(A:A,[2]Данные_УА!$A:$BO,64,0)</f>
        <v>да</v>
      </c>
      <c r="CF221" s="23" t="str">
        <f>VLOOKUP(A:A,[2]Данные_УА!$A:$BO,65,0)</f>
        <v>нет</v>
      </c>
    </row>
    <row r="222" spans="1:84" s="12" customFormat="1" ht="11.25" x14ac:dyDescent="0.2">
      <c r="A222" s="12" t="s">
        <v>251</v>
      </c>
      <c r="B222" s="12" t="str">
        <f>VLOOKUP(A:A,[1]Перечень_ПП!$A:$X,3,0)</f>
        <v>Северо-Кавказский</v>
      </c>
      <c r="C222" s="13" t="str">
        <f>VLOOKUP(A:A,[1]Перечень_ПП!$A:$X,4,0)</f>
        <v>АПП</v>
      </c>
      <c r="D222" s="13" t="str">
        <f>VLOOKUP(A:A,[1]Перечень_ПП!$A:$X,5,0)</f>
        <v>МАПП</v>
      </c>
      <c r="E222" s="12" t="str">
        <f>VLOOKUP(A:A,[1]Перечень_ПП!$A:$X,6,0)</f>
        <v>Ново-Филя</v>
      </c>
      <c r="F222" s="12" t="str">
        <f>VLOOKUP(A:A,[1]Перечень_ПП!$A:$X,23,0)</f>
        <v>установлен</v>
      </c>
      <c r="G222" s="13" t="str">
        <f>VLOOKUP(A:A,[1]Перечень_ПП!$A:$X,21,0)</f>
        <v>да</v>
      </c>
      <c r="H222" s="13" t="s">
        <v>523</v>
      </c>
      <c r="I222" s="14" t="str">
        <f>VLOOKUP(A:A,[1]Перечень_ПП!$A:$X,22,0)</f>
        <v>функционирует</v>
      </c>
      <c r="J222" s="15" t="str">
        <f>VLOOKUP(A:A,[2]Данные_УА!$A:$BF,24,0)</f>
        <v>круглосуточно</v>
      </c>
      <c r="K222" s="13" t="str">
        <f>VLOOKUP(A:A,[1]Перечень_ПП!$A:$X,7,0)</f>
        <v>автомобильный</v>
      </c>
      <c r="L222" s="13" t="str">
        <f>VLOOKUP(A:A,[1]Перечень_ПП!$A:$X,8,0)</f>
        <v>не определен</v>
      </c>
      <c r="M222" s="13" t="str">
        <f>VLOOKUP(A:A,[1]Перечень_ПП!$A:$X,9,0)</f>
        <v>грузо-пассажирский</v>
      </c>
      <c r="N222" s="13" t="str">
        <f>VLOOKUP(A:A,[1]Перечень_ПП!$A:$X,10,0)</f>
        <v>постоянный</v>
      </c>
      <c r="O222" s="13" t="str">
        <f>VLOOKUP(A:A,[1]Перечень_ПП!$A:$X,11,0)</f>
        <v>многосторонний</v>
      </c>
      <c r="P222" s="13" t="str">
        <f>VLOOKUP(A:A,[1]Перечень_ПП!$A:$X,12,0)</f>
        <v>не определен</v>
      </c>
      <c r="Q222" s="13" t="str">
        <f>VLOOKUP(A:A,[1]Перечень_ПП!$A:$X,13,0)</f>
        <v>нет</v>
      </c>
      <c r="R222" s="13" t="str">
        <f>VLOOKUP(A:A,[1]Перечень_ПП!$A:$X,14,0)</f>
        <v>нет</v>
      </c>
      <c r="S222" s="13" t="str">
        <f>VLOOKUP(A:A,[1]Перечень_ПП!$A:$X,15,0)</f>
        <v>да</v>
      </c>
      <c r="T222" s="13" t="str">
        <f>VLOOKUP(A:A,[1]Перечень_ПП!$A:$X,16,0)</f>
        <v>Азербайджанская Республика</v>
      </c>
      <c r="U222" s="12" t="str">
        <f>VLOOKUP(A:A,[1]Перечень_ПП!$A:$X,17,0)</f>
        <v>Ширвановка</v>
      </c>
      <c r="V222" s="13" t="str">
        <f>VLOOKUP(A:A,[1]Перечень_ПП!$A:$X,18,0)</f>
        <v>СКФО</v>
      </c>
      <c r="W222" s="12" t="str">
        <f>VLOOKUP(A:A,[1]Перечень_ПП!$A:$X,19,0)</f>
        <v>Республика Дагестан</v>
      </c>
      <c r="X222" s="14" t="str">
        <f>VLOOKUP(A:A,[1]Перечень_ПП!$A:$X,20,0)</f>
        <v>Республика Дагестан, Магарамкентский район, с. Ново-Филя</v>
      </c>
      <c r="Y222" s="14" t="str">
        <f>VLOOKUP(A:A,[2]ДОРОГИ!$A:$BX,24,0)</f>
        <v>региональная</v>
      </c>
      <c r="Z222" s="14" t="str">
        <f>VLOOKUP(A:A,[2]ДОРОГИ!$A:$BX,25,0)</f>
        <v>Ново-Гапцах-Тагиркент-Ялама</v>
      </c>
      <c r="AA222" s="16" t="str">
        <f>VLOOKUP($A:$A,'[3]данные ру Грузы'!$A:$CC,10,0)</f>
        <v>Группа С</v>
      </c>
      <c r="AB222" s="16">
        <f>VLOOKUP($A:$A,'[3]данные ру Грузы'!$A:$CC,11,0)</f>
        <v>151</v>
      </c>
      <c r="AC222" s="16" t="str">
        <f>VLOOKUP($A:$A,'[3]данные ру Грузы'!$A:$CC,13,0)</f>
        <v>Западный</v>
      </c>
      <c r="AD222" s="16" t="str">
        <f>VLOOKUP($A:$A,'[3]данные ру Грузы'!$A:$CC,12,0)</f>
        <v>Север-Юг</v>
      </c>
      <c r="AE222" s="16">
        <f>VLOOKUP(A:A,[2]Данные_УА!$A:$BF,37,0)</f>
        <v>12</v>
      </c>
      <c r="AF222" s="16">
        <f>VLOOKUP(A:A,[2]Данные_УА!$A:$BF,41,0)</f>
        <v>3</v>
      </c>
      <c r="AG222" s="16">
        <f>VLOOKUP(A:A,[2]Данные_УА!$A:$BF,45,0)</f>
        <v>35</v>
      </c>
      <c r="AH222" s="16">
        <f>VLOOKUP(A:A,[2]Данные_УА!$A:$BF,49,0)</f>
        <v>50</v>
      </c>
      <c r="AI222" s="16">
        <f>VLOOKUP(A:A,[2]Данные_УА!$A:$BF,53,0)</f>
        <v>0</v>
      </c>
      <c r="AJ222" s="16">
        <f>VLOOKUP(A:A,[2]Данные_УА!$A:$BF,57,0)</f>
        <v>0</v>
      </c>
      <c r="AK222" s="17">
        <f>VLOOKUP(A:A,[2]Данные_УА!$A:$BF,38,0)</f>
        <v>4380</v>
      </c>
      <c r="AL222" s="17">
        <f>VLOOKUP(A:A,[2]Данные_УА!$A:$BF,42,0)</f>
        <v>1095</v>
      </c>
      <c r="AM222" s="17">
        <f>VLOOKUP(A:A,[2]Данные_УА!$A:$BF,46,0)</f>
        <v>12775</v>
      </c>
      <c r="AN222" s="17">
        <f>VLOOKUP(A:A,[2]Данные_УА!$A:$BF,50,0)</f>
        <v>18250</v>
      </c>
      <c r="AO222" s="17">
        <f>VLOOKUP(A:A,[2]Данные_УА!$A:$BF,54,0)</f>
        <v>0</v>
      </c>
      <c r="AP222" s="18">
        <f>VLOOKUP(A:A,[2]Данные_УА!$A:$BF,58,0)</f>
        <v>0</v>
      </c>
      <c r="AQ222" s="19">
        <f>VLOOKUP($A:$A,'[3]данные ру ТС'!$A:$CZ,22,0)</f>
        <v>0</v>
      </c>
      <c r="AR222" s="19">
        <f>VLOOKUP($A:$A,'[3]данные ру ТС'!$A:$CZ,27,0)</f>
        <v>0</v>
      </c>
      <c r="AS222" s="19">
        <f>VLOOKUP($A:$A,'[3]данные ру ТС'!$A:$CZ,32,0)</f>
        <v>0</v>
      </c>
      <c r="AT222" s="19">
        <f>VLOOKUP($A:$A,'[3]данные ру ТС'!$A:$CZ,33,0)</f>
        <v>0</v>
      </c>
      <c r="AU222" s="19">
        <f>VLOOKUP($A:$A,'[3]данные ру ТС'!$A:$CZ,38,0)</f>
        <v>0</v>
      </c>
      <c r="AV222" s="19">
        <f>VLOOKUP($A:$A,'[3]данные ру ТС'!$A:$CZ,43,0)</f>
        <v>0</v>
      </c>
      <c r="AW222" s="19">
        <f>VLOOKUP($A:$A,'[3]данные ру ТС'!$A:$CZ,48,0)</f>
        <v>0</v>
      </c>
      <c r="AX222" s="19">
        <f>VLOOKUP($A:$A,'[3]данные ру ТС'!$A:$CZ,49,0)</f>
        <v>0</v>
      </c>
      <c r="AY222" s="19">
        <f>VLOOKUP($A:$A,'[3]данные ру ТС'!$A:$CZ,54,0)</f>
        <v>0</v>
      </c>
      <c r="AZ222" s="19">
        <f>VLOOKUP($A:$A,'[3]данные ру ТС'!$A:$CZ,59,0)</f>
        <v>0</v>
      </c>
      <c r="BA222" s="19">
        <f>VLOOKUP($A:$A,'[3]данные ру ТС'!$A:$CZ,64,0)</f>
        <v>0</v>
      </c>
      <c r="BB222" s="19">
        <f>VLOOKUP($A:$A,'[3]данные ру ТС'!$A:$CZ,65,0)</f>
        <v>0</v>
      </c>
      <c r="BC222" s="19">
        <f>VLOOKUP($A:$A,'[3]данные ру ТС'!$A:$CZ,78,0)</f>
        <v>0</v>
      </c>
      <c r="BD222" s="19">
        <f>VLOOKUP($A:$A,'[3]данные ру ТС'!$A:$CZ,83,0)</f>
        <v>0</v>
      </c>
      <c r="BE222" s="19">
        <f>VLOOKUP($A:$A,'[3]данные ру ТС'!$A:$CZ,88,0)</f>
        <v>0</v>
      </c>
      <c r="BF222" s="19">
        <f>VLOOKUP($A:$A,'[3]данные ру ТС'!$A:$CZ,89,0)</f>
        <v>0</v>
      </c>
      <c r="BG222" s="19">
        <f>VLOOKUP($A:$A,'[3]данные ру ТС'!$A:$FD,126,0)</f>
        <v>3046</v>
      </c>
      <c r="BH222" s="19">
        <f>VLOOKUP($A:$A,'[3]данные ру ТС'!$A:$FD,127,0)</f>
        <v>0</v>
      </c>
      <c r="BI222" s="19">
        <f>VLOOKUP($A:$A,'[3]данные ру ТС'!$A:$FD,128,0)</f>
        <v>0</v>
      </c>
      <c r="BJ222" s="19">
        <f>VLOOKUP($A:$A,'[3]данные ру ТС'!$A:$FD,129,0)</f>
        <v>3046</v>
      </c>
      <c r="BK222" s="19">
        <f>VLOOKUP($A:$A,'[3]данные ру ТС'!$A:$FD,142,0)</f>
        <v>26300</v>
      </c>
      <c r="BL222" s="19">
        <f>VLOOKUP($A:$A,'[3]данные ру ТС'!$A:$FD,155,0)</f>
        <v>0</v>
      </c>
      <c r="BM222" s="19">
        <f>VLOOKUP($A:$A,'[3]данные ру ТС'!$A:$FW,168,0)</f>
        <v>0</v>
      </c>
      <c r="BN222" s="19">
        <f>Таблица2[[#This Row],[ЛТС 2022 (факт)]]+Таблица2[[#This Row],[ПТС 2022 (факт)]]+Таблица2[[#This Row],[ГТС 2022 (факт)]]</f>
        <v>26300</v>
      </c>
      <c r="BO222" s="20">
        <f>VLOOKUP($A:$A,'[3]данные ру ФЛ'!$A:$DL,27,0)</f>
        <v>475785</v>
      </c>
      <c r="BP222" s="20">
        <f>VLOOKUP($A:$A,'[3]данные ру ФЛ'!$A:$DL,40,0)</f>
        <v>483779</v>
      </c>
      <c r="BQ222" s="20">
        <f>VLOOKUP($A:$A,'[3]данные ру ФЛ'!$A:$DL,53,0)</f>
        <v>501662</v>
      </c>
      <c r="BR222" s="20">
        <f>VLOOKUP($A:$A,'[3]данные ру ФЛ'!$A:$DL,74,0)</f>
        <v>97891</v>
      </c>
      <c r="BS222" s="20">
        <f>VLOOKUP($A:$A,'[3]данные ру ФЛ'!$A:$DL,95,0)</f>
        <v>3101</v>
      </c>
      <c r="BT222" s="20">
        <f>VLOOKUP($A:$A,'[3]данные ру ФЛ'!$A:$DL,116,0)</f>
        <v>26654</v>
      </c>
      <c r="BU222" s="21">
        <f>VLOOKUP($A:$A,'[3]данные ру Грузы'!$A:$CR,31,0)</f>
        <v>0</v>
      </c>
      <c r="BV222" s="21">
        <f>VLOOKUP($A:$A,'[3]данные ру Грузы'!$A:$CR,44,0)</f>
        <v>0</v>
      </c>
      <c r="BW222" s="21">
        <f>VLOOKUP($A:$A,'[3]данные ру Грузы'!$A:$CR,57,0)</f>
        <v>0</v>
      </c>
      <c r="BX222" s="21">
        <f>VLOOKUP($A:$A,'[3]данные ру Грузы'!$A:$CR,70,0)</f>
        <v>0</v>
      </c>
      <c r="BY222" s="21">
        <f>VLOOKUP($A:$A,'[3]данные ру Грузы'!$A:$CR,83,0)</f>
        <v>0</v>
      </c>
      <c r="BZ222" s="21">
        <f>VLOOKUP($A:$A,'[3]данные ру Грузы'!$A:$CR,96,0)</f>
        <v>0</v>
      </c>
      <c r="CA222" s="22" t="str">
        <f>VLOOKUP(A:A,[2]Данные_УА!$A:$BO,60,0)</f>
        <v>да</v>
      </c>
      <c r="CB222" s="23" t="str">
        <f>VLOOKUP(A:A,[2]Данные_УА!$A:$BO,61,0)</f>
        <v>да</v>
      </c>
      <c r="CC222" s="23" t="str">
        <f>VLOOKUP(A:A,[2]Данные_УА!$A:$BO,62,0)</f>
        <v>да</v>
      </c>
      <c r="CD222" s="23" t="str">
        <f>VLOOKUP(A:A,[2]Данные_УА!$A:$BO,63,0)</f>
        <v>да</v>
      </c>
      <c r="CE222" s="23" t="str">
        <f>VLOOKUP(A:A,[2]Данные_УА!$A:$BO,64,0)</f>
        <v>да</v>
      </c>
      <c r="CF222" s="23" t="str">
        <f>VLOOKUP(A:A,[2]Данные_УА!$A:$BO,65,0)</f>
        <v>да</v>
      </c>
    </row>
    <row r="223" spans="1:84" s="12" customFormat="1" ht="11.25" x14ac:dyDescent="0.2">
      <c r="A223" s="12" t="s">
        <v>412</v>
      </c>
      <c r="B223" s="12" t="str">
        <f>VLOOKUP(A:A,[1]Перечень_ПП!$A:$X,3,0)</f>
        <v>Ростовский</v>
      </c>
      <c r="C223" s="13" t="str">
        <f>VLOOKUP(A:A,[1]Перечень_ПП!$A:$X,4,0)</f>
        <v>АПП</v>
      </c>
      <c r="D223" s="13" t="str">
        <f>VLOOKUP(A:A,[1]Перечень_ПП!$A:$X,5,0)</f>
        <v>МАПП</v>
      </c>
      <c r="E223" s="12" t="str">
        <f>VLOOKUP(A:A,[1]Перечень_ПП!$A:$X,6,0)</f>
        <v>Новошахтинск</v>
      </c>
      <c r="F223" s="12" t="str">
        <f>VLOOKUP(A:A,[1]Перечень_ПП!$A:$X,23,0)</f>
        <v>установлен</v>
      </c>
      <c r="G223" s="13" t="str">
        <f>VLOOKUP(A:A,[1]Перечень_ПП!$A:$X,21,0)</f>
        <v>да</v>
      </c>
      <c r="H223" s="13" t="s">
        <v>524</v>
      </c>
      <c r="I223" s="14" t="str">
        <f>VLOOKUP(A:A,[1]Перечень_ПП!$A:$X,22,0)</f>
        <v>функционирует</v>
      </c>
      <c r="J223" s="15" t="str">
        <f>VLOOKUP(A:A,[2]Данные_УА!$A:$BF,24,0)</f>
        <v>круглосуточно</v>
      </c>
      <c r="K223" s="13" t="str">
        <f>VLOOKUP(A:A,[1]Перечень_ПП!$A:$X,7,0)</f>
        <v>автомобильный</v>
      </c>
      <c r="L223" s="13" t="str">
        <f>VLOOKUP(A:A,[1]Перечень_ПП!$A:$X,8,0)</f>
        <v>не определен</v>
      </c>
      <c r="M223" s="13" t="str">
        <f>VLOOKUP(A:A,[1]Перечень_ПП!$A:$X,9,0)</f>
        <v>грузо-пассажирский</v>
      </c>
      <c r="N223" s="13" t="str">
        <f>VLOOKUP(A:A,[1]Перечень_ПП!$A:$X,10,0)</f>
        <v>постоянный</v>
      </c>
      <c r="O223" s="13" t="str">
        <f>VLOOKUP(A:A,[1]Перечень_ПП!$A:$X,11,0)</f>
        <v>многосторонний</v>
      </c>
      <c r="P223" s="13" t="str">
        <f>VLOOKUP(A:A,[1]Перечень_ПП!$A:$X,12,0)</f>
        <v>не определен</v>
      </c>
      <c r="Q223" s="13" t="str">
        <f>VLOOKUP(A:A,[1]Перечень_ПП!$A:$X,13,0)</f>
        <v>да</v>
      </c>
      <c r="R223" s="13" t="str">
        <f>VLOOKUP(A:A,[1]Перечень_ПП!$A:$X,14,0)</f>
        <v>да</v>
      </c>
      <c r="S223" s="13" t="str">
        <f>VLOOKUP(A:A,[1]Перечень_ПП!$A:$X,15,0)</f>
        <v>да</v>
      </c>
      <c r="T223" s="13" t="str">
        <f>VLOOKUP(A:A,[1]Перечень_ПП!$A:$X,16,0)</f>
        <v>не применимо (ЛНР)</v>
      </c>
      <c r="U223" s="12" t="str">
        <f>VLOOKUP(A:A,[1]Перечень_ПП!$A:$X,17,0)</f>
        <v>Должанский</v>
      </c>
      <c r="V223" s="13" t="str">
        <f>VLOOKUP(A:A,[1]Перечень_ПП!$A:$X,18,0)</f>
        <v>ЮФО</v>
      </c>
      <c r="W223" s="12" t="str">
        <f>VLOOKUP(A:A,[1]Перечень_ПП!$A:$X,19,0)</f>
        <v>Ростовская область</v>
      </c>
      <c r="X223" s="14" t="str">
        <f>VLOOKUP(A:A,[1]Перечень_ПП!$A:$X,20,0)</f>
        <v>Ростовская область,  Красносулинский район, 876-й км автомагистрали М-19</v>
      </c>
      <c r="Y223" s="14" t="str">
        <f>VLOOKUP(A:A,[2]ДОРОГИ!$A:$BX,24,0)</f>
        <v>федеральная</v>
      </c>
      <c r="Z223" s="14" t="str">
        <f>VLOOKUP(A:A,[2]ДОРОГИ!$A:$BX,25,0)</f>
        <v>А-270</v>
      </c>
      <c r="AA223" s="16" t="str">
        <f>VLOOKUP($A:$A,'[3]данные ру Грузы'!$A:$CC,10,0)</f>
        <v>Группа А</v>
      </c>
      <c r="AB223" s="16">
        <f>VLOOKUP($A:$A,'[3]данные ру Грузы'!$A:$CC,11,0)</f>
        <v>15</v>
      </c>
      <c r="AC223" s="16" t="str">
        <f>VLOOKUP($A:$A,'[3]данные ру Грузы'!$A:$CC,13,0)</f>
        <v>Сухопутный</v>
      </c>
      <c r="AD223" s="16" t="str">
        <f>VLOOKUP($A:$A,'[3]данные ру Грузы'!$A:$CC,12,0)</f>
        <v>Западный</v>
      </c>
      <c r="AE223" s="16">
        <f>VLOOKUP(A:A,[2]Данные_УА!$A:$BF,37,0)</f>
        <v>0</v>
      </c>
      <c r="AF223" s="16">
        <f>VLOOKUP(A:A,[2]Данные_УА!$A:$BF,41,0)</f>
        <v>0</v>
      </c>
      <c r="AG223" s="16">
        <f>VLOOKUP(A:A,[2]Данные_УА!$A:$BF,45,0)</f>
        <v>0</v>
      </c>
      <c r="AH223" s="16">
        <f>VLOOKUP(A:A,[2]Данные_УА!$A:$BF,49,0)</f>
        <v>0</v>
      </c>
      <c r="AI223" s="16">
        <f>VLOOKUP(A:A,[2]Данные_УА!$A:$BF,53,0)</f>
        <v>0</v>
      </c>
      <c r="AJ223" s="16">
        <f>VLOOKUP(A:A,[2]Данные_УА!$A:$BF,57,0)</f>
        <v>0</v>
      </c>
      <c r="AK223" s="17">
        <f>VLOOKUP(A:A,[2]Данные_УА!$A:$BF,38,0)</f>
        <v>0</v>
      </c>
      <c r="AL223" s="17">
        <f>VLOOKUP(A:A,[2]Данные_УА!$A:$BF,42,0)</f>
        <v>0</v>
      </c>
      <c r="AM223" s="17">
        <f>VLOOKUP(A:A,[2]Данные_УА!$A:$BF,46,0)</f>
        <v>0</v>
      </c>
      <c r="AN223" s="17">
        <f>VLOOKUP(A:A,[2]Данные_УА!$A:$BF,50,0)</f>
        <v>0</v>
      </c>
      <c r="AO223" s="17">
        <f>VLOOKUP(A:A,[2]Данные_УА!$A:$BF,54,0)</f>
        <v>0</v>
      </c>
      <c r="AP223" s="18">
        <f>VLOOKUP(A:A,[2]Данные_УА!$A:$BF,58,0)</f>
        <v>0</v>
      </c>
      <c r="AQ223" s="19">
        <f>VLOOKUP($A:$A,'[3]данные ру ТС'!$A:$CZ,22,0)</f>
        <v>44219</v>
      </c>
      <c r="AR223" s="19">
        <f>VLOOKUP($A:$A,'[3]данные ру ТС'!$A:$CZ,27,0)</f>
        <v>20050</v>
      </c>
      <c r="AS223" s="19">
        <f>VLOOKUP($A:$A,'[3]данные ру ТС'!$A:$CZ,32,0)</f>
        <v>303590</v>
      </c>
      <c r="AT223" s="19">
        <f>VLOOKUP($A:$A,'[3]данные ру ТС'!$A:$CZ,33,0)</f>
        <v>367859</v>
      </c>
      <c r="AU223" s="19">
        <f>VLOOKUP($A:$A,'[3]данные ру ТС'!$A:$CZ,38,0)</f>
        <v>39758</v>
      </c>
      <c r="AV223" s="19">
        <f>VLOOKUP($A:$A,'[3]данные ру ТС'!$A:$CZ,43,0)</f>
        <v>18962</v>
      </c>
      <c r="AW223" s="19">
        <f>VLOOKUP($A:$A,'[3]данные ру ТС'!$A:$CZ,48,0)</f>
        <v>275028</v>
      </c>
      <c r="AX223" s="19">
        <f>VLOOKUP($A:$A,'[3]данные ру ТС'!$A:$CZ,49,0)</f>
        <v>333748</v>
      </c>
      <c r="AY223" s="19">
        <f>VLOOKUP($A:$A,'[3]данные ру ТС'!$A:$CZ,54,0)</f>
        <v>40850</v>
      </c>
      <c r="AZ223" s="19">
        <f>VLOOKUP($A:$A,'[3]данные ру ТС'!$A:$CZ,59,0)</f>
        <v>15690</v>
      </c>
      <c r="BA223" s="19">
        <f>VLOOKUP($A:$A,'[3]данные ру ТС'!$A:$CZ,64,0)</f>
        <v>247512</v>
      </c>
      <c r="BB223" s="19">
        <f>VLOOKUP($A:$A,'[3]данные ру ТС'!$A:$CZ,65,0)</f>
        <v>304052</v>
      </c>
      <c r="BC223" s="19">
        <f>VLOOKUP($A:$A,'[3]данные ру ТС'!$A:$CZ,78,0)</f>
        <v>48712</v>
      </c>
      <c r="BD223" s="19">
        <f>VLOOKUP($A:$A,'[3]данные ру ТС'!$A:$CZ,83,0)</f>
        <v>8320</v>
      </c>
      <c r="BE223" s="19">
        <f>VLOOKUP($A:$A,'[3]данные ру ТС'!$A:$CZ,88,0)</f>
        <v>181690</v>
      </c>
      <c r="BF223" s="19">
        <f>VLOOKUP($A:$A,'[3]данные ру ТС'!$A:$CZ,89,0)</f>
        <v>238722</v>
      </c>
      <c r="BG223" s="19">
        <f>VLOOKUP($A:$A,'[3]данные ру ТС'!$A:$FD,126,0)</f>
        <v>55720</v>
      </c>
      <c r="BH223" s="19">
        <f>VLOOKUP($A:$A,'[3]данные ру ТС'!$A:$FD,127,0)</f>
        <v>11844</v>
      </c>
      <c r="BI223" s="19">
        <f>VLOOKUP($A:$A,'[3]данные ру ТС'!$A:$FD,128,0)</f>
        <v>267889</v>
      </c>
      <c r="BJ223" s="19">
        <f>VLOOKUP($A:$A,'[3]данные ру ТС'!$A:$FD,129,0)</f>
        <v>335453</v>
      </c>
      <c r="BK223" s="19">
        <f>VLOOKUP($A:$A,'[3]данные ру ТС'!$A:$FD,142,0)</f>
        <v>69622</v>
      </c>
      <c r="BL223" s="19">
        <f>VLOOKUP($A:$A,'[3]данные ру ТС'!$A:$FD,155,0)</f>
        <v>11440</v>
      </c>
      <c r="BM223" s="19">
        <f>VLOOKUP($A:$A,'[3]данные ру ТС'!$A:$FW,168,0)</f>
        <v>272670</v>
      </c>
      <c r="BN223" s="19">
        <f>Таблица2[[#This Row],[ЛТС 2022 (факт)]]+Таблица2[[#This Row],[ПТС 2022 (факт)]]+Таблица2[[#This Row],[ГТС 2022 (факт)]]</f>
        <v>353732</v>
      </c>
      <c r="BO223" s="20">
        <f>VLOOKUP($A:$A,'[3]данные ру ФЛ'!$A:$DL,27,0)</f>
        <v>1546327</v>
      </c>
      <c r="BP223" s="20">
        <f>VLOOKUP($A:$A,'[3]данные ру ФЛ'!$A:$DL,40,0)</f>
        <v>1530457</v>
      </c>
      <c r="BQ223" s="20">
        <f>VLOOKUP($A:$A,'[3]данные ру ФЛ'!$A:$DL,53,0)</f>
        <v>1420061</v>
      </c>
      <c r="BR223" s="20">
        <f>VLOOKUP($A:$A,'[3]данные ру ФЛ'!$A:$DL,74,0)</f>
        <v>910763</v>
      </c>
      <c r="BS223" s="20">
        <f>VLOOKUP($A:$A,'[3]данные ру ФЛ'!$A:$DL,95,0)</f>
        <v>1252413</v>
      </c>
      <c r="BT223" s="20">
        <f>VLOOKUP($A:$A,'[3]данные ру ФЛ'!$A:$DL,116,0)</f>
        <v>1474079</v>
      </c>
      <c r="BU223" s="21">
        <f>VLOOKUP($A:$A,'[3]данные ру Грузы'!$A:$CR,31,0)</f>
        <v>212332.4</v>
      </c>
      <c r="BV223" s="21">
        <f>VLOOKUP($A:$A,'[3]данные ру Грузы'!$A:$CR,44,0)</f>
        <v>868127.66799999983</v>
      </c>
      <c r="BW223" s="21">
        <f>VLOOKUP($A:$A,'[3]данные ру Грузы'!$A:$CR,57,0)</f>
        <v>1194431.2200000002</v>
      </c>
      <c r="BX223" s="21">
        <f>VLOOKUP($A:$A,'[3]данные ру Грузы'!$A:$CR,70,0)</f>
        <v>586367.12</v>
      </c>
      <c r="BY223" s="21">
        <f>VLOOKUP($A:$A,'[3]данные ру Грузы'!$A:$CR,83,0)</f>
        <v>566151.56000000006</v>
      </c>
      <c r="BZ223" s="21">
        <f>VLOOKUP($A:$A,'[3]данные ру Грузы'!$A:$CR,96,0)</f>
        <v>472248.72</v>
      </c>
      <c r="CA223" s="22" t="str">
        <f>VLOOKUP(A:A,[2]Данные_УА!$A:$BO,60,0)</f>
        <v>да</v>
      </c>
      <c r="CB223" s="23" t="str">
        <f>VLOOKUP(A:A,[2]Данные_УА!$A:$BO,61,0)</f>
        <v>да</v>
      </c>
      <c r="CC223" s="23" t="str">
        <f>VLOOKUP(A:A,[2]Данные_УА!$A:$BO,62,0)</f>
        <v>да</v>
      </c>
      <c r="CD223" s="23" t="str">
        <f>VLOOKUP(A:A,[2]Данные_УА!$A:$BO,63,0)</f>
        <v>да</v>
      </c>
      <c r="CE223" s="23" t="str">
        <f>VLOOKUP(A:A,[2]Данные_УА!$A:$BO,64,0)</f>
        <v>да</v>
      </c>
      <c r="CF223" s="23" t="str">
        <f>VLOOKUP(A:A,[2]Данные_УА!$A:$BO,65,0)</f>
        <v>да</v>
      </c>
    </row>
    <row r="224" spans="1:84" s="12" customFormat="1" ht="11.25" x14ac:dyDescent="0.2">
      <c r="A224" s="12" t="s">
        <v>30</v>
      </c>
      <c r="B224" s="12" t="str">
        <f>VLOOKUP(A:A,[1]Перечень_ПП!$A:$X,3,0)</f>
        <v>Брянский</v>
      </c>
      <c r="C224" s="13" t="str">
        <f>VLOOKUP(A:A,[1]Перечень_ПП!$A:$X,4,0)</f>
        <v>АПП</v>
      </c>
      <c r="D224" s="13" t="str">
        <f>VLOOKUP(A:A,[1]Перечень_ПП!$A:$X,5,0)</f>
        <v>МАПП</v>
      </c>
      <c r="E224" s="12" t="str">
        <f>VLOOKUP(A:A,[1]Перечень_ПП!$A:$X,6,0)</f>
        <v>Новые Юрковичи</v>
      </c>
      <c r="F224" s="12" t="str">
        <f>VLOOKUP(A:A,[1]Перечень_ПП!$A:$X,23,0)</f>
        <v>установлен</v>
      </c>
      <c r="G224" s="13" t="str">
        <f>VLOOKUP(A:A,[1]Перечень_ПП!$A:$X,21,0)</f>
        <v>да</v>
      </c>
      <c r="H224" s="13" t="s">
        <v>524</v>
      </c>
      <c r="I224" s="14" t="str">
        <f>VLOOKUP(A:A,[1]Перечень_ПП!$A:$X,22,0)</f>
        <v>функционирует</v>
      </c>
      <c r="J224" s="15" t="str">
        <f>VLOOKUP(A:A,[2]Данные_УА!$A:$BF,24,0)</f>
        <v>круглосуточно</v>
      </c>
      <c r="K224" s="13" t="str">
        <f>VLOOKUP(A:A,[1]Перечень_ПП!$A:$X,7,0)</f>
        <v>автомобильный</v>
      </c>
      <c r="L224" s="13" t="str">
        <f>VLOOKUP(A:A,[1]Перечень_ПП!$A:$X,8,0)</f>
        <v>не определен</v>
      </c>
      <c r="M224" s="13" t="str">
        <f>VLOOKUP(A:A,[1]Перечень_ПП!$A:$X,9,0)</f>
        <v>грузо-пассажирский</v>
      </c>
      <c r="N224" s="13" t="str">
        <f>VLOOKUP(A:A,[1]Перечень_ПП!$A:$X,10,0)</f>
        <v>постоянный</v>
      </c>
      <c r="O224" s="13" t="str">
        <f>VLOOKUP(A:A,[1]Перечень_ПП!$A:$X,11,0)</f>
        <v>многосторонний</v>
      </c>
      <c r="P224" s="13" t="str">
        <f>VLOOKUP(A:A,[1]Перечень_ПП!$A:$X,12,0)</f>
        <v>не определен</v>
      </c>
      <c r="Q224" s="13" t="str">
        <f>VLOOKUP(A:A,[1]Перечень_ПП!$A:$X,13,0)</f>
        <v>да</v>
      </c>
      <c r="R224" s="13" t="str">
        <f>VLOOKUP(A:A,[1]Перечень_ПП!$A:$X,14,0)</f>
        <v>нет</v>
      </c>
      <c r="S224" s="13" t="str">
        <f>VLOOKUP(A:A,[1]Перечень_ПП!$A:$X,15,0)</f>
        <v>да</v>
      </c>
      <c r="T224" s="13" t="str">
        <f>VLOOKUP(A:A,[1]Перечень_ПП!$A:$X,16,0)</f>
        <v>Украина</v>
      </c>
      <c r="U224" s="12" t="str">
        <f>VLOOKUP(A:A,[1]Перечень_ПП!$A:$X,17,0)</f>
        <v>Сеньковка</v>
      </c>
      <c r="V224" s="13" t="str">
        <f>VLOOKUP(A:A,[1]Перечень_ПП!$A:$X,18,0)</f>
        <v>ЦФО</v>
      </c>
      <c r="W224" s="12" t="str">
        <f>VLOOKUP(A:A,[1]Перечень_ПП!$A:$X,19,0)</f>
        <v>Брянская область</v>
      </c>
      <c r="X224" s="14" t="str">
        <f>VLOOKUP(A:A,[1]Перечень_ПП!$A:$X,20,0)</f>
        <v>243046, Брянская область, Климоский район, территория МАПП Новые Юрковичи</v>
      </c>
      <c r="Y224" s="14" t="str">
        <f>VLOOKUP(A:A,[2]ДОРОГИ!$A:$BX,24,0)</f>
        <v>региональная</v>
      </c>
      <c r="Z224" s="14" t="str">
        <f>VLOOKUP(A:A,[2]ДОРОГИ!$A:$BX,25,0)</f>
        <v xml:space="preserve">15 ОП РЗ 15К -1201 Климово - Чуровичи - граница Государства Украина; 15 ОП РЗ 15К -1802 Брянск - Новозыбков" - Климово  </v>
      </c>
      <c r="AA224" s="16" t="str">
        <f>VLOOKUP($A:$A,'[3]данные ру Грузы'!$A:$CC,10,0)</f>
        <v>Группа В</v>
      </c>
      <c r="AB224" s="16">
        <f>VLOOKUP($A:$A,'[3]данные ру Грузы'!$A:$CC,11,0)</f>
        <v>146</v>
      </c>
      <c r="AC224" s="16" t="str">
        <f>VLOOKUP($A:$A,'[3]данные ру Грузы'!$A:$CC,13,0)</f>
        <v>Сухопутный</v>
      </c>
      <c r="AD224" s="16" t="str">
        <f>VLOOKUP($A:$A,'[3]данные ру Грузы'!$A:$CC,12,0)</f>
        <v>Западный</v>
      </c>
      <c r="AE224" s="16">
        <f>VLOOKUP(A:A,[2]Данные_УА!$A:$BF,37,0)</f>
        <v>500</v>
      </c>
      <c r="AF224" s="16">
        <f>VLOOKUP(A:A,[2]Данные_УА!$A:$BF,41,0)</f>
        <v>40</v>
      </c>
      <c r="AG224" s="16">
        <f>VLOOKUP(A:A,[2]Данные_УА!$A:$BF,45,0)</f>
        <v>460</v>
      </c>
      <c r="AH224" s="16">
        <f>VLOOKUP(A:A,[2]Данные_УА!$A:$BF,49,0)</f>
        <v>1000</v>
      </c>
      <c r="AI224" s="16">
        <f>VLOOKUP(A:A,[2]Данные_УА!$A:$BF,53,0)</f>
        <v>2990</v>
      </c>
      <c r="AJ224" s="16">
        <f>VLOOKUP(A:A,[2]Данные_УА!$A:$BF,57,0)</f>
        <v>5000</v>
      </c>
      <c r="AK224" s="17">
        <f>VLOOKUP(A:A,[2]Данные_УА!$A:$BF,38,0)</f>
        <v>182500</v>
      </c>
      <c r="AL224" s="17">
        <f>VLOOKUP(A:A,[2]Данные_УА!$A:$BF,42,0)</f>
        <v>14600</v>
      </c>
      <c r="AM224" s="17">
        <f>VLOOKUP(A:A,[2]Данные_УА!$A:$BF,46,0)</f>
        <v>167900</v>
      </c>
      <c r="AN224" s="17">
        <f>VLOOKUP(A:A,[2]Данные_УА!$A:$BF,50,0)</f>
        <v>365000</v>
      </c>
      <c r="AO224" s="17">
        <f>VLOOKUP(A:A,[2]Данные_УА!$A:$BF,54,0)</f>
        <v>1091350</v>
      </c>
      <c r="AP224" s="18">
        <f>VLOOKUP(A:A,[2]Данные_УА!$A:$BF,58,0)</f>
        <v>1825000</v>
      </c>
      <c r="AQ224" s="19">
        <f>VLOOKUP($A:$A,'[3]данные ру ТС'!$A:$CZ,22,0)</f>
        <v>53802</v>
      </c>
      <c r="AR224" s="19">
        <f>VLOOKUP($A:$A,'[3]данные ру ТС'!$A:$CZ,27,0)</f>
        <v>9918</v>
      </c>
      <c r="AS224" s="19">
        <f>VLOOKUP($A:$A,'[3]данные ру ТС'!$A:$CZ,32,0)</f>
        <v>83633</v>
      </c>
      <c r="AT224" s="19">
        <f>VLOOKUP($A:$A,'[3]данные ру ТС'!$A:$CZ,33,0)</f>
        <v>147353</v>
      </c>
      <c r="AU224" s="19">
        <f>VLOOKUP($A:$A,'[3]данные ру ТС'!$A:$CZ,38,0)</f>
        <v>63706</v>
      </c>
      <c r="AV224" s="19">
        <f>VLOOKUP($A:$A,'[3]данные ру ТС'!$A:$CZ,43,0)</f>
        <v>7128</v>
      </c>
      <c r="AW224" s="19">
        <f>VLOOKUP($A:$A,'[3]данные ру ТС'!$A:$CZ,48,0)</f>
        <v>83644</v>
      </c>
      <c r="AX224" s="19">
        <f>VLOOKUP($A:$A,'[3]данные ру ТС'!$A:$CZ,49,0)</f>
        <v>154478</v>
      </c>
      <c r="AY224" s="19">
        <f>VLOOKUP($A:$A,'[3]данные ру ТС'!$A:$CZ,54,0)</f>
        <v>69833</v>
      </c>
      <c r="AZ224" s="19">
        <f>VLOOKUP($A:$A,'[3]данные ру ТС'!$A:$CZ,59,0)</f>
        <v>5663</v>
      </c>
      <c r="BA224" s="19">
        <f>VLOOKUP($A:$A,'[3]данные ру ТС'!$A:$CZ,64,0)</f>
        <v>72501</v>
      </c>
      <c r="BB224" s="19">
        <f>VLOOKUP($A:$A,'[3]данные ру ТС'!$A:$CZ,65,0)</f>
        <v>147997</v>
      </c>
      <c r="BC224" s="19">
        <f>VLOOKUP($A:$A,'[3]данные ру ТС'!$A:$CZ,78,0)</f>
        <v>89186</v>
      </c>
      <c r="BD224" s="19">
        <f>VLOOKUP($A:$A,'[3]данные ру ТС'!$A:$CZ,83,0)</f>
        <v>1257</v>
      </c>
      <c r="BE224" s="19">
        <f>VLOOKUP($A:$A,'[3]данные ру ТС'!$A:$CZ,88,0)</f>
        <v>23373</v>
      </c>
      <c r="BF224" s="19">
        <f>VLOOKUP($A:$A,'[3]данные ру ТС'!$A:$CZ,89,0)</f>
        <v>113816</v>
      </c>
      <c r="BG224" s="19">
        <f>VLOOKUP($A:$A,'[3]данные ру ТС'!$A:$FD,126,0)</f>
        <v>93916</v>
      </c>
      <c r="BH224" s="19">
        <f>VLOOKUP($A:$A,'[3]данные ру ТС'!$A:$FD,127,0)</f>
        <v>969</v>
      </c>
      <c r="BI224" s="19">
        <f>VLOOKUP($A:$A,'[3]данные ру ТС'!$A:$FD,128,0)</f>
        <v>25316</v>
      </c>
      <c r="BJ224" s="19">
        <f>VLOOKUP($A:$A,'[3]данные ру ТС'!$A:$FD,129,0)</f>
        <v>120201</v>
      </c>
      <c r="BK224" s="19">
        <f>VLOOKUP($A:$A,'[3]данные ру ТС'!$A:$FD,142,0)</f>
        <v>12375</v>
      </c>
      <c r="BL224" s="19">
        <f>VLOOKUP($A:$A,'[3]данные ру ТС'!$A:$FD,155,0)</f>
        <v>189</v>
      </c>
      <c r="BM224" s="19">
        <f>VLOOKUP($A:$A,'[3]данные ру ТС'!$A:$FW,168,0)</f>
        <v>3864</v>
      </c>
      <c r="BN224" s="19">
        <f>Таблица2[[#This Row],[ЛТС 2022 (факт)]]+Таблица2[[#This Row],[ПТС 2022 (факт)]]+Таблица2[[#This Row],[ГТС 2022 (факт)]]</f>
        <v>16428</v>
      </c>
      <c r="BO224" s="20">
        <f>VLOOKUP($A:$A,'[3]данные ру ФЛ'!$A:$DL,27,0)</f>
        <v>647498</v>
      </c>
      <c r="BP224" s="20">
        <f>VLOOKUP($A:$A,'[3]данные ру ФЛ'!$A:$DL,40,0)</f>
        <v>625354</v>
      </c>
      <c r="BQ224" s="20">
        <f>VLOOKUP($A:$A,'[3]данные ру ФЛ'!$A:$DL,53,0)</f>
        <v>532888</v>
      </c>
      <c r="BR224" s="20">
        <f>VLOOKUP($A:$A,'[3]данные ру ФЛ'!$A:$DL,74,0)</f>
        <v>243149</v>
      </c>
      <c r="BS224" s="20">
        <f>VLOOKUP($A:$A,'[3]данные ру ФЛ'!$A:$DL,95,0)</f>
        <v>218788</v>
      </c>
      <c r="BT224" s="20">
        <f>VLOOKUP($A:$A,'[3]данные ру ФЛ'!$A:$DL,116,0)</f>
        <v>32096</v>
      </c>
      <c r="BU224" s="21">
        <f>VLOOKUP($A:$A,'[3]данные ру Грузы'!$A:$CR,31,0)</f>
        <v>831464</v>
      </c>
      <c r="BV224" s="21">
        <f>VLOOKUP($A:$A,'[3]данные ру Грузы'!$A:$CR,44,0)</f>
        <v>635049</v>
      </c>
      <c r="BW224" s="21">
        <f>VLOOKUP($A:$A,'[3]данные ру Грузы'!$A:$CR,57,0)</f>
        <v>1140512</v>
      </c>
      <c r="BX224" s="21">
        <f>VLOOKUP($A:$A,'[3]данные ру Грузы'!$A:$CR,70,0)</f>
        <v>1426908</v>
      </c>
      <c r="BY224" s="21">
        <f>VLOOKUP($A:$A,'[3]данные ру Грузы'!$A:$CR,83,0)</f>
        <v>1545507</v>
      </c>
      <c r="BZ224" s="21">
        <f>VLOOKUP($A:$A,'[3]данные ру Грузы'!$A:$CR,96,0)</f>
        <v>207298</v>
      </c>
      <c r="CA224" s="22" t="str">
        <f>VLOOKUP(A:A,[2]Данные_УА!$A:$BO,60,0)</f>
        <v>да</v>
      </c>
      <c r="CB224" s="23" t="str">
        <f>VLOOKUP(A:A,[2]Данные_УА!$A:$BO,61,0)</f>
        <v>да</v>
      </c>
      <c r="CC224" s="23" t="str">
        <f>VLOOKUP(A:A,[2]Данные_УА!$A:$BO,62,0)</f>
        <v>да</v>
      </c>
      <c r="CD224" s="23" t="str">
        <f>VLOOKUP(A:A,[2]Данные_УА!$A:$BO,63,0)</f>
        <v>да</v>
      </c>
      <c r="CE224" s="23" t="str">
        <f>VLOOKUP(A:A,[2]Данные_УА!$A:$BO,64,0)</f>
        <v>да</v>
      </c>
      <c r="CF224" s="23" t="str">
        <f>VLOOKUP(A:A,[2]Данные_УА!$A:$BO,65,0)</f>
        <v>да</v>
      </c>
    </row>
    <row r="225" spans="1:84" s="12" customFormat="1" ht="11.25" x14ac:dyDescent="0.2">
      <c r="A225" s="12" t="s">
        <v>515</v>
      </c>
      <c r="B225" s="25" t="str">
        <f>VLOOKUP(A:A,[1]Перечень_ПП!$A:$X,3,0)</f>
        <v>Мурманский</v>
      </c>
      <c r="C225" s="26" t="str">
        <f>VLOOKUP(A:A,[1]Перечень_ПП!$A:$X,4,0)</f>
        <v>ВПП</v>
      </c>
      <c r="D225" s="26" t="str">
        <f>VLOOKUP(A:A,[1]Перечень_ПП!$A:$X,5,0)</f>
        <v>ВПП</v>
      </c>
      <c r="E225" s="28" t="str">
        <f>VLOOKUP(A:A,[1]Перечень_ПП!$A:$X,6,0)</f>
        <v>Норильск (Алыкель)</v>
      </c>
      <c r="F225" s="26" t="str">
        <f>VLOOKUP(A:A,[1]Перечень_ПП!$A:$X,23,0)</f>
        <v>установлен</v>
      </c>
      <c r="G225" s="26" t="str">
        <f>VLOOKUP(A:A,[1]Перечень_ПП!$A:$X,21,0)</f>
        <v>нет</v>
      </c>
      <c r="H225" s="26" t="s">
        <v>524</v>
      </c>
      <c r="I225" s="29" t="str">
        <f>VLOOKUP(A:A,[1]Перечень_ПП!$A:$X,22,0)</f>
        <v>Установлен в 2023 г. Будет открыт после проведения мероприятий по обустройству</v>
      </c>
      <c r="J225" s="15" t="str">
        <f>VLOOKUP(A:A,[2]Данные_УА!$A:$BF,24,0)</f>
        <v>не определен</v>
      </c>
      <c r="K225" s="26" t="str">
        <f>VLOOKUP(A:A,[1]Перечень_ПП!$A:$X,7,0)</f>
        <v>воздушный</v>
      </c>
      <c r="L225" s="26" t="str">
        <f>VLOOKUP(A:A,[1]Перечень_ПП!$A:$X,8,0)</f>
        <v>не определен</v>
      </c>
      <c r="M225" s="26" t="str">
        <f>VLOOKUP(A:A,[1]Перечень_ПП!$A:$X,9,0)</f>
        <v>грузо-пассажирский</v>
      </c>
      <c r="N225" s="26" t="str">
        <f>VLOOKUP(A:A,[1]Перечень_ПП!$A:$X,10,0)</f>
        <v>работающий на нерегулярной основе</v>
      </c>
      <c r="O225" s="26" t="str">
        <f>VLOOKUP(A:A,[1]Перечень_ПП!$A:$X,11,0)</f>
        <v>многосторонний</v>
      </c>
      <c r="P225" s="26" t="str">
        <f>VLOOKUP(A:A,[1]Перечень_ПП!$A:$X,12,0)</f>
        <v>не определен</v>
      </c>
      <c r="Q225" s="26" t="str">
        <f>VLOOKUP(A:A,[1]Перечень_ПП!$A:$X,13,0)</f>
        <v>нет</v>
      </c>
      <c r="R225" s="26" t="str">
        <f>VLOOKUP(A:A,[1]Перечень_ПП!$A:$X,14,0)</f>
        <v>нет</v>
      </c>
      <c r="S225" s="26" t="str">
        <f>VLOOKUP(A:A,[1]Перечень_ПП!$A:$X,15,0)</f>
        <v>нет</v>
      </c>
      <c r="T225" s="26" t="str">
        <f>VLOOKUP(A:A,[1]Перечень_ПП!$A:$X,16,0)</f>
        <v>не применимо</v>
      </c>
      <c r="U225" s="25" t="str">
        <f>VLOOKUP(A:A,[1]Перечень_ПП!$A:$X,17,0)</f>
        <v>не применимо</v>
      </c>
      <c r="V225" s="26" t="str">
        <f>VLOOKUP(A:A,[1]Перечень_ПП!$A:$X,18,0)</f>
        <v>СФО</v>
      </c>
      <c r="W225" s="25" t="str">
        <f>VLOOKUP(A:A,[1]Перечень_ПП!$A:$X,19,0)</f>
        <v>Красноярский край</v>
      </c>
      <c r="X225" s="26" t="str">
        <f>VLOOKUP(A:A,[1]Перечень_ПП!$A:$X,20,0)</f>
        <v>не определен</v>
      </c>
      <c r="Y225" s="29" t="e">
        <f>VLOOKUP(A:A,[2]ДОРОГИ!$A:$BX,24,0)</f>
        <v>#N/A</v>
      </c>
      <c r="Z225" s="29" t="e">
        <f>VLOOKUP(A:A,[2]ДОРОГИ!$A:$BX,25,0)</f>
        <v>#N/A</v>
      </c>
      <c r="AA225" s="30">
        <f>VLOOKUP($A:$A,'[3]данные ру Грузы'!$A:$CC,10,0)</f>
        <v>0</v>
      </c>
      <c r="AB225" s="26">
        <f>VLOOKUP($A:$A,'[3]данные ру Грузы'!$A:$CC,11,0)</f>
        <v>0</v>
      </c>
      <c r="AC225" s="30" t="str">
        <f>VLOOKUP($A:$A,'[3]данные ру Грузы'!$A:$CC,13,0)</f>
        <v>Не является признаком отнесения к МТК</v>
      </c>
      <c r="AD225" s="26" t="str">
        <f>VLOOKUP($A:$A,'[3]данные ру Грузы'!$A:$CC,12,0)</f>
        <v>Не является признаком отнесения к МТК</v>
      </c>
      <c r="AE225" s="30">
        <f>VLOOKUP(A:A,[2]Данные_УА!$A:$BF,37,0)</f>
        <v>0</v>
      </c>
      <c r="AF225" s="30">
        <f>VLOOKUP(A:A,[2]Данные_УА!$A:$BF,41,0)</f>
        <v>0</v>
      </c>
      <c r="AG225" s="30">
        <f>VLOOKUP(A:A,[2]Данные_УА!$A:$BF,45,0)</f>
        <v>0</v>
      </c>
      <c r="AH225" s="30">
        <f>VLOOKUP(A:A,[2]Данные_УА!$A:$BF,49,0)</f>
        <v>0</v>
      </c>
      <c r="AI225" s="30">
        <f>VLOOKUP(A:A,[2]Данные_УА!$A:$BF,53,0)</f>
        <v>0</v>
      </c>
      <c r="AJ225" s="30">
        <f>VLOOKUP(A:A,[2]Данные_УА!$A:$BF,57,0)</f>
        <v>0</v>
      </c>
      <c r="AK225" s="17">
        <f>VLOOKUP(A:A,[2]Данные_УА!$A:$BF,38,0)</f>
        <v>0</v>
      </c>
      <c r="AL225" s="17">
        <f>VLOOKUP(A:A,[2]Данные_УА!$A:$BF,42,0)</f>
        <v>0</v>
      </c>
      <c r="AM225" s="17">
        <f>VLOOKUP(A:A,[2]Данные_УА!$A:$BF,46,0)</f>
        <v>0</v>
      </c>
      <c r="AN225" s="17">
        <f>VLOOKUP(A:A,[2]Данные_УА!$A:$BF,50,0)</f>
        <v>0</v>
      </c>
      <c r="AO225" s="17">
        <f>VLOOKUP(A:A,[2]Данные_УА!$A:$BF,54,0)</f>
        <v>0</v>
      </c>
      <c r="AP225" s="18">
        <f>VLOOKUP(A:A,[2]Данные_УА!$A:$BF,58,0)</f>
        <v>0</v>
      </c>
      <c r="AQ225" s="17">
        <f>VLOOKUP($A:$A,'[3]данные ру ТС'!$A:$CZ,22,0)</f>
        <v>0</v>
      </c>
      <c r="AR225" s="17">
        <f>VLOOKUP($A:$A,'[3]данные ру ТС'!$A:$CZ,27,0)</f>
        <v>0</v>
      </c>
      <c r="AS225" s="17">
        <f>VLOOKUP($A:$A,'[3]данные ру ТС'!$A:$CZ,32,0)</f>
        <v>0</v>
      </c>
      <c r="AT225" s="17">
        <f>VLOOKUP($A:$A,'[3]данные ру ТС'!$A:$CZ,33,0)</f>
        <v>0</v>
      </c>
      <c r="AU225" s="70">
        <f>VLOOKUP($A:$A,'[3]данные ру ТС'!$A:$CZ,38,0)</f>
        <v>0</v>
      </c>
      <c r="AV225" s="70">
        <f>VLOOKUP($A:$A,'[3]данные ру ТС'!$A:$CZ,43,0)</f>
        <v>0</v>
      </c>
      <c r="AW225" s="70">
        <f>VLOOKUP($A:$A,'[3]данные ру ТС'!$A:$CZ,48,0)</f>
        <v>0</v>
      </c>
      <c r="AX225" s="71">
        <f>VLOOKUP($A:$A,'[3]данные ру ТС'!$A:$CZ,49,0)</f>
        <v>0</v>
      </c>
      <c r="AY225" s="71">
        <f>VLOOKUP($A:$A,'[3]данные ру ТС'!$A:$CZ,54,0)</f>
        <v>0</v>
      </c>
      <c r="AZ225" s="70">
        <f>VLOOKUP($A:$A,'[3]данные ру ТС'!$A:$CZ,59,0)</f>
        <v>0</v>
      </c>
      <c r="BA225" s="70">
        <f>VLOOKUP($A:$A,'[3]данные ру ТС'!$A:$CZ,64,0)</f>
        <v>0</v>
      </c>
      <c r="BB225" s="71">
        <f>VLOOKUP($A:$A,'[3]данные ру ТС'!$A:$CZ,65,0)</f>
        <v>0</v>
      </c>
      <c r="BC225" s="71">
        <f>VLOOKUP($A:$A,'[3]данные ру ТС'!$A:$CZ,78,0)</f>
        <v>0</v>
      </c>
      <c r="BD225" s="71">
        <f>VLOOKUP($A:$A,'[3]данные ру ТС'!$A:$CZ,83,0)</f>
        <v>0</v>
      </c>
      <c r="BE225" s="71">
        <f>VLOOKUP($A:$A,'[3]данные ру ТС'!$A:$CZ,88,0)</f>
        <v>0</v>
      </c>
      <c r="BF225" s="71">
        <f>VLOOKUP($A:$A,'[3]данные ру ТС'!$A:$CZ,89,0)</f>
        <v>0</v>
      </c>
      <c r="BG225" s="19">
        <f>VLOOKUP($A:$A,'[3]данные ру ТС'!$A:$FD,126,0)</f>
        <v>0</v>
      </c>
      <c r="BH225" s="19">
        <f>VLOOKUP($A:$A,'[3]данные ру ТС'!$A:$FD,127,0)</f>
        <v>0</v>
      </c>
      <c r="BI225" s="19">
        <f>VLOOKUP($A:$A,'[3]данные ру ТС'!$A:$FD,128,0)</f>
        <v>0</v>
      </c>
      <c r="BJ225" s="19">
        <f>VLOOKUP($A:$A,'[3]данные ру ТС'!$A:$FD,129,0)</f>
        <v>0</v>
      </c>
      <c r="BK225" s="71">
        <f>VLOOKUP($A:$A,'[3]данные ру ТС'!$A:$FD,142,0)</f>
        <v>0</v>
      </c>
      <c r="BL225" s="19">
        <f>VLOOKUP($A:$A,'[3]данные ру ТС'!$A:$FD,155,0)</f>
        <v>0</v>
      </c>
      <c r="BM225" s="19">
        <f>VLOOKUP($A:$A,'[3]данные ру ТС'!$A:$FW,168,0)</f>
        <v>0</v>
      </c>
      <c r="BN225" s="71">
        <f>Таблица2[[#This Row],[ЛТС 2022 (факт)]]+Таблица2[[#This Row],[ПТС 2022 (факт)]]+Таблица2[[#This Row],[ГТС 2022 (факт)]]</f>
        <v>0</v>
      </c>
      <c r="BO225" s="20">
        <f>VLOOKUP($A:$A,'[3]данные ру ФЛ'!$A:$DL,27,0)</f>
        <v>0</v>
      </c>
      <c r="BP225" s="20">
        <f>VLOOKUP($A:$A,'[3]данные ру ФЛ'!$A:$DL,40,0)</f>
        <v>0</v>
      </c>
      <c r="BQ225" s="20">
        <f>VLOOKUP($A:$A,'[3]данные ру ФЛ'!$A:$DL,53,0)</f>
        <v>0</v>
      </c>
      <c r="BR225" s="20">
        <f>VLOOKUP($A:$A,'[3]данные ру ФЛ'!$A:$DL,74,0)</f>
        <v>0</v>
      </c>
      <c r="BS225" s="20">
        <f>VLOOKUP($A:$A,'[3]данные ру ФЛ'!$A:$DL,95,0)</f>
        <v>0</v>
      </c>
      <c r="BT225" s="20">
        <f>VLOOKUP($A:$A,'[3]данные ру ФЛ'!$A:$DL,116,0)</f>
        <v>0</v>
      </c>
      <c r="BU225" s="21">
        <f>VLOOKUP($A:$A,'[3]данные ру Грузы'!$A:$CR,31,0)</f>
        <v>0</v>
      </c>
      <c r="BV225" s="21">
        <f>VLOOKUP($A:$A,'[3]данные ру Грузы'!$A:$CR,44,0)</f>
        <v>0</v>
      </c>
      <c r="BW225" s="21">
        <f>VLOOKUP($A:$A,'[3]данные ру Грузы'!$A:$CR,57,0)</f>
        <v>0</v>
      </c>
      <c r="BX225" s="21">
        <f>VLOOKUP($A:$A,'[3]данные ру Грузы'!$A:$CR,70,0)</f>
        <v>0</v>
      </c>
      <c r="BY225" s="21">
        <f>VLOOKUP($A:$A,'[3]данные ру Грузы'!$A:$CR,83,0)</f>
        <v>0</v>
      </c>
      <c r="BZ225" s="21">
        <f>VLOOKUP($A:$A,'[3]данные ру Грузы'!$A:$CR,96,0)</f>
        <v>0</v>
      </c>
      <c r="CA225" s="22" t="str">
        <f>VLOOKUP(A:A,[2]Данные_УА!$A:$BO,60,0)</f>
        <v>нет</v>
      </c>
      <c r="CB225" s="23" t="str">
        <f>VLOOKUP(A:A,[2]Данные_УА!$A:$BO,61,0)</f>
        <v>нет</v>
      </c>
      <c r="CC225" s="23" t="str">
        <f>VLOOKUP(A:A,[2]Данные_УА!$A:$BO,62,0)</f>
        <v>нет</v>
      </c>
      <c r="CD225" s="23" t="str">
        <f>VLOOKUP(A:A,[2]Данные_УА!$A:$BO,63,0)</f>
        <v>нет</v>
      </c>
      <c r="CE225" s="23" t="str">
        <f>VLOOKUP(A:A,[2]Данные_УА!$A:$BO,64,0)</f>
        <v>нет</v>
      </c>
      <c r="CF225" s="23" t="str">
        <f>VLOOKUP(A:A,[2]Данные_УА!$A:$BO,65,0)</f>
        <v>нет</v>
      </c>
    </row>
    <row r="226" spans="1:84" s="12" customFormat="1" ht="11.25" x14ac:dyDescent="0.2">
      <c r="A226" s="12" t="s">
        <v>163</v>
      </c>
      <c r="B226" s="12" t="str">
        <f>VLOOKUP(A:A,[1]Перечень_ПП!$A:$X,3,0)</f>
        <v>Новосибирский</v>
      </c>
      <c r="C226" s="13" t="str">
        <f>VLOOKUP(A:A,[1]Перечень_ПП!$A:$X,4,0)</f>
        <v>АПП</v>
      </c>
      <c r="D226" s="13" t="str">
        <f>VLOOKUP(A:A,[1]Перечень_ПП!$A:$X,5,0)</f>
        <v>ДАПП</v>
      </c>
      <c r="E226" s="12" t="str">
        <f>VLOOKUP(A:A,[1]Перечень_ПП!$A:$X,6,0)</f>
        <v>Одесское</v>
      </c>
      <c r="F226" s="12" t="str">
        <f>VLOOKUP(A:A,[1]Перечень_ПП!$A:$X,23,0)</f>
        <v>установлен</v>
      </c>
      <c r="G226" s="13" t="str">
        <f>VLOOKUP(A:A,[1]Перечень_ПП!$A:$X,21,0)</f>
        <v>да</v>
      </c>
      <c r="H226" s="13" t="s">
        <v>524</v>
      </c>
      <c r="I226" s="14" t="str">
        <f>VLOOKUP(A:A,[1]Перечень_ПП!$A:$X,22,0)</f>
        <v>функционирует</v>
      </c>
      <c r="J226" s="15" t="str">
        <f>VLOOKUP(A:A,[2]Данные_УА!$A:$BF,24,0)</f>
        <v>круглосуточно</v>
      </c>
      <c r="K226" s="13" t="str">
        <f>VLOOKUP(A:A,[1]Перечень_ПП!$A:$X,7,0)</f>
        <v>автомобильный</v>
      </c>
      <c r="L226" s="13" t="str">
        <f>VLOOKUP(A:A,[1]Перечень_ПП!$A:$X,8,0)</f>
        <v>не определен</v>
      </c>
      <c r="M226" s="13" t="str">
        <f>VLOOKUP(A:A,[1]Перечень_ПП!$A:$X,9,0)</f>
        <v>грузо-пассажирский</v>
      </c>
      <c r="N226" s="13" t="str">
        <f>VLOOKUP(A:A,[1]Перечень_ПП!$A:$X,10,0)</f>
        <v>постоянный</v>
      </c>
      <c r="O226" s="13" t="str">
        <f>VLOOKUP(A:A,[1]Перечень_ПП!$A:$X,11,0)</f>
        <v>двусторонний</v>
      </c>
      <c r="P226" s="13" t="str">
        <f>VLOOKUP(A:A,[1]Перечень_ПП!$A:$X,12,0)</f>
        <v>не определен</v>
      </c>
      <c r="Q226" s="13" t="str">
        <f>VLOOKUP(A:A,[1]Перечень_ПП!$A:$X,13,0)</f>
        <v>нет</v>
      </c>
      <c r="R226" s="13" t="str">
        <f>VLOOKUP(A:A,[1]Перечень_ПП!$A:$X,14,0)</f>
        <v>нет</v>
      </c>
      <c r="S226" s="13" t="str">
        <f>VLOOKUP(A:A,[1]Перечень_ПП!$A:$X,15,0)</f>
        <v>нет</v>
      </c>
      <c r="T226" s="13" t="str">
        <f>VLOOKUP(A:A,[1]Перечень_ПП!$A:$X,16,0)</f>
        <v>Республика Казахстан</v>
      </c>
      <c r="U226" s="12" t="str">
        <f>VLOOKUP(A:A,[1]Перечень_ПП!$A:$X,17,0)</f>
        <v>Бидаик</v>
      </c>
      <c r="V226" s="13" t="str">
        <f>VLOOKUP(A:A,[1]Перечень_ПП!$A:$X,18,0)</f>
        <v>СФО</v>
      </c>
      <c r="W226" s="12" t="str">
        <f>VLOOKUP(A:A,[1]Перечень_ПП!$A:$X,19,0)</f>
        <v>Омская область</v>
      </c>
      <c r="X226" s="14" t="str">
        <f>VLOOKUP(A:A,[1]Перечень_ПП!$A:$X,20,0)</f>
        <v>Омская область, Одесский район, 108 км автомобильной дороги Омск – Одесское – гр. Казахстана, 1 км от с. Белосток</v>
      </c>
      <c r="Y226" s="14" t="str">
        <f>VLOOKUP(A:A,[2]ДОРОГИ!$A:$BX,24,0)</f>
        <v>региональная</v>
      </c>
      <c r="Z226" s="14" t="str">
        <f>VLOOKUP(A:A,[2]ДОРОГИ!$A:$BX,25,0)</f>
        <v>52 ОП РЗ А-5 Омск - Одесское - граница Республики Казахстан</v>
      </c>
      <c r="AA226" s="16" t="str">
        <f>VLOOKUP($A:$A,'[3]данные ру Грузы'!$A:$CC,10,0)</f>
        <v>Группа В</v>
      </c>
      <c r="AB226" s="16">
        <f>VLOOKUP($A:$A,'[3]данные ру Грузы'!$A:$CC,11,0)</f>
        <v>130</v>
      </c>
      <c r="AC226" s="16" t="str">
        <f>VLOOKUP($A:$A,'[3]данные ру Грузы'!$A:$CC,13,0)</f>
        <v>Не является признаком отнесения к МТК</v>
      </c>
      <c r="AD226" s="16" t="str">
        <f>VLOOKUP($A:$A,'[3]данные ру Грузы'!$A:$CC,12,0)</f>
        <v>Не является признаком отнесения к МТК</v>
      </c>
      <c r="AE226" s="16">
        <f>VLOOKUP(A:A,[2]Данные_УА!$A:$BF,37,0)</f>
        <v>0</v>
      </c>
      <c r="AF226" s="16">
        <f>VLOOKUP(A:A,[2]Данные_УА!$A:$BF,41,0)</f>
        <v>0</v>
      </c>
      <c r="AG226" s="16">
        <f>VLOOKUP(A:A,[2]Данные_УА!$A:$BF,45,0)</f>
        <v>0</v>
      </c>
      <c r="AH226" s="16">
        <f>VLOOKUP(A:A,[2]Данные_УА!$A:$BF,49,0)</f>
        <v>0</v>
      </c>
      <c r="AI226" s="16">
        <f>VLOOKUP(A:A,[2]Данные_УА!$A:$BF,53,0)</f>
        <v>0</v>
      </c>
      <c r="AJ226" s="16">
        <f>VLOOKUP(A:A,[2]Данные_УА!$A:$BF,57,0)</f>
        <v>0</v>
      </c>
      <c r="AK226" s="17">
        <f>VLOOKUP(A:A,[2]Данные_УА!$A:$BF,38,0)</f>
        <v>0</v>
      </c>
      <c r="AL226" s="17">
        <f>VLOOKUP(A:A,[2]Данные_УА!$A:$BF,42,0)</f>
        <v>0</v>
      </c>
      <c r="AM226" s="17">
        <f>VLOOKUP(A:A,[2]Данные_УА!$A:$BF,46,0)</f>
        <v>0</v>
      </c>
      <c r="AN226" s="17">
        <f>VLOOKUP(A:A,[2]Данные_УА!$A:$BF,50,0)</f>
        <v>0</v>
      </c>
      <c r="AO226" s="17">
        <f>VLOOKUP(A:A,[2]Данные_УА!$A:$BF,54,0)</f>
        <v>0</v>
      </c>
      <c r="AP226" s="18">
        <f>VLOOKUP(A:A,[2]Данные_УА!$A:$BF,58,0)</f>
        <v>0</v>
      </c>
      <c r="AQ226" s="19">
        <f>VLOOKUP($A:$A,'[3]данные ру ТС'!$A:$CZ,22,0)</f>
        <v>63779</v>
      </c>
      <c r="AR226" s="19">
        <f>VLOOKUP($A:$A,'[3]данные ру ТС'!$A:$CZ,27,0)</f>
        <v>3318</v>
      </c>
      <c r="AS226" s="19">
        <f>VLOOKUP($A:$A,'[3]данные ру ТС'!$A:$CZ,32,0)</f>
        <v>96750</v>
      </c>
      <c r="AT226" s="19">
        <f>VLOOKUP($A:$A,'[3]данные ру ТС'!$A:$CZ,33,0)</f>
        <v>163847</v>
      </c>
      <c r="AU226" s="19">
        <f>VLOOKUP($A:$A,'[3]данные ру ТС'!$A:$CZ,38,0)</f>
        <v>68781</v>
      </c>
      <c r="AV226" s="19">
        <f>VLOOKUP($A:$A,'[3]данные ру ТС'!$A:$CZ,43,0)</f>
        <v>2995</v>
      </c>
      <c r="AW226" s="19">
        <f>VLOOKUP($A:$A,'[3]данные ру ТС'!$A:$CZ,48,0)</f>
        <v>95818</v>
      </c>
      <c r="AX226" s="19">
        <f>VLOOKUP($A:$A,'[3]данные ру ТС'!$A:$CZ,49,0)</f>
        <v>167594</v>
      </c>
      <c r="AY226" s="19">
        <f>VLOOKUP($A:$A,'[3]данные ру ТС'!$A:$CZ,54,0)</f>
        <v>74032</v>
      </c>
      <c r="AZ226" s="19">
        <f>VLOOKUP($A:$A,'[3]данные ру ТС'!$A:$CZ,59,0)</f>
        <v>2390</v>
      </c>
      <c r="BA226" s="19">
        <f>VLOOKUP($A:$A,'[3]данные ру ТС'!$A:$CZ,64,0)</f>
        <v>90423</v>
      </c>
      <c r="BB226" s="19">
        <f>VLOOKUP($A:$A,'[3]данные ру ТС'!$A:$CZ,65,0)</f>
        <v>166845</v>
      </c>
      <c r="BC226" s="19">
        <f>VLOOKUP($A:$A,'[3]данные ру ТС'!$A:$CZ,78,0)</f>
        <v>34733</v>
      </c>
      <c r="BD226" s="19">
        <f>VLOOKUP($A:$A,'[3]данные ру ТС'!$A:$CZ,83,0)</f>
        <v>363</v>
      </c>
      <c r="BE226" s="19">
        <f>VLOOKUP($A:$A,'[3]данные ру ТС'!$A:$CZ,88,0)</f>
        <v>19290</v>
      </c>
      <c r="BF226" s="19">
        <f>VLOOKUP($A:$A,'[3]данные ру ТС'!$A:$CZ,89,0)</f>
        <v>54386</v>
      </c>
      <c r="BG226" s="19">
        <f>VLOOKUP($A:$A,'[3]данные ру ТС'!$A:$FD,126,0)</f>
        <v>44362</v>
      </c>
      <c r="BH226" s="19">
        <f>VLOOKUP($A:$A,'[3]данные ру ТС'!$A:$FD,127,0)</f>
        <v>0</v>
      </c>
      <c r="BI226" s="19">
        <f>VLOOKUP($A:$A,'[3]данные ру ТС'!$A:$FD,128,0)</f>
        <v>15176</v>
      </c>
      <c r="BJ226" s="19">
        <f>VLOOKUP($A:$A,'[3]данные ру ТС'!$A:$FD,129,0)</f>
        <v>59538</v>
      </c>
      <c r="BK226" s="19">
        <f>VLOOKUP($A:$A,'[3]данные ру ТС'!$A:$FD,142,0)</f>
        <v>57066</v>
      </c>
      <c r="BL226" s="19">
        <f>VLOOKUP($A:$A,'[3]данные ру ТС'!$A:$FD,155,0)</f>
        <v>421</v>
      </c>
      <c r="BM226" s="19">
        <f>VLOOKUP($A:$A,'[3]данные ру ТС'!$A:$FW,168,0)</f>
        <v>49310</v>
      </c>
      <c r="BN226" s="19">
        <f>Таблица2[[#This Row],[ЛТС 2022 (факт)]]+Таблица2[[#This Row],[ПТС 2022 (факт)]]+Таблица2[[#This Row],[ГТС 2022 (факт)]]</f>
        <v>106797</v>
      </c>
      <c r="BO226" s="20">
        <f>VLOOKUP($A:$A,'[3]данные ру ФЛ'!$A:$DL,27,0)</f>
        <v>453645</v>
      </c>
      <c r="BP226" s="20">
        <f>VLOOKUP($A:$A,'[3]данные ру ФЛ'!$A:$DL,40,0)</f>
        <v>447705</v>
      </c>
      <c r="BQ226" s="20">
        <f>VLOOKUP($A:$A,'[3]данные ру ФЛ'!$A:$DL,53,0)</f>
        <v>405381</v>
      </c>
      <c r="BR226" s="20">
        <f>VLOOKUP($A:$A,'[3]данные ру ФЛ'!$A:$DL,74,0)</f>
        <v>97610</v>
      </c>
      <c r="BS226" s="20">
        <f>VLOOKUP($A:$A,'[3]данные ру ФЛ'!$A:$DL,95,0)</f>
        <v>88427</v>
      </c>
      <c r="BT226" s="20">
        <f>VLOOKUP($A:$A,'[3]данные ру ФЛ'!$A:$DL,116,0)</f>
        <v>215968</v>
      </c>
      <c r="BU226" s="21">
        <f>VLOOKUP($A:$A,'[3]данные ру Грузы'!$A:$CR,31,0)</f>
        <v>0</v>
      </c>
      <c r="BV226" s="21">
        <f>VLOOKUP($A:$A,'[3]данные ру Грузы'!$A:$CR,44,0)</f>
        <v>0</v>
      </c>
      <c r="BW226" s="21">
        <f>VLOOKUP($A:$A,'[3]данные ру Грузы'!$A:$CR,57,0)</f>
        <v>0</v>
      </c>
      <c r="BX226" s="21">
        <f>VLOOKUP($A:$A,'[3]данные ру Грузы'!$A:$CR,70,0)</f>
        <v>0</v>
      </c>
      <c r="BY226" s="21">
        <f>VLOOKUP($A:$A,'[3]данные ру Грузы'!$A:$CR,83,0)</f>
        <v>0</v>
      </c>
      <c r="BZ226" s="21">
        <f>VLOOKUP($A:$A,'[3]данные ру Грузы'!$A:$CR,96,0)</f>
        <v>0</v>
      </c>
      <c r="CA226" s="22" t="str">
        <f>VLOOKUP(A:A,[2]Данные_УА!$A:$BO,60,0)</f>
        <v>да</v>
      </c>
      <c r="CB226" s="23" t="str">
        <f>VLOOKUP(A:A,[2]Данные_УА!$A:$BO,61,0)</f>
        <v>нет</v>
      </c>
      <c r="CC226" s="23" t="str">
        <f>VLOOKUP(A:A,[2]Данные_УА!$A:$BO,62,0)</f>
        <v>нет</v>
      </c>
      <c r="CD226" s="23" t="str">
        <f>VLOOKUP(A:A,[2]Данные_УА!$A:$BO,63,0)</f>
        <v>нет</v>
      </c>
      <c r="CE226" s="23" t="str">
        <f>VLOOKUP(A:A,[2]Данные_УА!$A:$BO,64,0)</f>
        <v>нет</v>
      </c>
      <c r="CF226" s="23" t="str">
        <f>VLOOKUP(A:A,[2]Данные_УА!$A:$BO,65,0)</f>
        <v>нет</v>
      </c>
    </row>
    <row r="227" spans="1:84" s="12" customFormat="1" ht="11.25" x14ac:dyDescent="0.2">
      <c r="A227" s="12" t="s">
        <v>84</v>
      </c>
      <c r="B227" s="12" t="str">
        <f>VLOOKUP(A:A,[1]Перечень_ПП!$A:$X,3,0)</f>
        <v>Волгоградский</v>
      </c>
      <c r="C227" s="13" t="str">
        <f>VLOOKUP(A:A,[1]Перечень_ПП!$A:$X,4,0)</f>
        <v>АПП</v>
      </c>
      <c r="D227" s="13" t="str">
        <f>VLOOKUP(A:A,[1]Перечень_ПП!$A:$X,5,0)</f>
        <v>МАПП</v>
      </c>
      <c r="E227" s="12" t="str">
        <f>VLOOKUP(A:A,[1]Перечень_ПП!$A:$X,6,0)</f>
        <v>Озинки</v>
      </c>
      <c r="F227" s="12" t="str">
        <f>VLOOKUP(A:A,[1]Перечень_ПП!$A:$X,23,0)</f>
        <v>установлен</v>
      </c>
      <c r="G227" s="13" t="str">
        <f>VLOOKUP(A:A,[1]Перечень_ПП!$A:$X,21,0)</f>
        <v>да</v>
      </c>
      <c r="H227" s="13" t="s">
        <v>523</v>
      </c>
      <c r="I227" s="14" t="str">
        <f>VLOOKUP(A:A,[1]Перечень_ПП!$A:$X,22,0)</f>
        <v>функционирует</v>
      </c>
      <c r="J227" s="15" t="str">
        <f>VLOOKUP(A:A,[2]Данные_УА!$A:$BF,24,0)</f>
        <v>круглосуточно</v>
      </c>
      <c r="K227" s="13" t="str">
        <f>VLOOKUP(A:A,[1]Перечень_ПП!$A:$X,7,0)</f>
        <v>автомобильный</v>
      </c>
      <c r="L227" s="13" t="str">
        <f>VLOOKUP(A:A,[1]Перечень_ПП!$A:$X,8,0)</f>
        <v>не определен</v>
      </c>
      <c r="M227" s="13" t="str">
        <f>VLOOKUP(A:A,[1]Перечень_ПП!$A:$X,9,0)</f>
        <v>грузо-пассажирский</v>
      </c>
      <c r="N227" s="13" t="str">
        <f>VLOOKUP(A:A,[1]Перечень_ПП!$A:$X,10,0)</f>
        <v>постоянный</v>
      </c>
      <c r="O227" s="13" t="str">
        <f>VLOOKUP(A:A,[1]Перечень_ПП!$A:$X,11,0)</f>
        <v>многосторонний</v>
      </c>
      <c r="P227" s="13" t="str">
        <f>VLOOKUP(A:A,[1]Перечень_ПП!$A:$X,12,0)</f>
        <v>не определен</v>
      </c>
      <c r="Q227" s="13" t="str">
        <f>VLOOKUP(A:A,[1]Перечень_ПП!$A:$X,13,0)</f>
        <v>нет</v>
      </c>
      <c r="R227" s="13" t="str">
        <f>VLOOKUP(A:A,[1]Перечень_ПП!$A:$X,14,0)</f>
        <v>нет</v>
      </c>
      <c r="S227" s="13" t="str">
        <f>VLOOKUP(A:A,[1]Перечень_ПП!$A:$X,15,0)</f>
        <v>нет</v>
      </c>
      <c r="T227" s="13" t="str">
        <f>VLOOKUP(A:A,[1]Перечень_ПП!$A:$X,16,0)</f>
        <v>Республика Казахстан</v>
      </c>
      <c r="U227" s="12" t="str">
        <f>VLOOKUP(A:A,[1]Перечень_ПП!$A:$X,17,0)</f>
        <v>Таскала</v>
      </c>
      <c r="V227" s="13" t="str">
        <f>VLOOKUP(A:A,[1]Перечень_ПП!$A:$X,18,0)</f>
        <v>ПФО</v>
      </c>
      <c r="W227" s="12" t="str">
        <f>VLOOKUP(A:A,[1]Перечень_ПП!$A:$X,19,0)</f>
        <v>Саратовская область</v>
      </c>
      <c r="X227" s="14" t="str">
        <f>VLOOKUP(A:A,[1]Перечень_ПП!$A:$X,20,0)</f>
        <v>Саратовская область, Озинский район, 284 км автомобильной дороги Ершов - Озинки - Уральск</v>
      </c>
      <c r="Y227" s="14" t="str">
        <f>VLOOKUP(A:A,[2]ДОРОГИ!$A:$BX,24,0)</f>
        <v>федеральная</v>
      </c>
      <c r="Z227" s="14" t="str">
        <f>VLOOKUP(A:A,[2]ДОРОГИ!$A:$BX,25,0)</f>
        <v>А-298</v>
      </c>
      <c r="AA227" s="16" t="str">
        <f>VLOOKUP($A:$A,'[3]данные ру Грузы'!$A:$CC,10,0)</f>
        <v>Группа А</v>
      </c>
      <c r="AB227" s="16">
        <f>VLOOKUP($A:$A,'[3]данные ру Грузы'!$A:$CC,11,0)</f>
        <v>19</v>
      </c>
      <c r="AC227" s="16" t="str">
        <f>VLOOKUP($A:$A,'[3]данные ру Грузы'!$A:$CC,13,0)</f>
        <v>Не является признаком отнесения к МТК</v>
      </c>
      <c r="AD227" s="16" t="str">
        <f>VLOOKUP($A:$A,'[3]данные ру Грузы'!$A:$CC,12,0)</f>
        <v>Не является признаком отнесения к МТК</v>
      </c>
      <c r="AE227" s="16">
        <f>VLOOKUP(A:A,[2]Данные_УА!$A:$BF,37,0)</f>
        <v>250</v>
      </c>
      <c r="AF227" s="16">
        <f>VLOOKUP(A:A,[2]Данные_УА!$A:$BF,41,0)</f>
        <v>0</v>
      </c>
      <c r="AG227" s="16">
        <f>VLOOKUP(A:A,[2]Данные_УА!$A:$BF,45,0)</f>
        <v>0</v>
      </c>
      <c r="AH227" s="16">
        <f>VLOOKUP(A:A,[2]Данные_УА!$A:$BF,49,0)</f>
        <v>250</v>
      </c>
      <c r="AI227" s="16">
        <f>VLOOKUP(A:A,[2]Данные_УА!$A:$BF,53,0)</f>
        <v>2880</v>
      </c>
      <c r="AJ227" s="16">
        <f>VLOOKUP(A:A,[2]Данные_УА!$A:$BF,57,0)</f>
        <v>0</v>
      </c>
      <c r="AK227" s="17">
        <f>VLOOKUP(A:A,[2]Данные_УА!$A:$BF,38,0)</f>
        <v>91250</v>
      </c>
      <c r="AL227" s="17">
        <f>VLOOKUP(A:A,[2]Данные_УА!$A:$BF,42,0)</f>
        <v>0</v>
      </c>
      <c r="AM227" s="17">
        <f>VLOOKUP(A:A,[2]Данные_УА!$A:$BF,46,0)</f>
        <v>0</v>
      </c>
      <c r="AN227" s="17">
        <f>VLOOKUP(A:A,[2]Данные_УА!$A:$BF,50,0)</f>
        <v>91250</v>
      </c>
      <c r="AO227" s="17">
        <f>VLOOKUP(A:A,[2]Данные_УА!$A:$BF,54,0)</f>
        <v>1051200</v>
      </c>
      <c r="AP227" s="18">
        <f>VLOOKUP(A:A,[2]Данные_УА!$A:$BF,58,0)</f>
        <v>0</v>
      </c>
      <c r="AQ227" s="19">
        <f>VLOOKUP($A:$A,'[3]данные ру ТС'!$A:$CZ,22,0)</f>
        <v>26950</v>
      </c>
      <c r="AR227" s="19">
        <f>VLOOKUP($A:$A,'[3]данные ру ТС'!$A:$CZ,27,0)</f>
        <v>8263</v>
      </c>
      <c r="AS227" s="19">
        <f>VLOOKUP($A:$A,'[3]данные ру ТС'!$A:$CZ,32,0)</f>
        <v>242254</v>
      </c>
      <c r="AT227" s="19">
        <f>VLOOKUP($A:$A,'[3]данные ру ТС'!$A:$CZ,33,0)</f>
        <v>277467</v>
      </c>
      <c r="AU227" s="19">
        <f>VLOOKUP($A:$A,'[3]данные ру ТС'!$A:$CZ,38,0)</f>
        <v>26831</v>
      </c>
      <c r="AV227" s="19">
        <f>VLOOKUP($A:$A,'[3]данные ру ТС'!$A:$CZ,43,0)</f>
        <v>3901</v>
      </c>
      <c r="AW227" s="19">
        <f>VLOOKUP($A:$A,'[3]данные ру ТС'!$A:$CZ,48,0)</f>
        <v>175760</v>
      </c>
      <c r="AX227" s="19">
        <f>VLOOKUP($A:$A,'[3]данные ру ТС'!$A:$CZ,49,0)</f>
        <v>206492</v>
      </c>
      <c r="AY227" s="19">
        <f>VLOOKUP($A:$A,'[3]данные ру ТС'!$A:$CZ,54,0)</f>
        <v>46065</v>
      </c>
      <c r="AZ227" s="19">
        <f>VLOOKUP($A:$A,'[3]данные ру ТС'!$A:$CZ,59,0)</f>
        <v>3348</v>
      </c>
      <c r="BA227" s="19">
        <f>VLOOKUP($A:$A,'[3]данные ру ТС'!$A:$CZ,64,0)</f>
        <v>166499</v>
      </c>
      <c r="BB227" s="19">
        <f>VLOOKUP($A:$A,'[3]данные ру ТС'!$A:$CZ,65,0)</f>
        <v>215912</v>
      </c>
      <c r="BC227" s="19">
        <f>VLOOKUP($A:$A,'[3]данные ру ТС'!$A:$CZ,78,0)</f>
        <v>36029</v>
      </c>
      <c r="BD227" s="19">
        <f>VLOOKUP($A:$A,'[3]данные ру ТС'!$A:$CZ,83,0)</f>
        <v>747</v>
      </c>
      <c r="BE227" s="19">
        <f>VLOOKUP($A:$A,'[3]данные ру ТС'!$A:$CZ,88,0)</f>
        <v>34059</v>
      </c>
      <c r="BF227" s="19">
        <f>VLOOKUP($A:$A,'[3]данные ру ТС'!$A:$CZ,89,0)</f>
        <v>70835</v>
      </c>
      <c r="BG227" s="19">
        <f>VLOOKUP($A:$A,'[3]данные ру ТС'!$A:$FD,126,0)</f>
        <v>59675</v>
      </c>
      <c r="BH227" s="19">
        <f>VLOOKUP($A:$A,'[3]данные ру ТС'!$A:$FD,127,0)</f>
        <v>20</v>
      </c>
      <c r="BI227" s="19">
        <f>VLOOKUP($A:$A,'[3]данные ру ТС'!$A:$FD,128,0)</f>
        <v>18646</v>
      </c>
      <c r="BJ227" s="19">
        <f>VLOOKUP($A:$A,'[3]данные ру ТС'!$A:$FD,129,0)</f>
        <v>78341</v>
      </c>
      <c r="BK227" s="19">
        <f>VLOOKUP($A:$A,'[3]данные ру ТС'!$A:$FD,142,0)</f>
        <v>66256</v>
      </c>
      <c r="BL227" s="19">
        <f>VLOOKUP($A:$A,'[3]данные ру ТС'!$A:$FD,155,0)</f>
        <v>1597</v>
      </c>
      <c r="BM227" s="19">
        <f>VLOOKUP($A:$A,'[3]данные ру ТС'!$A:$FW,168,0)</f>
        <v>137847</v>
      </c>
      <c r="BN227" s="19">
        <f>Таблица2[[#This Row],[ЛТС 2022 (факт)]]+Таблица2[[#This Row],[ПТС 2022 (факт)]]+Таблица2[[#This Row],[ГТС 2022 (факт)]]</f>
        <v>205700</v>
      </c>
      <c r="BO227" s="20">
        <f>VLOOKUP($A:$A,'[3]данные ру ФЛ'!$A:$DL,27,0)</f>
        <v>1394660</v>
      </c>
      <c r="BP227" s="20">
        <f>VLOOKUP($A:$A,'[3]данные ру ФЛ'!$A:$DL,40,0)</f>
        <v>943718</v>
      </c>
      <c r="BQ227" s="20">
        <f>VLOOKUP($A:$A,'[3]данные ру ФЛ'!$A:$DL,53,0)</f>
        <v>836173</v>
      </c>
      <c r="BR227" s="20">
        <f>VLOOKUP($A:$A,'[3]данные ру ФЛ'!$A:$DL,74,0)</f>
        <v>193461</v>
      </c>
      <c r="BS227" s="20">
        <f>VLOOKUP($A:$A,'[3]данные ру ФЛ'!$A:$DL,95,0)</f>
        <v>124987</v>
      </c>
      <c r="BT227" s="20">
        <f>VLOOKUP($A:$A,'[3]данные ру ФЛ'!$A:$DL,116,0)</f>
        <v>713228</v>
      </c>
      <c r="BU227" s="21">
        <f>VLOOKUP($A:$A,'[3]данные ру Грузы'!$A:$CR,31,0)</f>
        <v>0</v>
      </c>
      <c r="BV227" s="21">
        <f>VLOOKUP($A:$A,'[3]данные ру Грузы'!$A:$CR,44,0)</f>
        <v>0</v>
      </c>
      <c r="BW227" s="21">
        <f>VLOOKUP($A:$A,'[3]данные ру Грузы'!$A:$CR,57,0)</f>
        <v>0</v>
      </c>
      <c r="BX227" s="21">
        <f>VLOOKUP($A:$A,'[3]данные ру Грузы'!$A:$CR,70,0)</f>
        <v>0</v>
      </c>
      <c r="BY227" s="21">
        <f>VLOOKUP($A:$A,'[3]данные ру Грузы'!$A:$CR,83,0)</f>
        <v>0</v>
      </c>
      <c r="BZ227" s="21">
        <f>VLOOKUP($A:$A,'[3]данные ру Грузы'!$A:$CR,96,0)</f>
        <v>0</v>
      </c>
      <c r="CA227" s="22" t="str">
        <f>VLOOKUP(A:A,[2]Данные_УА!$A:$BO,60,0)</f>
        <v>да</v>
      </c>
      <c r="CB227" s="23" t="str">
        <f>VLOOKUP(A:A,[2]Данные_УА!$A:$BO,61,0)</f>
        <v>нет</v>
      </c>
      <c r="CC227" s="23" t="str">
        <f>VLOOKUP(A:A,[2]Данные_УА!$A:$BO,62,0)</f>
        <v>нет</v>
      </c>
      <c r="CD227" s="23" t="str">
        <f>VLOOKUP(A:A,[2]Данные_УА!$A:$BO,63,0)</f>
        <v>нет</v>
      </c>
      <c r="CE227" s="23" t="str">
        <f>VLOOKUP(A:A,[2]Данные_УА!$A:$BO,64,0)</f>
        <v>нет</v>
      </c>
      <c r="CF227" s="23" t="str">
        <f>VLOOKUP(A:A,[2]Данные_УА!$A:$BO,65,0)</f>
        <v>нет</v>
      </c>
    </row>
    <row r="228" spans="1:84" s="12" customFormat="1" ht="11.25" x14ac:dyDescent="0.2">
      <c r="A228" s="12" t="s">
        <v>89</v>
      </c>
      <c r="B228" s="12" t="str">
        <f>VLOOKUP(A:A,[1]Перечень_ПП!$A:$X,3,0)</f>
        <v>Волгоградский</v>
      </c>
      <c r="C228" s="13" t="str">
        <f>VLOOKUP(A:A,[1]Перечень_ПП!$A:$X,4,0)</f>
        <v>ЖДПП</v>
      </c>
      <c r="D228" s="13" t="str">
        <f>VLOOKUP(A:A,[1]Перечень_ПП!$A:$X,5,0)</f>
        <v>ЖДПП</v>
      </c>
      <c r="E228" s="12" t="str">
        <f>VLOOKUP(A:A,[1]Перечень_ПП!$A:$X,6,0)</f>
        <v>Озинки</v>
      </c>
      <c r="F228" s="12" t="str">
        <f>VLOOKUP(A:A,[1]Перечень_ПП!$A:$X,23,0)</f>
        <v>установлен</v>
      </c>
      <c r="G228" s="13" t="str">
        <f>VLOOKUP(A:A,[1]Перечень_ПП!$A:$X,21,0)</f>
        <v>да</v>
      </c>
      <c r="H228" s="13" t="s">
        <v>524</v>
      </c>
      <c r="I228" s="14" t="str">
        <f>VLOOKUP(A:A,[1]Перечень_ПП!$A:$X,22,0)</f>
        <v>функционирует</v>
      </c>
      <c r="J228" s="15" t="str">
        <f>VLOOKUP(A:A,[2]Данные_УА!$A:$BF,24,0)</f>
        <v>круглосуточно</v>
      </c>
      <c r="K228" s="13" t="str">
        <f>VLOOKUP(A:A,[1]Перечень_ПП!$A:$X,7,0)</f>
        <v>железнодорожный</v>
      </c>
      <c r="L228" s="13" t="str">
        <f>VLOOKUP(A:A,[1]Перечень_ПП!$A:$X,8,0)</f>
        <v>не определен</v>
      </c>
      <c r="M228" s="13" t="str">
        <f>VLOOKUP(A:A,[1]Перечень_ПП!$A:$X,9,0)</f>
        <v>грузо-пассажирский</v>
      </c>
      <c r="N228" s="13" t="str">
        <f>VLOOKUP(A:A,[1]Перечень_ПП!$A:$X,10,0)</f>
        <v>постоянный</v>
      </c>
      <c r="O228" s="13" t="str">
        <f>VLOOKUP(A:A,[1]Перечень_ПП!$A:$X,11,0)</f>
        <v>многосторонний</v>
      </c>
      <c r="P228" s="13" t="str">
        <f>VLOOKUP(A:A,[1]Перечень_ПП!$A:$X,12,0)</f>
        <v>не определен</v>
      </c>
      <c r="Q228" s="13" t="str">
        <f>VLOOKUP(A:A,[1]Перечень_ПП!$A:$X,13,0)</f>
        <v>нет</v>
      </c>
      <c r="R228" s="13" t="str">
        <f>VLOOKUP(A:A,[1]Перечень_ПП!$A:$X,14,0)</f>
        <v>нет</v>
      </c>
      <c r="S228" s="13" t="str">
        <f>VLOOKUP(A:A,[1]Перечень_ПП!$A:$X,15,0)</f>
        <v>нет</v>
      </c>
      <c r="T228" s="13" t="str">
        <f>VLOOKUP(A:A,[1]Перечень_ПП!$A:$X,16,0)</f>
        <v>Республика Казахстан</v>
      </c>
      <c r="U228" s="12" t="str">
        <f>VLOOKUP(A:A,[1]Перечень_ПП!$A:$X,17,0)</f>
        <v>Жайык</v>
      </c>
      <c r="V228" s="13" t="str">
        <f>VLOOKUP(A:A,[1]Перечень_ПП!$A:$X,18,0)</f>
        <v>ПФО</v>
      </c>
      <c r="W228" s="12" t="str">
        <f>VLOOKUP(A:A,[1]Перечень_ПП!$A:$X,19,0)</f>
        <v>Саратовская область</v>
      </c>
      <c r="X228" s="14" t="str">
        <f>VLOOKUP(A:A,[1]Перечень_ПП!$A:$X,20,0)</f>
        <v>Саратовская область, Озинский район, р.п.Озинки</v>
      </c>
      <c r="Y228" s="14">
        <f>VLOOKUP(A:A,[2]ДОРОГИ!$A:$BX,24,0)</f>
        <v>0</v>
      </c>
      <c r="Z228" s="14">
        <f>VLOOKUP(A:A,[2]ДОРОГИ!$A:$BX,25,0)</f>
        <v>0</v>
      </c>
      <c r="AA228" s="16" t="str">
        <f>VLOOKUP($A:$A,'[3]данные ру Грузы'!$A:$CC,10,0)</f>
        <v>не определена</v>
      </c>
      <c r="AB228" s="16">
        <f>VLOOKUP($A:$A,'[3]данные ру Грузы'!$A:$CC,11,0)</f>
        <v>225</v>
      </c>
      <c r="AC228" s="16" t="str">
        <f>VLOOKUP($A:$A,'[3]данные ру Грузы'!$A:$CC,13,0)</f>
        <v>Не является признаком отнесения к МТК</v>
      </c>
      <c r="AD228" s="16" t="str">
        <f>VLOOKUP($A:$A,'[3]данные ру Грузы'!$A:$CC,12,0)</f>
        <v>Не является признаком отнесения к МТК</v>
      </c>
      <c r="AE228" s="16">
        <f>VLOOKUP(A:A,[2]Данные_УА!$A:$BF,37,0)</f>
        <v>0</v>
      </c>
      <c r="AF228" s="16">
        <f>VLOOKUP(A:A,[2]Данные_УА!$A:$BF,41,0)</f>
        <v>0</v>
      </c>
      <c r="AG228" s="16">
        <f>VLOOKUP(A:A,[2]Данные_УА!$A:$BF,45,0)</f>
        <v>0</v>
      </c>
      <c r="AH228" s="16">
        <f>VLOOKUP(A:A,[2]Данные_УА!$A:$BF,49,0)</f>
        <v>14</v>
      </c>
      <c r="AI228" s="16">
        <f>VLOOKUP(A:A,[2]Данные_УА!$A:$BF,53,0)</f>
        <v>0</v>
      </c>
      <c r="AJ228" s="16">
        <f>VLOOKUP(A:A,[2]Данные_УА!$A:$BF,57,0)</f>
        <v>0</v>
      </c>
      <c r="AK228" s="17">
        <f>VLOOKUP(A:A,[2]Данные_УА!$A:$BF,38,0)</f>
        <v>0</v>
      </c>
      <c r="AL228" s="17">
        <f>VLOOKUP(A:A,[2]Данные_УА!$A:$BF,42,0)</f>
        <v>0</v>
      </c>
      <c r="AM228" s="17">
        <f>VLOOKUP(A:A,[2]Данные_УА!$A:$BF,46,0)</f>
        <v>0</v>
      </c>
      <c r="AN228" s="17">
        <f>VLOOKUP(A:A,[2]Данные_УА!$A:$BF,50,0)</f>
        <v>5110</v>
      </c>
      <c r="AO228" s="17">
        <f>VLOOKUP(A:A,[2]Данные_УА!$A:$BF,54,0)</f>
        <v>0</v>
      </c>
      <c r="AP228" s="18">
        <f>VLOOKUP(A:A,[2]Данные_УА!$A:$BF,58,0)</f>
        <v>0</v>
      </c>
      <c r="AQ228" s="19">
        <f>VLOOKUP($A:$A,'[3]данные ру ТС'!$A:$CZ,22,0)</f>
        <v>2323</v>
      </c>
      <c r="AR228" s="19">
        <f>VLOOKUP($A:$A,'[3]данные ру ТС'!$A:$CZ,27,0)</f>
        <v>777</v>
      </c>
      <c r="AS228" s="19">
        <f>VLOOKUP($A:$A,'[3]данные ру ТС'!$A:$CZ,32,0)</f>
        <v>0</v>
      </c>
      <c r="AT228" s="19">
        <f>VLOOKUP($A:$A,'[3]данные ру ТС'!$A:$CZ,33,0)</f>
        <v>3100</v>
      </c>
      <c r="AU228" s="19">
        <f>VLOOKUP($A:$A,'[3]данные ру ТС'!$A:$CZ,38,0)</f>
        <v>2347</v>
      </c>
      <c r="AV228" s="19">
        <f>VLOOKUP($A:$A,'[3]данные ру ТС'!$A:$CZ,43,0)</f>
        <v>778</v>
      </c>
      <c r="AW228" s="19">
        <f>VLOOKUP($A:$A,'[3]данные ру ТС'!$A:$CZ,48,0)</f>
        <v>0</v>
      </c>
      <c r="AX228" s="19">
        <f>VLOOKUP($A:$A,'[3]данные ру ТС'!$A:$CZ,49,0)</f>
        <v>3125</v>
      </c>
      <c r="AY228" s="19">
        <f>VLOOKUP($A:$A,'[3]данные ру ТС'!$A:$CZ,54,0)</f>
        <v>2646</v>
      </c>
      <c r="AZ228" s="19">
        <f>VLOOKUP($A:$A,'[3]данные ру ТС'!$A:$CZ,59,0)</f>
        <v>774</v>
      </c>
      <c r="BA228" s="19">
        <f>VLOOKUP($A:$A,'[3]данные ру ТС'!$A:$CZ,64,0)</f>
        <v>0</v>
      </c>
      <c r="BB228" s="19">
        <f>VLOOKUP($A:$A,'[3]данные ру ТС'!$A:$CZ,65,0)</f>
        <v>3420</v>
      </c>
      <c r="BC228" s="19">
        <f>VLOOKUP($A:$A,'[3]данные ру ТС'!$A:$CZ,78,0)</f>
        <v>3226</v>
      </c>
      <c r="BD228" s="19">
        <f>VLOOKUP($A:$A,'[3]данные ру ТС'!$A:$CZ,83,0)</f>
        <v>166</v>
      </c>
      <c r="BE228" s="19">
        <f>VLOOKUP($A:$A,'[3]данные ру ТС'!$A:$CZ,88,0)</f>
        <v>0</v>
      </c>
      <c r="BF228" s="19">
        <f>VLOOKUP($A:$A,'[3]данные ру ТС'!$A:$CZ,89,0)</f>
        <v>3392</v>
      </c>
      <c r="BG228" s="19">
        <f>VLOOKUP($A:$A,'[3]данные ру ТС'!$A:$FD,126,0)</f>
        <v>3662</v>
      </c>
      <c r="BH228" s="19">
        <f>VLOOKUP($A:$A,'[3]данные ру ТС'!$A:$FD,127,0)</f>
        <v>0</v>
      </c>
      <c r="BI228" s="19">
        <f>VLOOKUP($A:$A,'[3]данные ру ТС'!$A:$FD,128,0)</f>
        <v>0</v>
      </c>
      <c r="BJ228" s="19">
        <f>VLOOKUP($A:$A,'[3]данные ру ТС'!$A:$FD,129,0)</f>
        <v>3662</v>
      </c>
      <c r="BK228" s="19">
        <f>VLOOKUP($A:$A,'[3]данные ру ТС'!$A:$FD,142,0)</f>
        <v>4210</v>
      </c>
      <c r="BL228" s="19">
        <f>VLOOKUP($A:$A,'[3]данные ру ТС'!$A:$FD,155,0)</f>
        <v>0</v>
      </c>
      <c r="BM228" s="19">
        <f>VLOOKUP($A:$A,'[3]данные ру ТС'!$A:$FW,168,0)</f>
        <v>0</v>
      </c>
      <c r="BN228" s="19">
        <f>Таблица2[[#This Row],[ЛТС 2022 (факт)]]+Таблица2[[#This Row],[ПТС 2022 (факт)]]+Таблица2[[#This Row],[ГТС 2022 (факт)]]</f>
        <v>4210</v>
      </c>
      <c r="BO228" s="20">
        <f>VLOOKUP($A:$A,'[3]данные ру ФЛ'!$A:$DL,27,0)</f>
        <v>115882</v>
      </c>
      <c r="BP228" s="20">
        <f>VLOOKUP($A:$A,'[3]данные ру ФЛ'!$A:$DL,40,0)</f>
        <v>98861</v>
      </c>
      <c r="BQ228" s="20">
        <f>VLOOKUP($A:$A,'[3]данные ру ФЛ'!$A:$DL,53,0)</f>
        <v>92460</v>
      </c>
      <c r="BR228" s="20">
        <f>VLOOKUP($A:$A,'[3]данные ру ФЛ'!$A:$DL,74,0)</f>
        <v>22796</v>
      </c>
      <c r="BS228" s="20">
        <f>VLOOKUP($A:$A,'[3]данные ру ФЛ'!$A:$DL,95,0)</f>
        <v>9870</v>
      </c>
      <c r="BT228" s="20">
        <f>VLOOKUP($A:$A,'[3]данные ру ФЛ'!$A:$DL,116,0)</f>
        <v>13925</v>
      </c>
      <c r="BU228" s="21">
        <f>VLOOKUP($A:$A,'[3]данные ру Грузы'!$A:$CR,31,0)</f>
        <v>0</v>
      </c>
      <c r="BV228" s="21">
        <f>VLOOKUP($A:$A,'[3]данные ру Грузы'!$A:$CR,44,0)</f>
        <v>0</v>
      </c>
      <c r="BW228" s="21">
        <f>VLOOKUP($A:$A,'[3]данные ру Грузы'!$A:$CR,57,0)</f>
        <v>0</v>
      </c>
      <c r="BX228" s="21">
        <f>VLOOKUP($A:$A,'[3]данные ру Грузы'!$A:$CR,70,0)</f>
        <v>0</v>
      </c>
      <c r="BY228" s="21">
        <f>VLOOKUP($A:$A,'[3]данные ру Грузы'!$A:$CR,83,0)</f>
        <v>0</v>
      </c>
      <c r="BZ228" s="21">
        <f>VLOOKUP($A:$A,'[3]данные ру Грузы'!$A:$CR,96,0)</f>
        <v>0</v>
      </c>
      <c r="CA228" s="22" t="str">
        <f>VLOOKUP(A:A,[2]Данные_УА!$A:$BO,60,0)</f>
        <v>да</v>
      </c>
      <c r="CB228" s="23" t="str">
        <f>VLOOKUP(A:A,[2]Данные_УА!$A:$BO,61,0)</f>
        <v>нет</v>
      </c>
      <c r="CC228" s="23" t="str">
        <f>VLOOKUP(A:A,[2]Данные_УА!$A:$BO,62,0)</f>
        <v>нет</v>
      </c>
      <c r="CD228" s="23" t="str">
        <f>VLOOKUP(A:A,[2]Данные_УА!$A:$BO,63,0)</f>
        <v>нет</v>
      </c>
      <c r="CE228" s="23" t="str">
        <f>VLOOKUP(A:A,[2]Данные_УА!$A:$BO,64,0)</f>
        <v>нет</v>
      </c>
      <c r="CF228" s="23" t="str">
        <f>VLOOKUP(A:A,[2]Данные_УА!$A:$BO,65,0)</f>
        <v>нет</v>
      </c>
    </row>
    <row r="229" spans="1:84" s="12" customFormat="1" ht="11.25" x14ac:dyDescent="0.2">
      <c r="A229" s="12" t="s">
        <v>351</v>
      </c>
      <c r="B229" s="12" t="str">
        <f>VLOOKUP(A:A,[1]Перечень_ПП!$A:$X,3,0)</f>
        <v>Читинский</v>
      </c>
      <c r="C229" s="13" t="str">
        <f>VLOOKUP(A:A,[1]Перечень_ПП!$A:$X,4,0)</f>
        <v>АПП</v>
      </c>
      <c r="D229" s="13" t="str">
        <f>VLOOKUP(A:A,[1]Перечень_ПП!$A:$X,5,0)</f>
        <v>ДАПП</v>
      </c>
      <c r="E229" s="12" t="str">
        <f>VLOOKUP(A:A,[1]Перечень_ПП!$A:$X,6,0)</f>
        <v>Олочи</v>
      </c>
      <c r="F229" s="12" t="str">
        <f>VLOOKUP(A:A,[1]Перечень_ПП!$A:$X,23,0)</f>
        <v>установлен</v>
      </c>
      <c r="G229" s="13" t="str">
        <f>VLOOKUP(A:A,[1]Перечень_ПП!$A:$X,21,0)</f>
        <v>да</v>
      </c>
      <c r="H229" s="13" t="s">
        <v>523</v>
      </c>
      <c r="I229" s="14" t="str">
        <f>VLOOKUP(A:A,[1]Перечень_ПП!$A:$X,22,0)</f>
        <v>функционирует</v>
      </c>
      <c r="J229" s="15" t="str">
        <f>VLOOKUP(A:A,[2]Данные_УА!$A:$BF,24,0)</f>
        <v>с 09.00 до 18.00; выходной:суббота,воскресенье;технологический перерыв: с 13.00 до 14.00</v>
      </c>
      <c r="K229" s="13" t="str">
        <f>VLOOKUP(A:A,[1]Перечень_ПП!$A:$X,7,0)</f>
        <v>автомобильный</v>
      </c>
      <c r="L229" s="13" t="str">
        <f>VLOOKUP(A:A,[1]Перечень_ПП!$A:$X,8,0)</f>
        <v>не определен</v>
      </c>
      <c r="M229" s="13" t="str">
        <f>VLOOKUP(A:A,[1]Перечень_ПП!$A:$X,9,0)</f>
        <v>грузовой</v>
      </c>
      <c r="N229" s="13" t="str">
        <f>VLOOKUP(A:A,[1]Перечень_ПП!$A:$X,10,0)</f>
        <v>постоянный</v>
      </c>
      <c r="O229" s="13" t="str">
        <f>VLOOKUP(A:A,[1]Перечень_ПП!$A:$X,11,0)</f>
        <v>двусторонний</v>
      </c>
      <c r="P229" s="13" t="str">
        <f>VLOOKUP(A:A,[1]Перечень_ПП!$A:$X,12,0)</f>
        <v>не определен</v>
      </c>
      <c r="Q229" s="13" t="str">
        <f>VLOOKUP(A:A,[1]Перечень_ПП!$A:$X,13,0)</f>
        <v>нет</v>
      </c>
      <c r="R229" s="13" t="str">
        <f>VLOOKUP(A:A,[1]Перечень_ПП!$A:$X,14,0)</f>
        <v>нет</v>
      </c>
      <c r="S229" s="13" t="str">
        <f>VLOOKUP(A:A,[1]Перечень_ПП!$A:$X,15,0)</f>
        <v>нет</v>
      </c>
      <c r="T229" s="13" t="str">
        <f>VLOOKUP(A:A,[1]Перечень_ПП!$A:$X,16,0)</f>
        <v>Китайская Народная Республика</v>
      </c>
      <c r="U229" s="12" t="str">
        <f>VLOOKUP(A:A,[1]Перечень_ПП!$A:$X,17,0)</f>
        <v>Шивэй</v>
      </c>
      <c r="V229" s="13" t="str">
        <f>VLOOKUP(A:A,[1]Перечень_ПП!$A:$X,18,0)</f>
        <v>ДФО</v>
      </c>
      <c r="W229" s="12" t="str">
        <f>VLOOKUP(A:A,[1]Перечень_ПП!$A:$X,19,0)</f>
        <v>Забайкальский край</v>
      </c>
      <c r="X229" s="14" t="str">
        <f>VLOOKUP(A:A,[1]Перечень_ПП!$A:$X,20,0)</f>
        <v>Забайкальский край, Нерчинско-Заводской район, с. Олочи, ул. Онохойская, 1</v>
      </c>
      <c r="Y229" s="14" t="str">
        <f>VLOOKUP(A:A,[2]ДОРОГИ!$A:$BX,24,0)</f>
        <v>региональная</v>
      </c>
      <c r="Z229" s="14" t="str">
        <f>VLOOKUP(A:A,[2]ДОРОГИ!$A:$BX,25,0)</f>
        <v>76А-008, Могойтуй – Сретенск–Олочи</v>
      </c>
      <c r="AA229" s="16" t="str">
        <f>VLOOKUP($A:$A,'[3]данные ру Грузы'!$A:$CC,10,0)</f>
        <v>Группа С</v>
      </c>
      <c r="AB229" s="16">
        <f>VLOOKUP($A:$A,'[3]данные ру Грузы'!$A:$CC,11,0)</f>
        <v>290</v>
      </c>
      <c r="AC229" s="16" t="str">
        <f>VLOOKUP($A:$A,'[3]данные ру Грузы'!$A:$CC,13,0)</f>
        <v>РК (сухопутный)</v>
      </c>
      <c r="AD229" s="16" t="str">
        <f>VLOOKUP($A:$A,'[3]данные ру Грузы'!$A:$CC,12,0)</f>
        <v>Восток</v>
      </c>
      <c r="AE229" s="16">
        <f>VLOOKUP(A:A,[2]Данные_УА!$A:$BF,37,0)</f>
        <v>0</v>
      </c>
      <c r="AF229" s="16">
        <f>VLOOKUP(A:A,[2]Данные_УА!$A:$BF,41,0)</f>
        <v>0</v>
      </c>
      <c r="AG229" s="16">
        <f>VLOOKUP(A:A,[2]Данные_УА!$A:$BF,45,0)</f>
        <v>0</v>
      </c>
      <c r="AH229" s="16">
        <f>VLOOKUP(A:A,[2]Данные_УА!$A:$BF,49,0)</f>
        <v>0</v>
      </c>
      <c r="AI229" s="16">
        <f>VLOOKUP(A:A,[2]Данные_УА!$A:$BF,53,0)</f>
        <v>0</v>
      </c>
      <c r="AJ229" s="16">
        <f>VLOOKUP(A:A,[2]Данные_УА!$A:$BF,57,0)</f>
        <v>0</v>
      </c>
      <c r="AK229" s="17">
        <f>VLOOKUP(A:A,[2]Данные_УА!$A:$BF,38,0)</f>
        <v>0</v>
      </c>
      <c r="AL229" s="17">
        <f>VLOOKUP(A:A,[2]Данные_УА!$A:$BF,42,0)</f>
        <v>0</v>
      </c>
      <c r="AM229" s="17">
        <f>VLOOKUP(A:A,[2]Данные_УА!$A:$BF,46,0)</f>
        <v>0</v>
      </c>
      <c r="AN229" s="17">
        <f>VLOOKUP(A:A,[2]Данные_УА!$A:$BF,50,0)</f>
        <v>0</v>
      </c>
      <c r="AO229" s="17">
        <f>VLOOKUP(A:A,[2]Данные_УА!$A:$BF,54,0)</f>
        <v>0</v>
      </c>
      <c r="AP229" s="18">
        <f>VLOOKUP(A:A,[2]Данные_УА!$A:$BF,58,0)</f>
        <v>0</v>
      </c>
      <c r="AQ229" s="19">
        <f>VLOOKUP($A:$A,'[3]данные ру ТС'!$A:$CZ,22,0)</f>
        <v>2802</v>
      </c>
      <c r="AR229" s="19">
        <f>VLOOKUP($A:$A,'[3]данные ру ТС'!$A:$CZ,27,0)</f>
        <v>0</v>
      </c>
      <c r="AS229" s="19">
        <f>VLOOKUP($A:$A,'[3]данные ру ТС'!$A:$CZ,32,0)</f>
        <v>0</v>
      </c>
      <c r="AT229" s="19">
        <f>VLOOKUP($A:$A,'[3]данные ру ТС'!$A:$CZ,33,0)</f>
        <v>2802</v>
      </c>
      <c r="AU229" s="19">
        <f>VLOOKUP($A:$A,'[3]данные ру ТС'!$A:$CZ,38,0)</f>
        <v>261</v>
      </c>
      <c r="AV229" s="19">
        <f>VLOOKUP($A:$A,'[3]данные ру ТС'!$A:$CZ,43,0)</f>
        <v>0</v>
      </c>
      <c r="AW229" s="19">
        <f>VLOOKUP($A:$A,'[3]данные ру ТС'!$A:$CZ,48,0)</f>
        <v>0</v>
      </c>
      <c r="AX229" s="19">
        <f>VLOOKUP($A:$A,'[3]данные ру ТС'!$A:$CZ,49,0)</f>
        <v>261</v>
      </c>
      <c r="AY229" s="19">
        <f>VLOOKUP($A:$A,'[3]данные ру ТС'!$A:$CZ,54,0)</f>
        <v>1004</v>
      </c>
      <c r="AZ229" s="19">
        <f>VLOOKUP($A:$A,'[3]данные ру ТС'!$A:$CZ,59,0)</f>
        <v>0</v>
      </c>
      <c r="BA229" s="19">
        <f>VLOOKUP($A:$A,'[3]данные ру ТС'!$A:$CZ,64,0)</f>
        <v>0</v>
      </c>
      <c r="BB229" s="19">
        <f>VLOOKUP($A:$A,'[3]данные ру ТС'!$A:$CZ,65,0)</f>
        <v>1004</v>
      </c>
      <c r="BC229" s="19">
        <f>VLOOKUP($A:$A,'[3]данные ру ТС'!$A:$CZ,78,0)</f>
        <v>0</v>
      </c>
      <c r="BD229" s="19">
        <f>VLOOKUP($A:$A,'[3]данные ру ТС'!$A:$CZ,83,0)</f>
        <v>0</v>
      </c>
      <c r="BE229" s="19">
        <f>VLOOKUP($A:$A,'[3]данные ру ТС'!$A:$CZ,88,0)</f>
        <v>0</v>
      </c>
      <c r="BF229" s="19">
        <f>VLOOKUP($A:$A,'[3]данные ру ТС'!$A:$CZ,89,0)</f>
        <v>0</v>
      </c>
      <c r="BG229" s="19">
        <f>VLOOKUP($A:$A,'[3]данные ру ТС'!$A:$FD,126,0)</f>
        <v>0</v>
      </c>
      <c r="BH229" s="19">
        <f>VLOOKUP($A:$A,'[3]данные ру ТС'!$A:$FD,127,0)</f>
        <v>0</v>
      </c>
      <c r="BI229" s="19">
        <f>VLOOKUP($A:$A,'[3]данные ру ТС'!$A:$FD,128,0)</f>
        <v>0</v>
      </c>
      <c r="BJ229" s="19">
        <f>VLOOKUP($A:$A,'[3]данные ру ТС'!$A:$FD,129,0)</f>
        <v>0</v>
      </c>
      <c r="BK229" s="19">
        <f>VLOOKUP($A:$A,'[3]данные ру ТС'!$A:$FD,142,0)</f>
        <v>0</v>
      </c>
      <c r="BL229" s="19">
        <f>VLOOKUP($A:$A,'[3]данные ру ТС'!$A:$FD,155,0)</f>
        <v>0</v>
      </c>
      <c r="BM229" s="19">
        <f>VLOOKUP($A:$A,'[3]данные ру ТС'!$A:$FW,168,0)</f>
        <v>0</v>
      </c>
      <c r="BN229" s="19">
        <f>Таблица2[[#This Row],[ЛТС 2022 (факт)]]+Таблица2[[#This Row],[ПТС 2022 (факт)]]+Таблица2[[#This Row],[ГТС 2022 (факт)]]</f>
        <v>0</v>
      </c>
      <c r="BO229" s="20">
        <f>VLOOKUP($A:$A,'[3]данные ру ФЛ'!$A:$DL,27,0)</f>
        <v>2952</v>
      </c>
      <c r="BP229" s="20">
        <f>VLOOKUP($A:$A,'[3]данные ру ФЛ'!$A:$DL,40,0)</f>
        <v>289</v>
      </c>
      <c r="BQ229" s="20">
        <f>VLOOKUP($A:$A,'[3]данные ру ФЛ'!$A:$DL,53,0)</f>
        <v>1045</v>
      </c>
      <c r="BR229" s="20">
        <f>VLOOKUP($A:$A,'[3]данные ру ФЛ'!$A:$DL,74,0)</f>
        <v>0</v>
      </c>
      <c r="BS229" s="20">
        <f>VLOOKUP($A:$A,'[3]данные ру ФЛ'!$A:$DL,95,0)</f>
        <v>0</v>
      </c>
      <c r="BT229" s="20">
        <f>VLOOKUP($A:$A,'[3]данные ру ФЛ'!$A:$DL,116,0)</f>
        <v>0</v>
      </c>
      <c r="BU229" s="21">
        <f>VLOOKUP($A:$A,'[3]данные ру Грузы'!$A:$CR,31,0)</f>
        <v>34417.65</v>
      </c>
      <c r="BV229" s="21">
        <f>VLOOKUP($A:$A,'[3]данные ру Грузы'!$A:$CR,44,0)</f>
        <v>3165.3</v>
      </c>
      <c r="BW229" s="21">
        <f>VLOOKUP($A:$A,'[3]данные ру Грузы'!$A:$CR,57,0)</f>
        <v>12698.25</v>
      </c>
      <c r="BX229" s="21">
        <f>VLOOKUP($A:$A,'[3]данные ру Грузы'!$A:$CR,70,0)</f>
        <v>0</v>
      </c>
      <c r="BY229" s="21">
        <f>VLOOKUP($A:$A,'[3]данные ру Грузы'!$A:$CR,83,0)</f>
        <v>0</v>
      </c>
      <c r="BZ229" s="21">
        <f>VLOOKUP($A:$A,'[3]данные ру Грузы'!$A:$CR,96,0)</f>
        <v>0</v>
      </c>
      <c r="CA229" s="22" t="str">
        <f>VLOOKUP(A:A,[2]Данные_УА!$A:$BO,60,0)</f>
        <v>да</v>
      </c>
      <c r="CB229" s="23" t="str">
        <f>VLOOKUP(A:A,[2]Данные_УА!$A:$BO,61,0)</f>
        <v>да</v>
      </c>
      <c r="CC229" s="23" t="str">
        <f>VLOOKUP(A:A,[2]Данные_УА!$A:$BO,62,0)</f>
        <v>да</v>
      </c>
      <c r="CD229" s="23" t="str">
        <f>VLOOKUP(A:A,[2]Данные_УА!$A:$BO,63,0)</f>
        <v>да</v>
      </c>
      <c r="CE229" s="23" t="str">
        <f>VLOOKUP(A:A,[2]Данные_УА!$A:$BO,64,0)</f>
        <v>да</v>
      </c>
      <c r="CF229" s="23" t="str">
        <f>VLOOKUP(A:A,[2]Данные_УА!$A:$BO,65,0)</f>
        <v>нет</v>
      </c>
    </row>
    <row r="230" spans="1:84" s="12" customFormat="1" ht="11.25" x14ac:dyDescent="0.2">
      <c r="A230" s="12" t="s">
        <v>71</v>
      </c>
      <c r="B230" s="12" t="str">
        <f>VLOOKUP(A:A,[1]Перечень_ПП!$A:$X,3,0)</f>
        <v>Владивостокский</v>
      </c>
      <c r="C230" s="13" t="str">
        <f>VLOOKUP(A:A,[1]Перечень_ПП!$A:$X,4,0)</f>
        <v>МПП</v>
      </c>
      <c r="D230" s="13" t="str">
        <f>VLOOKUP(A:A,[1]Перечень_ПП!$A:$X,5,0)</f>
        <v>МПП</v>
      </c>
      <c r="E230" s="12" t="str">
        <f>VLOOKUP(A:A,[1]Перечень_ПП!$A:$X,6,0)</f>
        <v>Ольга</v>
      </c>
      <c r="F230" s="12" t="str">
        <f>VLOOKUP(A:A,[1]Перечень_ПП!$A:$X,23,0)</f>
        <v>установлен</v>
      </c>
      <c r="G230" s="13" t="str">
        <f>VLOOKUP(A:A,[1]Перечень_ПП!$A:$X,21,0)</f>
        <v>да</v>
      </c>
      <c r="H230" s="13" t="s">
        <v>524</v>
      </c>
      <c r="I230" s="14" t="str">
        <f>VLOOKUP(A:A,[1]Перечень_ПП!$A:$X,22,0)</f>
        <v>функционирует</v>
      </c>
      <c r="J230" s="15" t="str">
        <f>VLOOKUP(A:A,[2]Данные_УА!$A:$BF,24,0)</f>
        <v>круглосуточно</v>
      </c>
      <c r="K230" s="13" t="str">
        <f>VLOOKUP(A:A,[1]Перечень_ПП!$A:$X,7,0)</f>
        <v>морской</v>
      </c>
      <c r="L230" s="13" t="str">
        <f>VLOOKUP(A:A,[1]Перечень_ПП!$A:$X,8,0)</f>
        <v>не определен</v>
      </c>
      <c r="M230" s="13" t="str">
        <f>VLOOKUP(A:A,[1]Перечень_ПП!$A:$X,9,0)</f>
        <v>грузовой</v>
      </c>
      <c r="N230" s="13" t="str">
        <f>VLOOKUP(A:A,[1]Перечень_ПП!$A:$X,10,0)</f>
        <v>постоянный</v>
      </c>
      <c r="O230" s="13" t="str">
        <f>VLOOKUP(A:A,[1]Перечень_ПП!$A:$X,11,0)</f>
        <v>многосторонний</v>
      </c>
      <c r="P230" s="13" t="str">
        <f>VLOOKUP(A:A,[1]Перечень_ПП!$A:$X,12,0)</f>
        <v>не определен</v>
      </c>
      <c r="Q230" s="13" t="str">
        <f>VLOOKUP(A:A,[1]Перечень_ПП!$A:$X,13,0)</f>
        <v>нет</v>
      </c>
      <c r="R230" s="13" t="str">
        <f>VLOOKUP(A:A,[1]Перечень_ПП!$A:$X,14,0)</f>
        <v>нет</v>
      </c>
      <c r="S230" s="13" t="str">
        <f>VLOOKUP(A:A,[1]Перечень_ПП!$A:$X,15,0)</f>
        <v>нет</v>
      </c>
      <c r="T230" s="13" t="str">
        <f>VLOOKUP(A:A,[1]Перечень_ПП!$A:$X,16,0)</f>
        <v>не применимо</v>
      </c>
      <c r="U230" s="12" t="str">
        <f>VLOOKUP(A:A,[1]Перечень_ПП!$A:$X,17,0)</f>
        <v>не применимо</v>
      </c>
      <c r="V230" s="13" t="str">
        <f>VLOOKUP(A:A,[1]Перечень_ПП!$A:$X,18,0)</f>
        <v>ДФО</v>
      </c>
      <c r="W230" s="12" t="str">
        <f>VLOOKUP(A:A,[1]Перечень_ПП!$A:$X,19,0)</f>
        <v>Приморский край</v>
      </c>
      <c r="X230" s="14" t="str">
        <f>VLOOKUP(A:A,[1]Перечень_ПП!$A:$X,20,0)</f>
        <v>Участок № 1 территория и участок №1 акватории ПП морской порт Ольга (АО "Ольгалес"): Приморский край, Ольгинский район, п. Ольга, ул. Морская, 15. Участок № 2 территории и акватории ПП (Морской терминал Пластун - ОАО "Тернейлес"): Приморский край, Тернейский район, пгт. Пластун</v>
      </c>
      <c r="Y230" s="14">
        <f>VLOOKUP(A:A,[2]ДОРОГИ!$A:$BX,24,0)</f>
        <v>0</v>
      </c>
      <c r="Z230" s="14">
        <f>VLOOKUP(A:A,[2]ДОРОГИ!$A:$BX,25,0)</f>
        <v>0</v>
      </c>
      <c r="AA230" s="16" t="str">
        <f>VLOOKUP($A:$A,'[3]данные ру Грузы'!$A:$CC,10,0)</f>
        <v>Группа В</v>
      </c>
      <c r="AB230" s="16">
        <f>VLOOKUP($A:$A,'[3]данные ру Грузы'!$A:$CC,11,0)</f>
        <v>113</v>
      </c>
      <c r="AC230" s="16" t="str">
        <f>VLOOKUP($A:$A,'[3]данные ру Грузы'!$A:$CC,13,0)</f>
        <v>Морской</v>
      </c>
      <c r="AD230" s="16" t="str">
        <f>VLOOKUP($A:$A,'[3]данные ру Грузы'!$A:$CC,12,0)</f>
        <v>Арктика</v>
      </c>
      <c r="AE230" s="16">
        <f>VLOOKUP(A:A,[2]Данные_УА!$A:$BF,37,0)</f>
        <v>0</v>
      </c>
      <c r="AF230" s="16">
        <f>VLOOKUP(A:A,[2]Данные_УА!$A:$BF,41,0)</f>
        <v>0</v>
      </c>
      <c r="AG230" s="16">
        <f>VLOOKUP(A:A,[2]Данные_УА!$A:$BF,45,0)</f>
        <v>0</v>
      </c>
      <c r="AH230" s="16">
        <f>VLOOKUP(A:A,[2]Данные_УА!$A:$BF,49,0)</f>
        <v>0</v>
      </c>
      <c r="AI230" s="16">
        <f>VLOOKUP(A:A,[2]Данные_УА!$A:$BF,53,0)</f>
        <v>0</v>
      </c>
      <c r="AJ230" s="16">
        <f>VLOOKUP(A:A,[2]Данные_УА!$A:$BF,57,0)</f>
        <v>0</v>
      </c>
      <c r="AK230" s="17">
        <f>VLOOKUP(A:A,[2]Данные_УА!$A:$BF,38,0)</f>
        <v>0</v>
      </c>
      <c r="AL230" s="17">
        <f>VLOOKUP(A:A,[2]Данные_УА!$A:$BF,42,0)</f>
        <v>0</v>
      </c>
      <c r="AM230" s="17">
        <f>VLOOKUP(A:A,[2]Данные_УА!$A:$BF,46,0)</f>
        <v>0</v>
      </c>
      <c r="AN230" s="17">
        <f>VLOOKUP(A:A,[2]Данные_УА!$A:$BF,50,0)</f>
        <v>0</v>
      </c>
      <c r="AO230" s="17">
        <f>VLOOKUP(A:A,[2]Данные_УА!$A:$BF,54,0)</f>
        <v>0</v>
      </c>
      <c r="AP230" s="18">
        <f>VLOOKUP(A:A,[2]Данные_УА!$A:$BF,58,0)</f>
        <v>0</v>
      </c>
      <c r="AQ230" s="19">
        <f>VLOOKUP($A:$A,'[3]данные ру ТС'!$A:$CZ,22,0)</f>
        <v>698</v>
      </c>
      <c r="AR230" s="19">
        <f>VLOOKUP($A:$A,'[3]данные ру ТС'!$A:$CZ,27,0)</f>
        <v>0</v>
      </c>
      <c r="AS230" s="19">
        <f>VLOOKUP($A:$A,'[3]данные ру ТС'!$A:$CZ,32,0)</f>
        <v>0</v>
      </c>
      <c r="AT230" s="19">
        <f>VLOOKUP($A:$A,'[3]данные ру ТС'!$A:$CZ,33,0)</f>
        <v>698</v>
      </c>
      <c r="AU230" s="19">
        <f>VLOOKUP($A:$A,'[3]данные ру ТС'!$A:$CZ,38,0)</f>
        <v>696</v>
      </c>
      <c r="AV230" s="19">
        <f>VLOOKUP($A:$A,'[3]данные ру ТС'!$A:$CZ,43,0)</f>
        <v>0</v>
      </c>
      <c r="AW230" s="19">
        <f>VLOOKUP($A:$A,'[3]данные ру ТС'!$A:$CZ,48,0)</f>
        <v>0</v>
      </c>
      <c r="AX230" s="19">
        <f>VLOOKUP($A:$A,'[3]данные ру ТС'!$A:$CZ,49,0)</f>
        <v>696</v>
      </c>
      <c r="AY230" s="19">
        <f>VLOOKUP($A:$A,'[3]данные ру ТС'!$A:$CZ,54,0)</f>
        <v>644</v>
      </c>
      <c r="AZ230" s="19">
        <f>VLOOKUP($A:$A,'[3]данные ру ТС'!$A:$CZ,59,0)</f>
        <v>0</v>
      </c>
      <c r="BA230" s="19">
        <f>VLOOKUP($A:$A,'[3]данные ру ТС'!$A:$CZ,64,0)</f>
        <v>0</v>
      </c>
      <c r="BB230" s="19">
        <f>VLOOKUP($A:$A,'[3]данные ру ТС'!$A:$CZ,65,0)</f>
        <v>644</v>
      </c>
      <c r="BC230" s="19">
        <f>VLOOKUP($A:$A,'[3]данные ру ТС'!$A:$CZ,78,0)</f>
        <v>669</v>
      </c>
      <c r="BD230" s="19">
        <f>VLOOKUP($A:$A,'[3]данные ру ТС'!$A:$CZ,83,0)</f>
        <v>0</v>
      </c>
      <c r="BE230" s="19">
        <f>VLOOKUP($A:$A,'[3]данные ру ТС'!$A:$CZ,88,0)</f>
        <v>0</v>
      </c>
      <c r="BF230" s="19">
        <f>VLOOKUP($A:$A,'[3]данные ру ТС'!$A:$CZ,89,0)</f>
        <v>669</v>
      </c>
      <c r="BG230" s="19">
        <f>VLOOKUP($A:$A,'[3]данные ру ТС'!$A:$FD,126,0)</f>
        <v>586</v>
      </c>
      <c r="BH230" s="19">
        <f>VLOOKUP($A:$A,'[3]данные ру ТС'!$A:$FD,127,0)</f>
        <v>0</v>
      </c>
      <c r="BI230" s="19">
        <f>VLOOKUP($A:$A,'[3]данные ру ТС'!$A:$FD,128,0)</f>
        <v>0</v>
      </c>
      <c r="BJ230" s="19">
        <f>VLOOKUP($A:$A,'[3]данные ру ТС'!$A:$FD,129,0)</f>
        <v>586</v>
      </c>
      <c r="BK230" s="19">
        <f>VLOOKUP($A:$A,'[3]данные ру ТС'!$A:$FD,142,0)</f>
        <v>448</v>
      </c>
      <c r="BL230" s="19">
        <f>VLOOKUP($A:$A,'[3]данные ру ТС'!$A:$FD,155,0)</f>
        <v>0</v>
      </c>
      <c r="BM230" s="19">
        <f>VLOOKUP($A:$A,'[3]данные ру ТС'!$A:$FW,168,0)</f>
        <v>0</v>
      </c>
      <c r="BN230" s="19">
        <f>Таблица2[[#This Row],[ЛТС 2022 (факт)]]+Таблица2[[#This Row],[ПТС 2022 (факт)]]+Таблица2[[#This Row],[ГТС 2022 (факт)]]</f>
        <v>448</v>
      </c>
      <c r="BO230" s="20">
        <f>VLOOKUP($A:$A,'[3]данные ру ФЛ'!$A:$DL,27,0)</f>
        <v>10166</v>
      </c>
      <c r="BP230" s="20">
        <f>VLOOKUP($A:$A,'[3]данные ру ФЛ'!$A:$DL,40,0)</f>
        <v>9781</v>
      </c>
      <c r="BQ230" s="20">
        <f>VLOOKUP($A:$A,'[3]данные ру ФЛ'!$A:$DL,53,0)</f>
        <v>9114</v>
      </c>
      <c r="BR230" s="20">
        <f>VLOOKUP($A:$A,'[3]данные ру ФЛ'!$A:$DL,74,0)</f>
        <v>9413</v>
      </c>
      <c r="BS230" s="20">
        <f>VLOOKUP($A:$A,'[3]данные ру ФЛ'!$A:$DL,95,0)</f>
        <v>7717</v>
      </c>
      <c r="BT230" s="20">
        <f>VLOOKUP($A:$A,'[3]данные ру ФЛ'!$A:$DL,116,0)</f>
        <v>5962</v>
      </c>
      <c r="BU230" s="21">
        <f>VLOOKUP($A:$A,'[3]данные ру Грузы'!$A:$CR,31,0)</f>
        <v>1116227</v>
      </c>
      <c r="BV230" s="21">
        <f>VLOOKUP($A:$A,'[3]данные ру Грузы'!$A:$CR,44,0)</f>
        <v>1300456</v>
      </c>
      <c r="BW230" s="21">
        <f>VLOOKUP($A:$A,'[3]данные ру Грузы'!$A:$CR,57,0)</f>
        <v>5450577</v>
      </c>
      <c r="BX230" s="21">
        <f>VLOOKUP($A:$A,'[3]данные ру Грузы'!$A:$CR,70,0)</f>
        <v>1252741</v>
      </c>
      <c r="BY230" s="21">
        <f>VLOOKUP($A:$A,'[3]данные ру Грузы'!$A:$CR,83,0)</f>
        <v>905732.67999999993</v>
      </c>
      <c r="BZ230" s="21">
        <f>VLOOKUP($A:$A,'[3]данные ру Грузы'!$A:$CR,96,0)</f>
        <v>818609.91999999993</v>
      </c>
      <c r="CA230" s="22" t="str">
        <f>VLOOKUP(A:A,[2]Данные_УА!$A:$BO,60,0)</f>
        <v>да</v>
      </c>
      <c r="CB230" s="23" t="str">
        <f>VLOOKUP(A:A,[2]Данные_УА!$A:$BO,61,0)</f>
        <v>да</v>
      </c>
      <c r="CC230" s="23" t="str">
        <f>VLOOKUP(A:A,[2]Данные_УА!$A:$BO,62,0)</f>
        <v>да</v>
      </c>
      <c r="CD230" s="23" t="str">
        <f>VLOOKUP(A:A,[2]Данные_УА!$A:$BO,63,0)</f>
        <v>да</v>
      </c>
      <c r="CE230" s="23" t="str">
        <f>VLOOKUP(A:A,[2]Данные_УА!$A:$BO,64,0)</f>
        <v>да</v>
      </c>
      <c r="CF230" s="23" t="str">
        <f>VLOOKUP(A:A,[2]Данные_УА!$A:$BO,65,0)</f>
        <v>нет</v>
      </c>
    </row>
    <row r="231" spans="1:84" s="12" customFormat="1" ht="11.25" x14ac:dyDescent="0.2">
      <c r="A231" s="12" t="s">
        <v>164</v>
      </c>
      <c r="B231" s="12" t="str">
        <f>VLOOKUP(A:A,[1]Перечень_ПП!$A:$X,3,0)</f>
        <v>Новосибирский</v>
      </c>
      <c r="C231" s="13" t="str">
        <f>VLOOKUP(A:A,[1]Перечень_ПП!$A:$X,4,0)</f>
        <v>АПП</v>
      </c>
      <c r="D231" s="13" t="str">
        <f>VLOOKUP(A:A,[1]Перечень_ПП!$A:$X,5,0)</f>
        <v>МАПП</v>
      </c>
      <c r="E231" s="12" t="str">
        <f>VLOOKUP(A:A,[1]Перечень_ПП!$A:$X,6,0)</f>
        <v>Ольховка</v>
      </c>
      <c r="F231" s="12" t="str">
        <f>VLOOKUP(A:A,[1]Перечень_ПП!$A:$X,23,0)</f>
        <v>установлен</v>
      </c>
      <c r="G231" s="13" t="str">
        <f>VLOOKUP(A:A,[1]Перечень_ПП!$A:$X,21,0)</f>
        <v>да</v>
      </c>
      <c r="H231" s="13" t="s">
        <v>523</v>
      </c>
      <c r="I231" s="14" t="str">
        <f>VLOOKUP(A:A,[1]Перечень_ПП!$A:$X,22,0)</f>
        <v>функционирует</v>
      </c>
      <c r="J231" s="15" t="str">
        <f>VLOOKUP(A:A,[2]Данные_УА!$A:$BF,24,0)</f>
        <v>круглосуточно</v>
      </c>
      <c r="K231" s="13" t="str">
        <f>VLOOKUP(A:A,[1]Перечень_ПП!$A:$X,7,0)</f>
        <v>автомобильный</v>
      </c>
      <c r="L231" s="13" t="str">
        <f>VLOOKUP(A:A,[1]Перечень_ПП!$A:$X,8,0)</f>
        <v>не определен</v>
      </c>
      <c r="M231" s="13" t="str">
        <f>VLOOKUP(A:A,[1]Перечень_ПП!$A:$X,9,0)</f>
        <v>грузо-пассажирский</v>
      </c>
      <c r="N231" s="13" t="str">
        <f>VLOOKUP(A:A,[1]Перечень_ПП!$A:$X,10,0)</f>
        <v>постоянный</v>
      </c>
      <c r="O231" s="13" t="str">
        <f>VLOOKUP(A:A,[1]Перечень_ПП!$A:$X,11,0)</f>
        <v>многосторонний</v>
      </c>
      <c r="P231" s="13" t="str">
        <f>VLOOKUP(A:A,[1]Перечень_ПП!$A:$X,12,0)</f>
        <v>не определен</v>
      </c>
      <c r="Q231" s="13" t="str">
        <f>VLOOKUP(A:A,[1]Перечень_ПП!$A:$X,13,0)</f>
        <v>нет</v>
      </c>
      <c r="R231" s="13" t="str">
        <f>VLOOKUP(A:A,[1]Перечень_ПП!$A:$X,14,0)</f>
        <v>нет</v>
      </c>
      <c r="S231" s="13" t="str">
        <f>VLOOKUP(A:A,[1]Перечень_ПП!$A:$X,15,0)</f>
        <v>нет</v>
      </c>
      <c r="T231" s="13" t="str">
        <f>VLOOKUP(A:A,[1]Перечень_ПП!$A:$X,16,0)</f>
        <v>Республика Казахстан</v>
      </c>
      <c r="U231" s="12" t="str">
        <f>VLOOKUP(A:A,[1]Перечень_ПП!$A:$X,17,0)</f>
        <v>Урлютобе</v>
      </c>
      <c r="V231" s="13" t="str">
        <f>VLOOKUP(A:A,[1]Перечень_ПП!$A:$X,18,0)</f>
        <v>СФО</v>
      </c>
      <c r="W231" s="12" t="str">
        <f>VLOOKUP(A:A,[1]Перечень_ПП!$A:$X,19,0)</f>
        <v>Омская область</v>
      </c>
      <c r="X231" s="14" t="str">
        <f>VLOOKUP(A:A,[1]Перечень_ПП!$A:$X,20,0)</f>
        <v>Омская область, Черлакский р-он, 192 км трассы А-320</v>
      </c>
      <c r="Y231" s="14" t="str">
        <f>VLOOKUP(A:A,[2]ДОРОГИ!$A:$BX,24,0)</f>
        <v>федеральная</v>
      </c>
      <c r="Z231" s="14" t="str">
        <f>VLOOKUP(A:A,[2]ДОРОГИ!$A:$BX,25,0)</f>
        <v>А-320</v>
      </c>
      <c r="AA231" s="16" t="str">
        <f>VLOOKUP($A:$A,'[3]данные ру Грузы'!$A:$CC,10,0)</f>
        <v>Группа В</v>
      </c>
      <c r="AB231" s="16">
        <f>VLOOKUP($A:$A,'[3]данные ру Грузы'!$A:$CC,11,0)</f>
        <v>129</v>
      </c>
      <c r="AC231" s="16" t="str">
        <f>VLOOKUP($A:$A,'[3]данные ру Грузы'!$A:$CC,13,0)</f>
        <v>Не является признаком отнесения к МТК</v>
      </c>
      <c r="AD231" s="16" t="str">
        <f>VLOOKUP($A:$A,'[3]данные ру Грузы'!$A:$CC,12,0)</f>
        <v>Не является признаком отнесения к МТК</v>
      </c>
      <c r="AE231" s="16">
        <f>VLOOKUP(A:A,[2]Данные_УА!$A:$BF,37,0)</f>
        <v>0</v>
      </c>
      <c r="AF231" s="16">
        <f>VLOOKUP(A:A,[2]Данные_УА!$A:$BF,41,0)</f>
        <v>0</v>
      </c>
      <c r="AG231" s="16">
        <f>VLOOKUP(A:A,[2]Данные_УА!$A:$BF,45,0)</f>
        <v>0</v>
      </c>
      <c r="AH231" s="16">
        <f>VLOOKUP(A:A,[2]Данные_УА!$A:$BF,49,0)</f>
        <v>0</v>
      </c>
      <c r="AI231" s="16">
        <f>VLOOKUP(A:A,[2]Данные_УА!$A:$BF,53,0)</f>
        <v>0</v>
      </c>
      <c r="AJ231" s="16">
        <f>VLOOKUP(A:A,[2]Данные_УА!$A:$BF,57,0)</f>
        <v>0</v>
      </c>
      <c r="AK231" s="17">
        <f>VLOOKUP(A:A,[2]Данные_УА!$A:$BF,38,0)</f>
        <v>0</v>
      </c>
      <c r="AL231" s="17">
        <f>VLOOKUP(A:A,[2]Данные_УА!$A:$BF,42,0)</f>
        <v>0</v>
      </c>
      <c r="AM231" s="17">
        <f>VLOOKUP(A:A,[2]Данные_УА!$A:$BF,46,0)</f>
        <v>0</v>
      </c>
      <c r="AN231" s="17">
        <f>VLOOKUP(A:A,[2]Данные_УА!$A:$BF,50,0)</f>
        <v>0</v>
      </c>
      <c r="AO231" s="17">
        <f>VLOOKUP(A:A,[2]Данные_УА!$A:$BF,54,0)</f>
        <v>0</v>
      </c>
      <c r="AP231" s="18">
        <f>VLOOKUP(A:A,[2]Данные_УА!$A:$BF,58,0)</f>
        <v>0</v>
      </c>
      <c r="AQ231" s="19">
        <f>VLOOKUP($A:$A,'[3]данные ру ТС'!$A:$CZ,22,0)</f>
        <v>48088</v>
      </c>
      <c r="AR231" s="19">
        <f>VLOOKUP($A:$A,'[3]данные ру ТС'!$A:$CZ,27,0)</f>
        <v>7089</v>
      </c>
      <c r="AS231" s="19">
        <f>VLOOKUP($A:$A,'[3]данные ру ТС'!$A:$CZ,32,0)</f>
        <v>127201</v>
      </c>
      <c r="AT231" s="19">
        <f>VLOOKUP($A:$A,'[3]данные ру ТС'!$A:$CZ,33,0)</f>
        <v>182378</v>
      </c>
      <c r="AU231" s="19">
        <f>VLOOKUP($A:$A,'[3]данные ру ТС'!$A:$CZ,38,0)</f>
        <v>51584</v>
      </c>
      <c r="AV231" s="19">
        <f>VLOOKUP($A:$A,'[3]данные ру ТС'!$A:$CZ,43,0)</f>
        <v>7672</v>
      </c>
      <c r="AW231" s="19">
        <f>VLOOKUP($A:$A,'[3]данные ру ТС'!$A:$CZ,48,0)</f>
        <v>125140</v>
      </c>
      <c r="AX231" s="19">
        <f>VLOOKUP($A:$A,'[3]данные ру ТС'!$A:$CZ,49,0)</f>
        <v>184396</v>
      </c>
      <c r="AY231" s="19">
        <f>VLOOKUP($A:$A,'[3]данные ру ТС'!$A:$CZ,54,0)</f>
        <v>58448</v>
      </c>
      <c r="AZ231" s="19">
        <f>VLOOKUP($A:$A,'[3]данные ру ТС'!$A:$CZ,59,0)</f>
        <v>8428</v>
      </c>
      <c r="BA231" s="19">
        <f>VLOOKUP($A:$A,'[3]данные ру ТС'!$A:$CZ,64,0)</f>
        <v>132948</v>
      </c>
      <c r="BB231" s="19">
        <f>VLOOKUP($A:$A,'[3]данные ру ТС'!$A:$CZ,65,0)</f>
        <v>199824</v>
      </c>
      <c r="BC231" s="19">
        <f>VLOOKUP($A:$A,'[3]данные ру ТС'!$A:$CZ,78,0)</f>
        <v>67666</v>
      </c>
      <c r="BD231" s="19">
        <f>VLOOKUP($A:$A,'[3]данные ру ТС'!$A:$CZ,83,0)</f>
        <v>1330</v>
      </c>
      <c r="BE231" s="19">
        <f>VLOOKUP($A:$A,'[3]данные ру ТС'!$A:$CZ,88,0)</f>
        <v>32350</v>
      </c>
      <c r="BF231" s="19">
        <f>VLOOKUP($A:$A,'[3]данные ру ТС'!$A:$CZ,89,0)</f>
        <v>101346</v>
      </c>
      <c r="BG231" s="19">
        <f>VLOOKUP($A:$A,'[3]данные ру ТС'!$A:$FD,126,0)</f>
        <v>56708</v>
      </c>
      <c r="BH231" s="19">
        <f>VLOOKUP($A:$A,'[3]данные ру ТС'!$A:$FD,127,0)</f>
        <v>98</v>
      </c>
      <c r="BI231" s="19">
        <f>VLOOKUP($A:$A,'[3]данные ру ТС'!$A:$FD,128,0)</f>
        <v>29595</v>
      </c>
      <c r="BJ231" s="19">
        <f>VLOOKUP($A:$A,'[3]данные ру ТС'!$A:$FD,129,0)</f>
        <v>86401</v>
      </c>
      <c r="BK231" s="19">
        <f>VLOOKUP($A:$A,'[3]данные ру ТС'!$A:$FD,142,0)</f>
        <v>59575</v>
      </c>
      <c r="BL231" s="19">
        <f>VLOOKUP($A:$A,'[3]данные ру ТС'!$A:$FD,155,0)</f>
        <v>1645</v>
      </c>
      <c r="BM231" s="19">
        <f>VLOOKUP($A:$A,'[3]данные ру ТС'!$A:$FW,168,0)</f>
        <v>103048</v>
      </c>
      <c r="BN231" s="19">
        <f>Таблица2[[#This Row],[ЛТС 2022 (факт)]]+Таблица2[[#This Row],[ПТС 2022 (факт)]]+Таблица2[[#This Row],[ГТС 2022 (факт)]]</f>
        <v>164268</v>
      </c>
      <c r="BO231" s="20">
        <f>VLOOKUP($A:$A,'[3]данные ру ФЛ'!$A:$DL,27,0)</f>
        <v>621288</v>
      </c>
      <c r="BP231" s="20">
        <f>VLOOKUP($A:$A,'[3]данные ру ФЛ'!$A:$DL,40,0)</f>
        <v>660683</v>
      </c>
      <c r="BQ231" s="20">
        <f>VLOOKUP($A:$A,'[3]данные ру ФЛ'!$A:$DL,53,0)</f>
        <v>693118</v>
      </c>
      <c r="BR231" s="20">
        <f>VLOOKUP($A:$A,'[3]данные ру ФЛ'!$A:$DL,74,0)</f>
        <v>210644</v>
      </c>
      <c r="BS231" s="20">
        <f>VLOOKUP($A:$A,'[3]данные ру ФЛ'!$A:$DL,95,0)</f>
        <v>184214</v>
      </c>
      <c r="BT231" s="20">
        <f>VLOOKUP($A:$A,'[3]данные ру ФЛ'!$A:$DL,116,0)</f>
        <v>435527</v>
      </c>
      <c r="BU231" s="21">
        <f>VLOOKUP($A:$A,'[3]данные ру Грузы'!$A:$CR,31,0)</f>
        <v>0</v>
      </c>
      <c r="BV231" s="21">
        <f>VLOOKUP($A:$A,'[3]данные ру Грузы'!$A:$CR,44,0)</f>
        <v>0</v>
      </c>
      <c r="BW231" s="21">
        <f>VLOOKUP($A:$A,'[3]данные ру Грузы'!$A:$CR,57,0)</f>
        <v>0</v>
      </c>
      <c r="BX231" s="21">
        <f>VLOOKUP($A:$A,'[3]данные ру Грузы'!$A:$CR,70,0)</f>
        <v>0</v>
      </c>
      <c r="BY231" s="21">
        <f>VLOOKUP($A:$A,'[3]данные ру Грузы'!$A:$CR,83,0)</f>
        <v>0</v>
      </c>
      <c r="BZ231" s="21">
        <f>VLOOKUP($A:$A,'[3]данные ру Грузы'!$A:$CR,96,0)</f>
        <v>0</v>
      </c>
      <c r="CA231" s="22" t="str">
        <f>VLOOKUP(A:A,[2]Данные_УА!$A:$BO,60,0)</f>
        <v>да</v>
      </c>
      <c r="CB231" s="23" t="str">
        <f>VLOOKUP(A:A,[2]Данные_УА!$A:$BO,61,0)</f>
        <v>нет</v>
      </c>
      <c r="CC231" s="23" t="str">
        <f>VLOOKUP(A:A,[2]Данные_УА!$A:$BO,62,0)</f>
        <v>нет</v>
      </c>
      <c r="CD231" s="23" t="str">
        <f>VLOOKUP(A:A,[2]Данные_УА!$A:$BO,63,0)</f>
        <v>нет</v>
      </c>
      <c r="CE231" s="23" t="str">
        <f>VLOOKUP(A:A,[2]Данные_УА!$A:$BO,64,0)</f>
        <v>нет</v>
      </c>
      <c r="CF231" s="23" t="str">
        <f>VLOOKUP(A:A,[2]Данные_УА!$A:$BO,65,0)</f>
        <v>нет</v>
      </c>
    </row>
    <row r="232" spans="1:84" s="12" customFormat="1" ht="11.25" x14ac:dyDescent="0.2">
      <c r="A232" s="12" t="s">
        <v>104</v>
      </c>
      <c r="B232" s="12" t="str">
        <f>VLOOKUP(A:A,[1]Перечень_ПП!$A:$X,3,0)</f>
        <v>Волгоградский</v>
      </c>
      <c r="C232" s="13" t="str">
        <f>VLOOKUP(A:A,[1]Перечень_ПП!$A:$X,4,0)</f>
        <v>МПП</v>
      </c>
      <c r="D232" s="13" t="str">
        <f>VLOOKUP(A:A,[1]Перечень_ПП!$A:$X,5,0)</f>
        <v>МПП</v>
      </c>
      <c r="E232" s="12" t="str">
        <f>VLOOKUP(A:A,[1]Перечень_ПП!$A:$X,6,0)</f>
        <v>Оля</v>
      </c>
      <c r="F232" s="12" t="str">
        <f>VLOOKUP(A:A,[1]Перечень_ПП!$A:$X,23,0)</f>
        <v>установлен</v>
      </c>
      <c r="G232" s="13" t="str">
        <f>VLOOKUP(A:A,[1]Перечень_ПП!$A:$X,21,0)</f>
        <v>да</v>
      </c>
      <c r="H232" s="13" t="s">
        <v>524</v>
      </c>
      <c r="I232" s="14" t="str">
        <f>VLOOKUP(A:A,[1]Перечень_ПП!$A:$X,22,0)</f>
        <v>функционирует</v>
      </c>
      <c r="J232" s="15" t="str">
        <f>VLOOKUP(A:A,[2]Данные_УА!$A:$BF,24,0)</f>
        <v>круглосуточно</v>
      </c>
      <c r="K232" s="13" t="str">
        <f>VLOOKUP(A:A,[1]Перечень_ПП!$A:$X,7,0)</f>
        <v>морской</v>
      </c>
      <c r="L232" s="13" t="str">
        <f>VLOOKUP(A:A,[1]Перечень_ПП!$A:$X,8,0)</f>
        <v>не определен</v>
      </c>
      <c r="M232" s="13" t="str">
        <f>VLOOKUP(A:A,[1]Перечень_ПП!$A:$X,9,0)</f>
        <v>грузо-пассажирский</v>
      </c>
      <c r="N232" s="13" t="str">
        <f>VLOOKUP(A:A,[1]Перечень_ПП!$A:$X,10,0)</f>
        <v>постоянный</v>
      </c>
      <c r="O232" s="13" t="str">
        <f>VLOOKUP(A:A,[1]Перечень_ПП!$A:$X,11,0)</f>
        <v>многосторонний</v>
      </c>
      <c r="P232" s="13" t="str">
        <f>VLOOKUP(A:A,[1]Перечень_ПП!$A:$X,12,0)</f>
        <v>не определен</v>
      </c>
      <c r="Q232" s="13" t="str">
        <f>VLOOKUP(A:A,[1]Перечень_ПП!$A:$X,13,0)</f>
        <v>нет</v>
      </c>
      <c r="R232" s="13" t="str">
        <f>VLOOKUP(A:A,[1]Перечень_ПП!$A:$X,14,0)</f>
        <v>да</v>
      </c>
      <c r="S232" s="13" t="str">
        <f>VLOOKUP(A:A,[1]Перечень_ПП!$A:$X,15,0)</f>
        <v>да</v>
      </c>
      <c r="T232" s="13" t="str">
        <f>VLOOKUP(A:A,[1]Перечень_ПП!$A:$X,16,0)</f>
        <v>не применимо</v>
      </c>
      <c r="U232" s="12" t="str">
        <f>VLOOKUP(A:A,[1]Перечень_ПП!$A:$X,17,0)</f>
        <v>не применимо</v>
      </c>
      <c r="V232" s="13" t="str">
        <f>VLOOKUP(A:A,[1]Перечень_ПП!$A:$X,18,0)</f>
        <v>ЮФО</v>
      </c>
      <c r="W232" s="12" t="str">
        <f>VLOOKUP(A:A,[1]Перечень_ПП!$A:$X,19,0)</f>
        <v>Астраханская область</v>
      </c>
      <c r="X232" s="14" t="str">
        <f>VLOOKUP(A:A,[1]Перечень_ПП!$A:$X,20,0)</f>
        <v>Астраханская область, Лиманский район, с.Оля, ул.Чкалова, д.27, Каспийское море</v>
      </c>
      <c r="Y232" s="14">
        <f>VLOOKUP(A:A,[2]ДОРОГИ!$A:$BX,24,0)</f>
        <v>0</v>
      </c>
      <c r="Z232" s="14">
        <f>VLOOKUP(A:A,[2]ДОРОГИ!$A:$BX,25,0)</f>
        <v>0</v>
      </c>
      <c r="AA232" s="16" t="str">
        <f>VLOOKUP($A:$A,'[3]данные ру Грузы'!$A:$CC,10,0)</f>
        <v>Группа В</v>
      </c>
      <c r="AB232" s="16">
        <f>VLOOKUP($A:$A,'[3]данные ру Грузы'!$A:$CC,11,0)</f>
        <v>69</v>
      </c>
      <c r="AC232" s="16" t="str">
        <f>VLOOKUP($A:$A,'[3]данные ру Грузы'!$A:$CC,13,0)</f>
        <v>Транскаспийский</v>
      </c>
      <c r="AD232" s="16" t="str">
        <f>VLOOKUP($A:$A,'[3]данные ру Грузы'!$A:$CC,12,0)</f>
        <v>Север-Юг</v>
      </c>
      <c r="AE232" s="16">
        <f>VLOOKUP(A:A,[2]Данные_УА!$A:$BF,37,0)</f>
        <v>10</v>
      </c>
      <c r="AF232" s="16">
        <f>VLOOKUP(A:A,[2]Данные_УА!$A:$BF,41,0)</f>
        <v>0</v>
      </c>
      <c r="AG232" s="16">
        <f>VLOOKUP(A:A,[2]Данные_УА!$A:$BF,45,0)</f>
        <v>0</v>
      </c>
      <c r="AH232" s="16">
        <f>VLOOKUP(A:A,[2]Данные_УА!$A:$BF,49,0)</f>
        <v>10</v>
      </c>
      <c r="AI232" s="16">
        <f>VLOOKUP(A:A,[2]Данные_УА!$A:$BF,53,0)</f>
        <v>274</v>
      </c>
      <c r="AJ232" s="16">
        <f>VLOOKUP(A:A,[2]Данные_УА!$A:$BF,57,0)</f>
        <v>30137</v>
      </c>
      <c r="AK232" s="17">
        <f>VLOOKUP(A:A,[2]Данные_УА!$A:$BF,38,0)</f>
        <v>3650</v>
      </c>
      <c r="AL232" s="17">
        <f>VLOOKUP(A:A,[2]Данные_УА!$A:$BF,42,0)</f>
        <v>0</v>
      </c>
      <c r="AM232" s="17">
        <f>VLOOKUP(A:A,[2]Данные_УА!$A:$BF,46,0)</f>
        <v>0</v>
      </c>
      <c r="AN232" s="17">
        <f>VLOOKUP(A:A,[2]Данные_УА!$A:$BF,50,0)</f>
        <v>3650</v>
      </c>
      <c r="AO232" s="17">
        <f>VLOOKUP(A:A,[2]Данные_УА!$A:$BF,54,0)</f>
        <v>100010</v>
      </c>
      <c r="AP232" s="18">
        <f>VLOOKUP(A:A,[2]Данные_УА!$A:$BF,58,0)</f>
        <v>11000005</v>
      </c>
      <c r="AQ232" s="19">
        <f>VLOOKUP($A:$A,'[3]данные ру ТС'!$A:$CZ,22,0)</f>
        <v>410</v>
      </c>
      <c r="AR232" s="19">
        <f>VLOOKUP($A:$A,'[3]данные ру ТС'!$A:$CZ,27,0)</f>
        <v>13</v>
      </c>
      <c r="AS232" s="19">
        <f>VLOOKUP($A:$A,'[3]данные ру ТС'!$A:$CZ,32,0)</f>
        <v>0</v>
      </c>
      <c r="AT232" s="19">
        <f>VLOOKUP($A:$A,'[3]данные ру ТС'!$A:$CZ,33,0)</f>
        <v>423</v>
      </c>
      <c r="AU232" s="19">
        <f>VLOOKUP($A:$A,'[3]данные ру ТС'!$A:$CZ,38,0)</f>
        <v>286</v>
      </c>
      <c r="AV232" s="19">
        <f>VLOOKUP($A:$A,'[3]данные ру ТС'!$A:$CZ,43,0)</f>
        <v>0</v>
      </c>
      <c r="AW232" s="19">
        <f>VLOOKUP($A:$A,'[3]данные ру ТС'!$A:$CZ,48,0)</f>
        <v>0</v>
      </c>
      <c r="AX232" s="19">
        <f>VLOOKUP($A:$A,'[3]данные ру ТС'!$A:$CZ,49,0)</f>
        <v>286</v>
      </c>
      <c r="AY232" s="19">
        <f>VLOOKUP($A:$A,'[3]данные ру ТС'!$A:$CZ,54,0)</f>
        <v>316</v>
      </c>
      <c r="AZ232" s="19">
        <f>VLOOKUP($A:$A,'[3]данные ру ТС'!$A:$CZ,59,0)</f>
        <v>6</v>
      </c>
      <c r="BA232" s="19">
        <f>VLOOKUP($A:$A,'[3]данные ру ТС'!$A:$CZ,64,0)</f>
        <v>0</v>
      </c>
      <c r="BB232" s="19">
        <f>VLOOKUP($A:$A,'[3]данные ру ТС'!$A:$CZ,65,0)</f>
        <v>322</v>
      </c>
      <c r="BC232" s="19">
        <f>VLOOKUP($A:$A,'[3]данные ру ТС'!$A:$CZ,78,0)</f>
        <v>351</v>
      </c>
      <c r="BD232" s="19">
        <f>VLOOKUP($A:$A,'[3]данные ру ТС'!$A:$CZ,83,0)</f>
        <v>1</v>
      </c>
      <c r="BE232" s="19">
        <f>VLOOKUP($A:$A,'[3]данные ру ТС'!$A:$CZ,88,0)</f>
        <v>0</v>
      </c>
      <c r="BF232" s="19">
        <f>VLOOKUP($A:$A,'[3]данные ру ТС'!$A:$CZ,89,0)</f>
        <v>352</v>
      </c>
      <c r="BG232" s="19">
        <f>VLOOKUP($A:$A,'[3]данные ру ТС'!$A:$FD,126,0)</f>
        <v>224</v>
      </c>
      <c r="BH232" s="19">
        <f>VLOOKUP($A:$A,'[3]данные ру ТС'!$A:$FD,127,0)</f>
        <v>0</v>
      </c>
      <c r="BI232" s="19">
        <f>VLOOKUP($A:$A,'[3]данные ру ТС'!$A:$FD,128,0)</f>
        <v>0</v>
      </c>
      <c r="BJ232" s="19">
        <f>VLOOKUP($A:$A,'[3]данные ру ТС'!$A:$FD,129,0)</f>
        <v>224</v>
      </c>
      <c r="BK232" s="19">
        <f>VLOOKUP($A:$A,'[3]данные ру ТС'!$A:$FD,142,0)</f>
        <v>266</v>
      </c>
      <c r="BL232" s="19">
        <f>VLOOKUP($A:$A,'[3]данные ру ТС'!$A:$FD,155,0)</f>
        <v>0</v>
      </c>
      <c r="BM232" s="19">
        <f>VLOOKUP($A:$A,'[3]данные ру ТС'!$A:$FW,168,0)</f>
        <v>0</v>
      </c>
      <c r="BN232" s="19">
        <f>Таблица2[[#This Row],[ЛТС 2022 (факт)]]+Таблица2[[#This Row],[ПТС 2022 (факт)]]+Таблица2[[#This Row],[ГТС 2022 (факт)]]</f>
        <v>266</v>
      </c>
      <c r="BO232" s="20">
        <f>VLOOKUP($A:$A,'[3]данные ру ФЛ'!$A:$DL,27,0)</f>
        <v>6067</v>
      </c>
      <c r="BP232" s="20">
        <f>VLOOKUP($A:$A,'[3]данные ру ФЛ'!$A:$DL,40,0)</f>
        <v>3940</v>
      </c>
      <c r="BQ232" s="20">
        <f>VLOOKUP($A:$A,'[3]данные ру ФЛ'!$A:$DL,53,0)</f>
        <v>4496</v>
      </c>
      <c r="BR232" s="20">
        <f>VLOOKUP($A:$A,'[3]данные ру ФЛ'!$A:$DL,74,0)</f>
        <v>4896</v>
      </c>
      <c r="BS232" s="20">
        <f>VLOOKUP($A:$A,'[3]данные ру ФЛ'!$A:$DL,95,0)</f>
        <v>3129</v>
      </c>
      <c r="BT232" s="20">
        <f>VLOOKUP($A:$A,'[3]данные ру ФЛ'!$A:$DL,116,0)</f>
        <v>3573</v>
      </c>
      <c r="BU232" s="21">
        <f>VLOOKUP($A:$A,'[3]данные ру Грузы'!$A:$CR,31,0)</f>
        <v>304744.71299999999</v>
      </c>
      <c r="BV232" s="21">
        <f>VLOOKUP($A:$A,'[3]данные ру Грузы'!$A:$CR,44,0)</f>
        <v>372028</v>
      </c>
      <c r="BW232" s="21">
        <f>VLOOKUP($A:$A,'[3]данные ру Грузы'!$A:$CR,57,0)</f>
        <v>542741.4</v>
      </c>
      <c r="BX232" s="21">
        <f>VLOOKUP($A:$A,'[3]данные ру Грузы'!$A:$CR,70,0)</f>
        <v>588798</v>
      </c>
      <c r="BY232" s="21">
        <f>VLOOKUP($A:$A,'[3]данные ру Грузы'!$A:$CR,83,0)</f>
        <v>372814.77999999997</v>
      </c>
      <c r="BZ232" s="21">
        <f>VLOOKUP($A:$A,'[3]данные ру Грузы'!$A:$CR,96,0)</f>
        <v>441232</v>
      </c>
      <c r="CA232" s="22" t="str">
        <f>VLOOKUP(A:A,[2]Данные_УА!$A:$BO,60,0)</f>
        <v>да</v>
      </c>
      <c r="CB232" s="23" t="str">
        <f>VLOOKUP(A:A,[2]Данные_УА!$A:$BO,61,0)</f>
        <v>да</v>
      </c>
      <c r="CC232" s="23" t="str">
        <f>VLOOKUP(A:A,[2]Данные_УА!$A:$BO,62,0)</f>
        <v>да</v>
      </c>
      <c r="CD232" s="23" t="str">
        <f>VLOOKUP(A:A,[2]Данные_УА!$A:$BO,63,0)</f>
        <v>да</v>
      </c>
      <c r="CE232" s="23" t="str">
        <f>VLOOKUP(A:A,[2]Данные_УА!$A:$BO,64,0)</f>
        <v>да</v>
      </c>
      <c r="CF232" s="23" t="str">
        <f>VLOOKUP(A:A,[2]Данные_УА!$A:$BO,65,0)</f>
        <v>нет</v>
      </c>
    </row>
    <row r="233" spans="1:84" s="12" customFormat="1" ht="11.25" x14ac:dyDescent="0.2">
      <c r="A233" s="12" t="s">
        <v>185</v>
      </c>
      <c r="B233" s="12" t="str">
        <f>VLOOKUP(A:A,[1]Перечень_ПП!$A:$X,3,0)</f>
        <v>Новосибирский</v>
      </c>
      <c r="C233" s="13" t="str">
        <f>VLOOKUP(A:A,[1]Перечень_ПП!$A:$X,4,0)</f>
        <v>ВПП</v>
      </c>
      <c r="D233" s="13" t="str">
        <f>VLOOKUP(A:A,[1]Перечень_ПП!$A:$X,5,0)</f>
        <v>ВПП</v>
      </c>
      <c r="E233" s="12" t="str">
        <f>VLOOKUP(A:A,[1]Перечень_ПП!$A:$X,6,0)</f>
        <v>Омск (Центральный)</v>
      </c>
      <c r="F233" s="12" t="str">
        <f>VLOOKUP(A:A,[1]Перечень_ПП!$A:$X,23,0)</f>
        <v>установлен</v>
      </c>
      <c r="G233" s="13" t="str">
        <f>VLOOKUP(A:A,[1]Перечень_ПП!$A:$X,21,0)</f>
        <v>да</v>
      </c>
      <c r="H233" s="13" t="s">
        <v>524</v>
      </c>
      <c r="I233" s="14" t="str">
        <f>VLOOKUP(A:A,[1]Перечень_ПП!$A:$X,22,0)</f>
        <v>функционирует</v>
      </c>
      <c r="J233" s="15" t="str">
        <f>VLOOKUP(A:A,[2]Данные_УА!$A:$BF,24,0)</f>
        <v>круглосуточно</v>
      </c>
      <c r="K233" s="13" t="str">
        <f>VLOOKUP(A:A,[1]Перечень_ПП!$A:$X,7,0)</f>
        <v>воздушный</v>
      </c>
      <c r="L233" s="13" t="str">
        <f>VLOOKUP(A:A,[1]Перечень_ПП!$A:$X,8,0)</f>
        <v>не определен</v>
      </c>
      <c r="M233" s="13" t="str">
        <f>VLOOKUP(A:A,[1]Перечень_ПП!$A:$X,9,0)</f>
        <v>грузо-пассажирский</v>
      </c>
      <c r="N233" s="13" t="str">
        <f>VLOOKUP(A:A,[1]Перечень_ПП!$A:$X,10,0)</f>
        <v>постоянный</v>
      </c>
      <c r="O233" s="13" t="str">
        <f>VLOOKUP(A:A,[1]Перечень_ПП!$A:$X,11,0)</f>
        <v>многосторонний</v>
      </c>
      <c r="P233" s="13" t="str">
        <f>VLOOKUP(A:A,[1]Перечень_ПП!$A:$X,12,0)</f>
        <v>не определен</v>
      </c>
      <c r="Q233" s="13" t="str">
        <f>VLOOKUP(A:A,[1]Перечень_ПП!$A:$X,13,0)</f>
        <v>нет</v>
      </c>
      <c r="R233" s="13" t="str">
        <f>VLOOKUP(A:A,[1]Перечень_ПП!$A:$X,14,0)</f>
        <v>нет</v>
      </c>
      <c r="S233" s="13" t="str">
        <f>VLOOKUP(A:A,[1]Перечень_ПП!$A:$X,15,0)</f>
        <v>нет</v>
      </c>
      <c r="T233" s="13" t="str">
        <f>VLOOKUP(A:A,[1]Перечень_ПП!$A:$X,16,0)</f>
        <v>не применимо</v>
      </c>
      <c r="U233" s="12" t="str">
        <f>VLOOKUP(A:A,[1]Перечень_ПП!$A:$X,17,0)</f>
        <v>не применимо</v>
      </c>
      <c r="V233" s="13" t="str">
        <f>VLOOKUP(A:A,[1]Перечень_ПП!$A:$X,18,0)</f>
        <v>СФО</v>
      </c>
      <c r="W233" s="12" t="str">
        <f>VLOOKUP(A:A,[1]Перечень_ПП!$A:$X,19,0)</f>
        <v>Омская область</v>
      </c>
      <c r="X233" s="14" t="str">
        <f>VLOOKUP(A:A,[1]Перечень_ПП!$A:$X,20,0)</f>
        <v>644103, Омская обл., г.Омск, ул. Транссибирская, 30</v>
      </c>
      <c r="Y233" s="14">
        <f>VLOOKUP(A:A,[2]ДОРОГИ!$A:$BX,24,0)</f>
        <v>0</v>
      </c>
      <c r="Z233" s="14">
        <f>VLOOKUP(A:A,[2]ДОРОГИ!$A:$BX,25,0)</f>
        <v>0</v>
      </c>
      <c r="AA233" s="16" t="str">
        <f>VLOOKUP($A:$A,'[3]данные ру Грузы'!$A:$CC,10,0)</f>
        <v>Группа С</v>
      </c>
      <c r="AB233" s="16">
        <f>VLOOKUP($A:$A,'[3]данные ру Грузы'!$A:$CC,11,0)</f>
        <v>281</v>
      </c>
      <c r="AC233" s="16" t="str">
        <f>VLOOKUP($A:$A,'[3]данные ру Грузы'!$A:$CC,13,0)</f>
        <v>Не является признаком отнесения к МТК</v>
      </c>
      <c r="AD233" s="16" t="str">
        <f>VLOOKUP($A:$A,'[3]данные ру Грузы'!$A:$CC,12,0)</f>
        <v>Не является признаком отнесения к МТК</v>
      </c>
      <c r="AE233" s="16">
        <f>VLOOKUP(A:A,[2]Данные_УА!$A:$BF,37,0)</f>
        <v>0</v>
      </c>
      <c r="AF233" s="16">
        <f>VLOOKUP(A:A,[2]Данные_УА!$A:$BF,41,0)</f>
        <v>0</v>
      </c>
      <c r="AG233" s="16">
        <f>VLOOKUP(A:A,[2]Данные_УА!$A:$BF,45,0)</f>
        <v>0</v>
      </c>
      <c r="AH233" s="16">
        <f>VLOOKUP(A:A,[2]Данные_УА!$A:$BF,49,0)</f>
        <v>0</v>
      </c>
      <c r="AI233" s="16">
        <f>VLOOKUP(A:A,[2]Данные_УА!$A:$BF,53,0)</f>
        <v>2880</v>
      </c>
      <c r="AJ233" s="16">
        <f>VLOOKUP(A:A,[2]Данные_УА!$A:$BF,57,0)</f>
        <v>0</v>
      </c>
      <c r="AK233" s="17">
        <f>VLOOKUP(A:A,[2]Данные_УА!$A:$BF,38,0)</f>
        <v>0</v>
      </c>
      <c r="AL233" s="17">
        <f>VLOOKUP(A:A,[2]Данные_УА!$A:$BF,42,0)</f>
        <v>0</v>
      </c>
      <c r="AM233" s="17">
        <f>VLOOKUP(A:A,[2]Данные_УА!$A:$BF,46,0)</f>
        <v>0</v>
      </c>
      <c r="AN233" s="17">
        <f>VLOOKUP(A:A,[2]Данные_УА!$A:$BF,50,0)</f>
        <v>0</v>
      </c>
      <c r="AO233" s="17">
        <f>VLOOKUP(A:A,[2]Данные_УА!$A:$BF,54,0)</f>
        <v>1051200</v>
      </c>
      <c r="AP233" s="18">
        <f>VLOOKUP(A:A,[2]Данные_УА!$A:$BF,58,0)</f>
        <v>0</v>
      </c>
      <c r="AQ233" s="19">
        <f>VLOOKUP($A:$A,'[3]данные ру ТС'!$A:$CZ,22,0)</f>
        <v>16</v>
      </c>
      <c r="AR233" s="19">
        <f>VLOOKUP($A:$A,'[3]данные ру ТС'!$A:$CZ,27,0)</f>
        <v>1063</v>
      </c>
      <c r="AS233" s="19">
        <f>VLOOKUP($A:$A,'[3]данные ру ТС'!$A:$CZ,32,0)</f>
        <v>0</v>
      </c>
      <c r="AT233" s="19">
        <f>VLOOKUP($A:$A,'[3]данные ру ТС'!$A:$CZ,33,0)</f>
        <v>1079</v>
      </c>
      <c r="AU233" s="19">
        <f>VLOOKUP($A:$A,'[3]данные ру ТС'!$A:$CZ,38,0)</f>
        <v>43</v>
      </c>
      <c r="AV233" s="19">
        <f>VLOOKUP($A:$A,'[3]данные ру ТС'!$A:$CZ,43,0)</f>
        <v>1280</v>
      </c>
      <c r="AW233" s="19">
        <f>VLOOKUP($A:$A,'[3]данные ру ТС'!$A:$CZ,48,0)</f>
        <v>0</v>
      </c>
      <c r="AX233" s="19">
        <f>VLOOKUP($A:$A,'[3]данные ру ТС'!$A:$CZ,49,0)</f>
        <v>1323</v>
      </c>
      <c r="AY233" s="19">
        <f>VLOOKUP($A:$A,'[3]данные ру ТС'!$A:$CZ,54,0)</f>
        <v>30</v>
      </c>
      <c r="AZ233" s="19">
        <f>VLOOKUP($A:$A,'[3]данные ру ТС'!$A:$CZ,59,0)</f>
        <v>1350</v>
      </c>
      <c r="BA233" s="19">
        <f>VLOOKUP($A:$A,'[3]данные ру ТС'!$A:$CZ,64,0)</f>
        <v>0</v>
      </c>
      <c r="BB233" s="19">
        <f>VLOOKUP($A:$A,'[3]данные ру ТС'!$A:$CZ,65,0)</f>
        <v>1380</v>
      </c>
      <c r="BC233" s="19">
        <f>VLOOKUP($A:$A,'[3]данные ру ТС'!$A:$CZ,78,0)</f>
        <v>16</v>
      </c>
      <c r="BD233" s="19">
        <f>VLOOKUP($A:$A,'[3]данные ру ТС'!$A:$CZ,83,0)</f>
        <v>192</v>
      </c>
      <c r="BE233" s="19">
        <f>VLOOKUP($A:$A,'[3]данные ру ТС'!$A:$CZ,88,0)</f>
        <v>0</v>
      </c>
      <c r="BF233" s="19">
        <f>VLOOKUP($A:$A,'[3]данные ру ТС'!$A:$CZ,89,0)</f>
        <v>208</v>
      </c>
      <c r="BG233" s="19">
        <f>VLOOKUP($A:$A,'[3]данные ру ТС'!$A:$FD,126,0)</f>
        <v>15</v>
      </c>
      <c r="BH233" s="19">
        <f>VLOOKUP($A:$A,'[3]данные ру ТС'!$A:$FD,127,0)</f>
        <v>708</v>
      </c>
      <c r="BI233" s="19">
        <f>VLOOKUP($A:$A,'[3]данные ру ТС'!$A:$FD,128,0)</f>
        <v>0</v>
      </c>
      <c r="BJ233" s="19">
        <f>VLOOKUP($A:$A,'[3]данные ру ТС'!$A:$FD,129,0)</f>
        <v>723</v>
      </c>
      <c r="BK233" s="19">
        <f>VLOOKUP($A:$A,'[3]данные ру ТС'!$A:$FD,142,0)</f>
        <v>12</v>
      </c>
      <c r="BL233" s="19">
        <f>VLOOKUP($A:$A,'[3]данные ру ТС'!$A:$FD,155,0)</f>
        <v>1061</v>
      </c>
      <c r="BM233" s="19">
        <f>VLOOKUP($A:$A,'[3]данные ру ТС'!$A:$FW,168,0)</f>
        <v>0</v>
      </c>
      <c r="BN233" s="19">
        <f>Таблица2[[#This Row],[ЛТС 2022 (факт)]]+Таблица2[[#This Row],[ПТС 2022 (факт)]]+Таблица2[[#This Row],[ГТС 2022 (факт)]]</f>
        <v>1073</v>
      </c>
      <c r="BO233" s="20">
        <f>VLOOKUP($A:$A,'[3]данные ру ФЛ'!$A:$DL,27,0)</f>
        <v>153499</v>
      </c>
      <c r="BP233" s="20">
        <f>VLOOKUP($A:$A,'[3]данные ру ФЛ'!$A:$DL,40,0)</f>
        <v>189297</v>
      </c>
      <c r="BQ233" s="20">
        <f>VLOOKUP($A:$A,'[3]данные ру ФЛ'!$A:$DL,53,0)</f>
        <v>202930</v>
      </c>
      <c r="BR233" s="20">
        <f>VLOOKUP($A:$A,'[3]данные ру ФЛ'!$A:$DL,74,0)</f>
        <v>30200</v>
      </c>
      <c r="BS233" s="20">
        <f>VLOOKUP($A:$A,'[3]данные ру ФЛ'!$A:$DL,95,0)</f>
        <v>115623</v>
      </c>
      <c r="BT233" s="20">
        <f>VLOOKUP($A:$A,'[3]данные ру ФЛ'!$A:$DL,116,0)</f>
        <v>113106</v>
      </c>
      <c r="BU233" s="21">
        <f>VLOOKUP($A:$A,'[3]данные ру Грузы'!$A:$CR,31,0)</f>
        <v>0</v>
      </c>
      <c r="BV233" s="21">
        <f>VLOOKUP($A:$A,'[3]данные ру Грузы'!$A:$CR,44,0)</f>
        <v>0.23499999999999999</v>
      </c>
      <c r="BW233" s="21">
        <f>VLOOKUP($A:$A,'[3]данные ру Грузы'!$A:$CR,57,0)</f>
        <v>7.9740000000000002</v>
      </c>
      <c r="BX233" s="21">
        <f>VLOOKUP($A:$A,'[3]данные ру Грузы'!$A:$CR,70,0)</f>
        <v>41.714149999999997</v>
      </c>
      <c r="BY233" s="21">
        <f>VLOOKUP($A:$A,'[3]данные ру Грузы'!$A:$CR,83,0)</f>
        <v>9.3453999999999997</v>
      </c>
      <c r="BZ233" s="21">
        <f>VLOOKUP($A:$A,'[3]данные ру Грузы'!$A:$CR,96,0)</f>
        <v>9.1027999999999984</v>
      </c>
      <c r="CA233" s="22" t="str">
        <f>VLOOKUP(A:A,[2]Данные_УА!$A:$BO,60,0)</f>
        <v>да</v>
      </c>
      <c r="CB233" s="23" t="str">
        <f>VLOOKUP(A:A,[2]Данные_УА!$A:$BO,61,0)</f>
        <v>да</v>
      </c>
      <c r="CC233" s="23" t="str">
        <f>VLOOKUP(A:A,[2]Данные_УА!$A:$BO,62,0)</f>
        <v>да</v>
      </c>
      <c r="CD233" s="23" t="str">
        <f>VLOOKUP(A:A,[2]Данные_УА!$A:$BO,63,0)</f>
        <v>да</v>
      </c>
      <c r="CE233" s="23" t="str">
        <f>VLOOKUP(A:A,[2]Данные_УА!$A:$BO,64,0)</f>
        <v>да</v>
      </c>
      <c r="CF233" s="23" t="str">
        <f>VLOOKUP(A:A,[2]Данные_УА!$A:$BO,65,0)</f>
        <v>нет</v>
      </c>
    </row>
    <row r="234" spans="1:84" s="12" customFormat="1" ht="11.25" x14ac:dyDescent="0.2">
      <c r="A234" s="12" t="s">
        <v>152</v>
      </c>
      <c r="B234" s="12" t="str">
        <f>VLOOKUP(A:A,[1]Перечень_ПП!$A:$X,3,0)</f>
        <v>Мурманский</v>
      </c>
      <c r="C234" s="13" t="str">
        <f>VLOOKUP(A:A,[1]Перечень_ПП!$A:$X,4,0)</f>
        <v>МПП</v>
      </c>
      <c r="D234" s="13" t="str">
        <f>VLOOKUP(A:A,[1]Перечень_ПП!$A:$X,5,0)</f>
        <v>МПП</v>
      </c>
      <c r="E234" s="12" t="str">
        <f>VLOOKUP(A:A,[1]Перечень_ПП!$A:$X,6,0)</f>
        <v>Онега</v>
      </c>
      <c r="F234" s="12" t="str">
        <f>VLOOKUP(A:A,[1]Перечень_ПП!$A:$X,23,0)</f>
        <v>установлен</v>
      </c>
      <c r="G234" s="13" t="str">
        <f>VLOOKUP(A:A,[1]Перечень_ПП!$A:$X,21,0)</f>
        <v>да</v>
      </c>
      <c r="H234" s="13" t="s">
        <v>524</v>
      </c>
      <c r="I234" s="14" t="str">
        <f>VLOOKUP(A:A,[1]Перечень_ПП!$A:$X,22,0)</f>
        <v>функционирует</v>
      </c>
      <c r="J234" s="15" t="str">
        <f>VLOOKUP(A:A,[2]Данные_УА!$A:$BF,24,0)</f>
        <v>круглосуточно</v>
      </c>
      <c r="K234" s="13" t="str">
        <f>VLOOKUP(A:A,[1]Перечень_ПП!$A:$X,7,0)</f>
        <v>морской</v>
      </c>
      <c r="L234" s="13" t="str">
        <f>VLOOKUP(A:A,[1]Перечень_ПП!$A:$X,8,0)</f>
        <v>не определен</v>
      </c>
      <c r="M234" s="13" t="str">
        <f>VLOOKUP(A:A,[1]Перечень_ПП!$A:$X,9,0)</f>
        <v>грузовой</v>
      </c>
      <c r="N234" s="13" t="str">
        <f>VLOOKUP(A:A,[1]Перечень_ПП!$A:$X,10,0)</f>
        <v>сезонный</v>
      </c>
      <c r="O234" s="13" t="str">
        <f>VLOOKUP(A:A,[1]Перечень_ПП!$A:$X,11,0)</f>
        <v>многосторонний</v>
      </c>
      <c r="P234" s="13" t="str">
        <f>VLOOKUP(A:A,[1]Перечень_ПП!$A:$X,12,0)</f>
        <v>не определен</v>
      </c>
      <c r="Q234" s="13" t="str">
        <f>VLOOKUP(A:A,[1]Перечень_ПП!$A:$X,13,0)</f>
        <v>нет</v>
      </c>
      <c r="R234" s="13" t="str">
        <f>VLOOKUP(A:A,[1]Перечень_ПП!$A:$X,14,0)</f>
        <v>нет</v>
      </c>
      <c r="S234" s="13" t="str">
        <f>VLOOKUP(A:A,[1]Перечень_ПП!$A:$X,15,0)</f>
        <v>нет</v>
      </c>
      <c r="T234" s="13" t="str">
        <f>VLOOKUP(A:A,[1]Перечень_ПП!$A:$X,16,0)</f>
        <v>не применимо</v>
      </c>
      <c r="U234" s="12" t="str">
        <f>VLOOKUP(A:A,[1]Перечень_ПП!$A:$X,17,0)</f>
        <v>не применимо</v>
      </c>
      <c r="V234" s="13" t="str">
        <f>VLOOKUP(A:A,[1]Перечень_ПП!$A:$X,18,0)</f>
        <v>СЗФО</v>
      </c>
      <c r="W234" s="12" t="str">
        <f>VLOOKUP(A:A,[1]Перечень_ПП!$A:$X,19,0)</f>
        <v>Архангельская область</v>
      </c>
      <c r="X234" s="14" t="str">
        <f>VLOOKUP(A:A,[1]Перечень_ПП!$A:$X,20,0)</f>
        <v>Архангельская область, г. Онега, Белое море, Онежский залив, Карельский рейд, Архангельская область, г.Онега, ул. Гутина , д.2</v>
      </c>
      <c r="Y234" s="14">
        <f>VLOOKUP(A:A,[2]ДОРОГИ!$A:$BX,24,0)</f>
        <v>0</v>
      </c>
      <c r="Z234" s="14">
        <f>VLOOKUP(A:A,[2]ДОРОГИ!$A:$BX,25,0)</f>
        <v>0</v>
      </c>
      <c r="AA234" s="16" t="str">
        <f>VLOOKUP($A:$A,'[3]данные ру Грузы'!$A:$CC,10,0)</f>
        <v>Группа В</v>
      </c>
      <c r="AB234" s="16">
        <f>VLOOKUP($A:$A,'[3]данные ру Грузы'!$A:$CC,11,0)</f>
        <v>195</v>
      </c>
      <c r="AC234" s="16" t="str">
        <f>VLOOKUP($A:$A,'[3]данные ру Грузы'!$A:$CC,13,0)</f>
        <v>Морской</v>
      </c>
      <c r="AD234" s="16" t="str">
        <f>VLOOKUP($A:$A,'[3]данные ру Грузы'!$A:$CC,12,0)</f>
        <v>Западный</v>
      </c>
      <c r="AE234" s="16">
        <f>VLOOKUP(A:A,[2]Данные_УА!$A:$BF,37,0)</f>
        <v>0</v>
      </c>
      <c r="AF234" s="16">
        <f>VLOOKUP(A:A,[2]Данные_УА!$A:$BF,41,0)</f>
        <v>0</v>
      </c>
      <c r="AG234" s="16">
        <f>VLOOKUP(A:A,[2]Данные_УА!$A:$BF,45,0)</f>
        <v>0</v>
      </c>
      <c r="AH234" s="16">
        <f>VLOOKUP(A:A,[2]Данные_УА!$A:$BF,49,0)</f>
        <v>0</v>
      </c>
      <c r="AI234" s="16">
        <f>VLOOKUP(A:A,[2]Данные_УА!$A:$BF,53,0)</f>
        <v>0</v>
      </c>
      <c r="AJ234" s="16">
        <f>VLOOKUP(A:A,[2]Данные_УА!$A:$BF,57,0)</f>
        <v>0</v>
      </c>
      <c r="AK234" s="17">
        <f>VLOOKUP(A:A,[2]Данные_УА!$A:$BF,38,0)</f>
        <v>0</v>
      </c>
      <c r="AL234" s="17">
        <f>VLOOKUP(A:A,[2]Данные_УА!$A:$BF,42,0)</f>
        <v>0</v>
      </c>
      <c r="AM234" s="17">
        <f>VLOOKUP(A:A,[2]Данные_УА!$A:$BF,46,0)</f>
        <v>0</v>
      </c>
      <c r="AN234" s="17">
        <f>VLOOKUP(A:A,[2]Данные_УА!$A:$BF,50,0)</f>
        <v>0</v>
      </c>
      <c r="AO234" s="17">
        <f>VLOOKUP(A:A,[2]Данные_УА!$A:$BF,54,0)</f>
        <v>0</v>
      </c>
      <c r="AP234" s="18">
        <f>VLOOKUP(A:A,[2]Данные_УА!$A:$BF,58,0)</f>
        <v>0</v>
      </c>
      <c r="AQ234" s="19">
        <f>VLOOKUP($A:$A,'[3]данные ру ТС'!$A:$CZ,22,0)</f>
        <v>40</v>
      </c>
      <c r="AR234" s="19">
        <f>VLOOKUP($A:$A,'[3]данные ру ТС'!$A:$CZ,27,0)</f>
        <v>0</v>
      </c>
      <c r="AS234" s="19">
        <f>VLOOKUP($A:$A,'[3]данные ру ТС'!$A:$CZ,32,0)</f>
        <v>0</v>
      </c>
      <c r="AT234" s="19">
        <f>VLOOKUP($A:$A,'[3]данные ру ТС'!$A:$CZ,33,0)</f>
        <v>40</v>
      </c>
      <c r="AU234" s="19">
        <f>VLOOKUP($A:$A,'[3]данные ру ТС'!$A:$CZ,38,0)</f>
        <v>47</v>
      </c>
      <c r="AV234" s="19">
        <f>VLOOKUP($A:$A,'[3]данные ру ТС'!$A:$CZ,43,0)</f>
        <v>0</v>
      </c>
      <c r="AW234" s="19">
        <f>VLOOKUP($A:$A,'[3]данные ру ТС'!$A:$CZ,48,0)</f>
        <v>0</v>
      </c>
      <c r="AX234" s="19">
        <f>VLOOKUP($A:$A,'[3]данные ру ТС'!$A:$CZ,49,0)</f>
        <v>47</v>
      </c>
      <c r="AY234" s="19">
        <f>VLOOKUP($A:$A,'[3]данные ру ТС'!$A:$CZ,54,0)</f>
        <v>45</v>
      </c>
      <c r="AZ234" s="19">
        <f>VLOOKUP($A:$A,'[3]данные ру ТС'!$A:$CZ,59,0)</f>
        <v>0</v>
      </c>
      <c r="BA234" s="19">
        <f>VLOOKUP($A:$A,'[3]данные ру ТС'!$A:$CZ,64,0)</f>
        <v>0</v>
      </c>
      <c r="BB234" s="19">
        <f>VLOOKUP($A:$A,'[3]данные ру ТС'!$A:$CZ,65,0)</f>
        <v>45</v>
      </c>
      <c r="BC234" s="19">
        <f>VLOOKUP($A:$A,'[3]данные ру ТС'!$A:$CZ,78,0)</f>
        <v>48</v>
      </c>
      <c r="BD234" s="19">
        <f>VLOOKUP($A:$A,'[3]данные ру ТС'!$A:$CZ,83,0)</f>
        <v>0</v>
      </c>
      <c r="BE234" s="19">
        <f>VLOOKUP($A:$A,'[3]данные ру ТС'!$A:$CZ,88,0)</f>
        <v>0</v>
      </c>
      <c r="BF234" s="19">
        <f>VLOOKUP($A:$A,'[3]данные ру ТС'!$A:$CZ,89,0)</f>
        <v>48</v>
      </c>
      <c r="BG234" s="19">
        <f>VLOOKUP($A:$A,'[3]данные ру ТС'!$A:$FD,126,0)</f>
        <v>38</v>
      </c>
      <c r="BH234" s="19">
        <f>VLOOKUP($A:$A,'[3]данные ру ТС'!$A:$FD,127,0)</f>
        <v>0</v>
      </c>
      <c r="BI234" s="19">
        <f>VLOOKUP($A:$A,'[3]данные ру ТС'!$A:$FD,128,0)</f>
        <v>0</v>
      </c>
      <c r="BJ234" s="19">
        <f>VLOOKUP($A:$A,'[3]данные ру ТС'!$A:$FD,129,0)</f>
        <v>38</v>
      </c>
      <c r="BK234" s="19">
        <f>VLOOKUP($A:$A,'[3]данные ру ТС'!$A:$FD,142,0)</f>
        <v>10</v>
      </c>
      <c r="BL234" s="19">
        <f>VLOOKUP($A:$A,'[3]данные ру ТС'!$A:$FD,155,0)</f>
        <v>0</v>
      </c>
      <c r="BM234" s="19">
        <f>VLOOKUP($A:$A,'[3]данные ру ТС'!$A:$FW,168,0)</f>
        <v>0</v>
      </c>
      <c r="BN234" s="19">
        <f>Таблица2[[#This Row],[ЛТС 2022 (факт)]]+Таблица2[[#This Row],[ПТС 2022 (факт)]]+Таблица2[[#This Row],[ГТС 2022 (факт)]]</f>
        <v>10</v>
      </c>
      <c r="BO234" s="20">
        <f>VLOOKUP($A:$A,'[3]данные ру ФЛ'!$A:$DL,27,0)</f>
        <v>466</v>
      </c>
      <c r="BP234" s="20">
        <f>VLOOKUP($A:$A,'[3]данные ру ФЛ'!$A:$DL,40,0)</f>
        <v>494</v>
      </c>
      <c r="BQ234" s="20">
        <f>VLOOKUP($A:$A,'[3]данные ру ФЛ'!$A:$DL,53,0)</f>
        <v>460</v>
      </c>
      <c r="BR234" s="20">
        <f>VLOOKUP($A:$A,'[3]данные ру ФЛ'!$A:$DL,74,0)</f>
        <v>476</v>
      </c>
      <c r="BS234" s="20">
        <f>VLOOKUP($A:$A,'[3]данные ру ФЛ'!$A:$DL,95,0)</f>
        <v>377</v>
      </c>
      <c r="BT234" s="20">
        <f>VLOOKUP($A:$A,'[3]данные ру ФЛ'!$A:$DL,116,0)</f>
        <v>104</v>
      </c>
      <c r="BU234" s="21">
        <f>VLOOKUP($A:$A,'[3]данные ру Грузы'!$A:$CR,31,0)</f>
        <v>63973.960000000006</v>
      </c>
      <c r="BV234" s="21">
        <f>VLOOKUP($A:$A,'[3]данные ру Грузы'!$A:$CR,44,0)</f>
        <v>71065.090000000011</v>
      </c>
      <c r="BW234" s="21">
        <f>VLOOKUP($A:$A,'[3]данные ру Грузы'!$A:$CR,57,0)</f>
        <v>87817.08</v>
      </c>
      <c r="BX234" s="21">
        <f>VLOOKUP($A:$A,'[3]данные ру Грузы'!$A:$CR,70,0)</f>
        <v>68305.959000000003</v>
      </c>
      <c r="BY234" s="21">
        <f>VLOOKUP($A:$A,'[3]данные ру Грузы'!$A:$CR,83,0)</f>
        <v>51040.42</v>
      </c>
      <c r="BZ234" s="21">
        <f>VLOOKUP($A:$A,'[3]данные ру Грузы'!$A:$CR,96,0)</f>
        <v>31795.147000000001</v>
      </c>
      <c r="CA234" s="22" t="str">
        <f>VLOOKUP(A:A,[2]Данные_УА!$A:$BO,60,0)</f>
        <v>да</v>
      </c>
      <c r="CB234" s="23" t="str">
        <f>VLOOKUP(A:A,[2]Данные_УА!$A:$BO,61,0)</f>
        <v>да</v>
      </c>
      <c r="CC234" s="23" t="str">
        <f>VLOOKUP(A:A,[2]Данные_УА!$A:$BO,62,0)</f>
        <v>да</v>
      </c>
      <c r="CD234" s="23" t="str">
        <f>VLOOKUP(A:A,[2]Данные_УА!$A:$BO,63,0)</f>
        <v>да</v>
      </c>
      <c r="CE234" s="23" t="str">
        <f>VLOOKUP(A:A,[2]Данные_УА!$A:$BO,64,0)</f>
        <v>да</v>
      </c>
      <c r="CF234" s="23" t="str">
        <f>VLOOKUP(A:A,[2]Данные_УА!$A:$BO,65,0)</f>
        <v>нет</v>
      </c>
    </row>
    <row r="235" spans="1:84" s="12" customFormat="1" ht="11.25" x14ac:dyDescent="0.2">
      <c r="A235" s="12" t="s">
        <v>302</v>
      </c>
      <c r="B235" s="12" t="str">
        <f>VLOOKUP(A:A,[1]Перечень_ПП!$A:$X,3,0)</f>
        <v>Уральский</v>
      </c>
      <c r="C235" s="13" t="str">
        <f>VLOOKUP(A:A,[1]Перечень_ПП!$A:$X,4,0)</f>
        <v>ВПП</v>
      </c>
      <c r="D235" s="13" t="str">
        <f>VLOOKUP(A:A,[1]Перечень_ПП!$A:$X,5,0)</f>
        <v>ВПП</v>
      </c>
      <c r="E235" s="12" t="str">
        <f>VLOOKUP(A:A,[1]Перечень_ПП!$A:$X,6,0)</f>
        <v>Оренбург (Центральный)</v>
      </c>
      <c r="F235" s="12" t="str">
        <f>VLOOKUP(A:A,[1]Перечень_ПП!$A:$X,23,0)</f>
        <v>установлен</v>
      </c>
      <c r="G235" s="13" t="str">
        <f>VLOOKUP(A:A,[1]Перечень_ПП!$A:$X,21,0)</f>
        <v>да</v>
      </c>
      <c r="H235" s="13" t="s">
        <v>524</v>
      </c>
      <c r="I235" s="14" t="str">
        <f>VLOOKUP(A:A,[1]Перечень_ПП!$A:$X,22,0)</f>
        <v>функционирует</v>
      </c>
      <c r="J235" s="15" t="str">
        <f>VLOOKUP(A:A,[2]Данные_УА!$A:$BF,24,0)</f>
        <v>круглосуточно</v>
      </c>
      <c r="K235" s="13" t="str">
        <f>VLOOKUP(A:A,[1]Перечень_ПП!$A:$X,7,0)</f>
        <v>воздушный</v>
      </c>
      <c r="L235" s="13" t="str">
        <f>VLOOKUP(A:A,[1]Перечень_ПП!$A:$X,8,0)</f>
        <v>не определен</v>
      </c>
      <c r="M235" s="13" t="str">
        <f>VLOOKUP(A:A,[1]Перечень_ПП!$A:$X,9,0)</f>
        <v>грузо-пассажирский</v>
      </c>
      <c r="N235" s="13" t="str">
        <f>VLOOKUP(A:A,[1]Перечень_ПП!$A:$X,10,0)</f>
        <v>постоянный</v>
      </c>
      <c r="O235" s="13" t="str">
        <f>VLOOKUP(A:A,[1]Перечень_ПП!$A:$X,11,0)</f>
        <v>многосторонний</v>
      </c>
      <c r="P235" s="13" t="str">
        <f>VLOOKUP(A:A,[1]Перечень_ПП!$A:$X,12,0)</f>
        <v>не определен</v>
      </c>
      <c r="Q235" s="13" t="str">
        <f>VLOOKUP(A:A,[1]Перечень_ПП!$A:$X,13,0)</f>
        <v>нет</v>
      </c>
      <c r="R235" s="13" t="str">
        <f>VLOOKUP(A:A,[1]Перечень_ПП!$A:$X,14,0)</f>
        <v>нет</v>
      </c>
      <c r="S235" s="13" t="str">
        <f>VLOOKUP(A:A,[1]Перечень_ПП!$A:$X,15,0)</f>
        <v>нет</v>
      </c>
      <c r="T235" s="13" t="str">
        <f>VLOOKUP(A:A,[1]Перечень_ПП!$A:$X,16,0)</f>
        <v>не применимо</v>
      </c>
      <c r="U235" s="12" t="str">
        <f>VLOOKUP(A:A,[1]Перечень_ПП!$A:$X,17,0)</f>
        <v>не применимо</v>
      </c>
      <c r="V235" s="13" t="str">
        <f>VLOOKUP(A:A,[1]Перечень_ПП!$A:$X,18,0)</f>
        <v>ПФО</v>
      </c>
      <c r="W235" s="12" t="str">
        <f>VLOOKUP(A:A,[1]Перечень_ПП!$A:$X,19,0)</f>
        <v>Оренбургская область</v>
      </c>
      <c r="X235" s="14" t="str">
        <f>VLOOKUP(A:A,[1]Перечень_ПП!$A:$X,20,0)</f>
        <v>Оренбургская область, Оренбургский район, аэропорт</v>
      </c>
      <c r="Y235" s="14">
        <f>VLOOKUP(A:A,[2]ДОРОГИ!$A:$BX,24,0)</f>
        <v>0</v>
      </c>
      <c r="Z235" s="14">
        <f>VLOOKUP(A:A,[2]ДОРОГИ!$A:$BX,25,0)</f>
        <v>0</v>
      </c>
      <c r="AA235" s="16" t="str">
        <f>VLOOKUP($A:$A,'[3]данные ру Грузы'!$A:$CC,10,0)</f>
        <v>Группа С</v>
      </c>
      <c r="AB235" s="16">
        <f>VLOOKUP($A:$A,'[3]данные ру Грузы'!$A:$CC,11,0)</f>
        <v>254</v>
      </c>
      <c r="AC235" s="16" t="str">
        <f>VLOOKUP($A:$A,'[3]данные ру Грузы'!$A:$CC,13,0)</f>
        <v>Не является признаком отнесения к МТК</v>
      </c>
      <c r="AD235" s="16" t="str">
        <f>VLOOKUP($A:$A,'[3]данные ру Грузы'!$A:$CC,12,0)</f>
        <v>Не является признаком отнесения к МТК</v>
      </c>
      <c r="AE235" s="16">
        <f>VLOOKUP(A:A,[2]Данные_УА!$A:$BF,37,0)</f>
        <v>0</v>
      </c>
      <c r="AF235" s="16">
        <f>VLOOKUP(A:A,[2]Данные_УА!$A:$BF,41,0)</f>
        <v>0</v>
      </c>
      <c r="AG235" s="16">
        <f>VLOOKUP(A:A,[2]Данные_УА!$A:$BF,45,0)</f>
        <v>0</v>
      </c>
      <c r="AH235" s="16">
        <f>VLOOKUP(A:A,[2]Данные_УА!$A:$BF,49,0)</f>
        <v>0</v>
      </c>
      <c r="AI235" s="16">
        <f>VLOOKUP(A:A,[2]Данные_УА!$A:$BF,53,0)</f>
        <v>0</v>
      </c>
      <c r="AJ235" s="16">
        <f>VLOOKUP(A:A,[2]Данные_УА!$A:$BF,57,0)</f>
        <v>0</v>
      </c>
      <c r="AK235" s="17">
        <f>VLOOKUP(A:A,[2]Данные_УА!$A:$BF,38,0)</f>
        <v>0</v>
      </c>
      <c r="AL235" s="17">
        <f>VLOOKUP(A:A,[2]Данные_УА!$A:$BF,42,0)</f>
        <v>0</v>
      </c>
      <c r="AM235" s="17">
        <f>VLOOKUP(A:A,[2]Данные_УА!$A:$BF,46,0)</f>
        <v>0</v>
      </c>
      <c r="AN235" s="17">
        <f>VLOOKUP(A:A,[2]Данные_УА!$A:$BF,50,0)</f>
        <v>0</v>
      </c>
      <c r="AO235" s="17">
        <f>VLOOKUP(A:A,[2]Данные_УА!$A:$BF,54,0)</f>
        <v>0</v>
      </c>
      <c r="AP235" s="18">
        <f>VLOOKUP(A:A,[2]Данные_УА!$A:$BF,58,0)</f>
        <v>0</v>
      </c>
      <c r="AQ235" s="19">
        <f>VLOOKUP($A:$A,'[3]данные ру ТС'!$A:$CZ,22,0)</f>
        <v>0</v>
      </c>
      <c r="AR235" s="19">
        <f>VLOOKUP($A:$A,'[3]данные ру ТС'!$A:$CZ,27,0)</f>
        <v>522</v>
      </c>
      <c r="AS235" s="19">
        <f>VLOOKUP($A:$A,'[3]данные ру ТС'!$A:$CZ,32,0)</f>
        <v>0</v>
      </c>
      <c r="AT235" s="19">
        <f>VLOOKUP($A:$A,'[3]данные ру ТС'!$A:$CZ,33,0)</f>
        <v>522</v>
      </c>
      <c r="AU235" s="19">
        <f>VLOOKUP($A:$A,'[3]данные ру ТС'!$A:$CZ,38,0)</f>
        <v>0</v>
      </c>
      <c r="AV235" s="19">
        <f>VLOOKUP($A:$A,'[3]данные ру ТС'!$A:$CZ,43,0)</f>
        <v>628</v>
      </c>
      <c r="AW235" s="19">
        <f>VLOOKUP($A:$A,'[3]данные ру ТС'!$A:$CZ,48,0)</f>
        <v>0</v>
      </c>
      <c r="AX235" s="19">
        <f>VLOOKUP($A:$A,'[3]данные ру ТС'!$A:$CZ,49,0)</f>
        <v>628</v>
      </c>
      <c r="AY235" s="19">
        <f>VLOOKUP($A:$A,'[3]данные ру ТС'!$A:$CZ,54,0)</f>
        <v>0</v>
      </c>
      <c r="AZ235" s="19">
        <f>VLOOKUP($A:$A,'[3]данные ру ТС'!$A:$CZ,59,0)</f>
        <v>695</v>
      </c>
      <c r="BA235" s="19">
        <f>VLOOKUP($A:$A,'[3]данные ру ТС'!$A:$CZ,64,0)</f>
        <v>0</v>
      </c>
      <c r="BB235" s="19">
        <f>VLOOKUP($A:$A,'[3]данные ру ТС'!$A:$CZ,65,0)</f>
        <v>695</v>
      </c>
      <c r="BC235" s="19">
        <f>VLOOKUP($A:$A,'[3]данные ру ТС'!$A:$CZ,78,0)</f>
        <v>0</v>
      </c>
      <c r="BD235" s="19">
        <f>VLOOKUP($A:$A,'[3]данные ру ТС'!$A:$CZ,83,0)</f>
        <v>92</v>
      </c>
      <c r="BE235" s="19">
        <f>VLOOKUP($A:$A,'[3]данные ру ТС'!$A:$CZ,88,0)</f>
        <v>0</v>
      </c>
      <c r="BF235" s="19">
        <f>VLOOKUP($A:$A,'[3]данные ру ТС'!$A:$CZ,89,0)</f>
        <v>92</v>
      </c>
      <c r="BG235" s="19">
        <f>VLOOKUP($A:$A,'[3]данные ру ТС'!$A:$FD,126,0)</f>
        <v>0</v>
      </c>
      <c r="BH235" s="19">
        <f>VLOOKUP($A:$A,'[3]данные ру ТС'!$A:$FD,127,0)</f>
        <v>441</v>
      </c>
      <c r="BI235" s="19">
        <f>VLOOKUP($A:$A,'[3]данные ру ТС'!$A:$FD,128,0)</f>
        <v>0</v>
      </c>
      <c r="BJ235" s="19">
        <f>VLOOKUP($A:$A,'[3]данные ру ТС'!$A:$FD,129,0)</f>
        <v>441</v>
      </c>
      <c r="BK235" s="19">
        <f>VLOOKUP($A:$A,'[3]данные ру ТС'!$A:$FD,142,0)</f>
        <v>0</v>
      </c>
      <c r="BL235" s="19">
        <f>VLOOKUP($A:$A,'[3]данные ру ТС'!$A:$FD,155,0)</f>
        <v>124</v>
      </c>
      <c r="BM235" s="19">
        <f>VLOOKUP($A:$A,'[3]данные ру ТС'!$A:$FW,168,0)</f>
        <v>0</v>
      </c>
      <c r="BN235" s="19">
        <f>Таблица2[[#This Row],[ЛТС 2022 (факт)]]+Таблица2[[#This Row],[ПТС 2022 (факт)]]+Таблица2[[#This Row],[ГТС 2022 (факт)]]</f>
        <v>124</v>
      </c>
      <c r="BO235" s="20">
        <f>VLOOKUP($A:$A,'[3]данные ру ФЛ'!$A:$DL,27,0)</f>
        <v>81207</v>
      </c>
      <c r="BP235" s="20">
        <f>VLOOKUP($A:$A,'[3]данные ру ФЛ'!$A:$DL,40,0)</f>
        <v>124365</v>
      </c>
      <c r="BQ235" s="20">
        <f>VLOOKUP($A:$A,'[3]данные ру ФЛ'!$A:$DL,53,0)</f>
        <v>142514</v>
      </c>
      <c r="BR235" s="20">
        <f>VLOOKUP($A:$A,'[3]данные ру ФЛ'!$A:$DL,74,0)</f>
        <v>11284</v>
      </c>
      <c r="BS235" s="20">
        <f>VLOOKUP($A:$A,'[3]данные ру ФЛ'!$A:$DL,95,0)</f>
        <v>78029</v>
      </c>
      <c r="BT235" s="20">
        <f>VLOOKUP($A:$A,'[3]данные ру ФЛ'!$A:$DL,116,0)</f>
        <v>12965</v>
      </c>
      <c r="BU235" s="21">
        <f>VLOOKUP($A:$A,'[3]данные ру Грузы'!$A:$CR,31,0)</f>
        <v>344.64787999999999</v>
      </c>
      <c r="BV235" s="21">
        <f>VLOOKUP($A:$A,'[3]данные ру Грузы'!$A:$CR,44,0)</f>
        <v>0.90600000000000003</v>
      </c>
      <c r="BW235" s="21">
        <f>VLOOKUP($A:$A,'[3]данные ру Грузы'!$A:$CR,57,0)</f>
        <v>0</v>
      </c>
      <c r="BX235" s="21">
        <f>VLOOKUP($A:$A,'[3]данные ру Грузы'!$A:$CR,70,0)</f>
        <v>82.14</v>
      </c>
      <c r="BY235" s="21">
        <f>VLOOKUP($A:$A,'[3]данные ру Грузы'!$A:$CR,83,0)</f>
        <v>0</v>
      </c>
      <c r="BZ235" s="21">
        <f>VLOOKUP($A:$A,'[3]данные ру Грузы'!$A:$CR,96,0)</f>
        <v>0</v>
      </c>
      <c r="CA235" s="22" t="str">
        <f>VLOOKUP(A:A,[2]Данные_УА!$A:$BO,60,0)</f>
        <v>да</v>
      </c>
      <c r="CB235" s="23" t="str">
        <f>VLOOKUP(A:A,[2]Данные_УА!$A:$BO,61,0)</f>
        <v>да</v>
      </c>
      <c r="CC235" s="23" t="str">
        <f>VLOOKUP(A:A,[2]Данные_УА!$A:$BO,62,0)</f>
        <v>да</v>
      </c>
      <c r="CD235" s="23" t="str">
        <f>VLOOKUP(A:A,[2]Данные_УА!$A:$BO,63,0)</f>
        <v>да</v>
      </c>
      <c r="CE235" s="23" t="str">
        <f>VLOOKUP(A:A,[2]Данные_УА!$A:$BO,64,0)</f>
        <v>да</v>
      </c>
      <c r="CF235" s="23" t="str">
        <f>VLOOKUP(A:A,[2]Данные_УА!$A:$BO,65,0)</f>
        <v>нет</v>
      </c>
    </row>
    <row r="236" spans="1:84" s="12" customFormat="1" ht="11.25" x14ac:dyDescent="0.2">
      <c r="A236" s="12" t="s">
        <v>303</v>
      </c>
      <c r="B236" s="12" t="str">
        <f>VLOOKUP(A:A,[1]Перечень_ПП!$A:$X,3,0)</f>
        <v>Уральский</v>
      </c>
      <c r="C236" s="13" t="str">
        <f>VLOOKUP(A:A,[1]Перечень_ПП!$A:$X,4,0)</f>
        <v>ВПП</v>
      </c>
      <c r="D236" s="13" t="str">
        <f>VLOOKUP(A:A,[1]Перечень_ПП!$A:$X,5,0)</f>
        <v>ВПП</v>
      </c>
      <c r="E236" s="12" t="str">
        <f>VLOOKUP(A:A,[1]Перечень_ПП!$A:$X,6,0)</f>
        <v>Оренбург-2</v>
      </c>
      <c r="F236" s="12" t="str">
        <f>VLOOKUP(A:A,[1]Перечень_ПП!$A:$X,23,0)</f>
        <v>установлен</v>
      </c>
      <c r="G236" s="13" t="str">
        <f>VLOOKUP(A:A,[1]Перечень_ПП!$A:$X,21,0)</f>
        <v>да</v>
      </c>
      <c r="H236" s="13" t="s">
        <v>524</v>
      </c>
      <c r="I236" s="14" t="str">
        <f>VLOOKUP(A:A,[1]Перечень_ПП!$A:$X,22,0)</f>
        <v>функционирует</v>
      </c>
      <c r="J236" s="15" t="str">
        <f>VLOOKUP(A:A,[2]Данные_УА!$A:$BF,24,0)</f>
        <v>круглосуточно</v>
      </c>
      <c r="K236" s="13" t="str">
        <f>VLOOKUP(A:A,[1]Перечень_ПП!$A:$X,7,0)</f>
        <v>воздушный</v>
      </c>
      <c r="L236" s="13" t="str">
        <f>VLOOKUP(A:A,[1]Перечень_ПП!$A:$X,8,0)</f>
        <v>не определен</v>
      </c>
      <c r="M236" s="13" t="str">
        <f>VLOOKUP(A:A,[1]Перечень_ПП!$A:$X,9,0)</f>
        <v>грузо-пассажирский</v>
      </c>
      <c r="N236" s="13" t="str">
        <f>VLOOKUP(A:A,[1]Перечень_ПП!$A:$X,10,0)</f>
        <v>работающий на нерегулярной основе</v>
      </c>
      <c r="O236" s="13" t="str">
        <f>VLOOKUP(A:A,[1]Перечень_ПП!$A:$X,11,0)</f>
        <v>многосторонний</v>
      </c>
      <c r="P236" s="13" t="str">
        <f>VLOOKUP(A:A,[1]Перечень_ПП!$A:$X,12,0)</f>
        <v>не определен</v>
      </c>
      <c r="Q236" s="13" t="str">
        <f>VLOOKUP(A:A,[1]Перечень_ПП!$A:$X,13,0)</f>
        <v>нет</v>
      </c>
      <c r="R236" s="13" t="str">
        <f>VLOOKUP(A:A,[1]Перечень_ПП!$A:$X,14,0)</f>
        <v>нет</v>
      </c>
      <c r="S236" s="13" t="str">
        <f>VLOOKUP(A:A,[1]Перечень_ПП!$A:$X,15,0)</f>
        <v>нет</v>
      </c>
      <c r="T236" s="13" t="str">
        <f>VLOOKUP(A:A,[1]Перечень_ПП!$A:$X,16,0)</f>
        <v>не применимо</v>
      </c>
      <c r="U236" s="12" t="str">
        <f>VLOOKUP(A:A,[1]Перечень_ПП!$A:$X,17,0)</f>
        <v>не применимо</v>
      </c>
      <c r="V236" s="13" t="str">
        <f>VLOOKUP(A:A,[1]Перечень_ПП!$A:$X,18,0)</f>
        <v>ПФО</v>
      </c>
      <c r="W236" s="12" t="str">
        <f>VLOOKUP(A:A,[1]Перечень_ПП!$A:$X,19,0)</f>
        <v>Оренбургская область</v>
      </c>
      <c r="X236" s="14" t="str">
        <f>VLOOKUP(A:A,[1]Перечень_ПП!$A:$X,20,0)</f>
        <v>Оренбургская область, г. Оренбург, в/ч 45097</v>
      </c>
      <c r="Y236" s="14">
        <f>VLOOKUP(A:A,[2]ДОРОГИ!$A:$BX,24,0)</f>
        <v>0</v>
      </c>
      <c r="Z236" s="14">
        <f>VLOOKUP(A:A,[2]ДОРОГИ!$A:$BX,25,0)</f>
        <v>0</v>
      </c>
      <c r="AA236" s="16" t="str">
        <f>VLOOKUP($A:$A,'[3]данные ру Грузы'!$A:$CC,10,0)</f>
        <v>Группа С</v>
      </c>
      <c r="AB236" s="16">
        <f>VLOOKUP($A:$A,'[3]данные ру Грузы'!$A:$CC,11,0)</f>
        <v>258</v>
      </c>
      <c r="AC236" s="16" t="str">
        <f>VLOOKUP($A:$A,'[3]данные ру Грузы'!$A:$CC,13,0)</f>
        <v>Не является признаком отнесения к МТК</v>
      </c>
      <c r="AD236" s="16" t="str">
        <f>VLOOKUP($A:$A,'[3]данные ру Грузы'!$A:$CC,12,0)</f>
        <v>Не является признаком отнесения к МТК</v>
      </c>
      <c r="AE236" s="16">
        <f>VLOOKUP(A:A,[2]Данные_УА!$A:$BF,37,0)</f>
        <v>0</v>
      </c>
      <c r="AF236" s="16">
        <f>VLOOKUP(A:A,[2]Данные_УА!$A:$BF,41,0)</f>
        <v>0</v>
      </c>
      <c r="AG236" s="16">
        <f>VLOOKUP(A:A,[2]Данные_УА!$A:$BF,45,0)</f>
        <v>0</v>
      </c>
      <c r="AH236" s="16">
        <f>VLOOKUP(A:A,[2]Данные_УА!$A:$BF,49,0)</f>
        <v>0</v>
      </c>
      <c r="AI236" s="16">
        <f>VLOOKUP(A:A,[2]Данные_УА!$A:$BF,53,0)</f>
        <v>0</v>
      </c>
      <c r="AJ236" s="16">
        <f>VLOOKUP(A:A,[2]Данные_УА!$A:$BF,57,0)</f>
        <v>0</v>
      </c>
      <c r="AK236" s="17">
        <f>VLOOKUP(A:A,[2]Данные_УА!$A:$BF,38,0)</f>
        <v>0</v>
      </c>
      <c r="AL236" s="17">
        <f>VLOOKUP(A:A,[2]Данные_УА!$A:$BF,42,0)</f>
        <v>0</v>
      </c>
      <c r="AM236" s="17">
        <f>VLOOKUP(A:A,[2]Данные_УА!$A:$BF,46,0)</f>
        <v>0</v>
      </c>
      <c r="AN236" s="17">
        <f>VLOOKUP(A:A,[2]Данные_УА!$A:$BF,50,0)</f>
        <v>0</v>
      </c>
      <c r="AO236" s="17">
        <f>VLOOKUP(A:A,[2]Данные_УА!$A:$BF,54,0)</f>
        <v>0</v>
      </c>
      <c r="AP236" s="18">
        <f>VLOOKUP(A:A,[2]Данные_УА!$A:$BF,58,0)</f>
        <v>0</v>
      </c>
      <c r="AQ236" s="19">
        <f>VLOOKUP($A:$A,'[3]данные ру ТС'!$A:$CZ,22,0)</f>
        <v>0</v>
      </c>
      <c r="AR236" s="19">
        <f>VLOOKUP($A:$A,'[3]данные ру ТС'!$A:$CZ,27,0)</f>
        <v>27</v>
      </c>
      <c r="AS236" s="19">
        <f>VLOOKUP($A:$A,'[3]данные ру ТС'!$A:$CZ,32,0)</f>
        <v>0</v>
      </c>
      <c r="AT236" s="19">
        <f>VLOOKUP($A:$A,'[3]данные ру ТС'!$A:$CZ,33,0)</f>
        <v>27</v>
      </c>
      <c r="AU236" s="19">
        <f>VLOOKUP($A:$A,'[3]данные ру ТС'!$A:$CZ,38,0)</f>
        <v>0</v>
      </c>
      <c r="AV236" s="19">
        <f>VLOOKUP($A:$A,'[3]данные ру ТС'!$A:$CZ,43,0)</f>
        <v>14</v>
      </c>
      <c r="AW236" s="19">
        <f>VLOOKUP($A:$A,'[3]данные ру ТС'!$A:$CZ,48,0)</f>
        <v>0</v>
      </c>
      <c r="AX236" s="19">
        <f>VLOOKUP($A:$A,'[3]данные ру ТС'!$A:$CZ,49,0)</f>
        <v>14</v>
      </c>
      <c r="AY236" s="19">
        <f>VLOOKUP($A:$A,'[3]данные ру ТС'!$A:$CZ,54,0)</f>
        <v>0</v>
      </c>
      <c r="AZ236" s="19">
        <f>VLOOKUP($A:$A,'[3]данные ру ТС'!$A:$CZ,59,0)</f>
        <v>96</v>
      </c>
      <c r="BA236" s="19">
        <f>VLOOKUP($A:$A,'[3]данные ру ТС'!$A:$CZ,64,0)</f>
        <v>0</v>
      </c>
      <c r="BB236" s="19">
        <f>VLOOKUP($A:$A,'[3]данные ру ТС'!$A:$CZ,65,0)</f>
        <v>96</v>
      </c>
      <c r="BC236" s="19">
        <f>VLOOKUP($A:$A,'[3]данные ру ТС'!$A:$CZ,78,0)</f>
        <v>0</v>
      </c>
      <c r="BD236" s="19">
        <f>VLOOKUP($A:$A,'[3]данные ру ТС'!$A:$CZ,83,0)</f>
        <v>11</v>
      </c>
      <c r="BE236" s="19">
        <f>VLOOKUP($A:$A,'[3]данные ру ТС'!$A:$CZ,88,0)</f>
        <v>0</v>
      </c>
      <c r="BF236" s="19">
        <f>VLOOKUP($A:$A,'[3]данные ру ТС'!$A:$CZ,89,0)</f>
        <v>11</v>
      </c>
      <c r="BG236" s="19">
        <f>VLOOKUP($A:$A,'[3]данные ру ТС'!$A:$FD,126,0)</f>
        <v>0</v>
      </c>
      <c r="BH236" s="19">
        <f>VLOOKUP($A:$A,'[3]данные ру ТС'!$A:$FD,127,0)</f>
        <v>62</v>
      </c>
      <c r="BI236" s="19">
        <f>VLOOKUP($A:$A,'[3]данные ру ТС'!$A:$FD,128,0)</f>
        <v>0</v>
      </c>
      <c r="BJ236" s="19">
        <f>VLOOKUP($A:$A,'[3]данные ру ТС'!$A:$FD,129,0)</f>
        <v>62</v>
      </c>
      <c r="BK236" s="19">
        <f>VLOOKUP($A:$A,'[3]данные ру ТС'!$A:$FD,142,0)</f>
        <v>0</v>
      </c>
      <c r="BL236" s="19">
        <f>VLOOKUP($A:$A,'[3]данные ру ТС'!$A:$FD,155,0)</f>
        <v>74</v>
      </c>
      <c r="BM236" s="19">
        <f>VLOOKUP($A:$A,'[3]данные ру ТС'!$A:$FW,168,0)</f>
        <v>0</v>
      </c>
      <c r="BN236" s="19">
        <f>Таблица2[[#This Row],[ЛТС 2022 (факт)]]+Таблица2[[#This Row],[ПТС 2022 (факт)]]+Таблица2[[#This Row],[ГТС 2022 (факт)]]</f>
        <v>74</v>
      </c>
      <c r="BO236" s="20">
        <f>VLOOKUP($A:$A,'[3]данные ру ФЛ'!$A:$DL,27,0)</f>
        <v>230</v>
      </c>
      <c r="BP236" s="20">
        <f>VLOOKUP($A:$A,'[3]данные ру ФЛ'!$A:$DL,40,0)</f>
        <v>187</v>
      </c>
      <c r="BQ236" s="20">
        <f>VLOOKUP($A:$A,'[3]данные ру ФЛ'!$A:$DL,53,0)</f>
        <v>2946</v>
      </c>
      <c r="BR236" s="20">
        <f>VLOOKUP($A:$A,'[3]данные ру ФЛ'!$A:$DL,74,0)</f>
        <v>325</v>
      </c>
      <c r="BS236" s="20">
        <f>VLOOKUP($A:$A,'[3]данные ру ФЛ'!$A:$DL,95,0)</f>
        <v>1499</v>
      </c>
      <c r="BT236" s="20">
        <f>VLOOKUP($A:$A,'[3]данные ру ФЛ'!$A:$DL,116,0)</f>
        <v>1301</v>
      </c>
      <c r="BU236" s="21">
        <f>VLOOKUP($A:$A,'[3]данные ру Грузы'!$A:$CR,31,0)</f>
        <v>0</v>
      </c>
      <c r="BV236" s="21">
        <f>VLOOKUP($A:$A,'[3]данные ру Грузы'!$A:$CR,44,0)</f>
        <v>0</v>
      </c>
      <c r="BW236" s="21">
        <f>VLOOKUP($A:$A,'[3]данные ру Грузы'!$A:$CR,57,0)</f>
        <v>0</v>
      </c>
      <c r="BX236" s="21">
        <f>VLOOKUP($A:$A,'[3]данные ру Грузы'!$A:$CR,70,0)</f>
        <v>0</v>
      </c>
      <c r="BY236" s="21">
        <f>VLOOKUP($A:$A,'[3]данные ру Грузы'!$A:$CR,83,0)</f>
        <v>0</v>
      </c>
      <c r="BZ236" s="21">
        <f>VLOOKUP($A:$A,'[3]данные ру Грузы'!$A:$CR,96,0)</f>
        <v>0</v>
      </c>
      <c r="CA236" s="22" t="str">
        <f>VLOOKUP(A:A,[2]Данные_УА!$A:$BO,60,0)</f>
        <v>да</v>
      </c>
      <c r="CB236" s="23" t="str">
        <f>VLOOKUP(A:A,[2]Данные_УА!$A:$BO,61,0)</f>
        <v>да</v>
      </c>
      <c r="CC236" s="23" t="str">
        <f>VLOOKUP(A:A,[2]Данные_УА!$A:$BO,62,0)</f>
        <v>да</v>
      </c>
      <c r="CD236" s="23" t="str">
        <f>VLOOKUP(A:A,[2]Данные_УА!$A:$BO,63,0)</f>
        <v>да</v>
      </c>
      <c r="CE236" s="23" t="str">
        <f>VLOOKUP(A:A,[2]Данные_УА!$A:$BO,64,0)</f>
        <v>да</v>
      </c>
      <c r="CF236" s="23" t="str">
        <f>VLOOKUP(A:A,[2]Данные_УА!$A:$BO,65,0)</f>
        <v>нет</v>
      </c>
    </row>
    <row r="237" spans="1:84" s="12" customFormat="1" ht="11.25" x14ac:dyDescent="0.2">
      <c r="A237" s="12" t="s">
        <v>284</v>
      </c>
      <c r="B237" s="12" t="str">
        <f>VLOOKUP(A:A,[1]Перечень_ПП!$A:$X,3,0)</f>
        <v>Уральский</v>
      </c>
      <c r="C237" s="13" t="str">
        <f>VLOOKUP(A:A,[1]Перечень_ПП!$A:$X,4,0)</f>
        <v>АПП</v>
      </c>
      <c r="D237" s="13" t="str">
        <f>VLOOKUP(A:A,[1]Перечень_ПП!$A:$X,5,0)</f>
        <v>МАПП</v>
      </c>
      <c r="E237" s="12" t="str">
        <f>VLOOKUP(A:A,[1]Перечень_ПП!$A:$X,6,0)</f>
        <v>Орск</v>
      </c>
      <c r="F237" s="12" t="str">
        <f>VLOOKUP(A:A,[1]Перечень_ПП!$A:$X,23,0)</f>
        <v>установлен</v>
      </c>
      <c r="G237" s="13" t="str">
        <f>VLOOKUP(A:A,[1]Перечень_ПП!$A:$X,21,0)</f>
        <v>да</v>
      </c>
      <c r="H237" s="13" t="s">
        <v>523</v>
      </c>
      <c r="I237" s="14" t="str">
        <f>VLOOKUP(A:A,[1]Перечень_ПП!$A:$X,22,0)</f>
        <v>функционирует</v>
      </c>
      <c r="J237" s="15" t="str">
        <f>VLOOKUP(A:A,[2]Данные_УА!$A:$BF,24,0)</f>
        <v>круглосуточно</v>
      </c>
      <c r="K237" s="13" t="str">
        <f>VLOOKUP(A:A,[1]Перечень_ПП!$A:$X,7,0)</f>
        <v>автомобильный</v>
      </c>
      <c r="L237" s="13" t="str">
        <f>VLOOKUP(A:A,[1]Перечень_ПП!$A:$X,8,0)</f>
        <v>не определен</v>
      </c>
      <c r="M237" s="13" t="str">
        <f>VLOOKUP(A:A,[1]Перечень_ПП!$A:$X,9,0)</f>
        <v>грузо-пассажирский</v>
      </c>
      <c r="N237" s="13" t="str">
        <f>VLOOKUP(A:A,[1]Перечень_ПП!$A:$X,10,0)</f>
        <v>постоянный</v>
      </c>
      <c r="O237" s="13" t="str">
        <f>VLOOKUP(A:A,[1]Перечень_ПП!$A:$X,11,0)</f>
        <v>многосторонний</v>
      </c>
      <c r="P237" s="13" t="str">
        <f>VLOOKUP(A:A,[1]Перечень_ПП!$A:$X,12,0)</f>
        <v>не определен</v>
      </c>
      <c r="Q237" s="13" t="str">
        <f>VLOOKUP(A:A,[1]Перечень_ПП!$A:$X,13,0)</f>
        <v>нет</v>
      </c>
      <c r="R237" s="13" t="str">
        <f>VLOOKUP(A:A,[1]Перечень_ПП!$A:$X,14,0)</f>
        <v>нет</v>
      </c>
      <c r="S237" s="13" t="str">
        <f>VLOOKUP(A:A,[1]Перечень_ПП!$A:$X,15,0)</f>
        <v>нет</v>
      </c>
      <c r="T237" s="13" t="str">
        <f>VLOOKUP(A:A,[1]Перечень_ПП!$A:$X,16,0)</f>
        <v>Республика Казахстан</v>
      </c>
      <c r="U237" s="12" t="str">
        <f>VLOOKUP(A:A,[1]Перечень_ПП!$A:$X,17,0)</f>
        <v>Алимбет</v>
      </c>
      <c r="V237" s="13" t="str">
        <f>VLOOKUP(A:A,[1]Перечень_ПП!$A:$X,18,0)</f>
        <v>ПФО</v>
      </c>
      <c r="W237" s="12" t="str">
        <f>VLOOKUP(A:A,[1]Перечень_ПП!$A:$X,19,0)</f>
        <v>Оренбургская область</v>
      </c>
      <c r="X237" s="14" t="str">
        <f>VLOOKUP(A:A,[1]Перечень_ПП!$A:$X,20,0)</f>
        <v>Оренбургская область, 18 км от г. Орска по шоссе Орск - Актюбинск</v>
      </c>
      <c r="Y237" s="14" t="str">
        <f>VLOOKUP(A:A,[2]ДОРОГИ!$A:$BX,24,0)</f>
        <v>федеральная</v>
      </c>
      <c r="Z237" s="14" t="str">
        <f>VLOOKUP(A:A,[2]ДОРОГИ!$A:$BX,25,0)</f>
        <v xml:space="preserve">М-5 "Урал" Москва - Рязань - Пенза - Самара - Уфа - Челябинск (подъезд к пункту пропуска "Орск") </v>
      </c>
      <c r="AA237" s="16" t="str">
        <f>VLOOKUP($A:$A,'[3]данные ру Грузы'!$A:$CC,10,0)</f>
        <v>Группа С</v>
      </c>
      <c r="AB237" s="16">
        <f>VLOOKUP($A:$A,'[3]данные ру Грузы'!$A:$CC,11,0)</f>
        <v>207</v>
      </c>
      <c r="AC237" s="16" t="str">
        <f>VLOOKUP($A:$A,'[3]данные ру Грузы'!$A:$CC,13,0)</f>
        <v>Не является признаком отнесения к МТК</v>
      </c>
      <c r="AD237" s="16" t="str">
        <f>VLOOKUP($A:$A,'[3]данные ру Грузы'!$A:$CC,12,0)</f>
        <v>Не является признаком отнесения к МТК</v>
      </c>
      <c r="AE237" s="16">
        <f>VLOOKUP(A:A,[2]Данные_УА!$A:$BF,37,0)</f>
        <v>0</v>
      </c>
      <c r="AF237" s="16">
        <f>VLOOKUP(A:A,[2]Данные_УА!$A:$BF,41,0)</f>
        <v>0</v>
      </c>
      <c r="AG237" s="16">
        <f>VLOOKUP(A:A,[2]Данные_УА!$A:$BF,45,0)</f>
        <v>0</v>
      </c>
      <c r="AH237" s="16">
        <f>VLOOKUP(A:A,[2]Данные_УА!$A:$BF,49,0)</f>
        <v>0</v>
      </c>
      <c r="AI237" s="16">
        <f>VLOOKUP(A:A,[2]Данные_УА!$A:$BF,53,0)</f>
        <v>0</v>
      </c>
      <c r="AJ237" s="16">
        <f>VLOOKUP(A:A,[2]Данные_УА!$A:$BF,57,0)</f>
        <v>0</v>
      </c>
      <c r="AK237" s="17">
        <f>VLOOKUP(A:A,[2]Данные_УА!$A:$BF,38,0)</f>
        <v>0</v>
      </c>
      <c r="AL237" s="17">
        <f>VLOOKUP(A:A,[2]Данные_УА!$A:$BF,42,0)</f>
        <v>0</v>
      </c>
      <c r="AM237" s="17">
        <f>VLOOKUP(A:A,[2]Данные_УА!$A:$BF,46,0)</f>
        <v>0</v>
      </c>
      <c r="AN237" s="17">
        <f>VLOOKUP(A:A,[2]Данные_УА!$A:$BF,50,0)</f>
        <v>0</v>
      </c>
      <c r="AO237" s="17">
        <f>VLOOKUP(A:A,[2]Данные_УА!$A:$BF,54,0)</f>
        <v>0</v>
      </c>
      <c r="AP237" s="18">
        <f>VLOOKUP(A:A,[2]Данные_УА!$A:$BF,58,0)</f>
        <v>0</v>
      </c>
      <c r="AQ237" s="19">
        <f>VLOOKUP($A:$A,'[3]данные ру ТС'!$A:$CZ,22,0)</f>
        <v>55169</v>
      </c>
      <c r="AR237" s="19">
        <f>VLOOKUP($A:$A,'[3]данные ру ТС'!$A:$CZ,27,0)</f>
        <v>8777</v>
      </c>
      <c r="AS237" s="19">
        <f>VLOOKUP($A:$A,'[3]данные ру ТС'!$A:$CZ,32,0)</f>
        <v>108732</v>
      </c>
      <c r="AT237" s="19">
        <f>VLOOKUP($A:$A,'[3]данные ру ТС'!$A:$CZ,33,0)</f>
        <v>172678</v>
      </c>
      <c r="AU237" s="19">
        <f>VLOOKUP($A:$A,'[3]данные ру ТС'!$A:$CZ,38,0)</f>
        <v>66403</v>
      </c>
      <c r="AV237" s="19">
        <f>VLOOKUP($A:$A,'[3]данные ру ТС'!$A:$CZ,43,0)</f>
        <v>17919</v>
      </c>
      <c r="AW237" s="19">
        <f>VLOOKUP($A:$A,'[3]данные ру ТС'!$A:$CZ,48,0)</f>
        <v>149255</v>
      </c>
      <c r="AX237" s="19">
        <f>VLOOKUP($A:$A,'[3]данные ру ТС'!$A:$CZ,49,0)</f>
        <v>233577</v>
      </c>
      <c r="AY237" s="19">
        <f>VLOOKUP($A:$A,'[3]данные ру ТС'!$A:$CZ,54,0)</f>
        <v>82262</v>
      </c>
      <c r="AZ237" s="19">
        <f>VLOOKUP($A:$A,'[3]данные ру ТС'!$A:$CZ,59,0)</f>
        <v>21453</v>
      </c>
      <c r="BA237" s="19">
        <f>VLOOKUP($A:$A,'[3]данные ру ТС'!$A:$CZ,64,0)</f>
        <v>222577</v>
      </c>
      <c r="BB237" s="19">
        <f>VLOOKUP($A:$A,'[3]данные ру ТС'!$A:$CZ,65,0)</f>
        <v>326292</v>
      </c>
      <c r="BC237" s="19">
        <f>VLOOKUP($A:$A,'[3]данные ру ТС'!$A:$CZ,78,0)</f>
        <v>94781</v>
      </c>
      <c r="BD237" s="19">
        <f>VLOOKUP($A:$A,'[3]данные ру ТС'!$A:$CZ,83,0)</f>
        <v>3487</v>
      </c>
      <c r="BE237" s="19">
        <f>VLOOKUP($A:$A,'[3]данные ру ТС'!$A:$CZ,88,0)</f>
        <v>42619</v>
      </c>
      <c r="BF237" s="19">
        <f>VLOOKUP($A:$A,'[3]данные ру ТС'!$A:$CZ,89,0)</f>
        <v>140887</v>
      </c>
      <c r="BG237" s="19">
        <f>VLOOKUP($A:$A,'[3]данные ру ТС'!$A:$FD,126,0)</f>
        <v>120691</v>
      </c>
      <c r="BH237" s="19">
        <f>VLOOKUP($A:$A,'[3]данные ру ТС'!$A:$FD,127,0)</f>
        <v>383</v>
      </c>
      <c r="BI237" s="19">
        <f>VLOOKUP($A:$A,'[3]данные ру ТС'!$A:$FD,128,0)</f>
        <v>18175</v>
      </c>
      <c r="BJ237" s="19">
        <f>VLOOKUP($A:$A,'[3]данные ру ТС'!$A:$FD,129,0)</f>
        <v>139249</v>
      </c>
      <c r="BK237" s="19">
        <f>VLOOKUP($A:$A,'[3]данные ру ТС'!$A:$FD,142,0)</f>
        <v>69756</v>
      </c>
      <c r="BL237" s="19">
        <f>VLOOKUP($A:$A,'[3]данные ру ТС'!$A:$FD,155,0)</f>
        <v>2320</v>
      </c>
      <c r="BM237" s="19">
        <f>VLOOKUP($A:$A,'[3]данные ру ТС'!$A:$FW,168,0)</f>
        <v>108215</v>
      </c>
      <c r="BN237" s="19">
        <f>Таблица2[[#This Row],[ЛТС 2022 (факт)]]+Таблица2[[#This Row],[ПТС 2022 (факт)]]+Таблица2[[#This Row],[ГТС 2022 (факт)]]</f>
        <v>180291</v>
      </c>
      <c r="BO237" s="20">
        <f>VLOOKUP($A:$A,'[3]данные ру ФЛ'!$A:$DL,27,0)</f>
        <v>433818</v>
      </c>
      <c r="BP237" s="20">
        <f>VLOOKUP($A:$A,'[3]данные ру ФЛ'!$A:$DL,40,0)</f>
        <v>546597</v>
      </c>
      <c r="BQ237" s="20">
        <f>VLOOKUP($A:$A,'[3]данные ру ФЛ'!$A:$DL,53,0)</f>
        <v>710139</v>
      </c>
      <c r="BR237" s="20">
        <f>VLOOKUP($A:$A,'[3]данные ру ФЛ'!$A:$DL,74,0)</f>
        <v>218776</v>
      </c>
      <c r="BS237" s="20">
        <f>VLOOKUP($A:$A,'[3]данные ру ФЛ'!$A:$DL,95,0)</f>
        <v>183427</v>
      </c>
      <c r="BT237" s="20">
        <f>VLOOKUP($A:$A,'[3]данные ру ФЛ'!$A:$DL,116,0)</f>
        <v>404789</v>
      </c>
      <c r="BU237" s="21">
        <f>VLOOKUP($A:$A,'[3]данные ру Грузы'!$A:$CR,31,0)</f>
        <v>0</v>
      </c>
      <c r="BV237" s="21">
        <f>VLOOKUP($A:$A,'[3]данные ру Грузы'!$A:$CR,44,0)</f>
        <v>0</v>
      </c>
      <c r="BW237" s="21">
        <f>VLOOKUP($A:$A,'[3]данные ру Грузы'!$A:$CR,57,0)</f>
        <v>0</v>
      </c>
      <c r="BX237" s="21">
        <f>VLOOKUP($A:$A,'[3]данные ру Грузы'!$A:$CR,70,0)</f>
        <v>0</v>
      </c>
      <c r="BY237" s="21">
        <f>VLOOKUP($A:$A,'[3]данные ру Грузы'!$A:$CR,83,0)</f>
        <v>0</v>
      </c>
      <c r="BZ237" s="21">
        <f>VLOOKUP($A:$A,'[3]данные ру Грузы'!$A:$CR,96,0)</f>
        <v>0</v>
      </c>
      <c r="CA237" s="22" t="str">
        <f>VLOOKUP(A:A,[2]Данные_УА!$A:$BO,60,0)</f>
        <v>да</v>
      </c>
      <c r="CB237" s="23" t="str">
        <f>VLOOKUP(A:A,[2]Данные_УА!$A:$BO,61,0)</f>
        <v>нет</v>
      </c>
      <c r="CC237" s="23" t="str">
        <f>VLOOKUP(A:A,[2]Данные_УА!$A:$BO,62,0)</f>
        <v>нет</v>
      </c>
      <c r="CD237" s="23" t="str">
        <f>VLOOKUP(A:A,[2]Данные_УА!$A:$BO,63,0)</f>
        <v>нет</v>
      </c>
      <c r="CE237" s="23" t="str">
        <f>VLOOKUP(A:A,[2]Данные_УА!$A:$BO,64,0)</f>
        <v>нет</v>
      </c>
      <c r="CF237" s="23" t="str">
        <f>VLOOKUP(A:A,[2]Данные_УА!$A:$BO,65,0)</f>
        <v>нет</v>
      </c>
    </row>
    <row r="238" spans="1:84" s="12" customFormat="1" ht="11.25" x14ac:dyDescent="0.2">
      <c r="A238" s="12" t="s">
        <v>295</v>
      </c>
      <c r="B238" s="12" t="str">
        <f>VLOOKUP(A:A,[1]Перечень_ПП!$A:$X,3,0)</f>
        <v>Уральский</v>
      </c>
      <c r="C238" s="13" t="str">
        <f>VLOOKUP(A:A,[1]Перечень_ПП!$A:$X,4,0)</f>
        <v>ЖДПП</v>
      </c>
      <c r="D238" s="13" t="str">
        <f>VLOOKUP(A:A,[1]Перечень_ПП!$A:$X,5,0)</f>
        <v>ЖДПП</v>
      </c>
      <c r="E238" s="12" t="str">
        <f>VLOOKUP(A:A,[1]Перечень_ПП!$A:$X,6,0)</f>
        <v>Орск</v>
      </c>
      <c r="F238" s="12" t="str">
        <f>VLOOKUP(A:A,[1]Перечень_ПП!$A:$X,23,0)</f>
        <v>установлен</v>
      </c>
      <c r="G238" s="13" t="str">
        <f>VLOOKUP(A:A,[1]Перечень_ПП!$A:$X,21,0)</f>
        <v>да</v>
      </c>
      <c r="H238" s="13" t="s">
        <v>524</v>
      </c>
      <c r="I238" s="14" t="str">
        <f>VLOOKUP(A:A,[1]Перечень_ПП!$A:$X,22,0)</f>
        <v>функционирует</v>
      </c>
      <c r="J238" s="15" t="str">
        <f>VLOOKUP(A:A,[2]Данные_УА!$A:$BF,24,0)</f>
        <v>круглосуточно</v>
      </c>
      <c r="K238" s="13" t="str">
        <f>VLOOKUP(A:A,[1]Перечень_ПП!$A:$X,7,0)</f>
        <v>железнодорожный</v>
      </c>
      <c r="L238" s="13" t="str">
        <f>VLOOKUP(A:A,[1]Перечень_ПП!$A:$X,8,0)</f>
        <v>не определен</v>
      </c>
      <c r="M238" s="13" t="str">
        <f>VLOOKUP(A:A,[1]Перечень_ПП!$A:$X,9,0)</f>
        <v>грузо-пассажирский</v>
      </c>
      <c r="N238" s="13" t="str">
        <f>VLOOKUP(A:A,[1]Перечень_ПП!$A:$X,10,0)</f>
        <v>постоянный</v>
      </c>
      <c r="O238" s="13" t="str">
        <f>VLOOKUP(A:A,[1]Перечень_ПП!$A:$X,11,0)</f>
        <v>многосторонний</v>
      </c>
      <c r="P238" s="13" t="str">
        <f>VLOOKUP(A:A,[1]Перечень_ПП!$A:$X,12,0)</f>
        <v>не определен</v>
      </c>
      <c r="Q238" s="13" t="str">
        <f>VLOOKUP(A:A,[1]Перечень_ПП!$A:$X,13,0)</f>
        <v>нет</v>
      </c>
      <c r="R238" s="13" t="str">
        <f>VLOOKUP(A:A,[1]Перечень_ПП!$A:$X,14,0)</f>
        <v>нет</v>
      </c>
      <c r="S238" s="13" t="str">
        <f>VLOOKUP(A:A,[1]Перечень_ПП!$A:$X,15,0)</f>
        <v>нет</v>
      </c>
      <c r="T238" s="13" t="str">
        <f>VLOOKUP(A:A,[1]Перечень_ПП!$A:$X,16,0)</f>
        <v>Республика Казахстан</v>
      </c>
      <c r="U238" s="12" t="str">
        <f>VLOOKUP(A:A,[1]Перечень_ПП!$A:$X,17,0)</f>
        <v>Киргильда</v>
      </c>
      <c r="V238" s="13" t="str">
        <f>VLOOKUP(A:A,[1]Перечень_ПП!$A:$X,18,0)</f>
        <v>ПФО</v>
      </c>
      <c r="W238" s="12" t="str">
        <f>VLOOKUP(A:A,[1]Перечень_ПП!$A:$X,19,0)</f>
        <v>Оренбургская область</v>
      </c>
      <c r="X238" s="14" t="str">
        <f>VLOOKUP(A:A,[1]Перечень_ПП!$A:$X,20,0)</f>
        <v>Оренбургская область, г. Орск</v>
      </c>
      <c r="Y238" s="14">
        <f>VLOOKUP(A:A,[2]ДОРОГИ!$A:$BX,24,0)</f>
        <v>0</v>
      </c>
      <c r="Z238" s="14">
        <f>VLOOKUP(A:A,[2]ДОРОГИ!$A:$BX,25,0)</f>
        <v>0</v>
      </c>
      <c r="AA238" s="16" t="str">
        <f>VLOOKUP($A:$A,'[3]данные ру Грузы'!$A:$CC,10,0)</f>
        <v>Группа В</v>
      </c>
      <c r="AB238" s="16">
        <f>VLOOKUP($A:$A,'[3]данные ру Грузы'!$A:$CC,11,0)</f>
        <v>174</v>
      </c>
      <c r="AC238" s="16" t="str">
        <f>VLOOKUP($A:$A,'[3]данные ру Грузы'!$A:$CC,13,0)</f>
        <v>Не является признаком отнесения к МТК</v>
      </c>
      <c r="AD238" s="16" t="str">
        <f>VLOOKUP($A:$A,'[3]данные ру Грузы'!$A:$CC,12,0)</f>
        <v>Не является признаком отнесения к МТК</v>
      </c>
      <c r="AE238" s="16">
        <f>VLOOKUP(A:A,[2]Данные_УА!$A:$BF,37,0)</f>
        <v>0</v>
      </c>
      <c r="AF238" s="16">
        <f>VLOOKUP(A:A,[2]Данные_УА!$A:$BF,41,0)</f>
        <v>0</v>
      </c>
      <c r="AG238" s="16">
        <f>VLOOKUP(A:A,[2]Данные_УА!$A:$BF,45,0)</f>
        <v>0</v>
      </c>
      <c r="AH238" s="16">
        <f>VLOOKUP(A:A,[2]Данные_УА!$A:$BF,49,0)</f>
        <v>0</v>
      </c>
      <c r="AI238" s="16">
        <f>VLOOKUP(A:A,[2]Данные_УА!$A:$BF,53,0)</f>
        <v>0</v>
      </c>
      <c r="AJ238" s="16">
        <f>VLOOKUP(A:A,[2]Данные_УА!$A:$BF,57,0)</f>
        <v>0</v>
      </c>
      <c r="AK238" s="17">
        <f>VLOOKUP(A:A,[2]Данные_УА!$A:$BF,38,0)</f>
        <v>0</v>
      </c>
      <c r="AL238" s="17">
        <f>VLOOKUP(A:A,[2]Данные_УА!$A:$BF,42,0)</f>
        <v>0</v>
      </c>
      <c r="AM238" s="17">
        <f>VLOOKUP(A:A,[2]Данные_УА!$A:$BF,46,0)</f>
        <v>0</v>
      </c>
      <c r="AN238" s="17">
        <f>VLOOKUP(A:A,[2]Данные_УА!$A:$BF,50,0)</f>
        <v>0</v>
      </c>
      <c r="AO238" s="17">
        <f>VLOOKUP(A:A,[2]Данные_УА!$A:$BF,54,0)</f>
        <v>0</v>
      </c>
      <c r="AP238" s="18">
        <f>VLOOKUP(A:A,[2]Данные_УА!$A:$BF,58,0)</f>
        <v>0</v>
      </c>
      <c r="AQ238" s="19">
        <f>VLOOKUP($A:$A,'[3]данные ру ТС'!$A:$CZ,22,0)</f>
        <v>3500</v>
      </c>
      <c r="AR238" s="19">
        <f>VLOOKUP($A:$A,'[3]данные ру ТС'!$A:$CZ,27,0)</f>
        <v>728</v>
      </c>
      <c r="AS238" s="19">
        <f>VLOOKUP($A:$A,'[3]данные ру ТС'!$A:$CZ,32,0)</f>
        <v>0</v>
      </c>
      <c r="AT238" s="19">
        <f>VLOOKUP($A:$A,'[3]данные ру ТС'!$A:$CZ,33,0)</f>
        <v>4228</v>
      </c>
      <c r="AU238" s="19">
        <f>VLOOKUP($A:$A,'[3]данные ру ТС'!$A:$CZ,38,0)</f>
        <v>2796</v>
      </c>
      <c r="AV238" s="19">
        <f>VLOOKUP($A:$A,'[3]данные ру ТС'!$A:$CZ,43,0)</f>
        <v>752</v>
      </c>
      <c r="AW238" s="19">
        <f>VLOOKUP($A:$A,'[3]данные ру ТС'!$A:$CZ,48,0)</f>
        <v>0</v>
      </c>
      <c r="AX238" s="19">
        <f>VLOOKUP($A:$A,'[3]данные ру ТС'!$A:$CZ,49,0)</f>
        <v>3548</v>
      </c>
      <c r="AY238" s="19">
        <f>VLOOKUP($A:$A,'[3]данные ру ТС'!$A:$CZ,54,0)</f>
        <v>2293</v>
      </c>
      <c r="AZ238" s="19">
        <f>VLOOKUP($A:$A,'[3]данные ру ТС'!$A:$CZ,59,0)</f>
        <v>732</v>
      </c>
      <c r="BA238" s="19">
        <f>VLOOKUP($A:$A,'[3]данные ру ТС'!$A:$CZ,64,0)</f>
        <v>0</v>
      </c>
      <c r="BB238" s="19">
        <f>VLOOKUP($A:$A,'[3]данные ру ТС'!$A:$CZ,65,0)</f>
        <v>3025</v>
      </c>
      <c r="BC238" s="19">
        <f>VLOOKUP($A:$A,'[3]данные ру ТС'!$A:$CZ,78,0)</f>
        <v>2169</v>
      </c>
      <c r="BD238" s="19">
        <f>VLOOKUP($A:$A,'[3]данные ру ТС'!$A:$CZ,83,0)</f>
        <v>728</v>
      </c>
      <c r="BE238" s="19">
        <f>VLOOKUP($A:$A,'[3]данные ру ТС'!$A:$CZ,88,0)</f>
        <v>0</v>
      </c>
      <c r="BF238" s="19">
        <f>VLOOKUP($A:$A,'[3]данные ру ТС'!$A:$CZ,89,0)</f>
        <v>2897</v>
      </c>
      <c r="BG238" s="19">
        <f>VLOOKUP($A:$A,'[3]данные ру ТС'!$A:$FD,126,0)</f>
        <v>2386</v>
      </c>
      <c r="BH238" s="19">
        <f>VLOOKUP($A:$A,'[3]данные ру ТС'!$A:$FD,127,0)</f>
        <v>726</v>
      </c>
      <c r="BI238" s="19">
        <f>VLOOKUP($A:$A,'[3]данные ру ТС'!$A:$FD,128,0)</f>
        <v>0</v>
      </c>
      <c r="BJ238" s="19">
        <f>VLOOKUP($A:$A,'[3]данные ру ТС'!$A:$FD,129,0)</f>
        <v>3112</v>
      </c>
      <c r="BK238" s="19">
        <f>VLOOKUP($A:$A,'[3]данные ру ТС'!$A:$FD,142,0)</f>
        <v>2035</v>
      </c>
      <c r="BL238" s="19">
        <f>VLOOKUP($A:$A,'[3]данные ру ТС'!$A:$FD,155,0)</f>
        <v>730</v>
      </c>
      <c r="BM238" s="19">
        <f>VLOOKUP($A:$A,'[3]данные ру ТС'!$A:$FW,168,0)</f>
        <v>0</v>
      </c>
      <c r="BN238" s="19">
        <f>Таблица2[[#This Row],[ЛТС 2022 (факт)]]+Таблица2[[#This Row],[ПТС 2022 (факт)]]+Таблица2[[#This Row],[ГТС 2022 (факт)]]</f>
        <v>2765</v>
      </c>
      <c r="BO238" s="20">
        <f>VLOOKUP($A:$A,'[3]данные ру ФЛ'!$A:$DL,27,0)</f>
        <v>18579</v>
      </c>
      <c r="BP238" s="20">
        <f>VLOOKUP($A:$A,'[3]данные ру ФЛ'!$A:$DL,40,0)</f>
        <v>16494</v>
      </c>
      <c r="BQ238" s="20">
        <f>VLOOKUP($A:$A,'[3]данные ру ФЛ'!$A:$DL,53,0)</f>
        <v>14485</v>
      </c>
      <c r="BR238" s="20">
        <f>VLOOKUP($A:$A,'[3]данные ру ФЛ'!$A:$DL,74,0)</f>
        <v>14905</v>
      </c>
      <c r="BS238" s="20">
        <f>VLOOKUP($A:$A,'[3]данные ру ФЛ'!$A:$DL,95,0)</f>
        <v>14018</v>
      </c>
      <c r="BT238" s="20">
        <f>VLOOKUP($A:$A,'[3]данные ру ФЛ'!$A:$DL,116,0)</f>
        <v>12737</v>
      </c>
      <c r="BU238" s="21">
        <f>VLOOKUP($A:$A,'[3]данные ру Грузы'!$A:$CR,31,0)</f>
        <v>0</v>
      </c>
      <c r="BV238" s="21">
        <f>VLOOKUP($A:$A,'[3]данные ру Грузы'!$A:$CR,44,0)</f>
        <v>0</v>
      </c>
      <c r="BW238" s="21">
        <f>VLOOKUP($A:$A,'[3]данные ру Грузы'!$A:$CR,57,0)</f>
        <v>0</v>
      </c>
      <c r="BX238" s="21">
        <f>VLOOKUP($A:$A,'[3]данные ру Грузы'!$A:$CR,70,0)</f>
        <v>0</v>
      </c>
      <c r="BY238" s="21">
        <f>VLOOKUP($A:$A,'[3]данные ру Грузы'!$A:$CR,83,0)</f>
        <v>0</v>
      </c>
      <c r="BZ238" s="21">
        <f>VLOOKUP($A:$A,'[3]данные ру Грузы'!$A:$CR,96,0)</f>
        <v>0</v>
      </c>
      <c r="CA238" s="22" t="str">
        <f>VLOOKUP(A:A,[2]Данные_УА!$A:$BO,60,0)</f>
        <v>да</v>
      </c>
      <c r="CB238" s="23" t="str">
        <f>VLOOKUP(A:A,[2]Данные_УА!$A:$BO,61,0)</f>
        <v>нет</v>
      </c>
      <c r="CC238" s="23" t="str">
        <f>VLOOKUP(A:A,[2]Данные_УА!$A:$BO,62,0)</f>
        <v>нет</v>
      </c>
      <c r="CD238" s="23" t="str">
        <f>VLOOKUP(A:A,[2]Данные_УА!$A:$BO,63,0)</f>
        <v>нет</v>
      </c>
      <c r="CE238" s="23" t="str">
        <f>VLOOKUP(A:A,[2]Данные_УА!$A:$BO,64,0)</f>
        <v>нет</v>
      </c>
      <c r="CF238" s="23" t="str">
        <f>VLOOKUP(A:A,[2]Данные_УА!$A:$BO,65,0)</f>
        <v>нет</v>
      </c>
    </row>
    <row r="239" spans="1:84" s="12" customFormat="1" ht="11.25" x14ac:dyDescent="0.2">
      <c r="A239" s="12" t="s">
        <v>304</v>
      </c>
      <c r="B239" s="12" t="str">
        <f>VLOOKUP(A:A,[1]Перечень_ПП!$A:$X,3,0)</f>
        <v>Уральский</v>
      </c>
      <c r="C239" s="13" t="str">
        <f>VLOOKUP(A:A,[1]Перечень_ПП!$A:$X,4,0)</f>
        <v>ВПП</v>
      </c>
      <c r="D239" s="13" t="str">
        <f>VLOOKUP(A:A,[1]Перечень_ПП!$A:$X,5,0)</f>
        <v>ВПП</v>
      </c>
      <c r="E239" s="12" t="str">
        <f>VLOOKUP(A:A,[1]Перечень_ПП!$A:$X,6,0)</f>
        <v>Орск</v>
      </c>
      <c r="F239" s="12" t="str">
        <f>VLOOKUP(A:A,[1]Перечень_ПП!$A:$X,23,0)</f>
        <v>установлен</v>
      </c>
      <c r="G239" s="13" t="str">
        <f>VLOOKUP(A:A,[1]Перечень_ПП!$A:$X,21,0)</f>
        <v>да</v>
      </c>
      <c r="H239" s="13" t="s">
        <v>524</v>
      </c>
      <c r="I239" s="14" t="str">
        <f>VLOOKUP(A:A,[1]Перечень_ПП!$A:$X,22,0)</f>
        <v>функционирует</v>
      </c>
      <c r="J239" s="15" t="str">
        <f>VLOOKUP(A:A,[2]Данные_УА!$A:$BF,24,0)</f>
        <v>круглосуточно</v>
      </c>
      <c r="K239" s="13" t="str">
        <f>VLOOKUP(A:A,[1]Перечень_ПП!$A:$X,7,0)</f>
        <v>воздушный</v>
      </c>
      <c r="L239" s="13" t="str">
        <f>VLOOKUP(A:A,[1]Перечень_ПП!$A:$X,8,0)</f>
        <v>не определен</v>
      </c>
      <c r="M239" s="13" t="str">
        <f>VLOOKUP(A:A,[1]Перечень_ПП!$A:$X,9,0)</f>
        <v>грузо-пассажирский</v>
      </c>
      <c r="N239" s="13" t="str">
        <f>VLOOKUP(A:A,[1]Перечень_ПП!$A:$X,10,0)</f>
        <v>работающий на нерегулярной основе</v>
      </c>
      <c r="O239" s="13" t="str">
        <f>VLOOKUP(A:A,[1]Перечень_ПП!$A:$X,11,0)</f>
        <v>многосторонний</v>
      </c>
      <c r="P239" s="13" t="str">
        <f>VLOOKUP(A:A,[1]Перечень_ПП!$A:$X,12,0)</f>
        <v>не определен</v>
      </c>
      <c r="Q239" s="13" t="str">
        <f>VLOOKUP(A:A,[1]Перечень_ПП!$A:$X,13,0)</f>
        <v>нет</v>
      </c>
      <c r="R239" s="13" t="str">
        <f>VLOOKUP(A:A,[1]Перечень_ПП!$A:$X,14,0)</f>
        <v>нет</v>
      </c>
      <c r="S239" s="13" t="str">
        <f>VLOOKUP(A:A,[1]Перечень_ПП!$A:$X,15,0)</f>
        <v>нет</v>
      </c>
      <c r="T239" s="13" t="str">
        <f>VLOOKUP(A:A,[1]Перечень_ПП!$A:$X,16,0)</f>
        <v>не применимо</v>
      </c>
      <c r="U239" s="12" t="str">
        <f>VLOOKUP(A:A,[1]Перечень_ПП!$A:$X,17,0)</f>
        <v>не применимо</v>
      </c>
      <c r="V239" s="13" t="str">
        <f>VLOOKUP(A:A,[1]Перечень_ПП!$A:$X,18,0)</f>
        <v>ПФО</v>
      </c>
      <c r="W239" s="12" t="str">
        <f>VLOOKUP(A:A,[1]Перечень_ПП!$A:$X,19,0)</f>
        <v>Оренбургская область</v>
      </c>
      <c r="X239" s="14" t="str">
        <f>VLOOKUP(A:A,[1]Перечень_ПП!$A:$X,20,0)</f>
        <v>Оренбургская область, г. Орск, 27 км южнее центра г. Орска</v>
      </c>
      <c r="Y239" s="14">
        <f>VLOOKUP(A:A,[2]ДОРОГИ!$A:$BX,24,0)</f>
        <v>0</v>
      </c>
      <c r="Z239" s="14">
        <f>VLOOKUP(A:A,[2]ДОРОГИ!$A:$BX,25,0)</f>
        <v>0</v>
      </c>
      <c r="AA239" s="16" t="str">
        <f>VLOOKUP($A:$A,'[3]данные ру Грузы'!$A:$CC,10,0)</f>
        <v>Группа С</v>
      </c>
      <c r="AB239" s="16">
        <f>VLOOKUP($A:$A,'[3]данные ру Грузы'!$A:$CC,11,0)</f>
        <v>316</v>
      </c>
      <c r="AC239" s="16" t="str">
        <f>VLOOKUP($A:$A,'[3]данные ру Грузы'!$A:$CC,13,0)</f>
        <v>Не является признаком отнесения к МТК</v>
      </c>
      <c r="AD239" s="16" t="str">
        <f>VLOOKUP($A:$A,'[3]данные ру Грузы'!$A:$CC,12,0)</f>
        <v>Не является признаком отнесения к МТК</v>
      </c>
      <c r="AE239" s="16">
        <f>VLOOKUP(A:A,[2]Данные_УА!$A:$BF,37,0)</f>
        <v>0</v>
      </c>
      <c r="AF239" s="16">
        <f>VLOOKUP(A:A,[2]Данные_УА!$A:$BF,41,0)</f>
        <v>0</v>
      </c>
      <c r="AG239" s="16">
        <f>VLOOKUP(A:A,[2]Данные_УА!$A:$BF,45,0)</f>
        <v>0</v>
      </c>
      <c r="AH239" s="16">
        <f>VLOOKUP(A:A,[2]Данные_УА!$A:$BF,49,0)</f>
        <v>0</v>
      </c>
      <c r="AI239" s="16">
        <f>VLOOKUP(A:A,[2]Данные_УА!$A:$BF,53,0)</f>
        <v>0</v>
      </c>
      <c r="AJ239" s="16">
        <f>VLOOKUP(A:A,[2]Данные_УА!$A:$BF,57,0)</f>
        <v>0</v>
      </c>
      <c r="AK239" s="17">
        <f>VLOOKUP(A:A,[2]Данные_УА!$A:$BF,38,0)</f>
        <v>0</v>
      </c>
      <c r="AL239" s="17">
        <f>VLOOKUP(A:A,[2]Данные_УА!$A:$BF,42,0)</f>
        <v>0</v>
      </c>
      <c r="AM239" s="17">
        <f>VLOOKUP(A:A,[2]Данные_УА!$A:$BF,46,0)</f>
        <v>0</v>
      </c>
      <c r="AN239" s="17">
        <f>VLOOKUP(A:A,[2]Данные_УА!$A:$BF,50,0)</f>
        <v>0</v>
      </c>
      <c r="AO239" s="17">
        <f>VLOOKUP(A:A,[2]Данные_УА!$A:$BF,54,0)</f>
        <v>0</v>
      </c>
      <c r="AP239" s="18">
        <f>VLOOKUP(A:A,[2]Данные_УА!$A:$BF,58,0)</f>
        <v>0</v>
      </c>
      <c r="AQ239" s="19">
        <f>VLOOKUP($A:$A,'[3]данные ру ТС'!$A:$CZ,22,0)</f>
        <v>0</v>
      </c>
      <c r="AR239" s="19">
        <f>VLOOKUP($A:$A,'[3]данные ру ТС'!$A:$CZ,27,0)</f>
        <v>7</v>
      </c>
      <c r="AS239" s="19">
        <f>VLOOKUP($A:$A,'[3]данные ру ТС'!$A:$CZ,32,0)</f>
        <v>0</v>
      </c>
      <c r="AT239" s="19">
        <f>VLOOKUP($A:$A,'[3]данные ру ТС'!$A:$CZ,33,0)</f>
        <v>7</v>
      </c>
      <c r="AU239" s="19">
        <f>VLOOKUP($A:$A,'[3]данные ру ТС'!$A:$CZ,38,0)</f>
        <v>0</v>
      </c>
      <c r="AV239" s="19">
        <f>VLOOKUP($A:$A,'[3]данные ру ТС'!$A:$CZ,43,0)</f>
        <v>0</v>
      </c>
      <c r="AW239" s="19">
        <f>VLOOKUP($A:$A,'[3]данные ру ТС'!$A:$CZ,48,0)</f>
        <v>0</v>
      </c>
      <c r="AX239" s="19">
        <f>VLOOKUP($A:$A,'[3]данные ру ТС'!$A:$CZ,49,0)</f>
        <v>0</v>
      </c>
      <c r="AY239" s="19">
        <f>VLOOKUP($A:$A,'[3]данные ру ТС'!$A:$CZ,54,0)</f>
        <v>0</v>
      </c>
      <c r="AZ239" s="19">
        <f>VLOOKUP($A:$A,'[3]данные ру ТС'!$A:$CZ,59,0)</f>
        <v>8</v>
      </c>
      <c r="BA239" s="19">
        <f>VLOOKUP($A:$A,'[3]данные ру ТС'!$A:$CZ,64,0)</f>
        <v>0</v>
      </c>
      <c r="BB239" s="19">
        <f>VLOOKUP($A:$A,'[3]данные ру ТС'!$A:$CZ,65,0)</f>
        <v>8</v>
      </c>
      <c r="BC239" s="19">
        <f>VLOOKUP($A:$A,'[3]данные ру ТС'!$A:$CZ,78,0)</f>
        <v>0</v>
      </c>
      <c r="BD239" s="19">
        <f>VLOOKUP($A:$A,'[3]данные ру ТС'!$A:$CZ,83,0)</f>
        <v>1</v>
      </c>
      <c r="BE239" s="19">
        <f>VLOOKUP($A:$A,'[3]данные ру ТС'!$A:$CZ,88,0)</f>
        <v>0</v>
      </c>
      <c r="BF239" s="19">
        <f>VLOOKUP($A:$A,'[3]данные ру ТС'!$A:$CZ,89,0)</f>
        <v>1</v>
      </c>
      <c r="BG239" s="19">
        <f>VLOOKUP($A:$A,'[3]данные ру ТС'!$A:$FD,126,0)</f>
        <v>0</v>
      </c>
      <c r="BH239" s="19">
        <f>VLOOKUP($A:$A,'[3]данные ру ТС'!$A:$FD,127,0)</f>
        <v>8</v>
      </c>
      <c r="BI239" s="19">
        <f>VLOOKUP($A:$A,'[3]данные ру ТС'!$A:$FD,128,0)</f>
        <v>0</v>
      </c>
      <c r="BJ239" s="19">
        <f>VLOOKUP($A:$A,'[3]данные ру ТС'!$A:$FD,129,0)</f>
        <v>8</v>
      </c>
      <c r="BK239" s="19">
        <f>VLOOKUP($A:$A,'[3]данные ру ТС'!$A:$FD,142,0)</f>
        <v>0</v>
      </c>
      <c r="BL239" s="19">
        <f>VLOOKUP($A:$A,'[3]данные ру ТС'!$A:$FD,155,0)</f>
        <v>18</v>
      </c>
      <c r="BM239" s="19">
        <f>VLOOKUP($A:$A,'[3]данные ру ТС'!$A:$FW,168,0)</f>
        <v>0</v>
      </c>
      <c r="BN239" s="19">
        <f>Таблица2[[#This Row],[ЛТС 2022 (факт)]]+Таблица2[[#This Row],[ПТС 2022 (факт)]]+Таблица2[[#This Row],[ГТС 2022 (факт)]]</f>
        <v>18</v>
      </c>
      <c r="BO239" s="20">
        <f>VLOOKUP($A:$A,'[3]данные ру ФЛ'!$A:$DL,27,0)</f>
        <v>69</v>
      </c>
      <c r="BP239" s="20">
        <f>VLOOKUP($A:$A,'[3]данные ру ФЛ'!$A:$DL,40,0)</f>
        <v>0</v>
      </c>
      <c r="BQ239" s="20">
        <f>VLOOKUP($A:$A,'[3]данные ру ФЛ'!$A:$DL,53,0)</f>
        <v>1243</v>
      </c>
      <c r="BR239" s="20">
        <f>VLOOKUP($A:$A,'[3]данные ру ФЛ'!$A:$DL,74,0)</f>
        <v>4</v>
      </c>
      <c r="BS239" s="20">
        <f>VLOOKUP($A:$A,'[3]данные ру ФЛ'!$A:$DL,95,0)</f>
        <v>582</v>
      </c>
      <c r="BT239" s="20">
        <f>VLOOKUP($A:$A,'[3]данные ру ФЛ'!$A:$DL,116,0)</f>
        <v>445</v>
      </c>
      <c r="BU239" s="21">
        <f>VLOOKUP($A:$A,'[3]данные ру Грузы'!$A:$CR,31,0)</f>
        <v>0</v>
      </c>
      <c r="BV239" s="21">
        <f>VLOOKUP($A:$A,'[3]данные ру Грузы'!$A:$CR,44,0)</f>
        <v>0</v>
      </c>
      <c r="BW239" s="21">
        <f>VLOOKUP($A:$A,'[3]данные ру Грузы'!$A:$CR,57,0)</f>
        <v>0</v>
      </c>
      <c r="BX239" s="21">
        <f>VLOOKUP($A:$A,'[3]данные ру Грузы'!$A:$CR,70,0)</f>
        <v>0</v>
      </c>
      <c r="BY239" s="21">
        <f>VLOOKUP($A:$A,'[3]данные ру Грузы'!$A:$CR,83,0)</f>
        <v>0</v>
      </c>
      <c r="BZ239" s="21">
        <f>VLOOKUP($A:$A,'[3]данные ру Грузы'!$A:$CR,96,0)</f>
        <v>0</v>
      </c>
      <c r="CA239" s="22" t="str">
        <f>VLOOKUP(A:A,[2]Данные_УА!$A:$BO,60,0)</f>
        <v>да</v>
      </c>
      <c r="CB239" s="23" t="str">
        <f>VLOOKUP(A:A,[2]Данные_УА!$A:$BO,61,0)</f>
        <v>да</v>
      </c>
      <c r="CC239" s="23" t="str">
        <f>VLOOKUP(A:A,[2]Данные_УА!$A:$BO,62,0)</f>
        <v>да</v>
      </c>
      <c r="CD239" s="23" t="str">
        <f>VLOOKUP(A:A,[2]Данные_УА!$A:$BO,63,0)</f>
        <v>да</v>
      </c>
      <c r="CE239" s="23" t="str">
        <f>VLOOKUP(A:A,[2]Данные_УА!$A:$BO,64,0)</f>
        <v>да</v>
      </c>
      <c r="CF239" s="23" t="str">
        <f>VLOOKUP(A:A,[2]Данные_УА!$A:$BO,65,0)</f>
        <v>нет</v>
      </c>
    </row>
    <row r="240" spans="1:84" s="12" customFormat="1" ht="11.25" x14ac:dyDescent="0.2">
      <c r="A240" s="12" t="s">
        <v>340</v>
      </c>
      <c r="B240" s="12" t="str">
        <f>VLOOKUP(A:A,[1]Перечень_ПП!$A:$X,3,0)</f>
        <v>Центральный аппарат</v>
      </c>
      <c r="C240" s="13" t="str">
        <f>VLOOKUP(A:A,[1]Перечень_ПП!$A:$X,4,0)</f>
        <v>ВПП</v>
      </c>
      <c r="D240" s="13" t="str">
        <f>VLOOKUP(A:A,[1]Перечень_ПП!$A:$X,5,0)</f>
        <v>ВПП</v>
      </c>
      <c r="E240" s="12" t="str">
        <f>VLOOKUP(A:A,[1]Перечень_ПП!$A:$X,6,0)</f>
        <v>Остафьево</v>
      </c>
      <c r="F240" s="12" t="str">
        <f>VLOOKUP(A:A,[1]Перечень_ПП!$A:$X,23,0)</f>
        <v>установлен</v>
      </c>
      <c r="G240" s="13" t="str">
        <f>VLOOKUP(A:A,[1]Перечень_ПП!$A:$X,21,0)</f>
        <v>да</v>
      </c>
      <c r="H240" s="13" t="s">
        <v>524</v>
      </c>
      <c r="I240" s="14" t="str">
        <f>VLOOKUP(A:A,[1]Перечень_ПП!$A:$X,22,0)</f>
        <v>функционирует</v>
      </c>
      <c r="J240" s="15" t="str">
        <f>VLOOKUP(A:A,[2]Данные_УА!$A:$BF,24,0)</f>
        <v>круглосуточно</v>
      </c>
      <c r="K240" s="13" t="str">
        <f>VLOOKUP(A:A,[1]Перечень_ПП!$A:$X,7,0)</f>
        <v>воздушный</v>
      </c>
      <c r="L240" s="13" t="str">
        <f>VLOOKUP(A:A,[1]Перечень_ПП!$A:$X,8,0)</f>
        <v>не определен</v>
      </c>
      <c r="M240" s="13" t="str">
        <f>VLOOKUP(A:A,[1]Перечень_ПП!$A:$X,9,0)</f>
        <v>грузо-пассажирский</v>
      </c>
      <c r="N240" s="13" t="str">
        <f>VLOOKUP(A:A,[1]Перечень_ПП!$A:$X,10,0)</f>
        <v>постоянный</v>
      </c>
      <c r="O240" s="13" t="str">
        <f>VLOOKUP(A:A,[1]Перечень_ПП!$A:$X,11,0)</f>
        <v>многосторонний</v>
      </c>
      <c r="P240" s="13" t="str">
        <f>VLOOKUP(A:A,[1]Перечень_ПП!$A:$X,12,0)</f>
        <v>не определен</v>
      </c>
      <c r="Q240" s="13" t="str">
        <f>VLOOKUP(A:A,[1]Перечень_ПП!$A:$X,13,0)</f>
        <v>нет</v>
      </c>
      <c r="R240" s="13" t="str">
        <f>VLOOKUP(A:A,[1]Перечень_ПП!$A:$X,14,0)</f>
        <v>нет</v>
      </c>
      <c r="S240" s="13" t="str">
        <f>VLOOKUP(A:A,[1]Перечень_ПП!$A:$X,15,0)</f>
        <v>нет</v>
      </c>
      <c r="T240" s="13" t="str">
        <f>VLOOKUP(A:A,[1]Перечень_ПП!$A:$X,16,0)</f>
        <v>не применимо</v>
      </c>
      <c r="U240" s="12" t="str">
        <f>VLOOKUP(A:A,[1]Перечень_ПП!$A:$X,17,0)</f>
        <v>не применимо</v>
      </c>
      <c r="V240" s="13" t="str">
        <f>VLOOKUP(A:A,[1]Перечень_ПП!$A:$X,18,0)</f>
        <v>ЦФО</v>
      </c>
      <c r="W240" s="12" t="str">
        <f>VLOOKUP(A:A,[1]Перечень_ПП!$A:$X,19,0)</f>
        <v>г. Москва</v>
      </c>
      <c r="X240" s="14" t="str">
        <f>VLOOKUP(A:A,[1]Перечень_ПП!$A:$X,20,0)</f>
        <v>г. Москва, поселение Рязановское, аэропорт «Остафьево»</v>
      </c>
      <c r="Y240" s="14">
        <f>VLOOKUP(A:A,[2]ДОРОГИ!$A:$BX,24,0)</f>
        <v>0</v>
      </c>
      <c r="Z240" s="14">
        <f>VLOOKUP(A:A,[2]ДОРОГИ!$A:$BX,25,0)</f>
        <v>0</v>
      </c>
      <c r="AA240" s="16" t="str">
        <f>VLOOKUP($A:$A,'[3]данные ру Грузы'!$A:$CC,10,0)</f>
        <v>Группа С</v>
      </c>
      <c r="AB240" s="16">
        <f>VLOOKUP($A:$A,'[3]данные ру Грузы'!$A:$CC,11,0)</f>
        <v>294</v>
      </c>
      <c r="AC240" s="16" t="str">
        <f>VLOOKUP($A:$A,'[3]данные ру Грузы'!$A:$CC,13,0)</f>
        <v>Не является признаком отнесения к МТК</v>
      </c>
      <c r="AD240" s="16" t="str">
        <f>VLOOKUP($A:$A,'[3]данные ру Грузы'!$A:$CC,12,0)</f>
        <v>Не является признаком отнесения к МТК</v>
      </c>
      <c r="AE240" s="16">
        <f>VLOOKUP(A:A,[2]Данные_УА!$A:$BF,37,0)</f>
        <v>0</v>
      </c>
      <c r="AF240" s="16">
        <f>VLOOKUP(A:A,[2]Данные_УА!$A:$BF,41,0)</f>
        <v>0</v>
      </c>
      <c r="AG240" s="16">
        <f>VLOOKUP(A:A,[2]Данные_УА!$A:$BF,45,0)</f>
        <v>0</v>
      </c>
      <c r="AH240" s="16">
        <f>VLOOKUP(A:A,[2]Данные_УА!$A:$BF,49,0)</f>
        <v>0</v>
      </c>
      <c r="AI240" s="16">
        <f>VLOOKUP(A:A,[2]Данные_УА!$A:$BF,53,0)</f>
        <v>1440</v>
      </c>
      <c r="AJ240" s="16">
        <f>VLOOKUP(A:A,[2]Данные_УА!$A:$BF,57,0)</f>
        <v>50</v>
      </c>
      <c r="AK240" s="17">
        <f>VLOOKUP(A:A,[2]Данные_УА!$A:$BF,38,0)</f>
        <v>0</v>
      </c>
      <c r="AL240" s="17">
        <f>VLOOKUP(A:A,[2]Данные_УА!$A:$BF,42,0)</f>
        <v>0</v>
      </c>
      <c r="AM240" s="17">
        <f>VLOOKUP(A:A,[2]Данные_УА!$A:$BF,46,0)</f>
        <v>0</v>
      </c>
      <c r="AN240" s="17">
        <f>VLOOKUP(A:A,[2]Данные_УА!$A:$BF,50,0)</f>
        <v>0</v>
      </c>
      <c r="AO240" s="17">
        <f>VLOOKUP(A:A,[2]Данные_УА!$A:$BF,54,0)</f>
        <v>525600</v>
      </c>
      <c r="AP240" s="18">
        <f>VLOOKUP(A:A,[2]Данные_УА!$A:$BF,58,0)</f>
        <v>18250</v>
      </c>
      <c r="AQ240" s="19">
        <f>VLOOKUP($A:$A,'[3]данные ру ТС'!$A:$CZ,22,0)</f>
        <v>0</v>
      </c>
      <c r="AR240" s="19">
        <f>VLOOKUP($A:$A,'[3]данные ру ТС'!$A:$CZ,27,0)</f>
        <v>838</v>
      </c>
      <c r="AS240" s="19">
        <f>VLOOKUP($A:$A,'[3]данные ру ТС'!$A:$CZ,32,0)</f>
        <v>0</v>
      </c>
      <c r="AT240" s="19">
        <f>VLOOKUP($A:$A,'[3]данные ру ТС'!$A:$CZ,33,0)</f>
        <v>838</v>
      </c>
      <c r="AU240" s="19">
        <f>VLOOKUP($A:$A,'[3]данные ру ТС'!$A:$CZ,38,0)</f>
        <v>0</v>
      </c>
      <c r="AV240" s="19">
        <f>VLOOKUP($A:$A,'[3]данные ру ТС'!$A:$CZ,43,0)</f>
        <v>740</v>
      </c>
      <c r="AW240" s="19">
        <f>VLOOKUP($A:$A,'[3]данные ру ТС'!$A:$CZ,48,0)</f>
        <v>0</v>
      </c>
      <c r="AX240" s="19">
        <f>VLOOKUP($A:$A,'[3]данные ру ТС'!$A:$CZ,49,0)</f>
        <v>740</v>
      </c>
      <c r="AY240" s="19">
        <f>VLOOKUP($A:$A,'[3]данные ру ТС'!$A:$CZ,54,0)</f>
        <v>0</v>
      </c>
      <c r="AZ240" s="19">
        <f>VLOOKUP($A:$A,'[3]данные ру ТС'!$A:$CZ,59,0)</f>
        <v>660</v>
      </c>
      <c r="BA240" s="19">
        <f>VLOOKUP($A:$A,'[3]данные ру ТС'!$A:$CZ,64,0)</f>
        <v>0</v>
      </c>
      <c r="BB240" s="19">
        <f>VLOOKUP($A:$A,'[3]данные ру ТС'!$A:$CZ,65,0)</f>
        <v>660</v>
      </c>
      <c r="BC240" s="19">
        <f>VLOOKUP($A:$A,'[3]данные ру ТС'!$A:$CZ,78,0)</f>
        <v>0</v>
      </c>
      <c r="BD240" s="19">
        <f>VLOOKUP($A:$A,'[3]данные ру ТС'!$A:$CZ,83,0)</f>
        <v>318</v>
      </c>
      <c r="BE240" s="19">
        <f>VLOOKUP($A:$A,'[3]данные ру ТС'!$A:$CZ,88,0)</f>
        <v>0</v>
      </c>
      <c r="BF240" s="19">
        <f>VLOOKUP($A:$A,'[3]данные ру ТС'!$A:$CZ,89,0)</f>
        <v>318</v>
      </c>
      <c r="BG240" s="19">
        <f>VLOOKUP($A:$A,'[3]данные ру ТС'!$A:$FD,126,0)</f>
        <v>0</v>
      </c>
      <c r="BH240" s="19">
        <f>VLOOKUP($A:$A,'[3]данные ру ТС'!$A:$FD,127,0)</f>
        <v>585</v>
      </c>
      <c r="BI240" s="19">
        <f>VLOOKUP($A:$A,'[3]данные ру ТС'!$A:$FD,128,0)</f>
        <v>0</v>
      </c>
      <c r="BJ240" s="19">
        <f>VLOOKUP($A:$A,'[3]данные ру ТС'!$A:$FD,129,0)</f>
        <v>585</v>
      </c>
      <c r="BK240" s="19">
        <f>VLOOKUP($A:$A,'[3]данные ру ТС'!$A:$FD,142,0)</f>
        <v>0</v>
      </c>
      <c r="BL240" s="19">
        <f>VLOOKUP($A:$A,'[3]данные ру ТС'!$A:$FD,155,0)</f>
        <v>144</v>
      </c>
      <c r="BM240" s="19">
        <f>VLOOKUP($A:$A,'[3]данные ру ТС'!$A:$FW,168,0)</f>
        <v>0</v>
      </c>
      <c r="BN240" s="19">
        <f>Таблица2[[#This Row],[ЛТС 2022 (факт)]]+Таблица2[[#This Row],[ПТС 2022 (факт)]]+Таблица2[[#This Row],[ГТС 2022 (факт)]]</f>
        <v>144</v>
      </c>
      <c r="BO240" s="20">
        <f>VLOOKUP($A:$A,'[3]данные ру ФЛ'!$A:$DL,27,0)</f>
        <v>4793</v>
      </c>
      <c r="BP240" s="20">
        <f>VLOOKUP($A:$A,'[3]данные ру ФЛ'!$A:$DL,40,0)</f>
        <v>3861</v>
      </c>
      <c r="BQ240" s="20">
        <f>VLOOKUP($A:$A,'[3]данные ру ФЛ'!$A:$DL,53,0)</f>
        <v>3483</v>
      </c>
      <c r="BR240" s="20">
        <f>VLOOKUP($A:$A,'[3]данные ру ФЛ'!$A:$DL,74,0)</f>
        <v>1896</v>
      </c>
      <c r="BS240" s="20">
        <f>VLOOKUP($A:$A,'[3]данные ру ФЛ'!$A:$DL,95,0)</f>
        <v>2445</v>
      </c>
      <c r="BT240" s="20">
        <f>VLOOKUP($A:$A,'[3]данные ру ФЛ'!$A:$DL,116,0)</f>
        <v>856</v>
      </c>
      <c r="BU240" s="21">
        <f>VLOOKUP($A:$A,'[3]данные ру Грузы'!$A:$CR,31,0)</f>
        <v>0</v>
      </c>
      <c r="BV240" s="21">
        <f>VLOOKUP($A:$A,'[3]данные ру Грузы'!$A:$CR,44,0)</f>
        <v>0</v>
      </c>
      <c r="BW240" s="21">
        <f>VLOOKUP($A:$A,'[3]данные ру Грузы'!$A:$CR,57,0)</f>
        <v>0</v>
      </c>
      <c r="BX240" s="21">
        <f>VLOOKUP($A:$A,'[3]данные ру Грузы'!$A:$CR,70,0)</f>
        <v>0</v>
      </c>
      <c r="BY240" s="21">
        <f>VLOOKUP($A:$A,'[3]данные ру Грузы'!$A:$CR,83,0)</f>
        <v>0</v>
      </c>
      <c r="BZ240" s="21">
        <f>VLOOKUP($A:$A,'[3]данные ру Грузы'!$A:$CR,96,0)</f>
        <v>0</v>
      </c>
      <c r="CA240" s="22" t="str">
        <f>VLOOKUP(A:A,[2]Данные_УА!$A:$BO,60,0)</f>
        <v>да</v>
      </c>
      <c r="CB240" s="23" t="str">
        <f>VLOOKUP(A:A,[2]Данные_УА!$A:$BO,61,0)</f>
        <v>да</v>
      </c>
      <c r="CC240" s="23" t="str">
        <f>VLOOKUP(A:A,[2]Данные_УА!$A:$BO,62,0)</f>
        <v>да</v>
      </c>
      <c r="CD240" s="23" t="str">
        <f>VLOOKUP(A:A,[2]Данные_УА!$A:$BO,63,0)</f>
        <v>да</v>
      </c>
      <c r="CE240" s="23" t="str">
        <f>VLOOKUP(A:A,[2]Данные_УА!$A:$BO,64,0)</f>
        <v>да</v>
      </c>
      <c r="CF240" s="23" t="str">
        <f>VLOOKUP(A:A,[2]Данные_УА!$A:$BO,65,0)</f>
        <v>нет</v>
      </c>
    </row>
    <row r="241" spans="1:84" s="12" customFormat="1" ht="11.25" x14ac:dyDescent="0.2">
      <c r="A241" s="12" t="s">
        <v>320</v>
      </c>
      <c r="B241" s="12" t="str">
        <f>VLOOKUP(A:A,[1]Перечень_ПП!$A:$X,3,0)</f>
        <v>Хабаровский</v>
      </c>
      <c r="C241" s="13" t="str">
        <f>VLOOKUP(A:A,[1]Перечень_ПП!$A:$X,4,0)</f>
        <v>МПП</v>
      </c>
      <c r="D241" s="13" t="str">
        <f>VLOOKUP(A:A,[1]Перечень_ПП!$A:$X,5,0)</f>
        <v>МПП</v>
      </c>
      <c r="E241" s="12" t="str">
        <f>VLOOKUP(A:A,[1]Перечень_ПП!$A:$X,6,0)</f>
        <v>Охотск</v>
      </c>
      <c r="F241" s="12" t="str">
        <f>VLOOKUP(A:A,[1]Перечень_ПП!$A:$X,23,0)</f>
        <v>установлен</v>
      </c>
      <c r="G241" s="13" t="str">
        <f>VLOOKUP(A:A,[1]Перечень_ПП!$A:$X,21,0)</f>
        <v>да</v>
      </c>
      <c r="H241" s="13" t="s">
        <v>524</v>
      </c>
      <c r="I241" s="14" t="str">
        <f>VLOOKUP(A:A,[1]Перечень_ПП!$A:$X,22,0)</f>
        <v>функционирует</v>
      </c>
      <c r="J241" s="15" t="str">
        <f>VLOOKUP(A:A,[2]Данные_УА!$A:$BF,24,0)</f>
        <v>ежедневно, с 09.00 до 20.00, без выходных (выход комиссии для государственного контроля судна не позднее 17.00); в осенний период с 01 октября и до окончания навигации - 09.00 до 19.00 (выход комиссии для государственного контроля судна  не позднее 16.00)</v>
      </c>
      <c r="K241" s="13" t="str">
        <f>VLOOKUP(A:A,[1]Перечень_ПП!$A:$X,7,0)</f>
        <v>морской</v>
      </c>
      <c r="L241" s="13" t="str">
        <f>VLOOKUP(A:A,[1]Перечень_ПП!$A:$X,8,0)</f>
        <v>не определен</v>
      </c>
      <c r="M241" s="13" t="str">
        <f>VLOOKUP(A:A,[1]Перечень_ПП!$A:$X,9,0)</f>
        <v>грузовой</v>
      </c>
      <c r="N241" s="13" t="str">
        <f>VLOOKUP(A:A,[1]Перечень_ПП!$A:$X,10,0)</f>
        <v>постоянный</v>
      </c>
      <c r="O241" s="13" t="str">
        <f>VLOOKUP(A:A,[1]Перечень_ПП!$A:$X,11,0)</f>
        <v>многосторонний</v>
      </c>
      <c r="P241" s="13" t="str">
        <f>VLOOKUP(A:A,[1]Перечень_ПП!$A:$X,12,0)</f>
        <v>не определен</v>
      </c>
      <c r="Q241" s="13" t="str">
        <f>VLOOKUP(A:A,[1]Перечень_ПП!$A:$X,13,0)</f>
        <v>нет</v>
      </c>
      <c r="R241" s="13" t="str">
        <f>VLOOKUP(A:A,[1]Перечень_ПП!$A:$X,14,0)</f>
        <v>да</v>
      </c>
      <c r="S241" s="13" t="str">
        <f>VLOOKUP(A:A,[1]Перечень_ПП!$A:$X,15,0)</f>
        <v>да</v>
      </c>
      <c r="T241" s="13" t="str">
        <f>VLOOKUP(A:A,[1]Перечень_ПП!$A:$X,16,0)</f>
        <v>не применимо</v>
      </c>
      <c r="U241" s="12" t="str">
        <f>VLOOKUP(A:A,[1]Перечень_ПП!$A:$X,17,0)</f>
        <v>не применимо</v>
      </c>
      <c r="V241" s="13" t="str">
        <f>VLOOKUP(A:A,[1]Перечень_ПП!$A:$X,18,0)</f>
        <v>ДФО</v>
      </c>
      <c r="W241" s="12" t="str">
        <f>VLOOKUP(A:A,[1]Перечень_ПП!$A:$X,19,0)</f>
        <v>Хабаровский край</v>
      </c>
      <c r="X241" s="14" t="str">
        <f>VLOOKUP(A:A,[1]Перечень_ПП!$A:$X,20,0)</f>
        <v>Хабаровский край, Охотское море, акватория морского порта Охотск, рейдовые стоянки: №4, №3</v>
      </c>
      <c r="Y241" s="14">
        <f>VLOOKUP(A:A,[2]ДОРОГИ!$A:$BX,24,0)</f>
        <v>0</v>
      </c>
      <c r="Z241" s="14">
        <f>VLOOKUP(A:A,[2]ДОРОГИ!$A:$BX,25,0)</f>
        <v>0</v>
      </c>
      <c r="AA241" s="16" t="str">
        <f>VLOOKUP($A:$A,'[3]данные ру Грузы'!$A:$CC,10,0)</f>
        <v>Группа В</v>
      </c>
      <c r="AB241" s="16">
        <f>VLOOKUP($A:$A,'[3]данные ру Грузы'!$A:$CC,11,0)</f>
        <v>32</v>
      </c>
      <c r="AC241" s="16" t="str">
        <f>VLOOKUP($A:$A,'[3]данные ру Грузы'!$A:$CC,13,0)</f>
        <v>Морской</v>
      </c>
      <c r="AD241" s="16" t="str">
        <f>VLOOKUP($A:$A,'[3]данные ру Грузы'!$A:$CC,12,0)</f>
        <v>Арктика</v>
      </c>
      <c r="AE241" s="16">
        <f>VLOOKUP(A:A,[2]Данные_УА!$A:$BF,37,0)</f>
        <v>0</v>
      </c>
      <c r="AF241" s="16">
        <f>VLOOKUP(A:A,[2]Данные_УА!$A:$BF,41,0)</f>
        <v>0</v>
      </c>
      <c r="AG241" s="16">
        <f>VLOOKUP(A:A,[2]Данные_УА!$A:$BF,45,0)</f>
        <v>0</v>
      </c>
      <c r="AH241" s="16">
        <f>VLOOKUP(A:A,[2]Данные_УА!$A:$BF,49,0)</f>
        <v>0</v>
      </c>
      <c r="AI241" s="16">
        <f>VLOOKUP(A:A,[2]Данные_УА!$A:$BF,53,0)</f>
        <v>0</v>
      </c>
      <c r="AJ241" s="16">
        <f>VLOOKUP(A:A,[2]Данные_УА!$A:$BF,57,0)</f>
        <v>950</v>
      </c>
      <c r="AK241" s="17">
        <f>VLOOKUP(A:A,[2]Данные_УА!$A:$BF,38,0)</f>
        <v>0</v>
      </c>
      <c r="AL241" s="17">
        <f>VLOOKUP(A:A,[2]Данные_УА!$A:$BF,42,0)</f>
        <v>0</v>
      </c>
      <c r="AM241" s="17">
        <f>VLOOKUP(A:A,[2]Данные_УА!$A:$BF,46,0)</f>
        <v>0</v>
      </c>
      <c r="AN241" s="17">
        <f>VLOOKUP(A:A,[2]Данные_УА!$A:$BF,50,0)</f>
        <v>0</v>
      </c>
      <c r="AO241" s="17">
        <f>VLOOKUP(A:A,[2]Данные_УА!$A:$BF,54,0)</f>
        <v>0</v>
      </c>
      <c r="AP241" s="18">
        <f>VLOOKUP(A:A,[2]Данные_УА!$A:$BF,58,0)</f>
        <v>346750</v>
      </c>
      <c r="AQ241" s="19">
        <f>VLOOKUP($A:$A,'[3]данные ру ТС'!$A:$CZ,22,0)</f>
        <v>10</v>
      </c>
      <c r="AR241" s="19">
        <f>VLOOKUP($A:$A,'[3]данные ру ТС'!$A:$CZ,27,0)</f>
        <v>0</v>
      </c>
      <c r="AS241" s="19">
        <f>VLOOKUP($A:$A,'[3]данные ру ТС'!$A:$CZ,32,0)</f>
        <v>0</v>
      </c>
      <c r="AT241" s="19">
        <f>VLOOKUP($A:$A,'[3]данные ру ТС'!$A:$CZ,33,0)</f>
        <v>10</v>
      </c>
      <c r="AU241" s="19">
        <f>VLOOKUP($A:$A,'[3]данные ру ТС'!$A:$CZ,38,0)</f>
        <v>13</v>
      </c>
      <c r="AV241" s="19">
        <f>VLOOKUP($A:$A,'[3]данные ру ТС'!$A:$CZ,43,0)</f>
        <v>0</v>
      </c>
      <c r="AW241" s="19">
        <f>VLOOKUP($A:$A,'[3]данные ру ТС'!$A:$CZ,48,0)</f>
        <v>0</v>
      </c>
      <c r="AX241" s="19">
        <f>VLOOKUP($A:$A,'[3]данные ру ТС'!$A:$CZ,49,0)</f>
        <v>13</v>
      </c>
      <c r="AY241" s="19">
        <f>VLOOKUP($A:$A,'[3]данные ру ТС'!$A:$CZ,54,0)</f>
        <v>13</v>
      </c>
      <c r="AZ241" s="19">
        <f>VLOOKUP($A:$A,'[3]данные ру ТС'!$A:$CZ,59,0)</f>
        <v>0</v>
      </c>
      <c r="BA241" s="19">
        <f>VLOOKUP($A:$A,'[3]данные ру ТС'!$A:$CZ,64,0)</f>
        <v>0</v>
      </c>
      <c r="BB241" s="19">
        <f>VLOOKUP($A:$A,'[3]данные ру ТС'!$A:$CZ,65,0)</f>
        <v>13</v>
      </c>
      <c r="BC241" s="19">
        <f>VLOOKUP($A:$A,'[3]данные ру ТС'!$A:$CZ,78,0)</f>
        <v>3</v>
      </c>
      <c r="BD241" s="19">
        <f>VLOOKUP($A:$A,'[3]данные ру ТС'!$A:$CZ,83,0)</f>
        <v>0</v>
      </c>
      <c r="BE241" s="19">
        <f>VLOOKUP($A:$A,'[3]данные ру ТС'!$A:$CZ,88,0)</f>
        <v>0</v>
      </c>
      <c r="BF241" s="19">
        <f>VLOOKUP($A:$A,'[3]данные ру ТС'!$A:$CZ,89,0)</f>
        <v>3</v>
      </c>
      <c r="BG241" s="19">
        <f>VLOOKUP($A:$A,'[3]данные ру ТС'!$A:$FD,126,0)</f>
        <v>6</v>
      </c>
      <c r="BH241" s="19">
        <f>VLOOKUP($A:$A,'[3]данные ру ТС'!$A:$FD,127,0)</f>
        <v>0</v>
      </c>
      <c r="BI241" s="19">
        <f>VLOOKUP($A:$A,'[3]данные ру ТС'!$A:$FD,128,0)</f>
        <v>0</v>
      </c>
      <c r="BJ241" s="19">
        <f>VLOOKUP($A:$A,'[3]данные ру ТС'!$A:$FD,129,0)</f>
        <v>6</v>
      </c>
      <c r="BK241" s="19">
        <f>VLOOKUP($A:$A,'[3]данные ру ТС'!$A:$FD,142,0)</f>
        <v>9</v>
      </c>
      <c r="BL241" s="19">
        <f>VLOOKUP($A:$A,'[3]данные ру ТС'!$A:$FD,155,0)</f>
        <v>0</v>
      </c>
      <c r="BM241" s="19">
        <f>VLOOKUP($A:$A,'[3]данные ру ТС'!$A:$FW,168,0)</f>
        <v>0</v>
      </c>
      <c r="BN241" s="19">
        <f>Таблица2[[#This Row],[ЛТС 2022 (факт)]]+Таблица2[[#This Row],[ПТС 2022 (факт)]]+Таблица2[[#This Row],[ГТС 2022 (факт)]]</f>
        <v>9</v>
      </c>
      <c r="BO241" s="20">
        <f>VLOOKUP($A:$A,'[3]данные ру ФЛ'!$A:$DL,27,0)</f>
        <v>208</v>
      </c>
      <c r="BP241" s="20">
        <f>VLOOKUP($A:$A,'[3]данные ру ФЛ'!$A:$DL,40,0)</f>
        <v>269</v>
      </c>
      <c r="BQ241" s="20">
        <f>VLOOKUP($A:$A,'[3]данные ру ФЛ'!$A:$DL,53,0)</f>
        <v>265</v>
      </c>
      <c r="BR241" s="20">
        <f>VLOOKUP($A:$A,'[3]данные ру ФЛ'!$A:$DL,74,0)</f>
        <v>51</v>
      </c>
      <c r="BS241" s="20">
        <f>VLOOKUP($A:$A,'[3]данные ру ФЛ'!$A:$DL,95,0)</f>
        <v>82</v>
      </c>
      <c r="BT241" s="20">
        <f>VLOOKUP($A:$A,'[3]данные ру ФЛ'!$A:$DL,116,0)</f>
        <v>124</v>
      </c>
      <c r="BU241" s="21">
        <f>VLOOKUP($A:$A,'[3]данные ру Грузы'!$A:$CR,31,0)</f>
        <v>4766</v>
      </c>
      <c r="BV241" s="21">
        <f>VLOOKUP($A:$A,'[3]данные ру Грузы'!$A:$CR,44,0)</f>
        <v>73168.55</v>
      </c>
      <c r="BW241" s="21">
        <f>VLOOKUP($A:$A,'[3]данные ру Грузы'!$A:$CR,57,0)</f>
        <v>7676</v>
      </c>
      <c r="BX241" s="21">
        <f>VLOOKUP($A:$A,'[3]данные ру Грузы'!$A:$CR,70,0)</f>
        <v>2620.37</v>
      </c>
      <c r="BY241" s="21">
        <f>VLOOKUP($A:$A,'[3]данные ру Грузы'!$A:$CR,83,0)</f>
        <v>72.040000000000006</v>
      </c>
      <c r="BZ241" s="21">
        <f>VLOOKUP($A:$A,'[3]данные ру Грузы'!$A:$CR,96,0)</f>
        <v>4534.22</v>
      </c>
      <c r="CA241" s="22" t="str">
        <f>VLOOKUP(A:A,[2]Данные_УА!$A:$BO,60,0)</f>
        <v>да</v>
      </c>
      <c r="CB241" s="23" t="str">
        <f>VLOOKUP(A:A,[2]Данные_УА!$A:$BO,61,0)</f>
        <v>да</v>
      </c>
      <c r="CC241" s="23" t="str">
        <f>VLOOKUP(A:A,[2]Данные_УА!$A:$BO,62,0)</f>
        <v>да</v>
      </c>
      <c r="CD241" s="23" t="str">
        <f>VLOOKUP(A:A,[2]Данные_УА!$A:$BO,63,0)</f>
        <v>да</v>
      </c>
      <c r="CE241" s="23" t="str">
        <f>VLOOKUP(A:A,[2]Данные_УА!$A:$BO,64,0)</f>
        <v>нет</v>
      </c>
      <c r="CF241" s="23" t="str">
        <f>VLOOKUP(A:A,[2]Данные_УА!$A:$BO,65,0)</f>
        <v>нет</v>
      </c>
    </row>
    <row r="242" spans="1:84" s="12" customFormat="1" ht="11.25" x14ac:dyDescent="0.2">
      <c r="A242" s="12" t="s">
        <v>166</v>
      </c>
      <c r="B242" s="12" t="str">
        <f>VLOOKUP(A:A,[1]Перечень_ПП!$A:$X,3,0)</f>
        <v>Новосибирский</v>
      </c>
      <c r="C242" s="13" t="str">
        <f>VLOOKUP(A:A,[1]Перечень_ПП!$A:$X,4,0)</f>
        <v>АПП</v>
      </c>
      <c r="D242" s="13" t="str">
        <f>VLOOKUP(A:A,[1]Перечень_ПП!$A:$X,5,0)</f>
        <v>МАПП</v>
      </c>
      <c r="E242" s="12" t="str">
        <f>VLOOKUP(A:A,[1]Перечень_ПП!$A:$X,6,0)</f>
        <v>Павловка</v>
      </c>
      <c r="F242" s="12" t="str">
        <f>VLOOKUP(A:A,[1]Перечень_ПП!$A:$X,23,0)</f>
        <v>установлен</v>
      </c>
      <c r="G242" s="13" t="str">
        <f>VLOOKUP(A:A,[1]Перечень_ПП!$A:$X,21,0)</f>
        <v>да</v>
      </c>
      <c r="H242" s="13" t="s">
        <v>523</v>
      </c>
      <c r="I242" s="14" t="str">
        <f>VLOOKUP(A:A,[1]Перечень_ПП!$A:$X,22,0)</f>
        <v>функционирует</v>
      </c>
      <c r="J242" s="15" t="str">
        <f>VLOOKUP(A:A,[2]Данные_УА!$A:$BF,24,0)</f>
        <v>круглосуточно</v>
      </c>
      <c r="K242" s="13" t="str">
        <f>VLOOKUP(A:A,[1]Перечень_ПП!$A:$X,7,0)</f>
        <v>автомобильный</v>
      </c>
      <c r="L242" s="13" t="str">
        <f>VLOOKUP(A:A,[1]Перечень_ПП!$A:$X,8,0)</f>
        <v>не определен</v>
      </c>
      <c r="M242" s="13" t="str">
        <f>VLOOKUP(A:A,[1]Перечень_ПП!$A:$X,9,0)</f>
        <v>грузо-пассажирский</v>
      </c>
      <c r="N242" s="13" t="str">
        <f>VLOOKUP(A:A,[1]Перечень_ПП!$A:$X,10,0)</f>
        <v>постоянный</v>
      </c>
      <c r="O242" s="13" t="str">
        <f>VLOOKUP(A:A,[1]Перечень_ПП!$A:$X,11,0)</f>
        <v>многосторонний</v>
      </c>
      <c r="P242" s="13" t="str">
        <f>VLOOKUP(A:A,[1]Перечень_ПП!$A:$X,12,0)</f>
        <v>не определен</v>
      </c>
      <c r="Q242" s="13" t="str">
        <f>VLOOKUP(A:A,[1]Перечень_ПП!$A:$X,13,0)</f>
        <v>нет</v>
      </c>
      <c r="R242" s="13" t="str">
        <f>VLOOKUP(A:A,[1]Перечень_ПП!$A:$X,14,0)</f>
        <v>нет</v>
      </c>
      <c r="S242" s="13" t="str">
        <f>VLOOKUP(A:A,[1]Перечень_ПП!$A:$X,15,0)</f>
        <v>нет</v>
      </c>
      <c r="T242" s="13" t="str">
        <f>VLOOKUP(A:A,[1]Перечень_ПП!$A:$X,16,0)</f>
        <v>Республика Казахстан</v>
      </c>
      <c r="U242" s="12" t="str">
        <f>VLOOKUP(A:A,[1]Перечень_ПП!$A:$X,17,0)</f>
        <v>Косак</v>
      </c>
      <c r="V242" s="13" t="str">
        <f>VLOOKUP(A:A,[1]Перечень_ПП!$A:$X,18,0)</f>
        <v>СФО</v>
      </c>
      <c r="W242" s="12" t="str">
        <f>VLOOKUP(A:A,[1]Перечень_ПП!$A:$X,19,0)</f>
        <v>Новосибирская область</v>
      </c>
      <c r="X242" s="14" t="str">
        <f>VLOOKUP(A:A,[1]Перечень_ПП!$A:$X,20,0)</f>
        <v>Новосибирская область, Карасукский район, в 4,5 км от с. Павловка на трассе Новосибирск-Карасук-Павлодар</v>
      </c>
      <c r="Y242" s="14" t="str">
        <f>VLOOKUP(A:A,[2]ДОРОГИ!$A:$BX,24,0)</f>
        <v>региональная</v>
      </c>
      <c r="Z242" s="14" t="str">
        <f>VLOOKUP(A:A,[2]ДОРОГИ!$A:$BX,25,0)</f>
        <v>К-17р Новосибирск - Кочки - Павлодар (в пределах РФ)</v>
      </c>
      <c r="AA242" s="16" t="str">
        <f>VLOOKUP($A:$A,'[3]данные ру Грузы'!$A:$CC,10,0)</f>
        <v>Группа В</v>
      </c>
      <c r="AB242" s="16">
        <f>VLOOKUP($A:$A,'[3]данные ру Грузы'!$A:$CC,11,0)</f>
        <v>172</v>
      </c>
      <c r="AC242" s="16" t="str">
        <f>VLOOKUP($A:$A,'[3]данные ру Грузы'!$A:$CC,13,0)</f>
        <v>Не является признаком отнесения к МТК</v>
      </c>
      <c r="AD242" s="16" t="str">
        <f>VLOOKUP($A:$A,'[3]данные ру Грузы'!$A:$CC,12,0)</f>
        <v>Не является признаком отнесения к МТК</v>
      </c>
      <c r="AE242" s="16">
        <f>VLOOKUP(A:A,[2]Данные_УА!$A:$BF,37,0)</f>
        <v>0</v>
      </c>
      <c r="AF242" s="16">
        <f>VLOOKUP(A:A,[2]Данные_УА!$A:$BF,41,0)</f>
        <v>0</v>
      </c>
      <c r="AG242" s="16">
        <f>VLOOKUP(A:A,[2]Данные_УА!$A:$BF,45,0)</f>
        <v>0</v>
      </c>
      <c r="AH242" s="16">
        <f>VLOOKUP(A:A,[2]Данные_УА!$A:$BF,49,0)</f>
        <v>0</v>
      </c>
      <c r="AI242" s="16">
        <f>VLOOKUP(A:A,[2]Данные_УА!$A:$BF,53,0)</f>
        <v>0</v>
      </c>
      <c r="AJ242" s="16">
        <f>VLOOKUP(A:A,[2]Данные_УА!$A:$BF,57,0)</f>
        <v>0</v>
      </c>
      <c r="AK242" s="17">
        <f>VLOOKUP(A:A,[2]Данные_УА!$A:$BF,38,0)</f>
        <v>0</v>
      </c>
      <c r="AL242" s="17">
        <f>VLOOKUP(A:A,[2]Данные_УА!$A:$BF,42,0)</f>
        <v>0</v>
      </c>
      <c r="AM242" s="17">
        <f>VLOOKUP(A:A,[2]Данные_УА!$A:$BF,46,0)</f>
        <v>0</v>
      </c>
      <c r="AN242" s="17">
        <f>VLOOKUP(A:A,[2]Данные_УА!$A:$BF,50,0)</f>
        <v>0</v>
      </c>
      <c r="AO242" s="17">
        <f>VLOOKUP(A:A,[2]Данные_УА!$A:$BF,54,0)</f>
        <v>0</v>
      </c>
      <c r="AP242" s="18">
        <f>VLOOKUP(A:A,[2]Данные_УА!$A:$BF,58,0)</f>
        <v>0</v>
      </c>
      <c r="AQ242" s="19">
        <f>VLOOKUP($A:$A,'[3]данные ру ТС'!$A:$CZ,22,0)</f>
        <v>53834</v>
      </c>
      <c r="AR242" s="19">
        <f>VLOOKUP($A:$A,'[3]данные ру ТС'!$A:$CZ,27,0)</f>
        <v>7234</v>
      </c>
      <c r="AS242" s="19">
        <f>VLOOKUP($A:$A,'[3]данные ру ТС'!$A:$CZ,32,0)</f>
        <v>89984</v>
      </c>
      <c r="AT242" s="19">
        <f>VLOOKUP($A:$A,'[3]данные ру ТС'!$A:$CZ,33,0)</f>
        <v>151052</v>
      </c>
      <c r="AU242" s="19">
        <f>VLOOKUP($A:$A,'[3]данные ру ТС'!$A:$CZ,38,0)</f>
        <v>56372</v>
      </c>
      <c r="AV242" s="19">
        <f>VLOOKUP($A:$A,'[3]данные ру ТС'!$A:$CZ,43,0)</f>
        <v>7132</v>
      </c>
      <c r="AW242" s="19">
        <f>VLOOKUP($A:$A,'[3]данные ру ТС'!$A:$CZ,48,0)</f>
        <v>93782</v>
      </c>
      <c r="AX242" s="19">
        <f>VLOOKUP($A:$A,'[3]данные ру ТС'!$A:$CZ,49,0)</f>
        <v>157286</v>
      </c>
      <c r="AY242" s="19">
        <f>VLOOKUP($A:$A,'[3]данные ру ТС'!$A:$CZ,54,0)</f>
        <v>57503</v>
      </c>
      <c r="AZ242" s="19">
        <f>VLOOKUP($A:$A,'[3]данные ру ТС'!$A:$CZ,59,0)</f>
        <v>6753</v>
      </c>
      <c r="BA242" s="19">
        <f>VLOOKUP($A:$A,'[3]данные ру ТС'!$A:$CZ,64,0)</f>
        <v>102126</v>
      </c>
      <c r="BB242" s="19">
        <f>VLOOKUP($A:$A,'[3]данные ру ТС'!$A:$CZ,65,0)</f>
        <v>166382</v>
      </c>
      <c r="BC242" s="19">
        <f>VLOOKUP($A:$A,'[3]данные ру ТС'!$A:$CZ,78,0)</f>
        <v>51839</v>
      </c>
      <c r="BD242" s="19">
        <f>VLOOKUP($A:$A,'[3]данные ру ТС'!$A:$CZ,83,0)</f>
        <v>1150</v>
      </c>
      <c r="BE242" s="19">
        <f>VLOOKUP($A:$A,'[3]данные ру ТС'!$A:$CZ,88,0)</f>
        <v>22116</v>
      </c>
      <c r="BF242" s="19">
        <f>VLOOKUP($A:$A,'[3]данные ру ТС'!$A:$CZ,89,0)</f>
        <v>75105</v>
      </c>
      <c r="BG242" s="19">
        <f>VLOOKUP($A:$A,'[3]данные ру ТС'!$A:$FD,126,0)</f>
        <v>67301</v>
      </c>
      <c r="BH242" s="19">
        <f>VLOOKUP($A:$A,'[3]данные ру ТС'!$A:$FD,127,0)</f>
        <v>10</v>
      </c>
      <c r="BI242" s="19">
        <f>VLOOKUP($A:$A,'[3]данные ру ТС'!$A:$FD,128,0)</f>
        <v>22703</v>
      </c>
      <c r="BJ242" s="19">
        <f>VLOOKUP($A:$A,'[3]данные ру ТС'!$A:$FD,129,0)</f>
        <v>90014</v>
      </c>
      <c r="BK242" s="19">
        <f>VLOOKUP($A:$A,'[3]данные ру ТС'!$A:$FD,142,0)</f>
        <v>83757</v>
      </c>
      <c r="BL242" s="19">
        <f>VLOOKUP($A:$A,'[3]данные ру ТС'!$A:$FD,155,0)</f>
        <v>2420</v>
      </c>
      <c r="BM242" s="19">
        <f>VLOOKUP($A:$A,'[3]данные ру ТС'!$A:$FW,168,0)</f>
        <v>77233</v>
      </c>
      <c r="BN242" s="19">
        <f>Таблица2[[#This Row],[ЛТС 2022 (факт)]]+Таблица2[[#This Row],[ПТС 2022 (факт)]]+Таблица2[[#This Row],[ГТС 2022 (факт)]]</f>
        <v>163410</v>
      </c>
      <c r="BO242" s="20">
        <f>VLOOKUP($A:$A,'[3]данные ру ФЛ'!$A:$DL,27,0)</f>
        <v>504182</v>
      </c>
      <c r="BP242" s="20">
        <f>VLOOKUP($A:$A,'[3]данные ру ФЛ'!$A:$DL,40,0)</f>
        <v>548038</v>
      </c>
      <c r="BQ242" s="20">
        <f>VLOOKUP($A:$A,'[3]данные ру ФЛ'!$A:$DL,53,0)</f>
        <v>600882</v>
      </c>
      <c r="BR242" s="20">
        <f>VLOOKUP($A:$A,'[3]данные ру ФЛ'!$A:$DL,74,0)</f>
        <v>173997</v>
      </c>
      <c r="BS242" s="20">
        <f>VLOOKUP($A:$A,'[3]данные ру ФЛ'!$A:$DL,95,0)</f>
        <v>178534</v>
      </c>
      <c r="BT242" s="20">
        <f>VLOOKUP($A:$A,'[3]данные ру ФЛ'!$A:$DL,116,0)</f>
        <v>422680</v>
      </c>
      <c r="BU242" s="21">
        <f>VLOOKUP($A:$A,'[3]данные ру Грузы'!$A:$CR,31,0)</f>
        <v>0</v>
      </c>
      <c r="BV242" s="21">
        <f>VLOOKUP($A:$A,'[3]данные ру Грузы'!$A:$CR,44,0)</f>
        <v>0</v>
      </c>
      <c r="BW242" s="21">
        <f>VLOOKUP($A:$A,'[3]данные ру Грузы'!$A:$CR,57,0)</f>
        <v>0</v>
      </c>
      <c r="BX242" s="21">
        <f>VLOOKUP($A:$A,'[3]данные ру Грузы'!$A:$CR,70,0)</f>
        <v>0</v>
      </c>
      <c r="BY242" s="21">
        <f>VLOOKUP($A:$A,'[3]данные ру Грузы'!$A:$CR,83,0)</f>
        <v>0</v>
      </c>
      <c r="BZ242" s="21">
        <f>VLOOKUP($A:$A,'[3]данные ру Грузы'!$A:$CR,96,0)</f>
        <v>0</v>
      </c>
      <c r="CA242" s="22" t="str">
        <f>VLOOKUP(A:A,[2]Данные_УА!$A:$BO,60,0)</f>
        <v>да</v>
      </c>
      <c r="CB242" s="23" t="str">
        <f>VLOOKUP(A:A,[2]Данные_УА!$A:$BO,61,0)</f>
        <v>нет</v>
      </c>
      <c r="CC242" s="23" t="str">
        <f>VLOOKUP(A:A,[2]Данные_УА!$A:$BO,62,0)</f>
        <v>нет</v>
      </c>
      <c r="CD242" s="23" t="str">
        <f>VLOOKUP(A:A,[2]Данные_УА!$A:$BO,63,0)</f>
        <v>нет</v>
      </c>
      <c r="CE242" s="23" t="str">
        <f>VLOOKUP(A:A,[2]Данные_УА!$A:$BO,64,0)</f>
        <v>нет</v>
      </c>
      <c r="CF242" s="23" t="str">
        <f>VLOOKUP(A:A,[2]Данные_УА!$A:$BO,65,0)</f>
        <v>нет</v>
      </c>
    </row>
    <row r="243" spans="1:84" s="12" customFormat="1" ht="11.25" x14ac:dyDescent="0.2">
      <c r="A243" s="12" t="s">
        <v>165</v>
      </c>
      <c r="B243" s="12" t="str">
        <f>VLOOKUP(A:A,[1]Перечень_ПП!$A:$X,3,0)</f>
        <v>Новосибирский</v>
      </c>
      <c r="C243" s="13" t="str">
        <f>VLOOKUP(A:A,[1]Перечень_ПП!$A:$X,4,0)</f>
        <v>АПП</v>
      </c>
      <c r="D243" s="13" t="str">
        <f>VLOOKUP(A:A,[1]Перечень_ПП!$A:$X,5,0)</f>
        <v>ДАПП</v>
      </c>
      <c r="E243" s="12" t="str">
        <f>VLOOKUP(A:A,[1]Перечень_ПП!$A:$X,6,0)</f>
        <v>Павловка (Славгород)</v>
      </c>
      <c r="F243" s="12" t="str">
        <f>VLOOKUP(A:A,[1]Перечень_ПП!$A:$X,23,0)</f>
        <v>установлен</v>
      </c>
      <c r="G243" s="13" t="str">
        <f>VLOOKUP(A:A,[1]Перечень_ПП!$A:$X,21,0)</f>
        <v>да</v>
      </c>
      <c r="H243" s="13" t="s">
        <v>524</v>
      </c>
      <c r="I243" s="14" t="str">
        <f>VLOOKUP(A:A,[1]Перечень_ПП!$A:$X,22,0)</f>
        <v>функционирует</v>
      </c>
      <c r="J243" s="15" t="str">
        <f>VLOOKUP(A:A,[2]Данные_УА!$A:$BF,24,0)</f>
        <v>с 09.00 до 21.00</v>
      </c>
      <c r="K243" s="13" t="str">
        <f>VLOOKUP(A:A,[1]Перечень_ПП!$A:$X,7,0)</f>
        <v>автомобильный</v>
      </c>
      <c r="L243" s="13" t="str">
        <f>VLOOKUP(A:A,[1]Перечень_ПП!$A:$X,8,0)</f>
        <v>не определен</v>
      </c>
      <c r="M243" s="13" t="str">
        <f>VLOOKUP(A:A,[1]Перечень_ПП!$A:$X,9,0)</f>
        <v>грузо-пассажирский</v>
      </c>
      <c r="N243" s="13" t="str">
        <f>VLOOKUP(A:A,[1]Перечень_ПП!$A:$X,10,0)</f>
        <v>постоянный</v>
      </c>
      <c r="O243" s="13" t="str">
        <f>VLOOKUP(A:A,[1]Перечень_ПП!$A:$X,11,0)</f>
        <v>двусторонний</v>
      </c>
      <c r="P243" s="13" t="str">
        <f>VLOOKUP(A:A,[1]Перечень_ПП!$A:$X,12,0)</f>
        <v>не определен</v>
      </c>
      <c r="Q243" s="13" t="str">
        <f>VLOOKUP(A:A,[1]Перечень_ПП!$A:$X,13,0)</f>
        <v>нет</v>
      </c>
      <c r="R243" s="13" t="str">
        <f>VLOOKUP(A:A,[1]Перечень_ПП!$A:$X,14,0)</f>
        <v>нет</v>
      </c>
      <c r="S243" s="13" t="str">
        <f>VLOOKUP(A:A,[1]Перечень_ПП!$A:$X,15,0)</f>
        <v>нет</v>
      </c>
      <c r="T243" s="13" t="str">
        <f>VLOOKUP(A:A,[1]Перечень_ПП!$A:$X,16,0)</f>
        <v>Республика Казахстан</v>
      </c>
      <c r="U243" s="12" t="str">
        <f>VLOOKUP(A:A,[1]Перечень_ПП!$A:$X,17,0)</f>
        <v>Найза</v>
      </c>
      <c r="V243" s="13" t="str">
        <f>VLOOKUP(A:A,[1]Перечень_ПП!$A:$X,18,0)</f>
        <v>СФО</v>
      </c>
      <c r="W243" s="12" t="str">
        <f>VLOOKUP(A:A,[1]Перечень_ПП!$A:$X,19,0)</f>
        <v>Алтайский край</v>
      </c>
      <c r="X243" s="14" t="str">
        <f>VLOOKUP(A:A,[1]Перечень_ПП!$A:$X,20,0)</f>
        <v>Алтайский край, Славгородский район, автодорога "Славгород - Покровка-граница Республики Казахстан", 30 км</v>
      </c>
      <c r="Y243" s="14" t="str">
        <f>VLOOKUP(A:A,[2]ДОРОГИ!$A:$BX,24,0)</f>
        <v>региональная</v>
      </c>
      <c r="Z243" s="14" t="str">
        <f>VLOOKUP(A:A,[2]ДОРОГИ!$A:$BX,25,0)</f>
        <v>К-08</v>
      </c>
      <c r="AA243" s="16" t="str">
        <f>VLOOKUP($A:$A,'[3]данные ру Грузы'!$A:$CC,10,0)</f>
        <v>Группа С</v>
      </c>
      <c r="AB243" s="16">
        <f>VLOOKUP($A:$A,'[3]данные ру Грузы'!$A:$CC,11,0)</f>
        <v>220</v>
      </c>
      <c r="AC243" s="16" t="str">
        <f>VLOOKUP($A:$A,'[3]данные ру Грузы'!$A:$CC,13,0)</f>
        <v>Не является признаком отнесения к МТК</v>
      </c>
      <c r="AD243" s="16" t="str">
        <f>VLOOKUP($A:$A,'[3]данные ру Грузы'!$A:$CC,12,0)</f>
        <v>Не является признаком отнесения к МТК</v>
      </c>
      <c r="AE243" s="16">
        <f>VLOOKUP(A:A,[2]Данные_УА!$A:$BF,37,0)</f>
        <v>0</v>
      </c>
      <c r="AF243" s="16">
        <f>VLOOKUP(A:A,[2]Данные_УА!$A:$BF,41,0)</f>
        <v>0</v>
      </c>
      <c r="AG243" s="16">
        <f>VLOOKUP(A:A,[2]Данные_УА!$A:$BF,45,0)</f>
        <v>0</v>
      </c>
      <c r="AH243" s="16">
        <f>VLOOKUP(A:A,[2]Данные_УА!$A:$BF,49,0)</f>
        <v>0</v>
      </c>
      <c r="AI243" s="16">
        <f>VLOOKUP(A:A,[2]Данные_УА!$A:$BF,53,0)</f>
        <v>480</v>
      </c>
      <c r="AJ243" s="16">
        <f>VLOOKUP(A:A,[2]Данные_УА!$A:$BF,57,0)</f>
        <v>0</v>
      </c>
      <c r="AK243" s="17">
        <f>VLOOKUP(A:A,[2]Данные_УА!$A:$BF,38,0)</f>
        <v>0</v>
      </c>
      <c r="AL243" s="17">
        <f>VLOOKUP(A:A,[2]Данные_УА!$A:$BF,42,0)</f>
        <v>0</v>
      </c>
      <c r="AM243" s="17">
        <f>VLOOKUP(A:A,[2]Данные_УА!$A:$BF,46,0)</f>
        <v>0</v>
      </c>
      <c r="AN243" s="17">
        <f>VLOOKUP(A:A,[2]Данные_УА!$A:$BF,50,0)</f>
        <v>0</v>
      </c>
      <c r="AO243" s="17">
        <f>VLOOKUP(A:A,[2]Данные_УА!$A:$BF,54,0)</f>
        <v>175200</v>
      </c>
      <c r="AP243" s="18">
        <f>VLOOKUP(A:A,[2]Данные_УА!$A:$BF,58,0)</f>
        <v>0</v>
      </c>
      <c r="AQ243" s="19">
        <f>VLOOKUP($A:$A,'[3]данные ру ТС'!$A:$CZ,22,0)</f>
        <v>11400</v>
      </c>
      <c r="AR243" s="19">
        <f>VLOOKUP($A:$A,'[3]данные ру ТС'!$A:$CZ,27,0)</f>
        <v>858</v>
      </c>
      <c r="AS243" s="19">
        <f>VLOOKUP($A:$A,'[3]данные ру ТС'!$A:$CZ,32,0)</f>
        <v>19946</v>
      </c>
      <c r="AT243" s="19">
        <f>VLOOKUP($A:$A,'[3]данные ру ТС'!$A:$CZ,33,0)</f>
        <v>32204</v>
      </c>
      <c r="AU243" s="19">
        <f>VLOOKUP($A:$A,'[3]данные ру ТС'!$A:$CZ,38,0)</f>
        <v>13554</v>
      </c>
      <c r="AV243" s="19">
        <f>VLOOKUP($A:$A,'[3]данные ру ТС'!$A:$CZ,43,0)</f>
        <v>676</v>
      </c>
      <c r="AW243" s="19">
        <f>VLOOKUP($A:$A,'[3]данные ру ТС'!$A:$CZ,48,0)</f>
        <v>21094</v>
      </c>
      <c r="AX243" s="19">
        <f>VLOOKUP($A:$A,'[3]данные ру ТС'!$A:$CZ,49,0)</f>
        <v>35324</v>
      </c>
      <c r="AY243" s="19">
        <f>VLOOKUP($A:$A,'[3]данные ру ТС'!$A:$CZ,54,0)</f>
        <v>12973</v>
      </c>
      <c r="AZ243" s="19">
        <f>VLOOKUP($A:$A,'[3]данные ру ТС'!$A:$CZ,59,0)</f>
        <v>553</v>
      </c>
      <c r="BA243" s="19">
        <f>VLOOKUP($A:$A,'[3]данные ру ТС'!$A:$CZ,64,0)</f>
        <v>23448</v>
      </c>
      <c r="BB243" s="19">
        <f>VLOOKUP($A:$A,'[3]данные ру ТС'!$A:$CZ,65,0)</f>
        <v>36974</v>
      </c>
      <c r="BC243" s="19">
        <f>VLOOKUP($A:$A,'[3]данные ру ТС'!$A:$CZ,78,0)</f>
        <v>1545</v>
      </c>
      <c r="BD243" s="19">
        <f>VLOOKUP($A:$A,'[3]данные ру ТС'!$A:$CZ,83,0)</f>
        <v>19</v>
      </c>
      <c r="BE243" s="19">
        <f>VLOOKUP($A:$A,'[3]данные ру ТС'!$A:$CZ,88,0)</f>
        <v>2470</v>
      </c>
      <c r="BF243" s="19">
        <f>VLOOKUP($A:$A,'[3]данные ру ТС'!$A:$CZ,89,0)</f>
        <v>4034</v>
      </c>
      <c r="BG243" s="19">
        <f>VLOOKUP($A:$A,'[3]данные ру ТС'!$A:$FD,126,0)</f>
        <v>0</v>
      </c>
      <c r="BH243" s="19">
        <f>VLOOKUP($A:$A,'[3]данные ру ТС'!$A:$FD,127,0)</f>
        <v>0</v>
      </c>
      <c r="BI243" s="19">
        <f>VLOOKUP($A:$A,'[3]данные ру ТС'!$A:$FD,128,0)</f>
        <v>0</v>
      </c>
      <c r="BJ243" s="19">
        <f>VLOOKUP($A:$A,'[3]данные ру ТС'!$A:$FD,129,0)</f>
        <v>0</v>
      </c>
      <c r="BK243" s="19">
        <f>VLOOKUP($A:$A,'[3]данные ру ТС'!$A:$FD,142,0)</f>
        <v>5562</v>
      </c>
      <c r="BL243" s="19">
        <f>VLOOKUP($A:$A,'[3]данные ру ТС'!$A:$FD,155,0)</f>
        <v>26</v>
      </c>
      <c r="BM243" s="19">
        <f>VLOOKUP($A:$A,'[3]данные ру ТС'!$A:$FW,168,0)</f>
        <v>13250</v>
      </c>
      <c r="BN243" s="19">
        <f>Таблица2[[#This Row],[ЛТС 2022 (факт)]]+Таблица2[[#This Row],[ПТС 2022 (факт)]]+Таблица2[[#This Row],[ГТС 2022 (факт)]]</f>
        <v>18838</v>
      </c>
      <c r="BO243" s="20">
        <f>VLOOKUP($A:$A,'[3]данные ру ФЛ'!$A:$DL,27,0)</f>
        <v>80039</v>
      </c>
      <c r="BP243" s="20">
        <f>VLOOKUP($A:$A,'[3]данные ру ФЛ'!$A:$DL,40,0)</f>
        <v>78132</v>
      </c>
      <c r="BQ243" s="20">
        <f>VLOOKUP($A:$A,'[3]данные ру ФЛ'!$A:$DL,53,0)</f>
        <v>79533</v>
      </c>
      <c r="BR243" s="20">
        <f>VLOOKUP($A:$A,'[3]данные ру ФЛ'!$A:$DL,74,0)</f>
        <v>7651</v>
      </c>
      <c r="BS243" s="20">
        <f>VLOOKUP($A:$A,'[3]данные ру ФЛ'!$A:$DL,95,0)</f>
        <v>0</v>
      </c>
      <c r="BT243" s="20">
        <f>VLOOKUP($A:$A,'[3]данные ру ФЛ'!$A:$DL,116,0)</f>
        <v>41918</v>
      </c>
      <c r="BU243" s="21">
        <f>VLOOKUP($A:$A,'[3]данные ру Грузы'!$A:$CR,31,0)</f>
        <v>0</v>
      </c>
      <c r="BV243" s="21">
        <f>VLOOKUP($A:$A,'[3]данные ру Грузы'!$A:$CR,44,0)</f>
        <v>0</v>
      </c>
      <c r="BW243" s="21">
        <f>VLOOKUP($A:$A,'[3]данные ру Грузы'!$A:$CR,57,0)</f>
        <v>0</v>
      </c>
      <c r="BX243" s="21">
        <f>VLOOKUP($A:$A,'[3]данные ру Грузы'!$A:$CR,70,0)</f>
        <v>0</v>
      </c>
      <c r="BY243" s="21">
        <f>VLOOKUP($A:$A,'[3]данные ру Грузы'!$A:$CR,83,0)</f>
        <v>0</v>
      </c>
      <c r="BZ243" s="21">
        <f>VLOOKUP($A:$A,'[3]данные ру Грузы'!$A:$CR,96,0)</f>
        <v>0</v>
      </c>
      <c r="CA243" s="22" t="str">
        <f>VLOOKUP(A:A,[2]Данные_УА!$A:$BO,60,0)</f>
        <v>да</v>
      </c>
      <c r="CB243" s="23" t="str">
        <f>VLOOKUP(A:A,[2]Данные_УА!$A:$BO,61,0)</f>
        <v>нет</v>
      </c>
      <c r="CC243" s="23" t="str">
        <f>VLOOKUP(A:A,[2]Данные_УА!$A:$BO,62,0)</f>
        <v>нет</v>
      </c>
      <c r="CD243" s="23" t="str">
        <f>VLOOKUP(A:A,[2]Данные_УА!$A:$BO,63,0)</f>
        <v>нет</v>
      </c>
      <c r="CE243" s="23" t="str">
        <f>VLOOKUP(A:A,[2]Данные_УА!$A:$BO,64,0)</f>
        <v>нет</v>
      </c>
      <c r="CF243" s="23" t="str">
        <f>VLOOKUP(A:A,[2]Данные_УА!$A:$BO,65,0)</f>
        <v>нет</v>
      </c>
    </row>
    <row r="244" spans="1:84" s="12" customFormat="1" ht="11.25" x14ac:dyDescent="0.2">
      <c r="A244" s="12" t="s">
        <v>244</v>
      </c>
      <c r="B244" s="12" t="str">
        <f>VLOOKUP(A:A,[1]Перечень_ПП!$A:$X,3,0)</f>
        <v>Санкт-Петербургский</v>
      </c>
      <c r="C244" s="13" t="str">
        <f>VLOOKUP(A:A,[1]Перечень_ПП!$A:$X,4,0)</f>
        <v>МПП</v>
      </c>
      <c r="D244" s="13" t="str">
        <f>VLOOKUP(A:A,[1]Перечень_ПП!$A:$X,5,0)</f>
        <v>МПП</v>
      </c>
      <c r="E244" s="12" t="str">
        <f>VLOOKUP(A:A,[1]Перечень_ПП!$A:$X,6,0)</f>
        <v>Пассажирский порт Санкт-Петербург</v>
      </c>
      <c r="F244" s="12" t="str">
        <f>VLOOKUP(A:A,[1]Перечень_ПП!$A:$X,23,0)</f>
        <v>установлен</v>
      </c>
      <c r="G244" s="13" t="str">
        <f>VLOOKUP(A:A,[1]Перечень_ПП!$A:$X,21,0)</f>
        <v>да</v>
      </c>
      <c r="H244" s="13" t="s">
        <v>524</v>
      </c>
      <c r="I244" s="14" t="str">
        <f>VLOOKUP(A:A,[1]Перечень_ПП!$A:$X,22,0)</f>
        <v>функционирует</v>
      </c>
      <c r="J244" s="15" t="str">
        <f>VLOOKUP(A:A,[2]Данные_УА!$A:$BF,24,0)</f>
        <v>круглосуточно</v>
      </c>
      <c r="K244" s="13" t="str">
        <f>VLOOKUP(A:A,[1]Перечень_ПП!$A:$X,7,0)</f>
        <v>морской</v>
      </c>
      <c r="L244" s="13" t="str">
        <f>VLOOKUP(A:A,[1]Перечень_ПП!$A:$X,8,0)</f>
        <v>не определен</v>
      </c>
      <c r="M244" s="13" t="str">
        <f>VLOOKUP(A:A,[1]Перечень_ПП!$A:$X,9,0)</f>
        <v>грузо-пассажирский</v>
      </c>
      <c r="N244" s="13" t="str">
        <f>VLOOKUP(A:A,[1]Перечень_ПП!$A:$X,10,0)</f>
        <v>постоянный</v>
      </c>
      <c r="O244" s="13" t="str">
        <f>VLOOKUP(A:A,[1]Перечень_ПП!$A:$X,11,0)</f>
        <v>многосторонний</v>
      </c>
      <c r="P244" s="13" t="str">
        <f>VLOOKUP(A:A,[1]Перечень_ПП!$A:$X,12,0)</f>
        <v>не определен</v>
      </c>
      <c r="Q244" s="13" t="str">
        <f>VLOOKUP(A:A,[1]Перечень_ПП!$A:$X,13,0)</f>
        <v>нет</v>
      </c>
      <c r="R244" s="13" t="str">
        <f>VLOOKUP(A:A,[1]Перечень_ПП!$A:$X,14,0)</f>
        <v>нет</v>
      </c>
      <c r="S244" s="13" t="str">
        <f>VLOOKUP(A:A,[1]Перечень_ПП!$A:$X,15,0)</f>
        <v>нет</v>
      </c>
      <c r="T244" s="13" t="str">
        <f>VLOOKUP(A:A,[1]Перечень_ПП!$A:$X,16,0)</f>
        <v>не применимо</v>
      </c>
      <c r="U244" s="12" t="str">
        <f>VLOOKUP(A:A,[1]Перечень_ПП!$A:$X,17,0)</f>
        <v>не применимо</v>
      </c>
      <c r="V244" s="13" t="str">
        <f>VLOOKUP(A:A,[1]Перечень_ПП!$A:$X,18,0)</f>
        <v>СЗФО</v>
      </c>
      <c r="W244" s="12" t="str">
        <f>VLOOKUP(A:A,[1]Перечень_ПП!$A:$X,19,0)</f>
        <v>г. Санкт-Петербург</v>
      </c>
      <c r="X244" s="14" t="str">
        <f>VLOOKUP(A:A,[1]Перечень_ПП!$A:$X,20,0)</f>
        <v>Санкт-Петербург, берег Невской губы В.О., д.1</v>
      </c>
      <c r="Y244" s="14">
        <f>VLOOKUP(A:A,[2]ДОРОГИ!$A:$BX,24,0)</f>
        <v>0</v>
      </c>
      <c r="Z244" s="14">
        <f>VLOOKUP(A:A,[2]ДОРОГИ!$A:$BX,25,0)</f>
        <v>0</v>
      </c>
      <c r="AA244" s="16" t="str">
        <f>VLOOKUP($A:$A,'[3]данные ру Грузы'!$A:$CC,10,0)</f>
        <v>Группа С</v>
      </c>
      <c r="AB244" s="16">
        <f>VLOOKUP($A:$A,'[3]данные ру Грузы'!$A:$CC,11,0)</f>
        <v>296</v>
      </c>
      <c r="AC244" s="16" t="str">
        <f>VLOOKUP($A:$A,'[3]данные ру Грузы'!$A:$CC,13,0)</f>
        <v>Морской</v>
      </c>
      <c r="AD244" s="16" t="str">
        <f>VLOOKUP($A:$A,'[3]данные ру Грузы'!$A:$CC,12,0)</f>
        <v>Западный</v>
      </c>
      <c r="AE244" s="16">
        <f>VLOOKUP(A:A,[2]Данные_УА!$A:$BF,37,0)</f>
        <v>22</v>
      </c>
      <c r="AF244" s="16">
        <f>VLOOKUP(A:A,[2]Данные_УА!$A:$BF,41,0)</f>
        <v>21</v>
      </c>
      <c r="AG244" s="16">
        <f>VLOOKUP(A:A,[2]Данные_УА!$A:$BF,45,0)</f>
        <v>87</v>
      </c>
      <c r="AH244" s="16">
        <f>VLOOKUP(A:A,[2]Данные_УА!$A:$BF,49,0)</f>
        <v>130</v>
      </c>
      <c r="AI244" s="16">
        <f>VLOOKUP(A:A,[2]Данные_УА!$A:$BF,53,0)</f>
        <v>55680</v>
      </c>
      <c r="AJ244" s="16">
        <f>VLOOKUP(A:A,[2]Данные_УА!$A:$BF,57,0)</f>
        <v>0</v>
      </c>
      <c r="AK244" s="17">
        <f>VLOOKUP(A:A,[2]Данные_УА!$A:$BF,38,0)</f>
        <v>8030</v>
      </c>
      <c r="AL244" s="17">
        <f>VLOOKUP(A:A,[2]Данные_УА!$A:$BF,42,0)</f>
        <v>7665</v>
      </c>
      <c r="AM244" s="17">
        <f>VLOOKUP(A:A,[2]Данные_УА!$A:$BF,46,0)</f>
        <v>31755</v>
      </c>
      <c r="AN244" s="17">
        <f>VLOOKUP(A:A,[2]Данные_УА!$A:$BF,50,0)</f>
        <v>47450</v>
      </c>
      <c r="AO244" s="17">
        <f>VLOOKUP(A:A,[2]Данные_УА!$A:$BF,54,0)</f>
        <v>20323200</v>
      </c>
      <c r="AP244" s="18">
        <f>VLOOKUP(A:A,[2]Данные_УА!$A:$BF,58,0)</f>
        <v>0</v>
      </c>
      <c r="AQ244" s="19">
        <f>VLOOKUP($A:$A,'[3]данные ру ТС'!$A:$CZ,22,0)</f>
        <v>41</v>
      </c>
      <c r="AR244" s="19">
        <f>VLOOKUP($A:$A,'[3]данные ру ТС'!$A:$CZ,27,0)</f>
        <v>810</v>
      </c>
      <c r="AS244" s="19">
        <f>VLOOKUP($A:$A,'[3]данные ру ТС'!$A:$CZ,32,0)</f>
        <v>0</v>
      </c>
      <c r="AT244" s="19">
        <f>VLOOKUP($A:$A,'[3]данные ру ТС'!$A:$CZ,33,0)</f>
        <v>851</v>
      </c>
      <c r="AU244" s="19">
        <f>VLOOKUP($A:$A,'[3]данные ру ТС'!$A:$CZ,38,0)</f>
        <v>50</v>
      </c>
      <c r="AV244" s="19">
        <f>VLOOKUP($A:$A,'[3]данные ру ТС'!$A:$CZ,43,0)</f>
        <v>930</v>
      </c>
      <c r="AW244" s="19">
        <f>VLOOKUP($A:$A,'[3]данные ру ТС'!$A:$CZ,48,0)</f>
        <v>0</v>
      </c>
      <c r="AX244" s="19">
        <f>VLOOKUP($A:$A,'[3]данные ру ТС'!$A:$CZ,49,0)</f>
        <v>980</v>
      </c>
      <c r="AY244" s="19">
        <f>VLOOKUP($A:$A,'[3]данные ру ТС'!$A:$CZ,54,0)</f>
        <v>37</v>
      </c>
      <c r="AZ244" s="19">
        <f>VLOOKUP($A:$A,'[3]данные ру ТС'!$A:$CZ,59,0)</f>
        <v>874</v>
      </c>
      <c r="BA244" s="19">
        <f>VLOOKUP($A:$A,'[3]данные ру ТС'!$A:$CZ,64,0)</f>
        <v>0</v>
      </c>
      <c r="BB244" s="19">
        <f>VLOOKUP($A:$A,'[3]данные ру ТС'!$A:$CZ,65,0)</f>
        <v>911</v>
      </c>
      <c r="BC244" s="19">
        <f>VLOOKUP($A:$A,'[3]данные ру ТС'!$A:$CZ,78,0)</f>
        <v>1</v>
      </c>
      <c r="BD244" s="19">
        <f>VLOOKUP($A:$A,'[3]данные ру ТС'!$A:$CZ,83,0)</f>
        <v>0</v>
      </c>
      <c r="BE244" s="19">
        <f>VLOOKUP($A:$A,'[3]данные ру ТС'!$A:$CZ,88,0)</f>
        <v>0</v>
      </c>
      <c r="BF244" s="19">
        <f>VLOOKUP($A:$A,'[3]данные ру ТС'!$A:$CZ,89,0)</f>
        <v>1</v>
      </c>
      <c r="BG244" s="19">
        <f>VLOOKUP($A:$A,'[3]данные ру ТС'!$A:$FD,126,0)</f>
        <v>12</v>
      </c>
      <c r="BH244" s="19">
        <f>VLOOKUP($A:$A,'[3]данные ру ТС'!$A:$FD,127,0)</f>
        <v>2</v>
      </c>
      <c r="BI244" s="19">
        <f>VLOOKUP($A:$A,'[3]данные ру ТС'!$A:$FD,128,0)</f>
        <v>0</v>
      </c>
      <c r="BJ244" s="19">
        <f>VLOOKUP($A:$A,'[3]данные ру ТС'!$A:$FD,129,0)</f>
        <v>14</v>
      </c>
      <c r="BK244" s="19">
        <f>VLOOKUP($A:$A,'[3]данные ру ТС'!$A:$FD,142,0)</f>
        <v>9</v>
      </c>
      <c r="BL244" s="19">
        <f>VLOOKUP($A:$A,'[3]данные ру ТС'!$A:$FD,155,0)</f>
        <v>1</v>
      </c>
      <c r="BM244" s="19">
        <f>VLOOKUP($A:$A,'[3]данные ру ТС'!$A:$FW,168,0)</f>
        <v>0</v>
      </c>
      <c r="BN244" s="19">
        <f>Таблица2[[#This Row],[ЛТС 2022 (факт)]]+Таблица2[[#This Row],[ПТС 2022 (факт)]]+Таблица2[[#This Row],[ГТС 2022 (факт)]]</f>
        <v>10</v>
      </c>
      <c r="BO244" s="20">
        <f>VLOOKUP($A:$A,'[3]данные ру ФЛ'!$A:$DL,27,0)</f>
        <v>1497328</v>
      </c>
      <c r="BP244" s="20">
        <f>VLOOKUP($A:$A,'[3]данные ру ФЛ'!$A:$DL,40,0)</f>
        <v>1657078</v>
      </c>
      <c r="BQ244" s="20">
        <f>VLOOKUP($A:$A,'[3]данные ру ФЛ'!$A:$DL,53,0)</f>
        <v>1680874</v>
      </c>
      <c r="BR244" s="20">
        <f>VLOOKUP($A:$A,'[3]данные ру ФЛ'!$A:$DL,74,0)</f>
        <v>5</v>
      </c>
      <c r="BS244" s="20">
        <f>VLOOKUP($A:$A,'[3]данные ру ФЛ'!$A:$DL,95,0)</f>
        <v>374</v>
      </c>
      <c r="BT244" s="20">
        <f>VLOOKUP($A:$A,'[3]данные ру ФЛ'!$A:$DL,116,0)</f>
        <v>129</v>
      </c>
      <c r="BU244" s="21">
        <f>VLOOKUP($A:$A,'[3]данные ру Грузы'!$A:$CR,31,0)</f>
        <v>0</v>
      </c>
      <c r="BV244" s="21">
        <f>VLOOKUP($A:$A,'[3]данные ру Грузы'!$A:$CR,44,0)</f>
        <v>0</v>
      </c>
      <c r="BW244" s="21">
        <f>VLOOKUP($A:$A,'[3]данные ру Грузы'!$A:$CR,57,0)</f>
        <v>0</v>
      </c>
      <c r="BX244" s="21">
        <f>VLOOKUP($A:$A,'[3]данные ру Грузы'!$A:$CR,70,0)</f>
        <v>0</v>
      </c>
      <c r="BY244" s="21">
        <f>VLOOKUP($A:$A,'[3]данные ру Грузы'!$A:$CR,83,0)</f>
        <v>2024</v>
      </c>
      <c r="BZ244" s="21">
        <f>VLOOKUP($A:$A,'[3]данные ру Грузы'!$A:$CR,96,0)</f>
        <v>0</v>
      </c>
      <c r="CA244" s="22" t="str">
        <f>VLOOKUP(A:A,[2]Данные_УА!$A:$BO,60,0)</f>
        <v>да</v>
      </c>
      <c r="CB244" s="23" t="str">
        <f>VLOOKUP(A:A,[2]Данные_УА!$A:$BO,61,0)</f>
        <v>да</v>
      </c>
      <c r="CC244" s="23" t="str">
        <f>VLOOKUP(A:A,[2]Данные_УА!$A:$BO,62,0)</f>
        <v>да</v>
      </c>
      <c r="CD244" s="23" t="str">
        <f>VLOOKUP(A:A,[2]Данные_УА!$A:$BO,63,0)</f>
        <v>да</v>
      </c>
      <c r="CE244" s="23" t="str">
        <f>VLOOKUP(A:A,[2]Данные_УА!$A:$BO,64,0)</f>
        <v>да</v>
      </c>
      <c r="CF244" s="23" t="str">
        <f>VLOOKUP(A:A,[2]Данные_УА!$A:$BO,65,0)</f>
        <v>нет</v>
      </c>
    </row>
    <row r="245" spans="1:84" s="12" customFormat="1" ht="11.25" x14ac:dyDescent="0.2">
      <c r="A245" s="12" t="s">
        <v>328</v>
      </c>
      <c r="B245" s="12" t="str">
        <f>VLOOKUP(A:A,[1]Перечень_ПП!$A:$X,3,0)</f>
        <v>Хабаровский</v>
      </c>
      <c r="C245" s="13" t="str">
        <f>VLOOKUP(A:A,[1]Перечень_ПП!$A:$X,4,0)</f>
        <v>СПП</v>
      </c>
      <c r="D245" s="13" t="str">
        <f>VLOOKUP(A:A,[1]Перечень_ПП!$A:$X,5,0)</f>
        <v>СПП</v>
      </c>
      <c r="E245" s="12" t="str">
        <f>VLOOKUP(A:A,[1]Перечень_ПП!$A:$X,6,0)</f>
        <v>Пашково</v>
      </c>
      <c r="F245" s="12" t="str">
        <f>VLOOKUP(A:A,[1]Перечень_ПП!$A:$X,23,0)</f>
        <v>установлен</v>
      </c>
      <c r="G245" s="13" t="str">
        <f>VLOOKUP(A:A,[1]Перечень_ПП!$A:$X,21,0)</f>
        <v>нет</v>
      </c>
      <c r="H245" s="13" t="s">
        <v>524</v>
      </c>
      <c r="I245" s="14" t="str">
        <f>VLOOKUP(A:A,[1]Перечень_ПП!$A:$X,22,0)</f>
        <v>Временно приостановлено движение лиц, транспортных средств, товаров и грузов с 01.06.2012 в связи с необходимостью ремонта его объектов согласно распоряжению Правительства РФ от 14.02.2012 N 198-р</v>
      </c>
      <c r="J245" s="15" t="str">
        <f>VLOOKUP(A:A,[2]Данные_УА!$A:$BF,24,0)</f>
        <v>не определен</v>
      </c>
      <c r="K245" s="13" t="str">
        <f>VLOOKUP(A:A,[1]Перечень_ПП!$A:$X,7,0)</f>
        <v>смешанный</v>
      </c>
      <c r="L245" s="13" t="str">
        <f>VLOOKUP(A:A,[1]Перечень_ПП!$A:$X,8,0)</f>
        <v>не определен</v>
      </c>
      <c r="M245" s="13" t="str">
        <f>VLOOKUP(A:A,[1]Перечень_ПП!$A:$X,9,0)</f>
        <v>грузо-пассажирский</v>
      </c>
      <c r="N245" s="13" t="str">
        <f>VLOOKUP(A:A,[1]Перечень_ПП!$A:$X,10,0)</f>
        <v>постоянный</v>
      </c>
      <c r="O245" s="13" t="str">
        <f>VLOOKUP(A:A,[1]Перечень_ПП!$A:$X,11,0)</f>
        <v>многосторонний</v>
      </c>
      <c r="P245" s="13" t="str">
        <f>VLOOKUP(A:A,[1]Перечень_ПП!$A:$X,12,0)</f>
        <v>не определен</v>
      </c>
      <c r="Q245" s="13" t="str">
        <f>VLOOKUP(A:A,[1]Перечень_ПП!$A:$X,13,0)</f>
        <v>нет</v>
      </c>
      <c r="R245" s="13" t="str">
        <f>VLOOKUP(A:A,[1]Перечень_ПП!$A:$X,14,0)</f>
        <v>да</v>
      </c>
      <c r="S245" s="13" t="str">
        <f>VLOOKUP(A:A,[1]Перечень_ПП!$A:$X,15,0)</f>
        <v>нет</v>
      </c>
      <c r="T245" s="13" t="str">
        <f>VLOOKUP(A:A,[1]Перечень_ПП!$A:$X,16,0)</f>
        <v>Китайская Народная Республика</v>
      </c>
      <c r="U245" s="12" t="str">
        <f>VLOOKUP(A:A,[1]Перечень_ПП!$A:$X,17,0)</f>
        <v>Цзяинь</v>
      </c>
      <c r="V245" s="13" t="str">
        <f>VLOOKUP(A:A,[1]Перечень_ПП!$A:$X,18,0)</f>
        <v>ДФО</v>
      </c>
      <c r="W245" s="12" t="str">
        <f>VLOOKUP(A:A,[1]Перечень_ПП!$A:$X,19,0)</f>
        <v>Еврейская автономная область</v>
      </c>
      <c r="X245" s="14" t="str">
        <f>VLOOKUP(A:A,[1]Перечень_ПП!$A:$X,20,0)</f>
        <v>не определен</v>
      </c>
      <c r="Y245" s="14" t="str">
        <f>VLOOKUP(A:A,[2]ДОРОГИ!$A:$BX,24,0)</f>
        <v>региональная</v>
      </c>
      <c r="Z245" s="14" t="str">
        <f>VLOOKUP(A:A,[2]ДОРОГИ!$A:$BX,25,0)</f>
        <v>Подъезд к с. Пашково (99 ОП РЗ 99К-7)</v>
      </c>
      <c r="AA245" s="16" t="str">
        <f>VLOOKUP($A:$A,'[3]данные ру Грузы'!$A:$CC,10,0)</f>
        <v>не определена</v>
      </c>
      <c r="AB245" s="16">
        <f>VLOOKUP($A:$A,'[3]данные ру Грузы'!$A:$CC,11,0)</f>
        <v>299</v>
      </c>
      <c r="AC245" s="16" t="str">
        <f>VLOOKUP($A:$A,'[3]данные ру Грузы'!$A:$CC,13,0)</f>
        <v>РК (сухопутный)</v>
      </c>
      <c r="AD245" s="16" t="str">
        <f>VLOOKUP($A:$A,'[3]данные ру Грузы'!$A:$CC,12,0)</f>
        <v>Восток</v>
      </c>
      <c r="AE245" s="16">
        <f>VLOOKUP(A:A,[2]Данные_УА!$A:$BF,37,0)</f>
        <v>0</v>
      </c>
      <c r="AF245" s="16">
        <f>VLOOKUP(A:A,[2]Данные_УА!$A:$BF,41,0)</f>
        <v>0</v>
      </c>
      <c r="AG245" s="16">
        <f>VLOOKUP(A:A,[2]Данные_УА!$A:$BF,45,0)</f>
        <v>0</v>
      </c>
      <c r="AH245" s="16">
        <f>VLOOKUP(A:A,[2]Данные_УА!$A:$BF,49,0)</f>
        <v>0</v>
      </c>
      <c r="AI245" s="16">
        <f>VLOOKUP(A:A,[2]Данные_УА!$A:$BF,53,0)</f>
        <v>0</v>
      </c>
      <c r="AJ245" s="16">
        <f>VLOOKUP(A:A,[2]Данные_УА!$A:$BF,57,0)</f>
        <v>0</v>
      </c>
      <c r="AK245" s="17">
        <f>VLOOKUP(A:A,[2]Данные_УА!$A:$BF,38,0)</f>
        <v>0</v>
      </c>
      <c r="AL245" s="17">
        <f>VLOOKUP(A:A,[2]Данные_УА!$A:$BF,42,0)</f>
        <v>0</v>
      </c>
      <c r="AM245" s="17">
        <f>VLOOKUP(A:A,[2]Данные_УА!$A:$BF,46,0)</f>
        <v>0</v>
      </c>
      <c r="AN245" s="17">
        <f>VLOOKUP(A:A,[2]Данные_УА!$A:$BF,50,0)</f>
        <v>0</v>
      </c>
      <c r="AO245" s="17">
        <f>VLOOKUP(A:A,[2]Данные_УА!$A:$BF,54,0)</f>
        <v>0</v>
      </c>
      <c r="AP245" s="18">
        <f>VLOOKUP(A:A,[2]Данные_УА!$A:$BF,58,0)</f>
        <v>0</v>
      </c>
      <c r="AQ245" s="19">
        <f>VLOOKUP($A:$A,'[3]данные ру ТС'!$A:$CZ,22,0)</f>
        <v>0</v>
      </c>
      <c r="AR245" s="19">
        <f>VLOOKUP($A:$A,'[3]данные ру ТС'!$A:$CZ,27,0)</f>
        <v>0</v>
      </c>
      <c r="AS245" s="19">
        <f>VLOOKUP($A:$A,'[3]данные ру ТС'!$A:$CZ,32,0)</f>
        <v>0</v>
      </c>
      <c r="AT245" s="19">
        <f>VLOOKUP($A:$A,'[3]данные ру ТС'!$A:$CZ,33,0)</f>
        <v>0</v>
      </c>
      <c r="AU245" s="19">
        <f>VLOOKUP($A:$A,'[3]данные ру ТС'!$A:$CZ,38,0)</f>
        <v>0</v>
      </c>
      <c r="AV245" s="19">
        <f>VLOOKUP($A:$A,'[3]данные ру ТС'!$A:$CZ,43,0)</f>
        <v>0</v>
      </c>
      <c r="AW245" s="19">
        <f>VLOOKUP($A:$A,'[3]данные ру ТС'!$A:$CZ,48,0)</f>
        <v>0</v>
      </c>
      <c r="AX245" s="19">
        <f>VLOOKUP($A:$A,'[3]данные ру ТС'!$A:$CZ,49,0)</f>
        <v>0</v>
      </c>
      <c r="AY245" s="19">
        <f>VLOOKUP($A:$A,'[3]данные ру ТС'!$A:$CZ,54,0)</f>
        <v>0</v>
      </c>
      <c r="AZ245" s="19">
        <f>VLOOKUP($A:$A,'[3]данные ру ТС'!$A:$CZ,59,0)</f>
        <v>0</v>
      </c>
      <c r="BA245" s="19">
        <f>VLOOKUP($A:$A,'[3]данные ру ТС'!$A:$CZ,64,0)</f>
        <v>0</v>
      </c>
      <c r="BB245" s="19">
        <f>VLOOKUP($A:$A,'[3]данные ру ТС'!$A:$CZ,65,0)</f>
        <v>0</v>
      </c>
      <c r="BC245" s="19">
        <f>VLOOKUP($A:$A,'[3]данные ру ТС'!$A:$CZ,78,0)</f>
        <v>0</v>
      </c>
      <c r="BD245" s="19">
        <f>VLOOKUP($A:$A,'[3]данные ру ТС'!$A:$CZ,83,0)</f>
        <v>0</v>
      </c>
      <c r="BE245" s="19">
        <f>VLOOKUP($A:$A,'[3]данные ру ТС'!$A:$CZ,88,0)</f>
        <v>0</v>
      </c>
      <c r="BF245" s="19">
        <f>VLOOKUP($A:$A,'[3]данные ру ТС'!$A:$CZ,89,0)</f>
        <v>0</v>
      </c>
      <c r="BG245" s="19">
        <f>VLOOKUP($A:$A,'[3]данные ру ТС'!$A:$FD,126,0)</f>
        <v>0</v>
      </c>
      <c r="BH245" s="19">
        <f>VLOOKUP($A:$A,'[3]данные ру ТС'!$A:$FD,127,0)</f>
        <v>0</v>
      </c>
      <c r="BI245" s="19">
        <f>VLOOKUP($A:$A,'[3]данные ру ТС'!$A:$FD,128,0)</f>
        <v>0</v>
      </c>
      <c r="BJ245" s="19">
        <f>VLOOKUP($A:$A,'[3]данные ру ТС'!$A:$FD,129,0)</f>
        <v>0</v>
      </c>
      <c r="BK245" s="19">
        <f>VLOOKUP($A:$A,'[3]данные ру ТС'!$A:$FD,142,0)</f>
        <v>0</v>
      </c>
      <c r="BL245" s="19">
        <f>VLOOKUP($A:$A,'[3]данные ру ТС'!$A:$FD,155,0)</f>
        <v>0</v>
      </c>
      <c r="BM245" s="19">
        <f>VLOOKUP($A:$A,'[3]данные ру ТС'!$A:$FW,168,0)</f>
        <v>0</v>
      </c>
      <c r="BN245" s="19">
        <f>Таблица2[[#This Row],[ЛТС 2022 (факт)]]+Таблица2[[#This Row],[ПТС 2022 (факт)]]+Таблица2[[#This Row],[ГТС 2022 (факт)]]</f>
        <v>0</v>
      </c>
      <c r="BO245" s="20">
        <f>VLOOKUP($A:$A,'[3]данные ру ФЛ'!$A:$DL,27,0)</f>
        <v>0</v>
      </c>
      <c r="BP245" s="20">
        <f>VLOOKUP($A:$A,'[3]данные ру ФЛ'!$A:$DL,40,0)</f>
        <v>0</v>
      </c>
      <c r="BQ245" s="20">
        <f>VLOOKUP($A:$A,'[3]данные ру ФЛ'!$A:$DL,53,0)</f>
        <v>0</v>
      </c>
      <c r="BR245" s="20">
        <f>VLOOKUP($A:$A,'[3]данные ру ФЛ'!$A:$DL,74,0)</f>
        <v>0</v>
      </c>
      <c r="BS245" s="20">
        <f>VLOOKUP($A:$A,'[3]данные ру ФЛ'!$A:$DL,95,0)</f>
        <v>0</v>
      </c>
      <c r="BT245" s="20">
        <f>VLOOKUP($A:$A,'[3]данные ру ФЛ'!$A:$DL,116,0)</f>
        <v>0</v>
      </c>
      <c r="BU245" s="21">
        <f>VLOOKUP($A:$A,'[3]данные ру Грузы'!$A:$CR,31,0)</f>
        <v>0</v>
      </c>
      <c r="BV245" s="21">
        <f>VLOOKUP($A:$A,'[3]данные ру Грузы'!$A:$CR,44,0)</f>
        <v>0</v>
      </c>
      <c r="BW245" s="21">
        <f>VLOOKUP($A:$A,'[3]данные ру Грузы'!$A:$CR,57,0)</f>
        <v>0</v>
      </c>
      <c r="BX245" s="21">
        <f>VLOOKUP($A:$A,'[3]данные ру Грузы'!$A:$CR,70,0)</f>
        <v>0</v>
      </c>
      <c r="BY245" s="21">
        <f>VLOOKUP($A:$A,'[3]данные ру Грузы'!$A:$CR,83,0)</f>
        <v>0</v>
      </c>
      <c r="BZ245" s="21">
        <f>VLOOKUP($A:$A,'[3]данные ру Грузы'!$A:$CR,96,0)</f>
        <v>0</v>
      </c>
      <c r="CA245" s="22" t="str">
        <f>VLOOKUP(A:A,[2]Данные_УА!$A:$BO,60,0)</f>
        <v>нет</v>
      </c>
      <c r="CB245" s="23" t="str">
        <f>VLOOKUP(A:A,[2]Данные_УА!$A:$BO,61,0)</f>
        <v>нет</v>
      </c>
      <c r="CC245" s="23" t="str">
        <f>VLOOKUP(A:A,[2]Данные_УА!$A:$BO,62,0)</f>
        <v>нет</v>
      </c>
      <c r="CD245" s="23" t="str">
        <f>VLOOKUP(A:A,[2]Данные_УА!$A:$BO,63,0)</f>
        <v>нет</v>
      </c>
      <c r="CE245" s="23" t="str">
        <f>VLOOKUP(A:A,[2]Данные_УА!$A:$BO,64,0)</f>
        <v>нет</v>
      </c>
      <c r="CF245" s="23" t="str">
        <f>VLOOKUP(A:A,[2]Данные_УА!$A:$BO,65,0)</f>
        <v>нет</v>
      </c>
    </row>
    <row r="246" spans="1:84" s="12" customFormat="1" ht="11.25" x14ac:dyDescent="0.2">
      <c r="A246" s="12" t="s">
        <v>72</v>
      </c>
      <c r="B246" s="12" t="str">
        <f>VLOOKUP(A:A,[1]Перечень_ПП!$A:$X,3,0)</f>
        <v>Владивостокский</v>
      </c>
      <c r="C246" s="13" t="str">
        <f>VLOOKUP(A:A,[1]Перечень_ПП!$A:$X,4,0)</f>
        <v>МПП</v>
      </c>
      <c r="D246" s="13" t="str">
        <f>VLOOKUP(A:A,[1]Перечень_ПП!$A:$X,5,0)</f>
        <v>МПП</v>
      </c>
      <c r="E246" s="12" t="str">
        <f>VLOOKUP(A:A,[1]Перечень_ПП!$A:$X,6,0)</f>
        <v>Певек</v>
      </c>
      <c r="F246" s="12" t="str">
        <f>VLOOKUP(A:A,[1]Перечень_ПП!$A:$X,23,0)</f>
        <v>установлен</v>
      </c>
      <c r="G246" s="13" t="str">
        <f>VLOOKUP(A:A,[1]Перечень_ПП!$A:$X,21,0)</f>
        <v>нет</v>
      </c>
      <c r="H246" s="13" t="s">
        <v>524</v>
      </c>
      <c r="I246" s="14" t="str">
        <f>VLOOKUP(A:A,[1]Перечень_ПП!$A:$X,22,0)</f>
        <v>После установления не обустраивался, не открывался установленным порядком</v>
      </c>
      <c r="J246" s="15" t="str">
        <f>VLOOKUP(A:A,[2]Данные_УА!$A:$BF,24,0)</f>
        <v>не определен</v>
      </c>
      <c r="K246" s="13" t="str">
        <f>VLOOKUP(A:A,[1]Перечень_ПП!$A:$X,7,0)</f>
        <v>морской</v>
      </c>
      <c r="L246" s="13" t="str">
        <f>VLOOKUP(A:A,[1]Перечень_ПП!$A:$X,8,0)</f>
        <v>не определен</v>
      </c>
      <c r="M246" s="13" t="str">
        <f>VLOOKUP(A:A,[1]Перечень_ПП!$A:$X,9,0)</f>
        <v>грузовой</v>
      </c>
      <c r="N246" s="13" t="str">
        <f>VLOOKUP(A:A,[1]Перечень_ПП!$A:$X,10,0)</f>
        <v>сезонный</v>
      </c>
      <c r="O246" s="13" t="str">
        <f>VLOOKUP(A:A,[1]Перечень_ПП!$A:$X,11,0)</f>
        <v>многосторонний</v>
      </c>
      <c r="P246" s="13" t="str">
        <f>VLOOKUP(A:A,[1]Перечень_ПП!$A:$X,12,0)</f>
        <v>не определен</v>
      </c>
      <c r="Q246" s="13" t="str">
        <f>VLOOKUP(A:A,[1]Перечень_ПП!$A:$X,13,0)</f>
        <v>нет</v>
      </c>
      <c r="R246" s="13" t="str">
        <f>VLOOKUP(A:A,[1]Перечень_ПП!$A:$X,14,0)</f>
        <v>нет</v>
      </c>
      <c r="S246" s="13" t="str">
        <f>VLOOKUP(A:A,[1]Перечень_ПП!$A:$X,15,0)</f>
        <v>нет</v>
      </c>
      <c r="T246" s="13" t="str">
        <f>VLOOKUP(A:A,[1]Перечень_ПП!$A:$X,16,0)</f>
        <v>не применимо</v>
      </c>
      <c r="U246" s="12" t="str">
        <f>VLOOKUP(A:A,[1]Перечень_ПП!$A:$X,17,0)</f>
        <v>не применимо</v>
      </c>
      <c r="V246" s="13" t="str">
        <f>VLOOKUP(A:A,[1]Перечень_ПП!$A:$X,18,0)</f>
        <v>ДФО</v>
      </c>
      <c r="W246" s="12" t="str">
        <f>VLOOKUP(A:A,[1]Перечень_ПП!$A:$X,19,0)</f>
        <v>Чукотский автономный округ</v>
      </c>
      <c r="X246" s="14" t="str">
        <f>VLOOKUP(A:A,[1]Перечень_ПП!$A:$X,20,0)</f>
        <v>не определен</v>
      </c>
      <c r="Y246" s="14">
        <f>VLOOKUP(A:A,[2]ДОРОГИ!$A:$BX,24,0)</f>
        <v>0</v>
      </c>
      <c r="Z246" s="14">
        <f>VLOOKUP(A:A,[2]ДОРОГИ!$A:$BX,25,0)</f>
        <v>0</v>
      </c>
      <c r="AA246" s="16" t="str">
        <f>VLOOKUP($A:$A,'[3]данные ру Грузы'!$A:$CC,10,0)</f>
        <v>Группа С</v>
      </c>
      <c r="AB246" s="16">
        <f>VLOOKUP($A:$A,'[3]данные ру Грузы'!$A:$CC,11,0)</f>
        <v>370</v>
      </c>
      <c r="AC246" s="16" t="str">
        <f>VLOOKUP($A:$A,'[3]данные ру Грузы'!$A:$CC,13,0)</f>
        <v>Морской</v>
      </c>
      <c r="AD246" s="16" t="str">
        <f>VLOOKUP($A:$A,'[3]данные ру Грузы'!$A:$CC,12,0)</f>
        <v>Арктика</v>
      </c>
      <c r="AE246" s="16">
        <f>VLOOKUP(A:A,[2]Данные_УА!$A:$BF,37,0)</f>
        <v>0</v>
      </c>
      <c r="AF246" s="16">
        <f>VLOOKUP(A:A,[2]Данные_УА!$A:$BF,41,0)</f>
        <v>0</v>
      </c>
      <c r="AG246" s="16">
        <f>VLOOKUP(A:A,[2]Данные_УА!$A:$BF,45,0)</f>
        <v>0</v>
      </c>
      <c r="AH246" s="16">
        <f>VLOOKUP(A:A,[2]Данные_УА!$A:$BF,49,0)</f>
        <v>0</v>
      </c>
      <c r="AI246" s="16">
        <f>VLOOKUP(A:A,[2]Данные_УА!$A:$BF,53,0)</f>
        <v>0</v>
      </c>
      <c r="AJ246" s="16">
        <f>VLOOKUP(A:A,[2]Данные_УА!$A:$BF,57,0)</f>
        <v>0</v>
      </c>
      <c r="AK246" s="17">
        <f>VLOOKUP(A:A,[2]Данные_УА!$A:$BF,38,0)</f>
        <v>0</v>
      </c>
      <c r="AL246" s="17">
        <f>VLOOKUP(A:A,[2]Данные_УА!$A:$BF,42,0)</f>
        <v>0</v>
      </c>
      <c r="AM246" s="17">
        <f>VLOOKUP(A:A,[2]Данные_УА!$A:$BF,46,0)</f>
        <v>0</v>
      </c>
      <c r="AN246" s="17">
        <f>VLOOKUP(A:A,[2]Данные_УА!$A:$BF,50,0)</f>
        <v>0</v>
      </c>
      <c r="AO246" s="17">
        <f>VLOOKUP(A:A,[2]Данные_УА!$A:$BF,54,0)</f>
        <v>0</v>
      </c>
      <c r="AP246" s="18">
        <f>VLOOKUP(A:A,[2]Данные_УА!$A:$BF,58,0)</f>
        <v>0</v>
      </c>
      <c r="AQ246" s="19">
        <f>VLOOKUP($A:$A,'[3]данные ру ТС'!$A:$CZ,22,0)</f>
        <v>0</v>
      </c>
      <c r="AR246" s="19">
        <f>VLOOKUP($A:$A,'[3]данные ру ТС'!$A:$CZ,27,0)</f>
        <v>0</v>
      </c>
      <c r="AS246" s="19">
        <f>VLOOKUP($A:$A,'[3]данные ру ТС'!$A:$CZ,32,0)</f>
        <v>0</v>
      </c>
      <c r="AT246" s="19">
        <f>VLOOKUP($A:$A,'[3]данные ру ТС'!$A:$CZ,33,0)</f>
        <v>0</v>
      </c>
      <c r="AU246" s="19">
        <f>VLOOKUP($A:$A,'[3]данные ру ТС'!$A:$CZ,38,0)</f>
        <v>0</v>
      </c>
      <c r="AV246" s="19">
        <f>VLOOKUP($A:$A,'[3]данные ру ТС'!$A:$CZ,43,0)</f>
        <v>0</v>
      </c>
      <c r="AW246" s="19">
        <f>VLOOKUP($A:$A,'[3]данные ру ТС'!$A:$CZ,48,0)</f>
        <v>0</v>
      </c>
      <c r="AX246" s="19">
        <f>VLOOKUP($A:$A,'[3]данные ру ТС'!$A:$CZ,49,0)</f>
        <v>0</v>
      </c>
      <c r="AY246" s="19">
        <f>VLOOKUP($A:$A,'[3]данные ру ТС'!$A:$CZ,54,0)</f>
        <v>0</v>
      </c>
      <c r="AZ246" s="19">
        <f>VLOOKUP($A:$A,'[3]данные ру ТС'!$A:$CZ,59,0)</f>
        <v>0</v>
      </c>
      <c r="BA246" s="19">
        <f>VLOOKUP($A:$A,'[3]данные ру ТС'!$A:$CZ,64,0)</f>
        <v>0</v>
      </c>
      <c r="BB246" s="19">
        <f>VLOOKUP($A:$A,'[3]данные ру ТС'!$A:$CZ,65,0)</f>
        <v>0</v>
      </c>
      <c r="BC246" s="19">
        <f>VLOOKUP($A:$A,'[3]данные ру ТС'!$A:$CZ,78,0)</f>
        <v>0</v>
      </c>
      <c r="BD246" s="19">
        <f>VLOOKUP($A:$A,'[3]данные ру ТС'!$A:$CZ,83,0)</f>
        <v>0</v>
      </c>
      <c r="BE246" s="19">
        <f>VLOOKUP($A:$A,'[3]данные ру ТС'!$A:$CZ,88,0)</f>
        <v>0</v>
      </c>
      <c r="BF246" s="19">
        <f>VLOOKUP($A:$A,'[3]данные ру ТС'!$A:$CZ,89,0)</f>
        <v>0</v>
      </c>
      <c r="BG246" s="19">
        <f>VLOOKUP($A:$A,'[3]данные ру ТС'!$A:$FD,126,0)</f>
        <v>0</v>
      </c>
      <c r="BH246" s="19">
        <f>VLOOKUP($A:$A,'[3]данные ру ТС'!$A:$FD,127,0)</f>
        <v>0</v>
      </c>
      <c r="BI246" s="19">
        <f>VLOOKUP($A:$A,'[3]данные ру ТС'!$A:$FD,128,0)</f>
        <v>0</v>
      </c>
      <c r="BJ246" s="19">
        <f>VLOOKUP($A:$A,'[3]данные ру ТС'!$A:$FD,129,0)</f>
        <v>0</v>
      </c>
      <c r="BK246" s="19">
        <f>VLOOKUP($A:$A,'[3]данные ру ТС'!$A:$FD,142,0)</f>
        <v>0</v>
      </c>
      <c r="BL246" s="19">
        <f>VLOOKUP($A:$A,'[3]данные ру ТС'!$A:$FD,155,0)</f>
        <v>0</v>
      </c>
      <c r="BM246" s="19">
        <f>VLOOKUP($A:$A,'[3]данные ру ТС'!$A:$FW,168,0)</f>
        <v>0</v>
      </c>
      <c r="BN246" s="19">
        <f>Таблица2[[#This Row],[ЛТС 2022 (факт)]]+Таблица2[[#This Row],[ПТС 2022 (факт)]]+Таблица2[[#This Row],[ГТС 2022 (факт)]]</f>
        <v>0</v>
      </c>
      <c r="BO246" s="20">
        <f>VLOOKUP($A:$A,'[3]данные ру ФЛ'!$A:$DL,27,0)</f>
        <v>0</v>
      </c>
      <c r="BP246" s="20">
        <f>VLOOKUP($A:$A,'[3]данные ру ФЛ'!$A:$DL,40,0)</f>
        <v>0</v>
      </c>
      <c r="BQ246" s="20">
        <f>VLOOKUP($A:$A,'[3]данные ру ФЛ'!$A:$DL,53,0)</f>
        <v>0</v>
      </c>
      <c r="BR246" s="20">
        <f>VLOOKUP($A:$A,'[3]данные ру ФЛ'!$A:$DL,74,0)</f>
        <v>0</v>
      </c>
      <c r="BS246" s="20">
        <f>VLOOKUP($A:$A,'[3]данные ру ФЛ'!$A:$DL,95,0)</f>
        <v>0</v>
      </c>
      <c r="BT246" s="20">
        <f>VLOOKUP($A:$A,'[3]данные ру ФЛ'!$A:$DL,116,0)</f>
        <v>0</v>
      </c>
      <c r="BU246" s="21">
        <f>VLOOKUP($A:$A,'[3]данные ру Грузы'!$A:$CR,31,0)</f>
        <v>0</v>
      </c>
      <c r="BV246" s="21">
        <f>VLOOKUP($A:$A,'[3]данные ру Грузы'!$A:$CR,44,0)</f>
        <v>0</v>
      </c>
      <c r="BW246" s="21">
        <f>VLOOKUP($A:$A,'[3]данные ру Грузы'!$A:$CR,57,0)</f>
        <v>0</v>
      </c>
      <c r="BX246" s="21">
        <f>VLOOKUP($A:$A,'[3]данные ру Грузы'!$A:$CR,70,0)</f>
        <v>0</v>
      </c>
      <c r="BY246" s="21">
        <f>VLOOKUP($A:$A,'[3]данные ру Грузы'!$A:$CR,83,0)</f>
        <v>0</v>
      </c>
      <c r="BZ246" s="21">
        <f>VLOOKUP($A:$A,'[3]данные ру Грузы'!$A:$CR,96,0)</f>
        <v>0</v>
      </c>
      <c r="CA246" s="22" t="str">
        <f>VLOOKUP(A:A,[2]Данные_УА!$A:$BO,60,0)</f>
        <v>нет</v>
      </c>
      <c r="CB246" s="23" t="str">
        <f>VLOOKUP(A:A,[2]Данные_УА!$A:$BO,61,0)</f>
        <v>нет</v>
      </c>
      <c r="CC246" s="23" t="str">
        <f>VLOOKUP(A:A,[2]Данные_УА!$A:$BO,62,0)</f>
        <v>нет</v>
      </c>
      <c r="CD246" s="23" t="str">
        <f>VLOOKUP(A:A,[2]Данные_УА!$A:$BO,63,0)</f>
        <v>нет</v>
      </c>
      <c r="CE246" s="23" t="str">
        <f>VLOOKUP(A:A,[2]Данные_УА!$A:$BO,64,0)</f>
        <v>нет</v>
      </c>
      <c r="CF246" s="23" t="str">
        <f>VLOOKUP(A:A,[2]Данные_УА!$A:$BO,65,0)</f>
        <v>нет</v>
      </c>
    </row>
    <row r="247" spans="1:84" s="12" customFormat="1" ht="11.25" x14ac:dyDescent="0.2">
      <c r="A247" s="12" t="s">
        <v>128</v>
      </c>
      <c r="B247" s="12" t="str">
        <f>VLOOKUP(A:A,[1]Перечень_ПП!$A:$X,3,0)</f>
        <v>Крымский</v>
      </c>
      <c r="C247" s="13" t="str">
        <f>VLOOKUP(A:A,[1]Перечень_ПП!$A:$X,4,0)</f>
        <v>АПП</v>
      </c>
      <c r="D247" s="13" t="str">
        <f>VLOOKUP(A:A,[1]Перечень_ПП!$A:$X,5,0)</f>
        <v>ДАПП</v>
      </c>
      <c r="E247" s="12" t="str">
        <f>VLOOKUP(A:A,[1]Перечень_ПП!$A:$X,6,0)</f>
        <v>Перекоп</v>
      </c>
      <c r="F247" s="12" t="str">
        <f>VLOOKUP(A:A,[1]Перечень_ПП!$A:$X,23,0)</f>
        <v>установлен</v>
      </c>
      <c r="G247" s="13" t="str">
        <f>VLOOKUP(A:A,[1]Перечень_ПП!$A:$X,21,0)</f>
        <v>да</v>
      </c>
      <c r="H247" s="13" t="s">
        <v>524</v>
      </c>
      <c r="I247" s="14" t="str">
        <f>VLOOKUP(A:A,[1]Перечень_ПП!$A:$X,22,0)</f>
        <v>функционирует</v>
      </c>
      <c r="J247" s="15" t="str">
        <f>VLOOKUP(A:A,[2]Данные_УА!$A:$BF,24,0)</f>
        <v>круглосуточно</v>
      </c>
      <c r="K247" s="13" t="str">
        <f>VLOOKUP(A:A,[1]Перечень_ПП!$A:$X,7,0)</f>
        <v>автомобильный</v>
      </c>
      <c r="L247" s="13" t="str">
        <f>VLOOKUP(A:A,[1]Перечень_ПП!$A:$X,8,0)</f>
        <v>не определен</v>
      </c>
      <c r="M247" s="13" t="str">
        <f>VLOOKUP(A:A,[1]Перечень_ПП!$A:$X,9,0)</f>
        <v>грузо-пассажирский</v>
      </c>
      <c r="N247" s="13" t="str">
        <f>VLOOKUP(A:A,[1]Перечень_ПП!$A:$X,10,0)</f>
        <v>постоянный</v>
      </c>
      <c r="O247" s="13" t="str">
        <f>VLOOKUP(A:A,[1]Перечень_ПП!$A:$X,11,0)</f>
        <v>двусторонний</v>
      </c>
      <c r="P247" s="13" t="str">
        <f>VLOOKUP(A:A,[1]Перечень_ПП!$A:$X,12,0)</f>
        <v>не определен</v>
      </c>
      <c r="Q247" s="13" t="str">
        <f>VLOOKUP(A:A,[1]Перечень_ПП!$A:$X,13,0)</f>
        <v>да</v>
      </c>
      <c r="R247" s="13" t="str">
        <f>VLOOKUP(A:A,[1]Перечень_ПП!$A:$X,14,0)</f>
        <v>нет</v>
      </c>
      <c r="S247" s="13" t="str">
        <f>VLOOKUP(A:A,[1]Перечень_ПП!$A:$X,15,0)</f>
        <v>да</v>
      </c>
      <c r="T247" s="13" t="str">
        <f>VLOOKUP(A:A,[1]Перечень_ПП!$A:$X,16,0)</f>
        <v>не применимо (Херсонская обл.)</v>
      </c>
      <c r="U247" s="12" t="str">
        <f>VLOOKUP(A:A,[1]Перечень_ПП!$A:$X,17,0)</f>
        <v>«Контрольный пункт въезда-выезда» Чаплинка</v>
      </c>
      <c r="V247" s="13" t="str">
        <f>VLOOKUP(A:A,[1]Перечень_ПП!$A:$X,18,0)</f>
        <v>ЮФО</v>
      </c>
      <c r="W247" s="12" t="str">
        <f>VLOOKUP(A:A,[1]Перечень_ПП!$A:$X,19,0)</f>
        <v>Республика Крым</v>
      </c>
      <c r="X247" s="14" t="str">
        <f>VLOOKUP(A:A,[1]Перечень_ПП!$A:$X,20,0)</f>
        <v>Республика Крым, 62 км трассы «Каховка-Армянск»</v>
      </c>
      <c r="Y247" s="14" t="str">
        <f>VLOOKUP(A:A,[2]ДОРОГИ!$A:$BX,24,0)</f>
        <v>региональная</v>
      </c>
      <c r="Z247" s="14" t="str">
        <f>VLOOKUP(A:A,[2]ДОРОГИ!$A:$BX,25,0)</f>
        <v xml:space="preserve">
35 ОП РЗ 35А-003 Граница с Украиной - Армянск</v>
      </c>
      <c r="AA247" s="16" t="str">
        <f>VLOOKUP($A:$A,'[3]данные ру Грузы'!$A:$CC,10,0)</f>
        <v>Группа С</v>
      </c>
      <c r="AB247" s="16">
        <f>VLOOKUP($A:$A,'[3]данные ру Грузы'!$A:$CC,11,0)</f>
        <v>249</v>
      </c>
      <c r="AC247" s="16" t="str">
        <f>VLOOKUP($A:$A,'[3]данные ру Грузы'!$A:$CC,13,0)</f>
        <v>Сухопутный</v>
      </c>
      <c r="AD247" s="16" t="str">
        <f>VLOOKUP($A:$A,'[3]данные ру Грузы'!$A:$CC,12,0)</f>
        <v>Западный</v>
      </c>
      <c r="AE247" s="16">
        <f>VLOOKUP(A:A,[2]Данные_УА!$A:$BF,37,0)</f>
        <v>20</v>
      </c>
      <c r="AF247" s="16">
        <f>VLOOKUP(A:A,[2]Данные_УА!$A:$BF,41,0)</f>
        <v>20</v>
      </c>
      <c r="AG247" s="16">
        <f>VLOOKUP(A:A,[2]Данные_УА!$A:$BF,45,0)</f>
        <v>200</v>
      </c>
      <c r="AH247" s="16">
        <f>VLOOKUP(A:A,[2]Данные_УА!$A:$BF,49,0)</f>
        <v>240</v>
      </c>
      <c r="AI247" s="16">
        <f>VLOOKUP(A:A,[2]Данные_УА!$A:$BF,53,0)</f>
        <v>3000</v>
      </c>
      <c r="AJ247" s="16">
        <f>VLOOKUP(A:A,[2]Данные_УА!$A:$BF,57,0)</f>
        <v>0</v>
      </c>
      <c r="AK247" s="17">
        <f>VLOOKUP(A:A,[2]Данные_УА!$A:$BF,38,0)</f>
        <v>7300</v>
      </c>
      <c r="AL247" s="17">
        <f>VLOOKUP(A:A,[2]Данные_УА!$A:$BF,42,0)</f>
        <v>7300</v>
      </c>
      <c r="AM247" s="17">
        <f>VLOOKUP(A:A,[2]Данные_УА!$A:$BF,46,0)</f>
        <v>73000</v>
      </c>
      <c r="AN247" s="17">
        <f>VLOOKUP(A:A,[2]Данные_УА!$A:$BF,50,0)</f>
        <v>87600</v>
      </c>
      <c r="AO247" s="17">
        <f>VLOOKUP(A:A,[2]Данные_УА!$A:$BF,54,0)</f>
        <v>1095000</v>
      </c>
      <c r="AP247" s="18">
        <f>VLOOKUP(A:A,[2]Данные_УА!$A:$BF,58,0)</f>
        <v>0</v>
      </c>
      <c r="AQ247" s="19">
        <f>VLOOKUP($A:$A,'[3]данные ру ТС'!$A:$CZ,22,0)</f>
        <v>195</v>
      </c>
      <c r="AR247" s="19">
        <f>VLOOKUP($A:$A,'[3]данные ру ТС'!$A:$CZ,27,0)</f>
        <v>75</v>
      </c>
      <c r="AS247" s="19">
        <f>VLOOKUP($A:$A,'[3]данные ру ТС'!$A:$CZ,32,0)</f>
        <v>73307</v>
      </c>
      <c r="AT247" s="19">
        <f>VLOOKUP($A:$A,'[3]данные ру ТС'!$A:$CZ,33,0)</f>
        <v>73577</v>
      </c>
      <c r="AU247" s="19">
        <f>VLOOKUP($A:$A,'[3]данные ру ТС'!$A:$CZ,38,0)</f>
        <v>55</v>
      </c>
      <c r="AV247" s="19">
        <f>VLOOKUP($A:$A,'[3]данные ру ТС'!$A:$CZ,43,0)</f>
        <v>26</v>
      </c>
      <c r="AW247" s="19">
        <f>VLOOKUP($A:$A,'[3]данные ру ТС'!$A:$CZ,48,0)</f>
        <v>63275</v>
      </c>
      <c r="AX247" s="19">
        <f>VLOOKUP($A:$A,'[3]данные ру ТС'!$A:$CZ,49,0)</f>
        <v>63356</v>
      </c>
      <c r="AY247" s="19">
        <f>VLOOKUP($A:$A,'[3]данные ру ТС'!$A:$CZ,54,0)</f>
        <v>42</v>
      </c>
      <c r="AZ247" s="19">
        <f>VLOOKUP($A:$A,'[3]данные ру ТС'!$A:$CZ,59,0)</f>
        <v>24</v>
      </c>
      <c r="BA247" s="19">
        <f>VLOOKUP($A:$A,'[3]данные ру ТС'!$A:$CZ,64,0)</f>
        <v>74452</v>
      </c>
      <c r="BB247" s="19">
        <f>VLOOKUP($A:$A,'[3]данные ру ТС'!$A:$CZ,65,0)</f>
        <v>74518</v>
      </c>
      <c r="BC247" s="19">
        <f>VLOOKUP($A:$A,'[3]данные ру ТС'!$A:$CZ,78,0)</f>
        <v>4</v>
      </c>
      <c r="BD247" s="19">
        <f>VLOOKUP($A:$A,'[3]данные ру ТС'!$A:$CZ,83,0)</f>
        <v>2</v>
      </c>
      <c r="BE247" s="19">
        <f>VLOOKUP($A:$A,'[3]данные ру ТС'!$A:$CZ,88,0)</f>
        <v>9439</v>
      </c>
      <c r="BF247" s="19">
        <f>VLOOKUP($A:$A,'[3]данные ру ТС'!$A:$CZ,89,0)</f>
        <v>9445</v>
      </c>
      <c r="BG247" s="19">
        <f>VLOOKUP($A:$A,'[3]данные ру ТС'!$A:$FD,126,0)</f>
        <v>0</v>
      </c>
      <c r="BH247" s="19">
        <f>VLOOKUP($A:$A,'[3]данные ру ТС'!$A:$FD,127,0)</f>
        <v>0</v>
      </c>
      <c r="BI247" s="19">
        <f>VLOOKUP($A:$A,'[3]данные ру ТС'!$A:$FD,128,0)</f>
        <v>691</v>
      </c>
      <c r="BJ247" s="19">
        <f>VLOOKUP($A:$A,'[3]данные ру ТС'!$A:$FD,129,0)</f>
        <v>691</v>
      </c>
      <c r="BK247" s="19">
        <f>VLOOKUP($A:$A,'[3]данные ру ТС'!$A:$FD,142,0)</f>
        <v>42015</v>
      </c>
      <c r="BL247" s="19">
        <f>VLOOKUP($A:$A,'[3]данные ру ТС'!$A:$FD,155,0)</f>
        <v>137</v>
      </c>
      <c r="BM247" s="19">
        <f>VLOOKUP($A:$A,'[3]данные ру ТС'!$A:$FW,168,0)</f>
        <v>72445</v>
      </c>
      <c r="BN247" s="19">
        <f>Таблица2[[#This Row],[ЛТС 2022 (факт)]]+Таблица2[[#This Row],[ПТС 2022 (факт)]]+Таблица2[[#This Row],[ГТС 2022 (факт)]]</f>
        <v>114597</v>
      </c>
      <c r="BO247" s="20">
        <f>VLOOKUP($A:$A,'[3]данные ру ФЛ'!$A:$DL,27,0)</f>
        <v>231390</v>
      </c>
      <c r="BP247" s="20">
        <f>VLOOKUP($A:$A,'[3]данные ру ФЛ'!$A:$DL,40,0)</f>
        <v>190985</v>
      </c>
      <c r="BQ247" s="20">
        <f>VLOOKUP($A:$A,'[3]данные ру ФЛ'!$A:$DL,53,0)</f>
        <v>257155</v>
      </c>
      <c r="BR247" s="20">
        <f>VLOOKUP($A:$A,'[3]данные ру ФЛ'!$A:$DL,74,0)</f>
        <v>28723</v>
      </c>
      <c r="BS247" s="20">
        <f>VLOOKUP($A:$A,'[3]данные ру ФЛ'!$A:$DL,95,0)</f>
        <v>1908</v>
      </c>
      <c r="BT247" s="20">
        <f>VLOOKUP($A:$A,'[3]данные ру ФЛ'!$A:$DL,116,0)</f>
        <v>203003</v>
      </c>
      <c r="BU247" s="21">
        <f>VLOOKUP($A:$A,'[3]данные ру Грузы'!$A:$CR,31,0)</f>
        <v>0</v>
      </c>
      <c r="BV247" s="21">
        <f>VLOOKUP($A:$A,'[3]данные ру Грузы'!$A:$CR,44,0)</f>
        <v>0</v>
      </c>
      <c r="BW247" s="21">
        <f>VLOOKUP($A:$A,'[3]данные ру Грузы'!$A:$CR,57,0)</f>
        <v>0</v>
      </c>
      <c r="BX247" s="21">
        <f>VLOOKUP($A:$A,'[3]данные ру Грузы'!$A:$CR,70,0)</f>
        <v>0</v>
      </c>
      <c r="BY247" s="21">
        <f>VLOOKUP($A:$A,'[3]данные ру Грузы'!$A:$CR,83,0)</f>
        <v>0</v>
      </c>
      <c r="BZ247" s="21">
        <f>VLOOKUP($A:$A,'[3]данные ру Грузы'!$A:$CR,96,0)</f>
        <v>2868.9430000000002</v>
      </c>
      <c r="CA247" s="22" t="str">
        <f>VLOOKUP(A:A,[2]Данные_УА!$A:$BO,60,0)</f>
        <v>да</v>
      </c>
      <c r="CB247" s="23" t="str">
        <f>VLOOKUP(A:A,[2]Данные_УА!$A:$BO,61,0)</f>
        <v>да</v>
      </c>
      <c r="CC247" s="23" t="str">
        <f>VLOOKUP(A:A,[2]Данные_УА!$A:$BO,62,0)</f>
        <v>да</v>
      </c>
      <c r="CD247" s="23" t="str">
        <f>VLOOKUP(A:A,[2]Данные_УА!$A:$BO,63,0)</f>
        <v>да</v>
      </c>
      <c r="CE247" s="23" t="str">
        <f>VLOOKUP(A:A,[2]Данные_УА!$A:$BO,64,0)</f>
        <v>да</v>
      </c>
      <c r="CF247" s="23" t="str">
        <f>VLOOKUP(A:A,[2]Данные_УА!$A:$BO,65,0)</f>
        <v>да</v>
      </c>
    </row>
    <row r="248" spans="1:84" s="12" customFormat="1" ht="11.25" x14ac:dyDescent="0.2">
      <c r="A248" s="12" t="s">
        <v>305</v>
      </c>
      <c r="B248" s="12" t="str">
        <f>VLOOKUP(A:A,[1]Перечень_ПП!$A:$X,3,0)</f>
        <v>Уральский</v>
      </c>
      <c r="C248" s="13" t="str">
        <f>VLOOKUP(A:A,[1]Перечень_ПП!$A:$X,4,0)</f>
        <v>ВПП</v>
      </c>
      <c r="D248" s="13" t="str">
        <f>VLOOKUP(A:A,[1]Перечень_ПП!$A:$X,5,0)</f>
        <v>ВПП</v>
      </c>
      <c r="E248" s="12" t="str">
        <f>VLOOKUP(A:A,[1]Перечень_ПП!$A:$X,6,0)</f>
        <v>Пермь (Большое Савино)</v>
      </c>
      <c r="F248" s="12" t="str">
        <f>VLOOKUP(A:A,[1]Перечень_ПП!$A:$X,23,0)</f>
        <v>установлен</v>
      </c>
      <c r="G248" s="13" t="str">
        <f>VLOOKUP(A:A,[1]Перечень_ПП!$A:$X,21,0)</f>
        <v>да</v>
      </c>
      <c r="H248" s="13" t="s">
        <v>524</v>
      </c>
      <c r="I248" s="14" t="str">
        <f>VLOOKUP(A:A,[1]Перечень_ПП!$A:$X,22,0)</f>
        <v>функционирует</v>
      </c>
      <c r="J248" s="15" t="str">
        <f>VLOOKUP(A:A,[2]Данные_УА!$A:$BF,24,0)</f>
        <v>круглосуточно</v>
      </c>
      <c r="K248" s="13" t="str">
        <f>VLOOKUP(A:A,[1]Перечень_ПП!$A:$X,7,0)</f>
        <v>воздушный</v>
      </c>
      <c r="L248" s="13" t="str">
        <f>VLOOKUP(A:A,[1]Перечень_ПП!$A:$X,8,0)</f>
        <v>не определен</v>
      </c>
      <c r="M248" s="13" t="str">
        <f>VLOOKUP(A:A,[1]Перечень_ПП!$A:$X,9,0)</f>
        <v>грузо-пассажирский</v>
      </c>
      <c r="N248" s="13" t="str">
        <f>VLOOKUP(A:A,[1]Перечень_ПП!$A:$X,10,0)</f>
        <v>постоянный</v>
      </c>
      <c r="O248" s="13" t="str">
        <f>VLOOKUP(A:A,[1]Перечень_ПП!$A:$X,11,0)</f>
        <v>многосторонний</v>
      </c>
      <c r="P248" s="13" t="str">
        <f>VLOOKUP(A:A,[1]Перечень_ПП!$A:$X,12,0)</f>
        <v>не определен</v>
      </c>
      <c r="Q248" s="13" t="str">
        <f>VLOOKUP(A:A,[1]Перечень_ПП!$A:$X,13,0)</f>
        <v>нет</v>
      </c>
      <c r="R248" s="13" t="str">
        <f>VLOOKUP(A:A,[1]Перечень_ПП!$A:$X,14,0)</f>
        <v>нет</v>
      </c>
      <c r="S248" s="13" t="str">
        <f>VLOOKUP(A:A,[1]Перечень_ПП!$A:$X,15,0)</f>
        <v>нет</v>
      </c>
      <c r="T248" s="13" t="str">
        <f>VLOOKUP(A:A,[1]Перечень_ПП!$A:$X,16,0)</f>
        <v>не применимо</v>
      </c>
      <c r="U248" s="12" t="str">
        <f>VLOOKUP(A:A,[1]Перечень_ПП!$A:$X,17,0)</f>
        <v>не применимо</v>
      </c>
      <c r="V248" s="13" t="str">
        <f>VLOOKUP(A:A,[1]Перечень_ПП!$A:$X,18,0)</f>
        <v>ПФО</v>
      </c>
      <c r="W248" s="12" t="str">
        <f>VLOOKUP(A:A,[1]Перечень_ПП!$A:$X,19,0)</f>
        <v>Пермский край</v>
      </c>
      <c r="X248" s="14" t="str">
        <f>VLOOKUP(A:A,[1]Перечень_ПП!$A:$X,20,0)</f>
        <v>Пермский край, Пермский муниципальный район, п. Сокол</v>
      </c>
      <c r="Y248" s="14">
        <f>VLOOKUP(A:A,[2]ДОРОГИ!$A:$BX,24,0)</f>
        <v>0</v>
      </c>
      <c r="Z248" s="14">
        <f>VLOOKUP(A:A,[2]ДОРОГИ!$A:$BX,25,0)</f>
        <v>0</v>
      </c>
      <c r="AA248" s="16" t="str">
        <f>VLOOKUP($A:$A,'[3]данные ру Грузы'!$A:$CC,10,0)</f>
        <v>Группа В</v>
      </c>
      <c r="AB248" s="16">
        <f>VLOOKUP($A:$A,'[3]данные ру Грузы'!$A:$CC,11,0)</f>
        <v>163</v>
      </c>
      <c r="AC248" s="16" t="str">
        <f>VLOOKUP($A:$A,'[3]данные ру Грузы'!$A:$CC,13,0)</f>
        <v>Не является признаком отнесения к МТК</v>
      </c>
      <c r="AD248" s="16" t="str">
        <f>VLOOKUP($A:$A,'[3]данные ру Грузы'!$A:$CC,12,0)</f>
        <v>Не является признаком отнесения к МТК</v>
      </c>
      <c r="AE248" s="16">
        <f>VLOOKUP(A:A,[2]Данные_УА!$A:$BF,37,0)</f>
        <v>0</v>
      </c>
      <c r="AF248" s="16">
        <f>VLOOKUP(A:A,[2]Данные_УА!$A:$BF,41,0)</f>
        <v>0</v>
      </c>
      <c r="AG248" s="16">
        <f>VLOOKUP(A:A,[2]Данные_УА!$A:$BF,45,0)</f>
        <v>0</v>
      </c>
      <c r="AH248" s="16">
        <f>VLOOKUP(A:A,[2]Данные_УА!$A:$BF,49,0)</f>
        <v>0</v>
      </c>
      <c r="AI248" s="16">
        <f>VLOOKUP(A:A,[2]Данные_УА!$A:$BF,53,0)</f>
        <v>14112</v>
      </c>
      <c r="AJ248" s="16">
        <f>VLOOKUP(A:A,[2]Данные_УА!$A:$BF,57,0)</f>
        <v>0</v>
      </c>
      <c r="AK248" s="17">
        <f>VLOOKUP(A:A,[2]Данные_УА!$A:$BF,38,0)</f>
        <v>0</v>
      </c>
      <c r="AL248" s="17">
        <f>VLOOKUP(A:A,[2]Данные_УА!$A:$BF,42,0)</f>
        <v>0</v>
      </c>
      <c r="AM248" s="17">
        <f>VLOOKUP(A:A,[2]Данные_УА!$A:$BF,46,0)</f>
        <v>0</v>
      </c>
      <c r="AN248" s="17">
        <f>VLOOKUP(A:A,[2]Данные_УА!$A:$BF,50,0)</f>
        <v>0</v>
      </c>
      <c r="AO248" s="17">
        <f>VLOOKUP(A:A,[2]Данные_УА!$A:$BF,54,0)</f>
        <v>5150880</v>
      </c>
      <c r="AP248" s="18">
        <f>VLOOKUP(A:A,[2]Данные_УА!$A:$BF,58,0)</f>
        <v>0</v>
      </c>
      <c r="AQ248" s="19">
        <f>VLOOKUP($A:$A,'[3]данные ру ТС'!$A:$CZ,22,0)</f>
        <v>6</v>
      </c>
      <c r="AR248" s="19">
        <f>VLOOKUP($A:$A,'[3]данные ру ТС'!$A:$CZ,27,0)</f>
        <v>1120</v>
      </c>
      <c r="AS248" s="19">
        <f>VLOOKUP($A:$A,'[3]данные ру ТС'!$A:$CZ,32,0)</f>
        <v>0</v>
      </c>
      <c r="AT248" s="19">
        <f>VLOOKUP($A:$A,'[3]данные ру ТС'!$A:$CZ,33,0)</f>
        <v>1126</v>
      </c>
      <c r="AU248" s="19">
        <f>VLOOKUP($A:$A,'[3]данные ру ТС'!$A:$CZ,38,0)</f>
        <v>6</v>
      </c>
      <c r="AV248" s="19">
        <f>VLOOKUP($A:$A,'[3]данные ру ТС'!$A:$CZ,43,0)</f>
        <v>1409</v>
      </c>
      <c r="AW248" s="19">
        <f>VLOOKUP($A:$A,'[3]данные ру ТС'!$A:$CZ,48,0)</f>
        <v>0</v>
      </c>
      <c r="AX248" s="19">
        <f>VLOOKUP($A:$A,'[3]данные ру ТС'!$A:$CZ,49,0)</f>
        <v>1415</v>
      </c>
      <c r="AY248" s="19">
        <f>VLOOKUP($A:$A,'[3]данные ру ТС'!$A:$CZ,54,0)</f>
        <v>5</v>
      </c>
      <c r="AZ248" s="19">
        <f>VLOOKUP($A:$A,'[3]данные ру ТС'!$A:$CZ,59,0)</f>
        <v>1619</v>
      </c>
      <c r="BA248" s="19">
        <f>VLOOKUP($A:$A,'[3]данные ру ТС'!$A:$CZ,64,0)</f>
        <v>0</v>
      </c>
      <c r="BB248" s="19">
        <f>VLOOKUP($A:$A,'[3]данные ру ТС'!$A:$CZ,65,0)</f>
        <v>1624</v>
      </c>
      <c r="BC248" s="19">
        <f>VLOOKUP($A:$A,'[3]данные ру ТС'!$A:$CZ,78,0)</f>
        <v>7</v>
      </c>
      <c r="BD248" s="19">
        <f>VLOOKUP($A:$A,'[3]данные ру ТС'!$A:$CZ,83,0)</f>
        <v>216</v>
      </c>
      <c r="BE248" s="19">
        <f>VLOOKUP($A:$A,'[3]данные ру ТС'!$A:$CZ,88,0)</f>
        <v>0</v>
      </c>
      <c r="BF248" s="19">
        <f>VLOOKUP($A:$A,'[3]данные ру ТС'!$A:$CZ,89,0)</f>
        <v>223</v>
      </c>
      <c r="BG248" s="19">
        <f>VLOOKUP($A:$A,'[3]данные ру ТС'!$A:$FD,126,0)</f>
        <v>5</v>
      </c>
      <c r="BH248" s="19">
        <f>VLOOKUP($A:$A,'[3]данные ру ТС'!$A:$FD,127,0)</f>
        <v>1706</v>
      </c>
      <c r="BI248" s="19">
        <f>VLOOKUP($A:$A,'[3]данные ру ТС'!$A:$FD,128,0)</f>
        <v>0</v>
      </c>
      <c r="BJ248" s="19">
        <f>VLOOKUP($A:$A,'[3]данные ру ТС'!$A:$FD,129,0)</f>
        <v>1711</v>
      </c>
      <c r="BK248" s="19">
        <f>VLOOKUP($A:$A,'[3]данные ру ТС'!$A:$FD,142,0)</f>
        <v>3</v>
      </c>
      <c r="BL248" s="19">
        <f>VLOOKUP($A:$A,'[3]данные ру ТС'!$A:$FD,155,0)</f>
        <v>812</v>
      </c>
      <c r="BM248" s="19">
        <f>VLOOKUP($A:$A,'[3]данные ру ТС'!$A:$FW,168,0)</f>
        <v>0</v>
      </c>
      <c r="BN248" s="19">
        <f>Таблица2[[#This Row],[ЛТС 2022 (факт)]]+Таблица2[[#This Row],[ПТС 2022 (факт)]]+Таблица2[[#This Row],[ГТС 2022 (факт)]]</f>
        <v>815</v>
      </c>
      <c r="BO248" s="20">
        <f>VLOOKUP($A:$A,'[3]данные ру ФЛ'!$A:$DL,27,0)</f>
        <v>225895</v>
      </c>
      <c r="BP248" s="20">
        <f>VLOOKUP($A:$A,'[3]данные ру ФЛ'!$A:$DL,40,0)</f>
        <v>264511</v>
      </c>
      <c r="BQ248" s="20">
        <f>VLOOKUP($A:$A,'[3]данные ру ФЛ'!$A:$DL,53,0)</f>
        <v>334424</v>
      </c>
      <c r="BR248" s="20">
        <f>VLOOKUP($A:$A,'[3]данные ру ФЛ'!$A:$DL,74,0)</f>
        <v>37772</v>
      </c>
      <c r="BS248" s="20">
        <f>VLOOKUP($A:$A,'[3]данные ру ФЛ'!$A:$DL,95,0)</f>
        <v>282920</v>
      </c>
      <c r="BT248" s="20">
        <f>VLOOKUP($A:$A,'[3]данные ру ФЛ'!$A:$DL,116,0)</f>
        <v>134387</v>
      </c>
      <c r="BU248" s="21">
        <f>VLOOKUP($A:$A,'[3]данные ру Грузы'!$A:$CR,31,0)</f>
        <v>1801.28</v>
      </c>
      <c r="BV248" s="21">
        <f>VLOOKUP($A:$A,'[3]данные ру Грузы'!$A:$CR,44,0)</f>
        <v>2438.8100000000004</v>
      </c>
      <c r="BW248" s="21">
        <f>VLOOKUP($A:$A,'[3]данные ру Грузы'!$A:$CR,57,0)</f>
        <v>10180.417000000001</v>
      </c>
      <c r="BX248" s="21">
        <f>VLOOKUP($A:$A,'[3]данные ру Грузы'!$A:$CR,70,0)</f>
        <v>72.52940000000001</v>
      </c>
      <c r="BY248" s="21">
        <f>VLOOKUP($A:$A,'[3]данные ру Грузы'!$A:$CR,83,0)</f>
        <v>31.463999999999999</v>
      </c>
      <c r="BZ248" s="21">
        <f>VLOOKUP($A:$A,'[3]данные ру Грузы'!$A:$CR,96,0)</f>
        <v>27.16</v>
      </c>
      <c r="CA248" s="22" t="str">
        <f>VLOOKUP(A:A,[2]Данные_УА!$A:$BO,60,0)</f>
        <v>да</v>
      </c>
      <c r="CB248" s="23" t="str">
        <f>VLOOKUP(A:A,[2]Данные_УА!$A:$BO,61,0)</f>
        <v>да</v>
      </c>
      <c r="CC248" s="23" t="str">
        <f>VLOOKUP(A:A,[2]Данные_УА!$A:$BO,62,0)</f>
        <v>да</v>
      </c>
      <c r="CD248" s="23" t="str">
        <f>VLOOKUP(A:A,[2]Данные_УА!$A:$BO,63,0)</f>
        <v>да</v>
      </c>
      <c r="CE248" s="23" t="str">
        <f>VLOOKUP(A:A,[2]Данные_УА!$A:$BO,64,0)</f>
        <v>да</v>
      </c>
      <c r="CF248" s="23" t="str">
        <f>VLOOKUP(A:A,[2]Данные_УА!$A:$BO,65,0)</f>
        <v>нет</v>
      </c>
    </row>
    <row r="249" spans="1:84" s="12" customFormat="1" ht="11.25" x14ac:dyDescent="0.2">
      <c r="A249" s="12" t="s">
        <v>237</v>
      </c>
      <c r="B249" s="12" t="str">
        <f>VLOOKUP(A:A,[1]Перечень_ПП!$A:$X,3,0)</f>
        <v>Санкт-Петербургский</v>
      </c>
      <c r="C249" s="13" t="str">
        <f>VLOOKUP(A:A,[1]Перечень_ПП!$A:$X,4,0)</f>
        <v>ВПП</v>
      </c>
      <c r="D249" s="13" t="str">
        <f>VLOOKUP(A:A,[1]Перечень_ПП!$A:$X,5,0)</f>
        <v>ВПП</v>
      </c>
      <c r="E249" s="12" t="str">
        <f>VLOOKUP(A:A,[1]Перечень_ПП!$A:$X,6,0)</f>
        <v>Петрозаводск (Бесовец)</v>
      </c>
      <c r="F249" s="12" t="str">
        <f>VLOOKUP(A:A,[1]Перечень_ПП!$A:$X,23,0)</f>
        <v>установлен</v>
      </c>
      <c r="G249" s="13" t="str">
        <f>VLOOKUP(A:A,[1]Перечень_ПП!$A:$X,21,0)</f>
        <v>да</v>
      </c>
      <c r="H249" s="13" t="s">
        <v>524</v>
      </c>
      <c r="I249" s="14" t="str">
        <f>VLOOKUP(A:A,[1]Перечень_ПП!$A:$X,22,0)</f>
        <v>функционирует</v>
      </c>
      <c r="J249" s="15" t="str">
        <f>VLOOKUP(A:A,[2]Данные_УА!$A:$BF,24,0)</f>
        <v>на время оформления воздушных судов</v>
      </c>
      <c r="K249" s="13" t="str">
        <f>VLOOKUP(A:A,[1]Перечень_ПП!$A:$X,7,0)</f>
        <v>воздушный</v>
      </c>
      <c r="L249" s="13" t="str">
        <f>VLOOKUP(A:A,[1]Перечень_ПП!$A:$X,8,0)</f>
        <v>не определен</v>
      </c>
      <c r="M249" s="13" t="str">
        <f>VLOOKUP(A:A,[1]Перечень_ПП!$A:$X,9,0)</f>
        <v>грузо-пассажирский</v>
      </c>
      <c r="N249" s="13" t="str">
        <f>VLOOKUP(A:A,[1]Перечень_ПП!$A:$X,10,0)</f>
        <v>работающий на нерегулярной основе</v>
      </c>
      <c r="O249" s="13" t="str">
        <f>VLOOKUP(A:A,[1]Перечень_ПП!$A:$X,11,0)</f>
        <v>многосторонний</v>
      </c>
      <c r="P249" s="13" t="str">
        <f>VLOOKUP(A:A,[1]Перечень_ПП!$A:$X,12,0)</f>
        <v>не определен</v>
      </c>
      <c r="Q249" s="13" t="str">
        <f>VLOOKUP(A:A,[1]Перечень_ПП!$A:$X,13,0)</f>
        <v>нет</v>
      </c>
      <c r="R249" s="13" t="str">
        <f>VLOOKUP(A:A,[1]Перечень_ПП!$A:$X,14,0)</f>
        <v>нет</v>
      </c>
      <c r="S249" s="13" t="str">
        <f>VLOOKUP(A:A,[1]Перечень_ПП!$A:$X,15,0)</f>
        <v>нет</v>
      </c>
      <c r="T249" s="13" t="str">
        <f>VLOOKUP(A:A,[1]Перечень_ПП!$A:$X,16,0)</f>
        <v>не применимо</v>
      </c>
      <c r="U249" s="12" t="str">
        <f>VLOOKUP(A:A,[1]Перечень_ПП!$A:$X,17,0)</f>
        <v>не применимо</v>
      </c>
      <c r="V249" s="13" t="str">
        <f>VLOOKUP(A:A,[1]Перечень_ПП!$A:$X,18,0)</f>
        <v>СЗФО</v>
      </c>
      <c r="W249" s="12" t="str">
        <f>VLOOKUP(A:A,[1]Перечень_ПП!$A:$X,19,0)</f>
        <v>Республика Карелия</v>
      </c>
      <c r="X249" s="14" t="str">
        <f>VLOOKUP(A:A,[1]Перечень_ПП!$A:$X,20,0)</f>
        <v>Республика Карелия, Прионежский район, д. Бесовец, Аэропорт</v>
      </c>
      <c r="Y249" s="14">
        <f>VLOOKUP(A:A,[2]ДОРОГИ!$A:$BX,24,0)</f>
        <v>0</v>
      </c>
      <c r="Z249" s="14">
        <f>VLOOKUP(A:A,[2]ДОРОГИ!$A:$BX,25,0)</f>
        <v>0</v>
      </c>
      <c r="AA249" s="16" t="str">
        <f>VLOOKUP($A:$A,'[3]данные ру Грузы'!$A:$CC,10,0)</f>
        <v>Группа С</v>
      </c>
      <c r="AB249" s="16">
        <f>VLOOKUP($A:$A,'[3]данные ру Грузы'!$A:$CC,11,0)</f>
        <v>253</v>
      </c>
      <c r="AC249" s="16" t="str">
        <f>VLOOKUP($A:$A,'[3]данные ру Грузы'!$A:$CC,13,0)</f>
        <v>Не является признаком отнесения к МТК</v>
      </c>
      <c r="AD249" s="16" t="str">
        <f>VLOOKUP($A:$A,'[3]данные ру Грузы'!$A:$CC,12,0)</f>
        <v>Не является признаком отнесения к МТК</v>
      </c>
      <c r="AE249" s="16">
        <f>VLOOKUP(A:A,[2]Данные_УА!$A:$BF,37,0)</f>
        <v>0</v>
      </c>
      <c r="AF249" s="16">
        <f>VLOOKUP(A:A,[2]Данные_УА!$A:$BF,41,0)</f>
        <v>0</v>
      </c>
      <c r="AG249" s="16">
        <f>VLOOKUP(A:A,[2]Данные_УА!$A:$BF,45,0)</f>
        <v>0</v>
      </c>
      <c r="AH249" s="16">
        <f>VLOOKUP(A:A,[2]Данные_УА!$A:$BF,49,0)</f>
        <v>0</v>
      </c>
      <c r="AI249" s="16">
        <f>VLOOKUP(A:A,[2]Данные_УА!$A:$BF,53,0)</f>
        <v>1440</v>
      </c>
      <c r="AJ249" s="16">
        <f>VLOOKUP(A:A,[2]Данные_УА!$A:$BF,57,0)</f>
        <v>0</v>
      </c>
      <c r="AK249" s="17">
        <f>VLOOKUP(A:A,[2]Данные_УА!$A:$BF,38,0)</f>
        <v>0</v>
      </c>
      <c r="AL249" s="17">
        <f>VLOOKUP(A:A,[2]Данные_УА!$A:$BF,42,0)</f>
        <v>0</v>
      </c>
      <c r="AM249" s="17">
        <f>VLOOKUP(A:A,[2]Данные_УА!$A:$BF,46,0)</f>
        <v>0</v>
      </c>
      <c r="AN249" s="17">
        <f>VLOOKUP(A:A,[2]Данные_УА!$A:$BF,50,0)</f>
        <v>0</v>
      </c>
      <c r="AO249" s="17">
        <f>VLOOKUP(A:A,[2]Данные_УА!$A:$BF,54,0)</f>
        <v>0</v>
      </c>
      <c r="AP249" s="18">
        <f>VLOOKUP(A:A,[2]Данные_УА!$A:$BF,58,0)</f>
        <v>0</v>
      </c>
      <c r="AQ249" s="19">
        <f>VLOOKUP($A:$A,'[3]данные ру ТС'!$A:$CZ,22,0)</f>
        <v>0</v>
      </c>
      <c r="AR249" s="19">
        <f>VLOOKUP($A:$A,'[3]данные ру ТС'!$A:$CZ,27,0)</f>
        <v>15</v>
      </c>
      <c r="AS249" s="19">
        <f>VLOOKUP($A:$A,'[3]данные ру ТС'!$A:$CZ,32,0)</f>
        <v>0</v>
      </c>
      <c r="AT249" s="19">
        <f>VLOOKUP($A:$A,'[3]данные ру ТС'!$A:$CZ,33,0)</f>
        <v>15</v>
      </c>
      <c r="AU249" s="19">
        <f>VLOOKUP($A:$A,'[3]данные ру ТС'!$A:$CZ,38,0)</f>
        <v>0</v>
      </c>
      <c r="AV249" s="19">
        <f>VLOOKUP($A:$A,'[3]данные ру ТС'!$A:$CZ,43,0)</f>
        <v>6</v>
      </c>
      <c r="AW249" s="19">
        <f>VLOOKUP($A:$A,'[3]данные ру ТС'!$A:$CZ,48,0)</f>
        <v>0</v>
      </c>
      <c r="AX249" s="19">
        <f>VLOOKUP($A:$A,'[3]данные ру ТС'!$A:$CZ,49,0)</f>
        <v>6</v>
      </c>
      <c r="AY249" s="19">
        <f>VLOOKUP($A:$A,'[3]данные ру ТС'!$A:$CZ,54,0)</f>
        <v>0</v>
      </c>
      <c r="AZ249" s="19">
        <f>VLOOKUP($A:$A,'[3]данные ру ТС'!$A:$CZ,59,0)</f>
        <v>3</v>
      </c>
      <c r="BA249" s="19">
        <f>VLOOKUP($A:$A,'[3]данные ру ТС'!$A:$CZ,64,0)</f>
        <v>0</v>
      </c>
      <c r="BB249" s="19">
        <f>VLOOKUP($A:$A,'[3]данные ру ТС'!$A:$CZ,65,0)</f>
        <v>3</v>
      </c>
      <c r="BC249" s="19">
        <f>VLOOKUP($A:$A,'[3]данные ру ТС'!$A:$CZ,78,0)</f>
        <v>0</v>
      </c>
      <c r="BD249" s="19">
        <f>VLOOKUP($A:$A,'[3]данные ру ТС'!$A:$CZ,83,0)</f>
        <v>3</v>
      </c>
      <c r="BE249" s="19">
        <f>VLOOKUP($A:$A,'[3]данные ру ТС'!$A:$CZ,88,0)</f>
        <v>0</v>
      </c>
      <c r="BF249" s="19">
        <f>VLOOKUP($A:$A,'[3]данные ру ТС'!$A:$CZ,89,0)</f>
        <v>3</v>
      </c>
      <c r="BG249" s="19">
        <f>VLOOKUP($A:$A,'[3]данные ру ТС'!$A:$FD,126,0)</f>
        <v>1</v>
      </c>
      <c r="BH249" s="19">
        <f>VLOOKUP($A:$A,'[3]данные ру ТС'!$A:$FD,127,0)</f>
        <v>14</v>
      </c>
      <c r="BI249" s="19">
        <f>VLOOKUP($A:$A,'[3]данные ру ТС'!$A:$FD,128,0)</f>
        <v>0</v>
      </c>
      <c r="BJ249" s="19">
        <f>VLOOKUP($A:$A,'[3]данные ру ТС'!$A:$FD,129,0)</f>
        <v>15</v>
      </c>
      <c r="BK249" s="19">
        <f>VLOOKUP($A:$A,'[3]данные ру ТС'!$A:$FD,142,0)</f>
        <v>0</v>
      </c>
      <c r="BL249" s="19">
        <f>VLOOKUP($A:$A,'[3]данные ру ТС'!$A:$FD,155,0)</f>
        <v>11</v>
      </c>
      <c r="BM249" s="19">
        <f>VLOOKUP($A:$A,'[3]данные ру ТС'!$A:$FW,168,0)</f>
        <v>0</v>
      </c>
      <c r="BN249" s="19">
        <f>Таблица2[[#This Row],[ЛТС 2022 (факт)]]+Таблица2[[#This Row],[ПТС 2022 (факт)]]+Таблица2[[#This Row],[ГТС 2022 (факт)]]</f>
        <v>11</v>
      </c>
      <c r="BO249" s="20">
        <f>VLOOKUP($A:$A,'[3]данные ру ФЛ'!$A:$DL,27,0)</f>
        <v>58</v>
      </c>
      <c r="BP249" s="20">
        <f>VLOOKUP($A:$A,'[3]данные ру ФЛ'!$A:$DL,40,0)</f>
        <v>36</v>
      </c>
      <c r="BQ249" s="20">
        <f>VLOOKUP($A:$A,'[3]данные ру ФЛ'!$A:$DL,53,0)</f>
        <v>11</v>
      </c>
      <c r="BR249" s="20">
        <f>VLOOKUP($A:$A,'[3]данные ру ФЛ'!$A:$DL,74,0)</f>
        <v>10</v>
      </c>
      <c r="BS249" s="20">
        <f>VLOOKUP($A:$A,'[3]данные ру ФЛ'!$A:$DL,95,0)</f>
        <v>49</v>
      </c>
      <c r="BT249" s="20">
        <f>VLOOKUP($A:$A,'[3]данные ру ФЛ'!$A:$DL,116,0)</f>
        <v>42</v>
      </c>
      <c r="BU249" s="21">
        <f>VLOOKUP($A:$A,'[3]данные ру Грузы'!$A:$CR,31,0)</f>
        <v>0</v>
      </c>
      <c r="BV249" s="21">
        <f>VLOOKUP($A:$A,'[3]данные ру Грузы'!$A:$CR,44,0)</f>
        <v>0</v>
      </c>
      <c r="BW249" s="21">
        <f>VLOOKUP($A:$A,'[3]данные ру Грузы'!$A:$CR,57,0)</f>
        <v>0</v>
      </c>
      <c r="BX249" s="21">
        <f>VLOOKUP($A:$A,'[3]данные ру Грузы'!$A:$CR,70,0)</f>
        <v>0</v>
      </c>
      <c r="BY249" s="21">
        <f>VLOOKUP($A:$A,'[3]данные ру Грузы'!$A:$CR,83,0)</f>
        <v>0</v>
      </c>
      <c r="BZ249" s="21">
        <f>VLOOKUP($A:$A,'[3]данные ру Грузы'!$A:$CR,96,0)</f>
        <v>0</v>
      </c>
      <c r="CA249" s="22" t="str">
        <f>VLOOKUP(A:A,[2]Данные_УА!$A:$BO,60,0)</f>
        <v>да</v>
      </c>
      <c r="CB249" s="23" t="str">
        <f>VLOOKUP(A:A,[2]Данные_УА!$A:$BO,61,0)</f>
        <v>да</v>
      </c>
      <c r="CC249" s="23" t="str">
        <f>VLOOKUP(A:A,[2]Данные_УА!$A:$BO,62,0)</f>
        <v>да</v>
      </c>
      <c r="CD249" s="23" t="str">
        <f>VLOOKUP(A:A,[2]Данные_УА!$A:$BO,63,0)</f>
        <v>да</v>
      </c>
      <c r="CE249" s="23" t="str">
        <f>VLOOKUP(A:A,[2]Данные_УА!$A:$BO,64,0)</f>
        <v>да</v>
      </c>
      <c r="CF249" s="23" t="str">
        <f>VLOOKUP(A:A,[2]Данные_УА!$A:$BO,65,0)</f>
        <v>нет</v>
      </c>
    </row>
    <row r="250" spans="1:84" s="12" customFormat="1" ht="11.25" x14ac:dyDescent="0.2">
      <c r="A250" s="12" t="s">
        <v>73</v>
      </c>
      <c r="B250" s="12" t="str">
        <f>VLOOKUP(A:A,[1]Перечень_ПП!$A:$X,3,0)</f>
        <v>Владивостокский</v>
      </c>
      <c r="C250" s="13" t="str">
        <f>VLOOKUP(A:A,[1]Перечень_ПП!$A:$X,4,0)</f>
        <v>МПП</v>
      </c>
      <c r="D250" s="13" t="str">
        <f>VLOOKUP(A:A,[1]Перечень_ПП!$A:$X,5,0)</f>
        <v>МПП</v>
      </c>
      <c r="E250" s="12" t="str">
        <f>VLOOKUP(A:A,[1]Перечень_ПП!$A:$X,6,0)</f>
        <v>Петропавловск-Камчатский</v>
      </c>
      <c r="F250" s="12" t="str">
        <f>VLOOKUP(A:A,[1]Перечень_ПП!$A:$X,23,0)</f>
        <v>установлен</v>
      </c>
      <c r="G250" s="13" t="str">
        <f>VLOOKUP(A:A,[1]Перечень_ПП!$A:$X,21,0)</f>
        <v>да</v>
      </c>
      <c r="H250" s="13" t="s">
        <v>523</v>
      </c>
      <c r="I250" s="14" t="str">
        <f>VLOOKUP(A:A,[1]Перечень_ПП!$A:$X,22,0)</f>
        <v>функционирует</v>
      </c>
      <c r="J250" s="15" t="str">
        <f>VLOOKUP(A:A,[2]Данные_УА!$A:$BF,24,0)</f>
        <v>круглосуточно</v>
      </c>
      <c r="K250" s="13" t="str">
        <f>VLOOKUP(A:A,[1]Перечень_ПП!$A:$X,7,0)</f>
        <v>морской</v>
      </c>
      <c r="L250" s="13" t="str">
        <f>VLOOKUP(A:A,[1]Перечень_ПП!$A:$X,8,0)</f>
        <v>не определен</v>
      </c>
      <c r="M250" s="13" t="str">
        <f>VLOOKUP(A:A,[1]Перечень_ПП!$A:$X,9,0)</f>
        <v>грузо-пассажирский</v>
      </c>
      <c r="N250" s="13" t="str">
        <f>VLOOKUP(A:A,[1]Перечень_ПП!$A:$X,10,0)</f>
        <v>постоянный</v>
      </c>
      <c r="O250" s="13" t="str">
        <f>VLOOKUP(A:A,[1]Перечень_ПП!$A:$X,11,0)</f>
        <v>многосторонний</v>
      </c>
      <c r="P250" s="13" t="str">
        <f>VLOOKUP(A:A,[1]Перечень_ПП!$A:$X,12,0)</f>
        <v>не определен</v>
      </c>
      <c r="Q250" s="13" t="str">
        <f>VLOOKUP(A:A,[1]Перечень_ПП!$A:$X,13,0)</f>
        <v>да</v>
      </c>
      <c r="R250" s="13" t="str">
        <f>VLOOKUP(A:A,[1]Перечень_ПП!$A:$X,14,0)</f>
        <v>да</v>
      </c>
      <c r="S250" s="13" t="str">
        <f>VLOOKUP(A:A,[1]Перечень_ПП!$A:$X,15,0)</f>
        <v>да</v>
      </c>
      <c r="T250" s="13" t="str">
        <f>VLOOKUP(A:A,[1]Перечень_ПП!$A:$X,16,0)</f>
        <v>не применимо</v>
      </c>
      <c r="U250" s="12" t="str">
        <f>VLOOKUP(A:A,[1]Перечень_ПП!$A:$X,17,0)</f>
        <v>не применимо</v>
      </c>
      <c r="V250" s="13" t="str">
        <f>VLOOKUP(A:A,[1]Перечень_ПП!$A:$X,18,0)</f>
        <v>ДФО</v>
      </c>
      <c r="W250" s="12" t="str">
        <f>VLOOKUP(A:A,[1]Перечень_ПП!$A:$X,19,0)</f>
        <v>Камчатский край</v>
      </c>
      <c r="X250" s="14" t="str">
        <f>VLOOKUP(A:A,[1]Перечень_ПП!$A:$X,20,0)</f>
        <v>Камчатский край, г. Петропавловск-Камчатский, ул. Площадь Щедрина, д. 2</v>
      </c>
      <c r="Y250" s="14">
        <f>VLOOKUP(A:A,[2]ДОРОГИ!$A:$BX,24,0)</f>
        <v>0</v>
      </c>
      <c r="Z250" s="14">
        <f>VLOOKUP(A:A,[2]ДОРОГИ!$A:$BX,25,0)</f>
        <v>0</v>
      </c>
      <c r="AA250" s="16" t="str">
        <f>VLOOKUP($A:$A,'[3]данные ру Грузы'!$A:$CC,10,0)</f>
        <v>Группа А</v>
      </c>
      <c r="AB250" s="16">
        <f>VLOOKUP($A:$A,'[3]данные ру Грузы'!$A:$CC,11,0)</f>
        <v>79</v>
      </c>
      <c r="AC250" s="16" t="str">
        <f>VLOOKUP($A:$A,'[3]данные ру Грузы'!$A:$CC,13,0)</f>
        <v>Морской</v>
      </c>
      <c r="AD250" s="16" t="str">
        <f>VLOOKUP($A:$A,'[3]данные ру Грузы'!$A:$CC,12,0)</f>
        <v>Арктика</v>
      </c>
      <c r="AE250" s="16">
        <f>VLOOKUP(A:A,[2]Данные_УА!$A:$BF,37,0)</f>
        <v>0</v>
      </c>
      <c r="AF250" s="16">
        <f>VLOOKUP(A:A,[2]Данные_УА!$A:$BF,41,0)</f>
        <v>0</v>
      </c>
      <c r="AG250" s="16">
        <f>VLOOKUP(A:A,[2]Данные_УА!$A:$BF,45,0)</f>
        <v>0</v>
      </c>
      <c r="AH250" s="16">
        <f>VLOOKUP(A:A,[2]Данные_УА!$A:$BF,49,0)</f>
        <v>0</v>
      </c>
      <c r="AI250" s="16">
        <f>VLOOKUP(A:A,[2]Данные_УА!$A:$BF,53,0)</f>
        <v>0</v>
      </c>
      <c r="AJ250" s="16">
        <f>VLOOKUP(A:A,[2]Данные_УА!$A:$BF,57,0)</f>
        <v>0</v>
      </c>
      <c r="AK250" s="17">
        <f>VLOOKUP(A:A,[2]Данные_УА!$A:$BF,38,0)</f>
        <v>0</v>
      </c>
      <c r="AL250" s="17">
        <f>VLOOKUP(A:A,[2]Данные_УА!$A:$BF,42,0)</f>
        <v>0</v>
      </c>
      <c r="AM250" s="17">
        <f>VLOOKUP(A:A,[2]Данные_УА!$A:$BF,46,0)</f>
        <v>0</v>
      </c>
      <c r="AN250" s="17">
        <f>VLOOKUP(A:A,[2]Данные_УА!$A:$BF,50,0)</f>
        <v>0</v>
      </c>
      <c r="AO250" s="17">
        <f>VLOOKUP(A:A,[2]Данные_УА!$A:$BF,54,0)</f>
        <v>0</v>
      </c>
      <c r="AP250" s="18">
        <f>VLOOKUP(A:A,[2]Данные_УА!$A:$BF,58,0)</f>
        <v>0</v>
      </c>
      <c r="AQ250" s="19">
        <f>VLOOKUP($A:$A,'[3]данные ру ТС'!$A:$CZ,22,0)</f>
        <v>369</v>
      </c>
      <c r="AR250" s="19">
        <f>VLOOKUP($A:$A,'[3]данные ру ТС'!$A:$CZ,27,0)</f>
        <v>96</v>
      </c>
      <c r="AS250" s="19">
        <f>VLOOKUP($A:$A,'[3]данные ру ТС'!$A:$CZ,32,0)</f>
        <v>0</v>
      </c>
      <c r="AT250" s="19">
        <f>VLOOKUP($A:$A,'[3]данные ру ТС'!$A:$CZ,33,0)</f>
        <v>465</v>
      </c>
      <c r="AU250" s="19">
        <f>VLOOKUP($A:$A,'[3]данные ру ТС'!$A:$CZ,38,0)</f>
        <v>336</v>
      </c>
      <c r="AV250" s="19">
        <f>VLOOKUP($A:$A,'[3]данные ру ТС'!$A:$CZ,43,0)</f>
        <v>127</v>
      </c>
      <c r="AW250" s="19">
        <f>VLOOKUP($A:$A,'[3]данные ру ТС'!$A:$CZ,48,0)</f>
        <v>0</v>
      </c>
      <c r="AX250" s="19">
        <f>VLOOKUP($A:$A,'[3]данные ру ТС'!$A:$CZ,49,0)</f>
        <v>463</v>
      </c>
      <c r="AY250" s="19">
        <f>VLOOKUP($A:$A,'[3]данные ру ТС'!$A:$CZ,54,0)</f>
        <v>415</v>
      </c>
      <c r="AZ250" s="19">
        <f>VLOOKUP($A:$A,'[3]данные ру ТС'!$A:$CZ,59,0)</f>
        <v>109</v>
      </c>
      <c r="BA250" s="19">
        <f>VLOOKUP($A:$A,'[3]данные ру ТС'!$A:$CZ,64,0)</f>
        <v>0</v>
      </c>
      <c r="BB250" s="19">
        <f>VLOOKUP($A:$A,'[3]данные ру ТС'!$A:$CZ,65,0)</f>
        <v>524</v>
      </c>
      <c r="BC250" s="19">
        <f>VLOOKUP($A:$A,'[3]данные ру ТС'!$A:$CZ,78,0)</f>
        <v>370</v>
      </c>
      <c r="BD250" s="19">
        <f>VLOOKUP($A:$A,'[3]данные ру ТС'!$A:$CZ,83,0)</f>
        <v>103</v>
      </c>
      <c r="BE250" s="19">
        <f>VLOOKUP($A:$A,'[3]данные ру ТС'!$A:$CZ,88,0)</f>
        <v>0</v>
      </c>
      <c r="BF250" s="19">
        <f>VLOOKUP($A:$A,'[3]данные ру ТС'!$A:$CZ,89,0)</f>
        <v>473</v>
      </c>
      <c r="BG250" s="19">
        <f>VLOOKUP($A:$A,'[3]данные ру ТС'!$A:$FD,126,0)</f>
        <v>356</v>
      </c>
      <c r="BH250" s="19">
        <f>VLOOKUP($A:$A,'[3]данные ру ТС'!$A:$FD,127,0)</f>
        <v>83</v>
      </c>
      <c r="BI250" s="19">
        <f>VLOOKUP($A:$A,'[3]данные ру ТС'!$A:$FD,128,0)</f>
        <v>0</v>
      </c>
      <c r="BJ250" s="19">
        <f>VLOOKUP($A:$A,'[3]данные ру ТС'!$A:$FD,129,0)</f>
        <v>439</v>
      </c>
      <c r="BK250" s="19">
        <f>VLOOKUP($A:$A,'[3]данные ру ТС'!$A:$FD,142,0)</f>
        <v>407</v>
      </c>
      <c r="BL250" s="19">
        <f>VLOOKUP($A:$A,'[3]данные ру ТС'!$A:$FD,155,0)</f>
        <v>73</v>
      </c>
      <c r="BM250" s="19">
        <f>VLOOKUP($A:$A,'[3]данные ру ТС'!$A:$FW,168,0)</f>
        <v>0</v>
      </c>
      <c r="BN250" s="19">
        <f>Таблица2[[#This Row],[ЛТС 2022 (факт)]]+Таблица2[[#This Row],[ПТС 2022 (факт)]]+Таблица2[[#This Row],[ГТС 2022 (факт)]]</f>
        <v>480</v>
      </c>
      <c r="BO250" s="20">
        <f>VLOOKUP($A:$A,'[3]данные ру ФЛ'!$A:$DL,27,0)</f>
        <v>23626</v>
      </c>
      <c r="BP250" s="20">
        <f>VLOOKUP($A:$A,'[3]данные ру ФЛ'!$A:$DL,40,0)</f>
        <v>34447</v>
      </c>
      <c r="BQ250" s="20">
        <f>VLOOKUP($A:$A,'[3]данные ру ФЛ'!$A:$DL,53,0)</f>
        <v>43497</v>
      </c>
      <c r="BR250" s="20">
        <f>VLOOKUP($A:$A,'[3]данные ру ФЛ'!$A:$DL,74,0)</f>
        <v>16662</v>
      </c>
      <c r="BS250" s="20">
        <f>VLOOKUP($A:$A,'[3]данные ру ФЛ'!$A:$DL,95,0)</f>
        <v>15353</v>
      </c>
      <c r="BT250" s="20">
        <f>VLOOKUP($A:$A,'[3]данные ру ФЛ'!$A:$DL,116,0)</f>
        <v>18390</v>
      </c>
      <c r="BU250" s="21">
        <f>VLOOKUP($A:$A,'[3]данные ру Грузы'!$A:$CR,31,0)</f>
        <v>525069</v>
      </c>
      <c r="BV250" s="21">
        <f>VLOOKUP($A:$A,'[3]данные ру Грузы'!$A:$CR,44,0)</f>
        <v>568701</v>
      </c>
      <c r="BW250" s="21">
        <f>VLOOKUP($A:$A,'[3]данные ру Грузы'!$A:$CR,57,0)</f>
        <v>575422</v>
      </c>
      <c r="BX250" s="21">
        <f>VLOOKUP($A:$A,'[3]данные ру Грузы'!$A:$CR,70,0)</f>
        <v>536385.55000000005</v>
      </c>
      <c r="BY250" s="21">
        <f>VLOOKUP($A:$A,'[3]данные ру Грузы'!$A:$CR,83,0)</f>
        <v>708756.33100000001</v>
      </c>
      <c r="BZ250" s="21">
        <f>VLOOKUP($A:$A,'[3]данные ру Грузы'!$A:$CR,96,0)</f>
        <v>810604.55</v>
      </c>
      <c r="CA250" s="22" t="str">
        <f>VLOOKUP(A:A,[2]Данные_УА!$A:$BO,60,0)</f>
        <v>да</v>
      </c>
      <c r="CB250" s="23" t="str">
        <f>VLOOKUP(A:A,[2]Данные_УА!$A:$BO,61,0)</f>
        <v>да</v>
      </c>
      <c r="CC250" s="23" t="str">
        <f>VLOOKUP(A:A,[2]Данные_УА!$A:$BO,62,0)</f>
        <v>да</v>
      </c>
      <c r="CD250" s="23" t="str">
        <f>VLOOKUP(A:A,[2]Данные_УА!$A:$BO,63,0)</f>
        <v>да</v>
      </c>
      <c r="CE250" s="23" t="str">
        <f>VLOOKUP(A:A,[2]Данные_УА!$A:$BO,64,0)</f>
        <v>да</v>
      </c>
      <c r="CF250" s="23" t="str">
        <f>VLOOKUP(A:A,[2]Данные_УА!$A:$BO,65,0)</f>
        <v>нет</v>
      </c>
    </row>
    <row r="251" spans="1:84" s="12" customFormat="1" ht="11.25" x14ac:dyDescent="0.2">
      <c r="A251" s="12" t="s">
        <v>55</v>
      </c>
      <c r="B251" s="12" t="str">
        <f>VLOOKUP(A:A,[1]Перечень_ПП!$A:$X,3,0)</f>
        <v>Владивостокский</v>
      </c>
      <c r="C251" s="13" t="str">
        <f>VLOOKUP(A:A,[1]Перечень_ПП!$A:$X,4,0)</f>
        <v>ВПП</v>
      </c>
      <c r="D251" s="13" t="str">
        <f>VLOOKUP(A:A,[1]Перечень_ПП!$A:$X,5,0)</f>
        <v>ВПП</v>
      </c>
      <c r="E251" s="12" t="str">
        <f>VLOOKUP(A:A,[1]Перечень_ПП!$A:$X,6,0)</f>
        <v>Петропавловск-Камчатский (Елизово)</v>
      </c>
      <c r="F251" s="12" t="str">
        <f>VLOOKUP(A:A,[1]Перечень_ПП!$A:$X,23,0)</f>
        <v>установлен</v>
      </c>
      <c r="G251" s="13" t="str">
        <f>VLOOKUP(A:A,[1]Перечень_ПП!$A:$X,21,0)</f>
        <v>да</v>
      </c>
      <c r="H251" s="13" t="s">
        <v>523</v>
      </c>
      <c r="I251" s="14" t="str">
        <f>VLOOKUP(A:A,[1]Перечень_ПП!$A:$X,22,0)</f>
        <v>функционирует</v>
      </c>
      <c r="J251" s="15" t="str">
        <f>VLOOKUP(A:A,[2]Данные_УА!$A:$BF,24,0)</f>
        <v>с 08.00 до 20.00 (ночное время по согласованию с ГКО)</v>
      </c>
      <c r="K251" s="13" t="str">
        <f>VLOOKUP(A:A,[1]Перечень_ПП!$A:$X,7,0)</f>
        <v>воздушный</v>
      </c>
      <c r="L251" s="13" t="str">
        <f>VLOOKUP(A:A,[1]Перечень_ПП!$A:$X,8,0)</f>
        <v>не определен</v>
      </c>
      <c r="M251" s="13" t="str">
        <f>VLOOKUP(A:A,[1]Перечень_ПП!$A:$X,9,0)</f>
        <v>грузо-пассажирский</v>
      </c>
      <c r="N251" s="13" t="str">
        <f>VLOOKUP(A:A,[1]Перечень_ПП!$A:$X,10,0)</f>
        <v>постоянный</v>
      </c>
      <c r="O251" s="13" t="str">
        <f>VLOOKUP(A:A,[1]Перечень_ПП!$A:$X,11,0)</f>
        <v>многосторонний</v>
      </c>
      <c r="P251" s="13" t="str">
        <f>VLOOKUP(A:A,[1]Перечень_ПП!$A:$X,12,0)</f>
        <v>не определен</v>
      </c>
      <c r="Q251" s="13" t="str">
        <f>VLOOKUP(A:A,[1]Перечень_ПП!$A:$X,13,0)</f>
        <v>нет</v>
      </c>
      <c r="R251" s="13" t="str">
        <f>VLOOKUP(A:A,[1]Перечень_ПП!$A:$X,14,0)</f>
        <v>нет</v>
      </c>
      <c r="S251" s="13" t="str">
        <f>VLOOKUP(A:A,[1]Перечень_ПП!$A:$X,15,0)</f>
        <v>да</v>
      </c>
      <c r="T251" s="13" t="str">
        <f>VLOOKUP(A:A,[1]Перечень_ПП!$A:$X,16,0)</f>
        <v>не применимо</v>
      </c>
      <c r="U251" s="12" t="str">
        <f>VLOOKUP(A:A,[1]Перечень_ПП!$A:$X,17,0)</f>
        <v>не применимо</v>
      </c>
      <c r="V251" s="13" t="str">
        <f>VLOOKUP(A:A,[1]Перечень_ПП!$A:$X,18,0)</f>
        <v>ДФО</v>
      </c>
      <c r="W251" s="12" t="str">
        <f>VLOOKUP(A:A,[1]Перечень_ПП!$A:$X,19,0)</f>
        <v>Камчатский край</v>
      </c>
      <c r="X251" s="14" t="str">
        <f>VLOOKUP(A:A,[1]Перечень_ПП!$A:$X,20,0)</f>
        <v>Камчатский край, г. Елизово, ул. Звездная, д.10/8</v>
      </c>
      <c r="Y251" s="14">
        <f>VLOOKUP(A:A,[2]ДОРОГИ!$A:$BX,24,0)</f>
        <v>0</v>
      </c>
      <c r="Z251" s="14">
        <f>VLOOKUP(A:A,[2]ДОРОГИ!$A:$BX,25,0)</f>
        <v>0</v>
      </c>
      <c r="AA251" s="16" t="str">
        <f>VLOOKUP($A:$A,'[3]данные ру Грузы'!$A:$CC,10,0)</f>
        <v>Группа А</v>
      </c>
      <c r="AB251" s="16">
        <f>VLOOKUP($A:$A,'[3]данные ру Грузы'!$A:$CC,11,0)</f>
        <v>187</v>
      </c>
      <c r="AC251" s="16" t="str">
        <f>VLOOKUP($A:$A,'[3]данные ру Грузы'!$A:$CC,13,0)</f>
        <v>Не является признаком отнесения к МТК</v>
      </c>
      <c r="AD251" s="16" t="str">
        <f>VLOOKUP($A:$A,'[3]данные ру Грузы'!$A:$CC,12,0)</f>
        <v>Не является признаком отнесения к МТК</v>
      </c>
      <c r="AE251" s="16">
        <f>VLOOKUP(A:A,[2]Данные_УА!$A:$BF,37,0)</f>
        <v>0</v>
      </c>
      <c r="AF251" s="16">
        <f>VLOOKUP(A:A,[2]Данные_УА!$A:$BF,41,0)</f>
        <v>0</v>
      </c>
      <c r="AG251" s="16">
        <f>VLOOKUP(A:A,[2]Данные_УА!$A:$BF,45,0)</f>
        <v>0</v>
      </c>
      <c r="AH251" s="16">
        <f>VLOOKUP(A:A,[2]Данные_УА!$A:$BF,49,0)</f>
        <v>0</v>
      </c>
      <c r="AI251" s="16">
        <f>VLOOKUP(A:A,[2]Данные_УА!$A:$BF,53,0)</f>
        <v>0</v>
      </c>
      <c r="AJ251" s="16">
        <f>VLOOKUP(A:A,[2]Данные_УА!$A:$BF,57,0)</f>
        <v>0</v>
      </c>
      <c r="AK251" s="17">
        <f>VLOOKUP(A:A,[2]Данные_УА!$A:$BF,38,0)</f>
        <v>0</v>
      </c>
      <c r="AL251" s="17">
        <f>VLOOKUP(A:A,[2]Данные_УА!$A:$BF,42,0)</f>
        <v>0</v>
      </c>
      <c r="AM251" s="17">
        <f>VLOOKUP(A:A,[2]Данные_УА!$A:$BF,46,0)</f>
        <v>0</v>
      </c>
      <c r="AN251" s="17">
        <f>VLOOKUP(A:A,[2]Данные_УА!$A:$BF,50,0)</f>
        <v>0</v>
      </c>
      <c r="AO251" s="17">
        <f>VLOOKUP(A:A,[2]Данные_УА!$A:$BF,54,0)</f>
        <v>0</v>
      </c>
      <c r="AP251" s="18">
        <f>VLOOKUP(A:A,[2]Данные_УА!$A:$BF,58,0)</f>
        <v>0</v>
      </c>
      <c r="AQ251" s="19">
        <f>VLOOKUP($A:$A,'[3]данные ру ТС'!$A:$CZ,22,0)</f>
        <v>7</v>
      </c>
      <c r="AR251" s="19">
        <f>VLOOKUP($A:$A,'[3]данные ру ТС'!$A:$CZ,27,0)</f>
        <v>165</v>
      </c>
      <c r="AS251" s="19">
        <f>VLOOKUP($A:$A,'[3]данные ру ТС'!$A:$CZ,32,0)</f>
        <v>0</v>
      </c>
      <c r="AT251" s="19">
        <f>VLOOKUP($A:$A,'[3]данные ру ТС'!$A:$CZ,33,0)</f>
        <v>172</v>
      </c>
      <c r="AU251" s="19">
        <f>VLOOKUP($A:$A,'[3]данные ру ТС'!$A:$CZ,38,0)</f>
        <v>10</v>
      </c>
      <c r="AV251" s="19">
        <f>VLOOKUP($A:$A,'[3]данные ру ТС'!$A:$CZ,43,0)</f>
        <v>179</v>
      </c>
      <c r="AW251" s="19">
        <f>VLOOKUP($A:$A,'[3]данные ру ТС'!$A:$CZ,48,0)</f>
        <v>0</v>
      </c>
      <c r="AX251" s="19">
        <f>VLOOKUP($A:$A,'[3]данные ру ТС'!$A:$CZ,49,0)</f>
        <v>189</v>
      </c>
      <c r="AY251" s="19">
        <f>VLOOKUP($A:$A,'[3]данные ру ТС'!$A:$CZ,54,0)</f>
        <v>22</v>
      </c>
      <c r="AZ251" s="19">
        <f>VLOOKUP($A:$A,'[3]данные ру ТС'!$A:$CZ,59,0)</f>
        <v>154</v>
      </c>
      <c r="BA251" s="19">
        <f>VLOOKUP($A:$A,'[3]данные ру ТС'!$A:$CZ,64,0)</f>
        <v>0</v>
      </c>
      <c r="BB251" s="19">
        <f>VLOOKUP($A:$A,'[3]данные ру ТС'!$A:$CZ,65,0)</f>
        <v>176</v>
      </c>
      <c r="BC251" s="19">
        <f>VLOOKUP($A:$A,'[3]данные ру ТС'!$A:$CZ,78,0)</f>
        <v>24</v>
      </c>
      <c r="BD251" s="19">
        <f>VLOOKUP($A:$A,'[3]данные ру ТС'!$A:$CZ,83,0)</f>
        <v>63</v>
      </c>
      <c r="BE251" s="19">
        <f>VLOOKUP($A:$A,'[3]данные ру ТС'!$A:$CZ,88,0)</f>
        <v>0</v>
      </c>
      <c r="BF251" s="19">
        <f>VLOOKUP($A:$A,'[3]данные ру ТС'!$A:$CZ,89,0)</f>
        <v>87</v>
      </c>
      <c r="BG251" s="19">
        <f>VLOOKUP($A:$A,'[3]данные ру ТС'!$A:$FD,126,0)</f>
        <v>82</v>
      </c>
      <c r="BH251" s="19">
        <f>VLOOKUP($A:$A,'[3]данные ру ТС'!$A:$FD,127,0)</f>
        <v>74</v>
      </c>
      <c r="BI251" s="19">
        <f>VLOOKUP($A:$A,'[3]данные ру ТС'!$A:$FD,128,0)</f>
        <v>0</v>
      </c>
      <c r="BJ251" s="19">
        <f>VLOOKUP($A:$A,'[3]данные ру ТС'!$A:$FD,129,0)</f>
        <v>156</v>
      </c>
      <c r="BK251" s="19">
        <f>VLOOKUP($A:$A,'[3]данные ру ТС'!$A:$FD,142,0)</f>
        <v>14</v>
      </c>
      <c r="BL251" s="19">
        <f>VLOOKUP($A:$A,'[3]данные ру ТС'!$A:$FD,155,0)</f>
        <v>73</v>
      </c>
      <c r="BM251" s="19">
        <f>VLOOKUP($A:$A,'[3]данные ру ТС'!$A:$FW,168,0)</f>
        <v>0</v>
      </c>
      <c r="BN251" s="19">
        <f>Таблица2[[#This Row],[ЛТС 2022 (факт)]]+Таблица2[[#This Row],[ПТС 2022 (факт)]]+Таблица2[[#This Row],[ГТС 2022 (факт)]]</f>
        <v>87</v>
      </c>
      <c r="BO251" s="20">
        <f>VLOOKUP($A:$A,'[3]данные ру ФЛ'!$A:$DL,27,0)</f>
        <v>17380</v>
      </c>
      <c r="BP251" s="20">
        <f>VLOOKUP($A:$A,'[3]данные ру ФЛ'!$A:$DL,40,0)</f>
        <v>24172</v>
      </c>
      <c r="BQ251" s="20">
        <f>VLOOKUP($A:$A,'[3]данные ру ФЛ'!$A:$DL,53,0)</f>
        <v>17963</v>
      </c>
      <c r="BR251" s="20">
        <f>VLOOKUP($A:$A,'[3]данные ру ФЛ'!$A:$DL,74,0)</f>
        <v>4234</v>
      </c>
      <c r="BS251" s="20">
        <f>VLOOKUP($A:$A,'[3]данные ру ФЛ'!$A:$DL,95,0)</f>
        <v>1290</v>
      </c>
      <c r="BT251" s="20">
        <f>VLOOKUP($A:$A,'[3]данные ру ФЛ'!$A:$DL,116,0)</f>
        <v>821</v>
      </c>
      <c r="BU251" s="21">
        <f>VLOOKUP($A:$A,'[3]данные ру Грузы'!$A:$CR,31,0)</f>
        <v>5</v>
      </c>
      <c r="BV251" s="21">
        <f>VLOOKUP($A:$A,'[3]данные ру Грузы'!$A:$CR,44,0)</f>
        <v>20</v>
      </c>
      <c r="BW251" s="21">
        <f>VLOOKUP($A:$A,'[3]данные ру Грузы'!$A:$CR,57,0)</f>
        <v>0</v>
      </c>
      <c r="BX251" s="21">
        <f>VLOOKUP($A:$A,'[3]данные ру Грузы'!$A:$CR,70,0)</f>
        <v>0.04</v>
      </c>
      <c r="BY251" s="21">
        <f>VLOOKUP($A:$A,'[3]данные ру Грузы'!$A:$CR,83,0)</f>
        <v>0</v>
      </c>
      <c r="BZ251" s="21">
        <f>VLOOKUP($A:$A,'[3]данные ру Грузы'!$A:$CR,96,0)</f>
        <v>1</v>
      </c>
      <c r="CA251" s="22" t="str">
        <f>VLOOKUP(A:A,[2]Данные_УА!$A:$BO,60,0)</f>
        <v>да</v>
      </c>
      <c r="CB251" s="23" t="str">
        <f>VLOOKUP(A:A,[2]Данные_УА!$A:$BO,61,0)</f>
        <v>да</v>
      </c>
      <c r="CC251" s="23" t="str">
        <f>VLOOKUP(A:A,[2]Данные_УА!$A:$BO,62,0)</f>
        <v>да</v>
      </c>
      <c r="CD251" s="23" t="str">
        <f>VLOOKUP(A:A,[2]Данные_УА!$A:$BO,63,0)</f>
        <v>да</v>
      </c>
      <c r="CE251" s="23" t="str">
        <f>VLOOKUP(A:A,[2]Данные_УА!$A:$BO,64,0)</f>
        <v>да</v>
      </c>
      <c r="CF251" s="23" t="str">
        <f>VLOOKUP(A:A,[2]Данные_УА!$A:$BO,65,0)</f>
        <v>нет</v>
      </c>
    </row>
    <row r="252" spans="1:84" s="12" customFormat="1" ht="11.25" x14ac:dyDescent="0.2">
      <c r="A252" s="12" t="s">
        <v>285</v>
      </c>
      <c r="B252" s="12" t="str">
        <f>VLOOKUP(A:A,[1]Перечень_ПП!$A:$X,3,0)</f>
        <v>Уральский</v>
      </c>
      <c r="C252" s="13" t="str">
        <f>VLOOKUP(A:A,[1]Перечень_ПП!$A:$X,4,0)</f>
        <v>АПП</v>
      </c>
      <c r="D252" s="13" t="str">
        <f>VLOOKUP(A:A,[1]Перечень_ПП!$A:$X,5,0)</f>
        <v>МАПП</v>
      </c>
      <c r="E252" s="12" t="str">
        <f>VLOOKUP(A:A,[1]Перечень_ПП!$A:$X,6,0)</f>
        <v>Петухово</v>
      </c>
      <c r="F252" s="12" t="str">
        <f>VLOOKUP(A:A,[1]Перечень_ПП!$A:$X,23,0)</f>
        <v>установлен</v>
      </c>
      <c r="G252" s="13" t="str">
        <f>VLOOKUP(A:A,[1]Перечень_ПП!$A:$X,21,0)</f>
        <v>да</v>
      </c>
      <c r="H252" s="13" t="s">
        <v>523</v>
      </c>
      <c r="I252" s="14" t="str">
        <f>VLOOKUP(A:A,[1]Перечень_ПП!$A:$X,22,0)</f>
        <v>функционирует</v>
      </c>
      <c r="J252" s="15" t="str">
        <f>VLOOKUP(A:A,[2]Данные_УА!$A:$BF,24,0)</f>
        <v>круглосуточно</v>
      </c>
      <c r="K252" s="13" t="str">
        <f>VLOOKUP(A:A,[1]Перечень_ПП!$A:$X,7,0)</f>
        <v>автомобильный</v>
      </c>
      <c r="L252" s="13" t="str">
        <f>VLOOKUP(A:A,[1]Перечень_ПП!$A:$X,8,0)</f>
        <v>не определен</v>
      </c>
      <c r="M252" s="13" t="str">
        <f>VLOOKUP(A:A,[1]Перечень_ПП!$A:$X,9,0)</f>
        <v>грузо-пассажирский</v>
      </c>
      <c r="N252" s="13" t="str">
        <f>VLOOKUP(A:A,[1]Перечень_ПП!$A:$X,10,0)</f>
        <v>постоянный</v>
      </c>
      <c r="O252" s="13" t="str">
        <f>VLOOKUP(A:A,[1]Перечень_ПП!$A:$X,11,0)</f>
        <v>многосторонний</v>
      </c>
      <c r="P252" s="13" t="str">
        <f>VLOOKUP(A:A,[1]Перечень_ПП!$A:$X,12,0)</f>
        <v>не определен</v>
      </c>
      <c r="Q252" s="13" t="str">
        <f>VLOOKUP(A:A,[1]Перечень_ПП!$A:$X,13,0)</f>
        <v>нет</v>
      </c>
      <c r="R252" s="13" t="str">
        <f>VLOOKUP(A:A,[1]Перечень_ПП!$A:$X,14,0)</f>
        <v>нет</v>
      </c>
      <c r="S252" s="13" t="str">
        <f>VLOOKUP(A:A,[1]Перечень_ПП!$A:$X,15,0)</f>
        <v>нет</v>
      </c>
      <c r="T252" s="13" t="str">
        <f>VLOOKUP(A:A,[1]Перечень_ПП!$A:$X,16,0)</f>
        <v>Республика Казахстан</v>
      </c>
      <c r="U252" s="12" t="str">
        <f>VLOOKUP(A:A,[1]Перечень_ПП!$A:$X,17,0)</f>
        <v>Жана Жол</v>
      </c>
      <c r="V252" s="13" t="str">
        <f>VLOOKUP(A:A,[1]Перечень_ПП!$A:$X,18,0)</f>
        <v>УФО</v>
      </c>
      <c r="W252" s="12" t="str">
        <f>VLOOKUP(A:A,[1]Перечень_ПП!$A:$X,19,0)</f>
        <v>Курганская область</v>
      </c>
      <c r="X252" s="14" t="str">
        <f>VLOOKUP(A:A,[1]Перечень_ПП!$A:$X,20,0)</f>
        <v>Курганская область, Петуховский район, 464 км автомобильной дороги Р-254 федеральной трассы «Иртыш»</v>
      </c>
      <c r="Y252" s="14" t="str">
        <f>VLOOKUP(A:A,[2]ДОРОГИ!$A:$BX,24,0)</f>
        <v>федеральная</v>
      </c>
      <c r="Z252" s="14" t="str">
        <f>VLOOKUP(A:A,[2]ДОРОГИ!$A:$BX,25,0)</f>
        <v>Р-254</v>
      </c>
      <c r="AA252" s="16" t="str">
        <f>VLOOKUP($A:$A,'[3]данные ру Грузы'!$A:$CC,10,0)</f>
        <v>Группа В</v>
      </c>
      <c r="AB252" s="16">
        <f>VLOOKUP($A:$A,'[3]данные ру Грузы'!$A:$CC,11,0)</f>
        <v>135</v>
      </c>
      <c r="AC252" s="16" t="str">
        <f>VLOOKUP($A:$A,'[3]данные ру Грузы'!$A:$CC,13,0)</f>
        <v>Не является признаком отнесения к МТК</v>
      </c>
      <c r="AD252" s="16" t="str">
        <f>VLOOKUP($A:$A,'[3]данные ру Грузы'!$A:$CC,12,0)</f>
        <v>Не является признаком отнесения к МТК</v>
      </c>
      <c r="AE252" s="16">
        <f>VLOOKUP(A:A,[2]Данные_УА!$A:$BF,37,0)</f>
        <v>650</v>
      </c>
      <c r="AF252" s="16">
        <f>VLOOKUP(A:A,[2]Данные_УА!$A:$BF,41,0)</f>
        <v>50</v>
      </c>
      <c r="AG252" s="16">
        <f>VLOOKUP(A:A,[2]Данные_УА!$A:$BF,45,0)</f>
        <v>800</v>
      </c>
      <c r="AH252" s="16">
        <f>VLOOKUP(A:A,[2]Данные_УА!$A:$BF,49,0)</f>
        <v>1500</v>
      </c>
      <c r="AI252" s="16">
        <f>VLOOKUP(A:A,[2]Данные_УА!$A:$BF,53,0)</f>
        <v>5500</v>
      </c>
      <c r="AJ252" s="16">
        <f>VLOOKUP(A:A,[2]Данные_УА!$A:$BF,57,0)</f>
        <v>0</v>
      </c>
      <c r="AK252" s="17">
        <f>VLOOKUP(A:A,[2]Данные_УА!$A:$BF,38,0)</f>
        <v>237250</v>
      </c>
      <c r="AL252" s="17">
        <f>VLOOKUP(A:A,[2]Данные_УА!$A:$BF,42,0)</f>
        <v>18250</v>
      </c>
      <c r="AM252" s="17">
        <f>VLOOKUP(A:A,[2]Данные_УА!$A:$BF,46,0)</f>
        <v>292000</v>
      </c>
      <c r="AN252" s="17">
        <f>VLOOKUP(A:A,[2]Данные_УА!$A:$BF,50,0)</f>
        <v>547500</v>
      </c>
      <c r="AO252" s="17">
        <f>VLOOKUP(A:A,[2]Данные_УА!$A:$BF,54,0)</f>
        <v>2007500</v>
      </c>
      <c r="AP252" s="18">
        <f>VLOOKUP(A:A,[2]Данные_УА!$A:$BF,58,0)</f>
        <v>0</v>
      </c>
      <c r="AQ252" s="19">
        <f>VLOOKUP($A:$A,'[3]данные ру ТС'!$A:$CZ,22,0)</f>
        <v>128438</v>
      </c>
      <c r="AR252" s="19">
        <f>VLOOKUP($A:$A,'[3]данные ру ТС'!$A:$CZ,27,0)</f>
        <v>4673</v>
      </c>
      <c r="AS252" s="19">
        <f>VLOOKUP($A:$A,'[3]данные ру ТС'!$A:$CZ,32,0)</f>
        <v>169137</v>
      </c>
      <c r="AT252" s="19">
        <f>VLOOKUP($A:$A,'[3]данные ру ТС'!$A:$CZ,33,0)</f>
        <v>302248</v>
      </c>
      <c r="AU252" s="19">
        <f>VLOOKUP($A:$A,'[3]данные ру ТС'!$A:$CZ,38,0)</f>
        <v>114972</v>
      </c>
      <c r="AV252" s="19">
        <f>VLOOKUP($A:$A,'[3]данные ру ТС'!$A:$CZ,43,0)</f>
        <v>5332</v>
      </c>
      <c r="AW252" s="19">
        <f>VLOOKUP($A:$A,'[3]данные ру ТС'!$A:$CZ,48,0)</f>
        <v>150890</v>
      </c>
      <c r="AX252" s="19">
        <f>VLOOKUP($A:$A,'[3]данные ру ТС'!$A:$CZ,49,0)</f>
        <v>271194</v>
      </c>
      <c r="AY252" s="19">
        <f>VLOOKUP($A:$A,'[3]данные ру ТС'!$A:$CZ,54,0)</f>
        <v>114436</v>
      </c>
      <c r="AZ252" s="19">
        <f>VLOOKUP($A:$A,'[3]данные ру ТС'!$A:$CZ,59,0)</f>
        <v>4742</v>
      </c>
      <c r="BA252" s="19">
        <f>VLOOKUP($A:$A,'[3]данные ру ТС'!$A:$CZ,64,0)</f>
        <v>154068</v>
      </c>
      <c r="BB252" s="19">
        <f>VLOOKUP($A:$A,'[3]данные ру ТС'!$A:$CZ,65,0)</f>
        <v>273246</v>
      </c>
      <c r="BC252" s="19">
        <f>VLOOKUP($A:$A,'[3]данные ру ТС'!$A:$CZ,78,0)</f>
        <v>117025</v>
      </c>
      <c r="BD252" s="19">
        <f>VLOOKUP($A:$A,'[3]данные ру ТС'!$A:$CZ,83,0)</f>
        <v>666</v>
      </c>
      <c r="BE252" s="19">
        <f>VLOOKUP($A:$A,'[3]данные ру ТС'!$A:$CZ,88,0)</f>
        <v>36014</v>
      </c>
      <c r="BF252" s="19">
        <f>VLOOKUP($A:$A,'[3]данные ру ТС'!$A:$CZ,89,0)</f>
        <v>153705</v>
      </c>
      <c r="BG252" s="19">
        <f>VLOOKUP($A:$A,'[3]данные ру ТС'!$A:$FD,126,0)</f>
        <v>152342</v>
      </c>
      <c r="BH252" s="19">
        <f>VLOOKUP($A:$A,'[3]данные ру ТС'!$A:$FD,127,0)</f>
        <v>137</v>
      </c>
      <c r="BI252" s="19">
        <f>VLOOKUP($A:$A,'[3]данные ру ТС'!$A:$FD,128,0)</f>
        <v>51187</v>
      </c>
      <c r="BJ252" s="19">
        <f>VLOOKUP($A:$A,'[3]данные ру ТС'!$A:$FD,129,0)</f>
        <v>203666</v>
      </c>
      <c r="BK252" s="19">
        <f>VLOOKUP($A:$A,'[3]данные ру ТС'!$A:$FD,142,0)</f>
        <v>128562</v>
      </c>
      <c r="BL252" s="19">
        <f>VLOOKUP($A:$A,'[3]данные ру ТС'!$A:$FD,155,0)</f>
        <v>1403</v>
      </c>
      <c r="BM252" s="19">
        <f>VLOOKUP($A:$A,'[3]данные ру ТС'!$A:$FW,168,0)</f>
        <v>144472</v>
      </c>
      <c r="BN252" s="19">
        <f>Таблица2[[#This Row],[ЛТС 2022 (факт)]]+Таблица2[[#This Row],[ПТС 2022 (факт)]]+Таблица2[[#This Row],[ГТС 2022 (факт)]]</f>
        <v>274437</v>
      </c>
      <c r="BO252" s="20">
        <f>VLOOKUP($A:$A,'[3]данные ру ФЛ'!$A:$DL,27,0)</f>
        <v>816415</v>
      </c>
      <c r="BP252" s="20">
        <f>VLOOKUP($A:$A,'[3]данные ру ФЛ'!$A:$DL,40,0)</f>
        <v>795201</v>
      </c>
      <c r="BQ252" s="20">
        <f>VLOOKUP($A:$A,'[3]данные ру ФЛ'!$A:$DL,53,0)</f>
        <v>747223</v>
      </c>
      <c r="BR252" s="20">
        <f>VLOOKUP($A:$A,'[3]данные ру ФЛ'!$A:$DL,74,0)</f>
        <v>248897</v>
      </c>
      <c r="BS252" s="20">
        <f>VLOOKUP($A:$A,'[3]данные ру ФЛ'!$A:$DL,95,0)</f>
        <v>318114</v>
      </c>
      <c r="BT252" s="20">
        <f>VLOOKUP($A:$A,'[3]данные ру ФЛ'!$A:$DL,116,0)</f>
        <v>603187</v>
      </c>
      <c r="BU252" s="21">
        <f>VLOOKUP($A:$A,'[3]данные ру Грузы'!$A:$CR,31,0)</f>
        <v>0</v>
      </c>
      <c r="BV252" s="21">
        <f>VLOOKUP($A:$A,'[3]данные ру Грузы'!$A:$CR,44,0)</f>
        <v>0</v>
      </c>
      <c r="BW252" s="21">
        <f>VLOOKUP($A:$A,'[3]данные ру Грузы'!$A:$CR,57,0)</f>
        <v>0</v>
      </c>
      <c r="BX252" s="21">
        <f>VLOOKUP($A:$A,'[3]данные ру Грузы'!$A:$CR,70,0)</f>
        <v>0</v>
      </c>
      <c r="BY252" s="21">
        <f>VLOOKUP($A:$A,'[3]данные ру Грузы'!$A:$CR,83,0)</f>
        <v>0</v>
      </c>
      <c r="BZ252" s="21">
        <f>VLOOKUP($A:$A,'[3]данные ру Грузы'!$A:$CR,96,0)</f>
        <v>0</v>
      </c>
      <c r="CA252" s="22" t="str">
        <f>VLOOKUP(A:A,[2]Данные_УА!$A:$BO,60,0)</f>
        <v>да</v>
      </c>
      <c r="CB252" s="23" t="str">
        <f>VLOOKUP(A:A,[2]Данные_УА!$A:$BO,61,0)</f>
        <v>нет</v>
      </c>
      <c r="CC252" s="23" t="str">
        <f>VLOOKUP(A:A,[2]Данные_УА!$A:$BO,62,0)</f>
        <v>нет</v>
      </c>
      <c r="CD252" s="23" t="str">
        <f>VLOOKUP(A:A,[2]Данные_УА!$A:$BO,63,0)</f>
        <v>нет</v>
      </c>
      <c r="CE252" s="23" t="str">
        <f>VLOOKUP(A:A,[2]Данные_УА!$A:$BO,64,0)</f>
        <v>нет</v>
      </c>
      <c r="CF252" s="23" t="str">
        <f>VLOOKUP(A:A,[2]Данные_УА!$A:$BO,65,0)</f>
        <v>нет</v>
      </c>
    </row>
    <row r="253" spans="1:84" s="12" customFormat="1" ht="11.25" x14ac:dyDescent="0.2">
      <c r="A253" s="12" t="s">
        <v>296</v>
      </c>
      <c r="B253" s="12" t="str">
        <f>VLOOKUP(A:A,[1]Перечень_ПП!$A:$X,3,0)</f>
        <v>Уральский</v>
      </c>
      <c r="C253" s="13" t="str">
        <f>VLOOKUP(A:A,[1]Перечень_ПП!$A:$X,4,0)</f>
        <v>ЖДПП</v>
      </c>
      <c r="D253" s="13" t="str">
        <f>VLOOKUP(A:A,[1]Перечень_ПП!$A:$X,5,0)</f>
        <v>ЖДПП</v>
      </c>
      <c r="E253" s="12" t="str">
        <f>VLOOKUP(A:A,[1]Перечень_ПП!$A:$X,6,0)</f>
        <v>Петухово</v>
      </c>
      <c r="F253" s="12" t="str">
        <f>VLOOKUP(A:A,[1]Перечень_ПП!$A:$X,23,0)</f>
        <v>установлен</v>
      </c>
      <c r="G253" s="13" t="str">
        <f>VLOOKUP(A:A,[1]Перечень_ПП!$A:$X,21,0)</f>
        <v>да</v>
      </c>
      <c r="H253" s="13" t="s">
        <v>524</v>
      </c>
      <c r="I253" s="14" t="str">
        <f>VLOOKUP(A:A,[1]Перечень_ПП!$A:$X,22,0)</f>
        <v>функционирует</v>
      </c>
      <c r="J253" s="15" t="str">
        <f>VLOOKUP(A:A,[2]Данные_УА!$A:$BF,24,0)</f>
        <v>круглосуточно</v>
      </c>
      <c r="K253" s="13" t="str">
        <f>VLOOKUP(A:A,[1]Перечень_ПП!$A:$X,7,0)</f>
        <v>железнодорожный</v>
      </c>
      <c r="L253" s="13" t="str">
        <f>VLOOKUP(A:A,[1]Перечень_ПП!$A:$X,8,0)</f>
        <v>не определен</v>
      </c>
      <c r="M253" s="13" t="str">
        <f>VLOOKUP(A:A,[1]Перечень_ПП!$A:$X,9,0)</f>
        <v>грузо-пассажирский</v>
      </c>
      <c r="N253" s="13" t="str">
        <f>VLOOKUP(A:A,[1]Перечень_ПП!$A:$X,10,0)</f>
        <v>постоянный</v>
      </c>
      <c r="O253" s="13" t="str">
        <f>VLOOKUP(A:A,[1]Перечень_ПП!$A:$X,11,0)</f>
        <v>многосторонний</v>
      </c>
      <c r="P253" s="13" t="str">
        <f>VLOOKUP(A:A,[1]Перечень_ПП!$A:$X,12,0)</f>
        <v>не определен</v>
      </c>
      <c r="Q253" s="13" t="str">
        <f>VLOOKUP(A:A,[1]Перечень_ПП!$A:$X,13,0)</f>
        <v>нет</v>
      </c>
      <c r="R253" s="13" t="str">
        <f>VLOOKUP(A:A,[1]Перечень_ПП!$A:$X,14,0)</f>
        <v>нет</v>
      </c>
      <c r="S253" s="13" t="str">
        <f>VLOOKUP(A:A,[1]Перечень_ПП!$A:$X,15,0)</f>
        <v>нет</v>
      </c>
      <c r="T253" s="13" t="str">
        <f>VLOOKUP(A:A,[1]Перечень_ПП!$A:$X,16,0)</f>
        <v>Республика Казахстан</v>
      </c>
      <c r="U253" s="12" t="str">
        <f>VLOOKUP(A:A,[1]Перечень_ПП!$A:$X,17,0)</f>
        <v>Мамлютка</v>
      </c>
      <c r="V253" s="13" t="str">
        <f>VLOOKUP(A:A,[1]Перечень_ПП!$A:$X,18,0)</f>
        <v>УФО</v>
      </c>
      <c r="W253" s="12" t="str">
        <f>VLOOKUP(A:A,[1]Перечень_ПП!$A:$X,19,0)</f>
        <v>Курганская область</v>
      </c>
      <c r="X253" s="14" t="str">
        <f>VLOOKUP(A:A,[1]Перечень_ПП!$A:$X,20,0)</f>
        <v>Курганская область, г. Петухово, ул. Железнодорожная, 26</v>
      </c>
      <c r="Y253" s="14">
        <f>VLOOKUP(A:A,[2]ДОРОГИ!$A:$BX,24,0)</f>
        <v>0</v>
      </c>
      <c r="Z253" s="14">
        <f>VLOOKUP(A:A,[2]ДОРОГИ!$A:$BX,25,0)</f>
        <v>0</v>
      </c>
      <c r="AA253" s="16" t="str">
        <f>VLOOKUP($A:$A,'[3]данные ру Грузы'!$A:$CC,10,0)</f>
        <v>Группа А</v>
      </c>
      <c r="AB253" s="16">
        <f>VLOOKUP($A:$A,'[3]данные ру Грузы'!$A:$CC,11,0)</f>
        <v>243</v>
      </c>
      <c r="AC253" s="16" t="str">
        <f>VLOOKUP($A:$A,'[3]данные ру Грузы'!$A:$CC,13,0)</f>
        <v>Не является признаком отнесения к МТК</v>
      </c>
      <c r="AD253" s="16" t="str">
        <f>VLOOKUP($A:$A,'[3]данные ру Грузы'!$A:$CC,12,0)</f>
        <v>Не является признаком отнесения к МТК</v>
      </c>
      <c r="AE253" s="16">
        <f>VLOOKUP(A:A,[2]Данные_УА!$A:$BF,37,0)</f>
        <v>0</v>
      </c>
      <c r="AF253" s="16">
        <f>VLOOKUP(A:A,[2]Данные_УА!$A:$BF,41,0)</f>
        <v>0</v>
      </c>
      <c r="AG253" s="16">
        <f>VLOOKUP(A:A,[2]Данные_УА!$A:$BF,45,0)</f>
        <v>0</v>
      </c>
      <c r="AH253" s="16">
        <f>VLOOKUP(A:A,[2]Данные_УА!$A:$BF,49,0)</f>
        <v>0</v>
      </c>
      <c r="AI253" s="16">
        <f>VLOOKUP(A:A,[2]Данные_УА!$A:$BF,53,0)</f>
        <v>0</v>
      </c>
      <c r="AJ253" s="16">
        <f>VLOOKUP(A:A,[2]Данные_УА!$A:$BF,57,0)</f>
        <v>0</v>
      </c>
      <c r="AK253" s="17">
        <f>VLOOKUP(A:A,[2]Данные_УА!$A:$BF,38,0)</f>
        <v>0</v>
      </c>
      <c r="AL253" s="17">
        <f>VLOOKUP(A:A,[2]Данные_УА!$A:$BF,42,0)</f>
        <v>0</v>
      </c>
      <c r="AM253" s="17">
        <f>VLOOKUP(A:A,[2]Данные_УА!$A:$BF,46,0)</f>
        <v>0</v>
      </c>
      <c r="AN253" s="17">
        <f>VLOOKUP(A:A,[2]Данные_УА!$A:$BF,50,0)</f>
        <v>0</v>
      </c>
      <c r="AO253" s="17">
        <f>VLOOKUP(A:A,[2]Данные_УА!$A:$BF,54,0)</f>
        <v>0</v>
      </c>
      <c r="AP253" s="18">
        <f>VLOOKUP(A:A,[2]Данные_УА!$A:$BF,58,0)</f>
        <v>0</v>
      </c>
      <c r="AQ253" s="19">
        <f>VLOOKUP($A:$A,'[3]данные ру ТС'!$A:$CZ,22,0)</f>
        <v>1567</v>
      </c>
      <c r="AR253" s="19">
        <f>VLOOKUP($A:$A,'[3]данные ру ТС'!$A:$CZ,27,0)</f>
        <v>6224</v>
      </c>
      <c r="AS253" s="19">
        <f>VLOOKUP($A:$A,'[3]данные ру ТС'!$A:$CZ,32,0)</f>
        <v>0</v>
      </c>
      <c r="AT253" s="19">
        <f>VLOOKUP($A:$A,'[3]данные ру ТС'!$A:$CZ,33,0)</f>
        <v>7791</v>
      </c>
      <c r="AU253" s="19">
        <f>VLOOKUP($A:$A,'[3]данные ру ТС'!$A:$CZ,38,0)</f>
        <v>1443</v>
      </c>
      <c r="AV253" s="19">
        <f>VLOOKUP($A:$A,'[3]данные ру ТС'!$A:$CZ,43,0)</f>
        <v>7090</v>
      </c>
      <c r="AW253" s="19">
        <f>VLOOKUP($A:$A,'[3]данные ру ТС'!$A:$CZ,48,0)</f>
        <v>0</v>
      </c>
      <c r="AX253" s="19">
        <f>VLOOKUP($A:$A,'[3]данные ру ТС'!$A:$CZ,49,0)</f>
        <v>8533</v>
      </c>
      <c r="AY253" s="19">
        <f>VLOOKUP($A:$A,'[3]данные ру ТС'!$A:$CZ,54,0)</f>
        <v>15366</v>
      </c>
      <c r="AZ253" s="19">
        <f>VLOOKUP($A:$A,'[3]данные ру ТС'!$A:$CZ,59,0)</f>
        <v>6071</v>
      </c>
      <c r="BA253" s="19">
        <f>VLOOKUP($A:$A,'[3]данные ру ТС'!$A:$CZ,64,0)</f>
        <v>0</v>
      </c>
      <c r="BB253" s="19">
        <f>VLOOKUP($A:$A,'[3]данные ру ТС'!$A:$CZ,65,0)</f>
        <v>21437</v>
      </c>
      <c r="BC253" s="19">
        <f>VLOOKUP($A:$A,'[3]данные ру ТС'!$A:$CZ,78,0)</f>
        <v>36214</v>
      </c>
      <c r="BD253" s="19">
        <f>VLOOKUP($A:$A,'[3]данные ру ТС'!$A:$CZ,83,0)</f>
        <v>3986</v>
      </c>
      <c r="BE253" s="19">
        <f>VLOOKUP($A:$A,'[3]данные ру ТС'!$A:$CZ,88,0)</f>
        <v>0</v>
      </c>
      <c r="BF253" s="19">
        <f>VLOOKUP($A:$A,'[3]данные ру ТС'!$A:$CZ,89,0)</f>
        <v>40200</v>
      </c>
      <c r="BG253" s="19">
        <f>VLOOKUP($A:$A,'[3]данные ру ТС'!$A:$FD,126,0)</f>
        <v>51817</v>
      </c>
      <c r="BH253" s="19">
        <f>VLOOKUP($A:$A,'[3]данные ру ТС'!$A:$FD,127,0)</f>
        <v>3547</v>
      </c>
      <c r="BI253" s="19">
        <f>VLOOKUP($A:$A,'[3]данные ру ТС'!$A:$FD,128,0)</f>
        <v>0</v>
      </c>
      <c r="BJ253" s="19">
        <f>VLOOKUP($A:$A,'[3]данные ру ТС'!$A:$FD,129,0)</f>
        <v>55364</v>
      </c>
      <c r="BK253" s="19">
        <f>VLOOKUP($A:$A,'[3]данные ру ТС'!$A:$FD,142,0)</f>
        <v>48158</v>
      </c>
      <c r="BL253" s="19">
        <f>VLOOKUP($A:$A,'[3]данные ру ТС'!$A:$FD,155,0)</f>
        <v>3640</v>
      </c>
      <c r="BM253" s="19">
        <f>VLOOKUP($A:$A,'[3]данные ру ТС'!$A:$FW,168,0)</f>
        <v>0</v>
      </c>
      <c r="BN253" s="19">
        <f>Таблица2[[#This Row],[ЛТС 2022 (факт)]]+Таблица2[[#This Row],[ПТС 2022 (факт)]]+Таблица2[[#This Row],[ГТС 2022 (факт)]]</f>
        <v>51798</v>
      </c>
      <c r="BO253" s="20">
        <f>VLOOKUP($A:$A,'[3]данные ру ФЛ'!$A:$DL,27,0)</f>
        <v>464675</v>
      </c>
      <c r="BP253" s="20">
        <f>VLOOKUP($A:$A,'[3]данные ру ФЛ'!$A:$DL,40,0)</f>
        <v>471298</v>
      </c>
      <c r="BQ253" s="20">
        <f>VLOOKUP($A:$A,'[3]данные ру ФЛ'!$A:$DL,53,0)</f>
        <v>439566</v>
      </c>
      <c r="BR253" s="20">
        <f>VLOOKUP($A:$A,'[3]данные ру ФЛ'!$A:$DL,74,0)</f>
        <v>86208</v>
      </c>
      <c r="BS253" s="20">
        <f>VLOOKUP($A:$A,'[3]данные ру ФЛ'!$A:$DL,95,0)</f>
        <v>12503</v>
      </c>
      <c r="BT253" s="20">
        <f>VLOOKUP($A:$A,'[3]данные ру ФЛ'!$A:$DL,116,0)</f>
        <v>192310</v>
      </c>
      <c r="BU253" s="21">
        <f>VLOOKUP($A:$A,'[3]данные ру Грузы'!$A:$CR,31,0)</f>
        <v>0</v>
      </c>
      <c r="BV253" s="21">
        <f>VLOOKUP($A:$A,'[3]данные ру Грузы'!$A:$CR,44,0)</f>
        <v>0</v>
      </c>
      <c r="BW253" s="21">
        <f>VLOOKUP($A:$A,'[3]данные ру Грузы'!$A:$CR,57,0)</f>
        <v>0</v>
      </c>
      <c r="BX253" s="21">
        <f>VLOOKUP($A:$A,'[3]данные ру Грузы'!$A:$CR,70,0)</f>
        <v>0</v>
      </c>
      <c r="BY253" s="21">
        <f>VLOOKUP($A:$A,'[3]данные ру Грузы'!$A:$CR,83,0)</f>
        <v>0</v>
      </c>
      <c r="BZ253" s="21">
        <f>VLOOKUP($A:$A,'[3]данные ру Грузы'!$A:$CR,96,0)</f>
        <v>0</v>
      </c>
      <c r="CA253" s="22" t="str">
        <f>VLOOKUP(A:A,[2]Данные_УА!$A:$BO,60,0)</f>
        <v>да</v>
      </c>
      <c r="CB253" s="23" t="str">
        <f>VLOOKUP(A:A,[2]Данные_УА!$A:$BO,61,0)</f>
        <v>нет</v>
      </c>
      <c r="CC253" s="23" t="str">
        <f>VLOOKUP(A:A,[2]Данные_УА!$A:$BO,62,0)</f>
        <v>нет</v>
      </c>
      <c r="CD253" s="23" t="str">
        <f>VLOOKUP(A:A,[2]Данные_УА!$A:$BO,63,0)</f>
        <v>нет</v>
      </c>
      <c r="CE253" s="23" t="str">
        <f>VLOOKUP(A:A,[2]Данные_УА!$A:$BO,64,0)</f>
        <v>нет</v>
      </c>
      <c r="CF253" s="23" t="str">
        <f>VLOOKUP(A:A,[2]Данные_УА!$A:$BO,65,0)</f>
        <v>нет</v>
      </c>
    </row>
    <row r="254" spans="1:84" s="12" customFormat="1" ht="11.25" x14ac:dyDescent="0.2">
      <c r="A254" s="12" t="s">
        <v>195</v>
      </c>
      <c r="B254" s="12" t="str">
        <f>VLOOKUP(A:A,[1]Перечень_ПП!$A:$X,3,0)</f>
        <v>Псковский</v>
      </c>
      <c r="C254" s="13" t="str">
        <f>VLOOKUP(A:A,[1]Перечень_ПП!$A:$X,4,0)</f>
        <v>ЖДПП</v>
      </c>
      <c r="D254" s="13" t="str">
        <f>VLOOKUP(A:A,[1]Перечень_ПП!$A:$X,5,0)</f>
        <v>ЖДПП</v>
      </c>
      <c r="E254" s="12" t="str">
        <f>VLOOKUP(A:A,[1]Перечень_ПП!$A:$X,6,0)</f>
        <v>Печоры-Псковские</v>
      </c>
      <c r="F254" s="12" t="str">
        <f>VLOOKUP(A:A,[1]Перечень_ПП!$A:$X,23,0)</f>
        <v>установлен</v>
      </c>
      <c r="G254" s="13" t="str">
        <f>VLOOKUP(A:A,[1]Перечень_ПП!$A:$X,21,0)</f>
        <v>да</v>
      </c>
      <c r="H254" s="13" t="s">
        <v>524</v>
      </c>
      <c r="I254" s="14" t="str">
        <f>VLOOKUP(A:A,[1]Перечень_ПП!$A:$X,22,0)</f>
        <v>функционирует</v>
      </c>
      <c r="J254" s="15" t="str">
        <f>VLOOKUP(A:A,[2]Данные_УА!$A:$BF,24,0)</f>
        <v>круглосуточно</v>
      </c>
      <c r="K254" s="13" t="str">
        <f>VLOOKUP(A:A,[1]Перечень_ПП!$A:$X,7,0)</f>
        <v>железнодорожный</v>
      </c>
      <c r="L254" s="13" t="str">
        <f>VLOOKUP(A:A,[1]Перечень_ПП!$A:$X,8,0)</f>
        <v>не определен</v>
      </c>
      <c r="M254" s="13" t="str">
        <f>VLOOKUP(A:A,[1]Перечень_ПП!$A:$X,9,0)</f>
        <v>грузо-пассажирский</v>
      </c>
      <c r="N254" s="13" t="str">
        <f>VLOOKUP(A:A,[1]Перечень_ПП!$A:$X,10,0)</f>
        <v>постоянный</v>
      </c>
      <c r="O254" s="13" t="str">
        <f>VLOOKUP(A:A,[1]Перечень_ПП!$A:$X,11,0)</f>
        <v>многосторонний</v>
      </c>
      <c r="P254" s="13" t="str">
        <f>VLOOKUP(A:A,[1]Перечень_ПП!$A:$X,12,0)</f>
        <v>не определен</v>
      </c>
      <c r="Q254" s="13" t="str">
        <f>VLOOKUP(A:A,[1]Перечень_ПП!$A:$X,13,0)</f>
        <v>нет</v>
      </c>
      <c r="R254" s="13" t="str">
        <f>VLOOKUP(A:A,[1]Перечень_ПП!$A:$X,14,0)</f>
        <v>да</v>
      </c>
      <c r="S254" s="13" t="str">
        <f>VLOOKUP(A:A,[1]Перечень_ПП!$A:$X,15,0)</f>
        <v>да</v>
      </c>
      <c r="T254" s="13" t="str">
        <f>VLOOKUP(A:A,[1]Перечень_ПП!$A:$X,16,0)</f>
        <v>Эстонская Республика</v>
      </c>
      <c r="U254" s="12" t="str">
        <f>VLOOKUP(A:A,[1]Перечень_ПП!$A:$X,17,0)</f>
        <v>Койдула</v>
      </c>
      <c r="V254" s="13" t="str">
        <f>VLOOKUP(A:A,[1]Перечень_ПП!$A:$X,18,0)</f>
        <v>СЗФО</v>
      </c>
      <c r="W254" s="12" t="str">
        <f>VLOOKUP(A:A,[1]Перечень_ПП!$A:$X,19,0)</f>
        <v>Псковская область</v>
      </c>
      <c r="X254" s="14" t="str">
        <f>VLOOKUP(A:A,[1]Перечень_ПП!$A:$X,20,0)</f>
        <v>Псковская область, г. Печоры, ул. Железнодорожная, д .5</v>
      </c>
      <c r="Y254" s="14">
        <f>VLOOKUP(A:A,[2]ДОРОГИ!$A:$BX,24,0)</f>
        <v>0</v>
      </c>
      <c r="Z254" s="14">
        <f>VLOOKUP(A:A,[2]ДОРОГИ!$A:$BX,25,0)</f>
        <v>0</v>
      </c>
      <c r="AA254" s="16" t="str">
        <f>VLOOKUP($A:$A,'[3]данные ру Грузы'!$A:$CC,10,0)</f>
        <v>Группа В</v>
      </c>
      <c r="AB254" s="16">
        <f>VLOOKUP($A:$A,'[3]данные ру Грузы'!$A:$CC,11,0)</f>
        <v>124</v>
      </c>
      <c r="AC254" s="16" t="str">
        <f>VLOOKUP($A:$A,'[3]данные ру Грузы'!$A:$CC,13,0)</f>
        <v>Сухопутный</v>
      </c>
      <c r="AD254" s="16" t="str">
        <f>VLOOKUP($A:$A,'[3]данные ру Грузы'!$A:$CC,12,0)</f>
        <v>Западный</v>
      </c>
      <c r="AE254" s="16">
        <f>VLOOKUP(A:A,[2]Данные_УА!$A:$BF,37,0)</f>
        <v>30</v>
      </c>
      <c r="AF254" s="16">
        <f>VLOOKUP(A:A,[2]Данные_УА!$A:$BF,41,0)</f>
        <v>0</v>
      </c>
      <c r="AG254" s="16">
        <f>VLOOKUP(A:A,[2]Данные_УА!$A:$BF,45,0)</f>
        <v>0</v>
      </c>
      <c r="AH254" s="16">
        <f>VLOOKUP(A:A,[2]Данные_УА!$A:$BF,49,0)</f>
        <v>30</v>
      </c>
      <c r="AI254" s="16">
        <f>VLOOKUP(A:A,[2]Данные_УА!$A:$BF,53,0)</f>
        <v>0</v>
      </c>
      <c r="AJ254" s="16">
        <f>VLOOKUP(A:A,[2]Данные_УА!$A:$BF,57,0)</f>
        <v>0</v>
      </c>
      <c r="AK254" s="17">
        <f>VLOOKUP(A:A,[2]Данные_УА!$A:$BF,38,0)</f>
        <v>10950</v>
      </c>
      <c r="AL254" s="17">
        <f>VLOOKUP(A:A,[2]Данные_УА!$A:$BF,42,0)</f>
        <v>0</v>
      </c>
      <c r="AM254" s="17">
        <f>VLOOKUP(A:A,[2]Данные_УА!$A:$BF,46,0)</f>
        <v>0</v>
      </c>
      <c r="AN254" s="17">
        <f>VLOOKUP(A:A,[2]Данные_УА!$A:$BF,50,0)</f>
        <v>10950</v>
      </c>
      <c r="AO254" s="17">
        <f>VLOOKUP(A:A,[2]Данные_УА!$A:$BF,54,0)</f>
        <v>0</v>
      </c>
      <c r="AP254" s="18">
        <f>VLOOKUP(A:A,[2]Данные_УА!$A:$BF,58,0)</f>
        <v>0</v>
      </c>
      <c r="AQ254" s="19">
        <f>VLOOKUP($A:$A,'[3]данные ру ТС'!$A:$CZ,22,0)</f>
        <v>3270</v>
      </c>
      <c r="AR254" s="19">
        <f>VLOOKUP($A:$A,'[3]данные ру ТС'!$A:$CZ,27,0)</f>
        <v>0</v>
      </c>
      <c r="AS254" s="19">
        <f>VLOOKUP($A:$A,'[3]данные ру ТС'!$A:$CZ,32,0)</f>
        <v>0</v>
      </c>
      <c r="AT254" s="19">
        <f>VLOOKUP($A:$A,'[3]данные ру ТС'!$A:$CZ,33,0)</f>
        <v>3270</v>
      </c>
      <c r="AU254" s="19">
        <f>VLOOKUP($A:$A,'[3]данные ру ТС'!$A:$CZ,38,0)</f>
        <v>2613</v>
      </c>
      <c r="AV254" s="19">
        <f>VLOOKUP($A:$A,'[3]данные ру ТС'!$A:$CZ,43,0)</f>
        <v>0</v>
      </c>
      <c r="AW254" s="19">
        <f>VLOOKUP($A:$A,'[3]данные ру ТС'!$A:$CZ,48,0)</f>
        <v>0</v>
      </c>
      <c r="AX254" s="19">
        <f>VLOOKUP($A:$A,'[3]данные ру ТС'!$A:$CZ,49,0)</f>
        <v>2613</v>
      </c>
      <c r="AY254" s="19">
        <f>VLOOKUP($A:$A,'[3]данные ру ТС'!$A:$CZ,54,0)</f>
        <v>2348</v>
      </c>
      <c r="AZ254" s="19">
        <f>VLOOKUP($A:$A,'[3]данные ру ТС'!$A:$CZ,59,0)</f>
        <v>0</v>
      </c>
      <c r="BA254" s="19">
        <f>VLOOKUP($A:$A,'[3]данные ру ТС'!$A:$CZ,64,0)</f>
        <v>0</v>
      </c>
      <c r="BB254" s="19">
        <f>VLOOKUP($A:$A,'[3]данные ру ТС'!$A:$CZ,65,0)</f>
        <v>2348</v>
      </c>
      <c r="BC254" s="19">
        <f>VLOOKUP($A:$A,'[3]данные ру ТС'!$A:$CZ,78,0)</f>
        <v>2051</v>
      </c>
      <c r="BD254" s="19">
        <f>VLOOKUP($A:$A,'[3]данные ру ТС'!$A:$CZ,83,0)</f>
        <v>0</v>
      </c>
      <c r="BE254" s="19">
        <f>VLOOKUP($A:$A,'[3]данные ру ТС'!$A:$CZ,88,0)</f>
        <v>0</v>
      </c>
      <c r="BF254" s="19">
        <f>VLOOKUP($A:$A,'[3]данные ру ТС'!$A:$CZ,89,0)</f>
        <v>2051</v>
      </c>
      <c r="BG254" s="19">
        <f>VLOOKUP($A:$A,'[3]данные ру ТС'!$A:$FD,126,0)</f>
        <v>2068</v>
      </c>
      <c r="BH254" s="19">
        <f>VLOOKUP($A:$A,'[3]данные ру ТС'!$A:$FD,127,0)</f>
        <v>0</v>
      </c>
      <c r="BI254" s="19">
        <f>VLOOKUP($A:$A,'[3]данные ру ТС'!$A:$FD,128,0)</f>
        <v>0</v>
      </c>
      <c r="BJ254" s="19">
        <f>VLOOKUP($A:$A,'[3]данные ру ТС'!$A:$FD,129,0)</f>
        <v>2068</v>
      </c>
      <c r="BK254" s="19">
        <f>VLOOKUP($A:$A,'[3]данные ру ТС'!$A:$FD,142,0)</f>
        <v>812</v>
      </c>
      <c r="BL254" s="19">
        <f>VLOOKUP($A:$A,'[3]данные ру ТС'!$A:$FD,155,0)</f>
        <v>0</v>
      </c>
      <c r="BM254" s="19">
        <f>VLOOKUP($A:$A,'[3]данные ру ТС'!$A:$FW,168,0)</f>
        <v>0</v>
      </c>
      <c r="BN254" s="19">
        <f>Таблица2[[#This Row],[ЛТС 2022 (факт)]]+Таблица2[[#This Row],[ПТС 2022 (факт)]]+Таблица2[[#This Row],[ГТС 2022 (факт)]]</f>
        <v>812</v>
      </c>
      <c r="BO254" s="20">
        <f>VLOOKUP($A:$A,'[3]данные ру ФЛ'!$A:$DL,27,0)</f>
        <v>4442</v>
      </c>
      <c r="BP254" s="20">
        <f>VLOOKUP($A:$A,'[3]данные ру ФЛ'!$A:$DL,40,0)</f>
        <v>5296</v>
      </c>
      <c r="BQ254" s="20">
        <f>VLOOKUP($A:$A,'[3]данные ру ФЛ'!$A:$DL,53,0)</f>
        <v>4704</v>
      </c>
      <c r="BR254" s="20">
        <f>VLOOKUP($A:$A,'[3]данные ру ФЛ'!$A:$DL,74,0)</f>
        <v>4100</v>
      </c>
      <c r="BS254" s="20">
        <f>VLOOKUP($A:$A,'[3]данные ру ФЛ'!$A:$DL,95,0)</f>
        <v>4272</v>
      </c>
      <c r="BT254" s="20">
        <f>VLOOKUP($A:$A,'[3]данные ру ФЛ'!$A:$DL,116,0)</f>
        <v>1994</v>
      </c>
      <c r="BU254" s="21">
        <f>VLOOKUP($A:$A,'[3]данные ру Грузы'!$A:$CR,31,0)</f>
        <v>1984915</v>
      </c>
      <c r="BV254" s="21">
        <f>VLOOKUP($A:$A,'[3]данные ру Грузы'!$A:$CR,44,0)</f>
        <v>2442732</v>
      </c>
      <c r="BW254" s="21">
        <f>VLOOKUP($A:$A,'[3]данные ру Грузы'!$A:$CR,57,0)</f>
        <v>1999850</v>
      </c>
      <c r="BX254" s="21">
        <f>VLOOKUP($A:$A,'[3]данные ру Грузы'!$A:$CR,70,0)</f>
        <v>2011640</v>
      </c>
      <c r="BY254" s="21">
        <f>VLOOKUP($A:$A,'[3]данные ру Грузы'!$A:$CR,83,0)</f>
        <v>2380621</v>
      </c>
      <c r="BZ254" s="21">
        <f>VLOOKUP($A:$A,'[3]данные ру Грузы'!$A:$CR,96,0)</f>
        <v>725923</v>
      </c>
      <c r="CA254" s="22" t="str">
        <f>VLOOKUP(A:A,[2]Данные_УА!$A:$BO,60,0)</f>
        <v>да</v>
      </c>
      <c r="CB254" s="23" t="str">
        <f>VLOOKUP(A:A,[2]Данные_УА!$A:$BO,61,0)</f>
        <v>да</v>
      </c>
      <c r="CC254" s="23" t="str">
        <f>VLOOKUP(A:A,[2]Данные_УА!$A:$BO,62,0)</f>
        <v>да</v>
      </c>
      <c r="CD254" s="23" t="str">
        <f>VLOOKUP(A:A,[2]Данные_УА!$A:$BO,63,0)</f>
        <v>да</v>
      </c>
      <c r="CE254" s="23" t="str">
        <f>VLOOKUP(A:A,[2]Данные_УА!$A:$BO,64,0)</f>
        <v>да</v>
      </c>
      <c r="CF254" s="23" t="str">
        <f>VLOOKUP(A:A,[2]Данные_УА!$A:$BO,65,0)</f>
        <v>нет</v>
      </c>
    </row>
    <row r="255" spans="1:84" s="12" customFormat="1" ht="11.25" x14ac:dyDescent="0.2">
      <c r="A255" s="12" t="s">
        <v>31</v>
      </c>
      <c r="B255" s="12" t="str">
        <f>VLOOKUP(A:A,[1]Перечень_ПП!$A:$X,3,0)</f>
        <v>Брянский</v>
      </c>
      <c r="C255" s="13" t="str">
        <f>VLOOKUP(A:A,[1]Перечень_ПП!$A:$X,4,0)</f>
        <v>АПП</v>
      </c>
      <c r="D255" s="13" t="str">
        <f>VLOOKUP(A:A,[1]Перечень_ПП!$A:$X,5,0)</f>
        <v>МАПП</v>
      </c>
      <c r="E255" s="12" t="str">
        <f>VLOOKUP(A:A,[1]Перечень_ПП!$A:$X,6,0)</f>
        <v>Погар</v>
      </c>
      <c r="F255" s="12" t="str">
        <f>VLOOKUP(A:A,[1]Перечень_ПП!$A:$X,23,0)</f>
        <v>установлен</v>
      </c>
      <c r="G255" s="13" t="str">
        <f>VLOOKUP(A:A,[1]Перечень_ПП!$A:$X,21,0)</f>
        <v>да</v>
      </c>
      <c r="H255" s="13" t="s">
        <v>524</v>
      </c>
      <c r="I255" s="14" t="str">
        <f>VLOOKUP(A:A,[1]Перечень_ПП!$A:$X,22,0)</f>
        <v>функционирует</v>
      </c>
      <c r="J255" s="15" t="str">
        <f>VLOOKUP(A:A,[2]Данные_УА!$A:$BF,24,0)</f>
        <v>круглосуточно</v>
      </c>
      <c r="K255" s="13" t="str">
        <f>VLOOKUP(A:A,[1]Перечень_ПП!$A:$X,7,0)</f>
        <v>автомобильный</v>
      </c>
      <c r="L255" s="13" t="str">
        <f>VLOOKUP(A:A,[1]Перечень_ПП!$A:$X,8,0)</f>
        <v>не определен</v>
      </c>
      <c r="M255" s="13" t="str">
        <f>VLOOKUP(A:A,[1]Перечень_ПП!$A:$X,9,0)</f>
        <v>грузо-пассажирский</v>
      </c>
      <c r="N255" s="13" t="str">
        <f>VLOOKUP(A:A,[1]Перечень_ПП!$A:$X,10,0)</f>
        <v>постоянный</v>
      </c>
      <c r="O255" s="13" t="str">
        <f>VLOOKUP(A:A,[1]Перечень_ПП!$A:$X,11,0)</f>
        <v>многосторонний</v>
      </c>
      <c r="P255" s="13" t="str">
        <f>VLOOKUP(A:A,[1]Перечень_ПП!$A:$X,12,0)</f>
        <v>не определен</v>
      </c>
      <c r="Q255" s="13" t="str">
        <f>VLOOKUP(A:A,[1]Перечень_ПП!$A:$X,13,0)</f>
        <v>да</v>
      </c>
      <c r="R255" s="13" t="str">
        <f>VLOOKUP(A:A,[1]Перечень_ПП!$A:$X,14,0)</f>
        <v>нет</v>
      </c>
      <c r="S255" s="13" t="str">
        <f>VLOOKUP(A:A,[1]Перечень_ПП!$A:$X,15,0)</f>
        <v>да</v>
      </c>
      <c r="T255" s="13" t="str">
        <f>VLOOKUP(A:A,[1]Перечень_ПП!$A:$X,16,0)</f>
        <v>Украина</v>
      </c>
      <c r="U255" s="12" t="str">
        <f>VLOOKUP(A:A,[1]Перечень_ПП!$A:$X,17,0)</f>
        <v>Гремяч</v>
      </c>
      <c r="V255" s="13" t="str">
        <f>VLOOKUP(A:A,[1]Перечень_ПП!$A:$X,18,0)</f>
        <v>ЦФО</v>
      </c>
      <c r="W255" s="12" t="str">
        <f>VLOOKUP(A:A,[1]Перечень_ПП!$A:$X,19,0)</f>
        <v>Брянская область</v>
      </c>
      <c r="X255" s="14" t="str">
        <f>VLOOKUP(A:A,[1]Перечень_ПП!$A:$X,20,0)</f>
        <v>Брянская область, Погарский район, 23 км а/д Погар-Гремяч</v>
      </c>
      <c r="Y255" s="14" t="str">
        <f>VLOOKUP(A:A,[2]ДОРОГИ!$A:$BX,24,0)</f>
        <v>региональная</v>
      </c>
      <c r="Z255" s="14" t="str">
        <f>VLOOKUP(A:A,[2]ДОРОГИ!$A:$BX,25,0)</f>
        <v xml:space="preserve">15 ОП РЗ 15К -2001 "Брянск-Новозыбков"-Погар; 15 ОП РЗ 15К -1901 Погар-Гремяч, 15 ОП РЗ 15К -1902  Обход п. Поогар </v>
      </c>
      <c r="AA255" s="16" t="str">
        <f>VLOOKUP($A:$A,'[3]данные ру Грузы'!$A:$CC,10,0)</f>
        <v>Группа В</v>
      </c>
      <c r="AB255" s="16">
        <f>VLOOKUP($A:$A,'[3]данные ру Грузы'!$A:$CC,11,0)</f>
        <v>200</v>
      </c>
      <c r="AC255" s="16" t="str">
        <f>VLOOKUP($A:$A,'[3]данные ру Грузы'!$A:$CC,13,0)</f>
        <v>Сухопутный</v>
      </c>
      <c r="AD255" s="16" t="str">
        <f>VLOOKUP($A:$A,'[3]данные ру Грузы'!$A:$CC,12,0)</f>
        <v>Западный</v>
      </c>
      <c r="AE255" s="16">
        <f>VLOOKUP(A:A,[2]Данные_УА!$A:$BF,37,0)</f>
        <v>200</v>
      </c>
      <c r="AF255" s="16">
        <f>VLOOKUP(A:A,[2]Данные_УА!$A:$BF,41,0)</f>
        <v>20</v>
      </c>
      <c r="AG255" s="16">
        <f>VLOOKUP(A:A,[2]Данные_УА!$A:$BF,45,0)</f>
        <v>280</v>
      </c>
      <c r="AH255" s="16">
        <f>VLOOKUP(A:A,[2]Данные_УА!$A:$BF,49,0)</f>
        <v>500</v>
      </c>
      <c r="AI255" s="16">
        <f>VLOOKUP(A:A,[2]Данные_УА!$A:$BF,53,0)</f>
        <v>1940</v>
      </c>
      <c r="AJ255" s="16">
        <f>VLOOKUP(A:A,[2]Данные_УА!$A:$BF,57,0)</f>
        <v>2000</v>
      </c>
      <c r="AK255" s="17">
        <f>VLOOKUP(A:A,[2]Данные_УА!$A:$BF,38,0)</f>
        <v>73000</v>
      </c>
      <c r="AL255" s="17">
        <f>VLOOKUP(A:A,[2]Данные_УА!$A:$BF,42,0)</f>
        <v>7300</v>
      </c>
      <c r="AM255" s="17">
        <f>VLOOKUP(A:A,[2]Данные_УА!$A:$BF,46,0)</f>
        <v>102200</v>
      </c>
      <c r="AN255" s="17">
        <f>VLOOKUP(A:A,[2]Данные_УА!$A:$BF,50,0)</f>
        <v>182500</v>
      </c>
      <c r="AO255" s="17">
        <f>VLOOKUP(A:A,[2]Данные_УА!$A:$BF,54,0)</f>
        <v>708100</v>
      </c>
      <c r="AP255" s="18">
        <f>VLOOKUP(A:A,[2]Данные_УА!$A:$BF,58,0)</f>
        <v>730000</v>
      </c>
      <c r="AQ255" s="19">
        <f>VLOOKUP($A:$A,'[3]данные ру ТС'!$A:$CZ,22,0)</f>
        <v>19205</v>
      </c>
      <c r="AR255" s="19">
        <f>VLOOKUP($A:$A,'[3]данные ру ТС'!$A:$CZ,27,0)</f>
        <v>971</v>
      </c>
      <c r="AS255" s="19">
        <f>VLOOKUP($A:$A,'[3]данные ру ТС'!$A:$CZ,32,0)</f>
        <v>23528</v>
      </c>
      <c r="AT255" s="19">
        <f>VLOOKUP($A:$A,'[3]данные ру ТС'!$A:$CZ,33,0)</f>
        <v>43704</v>
      </c>
      <c r="AU255" s="19">
        <f>VLOOKUP($A:$A,'[3]данные ру ТС'!$A:$CZ,38,0)</f>
        <v>24042</v>
      </c>
      <c r="AV255" s="19">
        <f>VLOOKUP($A:$A,'[3]данные ру ТС'!$A:$CZ,43,0)</f>
        <v>1811</v>
      </c>
      <c r="AW255" s="19">
        <f>VLOOKUP($A:$A,'[3]данные ру ТС'!$A:$CZ,48,0)</f>
        <v>24128</v>
      </c>
      <c r="AX255" s="19">
        <f>VLOOKUP($A:$A,'[3]данные ру ТС'!$A:$CZ,49,0)</f>
        <v>49981</v>
      </c>
      <c r="AY255" s="19">
        <f>VLOOKUP($A:$A,'[3]данные ру ТС'!$A:$CZ,54,0)</f>
        <v>24740</v>
      </c>
      <c r="AZ255" s="19">
        <f>VLOOKUP($A:$A,'[3]данные ру ТС'!$A:$CZ,59,0)</f>
        <v>2042</v>
      </c>
      <c r="BA255" s="19">
        <f>VLOOKUP($A:$A,'[3]данные ру ТС'!$A:$CZ,64,0)</f>
        <v>19301</v>
      </c>
      <c r="BB255" s="19">
        <f>VLOOKUP($A:$A,'[3]данные ру ТС'!$A:$CZ,65,0)</f>
        <v>46083</v>
      </c>
      <c r="BC255" s="19">
        <f>VLOOKUP($A:$A,'[3]данные ру ТС'!$A:$CZ,78,0)</f>
        <v>7251</v>
      </c>
      <c r="BD255" s="19">
        <f>VLOOKUP($A:$A,'[3]данные ру ТС'!$A:$CZ,83,0)</f>
        <v>436</v>
      </c>
      <c r="BE255" s="19">
        <f>VLOOKUP($A:$A,'[3]данные ру ТС'!$A:$CZ,88,0)</f>
        <v>2642</v>
      </c>
      <c r="BF255" s="19">
        <f>VLOOKUP($A:$A,'[3]данные ру ТС'!$A:$CZ,89,0)</f>
        <v>10329</v>
      </c>
      <c r="BG255" s="19">
        <f>VLOOKUP($A:$A,'[3]данные ру ТС'!$A:$FD,126,0)</f>
        <v>0</v>
      </c>
      <c r="BH255" s="19">
        <f>VLOOKUP($A:$A,'[3]данные ру ТС'!$A:$FD,127,0)</f>
        <v>0</v>
      </c>
      <c r="BI255" s="19">
        <f>VLOOKUP($A:$A,'[3]данные ру ТС'!$A:$FD,128,0)</f>
        <v>0</v>
      </c>
      <c r="BJ255" s="19">
        <f>VLOOKUP($A:$A,'[3]данные ру ТС'!$A:$FD,129,0)</f>
        <v>0</v>
      </c>
      <c r="BK255" s="19">
        <f>VLOOKUP($A:$A,'[3]данные ру ТС'!$A:$FD,142,0)</f>
        <v>0</v>
      </c>
      <c r="BL255" s="19">
        <f>VLOOKUP($A:$A,'[3]данные ру ТС'!$A:$FD,155,0)</f>
        <v>1</v>
      </c>
      <c r="BM255" s="19">
        <f>VLOOKUP($A:$A,'[3]данные ру ТС'!$A:$FW,168,0)</f>
        <v>5</v>
      </c>
      <c r="BN255" s="19">
        <f>Таблица2[[#This Row],[ЛТС 2022 (факт)]]+Таблица2[[#This Row],[ПТС 2022 (факт)]]+Таблица2[[#This Row],[ГТС 2022 (факт)]]</f>
        <v>6</v>
      </c>
      <c r="BO255" s="20">
        <f>VLOOKUP($A:$A,'[3]данные ру ФЛ'!$A:$DL,27,0)</f>
        <v>201487</v>
      </c>
      <c r="BP255" s="20">
        <f>VLOOKUP($A:$A,'[3]данные ру ФЛ'!$A:$DL,40,0)</f>
        <v>158627</v>
      </c>
      <c r="BQ255" s="20">
        <f>VLOOKUP($A:$A,'[3]данные ру ФЛ'!$A:$DL,53,0)</f>
        <v>150908</v>
      </c>
      <c r="BR255" s="20">
        <f>VLOOKUP($A:$A,'[3]данные ру ФЛ'!$A:$DL,74,0)</f>
        <v>27768</v>
      </c>
      <c r="BS255" s="20">
        <f>VLOOKUP($A:$A,'[3]данные ру ФЛ'!$A:$DL,95,0)</f>
        <v>0</v>
      </c>
      <c r="BT255" s="20">
        <f>VLOOKUP($A:$A,'[3]данные ру ФЛ'!$A:$DL,116,0)</f>
        <v>25</v>
      </c>
      <c r="BU255" s="21">
        <f>VLOOKUP($A:$A,'[3]данные ру Грузы'!$A:$CR,31,0)</f>
        <v>206643</v>
      </c>
      <c r="BV255" s="21">
        <f>VLOOKUP($A:$A,'[3]данные ру Грузы'!$A:$CR,44,0)</f>
        <v>309909</v>
      </c>
      <c r="BW255" s="21">
        <f>VLOOKUP($A:$A,'[3]данные ру Грузы'!$A:$CR,57,0)</f>
        <v>311639</v>
      </c>
      <c r="BX255" s="21">
        <f>VLOOKUP($A:$A,'[3]данные ру Грузы'!$A:$CR,70,0)</f>
        <v>95830</v>
      </c>
      <c r="BY255" s="21">
        <f>VLOOKUP($A:$A,'[3]данные ру Грузы'!$A:$CR,83,0)</f>
        <v>0</v>
      </c>
      <c r="BZ255" s="21">
        <f>VLOOKUP($A:$A,'[3]данные ру Грузы'!$A:$CR,96,0)</f>
        <v>0</v>
      </c>
      <c r="CA255" s="22" t="str">
        <f>VLOOKUP(A:A,[2]Данные_УА!$A:$BO,60,0)</f>
        <v>да</v>
      </c>
      <c r="CB255" s="23" t="str">
        <f>VLOOKUP(A:A,[2]Данные_УА!$A:$BO,61,0)</f>
        <v>да</v>
      </c>
      <c r="CC255" s="23" t="str">
        <f>VLOOKUP(A:A,[2]Данные_УА!$A:$BO,62,0)</f>
        <v>да</v>
      </c>
      <c r="CD255" s="23" t="str">
        <f>VLOOKUP(A:A,[2]Данные_УА!$A:$BO,63,0)</f>
        <v>да</v>
      </c>
      <c r="CE255" s="23" t="str">
        <f>VLOOKUP(A:A,[2]Данные_УА!$A:$BO,64,0)</f>
        <v>да</v>
      </c>
      <c r="CF255" s="23" t="str">
        <f>VLOOKUP(A:A,[2]Данные_УА!$A:$BO,65,0)</f>
        <v>да</v>
      </c>
    </row>
    <row r="256" spans="1:84" s="12" customFormat="1" ht="11.25" x14ac:dyDescent="0.2">
      <c r="A256" s="12" t="s">
        <v>46</v>
      </c>
      <c r="B256" s="12" t="str">
        <f>VLOOKUP(A:A,[1]Перечень_ПП!$A:$X,3,0)</f>
        <v>Владивостокский</v>
      </c>
      <c r="C256" s="13" t="str">
        <f>VLOOKUP(A:A,[1]Перечень_ПП!$A:$X,4,0)</f>
        <v>АПП</v>
      </c>
      <c r="D256" s="13" t="str">
        <f>VLOOKUP(A:A,[1]Перечень_ПП!$A:$X,5,0)</f>
        <v>МАПП</v>
      </c>
      <c r="E256" s="12" t="str">
        <f>VLOOKUP(A:A,[1]Перечень_ПП!$A:$X,6,0)</f>
        <v>Пограничный</v>
      </c>
      <c r="F256" s="12" t="str">
        <f>VLOOKUP(A:A,[1]Перечень_ПП!$A:$X,23,0)</f>
        <v>установлен</v>
      </c>
      <c r="G256" s="13" t="str">
        <f>VLOOKUP(A:A,[1]Перечень_ПП!$A:$X,21,0)</f>
        <v>да</v>
      </c>
      <c r="H256" s="13" t="s">
        <v>523</v>
      </c>
      <c r="I256" s="14" t="str">
        <f>VLOOKUP(A:A,[1]Перечень_ПП!$A:$X,22,0)</f>
        <v>функционирует</v>
      </c>
      <c r="J256" s="15" t="str">
        <f>VLOOKUP(A:A,[2]Данные_УА!$A:$BF,24,0)</f>
        <v>с 09.00 до 21.00, 7 дневная рабочая неделя</v>
      </c>
      <c r="K256" s="13" t="str">
        <f>VLOOKUP(A:A,[1]Перечень_ПП!$A:$X,7,0)</f>
        <v>автомобильный</v>
      </c>
      <c r="L256" s="13" t="str">
        <f>VLOOKUP(A:A,[1]Перечень_ПП!$A:$X,8,0)</f>
        <v>не определен</v>
      </c>
      <c r="M256" s="13" t="str">
        <f>VLOOKUP(A:A,[1]Перечень_ПП!$A:$X,9,0)</f>
        <v>грузо-пассажирский</v>
      </c>
      <c r="N256" s="13" t="str">
        <f>VLOOKUP(A:A,[1]Перечень_ПП!$A:$X,10,0)</f>
        <v>постоянный</v>
      </c>
      <c r="O256" s="13" t="str">
        <f>VLOOKUP(A:A,[1]Перечень_ПП!$A:$X,11,0)</f>
        <v>многосторонний</v>
      </c>
      <c r="P256" s="13" t="str">
        <f>VLOOKUP(A:A,[1]Перечень_ПП!$A:$X,12,0)</f>
        <v>не определен</v>
      </c>
      <c r="Q256" s="13" t="str">
        <f>VLOOKUP(A:A,[1]Перечень_ПП!$A:$X,13,0)</f>
        <v>да</v>
      </c>
      <c r="R256" s="13" t="str">
        <f>VLOOKUP(A:A,[1]Перечень_ПП!$A:$X,14,0)</f>
        <v>да</v>
      </c>
      <c r="S256" s="13" t="str">
        <f>VLOOKUP(A:A,[1]Перечень_ПП!$A:$X,15,0)</f>
        <v>да</v>
      </c>
      <c r="T256" s="13" t="str">
        <f>VLOOKUP(A:A,[1]Перечень_ПП!$A:$X,16,0)</f>
        <v>Китайская Народная Республика</v>
      </c>
      <c r="U256" s="12" t="str">
        <f>VLOOKUP(A:A,[1]Перечень_ПП!$A:$X,17,0)</f>
        <v>Суйфэньхэ</v>
      </c>
      <c r="V256" s="13" t="str">
        <f>VLOOKUP(A:A,[1]Перечень_ПП!$A:$X,18,0)</f>
        <v>ДФО</v>
      </c>
      <c r="W256" s="12" t="str">
        <f>VLOOKUP(A:A,[1]Перечень_ПП!$A:$X,19,0)</f>
        <v>Приморский край</v>
      </c>
      <c r="X256" s="14" t="str">
        <f>VLOOKUP(A:A,[1]Перечень_ПП!$A:$X,20,0)</f>
        <v>Приморский край, Пограничный район,  А-184, 7 км от линии границы</v>
      </c>
      <c r="Y256" s="14" t="str">
        <f>VLOOKUP(A:A,[2]ДОРОГИ!$A:$BX,24,0)</f>
        <v>региональная</v>
      </c>
      <c r="Z256" s="14" t="str">
        <f>VLOOKUP(A:A,[2]ДОРОГИ!$A:$BX,25,0)</f>
        <v xml:space="preserve">ул. На Сосновую Падь </v>
      </c>
      <c r="AA256" s="16" t="str">
        <f>VLOOKUP($A:$A,'[3]данные ру Грузы'!$A:$CC,10,0)</f>
        <v>Группа А</v>
      </c>
      <c r="AB256" s="16">
        <f>VLOOKUP($A:$A,'[3]данные ру Грузы'!$A:$CC,11,0)</f>
        <v>26</v>
      </c>
      <c r="AC256" s="16" t="str">
        <f>VLOOKUP($A:$A,'[3]данные ру Грузы'!$A:$CC,13,0)</f>
        <v>РК (сухопутный)</v>
      </c>
      <c r="AD256" s="16" t="str">
        <f>VLOOKUP($A:$A,'[3]данные ру Грузы'!$A:$CC,12,0)</f>
        <v>Восток</v>
      </c>
      <c r="AE256" s="16">
        <f>VLOOKUP(A:A,[2]Данные_УА!$A:$BF,37,0)</f>
        <v>0</v>
      </c>
      <c r="AF256" s="16">
        <f>VLOOKUP(A:A,[2]Данные_УА!$A:$BF,41,0)</f>
        <v>0</v>
      </c>
      <c r="AG256" s="16">
        <f>VLOOKUP(A:A,[2]Данные_УА!$A:$BF,45,0)</f>
        <v>0</v>
      </c>
      <c r="AH256" s="16">
        <f>VLOOKUP(A:A,[2]Данные_УА!$A:$BF,49,0)</f>
        <v>0</v>
      </c>
      <c r="AI256" s="16">
        <f>VLOOKUP(A:A,[2]Данные_УА!$A:$BF,53,0)</f>
        <v>0</v>
      </c>
      <c r="AJ256" s="16">
        <f>VLOOKUP(A:A,[2]Данные_УА!$A:$BF,57,0)</f>
        <v>0</v>
      </c>
      <c r="AK256" s="17">
        <f>VLOOKUP(A:A,[2]Данные_УА!$A:$BF,38,0)</f>
        <v>0</v>
      </c>
      <c r="AL256" s="17">
        <f>VLOOKUP(A:A,[2]Данные_УА!$A:$BF,42,0)</f>
        <v>0</v>
      </c>
      <c r="AM256" s="17">
        <f>VLOOKUP(A:A,[2]Данные_УА!$A:$BF,46,0)</f>
        <v>0</v>
      </c>
      <c r="AN256" s="17">
        <f>VLOOKUP(A:A,[2]Данные_УА!$A:$BF,50,0)</f>
        <v>0</v>
      </c>
      <c r="AO256" s="17">
        <f>VLOOKUP(A:A,[2]Данные_УА!$A:$BF,54,0)</f>
        <v>0</v>
      </c>
      <c r="AP256" s="18">
        <f>VLOOKUP(A:A,[2]Данные_УА!$A:$BF,58,0)</f>
        <v>0</v>
      </c>
      <c r="AQ256" s="19">
        <f>VLOOKUP($A:$A,'[3]данные ру ТС'!$A:$CZ,22,0)</f>
        <v>45008</v>
      </c>
      <c r="AR256" s="19">
        <f>VLOOKUP($A:$A,'[3]данные ру ТС'!$A:$CZ,27,0)</f>
        <v>22304</v>
      </c>
      <c r="AS256" s="19">
        <f>VLOOKUP($A:$A,'[3]данные ру ТС'!$A:$CZ,32,0)</f>
        <v>52</v>
      </c>
      <c r="AT256" s="19">
        <f>VLOOKUP($A:$A,'[3]данные ру ТС'!$A:$CZ,33,0)</f>
        <v>67364</v>
      </c>
      <c r="AU256" s="19">
        <f>VLOOKUP($A:$A,'[3]данные ру ТС'!$A:$CZ,38,0)</f>
        <v>44352</v>
      </c>
      <c r="AV256" s="19">
        <f>VLOOKUP($A:$A,'[3]данные ру ТС'!$A:$CZ,43,0)</f>
        <v>24047</v>
      </c>
      <c r="AW256" s="19">
        <f>VLOOKUP($A:$A,'[3]данные ру ТС'!$A:$CZ,48,0)</f>
        <v>16</v>
      </c>
      <c r="AX256" s="19">
        <f>VLOOKUP($A:$A,'[3]данные ру ТС'!$A:$CZ,49,0)</f>
        <v>68415</v>
      </c>
      <c r="AY256" s="19">
        <f>VLOOKUP($A:$A,'[3]данные ру ТС'!$A:$CZ,54,0)</f>
        <v>45845</v>
      </c>
      <c r="AZ256" s="19">
        <f>VLOOKUP($A:$A,'[3]данные ру ТС'!$A:$CZ,59,0)</f>
        <v>23533</v>
      </c>
      <c r="BA256" s="19">
        <f>VLOOKUP($A:$A,'[3]данные ру ТС'!$A:$CZ,64,0)</f>
        <v>34</v>
      </c>
      <c r="BB256" s="19">
        <f>VLOOKUP($A:$A,'[3]данные ру ТС'!$A:$CZ,65,0)</f>
        <v>69412</v>
      </c>
      <c r="BC256" s="19">
        <f>VLOOKUP($A:$A,'[3]данные ру ТС'!$A:$CZ,78,0)</f>
        <v>26872</v>
      </c>
      <c r="BD256" s="19">
        <f>VLOOKUP($A:$A,'[3]данные ру ТС'!$A:$CZ,83,0)</f>
        <v>1400</v>
      </c>
      <c r="BE256" s="19">
        <f>VLOOKUP($A:$A,'[3]данные ру ТС'!$A:$CZ,88,0)</f>
        <v>0</v>
      </c>
      <c r="BF256" s="19">
        <f>VLOOKUP($A:$A,'[3]данные ру ТС'!$A:$CZ,89,0)</f>
        <v>28272</v>
      </c>
      <c r="BG256" s="19">
        <f>VLOOKUP($A:$A,'[3]данные ру ТС'!$A:$FD,126,0)</f>
        <v>32342</v>
      </c>
      <c r="BH256" s="19">
        <f>VLOOKUP($A:$A,'[3]данные ру ТС'!$A:$FD,127,0)</f>
        <v>0</v>
      </c>
      <c r="BI256" s="19">
        <f>VLOOKUP($A:$A,'[3]данные ру ТС'!$A:$FD,128,0)</f>
        <v>0</v>
      </c>
      <c r="BJ256" s="19">
        <f>VLOOKUP($A:$A,'[3]данные ру ТС'!$A:$FD,129,0)</f>
        <v>32342</v>
      </c>
      <c r="BK256" s="19">
        <f>VLOOKUP($A:$A,'[3]данные ру ТС'!$A:$FD,142,0)</f>
        <v>45332</v>
      </c>
      <c r="BL256" s="19">
        <f>VLOOKUP($A:$A,'[3]данные ру ТС'!$A:$FD,155,0)</f>
        <v>0</v>
      </c>
      <c r="BM256" s="19">
        <f>VLOOKUP($A:$A,'[3]данные ру ТС'!$A:$FW,168,0)</f>
        <v>0</v>
      </c>
      <c r="BN256" s="19">
        <f>Таблица2[[#This Row],[ЛТС 2022 (факт)]]+Таблица2[[#This Row],[ПТС 2022 (факт)]]+Таблица2[[#This Row],[ГТС 2022 (факт)]]</f>
        <v>45332</v>
      </c>
      <c r="BO256" s="20">
        <f>VLOOKUP($A:$A,'[3]данные ру ФЛ'!$A:$DL,27,0)</f>
        <v>893259</v>
      </c>
      <c r="BP256" s="20">
        <f>VLOOKUP($A:$A,'[3]данные ру ФЛ'!$A:$DL,40,0)</f>
        <v>971807</v>
      </c>
      <c r="BQ256" s="20">
        <f>VLOOKUP($A:$A,'[3]данные ру ФЛ'!$A:$DL,53,0)</f>
        <v>1051569</v>
      </c>
      <c r="BR256" s="20">
        <f>VLOOKUP($A:$A,'[3]данные ру ФЛ'!$A:$DL,74,0)</f>
        <v>97845</v>
      </c>
      <c r="BS256" s="20">
        <f>VLOOKUP($A:$A,'[3]данные ру ФЛ'!$A:$DL,95,0)</f>
        <v>32344</v>
      </c>
      <c r="BT256" s="20">
        <f>VLOOKUP($A:$A,'[3]данные ру ФЛ'!$A:$DL,116,0)</f>
        <v>45339</v>
      </c>
      <c r="BU256" s="21">
        <f>VLOOKUP($A:$A,'[3]данные ру Грузы'!$A:$CR,31,0)</f>
        <v>712130</v>
      </c>
      <c r="BV256" s="21">
        <f>VLOOKUP($A:$A,'[3]данные ру Грузы'!$A:$CR,44,0)</f>
        <v>730038</v>
      </c>
      <c r="BW256" s="21">
        <f>VLOOKUP($A:$A,'[3]данные ру Грузы'!$A:$CR,57,0)</f>
        <v>742408</v>
      </c>
      <c r="BX256" s="21">
        <f>VLOOKUP($A:$A,'[3]данные ру Грузы'!$A:$CR,70,0)</f>
        <v>409231.28</v>
      </c>
      <c r="BY256" s="21">
        <f>VLOOKUP($A:$A,'[3]данные ру Грузы'!$A:$CR,83,0)</f>
        <v>349297</v>
      </c>
      <c r="BZ256" s="21">
        <f>VLOOKUP($A:$A,'[3]данные ру Грузы'!$A:$CR,96,0)</f>
        <v>459524</v>
      </c>
      <c r="CA256" s="22" t="str">
        <f>VLOOKUP(A:A,[2]Данные_УА!$A:$BO,60,0)</f>
        <v>да</v>
      </c>
      <c r="CB256" s="23" t="str">
        <f>VLOOKUP(A:A,[2]Данные_УА!$A:$BO,61,0)</f>
        <v>да</v>
      </c>
      <c r="CC256" s="23" t="str">
        <f>VLOOKUP(A:A,[2]Данные_УА!$A:$BO,62,0)</f>
        <v>да</v>
      </c>
      <c r="CD256" s="23" t="str">
        <f>VLOOKUP(A:A,[2]Данные_УА!$A:$BO,63,0)</f>
        <v>да</v>
      </c>
      <c r="CE256" s="23" t="str">
        <f>VLOOKUP(A:A,[2]Данные_УА!$A:$BO,64,0)</f>
        <v>да</v>
      </c>
      <c r="CF256" s="23" t="str">
        <f>VLOOKUP(A:A,[2]Данные_УА!$A:$BO,65,0)</f>
        <v>да</v>
      </c>
    </row>
    <row r="257" spans="1:84" s="12" customFormat="1" ht="11.25" x14ac:dyDescent="0.2">
      <c r="A257" s="12" t="s">
        <v>50</v>
      </c>
      <c r="B257" s="12" t="str">
        <f>VLOOKUP(A:A,[1]Перечень_ПП!$A:$X,3,0)</f>
        <v>Владивостокский</v>
      </c>
      <c r="C257" s="13" t="str">
        <f>VLOOKUP(A:A,[1]Перечень_ПП!$A:$X,4,0)</f>
        <v>ЖДПП</v>
      </c>
      <c r="D257" s="13" t="str">
        <f>VLOOKUP(A:A,[1]Перечень_ПП!$A:$X,5,0)</f>
        <v>ЖДПП</v>
      </c>
      <c r="E257" s="12" t="str">
        <f>VLOOKUP(A:A,[1]Перечень_ПП!$A:$X,6,0)</f>
        <v>Пограничный</v>
      </c>
      <c r="F257" s="12" t="str">
        <f>VLOOKUP(A:A,[1]Перечень_ПП!$A:$X,23,0)</f>
        <v>установлен</v>
      </c>
      <c r="G257" s="13" t="str">
        <f>VLOOKUP(A:A,[1]Перечень_ПП!$A:$X,21,0)</f>
        <v>да</v>
      </c>
      <c r="H257" s="13" t="s">
        <v>523</v>
      </c>
      <c r="I257" s="14" t="str">
        <f>VLOOKUP(A:A,[1]Перечень_ПП!$A:$X,22,0)</f>
        <v>функционирует</v>
      </c>
      <c r="J257" s="15" t="str">
        <f>VLOOKUP(A:A,[2]Данные_УА!$A:$BF,24,0)</f>
        <v>пассажирское направление - с 08.00 до 21.00, грузовое направление -круглосуточно</v>
      </c>
      <c r="K257" s="13" t="str">
        <f>VLOOKUP(A:A,[1]Перечень_ПП!$A:$X,7,0)</f>
        <v>железнодорожный</v>
      </c>
      <c r="L257" s="13" t="str">
        <f>VLOOKUP(A:A,[1]Перечень_ПП!$A:$X,8,0)</f>
        <v>не определен</v>
      </c>
      <c r="M257" s="13" t="str">
        <f>VLOOKUP(A:A,[1]Перечень_ПП!$A:$X,9,0)</f>
        <v>грузо-пассажирский</v>
      </c>
      <c r="N257" s="13" t="str">
        <f>VLOOKUP(A:A,[1]Перечень_ПП!$A:$X,10,0)</f>
        <v>постоянный</v>
      </c>
      <c r="O257" s="13" t="str">
        <f>VLOOKUP(A:A,[1]Перечень_ПП!$A:$X,11,0)</f>
        <v>многосторонний</v>
      </c>
      <c r="P257" s="13" t="str">
        <f>VLOOKUP(A:A,[1]Перечень_ПП!$A:$X,12,0)</f>
        <v>не определен</v>
      </c>
      <c r="Q257" s="13" t="str">
        <f>VLOOKUP(A:A,[1]Перечень_ПП!$A:$X,13,0)</f>
        <v>да</v>
      </c>
      <c r="R257" s="13" t="str">
        <f>VLOOKUP(A:A,[1]Перечень_ПП!$A:$X,14,0)</f>
        <v>да</v>
      </c>
      <c r="S257" s="13" t="str">
        <f>VLOOKUP(A:A,[1]Перечень_ПП!$A:$X,15,0)</f>
        <v>да</v>
      </c>
      <c r="T257" s="13" t="str">
        <f>VLOOKUP(A:A,[1]Перечень_ПП!$A:$X,16,0)</f>
        <v>Китайская Народная Республика</v>
      </c>
      <c r="U257" s="12" t="str">
        <f>VLOOKUP(A:A,[1]Перечень_ПП!$A:$X,17,0)</f>
        <v>Суйфэньхэ</v>
      </c>
      <c r="V257" s="13" t="str">
        <f>VLOOKUP(A:A,[1]Перечень_ПП!$A:$X,18,0)</f>
        <v>ДФО</v>
      </c>
      <c r="W257" s="12" t="str">
        <f>VLOOKUP(A:A,[1]Перечень_ПП!$A:$X,19,0)</f>
        <v>Приморский край</v>
      </c>
      <c r="X257" s="14" t="str">
        <f>VLOOKUP(A:A,[1]Перечень_ПП!$A:$X,20,0)</f>
        <v>Участок № 1 (Пассажирское направление) - Приморский край, Пограничный район, пгт. Пограничный, улица Вокзальная, д. 7А;
Участок № 2 (Грузовое направление) – парк
станции Гродеково «Сосновая падь», Приморский край, Пограничный район, ориентир 9 км. 650 м. от линии границы до входного светофора парка станции Гродеково Сосновая падь</v>
      </c>
      <c r="Y257" s="14">
        <f>VLOOKUP(A:A,[2]ДОРОГИ!$A:$BX,24,0)</f>
        <v>0</v>
      </c>
      <c r="Z257" s="14">
        <f>VLOOKUP(A:A,[2]ДОРОГИ!$A:$BX,25,0)</f>
        <v>0</v>
      </c>
      <c r="AA257" s="16" t="str">
        <f>VLOOKUP($A:$A,'[3]данные ру Грузы'!$A:$CC,10,0)</f>
        <v>Группа А</v>
      </c>
      <c r="AB257" s="16">
        <f>VLOOKUP($A:$A,'[3]данные ру Грузы'!$A:$CC,11,0)</f>
        <v>50</v>
      </c>
      <c r="AC257" s="16" t="str">
        <f>VLOOKUP($A:$A,'[3]данные ру Грузы'!$A:$CC,13,0)</f>
        <v>РК (сухопутный)</v>
      </c>
      <c r="AD257" s="16" t="str">
        <f>VLOOKUP($A:$A,'[3]данные ру Грузы'!$A:$CC,12,0)</f>
        <v>Восток</v>
      </c>
      <c r="AE257" s="16">
        <f>VLOOKUP(A:A,[2]Данные_УА!$A:$BF,37,0)</f>
        <v>0</v>
      </c>
      <c r="AF257" s="16">
        <f>VLOOKUP(A:A,[2]Данные_УА!$A:$BF,41,0)</f>
        <v>0</v>
      </c>
      <c r="AG257" s="16">
        <f>VLOOKUP(A:A,[2]Данные_УА!$A:$BF,45,0)</f>
        <v>0</v>
      </c>
      <c r="AH257" s="16">
        <f>VLOOKUP(A:A,[2]Данные_УА!$A:$BF,49,0)</f>
        <v>0</v>
      </c>
      <c r="AI257" s="16">
        <f>VLOOKUP(A:A,[2]Данные_УА!$A:$BF,53,0)</f>
        <v>0</v>
      </c>
      <c r="AJ257" s="16">
        <f>VLOOKUP(A:A,[2]Данные_УА!$A:$BF,57,0)</f>
        <v>0</v>
      </c>
      <c r="AK257" s="17">
        <f>VLOOKUP(A:A,[2]Данные_УА!$A:$BF,38,0)</f>
        <v>0</v>
      </c>
      <c r="AL257" s="17">
        <f>VLOOKUP(A:A,[2]Данные_УА!$A:$BF,42,0)</f>
        <v>0</v>
      </c>
      <c r="AM257" s="17">
        <f>VLOOKUP(A:A,[2]Данные_УА!$A:$BF,46,0)</f>
        <v>0</v>
      </c>
      <c r="AN257" s="17">
        <f>VLOOKUP(A:A,[2]Данные_УА!$A:$BF,50,0)</f>
        <v>0</v>
      </c>
      <c r="AO257" s="17">
        <f>VLOOKUP(A:A,[2]Данные_УА!$A:$BF,54,0)</f>
        <v>0</v>
      </c>
      <c r="AP257" s="18">
        <f>VLOOKUP(A:A,[2]Данные_УА!$A:$BF,58,0)</f>
        <v>0</v>
      </c>
      <c r="AQ257" s="19">
        <f>VLOOKUP($A:$A,'[3]данные ру ТС'!$A:$CZ,22,0)</f>
        <v>9752</v>
      </c>
      <c r="AR257" s="19">
        <f>VLOOKUP($A:$A,'[3]данные ру ТС'!$A:$CZ,27,0)</f>
        <v>730</v>
      </c>
      <c r="AS257" s="19">
        <f>VLOOKUP($A:$A,'[3]данные ру ТС'!$A:$CZ,32,0)</f>
        <v>0</v>
      </c>
      <c r="AT257" s="19">
        <f>VLOOKUP($A:$A,'[3]данные ру ТС'!$A:$CZ,33,0)</f>
        <v>10482</v>
      </c>
      <c r="AU257" s="19">
        <f>VLOOKUP($A:$A,'[3]данные ру ТС'!$A:$CZ,38,0)</f>
        <v>9217</v>
      </c>
      <c r="AV257" s="19">
        <f>VLOOKUP($A:$A,'[3]данные ру ТС'!$A:$CZ,43,0)</f>
        <v>730</v>
      </c>
      <c r="AW257" s="19">
        <f>VLOOKUP($A:$A,'[3]данные ру ТС'!$A:$CZ,48,0)</f>
        <v>0</v>
      </c>
      <c r="AX257" s="19">
        <f>VLOOKUP($A:$A,'[3]данные ру ТС'!$A:$CZ,49,0)</f>
        <v>9947</v>
      </c>
      <c r="AY257" s="19">
        <f>VLOOKUP($A:$A,'[3]данные ру ТС'!$A:$CZ,54,0)</f>
        <v>9684</v>
      </c>
      <c r="AZ257" s="19">
        <f>VLOOKUP($A:$A,'[3]данные ру ТС'!$A:$CZ,59,0)</f>
        <v>730</v>
      </c>
      <c r="BA257" s="19">
        <f>VLOOKUP($A:$A,'[3]данные ру ТС'!$A:$CZ,64,0)</f>
        <v>0</v>
      </c>
      <c r="BB257" s="19">
        <f>VLOOKUP($A:$A,'[3]данные ру ТС'!$A:$CZ,65,0)</f>
        <v>10414</v>
      </c>
      <c r="BC257" s="19">
        <f>VLOOKUP($A:$A,'[3]данные ру ТС'!$A:$CZ,78,0)</f>
        <v>8652</v>
      </c>
      <c r="BD257" s="19">
        <f>VLOOKUP($A:$A,'[3]данные ру ТС'!$A:$CZ,83,0)</f>
        <v>60</v>
      </c>
      <c r="BE257" s="19">
        <f>VLOOKUP($A:$A,'[3]данные ру ТС'!$A:$CZ,88,0)</f>
        <v>0</v>
      </c>
      <c r="BF257" s="19">
        <f>VLOOKUP($A:$A,'[3]данные ру ТС'!$A:$CZ,89,0)</f>
        <v>8712</v>
      </c>
      <c r="BG257" s="19">
        <f>VLOOKUP($A:$A,'[3]данные ру ТС'!$A:$FD,126,0)</f>
        <v>7925</v>
      </c>
      <c r="BH257" s="19">
        <f>VLOOKUP($A:$A,'[3]данные ру ТС'!$A:$FD,127,0)</f>
        <v>0</v>
      </c>
      <c r="BI257" s="19">
        <f>VLOOKUP($A:$A,'[3]данные ру ТС'!$A:$FD,128,0)</f>
        <v>0</v>
      </c>
      <c r="BJ257" s="19">
        <f>VLOOKUP($A:$A,'[3]данные ру ТС'!$A:$FD,129,0)</f>
        <v>7925</v>
      </c>
      <c r="BK257" s="19">
        <f>VLOOKUP($A:$A,'[3]данные ру ТС'!$A:$FD,142,0)</f>
        <v>8034</v>
      </c>
      <c r="BL257" s="19">
        <f>VLOOKUP($A:$A,'[3]данные ру ТС'!$A:$FD,155,0)</f>
        <v>0</v>
      </c>
      <c r="BM257" s="19">
        <f>VLOOKUP($A:$A,'[3]данные ру ТС'!$A:$FW,168,0)</f>
        <v>0</v>
      </c>
      <c r="BN257" s="19">
        <f>Таблица2[[#This Row],[ЛТС 2022 (факт)]]+Таблица2[[#This Row],[ПТС 2022 (факт)]]+Таблица2[[#This Row],[ГТС 2022 (факт)]]</f>
        <v>8034</v>
      </c>
      <c r="BO257" s="20">
        <f>VLOOKUP($A:$A,'[3]данные ру ФЛ'!$A:$DL,27,0)</f>
        <v>172766</v>
      </c>
      <c r="BP257" s="20">
        <f>VLOOKUP($A:$A,'[3]данные ру ФЛ'!$A:$DL,40,0)</f>
        <v>141727</v>
      </c>
      <c r="BQ257" s="20">
        <f>VLOOKUP($A:$A,'[3]данные ру ФЛ'!$A:$DL,53,0)</f>
        <v>153176</v>
      </c>
      <c r="BR257" s="20">
        <f>VLOOKUP($A:$A,'[3]данные ру ФЛ'!$A:$DL,74,0)</f>
        <v>30296</v>
      </c>
      <c r="BS257" s="20">
        <f>VLOOKUP($A:$A,'[3]данные ру ФЛ'!$A:$DL,95,0)</f>
        <v>16442</v>
      </c>
      <c r="BT257" s="20">
        <f>VLOOKUP($A:$A,'[3]данные ру ФЛ'!$A:$DL,116,0)</f>
        <v>18024</v>
      </c>
      <c r="BU257" s="21">
        <f>VLOOKUP($A:$A,'[3]данные ру Грузы'!$A:$CR,31,0)</f>
        <v>10177033</v>
      </c>
      <c r="BV257" s="21">
        <f>VLOOKUP($A:$A,'[3]данные ру Грузы'!$A:$CR,44,0)</f>
        <v>9664187</v>
      </c>
      <c r="BW257" s="21">
        <f>VLOOKUP($A:$A,'[3]данные ру Грузы'!$A:$CR,57,0)</f>
        <v>10560835</v>
      </c>
      <c r="BX257" s="21">
        <f>VLOOKUP($A:$A,'[3]данные ру Грузы'!$A:$CR,70,0)</f>
        <v>9222469.8000000007</v>
      </c>
      <c r="BY257" s="21">
        <f>VLOOKUP($A:$A,'[3]данные ру Грузы'!$A:$CR,83,0)</f>
        <v>8165431</v>
      </c>
      <c r="BZ257" s="21">
        <f>VLOOKUP($A:$A,'[3]данные ру Грузы'!$A:$CR,96,0)</f>
        <v>8224551.7999999998</v>
      </c>
      <c r="CA257" s="22" t="str">
        <f>VLOOKUP(A:A,[2]Данные_УА!$A:$BO,60,0)</f>
        <v>да</v>
      </c>
      <c r="CB257" s="23" t="str">
        <f>VLOOKUP(A:A,[2]Данные_УА!$A:$BO,61,0)</f>
        <v>да</v>
      </c>
      <c r="CC257" s="23" t="str">
        <f>VLOOKUP(A:A,[2]Данные_УА!$A:$BO,62,0)</f>
        <v>да</v>
      </c>
      <c r="CD257" s="23" t="str">
        <f>VLOOKUP(A:A,[2]Данные_УА!$A:$BO,63,0)</f>
        <v>да</v>
      </c>
      <c r="CE257" s="23" t="str">
        <f>VLOOKUP(A:A,[2]Данные_УА!$A:$BO,64,0)</f>
        <v>да</v>
      </c>
      <c r="CF257" s="23" t="str">
        <f>VLOOKUP(A:A,[2]Данные_УА!$A:$BO,65,0)</f>
        <v>нет</v>
      </c>
    </row>
    <row r="258" spans="1:84" s="12" customFormat="1" ht="11.25" x14ac:dyDescent="0.2">
      <c r="A258" s="12" t="s">
        <v>113</v>
      </c>
      <c r="B258" s="12" t="str">
        <f>VLOOKUP(A:A,[1]Перечень_ПП!$A:$X,3,0)</f>
        <v>Калининградский</v>
      </c>
      <c r="C258" s="13" t="str">
        <f>VLOOKUP(A:A,[1]Перечень_ПП!$A:$X,4,0)</f>
        <v>АПП</v>
      </c>
      <c r="D258" s="13" t="str">
        <f>VLOOKUP(A:A,[1]Перечень_ПП!$A:$X,5,0)</f>
        <v>ДАПП</v>
      </c>
      <c r="E258" s="12" t="str">
        <f>VLOOKUP(A:A,[1]Перечень_ПП!$A:$X,6,0)</f>
        <v>Пограничный</v>
      </c>
      <c r="F258" s="12" t="str">
        <f>VLOOKUP(A:A,[1]Перечень_ПП!$A:$X,23,0)</f>
        <v>установлен</v>
      </c>
      <c r="G258" s="13" t="str">
        <f>VLOOKUP(A:A,[1]Перечень_ПП!$A:$X,21,0)</f>
        <v>да</v>
      </c>
      <c r="H258" s="13" t="s">
        <v>524</v>
      </c>
      <c r="I258" s="14" t="str">
        <f>VLOOKUP(A:A,[1]Перечень_ПП!$A:$X,22,0)</f>
        <v>функционирует</v>
      </c>
      <c r="J258" s="15" t="str">
        <f>VLOOKUP(A:A,[2]Данные_УА!$A:$BF,24,0)</f>
        <v>ежедневно с 08.00 до 20.00</v>
      </c>
      <c r="K258" s="13" t="str">
        <f>VLOOKUP(A:A,[1]Перечень_ПП!$A:$X,7,0)</f>
        <v>автомобильный</v>
      </c>
      <c r="L258" s="13" t="str">
        <f>VLOOKUP(A:A,[1]Перечень_ПП!$A:$X,8,0)</f>
        <v>не определен</v>
      </c>
      <c r="M258" s="13" t="str">
        <f>VLOOKUP(A:A,[1]Перечень_ПП!$A:$X,9,0)</f>
        <v>грузо-пассажирский</v>
      </c>
      <c r="N258" s="13" t="str">
        <f>VLOOKUP(A:A,[1]Перечень_ПП!$A:$X,10,0)</f>
        <v>постоянный</v>
      </c>
      <c r="O258" s="13" t="str">
        <f>VLOOKUP(A:A,[1]Перечень_ПП!$A:$X,11,0)</f>
        <v>двусторонний</v>
      </c>
      <c r="P258" s="13" t="str">
        <f>VLOOKUP(A:A,[1]Перечень_ПП!$A:$X,12,0)</f>
        <v>не определен</v>
      </c>
      <c r="Q258" s="13" t="str">
        <f>VLOOKUP(A:A,[1]Перечень_ПП!$A:$X,13,0)</f>
        <v>нет</v>
      </c>
      <c r="R258" s="13" t="str">
        <f>VLOOKUP(A:A,[1]Перечень_ПП!$A:$X,14,0)</f>
        <v>нет</v>
      </c>
      <c r="S258" s="13" t="str">
        <f>VLOOKUP(A:A,[1]Перечень_ПП!$A:$X,15,0)</f>
        <v>нет</v>
      </c>
      <c r="T258" s="13" t="str">
        <f>VLOOKUP(A:A,[1]Перечень_ПП!$A:$X,16,0)</f>
        <v>Литовская Республика</v>
      </c>
      <c r="U258" s="12" t="str">
        <f>VLOOKUP(A:A,[1]Перечень_ПП!$A:$X,17,0)</f>
        <v>Рамонишкяй</v>
      </c>
      <c r="V258" s="13" t="str">
        <f>VLOOKUP(A:A,[1]Перечень_ПП!$A:$X,18,0)</f>
        <v>СЗФО</v>
      </c>
      <c r="W258" s="12" t="str">
        <f>VLOOKUP(A:A,[1]Перечень_ПП!$A:$X,19,0)</f>
        <v>Калининградская область</v>
      </c>
      <c r="X258" s="14" t="str">
        <f>VLOOKUP(A:A,[1]Перечень_ПП!$A:$X,20,0)</f>
        <v>238730, Калининградская область, Краснознаменский район, поселок Пограничный, автомобильная  дорога Краснознаменск – Пограничный км 18</v>
      </c>
      <c r="Y258" s="14" t="str">
        <f>VLOOKUP(A:A,[2]ДОРОГИ!$A:$BX,24,0)</f>
        <v>региональная</v>
      </c>
      <c r="Z258" s="14" t="str">
        <f>VLOOKUP(A:A,[2]ДОРОГИ!$A:$BX,25,0)</f>
        <v xml:space="preserve">27 ОП РЗ 27К-104  Краснознаменск - Пограничный </v>
      </c>
      <c r="AA258" s="16" t="str">
        <f>VLOOKUP($A:$A,'[3]данные ру Грузы'!$A:$CC,10,0)</f>
        <v>Группа С</v>
      </c>
      <c r="AB258" s="16">
        <f>VLOOKUP($A:$A,'[3]данные ру Грузы'!$A:$CC,11,0)</f>
        <v>201</v>
      </c>
      <c r="AC258" s="16" t="str">
        <f>VLOOKUP($A:$A,'[3]данные ру Грузы'!$A:$CC,13,0)</f>
        <v>Сухопутный</v>
      </c>
      <c r="AD258" s="16" t="str">
        <f>VLOOKUP($A:$A,'[3]данные ру Грузы'!$A:$CC,12,0)</f>
        <v>Западный</v>
      </c>
      <c r="AE258" s="16">
        <f>VLOOKUP(A:A,[2]Данные_УА!$A:$BF,37,0)</f>
        <v>0</v>
      </c>
      <c r="AF258" s="16">
        <f>VLOOKUP(A:A,[2]Данные_УА!$A:$BF,41,0)</f>
        <v>0</v>
      </c>
      <c r="AG258" s="16">
        <f>VLOOKUP(A:A,[2]Данные_УА!$A:$BF,45,0)</f>
        <v>0</v>
      </c>
      <c r="AH258" s="16">
        <f>VLOOKUP(A:A,[2]Данные_УА!$A:$BF,49,0)</f>
        <v>0</v>
      </c>
      <c r="AI258" s="16">
        <f>VLOOKUP(A:A,[2]Данные_УА!$A:$BF,53,0)</f>
        <v>0</v>
      </c>
      <c r="AJ258" s="16">
        <f>VLOOKUP(A:A,[2]Данные_УА!$A:$BF,57,0)</f>
        <v>0</v>
      </c>
      <c r="AK258" s="17">
        <f>VLOOKUP(A:A,[2]Данные_УА!$A:$BF,38,0)</f>
        <v>0</v>
      </c>
      <c r="AL258" s="17">
        <f>VLOOKUP(A:A,[2]Данные_УА!$A:$BF,42,0)</f>
        <v>0</v>
      </c>
      <c r="AM258" s="17">
        <f>VLOOKUP(A:A,[2]Данные_УА!$A:$BF,46,0)</f>
        <v>0</v>
      </c>
      <c r="AN258" s="17">
        <f>VLOOKUP(A:A,[2]Данные_УА!$A:$BF,50,0)</f>
        <v>0</v>
      </c>
      <c r="AO258" s="17">
        <f>VLOOKUP(A:A,[2]Данные_УА!$A:$BF,54,0)</f>
        <v>0</v>
      </c>
      <c r="AP258" s="18">
        <f>VLOOKUP(A:A,[2]Данные_УА!$A:$BF,58,0)</f>
        <v>0</v>
      </c>
      <c r="AQ258" s="19">
        <f>VLOOKUP($A:$A,'[3]данные ру ТС'!$A:$CZ,22,0)</f>
        <v>2883</v>
      </c>
      <c r="AR258" s="19">
        <f>VLOOKUP($A:$A,'[3]данные ру ТС'!$A:$CZ,27,0)</f>
        <v>3</v>
      </c>
      <c r="AS258" s="19">
        <f>VLOOKUP($A:$A,'[3]данные ру ТС'!$A:$CZ,32,0)</f>
        <v>24799</v>
      </c>
      <c r="AT258" s="19">
        <f>VLOOKUP($A:$A,'[3]данные ру ТС'!$A:$CZ,33,0)</f>
        <v>27685</v>
      </c>
      <c r="AU258" s="19">
        <f>VLOOKUP($A:$A,'[3]данные ру ТС'!$A:$CZ,38,0)</f>
        <v>4664</v>
      </c>
      <c r="AV258" s="19">
        <f>VLOOKUP($A:$A,'[3]данные ру ТС'!$A:$CZ,43,0)</f>
        <v>3</v>
      </c>
      <c r="AW258" s="19">
        <f>VLOOKUP($A:$A,'[3]данные ру ТС'!$A:$CZ,48,0)</f>
        <v>25380</v>
      </c>
      <c r="AX258" s="19">
        <f>VLOOKUP($A:$A,'[3]данные ру ТС'!$A:$CZ,49,0)</f>
        <v>30047</v>
      </c>
      <c r="AY258" s="19">
        <f>VLOOKUP($A:$A,'[3]данные ру ТС'!$A:$CZ,54,0)</f>
        <v>3846</v>
      </c>
      <c r="AZ258" s="19">
        <f>VLOOKUP($A:$A,'[3]данные ру ТС'!$A:$CZ,59,0)</f>
        <v>4</v>
      </c>
      <c r="BA258" s="19">
        <f>VLOOKUP($A:$A,'[3]данные ру ТС'!$A:$CZ,64,0)</f>
        <v>23703</v>
      </c>
      <c r="BB258" s="19">
        <f>VLOOKUP($A:$A,'[3]данные ру ТС'!$A:$CZ,65,0)</f>
        <v>27553</v>
      </c>
      <c r="BC258" s="19">
        <f>VLOOKUP($A:$A,'[3]данные ру ТС'!$A:$CZ,78,0)</f>
        <v>603</v>
      </c>
      <c r="BD258" s="19">
        <f>VLOOKUP($A:$A,'[3]данные ру ТС'!$A:$CZ,83,0)</f>
        <v>1</v>
      </c>
      <c r="BE258" s="19">
        <f>VLOOKUP($A:$A,'[3]данные ру ТС'!$A:$CZ,88,0)</f>
        <v>4173</v>
      </c>
      <c r="BF258" s="19">
        <f>VLOOKUP($A:$A,'[3]данные ру ТС'!$A:$CZ,89,0)</f>
        <v>4777</v>
      </c>
      <c r="BG258" s="19">
        <f>VLOOKUP($A:$A,'[3]данные ру ТС'!$A:$FD,126,0)</f>
        <v>0</v>
      </c>
      <c r="BH258" s="19">
        <f>VLOOKUP($A:$A,'[3]данные ру ТС'!$A:$FD,127,0)</f>
        <v>0</v>
      </c>
      <c r="BI258" s="19">
        <f>VLOOKUP($A:$A,'[3]данные ру ТС'!$A:$FD,128,0)</f>
        <v>0</v>
      </c>
      <c r="BJ258" s="19">
        <f>VLOOKUP($A:$A,'[3]данные ру ТС'!$A:$FD,129,0)</f>
        <v>0</v>
      </c>
      <c r="BK258" s="19">
        <f>VLOOKUP($A:$A,'[3]данные ру ТС'!$A:$FD,142,0)</f>
        <v>0</v>
      </c>
      <c r="BL258" s="19">
        <f>VLOOKUP($A:$A,'[3]данные ру ТС'!$A:$FD,155,0)</f>
        <v>0</v>
      </c>
      <c r="BM258" s="19">
        <f>VLOOKUP($A:$A,'[3]данные ру ТС'!$A:$FW,168,0)</f>
        <v>0</v>
      </c>
      <c r="BN258" s="19">
        <f>Таблица2[[#This Row],[ЛТС 2022 (факт)]]+Таблица2[[#This Row],[ПТС 2022 (факт)]]+Таблица2[[#This Row],[ГТС 2022 (факт)]]</f>
        <v>0</v>
      </c>
      <c r="BO258" s="20">
        <f>VLOOKUP($A:$A,'[3]данные ру ФЛ'!$A:$DL,27,0)</f>
        <v>37062</v>
      </c>
      <c r="BP258" s="20">
        <f>VLOOKUP($A:$A,'[3]данные ру ФЛ'!$A:$DL,40,0)</f>
        <v>39302</v>
      </c>
      <c r="BQ258" s="20">
        <f>VLOOKUP($A:$A,'[3]данные ру ФЛ'!$A:$DL,53,0)</f>
        <v>38194</v>
      </c>
      <c r="BR258" s="20">
        <f>VLOOKUP($A:$A,'[3]данные ру ФЛ'!$A:$DL,74,0)</f>
        <v>6466</v>
      </c>
      <c r="BS258" s="20">
        <f>VLOOKUP($A:$A,'[3]данные ру ФЛ'!$A:$DL,95,0)</f>
        <v>0</v>
      </c>
      <c r="BT258" s="20">
        <f>VLOOKUP($A:$A,'[3]данные ру ФЛ'!$A:$DL,116,0)</f>
        <v>0</v>
      </c>
      <c r="BU258" s="21">
        <f>VLOOKUP($A:$A,'[3]данные ру Грузы'!$A:$CR,31,0)</f>
        <v>0</v>
      </c>
      <c r="BV258" s="21">
        <f>VLOOKUP($A:$A,'[3]данные ру Грузы'!$A:$CR,44,0)</f>
        <v>0</v>
      </c>
      <c r="BW258" s="21">
        <f>VLOOKUP($A:$A,'[3]данные ру Грузы'!$A:$CR,57,0)</f>
        <v>0</v>
      </c>
      <c r="BX258" s="21">
        <f>VLOOKUP($A:$A,'[3]данные ру Грузы'!$A:$CR,70,0)</f>
        <v>0</v>
      </c>
      <c r="BY258" s="21">
        <f>VLOOKUP($A:$A,'[3]данные ру Грузы'!$A:$CR,83,0)</f>
        <v>0</v>
      </c>
      <c r="BZ258" s="21">
        <f>VLOOKUP($A:$A,'[3]данные ру Грузы'!$A:$CR,96,0)</f>
        <v>0</v>
      </c>
      <c r="CA258" s="22" t="str">
        <f>VLOOKUP(A:A,[2]Данные_УА!$A:$BO,60,0)</f>
        <v>да</v>
      </c>
      <c r="CB258" s="23" t="str">
        <f>VLOOKUP(A:A,[2]Данные_УА!$A:$BO,61,0)</f>
        <v>да</v>
      </c>
      <c r="CC258" s="23" t="str">
        <f>VLOOKUP(A:A,[2]Данные_УА!$A:$BO,62,0)</f>
        <v>да</v>
      </c>
      <c r="CD258" s="23" t="str">
        <f>VLOOKUP(A:A,[2]Данные_УА!$A:$BO,63,0)</f>
        <v>да</v>
      </c>
      <c r="CE258" s="23" t="str">
        <f>VLOOKUP(A:A,[2]Данные_УА!$A:$BO,64,0)</f>
        <v>да</v>
      </c>
      <c r="CF258" s="23" t="str">
        <f>VLOOKUP(A:A,[2]Данные_УА!$A:$BO,65,0)</f>
        <v>да</v>
      </c>
    </row>
    <row r="259" spans="1:84" s="12" customFormat="1" ht="11.25" x14ac:dyDescent="0.2">
      <c r="A259" s="12" t="s">
        <v>329</v>
      </c>
      <c r="B259" s="12" t="str">
        <f>VLOOKUP(A:A,[1]Перечень_ПП!$A:$X,3,0)</f>
        <v>Хабаровский</v>
      </c>
      <c r="C259" s="13" t="str">
        <f>VLOOKUP(A:A,[1]Перечень_ПП!$A:$X,4,0)</f>
        <v>СПП</v>
      </c>
      <c r="D259" s="13" t="str">
        <f>VLOOKUP(A:A,[1]Перечень_ПП!$A:$X,5,0)</f>
        <v>СПП</v>
      </c>
      <c r="E259" s="12" t="str">
        <f>VLOOKUP(A:A,[1]Перечень_ПП!$A:$X,6,0)</f>
        <v>Покровка</v>
      </c>
      <c r="F259" s="12" t="str">
        <f>VLOOKUP(A:A,[1]Перечень_ПП!$A:$X,23,0)</f>
        <v>установлен</v>
      </c>
      <c r="G259" s="13" t="str">
        <f>VLOOKUP(A:A,[1]Перечень_ПП!$A:$X,21,0)</f>
        <v>да</v>
      </c>
      <c r="H259" s="13" t="s">
        <v>524</v>
      </c>
      <c r="I259" s="14" t="str">
        <f>VLOOKUP(A:A,[1]Перечень_ПП!$A:$X,22,0)</f>
        <v>функционирует</v>
      </c>
      <c r="J259" s="15" t="str">
        <f>VLOOKUP(A:A,[2]Данные_УА!$A:$BF,24,0)</f>
        <v>6-дневная рабочая неделя, выходной воскресенье и нерабочие праздничные дни в соответствии со ст. 112 ТК РФ, с 10.00 до 19.00, технологический перерыв с 14.00 до 15.00. Въезд в пункт пропуска автотранспорта, следующего на убытие из РФ, не поздее 17.00. Прибытие последнего парома в РФ не позднее 17.30.</v>
      </c>
      <c r="K259" s="13" t="str">
        <f>VLOOKUP(A:A,[1]Перечень_ПП!$A:$X,7,0)</f>
        <v>смешанный</v>
      </c>
      <c r="L259" s="13" t="str">
        <f>VLOOKUP(A:A,[1]Перечень_ПП!$A:$X,8,0)</f>
        <v>не определен</v>
      </c>
      <c r="M259" s="13" t="str">
        <f>VLOOKUP(A:A,[1]Перечень_ПП!$A:$X,9,0)</f>
        <v>грузо-пассажирский</v>
      </c>
      <c r="N259" s="13" t="str">
        <f>VLOOKUP(A:A,[1]Перечень_ПП!$A:$X,10,0)</f>
        <v>постоянный</v>
      </c>
      <c r="O259" s="13" t="str">
        <f>VLOOKUP(A:A,[1]Перечень_ПП!$A:$X,11,0)</f>
        <v>двусторонний</v>
      </c>
      <c r="P259" s="13" t="str">
        <f>VLOOKUP(A:A,[1]Перечень_ПП!$A:$X,12,0)</f>
        <v>не определен</v>
      </c>
      <c r="Q259" s="13" t="str">
        <f>VLOOKUP(A:A,[1]Перечень_ПП!$A:$X,13,0)</f>
        <v>да</v>
      </c>
      <c r="R259" s="13" t="str">
        <f>VLOOKUP(A:A,[1]Перечень_ПП!$A:$X,14,0)</f>
        <v>да</v>
      </c>
      <c r="S259" s="13" t="str">
        <f>VLOOKUP(A:A,[1]Перечень_ПП!$A:$X,15,0)</f>
        <v>да</v>
      </c>
      <c r="T259" s="13" t="str">
        <f>VLOOKUP(A:A,[1]Перечень_ПП!$A:$X,16,0)</f>
        <v>Китайская Народная Республика</v>
      </c>
      <c r="U259" s="12" t="str">
        <f>VLOOKUP(A:A,[1]Перечень_ПП!$A:$X,17,0)</f>
        <v>Жаохэ</v>
      </c>
      <c r="V259" s="13" t="str">
        <f>VLOOKUP(A:A,[1]Перечень_ПП!$A:$X,18,0)</f>
        <v>ДФО</v>
      </c>
      <c r="W259" s="12" t="str">
        <f>VLOOKUP(A:A,[1]Перечень_ПП!$A:$X,19,0)</f>
        <v>Хабаровский край</v>
      </c>
      <c r="X259" s="14" t="str">
        <f>VLOOKUP(A:A,[1]Перечень_ПП!$A:$X,20,0)</f>
        <v>Хабаровский край, Бикинский район, с. Покровка, ул. Новая, 1, береговое сооружение 232 км. реки Уссури</v>
      </c>
      <c r="Y259" s="14" t="str">
        <f>VLOOKUP(A:A,[2]ДОРОГИ!$A:$BX,24,0)</f>
        <v>региональная</v>
      </c>
      <c r="Z259" s="14" t="str">
        <f>VLOOKUP(A:A,[2]ДОРОГИ!$A:$BX,25,0)</f>
        <v>Покровка а.д. Уссури</v>
      </c>
      <c r="AA259" s="16" t="str">
        <f>VLOOKUP($A:$A,'[3]данные ру Грузы'!$A:$CC,10,0)</f>
        <v>Группа В</v>
      </c>
      <c r="AB259" s="16">
        <f>VLOOKUP($A:$A,'[3]данные ру Грузы'!$A:$CC,11,0)</f>
        <v>161</v>
      </c>
      <c r="AC259" s="16" t="str">
        <f>VLOOKUP($A:$A,'[3]данные ру Грузы'!$A:$CC,13,0)</f>
        <v>РК (сухопутный)</v>
      </c>
      <c r="AD259" s="16" t="str">
        <f>VLOOKUP($A:$A,'[3]данные ру Грузы'!$A:$CC,12,0)</f>
        <v>Восток</v>
      </c>
      <c r="AE259" s="16">
        <f>VLOOKUP(A:A,[2]Данные_УА!$A:$BF,37,0)</f>
        <v>25</v>
      </c>
      <c r="AF259" s="16">
        <f>VLOOKUP(A:A,[2]Данные_УА!$A:$BF,41,0)</f>
        <v>12</v>
      </c>
      <c r="AG259" s="16">
        <f>VLOOKUP(A:A,[2]Данные_УА!$A:$BF,45,0)</f>
        <v>0</v>
      </c>
      <c r="AH259" s="16">
        <f>VLOOKUP(A:A,[2]Данные_УА!$A:$BF,49,0)</f>
        <v>37</v>
      </c>
      <c r="AI259" s="16">
        <f>VLOOKUP(A:A,[2]Данные_УА!$A:$BF,53,0)</f>
        <v>960</v>
      </c>
      <c r="AJ259" s="16">
        <f>VLOOKUP(A:A,[2]Данные_УА!$A:$BF,57,0)</f>
        <v>1000</v>
      </c>
      <c r="AK259" s="17">
        <f>VLOOKUP(A:A,[2]Данные_УА!$A:$BF,38,0)</f>
        <v>7475</v>
      </c>
      <c r="AL259" s="17">
        <f>VLOOKUP(A:A,[2]Данные_УА!$A:$BF,42,0)</f>
        <v>3588</v>
      </c>
      <c r="AM259" s="17">
        <f>VLOOKUP(A:A,[2]Данные_УА!$A:$BF,46,0)</f>
        <v>0</v>
      </c>
      <c r="AN259" s="17">
        <f>VLOOKUP(A:A,[2]Данные_УА!$A:$BF,50,0)</f>
        <v>11063</v>
      </c>
      <c r="AO259" s="17">
        <f>VLOOKUP(A:A,[2]Данные_УА!$A:$BF,54,0)</f>
        <v>240960</v>
      </c>
      <c r="AP259" s="18">
        <f>VLOOKUP(A:A,[2]Данные_УА!$A:$BF,58,0)</f>
        <v>251000</v>
      </c>
      <c r="AQ259" s="19">
        <f>VLOOKUP($A:$A,'[3]данные ру ТС'!$A:$CZ,22,0)</f>
        <v>1613</v>
      </c>
      <c r="AR259" s="19">
        <f>VLOOKUP($A:$A,'[3]данные ру ТС'!$A:$CZ,27,0)</f>
        <v>1233</v>
      </c>
      <c r="AS259" s="19">
        <f>VLOOKUP($A:$A,'[3]данные ру ТС'!$A:$CZ,32,0)</f>
        <v>0</v>
      </c>
      <c r="AT259" s="19">
        <f>VLOOKUP($A:$A,'[3]данные ру ТС'!$A:$CZ,33,0)</f>
        <v>2846</v>
      </c>
      <c r="AU259" s="19">
        <f>VLOOKUP($A:$A,'[3]данные ру ТС'!$A:$CZ,38,0)</f>
        <v>2073</v>
      </c>
      <c r="AV259" s="19">
        <f>VLOOKUP($A:$A,'[3]данные ру ТС'!$A:$CZ,43,0)</f>
        <v>1036</v>
      </c>
      <c r="AW259" s="19">
        <f>VLOOKUP($A:$A,'[3]данные ру ТС'!$A:$CZ,48,0)</f>
        <v>0</v>
      </c>
      <c r="AX259" s="19">
        <f>VLOOKUP($A:$A,'[3]данные ру ТС'!$A:$CZ,49,0)</f>
        <v>3109</v>
      </c>
      <c r="AY259" s="19">
        <f>VLOOKUP($A:$A,'[3]данные ру ТС'!$A:$CZ,54,0)</f>
        <v>3000</v>
      </c>
      <c r="AZ259" s="19">
        <f>VLOOKUP($A:$A,'[3]данные ру ТС'!$A:$CZ,59,0)</f>
        <v>1637</v>
      </c>
      <c r="BA259" s="19">
        <f>VLOOKUP($A:$A,'[3]данные ру ТС'!$A:$CZ,64,0)</f>
        <v>0</v>
      </c>
      <c r="BB259" s="19">
        <f>VLOOKUP($A:$A,'[3]данные ру ТС'!$A:$CZ,65,0)</f>
        <v>4637</v>
      </c>
      <c r="BC259" s="19">
        <f>VLOOKUP($A:$A,'[3]данные ру ТС'!$A:$CZ,78,0)</f>
        <v>807</v>
      </c>
      <c r="BD259" s="19">
        <f>VLOOKUP($A:$A,'[3]данные ру ТС'!$A:$CZ,83,0)</f>
        <v>121</v>
      </c>
      <c r="BE259" s="19">
        <f>VLOOKUP($A:$A,'[3]данные ру ТС'!$A:$CZ,88,0)</f>
        <v>0</v>
      </c>
      <c r="BF259" s="19">
        <f>VLOOKUP($A:$A,'[3]данные ру ТС'!$A:$CZ,89,0)</f>
        <v>928</v>
      </c>
      <c r="BG259" s="19">
        <f>VLOOKUP($A:$A,'[3]данные ру ТС'!$A:$FD,126,0)</f>
        <v>0</v>
      </c>
      <c r="BH259" s="19">
        <f>VLOOKUP($A:$A,'[3]данные ру ТС'!$A:$FD,127,0)</f>
        <v>0</v>
      </c>
      <c r="BI259" s="19">
        <f>VLOOKUP($A:$A,'[3]данные ру ТС'!$A:$FD,128,0)</f>
        <v>0</v>
      </c>
      <c r="BJ259" s="19">
        <f>VLOOKUP($A:$A,'[3]данные ру ТС'!$A:$FD,129,0)</f>
        <v>0</v>
      </c>
      <c r="BK259" s="19">
        <f>VLOOKUP($A:$A,'[3]данные ру ТС'!$A:$FD,142,0)</f>
        <v>144</v>
      </c>
      <c r="BL259" s="19">
        <f>VLOOKUP($A:$A,'[3]данные ру ТС'!$A:$FD,155,0)</f>
        <v>0</v>
      </c>
      <c r="BM259" s="19">
        <f>VLOOKUP($A:$A,'[3]данные ру ТС'!$A:$FW,168,0)</f>
        <v>0</v>
      </c>
      <c r="BN259" s="19">
        <f>Таблица2[[#This Row],[ЛТС 2022 (факт)]]+Таблица2[[#This Row],[ПТС 2022 (факт)]]+Таблица2[[#This Row],[ГТС 2022 (факт)]]</f>
        <v>144</v>
      </c>
      <c r="BO259" s="20">
        <f>VLOOKUP($A:$A,'[3]данные ру ФЛ'!$A:$DL,27,0)</f>
        <v>27067</v>
      </c>
      <c r="BP259" s="20">
        <f>VLOOKUP($A:$A,'[3]данные ру ФЛ'!$A:$DL,40,0)</f>
        <v>29735</v>
      </c>
      <c r="BQ259" s="20">
        <f>VLOOKUP($A:$A,'[3]данные ру ФЛ'!$A:$DL,53,0)</f>
        <v>38432</v>
      </c>
      <c r="BR259" s="20">
        <f>VLOOKUP($A:$A,'[3]данные ру ФЛ'!$A:$DL,74,0)</f>
        <v>2993</v>
      </c>
      <c r="BS259" s="20">
        <f>VLOOKUP($A:$A,'[3]данные ру ФЛ'!$A:$DL,95,0)</f>
        <v>0</v>
      </c>
      <c r="BT259" s="20">
        <f>VLOOKUP($A:$A,'[3]данные ру ФЛ'!$A:$DL,116,0)</f>
        <v>1844</v>
      </c>
      <c r="BU259" s="21">
        <f>VLOOKUP($A:$A,'[3]данные ру Грузы'!$A:$CR,31,0)</f>
        <v>11354</v>
      </c>
      <c r="BV259" s="21">
        <f>VLOOKUP($A:$A,'[3]данные ру Грузы'!$A:$CR,44,0)</f>
        <v>16897</v>
      </c>
      <c r="BW259" s="21">
        <f>VLOOKUP($A:$A,'[3]данные ру Грузы'!$A:$CR,57,0)</f>
        <v>22764</v>
      </c>
      <c r="BX259" s="21">
        <f>VLOOKUP($A:$A,'[3]данные ру Грузы'!$A:$CR,70,0)</f>
        <v>13186</v>
      </c>
      <c r="BY259" s="21">
        <f>VLOOKUP($A:$A,'[3]данные ру Грузы'!$A:$CR,83,0)</f>
        <v>0</v>
      </c>
      <c r="BZ259" s="21">
        <f>VLOOKUP($A:$A,'[3]данные ру Грузы'!$A:$CR,96,0)</f>
        <v>1621.8700000000001</v>
      </c>
      <c r="CA259" s="22" t="str">
        <f>VLOOKUP(A:A,[2]Данные_УА!$A:$BO,60,0)</f>
        <v>да</v>
      </c>
      <c r="CB259" s="23" t="str">
        <f>VLOOKUP(A:A,[2]Данные_УА!$A:$BO,61,0)</f>
        <v>да</v>
      </c>
      <c r="CC259" s="23" t="str">
        <f>VLOOKUP(A:A,[2]Данные_УА!$A:$BO,62,0)</f>
        <v>да</v>
      </c>
      <c r="CD259" s="23" t="str">
        <f>VLOOKUP(A:A,[2]Данные_УА!$A:$BO,63,0)</f>
        <v>да</v>
      </c>
      <c r="CE259" s="23" t="str">
        <f>VLOOKUP(A:A,[2]Данные_УА!$A:$BO,64,0)</f>
        <v>да</v>
      </c>
      <c r="CF259" s="23" t="str">
        <f>VLOOKUP(A:A,[2]Данные_УА!$A:$BO,65,0)</f>
        <v>да</v>
      </c>
    </row>
    <row r="260" spans="1:84" s="12" customFormat="1" ht="11.25" x14ac:dyDescent="0.2">
      <c r="A260" s="12" t="s">
        <v>352</v>
      </c>
      <c r="B260" s="12" t="str">
        <f>VLOOKUP(A:A,[1]Перечень_ПП!$A:$X,3,0)</f>
        <v>Читинский</v>
      </c>
      <c r="C260" s="13" t="str">
        <f>VLOOKUP(A:A,[1]Перечень_ПП!$A:$X,4,0)</f>
        <v>АПП</v>
      </c>
      <c r="D260" s="13" t="str">
        <f>VLOOKUP(A:A,[1]Перечень_ПП!$A:$X,5,0)</f>
        <v>ДАПП</v>
      </c>
      <c r="E260" s="12" t="str">
        <f>VLOOKUP(A:A,[1]Перечень_ПП!$A:$X,6,0)</f>
        <v>Покровка</v>
      </c>
      <c r="F260" s="12" t="str">
        <f>VLOOKUP(A:A,[1]Перечень_ПП!$A:$X,23,0)</f>
        <v>установлен</v>
      </c>
      <c r="G260" s="13" t="str">
        <f>VLOOKUP(A:A,[1]Перечень_ПП!$A:$X,21,0)</f>
        <v>нет</v>
      </c>
      <c r="H260" s="13" t="s">
        <v>524</v>
      </c>
      <c r="I260" s="14" t="str">
        <f>VLOOKUP(A:A,[1]Перечень_ПП!$A:$X,22,0)</f>
        <v>Не функционирует по решению пограничных, таможенных органов с 2008 года. Пункт пропуска не обустроен, решение о целесообразности функционирования не принято</v>
      </c>
      <c r="J260" s="15" t="str">
        <f>VLOOKUP(A:A,[2]Данные_УА!$A:$BF,24,0)</f>
        <v>не определен</v>
      </c>
      <c r="K260" s="13" t="str">
        <f>VLOOKUP(A:A,[1]Перечень_ПП!$A:$X,7,0)</f>
        <v>автомобильный</v>
      </c>
      <c r="L260" s="13" t="str">
        <f>VLOOKUP(A:A,[1]Перечень_ПП!$A:$X,8,0)</f>
        <v>не определен</v>
      </c>
      <c r="M260" s="13" t="str">
        <f>VLOOKUP(A:A,[1]Перечень_ПП!$A:$X,9,0)</f>
        <v>грузовой</v>
      </c>
      <c r="N260" s="13" t="str">
        <f>VLOOKUP(A:A,[1]Перечень_ПП!$A:$X,10,0)</f>
        <v>сезонный</v>
      </c>
      <c r="O260" s="13" t="str">
        <f>VLOOKUP(A:A,[1]Перечень_ПП!$A:$X,11,0)</f>
        <v>двусторонний</v>
      </c>
      <c r="P260" s="13" t="str">
        <f>VLOOKUP(A:A,[1]Перечень_ПП!$A:$X,12,0)</f>
        <v>не определен</v>
      </c>
      <c r="Q260" s="13" t="str">
        <f>VLOOKUP(A:A,[1]Перечень_ПП!$A:$X,13,0)</f>
        <v>нет</v>
      </c>
      <c r="R260" s="13" t="str">
        <f>VLOOKUP(A:A,[1]Перечень_ПП!$A:$X,14,0)</f>
        <v>нет</v>
      </c>
      <c r="S260" s="13" t="str">
        <f>VLOOKUP(A:A,[1]Перечень_ПП!$A:$X,15,0)</f>
        <v>нет</v>
      </c>
      <c r="T260" s="13" t="str">
        <f>VLOOKUP(A:A,[1]Перечень_ПП!$A:$X,16,0)</f>
        <v>Китайская Народная Республика</v>
      </c>
      <c r="U260" s="12" t="str">
        <f>VLOOKUP(A:A,[1]Перечень_ПП!$A:$X,17,0)</f>
        <v>Логухэ</v>
      </c>
      <c r="V260" s="13" t="str">
        <f>VLOOKUP(A:A,[1]Перечень_ПП!$A:$X,18,0)</f>
        <v>ДФО</v>
      </c>
      <c r="W260" s="12" t="str">
        <f>VLOOKUP(A:A,[1]Перечень_ПП!$A:$X,19,0)</f>
        <v>Забайкальский край</v>
      </c>
      <c r="X260" s="14" t="str">
        <f>VLOOKUP(A:A,[1]Перечень_ПП!$A:$X,20,0)</f>
        <v>не определен</v>
      </c>
      <c r="Y260" s="14">
        <f>VLOOKUP(A:A,[2]ДОРОГИ!$A:$BX,24,0)</f>
        <v>0</v>
      </c>
      <c r="Z260" s="14">
        <f>VLOOKUP(A:A,[2]ДОРОГИ!$A:$BX,25,0)</f>
        <v>0</v>
      </c>
      <c r="AA260" s="16" t="str">
        <f>VLOOKUP($A:$A,'[3]данные ру Грузы'!$A:$CC,10,0)</f>
        <v>не определена</v>
      </c>
      <c r="AB260" s="16">
        <f>VLOOKUP($A:$A,'[3]данные ру Грузы'!$A:$CC,11,0)</f>
        <v>331</v>
      </c>
      <c r="AC260" s="16" t="str">
        <f>VLOOKUP($A:$A,'[3]данные ру Грузы'!$A:$CC,13,0)</f>
        <v>РК (сухопутный)</v>
      </c>
      <c r="AD260" s="16" t="str">
        <f>VLOOKUP($A:$A,'[3]данные ру Грузы'!$A:$CC,12,0)</f>
        <v>Восток</v>
      </c>
      <c r="AE260" s="16">
        <f>VLOOKUP(A:A,[2]Данные_УА!$A:$BF,37,0)</f>
        <v>0</v>
      </c>
      <c r="AF260" s="16">
        <f>VLOOKUP(A:A,[2]Данные_УА!$A:$BF,41,0)</f>
        <v>0</v>
      </c>
      <c r="AG260" s="16">
        <f>VLOOKUP(A:A,[2]Данные_УА!$A:$BF,45,0)</f>
        <v>0</v>
      </c>
      <c r="AH260" s="16">
        <f>VLOOKUP(A:A,[2]Данные_УА!$A:$BF,49,0)</f>
        <v>0</v>
      </c>
      <c r="AI260" s="16">
        <f>VLOOKUP(A:A,[2]Данные_УА!$A:$BF,53,0)</f>
        <v>0</v>
      </c>
      <c r="AJ260" s="16">
        <f>VLOOKUP(A:A,[2]Данные_УА!$A:$BF,57,0)</f>
        <v>0</v>
      </c>
      <c r="AK260" s="17">
        <f>VLOOKUP(A:A,[2]Данные_УА!$A:$BF,38,0)</f>
        <v>0</v>
      </c>
      <c r="AL260" s="17">
        <f>VLOOKUP(A:A,[2]Данные_УА!$A:$BF,42,0)</f>
        <v>0</v>
      </c>
      <c r="AM260" s="17">
        <f>VLOOKUP(A:A,[2]Данные_УА!$A:$BF,46,0)</f>
        <v>0</v>
      </c>
      <c r="AN260" s="17">
        <f>VLOOKUP(A:A,[2]Данные_УА!$A:$BF,50,0)</f>
        <v>0</v>
      </c>
      <c r="AO260" s="17">
        <f>VLOOKUP(A:A,[2]Данные_УА!$A:$BF,54,0)</f>
        <v>0</v>
      </c>
      <c r="AP260" s="18">
        <f>VLOOKUP(A:A,[2]Данные_УА!$A:$BF,58,0)</f>
        <v>0</v>
      </c>
      <c r="AQ260" s="19">
        <f>VLOOKUP($A:$A,'[3]данные ру ТС'!$A:$CZ,22,0)</f>
        <v>0</v>
      </c>
      <c r="AR260" s="19">
        <f>VLOOKUP($A:$A,'[3]данные ру ТС'!$A:$CZ,27,0)</f>
        <v>0</v>
      </c>
      <c r="AS260" s="19">
        <f>VLOOKUP($A:$A,'[3]данные ру ТС'!$A:$CZ,32,0)</f>
        <v>0</v>
      </c>
      <c r="AT260" s="19">
        <f>VLOOKUP($A:$A,'[3]данные ру ТС'!$A:$CZ,33,0)</f>
        <v>0</v>
      </c>
      <c r="AU260" s="19">
        <f>VLOOKUP($A:$A,'[3]данные ру ТС'!$A:$CZ,38,0)</f>
        <v>0</v>
      </c>
      <c r="AV260" s="19">
        <f>VLOOKUP($A:$A,'[3]данные ру ТС'!$A:$CZ,43,0)</f>
        <v>0</v>
      </c>
      <c r="AW260" s="19">
        <f>VLOOKUP($A:$A,'[3]данные ру ТС'!$A:$CZ,48,0)</f>
        <v>0</v>
      </c>
      <c r="AX260" s="19">
        <f>VLOOKUP($A:$A,'[3]данные ру ТС'!$A:$CZ,49,0)</f>
        <v>0</v>
      </c>
      <c r="AY260" s="19">
        <f>VLOOKUP($A:$A,'[3]данные ру ТС'!$A:$CZ,54,0)</f>
        <v>0</v>
      </c>
      <c r="AZ260" s="19">
        <f>VLOOKUP($A:$A,'[3]данные ру ТС'!$A:$CZ,59,0)</f>
        <v>0</v>
      </c>
      <c r="BA260" s="19">
        <f>VLOOKUP($A:$A,'[3]данные ру ТС'!$A:$CZ,64,0)</f>
        <v>0</v>
      </c>
      <c r="BB260" s="19">
        <f>VLOOKUP($A:$A,'[3]данные ру ТС'!$A:$CZ,65,0)</f>
        <v>0</v>
      </c>
      <c r="BC260" s="19">
        <f>VLOOKUP($A:$A,'[3]данные ру ТС'!$A:$CZ,78,0)</f>
        <v>0</v>
      </c>
      <c r="BD260" s="19">
        <f>VLOOKUP($A:$A,'[3]данные ру ТС'!$A:$CZ,83,0)</f>
        <v>0</v>
      </c>
      <c r="BE260" s="19">
        <f>VLOOKUP($A:$A,'[3]данные ру ТС'!$A:$CZ,88,0)</f>
        <v>0</v>
      </c>
      <c r="BF260" s="19">
        <f>VLOOKUP($A:$A,'[3]данные ру ТС'!$A:$CZ,89,0)</f>
        <v>0</v>
      </c>
      <c r="BG260" s="19">
        <f>VLOOKUP($A:$A,'[3]данные ру ТС'!$A:$FD,126,0)</f>
        <v>0</v>
      </c>
      <c r="BH260" s="19">
        <f>VLOOKUP($A:$A,'[3]данные ру ТС'!$A:$FD,127,0)</f>
        <v>0</v>
      </c>
      <c r="BI260" s="19">
        <f>VLOOKUP($A:$A,'[3]данные ру ТС'!$A:$FD,128,0)</f>
        <v>0</v>
      </c>
      <c r="BJ260" s="19">
        <f>VLOOKUP($A:$A,'[3]данные ру ТС'!$A:$FD,129,0)</f>
        <v>0</v>
      </c>
      <c r="BK260" s="19">
        <f>VLOOKUP($A:$A,'[3]данные ру ТС'!$A:$FD,142,0)</f>
        <v>0</v>
      </c>
      <c r="BL260" s="19">
        <f>VLOOKUP($A:$A,'[3]данные ру ТС'!$A:$FD,155,0)</f>
        <v>0</v>
      </c>
      <c r="BM260" s="19">
        <f>VLOOKUP($A:$A,'[3]данные ру ТС'!$A:$FW,168,0)</f>
        <v>0</v>
      </c>
      <c r="BN260" s="19">
        <f>Таблица2[[#This Row],[ЛТС 2022 (факт)]]+Таблица2[[#This Row],[ПТС 2022 (факт)]]+Таблица2[[#This Row],[ГТС 2022 (факт)]]</f>
        <v>0</v>
      </c>
      <c r="BO260" s="20">
        <f>VLOOKUP($A:$A,'[3]данные ру ФЛ'!$A:$DL,27,0)</f>
        <v>0</v>
      </c>
      <c r="BP260" s="20">
        <f>VLOOKUP($A:$A,'[3]данные ру ФЛ'!$A:$DL,40,0)</f>
        <v>0</v>
      </c>
      <c r="BQ260" s="20">
        <f>VLOOKUP($A:$A,'[3]данные ру ФЛ'!$A:$DL,53,0)</f>
        <v>0</v>
      </c>
      <c r="BR260" s="20">
        <f>VLOOKUP($A:$A,'[3]данные ру ФЛ'!$A:$DL,74,0)</f>
        <v>0</v>
      </c>
      <c r="BS260" s="20">
        <f>VLOOKUP($A:$A,'[3]данные ру ФЛ'!$A:$DL,95,0)</f>
        <v>0</v>
      </c>
      <c r="BT260" s="20">
        <f>VLOOKUP($A:$A,'[3]данные ру ФЛ'!$A:$DL,116,0)</f>
        <v>0</v>
      </c>
      <c r="BU260" s="21">
        <f>VLOOKUP($A:$A,'[3]данные ру Грузы'!$A:$CR,31,0)</f>
        <v>0</v>
      </c>
      <c r="BV260" s="21">
        <f>VLOOKUP($A:$A,'[3]данные ру Грузы'!$A:$CR,44,0)</f>
        <v>0</v>
      </c>
      <c r="BW260" s="21">
        <f>VLOOKUP($A:$A,'[3]данные ру Грузы'!$A:$CR,57,0)</f>
        <v>0</v>
      </c>
      <c r="BX260" s="21">
        <f>VLOOKUP($A:$A,'[3]данные ру Грузы'!$A:$CR,70,0)</f>
        <v>0</v>
      </c>
      <c r="BY260" s="21">
        <f>VLOOKUP($A:$A,'[3]данные ру Грузы'!$A:$CR,83,0)</f>
        <v>0</v>
      </c>
      <c r="BZ260" s="21">
        <f>VLOOKUP($A:$A,'[3]данные ру Грузы'!$A:$CR,96,0)</f>
        <v>0</v>
      </c>
      <c r="CA260" s="22" t="str">
        <f>VLOOKUP(A:A,[2]Данные_УА!$A:$BO,60,0)</f>
        <v>нет</v>
      </c>
      <c r="CB260" s="23" t="str">
        <f>VLOOKUP(A:A,[2]Данные_УА!$A:$BO,61,0)</f>
        <v>нет</v>
      </c>
      <c r="CC260" s="23" t="str">
        <f>VLOOKUP(A:A,[2]Данные_УА!$A:$BO,62,0)</f>
        <v>нет</v>
      </c>
      <c r="CD260" s="23" t="str">
        <f>VLOOKUP(A:A,[2]Данные_УА!$A:$BO,63,0)</f>
        <v>нет</v>
      </c>
      <c r="CE260" s="23" t="str">
        <f>VLOOKUP(A:A,[2]Данные_УА!$A:$BO,64,0)</f>
        <v>нет</v>
      </c>
      <c r="CF260" s="23" t="str">
        <f>VLOOKUP(A:A,[2]Данные_УА!$A:$BO,65,0)</f>
        <v>нет</v>
      </c>
    </row>
    <row r="261" spans="1:84" s="12" customFormat="1" ht="11.25" x14ac:dyDescent="0.2">
      <c r="A261" s="12" t="s">
        <v>47</v>
      </c>
      <c r="B261" s="12" t="str">
        <f>VLOOKUP(A:A,[1]Перечень_ПП!$A:$X,3,0)</f>
        <v>Владивостокский</v>
      </c>
      <c r="C261" s="13" t="str">
        <f>VLOOKUP(A:A,[1]Перечень_ПП!$A:$X,4,0)</f>
        <v>АПП</v>
      </c>
      <c r="D261" s="13" t="str">
        <f>VLOOKUP(A:A,[1]Перечень_ПП!$A:$X,5,0)</f>
        <v>ДАПП</v>
      </c>
      <c r="E261" s="12" t="str">
        <f>VLOOKUP(A:A,[1]Перечень_ПП!$A:$X,6,0)</f>
        <v>Полтавка</v>
      </c>
      <c r="F261" s="12" t="str">
        <f>VLOOKUP(A:A,[1]Перечень_ПП!$A:$X,23,0)</f>
        <v>установлен</v>
      </c>
      <c r="G261" s="13" t="str">
        <f>VLOOKUP(A:A,[1]Перечень_ПП!$A:$X,21,0)</f>
        <v>да</v>
      </c>
      <c r="H261" s="13" t="s">
        <v>523</v>
      </c>
      <c r="I261" s="14" t="str">
        <f>VLOOKUP(A:A,[1]Перечень_ПП!$A:$X,22,0)</f>
        <v>функционирует</v>
      </c>
      <c r="J261" s="15" t="str">
        <f>VLOOKUP(A:A,[2]Данные_УА!$A:$BF,24,0)</f>
        <v>с 9.00 до 21.00, 7 дневная рабочая неделя</v>
      </c>
      <c r="K261" s="13" t="str">
        <f>VLOOKUP(A:A,[1]Перечень_ПП!$A:$X,7,0)</f>
        <v>автомобильный</v>
      </c>
      <c r="L261" s="13" t="str">
        <f>VLOOKUP(A:A,[1]Перечень_ПП!$A:$X,8,0)</f>
        <v>не определен</v>
      </c>
      <c r="M261" s="13" t="str">
        <f>VLOOKUP(A:A,[1]Перечень_ПП!$A:$X,9,0)</f>
        <v>грузо-пассажирский</v>
      </c>
      <c r="N261" s="13" t="str">
        <f>VLOOKUP(A:A,[1]Перечень_ПП!$A:$X,10,0)</f>
        <v>постоянный</v>
      </c>
      <c r="O261" s="13" t="str">
        <f>VLOOKUP(A:A,[1]Перечень_ПП!$A:$X,11,0)</f>
        <v>двусторонний</v>
      </c>
      <c r="P261" s="13" t="str">
        <f>VLOOKUP(A:A,[1]Перечень_ПП!$A:$X,12,0)</f>
        <v>не определен</v>
      </c>
      <c r="Q261" s="13" t="str">
        <f>VLOOKUP(A:A,[1]Перечень_ПП!$A:$X,13,0)</f>
        <v>нет</v>
      </c>
      <c r="R261" s="13" t="str">
        <f>VLOOKUP(A:A,[1]Перечень_ПП!$A:$X,14,0)</f>
        <v>да</v>
      </c>
      <c r="S261" s="13" t="str">
        <f>VLOOKUP(A:A,[1]Перечень_ПП!$A:$X,15,0)</f>
        <v>да</v>
      </c>
      <c r="T261" s="13" t="str">
        <f>VLOOKUP(A:A,[1]Перечень_ПП!$A:$X,16,0)</f>
        <v>Китайская Народная Республика</v>
      </c>
      <c r="U261" s="12" t="str">
        <f>VLOOKUP(A:A,[1]Перечень_ПП!$A:$X,17,0)</f>
        <v>Дуннин</v>
      </c>
      <c r="V261" s="13" t="str">
        <f>VLOOKUP(A:A,[1]Перечень_ПП!$A:$X,18,0)</f>
        <v>ДФО</v>
      </c>
      <c r="W261" s="12" t="str">
        <f>VLOOKUP(A:A,[1]Перечень_ПП!$A:$X,19,0)</f>
        <v>Приморский край</v>
      </c>
      <c r="X261" s="14" t="str">
        <f>VLOOKUP(A:A,[1]Перечень_ПП!$A:$X,20,0)</f>
        <v>Приморский край, Октябрьский район, с. Полтавка, ул. Фирсова, д. 84</v>
      </c>
      <c r="Y261" s="14" t="str">
        <f>VLOOKUP(A:A,[2]ДОРОГИ!$A:$BX,24,0)</f>
        <v>региональная</v>
      </c>
      <c r="Z261" s="14" t="str">
        <f>VLOOKUP(A:A,[2]ДОРОГИ!$A:$BX,25,0)</f>
        <v>Галенки-Полтаевка</v>
      </c>
      <c r="AA261" s="16" t="str">
        <f>VLOOKUP($A:$A,'[3]данные ру Грузы'!$A:$CC,10,0)</f>
        <v>Группа А</v>
      </c>
      <c r="AB261" s="16">
        <f>VLOOKUP($A:$A,'[3]данные ру Грузы'!$A:$CC,11,0)</f>
        <v>23</v>
      </c>
      <c r="AC261" s="16" t="str">
        <f>VLOOKUP($A:$A,'[3]данные ру Грузы'!$A:$CC,13,0)</f>
        <v>РК (сухопутный)</v>
      </c>
      <c r="AD261" s="16" t="str">
        <f>VLOOKUP($A:$A,'[3]данные ру Грузы'!$A:$CC,12,0)</f>
        <v>Восток</v>
      </c>
      <c r="AE261" s="16">
        <f>VLOOKUP(A:A,[2]Данные_УА!$A:$BF,37,0)</f>
        <v>0</v>
      </c>
      <c r="AF261" s="16">
        <f>VLOOKUP(A:A,[2]Данные_УА!$A:$BF,41,0)</f>
        <v>0</v>
      </c>
      <c r="AG261" s="16">
        <f>VLOOKUP(A:A,[2]Данные_УА!$A:$BF,45,0)</f>
        <v>0</v>
      </c>
      <c r="AH261" s="16">
        <f>VLOOKUP(A:A,[2]Данные_УА!$A:$BF,49,0)</f>
        <v>0</v>
      </c>
      <c r="AI261" s="16">
        <f>VLOOKUP(A:A,[2]Данные_УА!$A:$BF,53,0)</f>
        <v>0</v>
      </c>
      <c r="AJ261" s="16">
        <f>VLOOKUP(A:A,[2]Данные_УА!$A:$BF,57,0)</f>
        <v>0</v>
      </c>
      <c r="AK261" s="17">
        <f>VLOOKUP(A:A,[2]Данные_УА!$A:$BF,38,0)</f>
        <v>0</v>
      </c>
      <c r="AL261" s="17">
        <f>VLOOKUP(A:A,[2]Данные_УА!$A:$BF,42,0)</f>
        <v>0</v>
      </c>
      <c r="AM261" s="17">
        <f>VLOOKUP(A:A,[2]Данные_УА!$A:$BF,46,0)</f>
        <v>0</v>
      </c>
      <c r="AN261" s="17">
        <f>VLOOKUP(A:A,[2]Данные_УА!$A:$BF,50,0)</f>
        <v>0</v>
      </c>
      <c r="AO261" s="17">
        <f>VLOOKUP(A:A,[2]Данные_УА!$A:$BF,54,0)</f>
        <v>0</v>
      </c>
      <c r="AP261" s="18">
        <f>VLOOKUP(A:A,[2]Данные_УА!$A:$BF,58,0)</f>
        <v>0</v>
      </c>
      <c r="AQ261" s="19">
        <f>VLOOKUP($A:$A,'[3]данные ру ТС'!$A:$CZ,22,0)</f>
        <v>28613</v>
      </c>
      <c r="AR261" s="19">
        <f>VLOOKUP($A:$A,'[3]данные ру ТС'!$A:$CZ,27,0)</f>
        <v>10946</v>
      </c>
      <c r="AS261" s="19">
        <f>VLOOKUP($A:$A,'[3]данные ру ТС'!$A:$CZ,32,0)</f>
        <v>0</v>
      </c>
      <c r="AT261" s="19">
        <f>VLOOKUP($A:$A,'[3]данные ру ТС'!$A:$CZ,33,0)</f>
        <v>39559</v>
      </c>
      <c r="AU261" s="19">
        <f>VLOOKUP($A:$A,'[3]данные ру ТС'!$A:$CZ,38,0)</f>
        <v>38523</v>
      </c>
      <c r="AV261" s="19">
        <f>VLOOKUP($A:$A,'[3]данные ру ТС'!$A:$CZ,43,0)</f>
        <v>11176</v>
      </c>
      <c r="AW261" s="19">
        <f>VLOOKUP($A:$A,'[3]данные ру ТС'!$A:$CZ,48,0)</f>
        <v>0</v>
      </c>
      <c r="AX261" s="19">
        <f>VLOOKUP($A:$A,'[3]данные ру ТС'!$A:$CZ,49,0)</f>
        <v>49699</v>
      </c>
      <c r="AY261" s="19">
        <f>VLOOKUP($A:$A,'[3]данные ру ТС'!$A:$CZ,54,0)</f>
        <v>45226</v>
      </c>
      <c r="AZ261" s="19">
        <f>VLOOKUP($A:$A,'[3]данные ру ТС'!$A:$CZ,59,0)</f>
        <v>11772</v>
      </c>
      <c r="BA261" s="19">
        <f>VLOOKUP($A:$A,'[3]данные ру ТС'!$A:$CZ,64,0)</f>
        <v>0</v>
      </c>
      <c r="BB261" s="19">
        <f>VLOOKUP($A:$A,'[3]данные ру ТС'!$A:$CZ,65,0)</f>
        <v>56998</v>
      </c>
      <c r="BC261" s="19">
        <f>VLOOKUP($A:$A,'[3]данные ру ТС'!$A:$CZ,78,0)</f>
        <v>23709</v>
      </c>
      <c r="BD261" s="19">
        <f>VLOOKUP($A:$A,'[3]данные ру ТС'!$A:$CZ,83,0)</f>
        <v>564</v>
      </c>
      <c r="BE261" s="19">
        <f>VLOOKUP($A:$A,'[3]данные ру ТС'!$A:$CZ,88,0)</f>
        <v>0</v>
      </c>
      <c r="BF261" s="19">
        <f>VLOOKUP($A:$A,'[3]данные ру ТС'!$A:$CZ,89,0)</f>
        <v>24273</v>
      </c>
      <c r="BG261" s="19">
        <f>VLOOKUP($A:$A,'[3]данные ру ТС'!$A:$FD,126,0)</f>
        <v>24813</v>
      </c>
      <c r="BH261" s="19">
        <f>VLOOKUP($A:$A,'[3]данные ру ТС'!$A:$FD,127,0)</f>
        <v>0</v>
      </c>
      <c r="BI261" s="19">
        <f>VLOOKUP($A:$A,'[3]данные ру ТС'!$A:$FD,128,0)</f>
        <v>0</v>
      </c>
      <c r="BJ261" s="19">
        <f>VLOOKUP($A:$A,'[3]данные ру ТС'!$A:$FD,129,0)</f>
        <v>24813</v>
      </c>
      <c r="BK261" s="19">
        <f>VLOOKUP($A:$A,'[3]данные ру ТС'!$A:$FD,142,0)</f>
        <v>41685</v>
      </c>
      <c r="BL261" s="19">
        <f>VLOOKUP($A:$A,'[3]данные ру ТС'!$A:$FD,155,0)</f>
        <v>0</v>
      </c>
      <c r="BM261" s="19">
        <f>VLOOKUP($A:$A,'[3]данные ру ТС'!$A:$FW,168,0)</f>
        <v>0</v>
      </c>
      <c r="BN261" s="19">
        <f>Таблица2[[#This Row],[ЛТС 2022 (факт)]]+Таблица2[[#This Row],[ПТС 2022 (факт)]]+Таблица2[[#This Row],[ГТС 2022 (факт)]]</f>
        <v>41685</v>
      </c>
      <c r="BO261" s="20">
        <f>VLOOKUP($A:$A,'[3]данные ру ФЛ'!$A:$DL,27,0)</f>
        <v>260288</v>
      </c>
      <c r="BP261" s="20">
        <f>VLOOKUP($A:$A,'[3]данные ру ФЛ'!$A:$DL,40,0)</f>
        <v>278140</v>
      </c>
      <c r="BQ261" s="20">
        <f>VLOOKUP($A:$A,'[3]данные ру ФЛ'!$A:$DL,53,0)</f>
        <v>331848</v>
      </c>
      <c r="BR261" s="20">
        <f>VLOOKUP($A:$A,'[3]данные ру ФЛ'!$A:$DL,74,0)</f>
        <v>39195</v>
      </c>
      <c r="BS261" s="20">
        <f>VLOOKUP($A:$A,'[3]данные ру ФЛ'!$A:$DL,95,0)</f>
        <v>25280</v>
      </c>
      <c r="BT261" s="20">
        <f>VLOOKUP($A:$A,'[3]данные ру ФЛ'!$A:$DL,116,0)</f>
        <v>41759</v>
      </c>
      <c r="BU261" s="21">
        <f>VLOOKUP($A:$A,'[3]данные ру Грузы'!$A:$CR,31,0)</f>
        <v>482901</v>
      </c>
      <c r="BV261" s="21">
        <f>VLOOKUP($A:$A,'[3]данные ру Грузы'!$A:$CR,44,0)</f>
        <v>546565</v>
      </c>
      <c r="BW261" s="21">
        <f>VLOOKUP($A:$A,'[3]данные ру Грузы'!$A:$CR,57,0)</f>
        <v>654230</v>
      </c>
      <c r="BX261" s="21">
        <f>VLOOKUP($A:$A,'[3]данные ру Грузы'!$A:$CR,70,0)</f>
        <v>313414</v>
      </c>
      <c r="BY261" s="21">
        <f>VLOOKUP($A:$A,'[3]данные ру Грузы'!$A:$CR,83,0)</f>
        <v>193036</v>
      </c>
      <c r="BZ261" s="21">
        <f>VLOOKUP($A:$A,'[3]данные ру Грузы'!$A:$CR,96,0)</f>
        <v>362291</v>
      </c>
      <c r="CA261" s="22" t="str">
        <f>VLOOKUP(A:A,[2]Данные_УА!$A:$BO,60,0)</f>
        <v>да</v>
      </c>
      <c r="CB261" s="23" t="str">
        <f>VLOOKUP(A:A,[2]Данные_УА!$A:$BO,61,0)</f>
        <v>да</v>
      </c>
      <c r="CC261" s="23" t="str">
        <f>VLOOKUP(A:A,[2]Данные_УА!$A:$BO,62,0)</f>
        <v>да</v>
      </c>
      <c r="CD261" s="23" t="str">
        <f>VLOOKUP(A:A,[2]Данные_УА!$A:$BO,63,0)</f>
        <v>да</v>
      </c>
      <c r="CE261" s="23" t="str">
        <f>VLOOKUP(A:A,[2]Данные_УА!$A:$BO,64,0)</f>
        <v>да</v>
      </c>
      <c r="CF261" s="23" t="str">
        <f>VLOOKUP(A:A,[2]Данные_УА!$A:$BO,65,0)</f>
        <v>да</v>
      </c>
    </row>
    <row r="262" spans="1:84" s="12" customFormat="1" ht="11.25" x14ac:dyDescent="0.2">
      <c r="A262" s="12" t="s">
        <v>85</v>
      </c>
      <c r="B262" s="12" t="str">
        <f>VLOOKUP(A:A,[1]Перечень_ПП!$A:$X,3,0)</f>
        <v>Волгоградский</v>
      </c>
      <c r="C262" s="13" t="str">
        <f>VLOOKUP(A:A,[1]Перечень_ПП!$A:$X,4,0)</f>
        <v>АПП</v>
      </c>
      <c r="D262" s="13" t="str">
        <f>VLOOKUP(A:A,[1]Перечень_ПП!$A:$X,5,0)</f>
        <v>ДАПП</v>
      </c>
      <c r="E262" s="12" t="str">
        <f>VLOOKUP(A:A,[1]Перечень_ПП!$A:$X,6,0)</f>
        <v>Полынный</v>
      </c>
      <c r="F262" s="12" t="str">
        <f>VLOOKUP(A:A,[1]Перечень_ПП!$A:$X,23,0)</f>
        <v>установлен</v>
      </c>
      <c r="G262" s="13" t="str">
        <f>VLOOKUP(A:A,[1]Перечень_ПП!$A:$X,21,0)</f>
        <v>да</v>
      </c>
      <c r="H262" s="13" t="s">
        <v>524</v>
      </c>
      <c r="I262" s="14" t="str">
        <f>VLOOKUP(A:A,[1]Перечень_ПП!$A:$X,22,0)</f>
        <v>функционирует</v>
      </c>
      <c r="J262" s="15" t="str">
        <f>VLOOKUP(A:A,[2]Данные_УА!$A:$BF,24,0)</f>
        <v>круглосуточно</v>
      </c>
      <c r="K262" s="13" t="str">
        <f>VLOOKUP(A:A,[1]Перечень_ПП!$A:$X,7,0)</f>
        <v>автомобильный</v>
      </c>
      <c r="L262" s="13" t="str">
        <f>VLOOKUP(A:A,[1]Перечень_ПП!$A:$X,8,0)</f>
        <v>не определен</v>
      </c>
      <c r="M262" s="13" t="str">
        <f>VLOOKUP(A:A,[1]Перечень_ПП!$A:$X,9,0)</f>
        <v>грузо-пассажирский</v>
      </c>
      <c r="N262" s="13" t="str">
        <f>VLOOKUP(A:A,[1]Перечень_ПП!$A:$X,10,0)</f>
        <v>постоянный</v>
      </c>
      <c r="O262" s="13" t="str">
        <f>VLOOKUP(A:A,[1]Перечень_ПП!$A:$X,11,0)</f>
        <v>двусторонний</v>
      </c>
      <c r="P262" s="13" t="str">
        <f>VLOOKUP(A:A,[1]Перечень_ПП!$A:$X,12,0)</f>
        <v>не определен</v>
      </c>
      <c r="Q262" s="13" t="str">
        <f>VLOOKUP(A:A,[1]Перечень_ПП!$A:$X,13,0)</f>
        <v>нет</v>
      </c>
      <c r="R262" s="13" t="str">
        <f>VLOOKUP(A:A,[1]Перечень_ПП!$A:$X,14,0)</f>
        <v>нет</v>
      </c>
      <c r="S262" s="13" t="str">
        <f>VLOOKUP(A:A,[1]Перечень_ПП!$A:$X,15,0)</f>
        <v>нет</v>
      </c>
      <c r="T262" s="13" t="str">
        <f>VLOOKUP(A:A,[1]Перечень_ПП!$A:$X,16,0)</f>
        <v>Республика Казахстан</v>
      </c>
      <c r="U262" s="12" t="str">
        <f>VLOOKUP(A:A,[1]Перечень_ПП!$A:$X,17,0)</f>
        <v>Орда</v>
      </c>
      <c r="V262" s="13" t="str">
        <f>VLOOKUP(A:A,[1]Перечень_ПП!$A:$X,18,0)</f>
        <v>ЮФО</v>
      </c>
      <c r="W262" s="12" t="str">
        <f>VLOOKUP(A:A,[1]Перечень_ПП!$A:$X,19,0)</f>
        <v>Волгоградская область</v>
      </c>
      <c r="X262" s="14" t="str">
        <f>VLOOKUP(A:A,[1]Перечень_ПП!$A:$X,20,0)</f>
        <v>Волгоградская область, Палласовский район, железнодорожный, разъезд «Полынный»</v>
      </c>
      <c r="Y262" s="14" t="str">
        <f>VLOOKUP(A:A,[2]ДОРОГИ!$A:$BX,24,0)</f>
        <v>региональная</v>
      </c>
      <c r="Z262" s="14" t="str">
        <f>VLOOKUP(A:A,[2]ДОРОГИ!$A:$BX,25,0)</f>
        <v>автомобильная дорога подъезд от а/д Быково – Кайсацкое – Эльтон – Отгонный до ДАПП Полынный (грунтовая)</v>
      </c>
      <c r="AA262" s="16" t="str">
        <f>VLOOKUP($A:$A,'[3]данные ру Грузы'!$A:$CC,10,0)</f>
        <v>Группа С</v>
      </c>
      <c r="AB262" s="16">
        <f>VLOOKUP($A:$A,'[3]данные ру Грузы'!$A:$CC,11,0)</f>
        <v>298</v>
      </c>
      <c r="AC262" s="16" t="str">
        <f>VLOOKUP($A:$A,'[3]данные ру Грузы'!$A:$CC,13,0)</f>
        <v>Не является признаком отнесения к МТК</v>
      </c>
      <c r="AD262" s="16" t="str">
        <f>VLOOKUP($A:$A,'[3]данные ру Грузы'!$A:$CC,12,0)</f>
        <v>Не является признаком отнесения к МТК</v>
      </c>
      <c r="AE262" s="16">
        <f>VLOOKUP(A:A,[2]Данные_УА!$A:$BF,37,0)</f>
        <v>0</v>
      </c>
      <c r="AF262" s="16">
        <f>VLOOKUP(A:A,[2]Данные_УА!$A:$BF,41,0)</f>
        <v>0</v>
      </c>
      <c r="AG262" s="16">
        <f>VLOOKUP(A:A,[2]Данные_УА!$A:$BF,45,0)</f>
        <v>0</v>
      </c>
      <c r="AH262" s="16">
        <f>VLOOKUP(A:A,[2]Данные_УА!$A:$BF,49,0)</f>
        <v>0</v>
      </c>
      <c r="AI262" s="16">
        <f>VLOOKUP(A:A,[2]Данные_УА!$A:$BF,53,0)</f>
        <v>0</v>
      </c>
      <c r="AJ262" s="16">
        <f>VLOOKUP(A:A,[2]Данные_УА!$A:$BF,57,0)</f>
        <v>0</v>
      </c>
      <c r="AK262" s="17">
        <f>VLOOKUP(A:A,[2]Данные_УА!$A:$BF,38,0)</f>
        <v>0</v>
      </c>
      <c r="AL262" s="17">
        <f>VLOOKUP(A:A,[2]Данные_УА!$A:$BF,42,0)</f>
        <v>0</v>
      </c>
      <c r="AM262" s="17">
        <f>VLOOKUP(A:A,[2]Данные_УА!$A:$BF,46,0)</f>
        <v>0</v>
      </c>
      <c r="AN262" s="17">
        <f>VLOOKUP(A:A,[2]Данные_УА!$A:$BF,50,0)</f>
        <v>0</v>
      </c>
      <c r="AO262" s="17">
        <f>VLOOKUP(A:A,[2]Данные_УА!$A:$BF,54,0)</f>
        <v>0</v>
      </c>
      <c r="AP262" s="18">
        <f>VLOOKUP(A:A,[2]Данные_УА!$A:$BF,58,0)</f>
        <v>0</v>
      </c>
      <c r="AQ262" s="19">
        <f>VLOOKUP($A:$A,'[3]данные ру ТС'!$A:$CZ,22,0)</f>
        <v>1427</v>
      </c>
      <c r="AR262" s="19">
        <f>VLOOKUP($A:$A,'[3]данные ру ТС'!$A:$CZ,27,0)</f>
        <v>2</v>
      </c>
      <c r="AS262" s="19">
        <f>VLOOKUP($A:$A,'[3]данные ру ТС'!$A:$CZ,32,0)</f>
        <v>5548</v>
      </c>
      <c r="AT262" s="19">
        <f>VLOOKUP($A:$A,'[3]данные ру ТС'!$A:$CZ,33,0)</f>
        <v>6977</v>
      </c>
      <c r="AU262" s="19">
        <f>VLOOKUP($A:$A,'[3]данные ру ТС'!$A:$CZ,38,0)</f>
        <v>1191</v>
      </c>
      <c r="AV262" s="19">
        <f>VLOOKUP($A:$A,'[3]данные ру ТС'!$A:$CZ,43,0)</f>
        <v>5</v>
      </c>
      <c r="AW262" s="19">
        <f>VLOOKUP($A:$A,'[3]данные ру ТС'!$A:$CZ,48,0)</f>
        <v>5278</v>
      </c>
      <c r="AX262" s="19">
        <f>VLOOKUP($A:$A,'[3]данные ру ТС'!$A:$CZ,49,0)</f>
        <v>6474</v>
      </c>
      <c r="AY262" s="19">
        <f>VLOOKUP($A:$A,'[3]данные ру ТС'!$A:$CZ,54,0)</f>
        <v>988</v>
      </c>
      <c r="AZ262" s="19">
        <f>VLOOKUP($A:$A,'[3]данные ру ТС'!$A:$CZ,59,0)</f>
        <v>4</v>
      </c>
      <c r="BA262" s="19">
        <f>VLOOKUP($A:$A,'[3]данные ру ТС'!$A:$CZ,64,0)</f>
        <v>4141</v>
      </c>
      <c r="BB262" s="19">
        <f>VLOOKUP($A:$A,'[3]данные ру ТС'!$A:$CZ,65,0)</f>
        <v>5133</v>
      </c>
      <c r="BC262" s="19">
        <f>VLOOKUP($A:$A,'[3]данные ру ТС'!$A:$CZ,78,0)</f>
        <v>194</v>
      </c>
      <c r="BD262" s="19">
        <f>VLOOKUP($A:$A,'[3]данные ру ТС'!$A:$CZ,83,0)</f>
        <v>0</v>
      </c>
      <c r="BE262" s="19">
        <f>VLOOKUP($A:$A,'[3]данные ру ТС'!$A:$CZ,88,0)</f>
        <v>759</v>
      </c>
      <c r="BF262" s="19">
        <f>VLOOKUP($A:$A,'[3]данные ру ТС'!$A:$CZ,89,0)</f>
        <v>953</v>
      </c>
      <c r="BG262" s="19">
        <f>VLOOKUP($A:$A,'[3]данные ру ТС'!$A:$FD,126,0)</f>
        <v>0</v>
      </c>
      <c r="BH262" s="19">
        <f>VLOOKUP($A:$A,'[3]данные ру ТС'!$A:$FD,127,0)</f>
        <v>0</v>
      </c>
      <c r="BI262" s="19">
        <f>VLOOKUP($A:$A,'[3]данные ру ТС'!$A:$FD,128,0)</f>
        <v>0</v>
      </c>
      <c r="BJ262" s="19">
        <f>VLOOKUP($A:$A,'[3]данные ру ТС'!$A:$FD,129,0)</f>
        <v>0</v>
      </c>
      <c r="BK262" s="19">
        <f>VLOOKUP($A:$A,'[3]данные ру ТС'!$A:$FD,142,0)</f>
        <v>282</v>
      </c>
      <c r="BL262" s="19">
        <f>VLOOKUP($A:$A,'[3]данные ру ТС'!$A:$FD,155,0)</f>
        <v>2</v>
      </c>
      <c r="BM262" s="19">
        <f>VLOOKUP($A:$A,'[3]данные ру ТС'!$A:$FW,168,0)</f>
        <v>1870</v>
      </c>
      <c r="BN262" s="19">
        <f>Таблица2[[#This Row],[ЛТС 2022 (факт)]]+Таблица2[[#This Row],[ПТС 2022 (факт)]]+Таблица2[[#This Row],[ГТС 2022 (факт)]]</f>
        <v>2154</v>
      </c>
      <c r="BO262" s="20">
        <f>VLOOKUP($A:$A,'[3]данные ру ФЛ'!$A:$DL,27,0)</f>
        <v>20218</v>
      </c>
      <c r="BP262" s="20">
        <f>VLOOKUP($A:$A,'[3]данные ру ФЛ'!$A:$DL,40,0)</f>
        <v>17620</v>
      </c>
      <c r="BQ262" s="20">
        <f>VLOOKUP($A:$A,'[3]данные ру ФЛ'!$A:$DL,53,0)</f>
        <v>14198</v>
      </c>
      <c r="BR262" s="20">
        <f>VLOOKUP($A:$A,'[3]данные ру ФЛ'!$A:$DL,74,0)</f>
        <v>2733</v>
      </c>
      <c r="BS262" s="20">
        <f>VLOOKUP($A:$A,'[3]данные ру ФЛ'!$A:$DL,95,0)</f>
        <v>0</v>
      </c>
      <c r="BT262" s="20">
        <f>VLOOKUP($A:$A,'[3]данные ру ФЛ'!$A:$DL,116,0)</f>
        <v>6983</v>
      </c>
      <c r="BU262" s="21">
        <f>VLOOKUP($A:$A,'[3]данные ру Грузы'!$A:$CR,31,0)</f>
        <v>0</v>
      </c>
      <c r="BV262" s="21">
        <f>VLOOKUP($A:$A,'[3]данные ру Грузы'!$A:$CR,44,0)</f>
        <v>0</v>
      </c>
      <c r="BW262" s="21">
        <f>VLOOKUP($A:$A,'[3]данные ру Грузы'!$A:$CR,57,0)</f>
        <v>0</v>
      </c>
      <c r="BX262" s="21">
        <f>VLOOKUP($A:$A,'[3]данные ру Грузы'!$A:$CR,70,0)</f>
        <v>0</v>
      </c>
      <c r="BY262" s="21">
        <f>VLOOKUP($A:$A,'[3]данные ру Грузы'!$A:$CR,83,0)</f>
        <v>0</v>
      </c>
      <c r="BZ262" s="21">
        <f>VLOOKUP($A:$A,'[3]данные ру Грузы'!$A:$CR,96,0)</f>
        <v>0</v>
      </c>
      <c r="CA262" s="22" t="str">
        <f>VLOOKUP(A:A,[2]Данные_УА!$A:$BO,60,0)</f>
        <v>да</v>
      </c>
      <c r="CB262" s="23" t="str">
        <f>VLOOKUP(A:A,[2]Данные_УА!$A:$BO,61,0)</f>
        <v>нет</v>
      </c>
      <c r="CC262" s="23" t="str">
        <f>VLOOKUP(A:A,[2]Данные_УА!$A:$BO,62,0)</f>
        <v>нет</v>
      </c>
      <c r="CD262" s="23" t="str">
        <f>VLOOKUP(A:A,[2]Данные_УА!$A:$BO,63,0)</f>
        <v>нет</v>
      </c>
      <c r="CE262" s="23" t="str">
        <f>VLOOKUP(A:A,[2]Данные_УА!$A:$BO,64,0)</f>
        <v>нет</v>
      </c>
      <c r="CF262" s="23" t="str">
        <f>VLOOKUP(A:A,[2]Данные_УА!$A:$BO,65,0)</f>
        <v>нет</v>
      </c>
    </row>
    <row r="263" spans="1:84" s="12" customFormat="1" ht="11.25" x14ac:dyDescent="0.2">
      <c r="A263" s="12" t="s">
        <v>74</v>
      </c>
      <c r="B263" s="12" t="str">
        <f>VLOOKUP(A:A,[1]Перечень_ПП!$A:$X,3,0)</f>
        <v>Владивостокский</v>
      </c>
      <c r="C263" s="13" t="str">
        <f>VLOOKUP(A:A,[1]Перечень_ПП!$A:$X,4,0)</f>
        <v>МПП</v>
      </c>
      <c r="D263" s="13" t="str">
        <f>VLOOKUP(A:A,[1]Перечень_ПП!$A:$X,5,0)</f>
        <v>МПП</v>
      </c>
      <c r="E263" s="12" t="str">
        <f>VLOOKUP(A:A,[1]Перечень_ПП!$A:$X,6,0)</f>
        <v>Поронайск</v>
      </c>
      <c r="F263" s="12" t="str">
        <f>VLOOKUP(A:A,[1]Перечень_ПП!$A:$X,23,0)</f>
        <v>установлен</v>
      </c>
      <c r="G263" s="13" t="str">
        <f>VLOOKUP(A:A,[1]Перечень_ПП!$A:$X,21,0)</f>
        <v>нет</v>
      </c>
      <c r="H263" s="13" t="s">
        <v>524</v>
      </c>
      <c r="I263" s="14" t="str">
        <f>VLOOKUP(A:A,[1]Перечень_ПП!$A:$X,22,0)</f>
        <v>Не функционирует с 2009 г. Пункт пропуска не обустроен, так как решение о целесообразности функционирования не принято</v>
      </c>
      <c r="J263" s="15" t="str">
        <f>VLOOKUP(A:A,[2]Данные_УА!$A:$BF,24,0)</f>
        <v>не определен</v>
      </c>
      <c r="K263" s="13" t="str">
        <f>VLOOKUP(A:A,[1]Перечень_ПП!$A:$X,7,0)</f>
        <v>морской</v>
      </c>
      <c r="L263" s="13" t="str">
        <f>VLOOKUP(A:A,[1]Перечень_ПП!$A:$X,8,0)</f>
        <v>не определен</v>
      </c>
      <c r="M263" s="13" t="str">
        <f>VLOOKUP(A:A,[1]Перечень_ПП!$A:$X,9,0)</f>
        <v>грузовой</v>
      </c>
      <c r="N263" s="13" t="str">
        <f>VLOOKUP(A:A,[1]Перечень_ПП!$A:$X,10,0)</f>
        <v>постоянный</v>
      </c>
      <c r="O263" s="13" t="str">
        <f>VLOOKUP(A:A,[1]Перечень_ПП!$A:$X,11,0)</f>
        <v>многосторонний</v>
      </c>
      <c r="P263" s="13" t="str">
        <f>VLOOKUP(A:A,[1]Перечень_ПП!$A:$X,12,0)</f>
        <v>не определен</v>
      </c>
      <c r="Q263" s="13" t="str">
        <f>VLOOKUP(A:A,[1]Перечень_ПП!$A:$X,13,0)</f>
        <v>нет</v>
      </c>
      <c r="R263" s="13" t="str">
        <f>VLOOKUP(A:A,[1]Перечень_ПП!$A:$X,14,0)</f>
        <v>нет</v>
      </c>
      <c r="S263" s="13" t="str">
        <f>VLOOKUP(A:A,[1]Перечень_ПП!$A:$X,15,0)</f>
        <v>нет</v>
      </c>
      <c r="T263" s="13" t="str">
        <f>VLOOKUP(A:A,[1]Перечень_ПП!$A:$X,16,0)</f>
        <v>не применимо</v>
      </c>
      <c r="U263" s="12" t="str">
        <f>VLOOKUP(A:A,[1]Перечень_ПП!$A:$X,17,0)</f>
        <v>не применимо</v>
      </c>
      <c r="V263" s="13" t="str">
        <f>VLOOKUP(A:A,[1]Перечень_ПП!$A:$X,18,0)</f>
        <v>ДФО</v>
      </c>
      <c r="W263" s="12" t="str">
        <f>VLOOKUP(A:A,[1]Перечень_ПП!$A:$X,19,0)</f>
        <v>Сахалинская область</v>
      </c>
      <c r="X263" s="14" t="str">
        <f>VLOOKUP(A:A,[1]Перечень_ПП!$A:$X,20,0)</f>
        <v>не определен</v>
      </c>
      <c r="Y263" s="14">
        <f>VLOOKUP(A:A,[2]ДОРОГИ!$A:$BX,24,0)</f>
        <v>0</v>
      </c>
      <c r="Z263" s="14">
        <f>VLOOKUP(A:A,[2]ДОРОГИ!$A:$BX,25,0)</f>
        <v>0</v>
      </c>
      <c r="AA263" s="16" t="str">
        <f>VLOOKUP($A:$A,'[3]данные ру Грузы'!$A:$CC,10,0)</f>
        <v>не определена</v>
      </c>
      <c r="AB263" s="16">
        <f>VLOOKUP($A:$A,'[3]данные ру Грузы'!$A:$CC,11,0)</f>
        <v>380</v>
      </c>
      <c r="AC263" s="16" t="str">
        <f>VLOOKUP($A:$A,'[3]данные ру Грузы'!$A:$CC,13,0)</f>
        <v>Морской</v>
      </c>
      <c r="AD263" s="16" t="str">
        <f>VLOOKUP($A:$A,'[3]данные ру Грузы'!$A:$CC,12,0)</f>
        <v>Арктика</v>
      </c>
      <c r="AE263" s="16">
        <f>VLOOKUP(A:A,[2]Данные_УА!$A:$BF,37,0)</f>
        <v>0</v>
      </c>
      <c r="AF263" s="16">
        <f>VLOOKUP(A:A,[2]Данные_УА!$A:$BF,41,0)</f>
        <v>0</v>
      </c>
      <c r="AG263" s="16">
        <f>VLOOKUP(A:A,[2]Данные_УА!$A:$BF,45,0)</f>
        <v>0</v>
      </c>
      <c r="AH263" s="16">
        <f>VLOOKUP(A:A,[2]Данные_УА!$A:$BF,49,0)</f>
        <v>0</v>
      </c>
      <c r="AI263" s="16">
        <f>VLOOKUP(A:A,[2]Данные_УА!$A:$BF,53,0)</f>
        <v>0</v>
      </c>
      <c r="AJ263" s="16">
        <f>VLOOKUP(A:A,[2]Данные_УА!$A:$BF,57,0)</f>
        <v>0</v>
      </c>
      <c r="AK263" s="17">
        <f>VLOOKUP(A:A,[2]Данные_УА!$A:$BF,38,0)</f>
        <v>0</v>
      </c>
      <c r="AL263" s="17">
        <f>VLOOKUP(A:A,[2]Данные_УА!$A:$BF,42,0)</f>
        <v>0</v>
      </c>
      <c r="AM263" s="17">
        <f>VLOOKUP(A:A,[2]Данные_УА!$A:$BF,46,0)</f>
        <v>0</v>
      </c>
      <c r="AN263" s="17">
        <f>VLOOKUP(A:A,[2]Данные_УА!$A:$BF,50,0)</f>
        <v>0</v>
      </c>
      <c r="AO263" s="17">
        <f>VLOOKUP(A:A,[2]Данные_УА!$A:$BF,54,0)</f>
        <v>0</v>
      </c>
      <c r="AP263" s="18">
        <f>VLOOKUP(A:A,[2]Данные_УА!$A:$BF,58,0)</f>
        <v>0</v>
      </c>
      <c r="AQ263" s="19">
        <f>VLOOKUP($A:$A,'[3]данные ру ТС'!$A:$CZ,22,0)</f>
        <v>0</v>
      </c>
      <c r="AR263" s="19">
        <f>VLOOKUP($A:$A,'[3]данные ру ТС'!$A:$CZ,27,0)</f>
        <v>0</v>
      </c>
      <c r="AS263" s="19">
        <f>VLOOKUP($A:$A,'[3]данные ру ТС'!$A:$CZ,32,0)</f>
        <v>0</v>
      </c>
      <c r="AT263" s="19">
        <f>VLOOKUP($A:$A,'[3]данные ру ТС'!$A:$CZ,33,0)</f>
        <v>0</v>
      </c>
      <c r="AU263" s="19">
        <f>VLOOKUP($A:$A,'[3]данные ру ТС'!$A:$CZ,38,0)</f>
        <v>0</v>
      </c>
      <c r="AV263" s="19">
        <f>VLOOKUP($A:$A,'[3]данные ру ТС'!$A:$CZ,43,0)</f>
        <v>0</v>
      </c>
      <c r="AW263" s="19">
        <f>VLOOKUP($A:$A,'[3]данные ру ТС'!$A:$CZ,48,0)</f>
        <v>0</v>
      </c>
      <c r="AX263" s="19">
        <f>VLOOKUP($A:$A,'[3]данные ру ТС'!$A:$CZ,49,0)</f>
        <v>0</v>
      </c>
      <c r="AY263" s="19">
        <f>VLOOKUP($A:$A,'[3]данные ру ТС'!$A:$CZ,54,0)</f>
        <v>0</v>
      </c>
      <c r="AZ263" s="19">
        <f>VLOOKUP($A:$A,'[3]данные ру ТС'!$A:$CZ,59,0)</f>
        <v>0</v>
      </c>
      <c r="BA263" s="19">
        <f>VLOOKUP($A:$A,'[3]данные ру ТС'!$A:$CZ,64,0)</f>
        <v>0</v>
      </c>
      <c r="BB263" s="19">
        <f>VLOOKUP($A:$A,'[3]данные ру ТС'!$A:$CZ,65,0)</f>
        <v>0</v>
      </c>
      <c r="BC263" s="19">
        <f>VLOOKUP($A:$A,'[3]данные ру ТС'!$A:$CZ,78,0)</f>
        <v>0</v>
      </c>
      <c r="BD263" s="19">
        <f>VLOOKUP($A:$A,'[3]данные ру ТС'!$A:$CZ,83,0)</f>
        <v>0</v>
      </c>
      <c r="BE263" s="19">
        <f>VLOOKUP($A:$A,'[3]данные ру ТС'!$A:$CZ,88,0)</f>
        <v>0</v>
      </c>
      <c r="BF263" s="19">
        <f>VLOOKUP($A:$A,'[3]данные ру ТС'!$A:$CZ,89,0)</f>
        <v>0</v>
      </c>
      <c r="BG263" s="19">
        <f>VLOOKUP($A:$A,'[3]данные ру ТС'!$A:$FD,126,0)</f>
        <v>0</v>
      </c>
      <c r="BH263" s="19">
        <f>VLOOKUP($A:$A,'[3]данные ру ТС'!$A:$FD,127,0)</f>
        <v>0</v>
      </c>
      <c r="BI263" s="19">
        <f>VLOOKUP($A:$A,'[3]данные ру ТС'!$A:$FD,128,0)</f>
        <v>0</v>
      </c>
      <c r="BJ263" s="19">
        <f>VLOOKUP($A:$A,'[3]данные ру ТС'!$A:$FD,129,0)</f>
        <v>0</v>
      </c>
      <c r="BK263" s="19">
        <f>VLOOKUP($A:$A,'[3]данные ру ТС'!$A:$FD,142,0)</f>
        <v>0</v>
      </c>
      <c r="BL263" s="19">
        <f>VLOOKUP($A:$A,'[3]данные ру ТС'!$A:$FD,155,0)</f>
        <v>0</v>
      </c>
      <c r="BM263" s="19">
        <f>VLOOKUP($A:$A,'[3]данные ру ТС'!$A:$FW,168,0)</f>
        <v>0</v>
      </c>
      <c r="BN263" s="19">
        <f>Таблица2[[#This Row],[ЛТС 2022 (факт)]]+Таблица2[[#This Row],[ПТС 2022 (факт)]]+Таблица2[[#This Row],[ГТС 2022 (факт)]]</f>
        <v>0</v>
      </c>
      <c r="BO263" s="20">
        <f>VLOOKUP($A:$A,'[3]данные ру ФЛ'!$A:$DL,27,0)</f>
        <v>0</v>
      </c>
      <c r="BP263" s="20">
        <f>VLOOKUP($A:$A,'[3]данные ру ФЛ'!$A:$DL,40,0)</f>
        <v>0</v>
      </c>
      <c r="BQ263" s="20">
        <f>VLOOKUP($A:$A,'[3]данные ру ФЛ'!$A:$DL,53,0)</f>
        <v>0</v>
      </c>
      <c r="BR263" s="20">
        <f>VLOOKUP($A:$A,'[3]данные ру ФЛ'!$A:$DL,74,0)</f>
        <v>0</v>
      </c>
      <c r="BS263" s="20">
        <f>VLOOKUP($A:$A,'[3]данные ру ФЛ'!$A:$DL,95,0)</f>
        <v>0</v>
      </c>
      <c r="BT263" s="20">
        <f>VLOOKUP($A:$A,'[3]данные ру ФЛ'!$A:$DL,116,0)</f>
        <v>0</v>
      </c>
      <c r="BU263" s="21">
        <f>VLOOKUP($A:$A,'[3]данные ру Грузы'!$A:$CR,31,0)</f>
        <v>0</v>
      </c>
      <c r="BV263" s="21">
        <f>VLOOKUP($A:$A,'[3]данные ру Грузы'!$A:$CR,44,0)</f>
        <v>0</v>
      </c>
      <c r="BW263" s="21">
        <f>VLOOKUP($A:$A,'[3]данные ру Грузы'!$A:$CR,57,0)</f>
        <v>0</v>
      </c>
      <c r="BX263" s="21">
        <f>VLOOKUP($A:$A,'[3]данные ру Грузы'!$A:$CR,70,0)</f>
        <v>0</v>
      </c>
      <c r="BY263" s="21">
        <f>VLOOKUP($A:$A,'[3]данные ру Грузы'!$A:$CR,83,0)</f>
        <v>0</v>
      </c>
      <c r="BZ263" s="21">
        <f>VLOOKUP($A:$A,'[3]данные ру Грузы'!$A:$CR,96,0)</f>
        <v>0</v>
      </c>
      <c r="CA263" s="22" t="str">
        <f>VLOOKUP(A:A,[2]Данные_УА!$A:$BO,60,0)</f>
        <v>нет</v>
      </c>
      <c r="CB263" s="23" t="str">
        <f>VLOOKUP(A:A,[2]Данные_УА!$A:$BO,61,0)</f>
        <v>нет</v>
      </c>
      <c r="CC263" s="23" t="str">
        <f>VLOOKUP(A:A,[2]Данные_УА!$A:$BO,62,0)</f>
        <v>нет</v>
      </c>
      <c r="CD263" s="23" t="str">
        <f>VLOOKUP(A:A,[2]Данные_УА!$A:$BO,63,0)</f>
        <v>нет</v>
      </c>
      <c r="CE263" s="23" t="str">
        <f>VLOOKUP(A:A,[2]Данные_УА!$A:$BO,64,0)</f>
        <v>нет</v>
      </c>
      <c r="CF263" s="23" t="str">
        <f>VLOOKUP(A:A,[2]Данные_УА!$A:$BO,65,0)</f>
        <v>нет</v>
      </c>
    </row>
    <row r="264" spans="1:84" s="12" customFormat="1" ht="11.25" x14ac:dyDescent="0.2">
      <c r="A264" s="12" t="s">
        <v>196</v>
      </c>
      <c r="B264" s="12" t="str">
        <f>VLOOKUP(A:A,[1]Перечень_ПП!$A:$X,3,0)</f>
        <v>Псковский</v>
      </c>
      <c r="C264" s="13" t="str">
        <f>VLOOKUP(A:A,[1]Перечень_ПП!$A:$X,4,0)</f>
        <v>ЖДПП</v>
      </c>
      <c r="D264" s="13" t="str">
        <f>VLOOKUP(A:A,[1]Перечень_ПП!$A:$X,5,0)</f>
        <v>ЖДПП</v>
      </c>
      <c r="E264" s="12" t="str">
        <f>VLOOKUP(A:A,[1]Перечень_ПП!$A:$X,6,0)</f>
        <v>Посинь</v>
      </c>
      <c r="F264" s="12" t="str">
        <f>VLOOKUP(A:A,[1]Перечень_ПП!$A:$X,23,0)</f>
        <v>установлен</v>
      </c>
      <c r="G264" s="13" t="str">
        <f>VLOOKUP(A:A,[1]Перечень_ПП!$A:$X,21,0)</f>
        <v>нет</v>
      </c>
      <c r="H264" s="13" t="s">
        <v>524</v>
      </c>
      <c r="I264" s="14" t="str">
        <f>VLOOKUP(A:A,[1]Перечень_ПП!$A:$X,22,0)</f>
        <v>Пункт пропуска не обустроен. На период его обустройства установлен временный ЖДПП Себеж. Решение о целесообразности функционирования не принято</v>
      </c>
      <c r="J264" s="15" t="str">
        <f>VLOOKUP(A:A,[2]Данные_УА!$A:$BF,24,0)</f>
        <v>не определен</v>
      </c>
      <c r="K264" s="13" t="str">
        <f>VLOOKUP(A:A,[1]Перечень_ПП!$A:$X,7,0)</f>
        <v>железнодорожный</v>
      </c>
      <c r="L264" s="13" t="str">
        <f>VLOOKUP(A:A,[1]Перечень_ПП!$A:$X,8,0)</f>
        <v>не определен</v>
      </c>
      <c r="M264" s="13" t="str">
        <f>VLOOKUP(A:A,[1]Перечень_ПП!$A:$X,9,0)</f>
        <v>грузо-пассажирский</v>
      </c>
      <c r="N264" s="13" t="str">
        <f>VLOOKUP(A:A,[1]Перечень_ПП!$A:$X,10,0)</f>
        <v>постоянный</v>
      </c>
      <c r="O264" s="13" t="str">
        <f>VLOOKUP(A:A,[1]Перечень_ПП!$A:$X,11,0)</f>
        <v>многосторонний</v>
      </c>
      <c r="P264" s="13" t="str">
        <f>VLOOKUP(A:A,[1]Перечень_ПП!$A:$X,12,0)</f>
        <v>не определен</v>
      </c>
      <c r="Q264" s="13" t="str">
        <f>VLOOKUP(A:A,[1]Перечень_ПП!$A:$X,13,0)</f>
        <v>да</v>
      </c>
      <c r="R264" s="13" t="str">
        <f>VLOOKUP(A:A,[1]Перечень_ПП!$A:$X,14,0)</f>
        <v>да</v>
      </c>
      <c r="S264" s="13" t="str">
        <f>VLOOKUP(A:A,[1]Перечень_ПП!$A:$X,15,0)</f>
        <v>да</v>
      </c>
      <c r="T264" s="13" t="str">
        <f>VLOOKUP(A:A,[1]Перечень_ПП!$A:$X,16,0)</f>
        <v>Латвийская Республика</v>
      </c>
      <c r="U264" s="12" t="str">
        <f>VLOOKUP(A:A,[1]Перечень_ПП!$A:$X,17,0)</f>
        <v>Зилупе</v>
      </c>
      <c r="V264" s="13" t="str">
        <f>VLOOKUP(A:A,[1]Перечень_ПП!$A:$X,18,0)</f>
        <v>СЗФО</v>
      </c>
      <c r="W264" s="12" t="str">
        <f>VLOOKUP(A:A,[1]Перечень_ПП!$A:$X,19,0)</f>
        <v>Псковская область</v>
      </c>
      <c r="X264" s="14" t="str">
        <f>VLOOKUP(A:A,[1]Перечень_ПП!$A:$X,20,0)</f>
        <v>не определен</v>
      </c>
      <c r="Y264" s="14">
        <f>VLOOKUP(A:A,[2]ДОРОГИ!$A:$BX,24,0)</f>
        <v>0</v>
      </c>
      <c r="Z264" s="14">
        <f>VLOOKUP(A:A,[2]ДОРОГИ!$A:$BX,25,0)</f>
        <v>0</v>
      </c>
      <c r="AA264" s="16" t="str">
        <f>VLOOKUP($A:$A,'[3]данные ру Грузы'!$A:$CC,10,0)</f>
        <v>не определена</v>
      </c>
      <c r="AB264" s="16">
        <f>VLOOKUP($A:$A,'[3]данные ру Грузы'!$A:$CC,11,0)</f>
        <v>343</v>
      </c>
      <c r="AC264" s="16" t="str">
        <f>VLOOKUP($A:$A,'[3]данные ру Грузы'!$A:$CC,13,0)</f>
        <v>Сухопутный</v>
      </c>
      <c r="AD264" s="16" t="str">
        <f>VLOOKUP($A:$A,'[3]данные ру Грузы'!$A:$CC,12,0)</f>
        <v>Западный</v>
      </c>
      <c r="AE264" s="16">
        <f>VLOOKUP(A:A,[2]Данные_УА!$A:$BF,37,0)</f>
        <v>0</v>
      </c>
      <c r="AF264" s="16">
        <f>VLOOKUP(A:A,[2]Данные_УА!$A:$BF,41,0)</f>
        <v>0</v>
      </c>
      <c r="AG264" s="16">
        <f>VLOOKUP(A:A,[2]Данные_УА!$A:$BF,45,0)</f>
        <v>0</v>
      </c>
      <c r="AH264" s="16">
        <f>VLOOKUP(A:A,[2]Данные_УА!$A:$BF,49,0)</f>
        <v>0</v>
      </c>
      <c r="AI264" s="16">
        <f>VLOOKUP(A:A,[2]Данные_УА!$A:$BF,53,0)</f>
        <v>0</v>
      </c>
      <c r="AJ264" s="16">
        <f>VLOOKUP(A:A,[2]Данные_УА!$A:$BF,57,0)</f>
        <v>0</v>
      </c>
      <c r="AK264" s="17">
        <f>VLOOKUP(A:A,[2]Данные_УА!$A:$BF,38,0)</f>
        <v>0</v>
      </c>
      <c r="AL264" s="17">
        <f>VLOOKUP(A:A,[2]Данные_УА!$A:$BF,42,0)</f>
        <v>0</v>
      </c>
      <c r="AM264" s="17">
        <f>VLOOKUP(A:A,[2]Данные_УА!$A:$BF,46,0)</f>
        <v>0</v>
      </c>
      <c r="AN264" s="17">
        <f>VLOOKUP(A:A,[2]Данные_УА!$A:$BF,50,0)</f>
        <v>0</v>
      </c>
      <c r="AO264" s="17">
        <f>VLOOKUP(A:A,[2]Данные_УА!$A:$BF,54,0)</f>
        <v>0</v>
      </c>
      <c r="AP264" s="18">
        <f>VLOOKUP(A:A,[2]Данные_УА!$A:$BF,58,0)</f>
        <v>0</v>
      </c>
      <c r="AQ264" s="19">
        <f>VLOOKUP($A:$A,'[3]данные ру ТС'!$A:$CZ,22,0)</f>
        <v>0</v>
      </c>
      <c r="AR264" s="19">
        <f>VLOOKUP($A:$A,'[3]данные ру ТС'!$A:$CZ,27,0)</f>
        <v>0</v>
      </c>
      <c r="AS264" s="19">
        <f>VLOOKUP($A:$A,'[3]данные ру ТС'!$A:$CZ,32,0)</f>
        <v>0</v>
      </c>
      <c r="AT264" s="19">
        <f>VLOOKUP($A:$A,'[3]данные ру ТС'!$A:$CZ,33,0)</f>
        <v>0</v>
      </c>
      <c r="AU264" s="19">
        <f>VLOOKUP($A:$A,'[3]данные ру ТС'!$A:$CZ,38,0)</f>
        <v>0</v>
      </c>
      <c r="AV264" s="19">
        <f>VLOOKUP($A:$A,'[3]данные ру ТС'!$A:$CZ,43,0)</f>
        <v>0</v>
      </c>
      <c r="AW264" s="19">
        <f>VLOOKUP($A:$A,'[3]данные ру ТС'!$A:$CZ,48,0)</f>
        <v>0</v>
      </c>
      <c r="AX264" s="19">
        <f>VLOOKUP($A:$A,'[3]данные ру ТС'!$A:$CZ,49,0)</f>
        <v>0</v>
      </c>
      <c r="AY264" s="19">
        <f>VLOOKUP($A:$A,'[3]данные ру ТС'!$A:$CZ,54,0)</f>
        <v>0</v>
      </c>
      <c r="AZ264" s="19">
        <f>VLOOKUP($A:$A,'[3]данные ру ТС'!$A:$CZ,59,0)</f>
        <v>0</v>
      </c>
      <c r="BA264" s="19">
        <f>VLOOKUP($A:$A,'[3]данные ру ТС'!$A:$CZ,64,0)</f>
        <v>0</v>
      </c>
      <c r="BB264" s="19">
        <f>VLOOKUP($A:$A,'[3]данные ру ТС'!$A:$CZ,65,0)</f>
        <v>0</v>
      </c>
      <c r="BC264" s="19">
        <f>VLOOKUP($A:$A,'[3]данные ру ТС'!$A:$CZ,78,0)</f>
        <v>0</v>
      </c>
      <c r="BD264" s="19">
        <f>VLOOKUP($A:$A,'[3]данные ру ТС'!$A:$CZ,83,0)</f>
        <v>0</v>
      </c>
      <c r="BE264" s="19">
        <f>VLOOKUP($A:$A,'[3]данные ру ТС'!$A:$CZ,88,0)</f>
        <v>0</v>
      </c>
      <c r="BF264" s="19">
        <f>VLOOKUP($A:$A,'[3]данные ру ТС'!$A:$CZ,89,0)</f>
        <v>0</v>
      </c>
      <c r="BG264" s="19">
        <f>VLOOKUP($A:$A,'[3]данные ру ТС'!$A:$FD,126,0)</f>
        <v>0</v>
      </c>
      <c r="BH264" s="19">
        <f>VLOOKUP($A:$A,'[3]данные ру ТС'!$A:$FD,127,0)</f>
        <v>0</v>
      </c>
      <c r="BI264" s="19">
        <f>VLOOKUP($A:$A,'[3]данные ру ТС'!$A:$FD,128,0)</f>
        <v>0</v>
      </c>
      <c r="BJ264" s="19">
        <f>VLOOKUP($A:$A,'[3]данные ру ТС'!$A:$FD,129,0)</f>
        <v>0</v>
      </c>
      <c r="BK264" s="19">
        <f>VLOOKUP($A:$A,'[3]данные ру ТС'!$A:$FD,142,0)</f>
        <v>0</v>
      </c>
      <c r="BL264" s="19">
        <f>VLOOKUP($A:$A,'[3]данные ру ТС'!$A:$FD,155,0)</f>
        <v>0</v>
      </c>
      <c r="BM264" s="19">
        <f>VLOOKUP($A:$A,'[3]данные ру ТС'!$A:$FW,168,0)</f>
        <v>0</v>
      </c>
      <c r="BN264" s="19">
        <f>Таблица2[[#This Row],[ЛТС 2022 (факт)]]+Таблица2[[#This Row],[ПТС 2022 (факт)]]+Таблица2[[#This Row],[ГТС 2022 (факт)]]</f>
        <v>0</v>
      </c>
      <c r="BO264" s="20">
        <f>VLOOKUP($A:$A,'[3]данные ру ФЛ'!$A:$DL,27,0)</f>
        <v>0</v>
      </c>
      <c r="BP264" s="20">
        <f>VLOOKUP($A:$A,'[3]данные ру ФЛ'!$A:$DL,40,0)</f>
        <v>0</v>
      </c>
      <c r="BQ264" s="20">
        <f>VLOOKUP($A:$A,'[3]данные ру ФЛ'!$A:$DL,53,0)</f>
        <v>0</v>
      </c>
      <c r="BR264" s="20">
        <f>VLOOKUP($A:$A,'[3]данные ру ФЛ'!$A:$DL,74,0)</f>
        <v>0</v>
      </c>
      <c r="BS264" s="20">
        <f>VLOOKUP($A:$A,'[3]данные ру ФЛ'!$A:$DL,95,0)</f>
        <v>0</v>
      </c>
      <c r="BT264" s="20">
        <f>VLOOKUP($A:$A,'[3]данные ру ФЛ'!$A:$DL,116,0)</f>
        <v>0</v>
      </c>
      <c r="BU264" s="21">
        <f>VLOOKUP($A:$A,'[3]данные ру Грузы'!$A:$CR,31,0)</f>
        <v>0</v>
      </c>
      <c r="BV264" s="21">
        <f>VLOOKUP($A:$A,'[3]данные ру Грузы'!$A:$CR,44,0)</f>
        <v>0</v>
      </c>
      <c r="BW264" s="21">
        <f>VLOOKUP($A:$A,'[3]данные ру Грузы'!$A:$CR,57,0)</f>
        <v>0</v>
      </c>
      <c r="BX264" s="21">
        <f>VLOOKUP($A:$A,'[3]данные ру Грузы'!$A:$CR,70,0)</f>
        <v>0</v>
      </c>
      <c r="BY264" s="21">
        <f>VLOOKUP($A:$A,'[3]данные ру Грузы'!$A:$CR,83,0)</f>
        <v>0</v>
      </c>
      <c r="BZ264" s="21">
        <f>VLOOKUP($A:$A,'[3]данные ру Грузы'!$A:$CR,96,0)</f>
        <v>0</v>
      </c>
      <c r="CA264" s="22" t="str">
        <f>VLOOKUP(A:A,[2]Данные_УА!$A:$BO,60,0)</f>
        <v>нет</v>
      </c>
      <c r="CB264" s="23" t="str">
        <f>VLOOKUP(A:A,[2]Данные_УА!$A:$BO,61,0)</f>
        <v>нет</v>
      </c>
      <c r="CC264" s="23" t="str">
        <f>VLOOKUP(A:A,[2]Данные_УА!$A:$BO,62,0)</f>
        <v>нет</v>
      </c>
      <c r="CD264" s="23" t="str">
        <f>VLOOKUP(A:A,[2]Данные_УА!$A:$BO,63,0)</f>
        <v>нет</v>
      </c>
      <c r="CE264" s="23" t="str">
        <f>VLOOKUP(A:A,[2]Данные_УА!$A:$BO,64,0)</f>
        <v>нет</v>
      </c>
      <c r="CF264" s="23" t="str">
        <f>VLOOKUP(A:A,[2]Данные_УА!$A:$BO,65,0)</f>
        <v>нет</v>
      </c>
    </row>
    <row r="265" spans="1:84" s="12" customFormat="1" ht="11.25" x14ac:dyDescent="0.2">
      <c r="A265" s="12" t="s">
        <v>75</v>
      </c>
      <c r="B265" s="12" t="str">
        <f>VLOOKUP(A:A,[1]Перечень_ПП!$A:$X,3,0)</f>
        <v>Владивостокский</v>
      </c>
      <c r="C265" s="13" t="str">
        <f>VLOOKUP(A:A,[1]Перечень_ПП!$A:$X,4,0)</f>
        <v>МПП</v>
      </c>
      <c r="D265" s="13" t="str">
        <f>VLOOKUP(A:A,[1]Перечень_ПП!$A:$X,5,0)</f>
        <v>МПП</v>
      </c>
      <c r="E265" s="12" t="str">
        <f>VLOOKUP(A:A,[1]Перечень_ПП!$A:$X,6,0)</f>
        <v>Посьет</v>
      </c>
      <c r="F265" s="12" t="str">
        <f>VLOOKUP(A:A,[1]Перечень_ПП!$A:$X,23,0)</f>
        <v>установлен</v>
      </c>
      <c r="G265" s="13" t="str">
        <f>VLOOKUP(A:A,[1]Перечень_ПП!$A:$X,21,0)</f>
        <v>да</v>
      </c>
      <c r="H265" s="13" t="s">
        <v>524</v>
      </c>
      <c r="I265" s="14" t="str">
        <f>VLOOKUP(A:A,[1]Перечень_ПП!$A:$X,22,0)</f>
        <v>функционирует</v>
      </c>
      <c r="J265" s="15" t="str">
        <f>VLOOKUP(A:A,[2]Данные_УА!$A:$BF,24,0)</f>
        <v>круглосуточно</v>
      </c>
      <c r="K265" s="13" t="str">
        <f>VLOOKUP(A:A,[1]Перечень_ПП!$A:$X,7,0)</f>
        <v>морской</v>
      </c>
      <c r="L265" s="13" t="str">
        <f>VLOOKUP(A:A,[1]Перечень_ПП!$A:$X,8,0)</f>
        <v>не определен</v>
      </c>
      <c r="M265" s="13" t="str">
        <f>VLOOKUP(A:A,[1]Перечень_ПП!$A:$X,9,0)</f>
        <v>грузо-пассажирский</v>
      </c>
      <c r="N265" s="13" t="str">
        <f>VLOOKUP(A:A,[1]Перечень_ПП!$A:$X,10,0)</f>
        <v>постоянный</v>
      </c>
      <c r="O265" s="13" t="str">
        <f>VLOOKUP(A:A,[1]Перечень_ПП!$A:$X,11,0)</f>
        <v>многосторонний</v>
      </c>
      <c r="P265" s="13" t="str">
        <f>VLOOKUP(A:A,[1]Перечень_ПП!$A:$X,12,0)</f>
        <v>не определен</v>
      </c>
      <c r="Q265" s="13" t="str">
        <f>VLOOKUP(A:A,[1]Перечень_ПП!$A:$X,13,0)</f>
        <v>нет</v>
      </c>
      <c r="R265" s="13" t="str">
        <f>VLOOKUP(A:A,[1]Перечень_ПП!$A:$X,14,0)</f>
        <v>нет</v>
      </c>
      <c r="S265" s="13" t="str">
        <f>VLOOKUP(A:A,[1]Перечень_ПП!$A:$X,15,0)</f>
        <v>нет</v>
      </c>
      <c r="T265" s="13" t="str">
        <f>VLOOKUP(A:A,[1]Перечень_ПП!$A:$X,16,0)</f>
        <v>не применимо</v>
      </c>
      <c r="U265" s="12" t="str">
        <f>VLOOKUP(A:A,[1]Перечень_ПП!$A:$X,17,0)</f>
        <v>не применимо</v>
      </c>
      <c r="V265" s="13" t="str">
        <f>VLOOKUP(A:A,[1]Перечень_ПП!$A:$X,18,0)</f>
        <v>ДФО</v>
      </c>
      <c r="W265" s="12" t="str">
        <f>VLOOKUP(A:A,[1]Перечень_ПП!$A:$X,19,0)</f>
        <v>Приморский край</v>
      </c>
      <c r="X265" s="14" t="str">
        <f>VLOOKUP(A:A,[1]Перечень_ПП!$A:$X,20,0)</f>
        <v>участок Посьет : Приморский край, Хасанский район, Японское море, залив Посьета, пгт. Посьет; участок Славянка: Приморский край, Хасанский район, Японское море, залив Петра Великого, Славянский залив, пгт. Славянка</v>
      </c>
      <c r="Y265" s="14">
        <f>VLOOKUP(A:A,[2]ДОРОГИ!$A:$BX,24,0)</f>
        <v>0</v>
      </c>
      <c r="Z265" s="14">
        <f>VLOOKUP(A:A,[2]ДОРОГИ!$A:$BX,25,0)</f>
        <v>0</v>
      </c>
      <c r="AA265" s="16" t="str">
        <f>VLOOKUP($A:$A,'[3]данные ру Грузы'!$A:$CC,10,0)</f>
        <v>Группа С</v>
      </c>
      <c r="AB265" s="16">
        <f>VLOOKUP($A:$A,'[3]данные ру Грузы'!$A:$CC,11,0)</f>
        <v>194</v>
      </c>
      <c r="AC265" s="16" t="str">
        <f>VLOOKUP($A:$A,'[3]данные ру Грузы'!$A:$CC,13,0)</f>
        <v>Порты ДВ</v>
      </c>
      <c r="AD265" s="16" t="str">
        <f>VLOOKUP($A:$A,'[3]данные ру Грузы'!$A:$CC,12,0)</f>
        <v>Восток</v>
      </c>
      <c r="AE265" s="16">
        <f>VLOOKUP(A:A,[2]Данные_УА!$A:$BF,37,0)</f>
        <v>0</v>
      </c>
      <c r="AF265" s="16">
        <f>VLOOKUP(A:A,[2]Данные_УА!$A:$BF,41,0)</f>
        <v>0</v>
      </c>
      <c r="AG265" s="16">
        <f>VLOOKUP(A:A,[2]Данные_УА!$A:$BF,45,0)</f>
        <v>0</v>
      </c>
      <c r="AH265" s="16">
        <f>VLOOKUP(A:A,[2]Данные_УА!$A:$BF,49,0)</f>
        <v>0</v>
      </c>
      <c r="AI265" s="16">
        <f>VLOOKUP(A:A,[2]Данные_УА!$A:$BF,53,0)</f>
        <v>0</v>
      </c>
      <c r="AJ265" s="16">
        <f>VLOOKUP(A:A,[2]Данные_УА!$A:$BF,57,0)</f>
        <v>0</v>
      </c>
      <c r="AK265" s="17">
        <f>VLOOKUP(A:A,[2]Данные_УА!$A:$BF,38,0)</f>
        <v>0</v>
      </c>
      <c r="AL265" s="17">
        <f>VLOOKUP(A:A,[2]Данные_УА!$A:$BF,42,0)</f>
        <v>0</v>
      </c>
      <c r="AM265" s="17">
        <f>VLOOKUP(A:A,[2]Данные_УА!$A:$BF,46,0)</f>
        <v>0</v>
      </c>
      <c r="AN265" s="17">
        <f>VLOOKUP(A:A,[2]Данные_УА!$A:$BF,50,0)</f>
        <v>0</v>
      </c>
      <c r="AO265" s="17">
        <f>VLOOKUP(A:A,[2]Данные_УА!$A:$BF,54,0)</f>
        <v>0</v>
      </c>
      <c r="AP265" s="18">
        <f>VLOOKUP(A:A,[2]Данные_УА!$A:$BF,58,0)</f>
        <v>0</v>
      </c>
      <c r="AQ265" s="19">
        <f>VLOOKUP($A:$A,'[3]данные ру ТС'!$A:$CZ,22,0)</f>
        <v>930</v>
      </c>
      <c r="AR265" s="19">
        <f>VLOOKUP($A:$A,'[3]данные ру ТС'!$A:$CZ,27,0)</f>
        <v>0</v>
      </c>
      <c r="AS265" s="19">
        <f>VLOOKUP($A:$A,'[3]данные ру ТС'!$A:$CZ,32,0)</f>
        <v>0</v>
      </c>
      <c r="AT265" s="19">
        <f>VLOOKUP($A:$A,'[3]данные ру ТС'!$A:$CZ,33,0)</f>
        <v>930</v>
      </c>
      <c r="AU265" s="19">
        <f>VLOOKUP($A:$A,'[3]данные ру ТС'!$A:$CZ,38,0)</f>
        <v>953</v>
      </c>
      <c r="AV265" s="19">
        <f>VLOOKUP($A:$A,'[3]данные ру ТС'!$A:$CZ,43,0)</f>
        <v>0</v>
      </c>
      <c r="AW265" s="19">
        <f>VLOOKUP($A:$A,'[3]данные ру ТС'!$A:$CZ,48,0)</f>
        <v>0</v>
      </c>
      <c r="AX265" s="19">
        <f>VLOOKUP($A:$A,'[3]данные ру ТС'!$A:$CZ,49,0)</f>
        <v>953</v>
      </c>
      <c r="AY265" s="19">
        <f>VLOOKUP($A:$A,'[3]данные ру ТС'!$A:$CZ,54,0)</f>
        <v>955</v>
      </c>
      <c r="AZ265" s="19">
        <f>VLOOKUP($A:$A,'[3]данные ру ТС'!$A:$CZ,59,0)</f>
        <v>2</v>
      </c>
      <c r="BA265" s="19">
        <f>VLOOKUP($A:$A,'[3]данные ру ТС'!$A:$CZ,64,0)</f>
        <v>0</v>
      </c>
      <c r="BB265" s="19">
        <f>VLOOKUP($A:$A,'[3]данные ру ТС'!$A:$CZ,65,0)</f>
        <v>957</v>
      </c>
      <c r="BC265" s="19">
        <f>VLOOKUP($A:$A,'[3]данные ру ТС'!$A:$CZ,78,0)</f>
        <v>987</v>
      </c>
      <c r="BD265" s="19">
        <f>VLOOKUP($A:$A,'[3]данные ру ТС'!$A:$CZ,83,0)</f>
        <v>0</v>
      </c>
      <c r="BE265" s="19">
        <f>VLOOKUP($A:$A,'[3]данные ру ТС'!$A:$CZ,88,0)</f>
        <v>0</v>
      </c>
      <c r="BF265" s="19">
        <f>VLOOKUP($A:$A,'[3]данные ру ТС'!$A:$CZ,89,0)</f>
        <v>987</v>
      </c>
      <c r="BG265" s="19">
        <f>VLOOKUP($A:$A,'[3]данные ру ТС'!$A:$FD,126,0)</f>
        <v>877</v>
      </c>
      <c r="BH265" s="19">
        <f>VLOOKUP($A:$A,'[3]данные ру ТС'!$A:$FD,127,0)</f>
        <v>0</v>
      </c>
      <c r="BI265" s="19">
        <f>VLOOKUP($A:$A,'[3]данные ру ТС'!$A:$FD,128,0)</f>
        <v>0</v>
      </c>
      <c r="BJ265" s="19">
        <f>VLOOKUP($A:$A,'[3]данные ру ТС'!$A:$FD,129,0)</f>
        <v>877</v>
      </c>
      <c r="BK265" s="19">
        <f>VLOOKUP($A:$A,'[3]данные ру ТС'!$A:$FD,142,0)</f>
        <v>931</v>
      </c>
      <c r="BL265" s="19">
        <f>VLOOKUP($A:$A,'[3]данные ру ТС'!$A:$FD,155,0)</f>
        <v>0</v>
      </c>
      <c r="BM265" s="19">
        <f>VLOOKUP($A:$A,'[3]данные ру ТС'!$A:$FW,168,0)</f>
        <v>0</v>
      </c>
      <c r="BN265" s="19">
        <f>Таблица2[[#This Row],[ЛТС 2022 (факт)]]+Таблица2[[#This Row],[ПТС 2022 (факт)]]+Таблица2[[#This Row],[ГТС 2022 (факт)]]</f>
        <v>931</v>
      </c>
      <c r="BO265" s="20">
        <f>VLOOKUP($A:$A,'[3]данные ру ФЛ'!$A:$DL,27,0)</f>
        <v>18874</v>
      </c>
      <c r="BP265" s="20">
        <f>VLOOKUP($A:$A,'[3]данные ру ФЛ'!$A:$DL,40,0)</f>
        <v>18914</v>
      </c>
      <c r="BQ265" s="20">
        <f>VLOOKUP($A:$A,'[3]данные ру ФЛ'!$A:$DL,53,0)</f>
        <v>19063</v>
      </c>
      <c r="BR265" s="20">
        <f>VLOOKUP($A:$A,'[3]данные ру ФЛ'!$A:$DL,74,0)</f>
        <v>19640</v>
      </c>
      <c r="BS265" s="20">
        <f>VLOOKUP($A:$A,'[3]данные ру ФЛ'!$A:$DL,95,0)</f>
        <v>17191</v>
      </c>
      <c r="BT265" s="20">
        <f>VLOOKUP($A:$A,'[3]данные ру ФЛ'!$A:$DL,116,0)</f>
        <v>18038</v>
      </c>
      <c r="BU265" s="21">
        <f>VLOOKUP($A:$A,'[3]данные ру Грузы'!$A:$CR,31,0)</f>
        <v>7133026</v>
      </c>
      <c r="BV265" s="21">
        <f>VLOOKUP($A:$A,'[3]данные ру Грузы'!$A:$CR,44,0)</f>
        <v>5779046</v>
      </c>
      <c r="BW265" s="21">
        <f>VLOOKUP($A:$A,'[3]данные ру Грузы'!$A:$CR,57,0)</f>
        <v>7387633</v>
      </c>
      <c r="BX265" s="21">
        <f>VLOOKUP($A:$A,'[3]данные ру Грузы'!$A:$CR,70,0)</f>
        <v>7537513</v>
      </c>
      <c r="BY265" s="21">
        <f>VLOOKUP($A:$A,'[3]данные ру Грузы'!$A:$CR,83,0)</f>
        <v>5908745.1900000004</v>
      </c>
      <c r="BZ265" s="21">
        <f>VLOOKUP($A:$A,'[3]данные ру Грузы'!$A:$CR,96,0)</f>
        <v>15058889.193</v>
      </c>
      <c r="CA265" s="22" t="str">
        <f>VLOOKUP(A:A,[2]Данные_УА!$A:$BO,60,0)</f>
        <v>да</v>
      </c>
      <c r="CB265" s="23" t="str">
        <f>VLOOKUP(A:A,[2]Данные_УА!$A:$BO,61,0)</f>
        <v>да</v>
      </c>
      <c r="CC265" s="23" t="str">
        <f>VLOOKUP(A:A,[2]Данные_УА!$A:$BO,62,0)</f>
        <v>да</v>
      </c>
      <c r="CD265" s="23" t="str">
        <f>VLOOKUP(A:A,[2]Данные_УА!$A:$BO,63,0)</f>
        <v>да</v>
      </c>
      <c r="CE265" s="23" t="str">
        <f>VLOOKUP(A:A,[2]Данные_УА!$A:$BO,64,0)</f>
        <v>да</v>
      </c>
      <c r="CF265" s="23" t="str">
        <f>VLOOKUP(A:A,[2]Данные_УА!$A:$BO,65,0)</f>
        <v>нет</v>
      </c>
    </row>
    <row r="266" spans="1:84" s="12" customFormat="1" ht="11.25" x14ac:dyDescent="0.2">
      <c r="A266" s="12" t="s">
        <v>330</v>
      </c>
      <c r="B266" s="12" t="str">
        <f>VLOOKUP(A:A,[1]Перечень_ПП!$A:$X,3,0)</f>
        <v>Хабаровский</v>
      </c>
      <c r="C266" s="13" t="str">
        <f>VLOOKUP(A:A,[1]Перечень_ПП!$A:$X,4,0)</f>
        <v>СПП</v>
      </c>
      <c r="D266" s="13" t="str">
        <f>VLOOKUP(A:A,[1]Перечень_ПП!$A:$X,5,0)</f>
        <v>СПП</v>
      </c>
      <c r="E266" s="12" t="str">
        <f>VLOOKUP(A:A,[1]Перечень_ПП!$A:$X,6,0)</f>
        <v>Поярково</v>
      </c>
      <c r="F266" s="12" t="str">
        <f>VLOOKUP(A:A,[1]Перечень_ПП!$A:$X,23,0)</f>
        <v>установлен</v>
      </c>
      <c r="G266" s="13" t="str">
        <f>VLOOKUP(A:A,[1]Перечень_ПП!$A:$X,21,0)</f>
        <v>да</v>
      </c>
      <c r="H266" s="13" t="s">
        <v>524</v>
      </c>
      <c r="I266" s="14" t="str">
        <f>VLOOKUP(A:A,[1]Перечень_ПП!$A:$X,22,0)</f>
        <v>функционирует</v>
      </c>
      <c r="J266" s="15" t="str">
        <f>VLOOKUP(A:A,[2]Данные_УА!$A:$BF,24,0)</f>
        <v>Ежедневно, в период навигации: с 08.00 до 21.00, технологический перерыв с 12.30-13.30. Швартовка судов к причалам пункта пропуска для проведения в отношении них государственного контроля осуществляется:
- при следовании в РФ - до 19.30;
- при следовании за пределы РФ - до 19.30.
В период ледостава: с 8.00 до 18.00, технологический перерыв с 12.30 - 13.30.
Въезд на территорию пункта пропуска автотранспортных средств международной перевозки в период функционирования ледовой переправы осуществляется:
- при следовании в РФ - до 16.30;
- при следовании за пределы РФ - до 16.00».</v>
      </c>
      <c r="K266" s="13" t="str">
        <f>VLOOKUP(A:A,[1]Перечень_ПП!$A:$X,7,0)</f>
        <v>смешанный</v>
      </c>
      <c r="L266" s="13" t="str">
        <f>VLOOKUP(A:A,[1]Перечень_ПП!$A:$X,8,0)</f>
        <v>не определен</v>
      </c>
      <c r="M266" s="13" t="str">
        <f>VLOOKUP(A:A,[1]Перечень_ПП!$A:$X,9,0)</f>
        <v>грузо-пассажирский</v>
      </c>
      <c r="N266" s="13" t="str">
        <f>VLOOKUP(A:A,[1]Перечень_ПП!$A:$X,10,0)</f>
        <v>постоянный</v>
      </c>
      <c r="O266" s="13" t="str">
        <f>VLOOKUP(A:A,[1]Перечень_ПП!$A:$X,11,0)</f>
        <v>многосторонний</v>
      </c>
      <c r="P266" s="13" t="str">
        <f>VLOOKUP(A:A,[1]Перечень_ПП!$A:$X,12,0)</f>
        <v>не определен</v>
      </c>
      <c r="Q266" s="13" t="str">
        <f>VLOOKUP(A:A,[1]Перечень_ПП!$A:$X,13,0)</f>
        <v>да</v>
      </c>
      <c r="R266" s="13" t="str">
        <f>VLOOKUP(A:A,[1]Перечень_ПП!$A:$X,14,0)</f>
        <v>нет</v>
      </c>
      <c r="S266" s="13" t="str">
        <f>VLOOKUP(A:A,[1]Перечень_ПП!$A:$X,15,0)</f>
        <v>да</v>
      </c>
      <c r="T266" s="13" t="str">
        <f>VLOOKUP(A:A,[1]Перечень_ПП!$A:$X,16,0)</f>
        <v>Китайская Народная Республика</v>
      </c>
      <c r="U266" s="12" t="str">
        <f>VLOOKUP(A:A,[1]Перечень_ПП!$A:$X,17,0)</f>
        <v>Сюнькэ</v>
      </c>
      <c r="V266" s="13" t="str">
        <f>VLOOKUP(A:A,[1]Перечень_ПП!$A:$X,18,0)</f>
        <v>ДФО</v>
      </c>
      <c r="W266" s="12" t="str">
        <f>VLOOKUP(A:A,[1]Перечень_ПП!$A:$X,19,0)</f>
        <v>Амурская область</v>
      </c>
      <c r="X266" s="14" t="str">
        <f>VLOOKUP(A:A,[1]Перечень_ПП!$A:$X,20,0)</f>
        <v>Участок № 1: Амурская область, с. Поярково, район 825 км реки Средний Амур, Поярково, ул. Гарнизонная, 28; Участок № 2: Амурская область, с. Поярково, район 825 км реки Средний Амур, Поярково, ул. Пионерская, д. 1</v>
      </c>
      <c r="Y266" s="14" t="str">
        <f>VLOOKUP(A:A,[2]ДОРОГИ!$A:$BX,24,0)</f>
        <v>региональная</v>
      </c>
      <c r="Z266" s="14" t="str">
        <f>VLOOKUP(A:A,[2]ДОРОГИ!$A:$BX,25,0)</f>
        <v>Завитинск - Поярково Р461</v>
      </c>
      <c r="AA266" s="16" t="str">
        <f>VLOOKUP($A:$A,'[3]данные ру Грузы'!$A:$CC,10,0)</f>
        <v>Группа В</v>
      </c>
      <c r="AB266" s="16">
        <f>VLOOKUP($A:$A,'[3]данные ру Грузы'!$A:$CC,11,0)</f>
        <v>248</v>
      </c>
      <c r="AC266" s="16" t="str">
        <f>VLOOKUP($A:$A,'[3]данные ру Грузы'!$A:$CC,13,0)</f>
        <v>РК (сухопутный)</v>
      </c>
      <c r="AD266" s="16" t="str">
        <f>VLOOKUP($A:$A,'[3]данные ру Грузы'!$A:$CC,12,0)</f>
        <v>Восток</v>
      </c>
      <c r="AE266" s="16">
        <f>VLOOKUP(A:A,[2]Данные_УА!$A:$BF,37,0)</f>
        <v>0</v>
      </c>
      <c r="AF266" s="16">
        <f>VLOOKUP(A:A,[2]Данные_УА!$A:$BF,41,0)</f>
        <v>0</v>
      </c>
      <c r="AG266" s="16">
        <f>VLOOKUP(A:A,[2]Данные_УА!$A:$BF,45,0)</f>
        <v>0</v>
      </c>
      <c r="AH266" s="16">
        <f>VLOOKUP(A:A,[2]Данные_УА!$A:$BF,49,0)</f>
        <v>0</v>
      </c>
      <c r="AI266" s="16">
        <f>VLOOKUP(A:A,[2]Данные_УА!$A:$BF,53,0)</f>
        <v>640</v>
      </c>
      <c r="AJ266" s="16">
        <f>VLOOKUP(A:A,[2]Данные_УА!$A:$BF,57,0)</f>
        <v>1700</v>
      </c>
      <c r="AK266" s="17">
        <f>VLOOKUP(A:A,[2]Данные_УА!$A:$BF,38,0)</f>
        <v>0</v>
      </c>
      <c r="AL266" s="17">
        <f>VLOOKUP(A:A,[2]Данные_УА!$A:$BF,42,0)</f>
        <v>0</v>
      </c>
      <c r="AM266" s="17">
        <f>VLOOKUP(A:A,[2]Данные_УА!$A:$BF,46,0)</f>
        <v>0</v>
      </c>
      <c r="AN266" s="17">
        <f>VLOOKUP(A:A,[2]Данные_УА!$A:$BF,50,0)</f>
        <v>0</v>
      </c>
      <c r="AO266" s="17">
        <f>VLOOKUP(A:A,[2]Данные_УА!$A:$BF,54,0)</f>
        <v>160640</v>
      </c>
      <c r="AP266" s="18">
        <f>VLOOKUP(A:A,[2]Данные_УА!$A:$BF,58,0)</f>
        <v>426700</v>
      </c>
      <c r="AQ266" s="19">
        <f>VLOOKUP($A:$A,'[3]данные ру ТС'!$A:$CZ,22,0)</f>
        <v>2510</v>
      </c>
      <c r="AR266" s="19">
        <f>VLOOKUP($A:$A,'[3]данные ру ТС'!$A:$CZ,27,0)</f>
        <v>16</v>
      </c>
      <c r="AS266" s="19">
        <f>VLOOKUP($A:$A,'[3]данные ру ТС'!$A:$CZ,32,0)</f>
        <v>0</v>
      </c>
      <c r="AT266" s="19">
        <f>VLOOKUP($A:$A,'[3]данные ру ТС'!$A:$CZ,33,0)</f>
        <v>2526</v>
      </c>
      <c r="AU266" s="19">
        <f>VLOOKUP($A:$A,'[3]данные ру ТС'!$A:$CZ,38,0)</f>
        <v>6684</v>
      </c>
      <c r="AV266" s="19">
        <f>VLOOKUP($A:$A,'[3]данные ру ТС'!$A:$CZ,43,0)</f>
        <v>20</v>
      </c>
      <c r="AW266" s="19">
        <f>VLOOKUP($A:$A,'[3]данные ру ТС'!$A:$CZ,48,0)</f>
        <v>0</v>
      </c>
      <c r="AX266" s="19">
        <f>VLOOKUP($A:$A,'[3]данные ру ТС'!$A:$CZ,49,0)</f>
        <v>6704</v>
      </c>
      <c r="AY266" s="19">
        <f>VLOOKUP($A:$A,'[3]данные ру ТС'!$A:$CZ,54,0)</f>
        <v>4572</v>
      </c>
      <c r="AZ266" s="19">
        <f>VLOOKUP($A:$A,'[3]данные ру ТС'!$A:$CZ,59,0)</f>
        <v>170</v>
      </c>
      <c r="BA266" s="19">
        <f>VLOOKUP($A:$A,'[3]данные ру ТС'!$A:$CZ,64,0)</f>
        <v>0</v>
      </c>
      <c r="BB266" s="19">
        <f>VLOOKUP($A:$A,'[3]данные ру ТС'!$A:$CZ,65,0)</f>
        <v>4742</v>
      </c>
      <c r="BC266" s="19">
        <f>VLOOKUP($A:$A,'[3]данные ру ТС'!$A:$CZ,78,0)</f>
        <v>1976</v>
      </c>
      <c r="BD266" s="19">
        <f>VLOOKUP($A:$A,'[3]данные ру ТС'!$A:$CZ,83,0)</f>
        <v>16</v>
      </c>
      <c r="BE266" s="19">
        <f>VLOOKUP($A:$A,'[3]данные ру ТС'!$A:$CZ,88,0)</f>
        <v>0</v>
      </c>
      <c r="BF266" s="19">
        <f>VLOOKUP($A:$A,'[3]данные ру ТС'!$A:$CZ,89,0)</f>
        <v>1992</v>
      </c>
      <c r="BG266" s="19">
        <f>VLOOKUP($A:$A,'[3]данные ру ТС'!$A:$FD,126,0)</f>
        <v>94</v>
      </c>
      <c r="BH266" s="19">
        <f>VLOOKUP($A:$A,'[3]данные ру ТС'!$A:$FD,127,0)</f>
        <v>0</v>
      </c>
      <c r="BI266" s="19">
        <f>VLOOKUP($A:$A,'[3]данные ру ТС'!$A:$FD,128,0)</f>
        <v>0</v>
      </c>
      <c r="BJ266" s="19">
        <f>VLOOKUP($A:$A,'[3]данные ру ТС'!$A:$FD,129,0)</f>
        <v>94</v>
      </c>
      <c r="BK266" s="19">
        <f>VLOOKUP($A:$A,'[3]данные ру ТС'!$A:$FD,142,0)</f>
        <v>0</v>
      </c>
      <c r="BL266" s="19">
        <f>VLOOKUP($A:$A,'[3]данные ру ТС'!$A:$FD,155,0)</f>
        <v>0</v>
      </c>
      <c r="BM266" s="19">
        <f>VLOOKUP($A:$A,'[3]данные ру ТС'!$A:$FW,168,0)</f>
        <v>0</v>
      </c>
      <c r="BN266" s="19">
        <f>Таблица2[[#This Row],[ЛТС 2022 (факт)]]+Таблица2[[#This Row],[ПТС 2022 (факт)]]+Таблица2[[#This Row],[ГТС 2022 (факт)]]</f>
        <v>0</v>
      </c>
      <c r="BO266" s="20">
        <f>VLOOKUP($A:$A,'[3]данные ру ФЛ'!$A:$DL,27,0)</f>
        <v>3513</v>
      </c>
      <c r="BP266" s="20">
        <f>VLOOKUP($A:$A,'[3]данные ру ФЛ'!$A:$DL,40,0)</f>
        <v>8793</v>
      </c>
      <c r="BQ266" s="20">
        <f>VLOOKUP($A:$A,'[3]данные ру ФЛ'!$A:$DL,53,0)</f>
        <v>12789</v>
      </c>
      <c r="BR266" s="20">
        <f>VLOOKUP($A:$A,'[3]данные ру ФЛ'!$A:$DL,74,0)</f>
        <v>2878</v>
      </c>
      <c r="BS266" s="20">
        <f>VLOOKUP($A:$A,'[3]данные ру ФЛ'!$A:$DL,95,0)</f>
        <v>580</v>
      </c>
      <c r="BT266" s="20">
        <f>VLOOKUP($A:$A,'[3]данные ру ФЛ'!$A:$DL,116,0)</f>
        <v>2596</v>
      </c>
      <c r="BU266" s="21">
        <f>VLOOKUP($A:$A,'[3]данные ру Грузы'!$A:$CR,31,0)</f>
        <v>13374</v>
      </c>
      <c r="BV266" s="21">
        <f>VLOOKUP($A:$A,'[3]данные ру Грузы'!$A:$CR,44,0)</f>
        <v>54613</v>
      </c>
      <c r="BW266" s="21">
        <f>VLOOKUP($A:$A,'[3]данные ру Грузы'!$A:$CR,57,0)</f>
        <v>36750</v>
      </c>
      <c r="BX266" s="21">
        <f>VLOOKUP($A:$A,'[3]данные ру Грузы'!$A:$CR,70,0)</f>
        <v>39479.351999999999</v>
      </c>
      <c r="BY266" s="21">
        <f>VLOOKUP($A:$A,'[3]данные ру Грузы'!$A:$CR,83,0)</f>
        <v>13757.468000000001</v>
      </c>
      <c r="BZ266" s="21">
        <f>VLOOKUP($A:$A,'[3]данные ру Грузы'!$A:$CR,96,0)</f>
        <v>107277.246</v>
      </c>
      <c r="CA266" s="22" t="str">
        <f>VLOOKUP(A:A,[2]Данные_УА!$A:$BO,60,0)</f>
        <v>да</v>
      </c>
      <c r="CB266" s="23" t="str">
        <f>VLOOKUP(A:A,[2]Данные_УА!$A:$BO,61,0)</f>
        <v>да</v>
      </c>
      <c r="CC266" s="23" t="str">
        <f>VLOOKUP(A:A,[2]Данные_УА!$A:$BO,62,0)</f>
        <v>да</v>
      </c>
      <c r="CD266" s="23" t="str">
        <f>VLOOKUP(A:A,[2]Данные_УА!$A:$BO,63,0)</f>
        <v>да</v>
      </c>
      <c r="CE266" s="23" t="str">
        <f>VLOOKUP(A:A,[2]Данные_УА!$A:$BO,64,0)</f>
        <v>да</v>
      </c>
      <c r="CF266" s="23" t="str">
        <f>VLOOKUP(A:A,[2]Данные_УА!$A:$BO,65,0)</f>
        <v>да</v>
      </c>
    </row>
    <row r="267" spans="1:84" s="12" customFormat="1" ht="11.25" x14ac:dyDescent="0.2">
      <c r="A267" s="12" t="s">
        <v>76</v>
      </c>
      <c r="B267" s="12" t="str">
        <f>VLOOKUP(A:A,[1]Перечень_ПП!$A:$X,3,0)</f>
        <v>Владивостокский</v>
      </c>
      <c r="C267" s="13" t="str">
        <f>VLOOKUP(A:A,[1]Перечень_ПП!$A:$X,4,0)</f>
        <v>МПП</v>
      </c>
      <c r="D267" s="13" t="str">
        <f>VLOOKUP(A:A,[1]Перечень_ПП!$A:$X,5,0)</f>
        <v>МПП</v>
      </c>
      <c r="E267" s="12" t="str">
        <f>VLOOKUP(A:A,[1]Перечень_ПП!$A:$X,6,0)</f>
        <v>Пригородное</v>
      </c>
      <c r="F267" s="12" t="str">
        <f>VLOOKUP(A:A,[1]Перечень_ПП!$A:$X,23,0)</f>
        <v>установлен</v>
      </c>
      <c r="G267" s="13" t="str">
        <f>VLOOKUP(A:A,[1]Перечень_ПП!$A:$X,21,0)</f>
        <v>да</v>
      </c>
      <c r="H267" s="13" t="s">
        <v>524</v>
      </c>
      <c r="I267" s="14" t="str">
        <f>VLOOKUP(A:A,[1]Перечень_ПП!$A:$X,22,0)</f>
        <v>функционирует</v>
      </c>
      <c r="J267" s="15" t="str">
        <f>VLOOKUP(A:A,[2]Данные_УА!$A:$BF,24,0)</f>
        <v>круглосуточно</v>
      </c>
      <c r="K267" s="13" t="str">
        <f>VLOOKUP(A:A,[1]Перечень_ПП!$A:$X,7,0)</f>
        <v>морской</v>
      </c>
      <c r="L267" s="13" t="str">
        <f>VLOOKUP(A:A,[1]Перечень_ПП!$A:$X,8,0)</f>
        <v>не определен</v>
      </c>
      <c r="M267" s="13" t="str">
        <f>VLOOKUP(A:A,[1]Перечень_ПП!$A:$X,9,0)</f>
        <v>грузовой</v>
      </c>
      <c r="N267" s="13" t="str">
        <f>VLOOKUP(A:A,[1]Перечень_ПП!$A:$X,10,0)</f>
        <v>постоянный</v>
      </c>
      <c r="O267" s="13" t="str">
        <f>VLOOKUP(A:A,[1]Перечень_ПП!$A:$X,11,0)</f>
        <v>многосторонний</v>
      </c>
      <c r="P267" s="13" t="str">
        <f>VLOOKUP(A:A,[1]Перечень_ПП!$A:$X,12,0)</f>
        <v>не определен</v>
      </c>
      <c r="Q267" s="13" t="str">
        <f>VLOOKUP(A:A,[1]Перечень_ПП!$A:$X,13,0)</f>
        <v>нет</v>
      </c>
      <c r="R267" s="13" t="str">
        <f>VLOOKUP(A:A,[1]Перечень_ПП!$A:$X,14,0)</f>
        <v>нет</v>
      </c>
      <c r="S267" s="13" t="str">
        <f>VLOOKUP(A:A,[1]Перечень_ПП!$A:$X,15,0)</f>
        <v>нет</v>
      </c>
      <c r="T267" s="13" t="str">
        <f>VLOOKUP(A:A,[1]Перечень_ПП!$A:$X,16,0)</f>
        <v>не применимо</v>
      </c>
      <c r="U267" s="12" t="str">
        <f>VLOOKUP(A:A,[1]Перечень_ПП!$A:$X,17,0)</f>
        <v>не применимо</v>
      </c>
      <c r="V267" s="13" t="str">
        <f>VLOOKUP(A:A,[1]Перечень_ПП!$A:$X,18,0)</f>
        <v>ДФО</v>
      </c>
      <c r="W267" s="12" t="str">
        <f>VLOOKUP(A:A,[1]Перечень_ПП!$A:$X,19,0)</f>
        <v>Сахалинская область</v>
      </c>
      <c r="X267" s="14" t="str">
        <f>VLOOKUP(A:A,[1]Перечень_ПП!$A:$X,20,0)</f>
        <v>Сахалинская область, Корсаковский район, район бывшего поселения Пригородное</v>
      </c>
      <c r="Y267" s="14">
        <f>VLOOKUP(A:A,[2]ДОРОГИ!$A:$BX,24,0)</f>
        <v>0</v>
      </c>
      <c r="Z267" s="14">
        <f>VLOOKUP(A:A,[2]ДОРОГИ!$A:$BX,25,0)</f>
        <v>0</v>
      </c>
      <c r="AA267" s="16" t="str">
        <f>VLOOKUP($A:$A,'[3]данные ру Грузы'!$A:$CC,10,0)</f>
        <v>Группа С</v>
      </c>
      <c r="AB267" s="16">
        <f>VLOOKUP($A:$A,'[3]данные ру Грузы'!$A:$CC,11,0)</f>
        <v>239</v>
      </c>
      <c r="AC267" s="16" t="str">
        <f>VLOOKUP($A:$A,'[3]данные ру Грузы'!$A:$CC,13,0)</f>
        <v>Морской</v>
      </c>
      <c r="AD267" s="16" t="str">
        <f>VLOOKUP($A:$A,'[3]данные ру Грузы'!$A:$CC,12,0)</f>
        <v>Арктика</v>
      </c>
      <c r="AE267" s="16">
        <f>VLOOKUP(A:A,[2]Данные_УА!$A:$BF,37,0)</f>
        <v>1</v>
      </c>
      <c r="AF267" s="16">
        <f>VLOOKUP(A:A,[2]Данные_УА!$A:$BF,41,0)</f>
        <v>0</v>
      </c>
      <c r="AG267" s="16">
        <f>VLOOKUP(A:A,[2]Данные_УА!$A:$BF,45,0)</f>
        <v>0</v>
      </c>
      <c r="AH267" s="16">
        <f>VLOOKUP(A:A,[2]Данные_УА!$A:$BF,49,0)</f>
        <v>1</v>
      </c>
      <c r="AI267" s="16">
        <f>VLOOKUP(A:A,[2]Данные_УА!$A:$BF,53,0)</f>
        <v>0</v>
      </c>
      <c r="AJ267" s="16">
        <f>VLOOKUP(A:A,[2]Данные_УА!$A:$BF,57,0)</f>
        <v>53847</v>
      </c>
      <c r="AK267" s="17">
        <f>VLOOKUP(A:A,[2]Данные_УА!$A:$BF,38,0)</f>
        <v>211.7</v>
      </c>
      <c r="AL267" s="17">
        <f>VLOOKUP(A:A,[2]Данные_УА!$A:$BF,42,0)</f>
        <v>0</v>
      </c>
      <c r="AM267" s="17">
        <f>VLOOKUP(A:A,[2]Данные_УА!$A:$BF,46,0)</f>
        <v>0</v>
      </c>
      <c r="AN267" s="17">
        <f>VLOOKUP(A:A,[2]Данные_УА!$A:$BF,50,0)</f>
        <v>211.7</v>
      </c>
      <c r="AO267" s="17">
        <f>VLOOKUP(A:A,[2]Данные_УА!$A:$BF,54,0)</f>
        <v>0</v>
      </c>
      <c r="AP267" s="18">
        <f>VLOOKUP(A:A,[2]Данные_УА!$A:$BF,58,0)</f>
        <v>19654155</v>
      </c>
      <c r="AQ267" s="19">
        <f>VLOOKUP($A:$A,'[3]данные ру ТС'!$A:$CZ,22,0)</f>
        <v>499</v>
      </c>
      <c r="AR267" s="19">
        <f>VLOOKUP($A:$A,'[3]данные ру ТС'!$A:$CZ,27,0)</f>
        <v>0</v>
      </c>
      <c r="AS267" s="19">
        <f>VLOOKUP($A:$A,'[3]данные ру ТС'!$A:$CZ,32,0)</f>
        <v>0</v>
      </c>
      <c r="AT267" s="19">
        <f>VLOOKUP($A:$A,'[3]данные ру ТС'!$A:$CZ,33,0)</f>
        <v>499</v>
      </c>
      <c r="AU267" s="19">
        <f>VLOOKUP($A:$A,'[3]данные ру ТС'!$A:$CZ,38,0)</f>
        <v>540</v>
      </c>
      <c r="AV267" s="19">
        <f>VLOOKUP($A:$A,'[3]данные ру ТС'!$A:$CZ,43,0)</f>
        <v>0</v>
      </c>
      <c r="AW267" s="19">
        <f>VLOOKUP($A:$A,'[3]данные ру ТС'!$A:$CZ,48,0)</f>
        <v>0</v>
      </c>
      <c r="AX267" s="19">
        <f>VLOOKUP($A:$A,'[3]данные ру ТС'!$A:$CZ,49,0)</f>
        <v>540</v>
      </c>
      <c r="AY267" s="19">
        <f>VLOOKUP($A:$A,'[3]данные ру ТС'!$A:$CZ,54,0)</f>
        <v>484</v>
      </c>
      <c r="AZ267" s="19">
        <f>VLOOKUP($A:$A,'[3]данные ру ТС'!$A:$CZ,59,0)</f>
        <v>0</v>
      </c>
      <c r="BA267" s="19">
        <f>VLOOKUP($A:$A,'[3]данные ру ТС'!$A:$CZ,64,0)</f>
        <v>0</v>
      </c>
      <c r="BB267" s="19">
        <f>VLOOKUP($A:$A,'[3]данные ру ТС'!$A:$CZ,65,0)</f>
        <v>484</v>
      </c>
      <c r="BC267" s="19">
        <f>VLOOKUP($A:$A,'[3]данные ру ТС'!$A:$CZ,78,0)</f>
        <v>468</v>
      </c>
      <c r="BD267" s="19">
        <f>VLOOKUP($A:$A,'[3]данные ру ТС'!$A:$CZ,83,0)</f>
        <v>0</v>
      </c>
      <c r="BE267" s="19">
        <f>VLOOKUP($A:$A,'[3]данные ру ТС'!$A:$CZ,88,0)</f>
        <v>0</v>
      </c>
      <c r="BF267" s="19">
        <f>VLOOKUP($A:$A,'[3]данные ру ТС'!$A:$CZ,89,0)</f>
        <v>468</v>
      </c>
      <c r="BG267" s="19">
        <f>VLOOKUP($A:$A,'[3]данные ру ТС'!$A:$FD,126,0)</f>
        <v>427</v>
      </c>
      <c r="BH267" s="19">
        <f>VLOOKUP($A:$A,'[3]данные ру ТС'!$A:$FD,127,0)</f>
        <v>0</v>
      </c>
      <c r="BI267" s="19">
        <f>VLOOKUP($A:$A,'[3]данные ру ТС'!$A:$FD,128,0)</f>
        <v>0</v>
      </c>
      <c r="BJ267" s="19">
        <f>VLOOKUP($A:$A,'[3]данные ру ТС'!$A:$FD,129,0)</f>
        <v>427</v>
      </c>
      <c r="BK267" s="19">
        <f>VLOOKUP($A:$A,'[3]данные ру ТС'!$A:$FD,142,0)</f>
        <v>450</v>
      </c>
      <c r="BL267" s="19">
        <f>VLOOKUP($A:$A,'[3]данные ру ТС'!$A:$FD,155,0)</f>
        <v>0</v>
      </c>
      <c r="BM267" s="19">
        <f>VLOOKUP($A:$A,'[3]данные ру ТС'!$A:$FW,168,0)</f>
        <v>0</v>
      </c>
      <c r="BN267" s="19">
        <f>Таблица2[[#This Row],[ЛТС 2022 (факт)]]+Таблица2[[#This Row],[ПТС 2022 (факт)]]+Таблица2[[#This Row],[ГТС 2022 (факт)]]</f>
        <v>450</v>
      </c>
      <c r="BO267" s="20">
        <f>VLOOKUP($A:$A,'[3]данные ру ФЛ'!$A:$DL,27,0)</f>
        <v>14797</v>
      </c>
      <c r="BP267" s="20">
        <f>VLOOKUP($A:$A,'[3]данные ру ФЛ'!$A:$DL,40,0)</f>
        <v>15248</v>
      </c>
      <c r="BQ267" s="20">
        <f>VLOOKUP($A:$A,'[3]данные ру ФЛ'!$A:$DL,53,0)</f>
        <v>14203</v>
      </c>
      <c r="BR267" s="20">
        <f>VLOOKUP($A:$A,'[3]данные ру ФЛ'!$A:$DL,74,0)</f>
        <v>13666</v>
      </c>
      <c r="BS267" s="20">
        <f>VLOOKUP($A:$A,'[3]данные ру ФЛ'!$A:$DL,95,0)</f>
        <v>12505</v>
      </c>
      <c r="BT267" s="20">
        <f>VLOOKUP($A:$A,'[3]данные ру ФЛ'!$A:$DL,116,0)</f>
        <v>12737</v>
      </c>
      <c r="BU267" s="21">
        <f>VLOOKUP($A:$A,'[3]данные ру Грузы'!$A:$CR,31,0)</f>
        <v>16971768</v>
      </c>
      <c r="BV267" s="21">
        <f>VLOOKUP($A:$A,'[3]данные ру Грузы'!$A:$CR,44,0)</f>
        <v>15184095</v>
      </c>
      <c r="BW267" s="21">
        <f>VLOOKUP($A:$A,'[3]данные ру Грузы'!$A:$CR,57,0)</f>
        <v>16343952</v>
      </c>
      <c r="BX267" s="21">
        <f>VLOOKUP($A:$A,'[3]данные ру Грузы'!$A:$CR,70,0)</f>
        <v>16210084.634</v>
      </c>
      <c r="BY267" s="21">
        <f>VLOOKUP($A:$A,'[3]данные ру Грузы'!$A:$CR,83,0)</f>
        <v>14439978.42</v>
      </c>
      <c r="BZ267" s="21">
        <f>VLOOKUP($A:$A,'[3]данные ру Грузы'!$A:$CR,96,0)</f>
        <v>15353735.703</v>
      </c>
      <c r="CA267" s="22" t="str">
        <f>VLOOKUP(A:A,[2]Данные_УА!$A:$BO,60,0)</f>
        <v>да</v>
      </c>
      <c r="CB267" s="23" t="str">
        <f>VLOOKUP(A:A,[2]Данные_УА!$A:$BO,61,0)</f>
        <v>да</v>
      </c>
      <c r="CC267" s="23" t="str">
        <f>VLOOKUP(A:A,[2]Данные_УА!$A:$BO,62,0)</f>
        <v>да</v>
      </c>
      <c r="CD267" s="23" t="str">
        <f>VLOOKUP(A:A,[2]Данные_УА!$A:$BO,63,0)</f>
        <v>нет</v>
      </c>
      <c r="CE267" s="23" t="str">
        <f>VLOOKUP(A:A,[2]Данные_УА!$A:$BO,64,0)</f>
        <v>нет</v>
      </c>
      <c r="CF267" s="23" t="str">
        <f>VLOOKUP(A:A,[2]Данные_УА!$A:$BO,65,0)</f>
        <v>нет</v>
      </c>
    </row>
    <row r="268" spans="1:84" s="12" customFormat="1" ht="11.25" x14ac:dyDescent="0.2">
      <c r="A268" s="12" t="s">
        <v>245</v>
      </c>
      <c r="B268" s="12" t="str">
        <f>VLOOKUP(A:A,[1]Перечень_ПП!$A:$X,3,0)</f>
        <v>Санкт-Петербургский</v>
      </c>
      <c r="C268" s="13" t="str">
        <f>VLOOKUP(A:A,[1]Перечень_ПП!$A:$X,4,0)</f>
        <v>МПП</v>
      </c>
      <c r="D268" s="13" t="str">
        <f>VLOOKUP(A:A,[1]Перечень_ПП!$A:$X,5,0)</f>
        <v>МПП</v>
      </c>
      <c r="E268" s="12" t="str">
        <f>VLOOKUP(A:A,[1]Перечень_ПП!$A:$X,6,0)</f>
        <v>Приморск</v>
      </c>
      <c r="F268" s="12" t="str">
        <f>VLOOKUP(A:A,[1]Перечень_ПП!$A:$X,23,0)</f>
        <v>установлен</v>
      </c>
      <c r="G268" s="13" t="str">
        <f>VLOOKUP(A:A,[1]Перечень_ПП!$A:$X,21,0)</f>
        <v>да</v>
      </c>
      <c r="H268" s="13" t="s">
        <v>524</v>
      </c>
      <c r="I268" s="14" t="str">
        <f>VLOOKUP(A:A,[1]Перечень_ПП!$A:$X,22,0)</f>
        <v>функционирует</v>
      </c>
      <c r="J268" s="15" t="str">
        <f>VLOOKUP(A:A,[2]Данные_УА!$A:$BF,24,0)</f>
        <v>круглосуточно</v>
      </c>
      <c r="K268" s="13" t="str">
        <f>VLOOKUP(A:A,[1]Перечень_ПП!$A:$X,7,0)</f>
        <v>морской</v>
      </c>
      <c r="L268" s="13" t="str">
        <f>VLOOKUP(A:A,[1]Перечень_ПП!$A:$X,8,0)</f>
        <v>не определен</v>
      </c>
      <c r="M268" s="13" t="str">
        <f>VLOOKUP(A:A,[1]Перечень_ПП!$A:$X,9,0)</f>
        <v>грузовой</v>
      </c>
      <c r="N268" s="13" t="str">
        <f>VLOOKUP(A:A,[1]Перечень_ПП!$A:$X,10,0)</f>
        <v>постоянный</v>
      </c>
      <c r="O268" s="13" t="str">
        <f>VLOOKUP(A:A,[1]Перечень_ПП!$A:$X,11,0)</f>
        <v>многосторонний</v>
      </c>
      <c r="P268" s="13" t="str">
        <f>VLOOKUP(A:A,[1]Перечень_ПП!$A:$X,12,0)</f>
        <v>не определен</v>
      </c>
      <c r="Q268" s="13" t="str">
        <f>VLOOKUP(A:A,[1]Перечень_ПП!$A:$X,13,0)</f>
        <v>нет</v>
      </c>
      <c r="R268" s="13" t="str">
        <f>VLOOKUP(A:A,[1]Перечень_ПП!$A:$X,14,0)</f>
        <v>нет</v>
      </c>
      <c r="S268" s="13" t="str">
        <f>VLOOKUP(A:A,[1]Перечень_ПП!$A:$X,15,0)</f>
        <v>нет</v>
      </c>
      <c r="T268" s="13" t="str">
        <f>VLOOKUP(A:A,[1]Перечень_ПП!$A:$X,16,0)</f>
        <v>не применимо</v>
      </c>
      <c r="U268" s="12" t="str">
        <f>VLOOKUP(A:A,[1]Перечень_ПП!$A:$X,17,0)</f>
        <v>не применимо</v>
      </c>
      <c r="V268" s="13" t="str">
        <f>VLOOKUP(A:A,[1]Перечень_ПП!$A:$X,18,0)</f>
        <v>СЗФО</v>
      </c>
      <c r="W268" s="12" t="str">
        <f>VLOOKUP(A:A,[1]Перечень_ПП!$A:$X,19,0)</f>
        <v>Ленинградская область</v>
      </c>
      <c r="X268" s="14" t="str">
        <f>VLOOKUP(A:A,[1]Перечень_ПП!$A:$X,20,0)</f>
        <v>Ленинградская область, Выборгский район, г. Приморск, Морской порт Приморск</v>
      </c>
      <c r="Y268" s="14">
        <f>VLOOKUP(A:A,[2]ДОРОГИ!$A:$BX,24,0)</f>
        <v>0</v>
      </c>
      <c r="Z268" s="14">
        <f>VLOOKUP(A:A,[2]ДОРОГИ!$A:$BX,25,0)</f>
        <v>0</v>
      </c>
      <c r="AA268" s="16" t="str">
        <f>VLOOKUP($A:$A,'[3]данные ру Грузы'!$A:$CC,10,0)</f>
        <v>Группа С</v>
      </c>
      <c r="AB268" s="16">
        <f>VLOOKUP($A:$A,'[3]данные ру Грузы'!$A:$CC,11,0)</f>
        <v>222</v>
      </c>
      <c r="AC268" s="16" t="str">
        <f>VLOOKUP($A:$A,'[3]данные ру Грузы'!$A:$CC,13,0)</f>
        <v>Морской</v>
      </c>
      <c r="AD268" s="16" t="str">
        <f>VLOOKUP($A:$A,'[3]данные ру Грузы'!$A:$CC,12,0)</f>
        <v>Западный</v>
      </c>
      <c r="AE268" s="16">
        <f>VLOOKUP(A:A,[2]Данные_УА!$A:$BF,37,0)</f>
        <v>6</v>
      </c>
      <c r="AF268" s="16">
        <f>VLOOKUP(A:A,[2]Данные_УА!$A:$BF,41,0)</f>
        <v>0</v>
      </c>
      <c r="AG268" s="16">
        <f>VLOOKUP(A:A,[2]Данные_УА!$A:$BF,45,0)</f>
        <v>0</v>
      </c>
      <c r="AH268" s="16">
        <f>VLOOKUP(A:A,[2]Данные_УА!$A:$BF,49,0)</f>
        <v>6</v>
      </c>
      <c r="AI268" s="16">
        <f>VLOOKUP(A:A,[2]Данные_УА!$A:$BF,53,0)</f>
        <v>0</v>
      </c>
      <c r="AJ268" s="16">
        <f>VLOOKUP(A:A,[2]Данные_УА!$A:$BF,57,0)</f>
        <v>226027.39726027398</v>
      </c>
      <c r="AK268" s="17">
        <f>VLOOKUP(A:A,[2]Данные_УА!$A:$BF,38,0)</f>
        <v>2190</v>
      </c>
      <c r="AL268" s="17">
        <f>VLOOKUP(A:A,[2]Данные_УА!$A:$BF,42,0)</f>
        <v>0</v>
      </c>
      <c r="AM268" s="17">
        <f>VLOOKUP(A:A,[2]Данные_УА!$A:$BF,46,0)</f>
        <v>0</v>
      </c>
      <c r="AN268" s="17">
        <f>VLOOKUP(A:A,[2]Данные_УА!$A:$BF,50,0)</f>
        <v>2190</v>
      </c>
      <c r="AO268" s="17">
        <f>VLOOKUP(A:A,[2]Данные_УА!$A:$BF,54,0)</f>
        <v>0</v>
      </c>
      <c r="AP268" s="18">
        <f>VLOOKUP(A:A,[2]Данные_УА!$A:$BF,58,0)</f>
        <v>82500000</v>
      </c>
      <c r="AQ268" s="19">
        <f>VLOOKUP($A:$A,'[3]данные ру ТС'!$A:$CZ,22,0)</f>
        <v>1631</v>
      </c>
      <c r="AR268" s="19">
        <f>VLOOKUP($A:$A,'[3]данные ру ТС'!$A:$CZ,27,0)</f>
        <v>1</v>
      </c>
      <c r="AS268" s="19">
        <f>VLOOKUP($A:$A,'[3]данные ру ТС'!$A:$CZ,32,0)</f>
        <v>0</v>
      </c>
      <c r="AT268" s="19">
        <f>VLOOKUP($A:$A,'[3]данные ру ТС'!$A:$CZ,33,0)</f>
        <v>1632</v>
      </c>
      <c r="AU268" s="19">
        <f>VLOOKUP($A:$A,'[3]данные ру ТС'!$A:$CZ,38,0)</f>
        <v>1583</v>
      </c>
      <c r="AV268" s="19">
        <f>VLOOKUP($A:$A,'[3]данные ру ТС'!$A:$CZ,43,0)</f>
        <v>0</v>
      </c>
      <c r="AW268" s="19">
        <f>VLOOKUP($A:$A,'[3]данные ру ТС'!$A:$CZ,48,0)</f>
        <v>0</v>
      </c>
      <c r="AX268" s="19">
        <f>VLOOKUP($A:$A,'[3]данные ру ТС'!$A:$CZ,49,0)</f>
        <v>1583</v>
      </c>
      <c r="AY268" s="19">
        <f>VLOOKUP($A:$A,'[3]данные ру ТС'!$A:$CZ,54,0)</f>
        <v>1696</v>
      </c>
      <c r="AZ268" s="19">
        <f>VLOOKUP($A:$A,'[3]данные ру ТС'!$A:$CZ,59,0)</f>
        <v>0</v>
      </c>
      <c r="BA268" s="19">
        <f>VLOOKUP($A:$A,'[3]данные ру ТС'!$A:$CZ,64,0)</f>
        <v>0</v>
      </c>
      <c r="BB268" s="19">
        <f>VLOOKUP($A:$A,'[3]данные ру ТС'!$A:$CZ,65,0)</f>
        <v>1696</v>
      </c>
      <c r="BC268" s="19">
        <f>VLOOKUP($A:$A,'[3]данные ру ТС'!$A:$CZ,78,0)</f>
        <v>1597</v>
      </c>
      <c r="BD268" s="19">
        <f>VLOOKUP($A:$A,'[3]данные ру ТС'!$A:$CZ,83,0)</f>
        <v>0</v>
      </c>
      <c r="BE268" s="19">
        <f>VLOOKUP($A:$A,'[3]данные ру ТС'!$A:$CZ,88,0)</f>
        <v>0</v>
      </c>
      <c r="BF268" s="19">
        <f>VLOOKUP($A:$A,'[3]данные ру ТС'!$A:$CZ,89,0)</f>
        <v>1597</v>
      </c>
      <c r="BG268" s="19">
        <f>VLOOKUP($A:$A,'[3]данные ру ТС'!$A:$FD,126,0)</f>
        <v>1678</v>
      </c>
      <c r="BH268" s="19">
        <f>VLOOKUP($A:$A,'[3]данные ру ТС'!$A:$FD,127,0)</f>
        <v>0</v>
      </c>
      <c r="BI268" s="19">
        <f>VLOOKUP($A:$A,'[3]данные ру ТС'!$A:$FD,128,0)</f>
        <v>0</v>
      </c>
      <c r="BJ268" s="19">
        <f>VLOOKUP($A:$A,'[3]данные ру ТС'!$A:$FD,129,0)</f>
        <v>1678</v>
      </c>
      <c r="BK268" s="19">
        <f>VLOOKUP($A:$A,'[3]данные ру ТС'!$A:$FD,142,0)</f>
        <v>1591</v>
      </c>
      <c r="BL268" s="19">
        <f>VLOOKUP($A:$A,'[3]данные ру ТС'!$A:$FD,155,0)</f>
        <v>0</v>
      </c>
      <c r="BM268" s="19">
        <f>VLOOKUP($A:$A,'[3]данные ру ТС'!$A:$FW,168,0)</f>
        <v>0</v>
      </c>
      <c r="BN268" s="19">
        <f>Таблица2[[#This Row],[ЛТС 2022 (факт)]]+Таблица2[[#This Row],[ПТС 2022 (факт)]]+Таблица2[[#This Row],[ГТС 2022 (факт)]]</f>
        <v>1591</v>
      </c>
      <c r="BO268" s="20">
        <f>VLOOKUP($A:$A,'[3]данные ру ФЛ'!$A:$DL,27,0)</f>
        <v>36870</v>
      </c>
      <c r="BP268" s="20">
        <f>VLOOKUP($A:$A,'[3]данные ру ФЛ'!$A:$DL,40,0)</f>
        <v>35630</v>
      </c>
      <c r="BQ268" s="20">
        <f>VLOOKUP($A:$A,'[3]данные ру ФЛ'!$A:$DL,53,0)</f>
        <v>38322</v>
      </c>
      <c r="BR268" s="20">
        <f>VLOOKUP($A:$A,'[3]данные ру ФЛ'!$A:$DL,74,0)</f>
        <v>33916</v>
      </c>
      <c r="BS268" s="20">
        <f>VLOOKUP($A:$A,'[3]данные ру ФЛ'!$A:$DL,95,0)</f>
        <v>36305</v>
      </c>
      <c r="BT268" s="20">
        <f>VLOOKUP($A:$A,'[3]данные ру ФЛ'!$A:$DL,116,0)</f>
        <v>35003</v>
      </c>
      <c r="BU268" s="21">
        <f>VLOOKUP($A:$A,'[3]данные ру Грузы'!$A:$CR,31,0)</f>
        <v>57606940.762000002</v>
      </c>
      <c r="BV268" s="21">
        <f>VLOOKUP($A:$A,'[3]данные ру Грузы'!$A:$CR,44,0)</f>
        <v>53586528.019999996</v>
      </c>
      <c r="BW268" s="21">
        <f>VLOOKUP($A:$A,'[3]данные ру Грузы'!$A:$CR,57,0)</f>
        <v>60824801.119999997</v>
      </c>
      <c r="BX268" s="21">
        <f>VLOOKUP($A:$A,'[3]данные ру Грузы'!$A:$CR,70,0)</f>
        <v>49399490.443000004</v>
      </c>
      <c r="BY268" s="21">
        <f>VLOOKUP($A:$A,'[3]данные ру Грузы'!$A:$CR,83,0)</f>
        <v>52917321.679000005</v>
      </c>
      <c r="BZ268" s="21">
        <f>VLOOKUP($A:$A,'[3]данные ру Грузы'!$A:$CR,96,0)</f>
        <v>51846668.519999996</v>
      </c>
      <c r="CA268" s="22" t="str">
        <f>VLOOKUP(A:A,[2]Данные_УА!$A:$BO,60,0)</f>
        <v>да</v>
      </c>
      <c r="CB268" s="23" t="str">
        <f>VLOOKUP(A:A,[2]Данные_УА!$A:$BO,61,0)</f>
        <v>да</v>
      </c>
      <c r="CC268" s="23" t="str">
        <f>VLOOKUP(A:A,[2]Данные_УА!$A:$BO,62,0)</f>
        <v>да</v>
      </c>
      <c r="CD268" s="23" t="str">
        <f>VLOOKUP(A:A,[2]Данные_УА!$A:$BO,63,0)</f>
        <v>да</v>
      </c>
      <c r="CE268" s="23" t="str">
        <f>VLOOKUP(A:A,[2]Данные_УА!$A:$BO,64,0)</f>
        <v>нет</v>
      </c>
      <c r="CF268" s="23" t="str">
        <f>VLOOKUP(A:A,[2]Данные_УА!$A:$BO,65,0)</f>
        <v>нет</v>
      </c>
    </row>
    <row r="269" spans="1:84" s="12" customFormat="1" ht="11.25" x14ac:dyDescent="0.2">
      <c r="A269" s="12" t="s">
        <v>77</v>
      </c>
      <c r="B269" s="12" t="str">
        <f>VLOOKUP(A:A,[1]Перечень_ПП!$A:$X,3,0)</f>
        <v>Владивостокский</v>
      </c>
      <c r="C269" s="13" t="str">
        <f>VLOOKUP(A:A,[1]Перечень_ПП!$A:$X,4,0)</f>
        <v>МПП</v>
      </c>
      <c r="D269" s="13" t="str">
        <f>VLOOKUP(A:A,[1]Перечень_ПП!$A:$X,5,0)</f>
        <v>МПП</v>
      </c>
      <c r="E269" s="12" t="str">
        <f>VLOOKUP(A:A,[1]Перечень_ПП!$A:$X,6,0)</f>
        <v>Провидения</v>
      </c>
      <c r="F269" s="12" t="str">
        <f>VLOOKUP(A:A,[1]Перечень_ПП!$A:$X,23,0)</f>
        <v>установлен</v>
      </c>
      <c r="G269" s="13" t="str">
        <f>VLOOKUP(A:A,[1]Перечень_ПП!$A:$X,21,0)</f>
        <v>да</v>
      </c>
      <c r="H269" s="13" t="s">
        <v>524</v>
      </c>
      <c r="I269" s="14" t="str">
        <f>VLOOKUP(A:A,[1]Перечень_ПП!$A:$X,22,0)</f>
        <v>функционирует</v>
      </c>
      <c r="J269" s="15" t="str">
        <f>VLOOKUP(A:A,[2]Данные_УА!$A:$BF,24,0)</f>
        <v>рабочие дни: понедельник пятница с 9:00 до 18:00 (в выходные дни и вне регламента работы пункта пропуска по предварительному уведомлению (заявке) и согласованию с ГКО), выходные дни: суббота, воскресенье (при форс-можорных обстоятельствах круглосуточно)</v>
      </c>
      <c r="K269" s="13" t="str">
        <f>VLOOKUP(A:A,[1]Перечень_ПП!$A:$X,7,0)</f>
        <v>морской</v>
      </c>
      <c r="L269" s="13" t="str">
        <f>VLOOKUP(A:A,[1]Перечень_ПП!$A:$X,8,0)</f>
        <v>не определен</v>
      </c>
      <c r="M269" s="13" t="str">
        <f>VLOOKUP(A:A,[1]Перечень_ПП!$A:$X,9,0)</f>
        <v>грузо-пассажирский</v>
      </c>
      <c r="N269" s="13" t="str">
        <f>VLOOKUP(A:A,[1]Перечень_ПП!$A:$X,10,0)</f>
        <v>сезонный</v>
      </c>
      <c r="O269" s="13" t="str">
        <f>VLOOKUP(A:A,[1]Перечень_ПП!$A:$X,11,0)</f>
        <v>многосторонний</v>
      </c>
      <c r="P269" s="13" t="str">
        <f>VLOOKUP(A:A,[1]Перечень_ПП!$A:$X,12,0)</f>
        <v>не определен</v>
      </c>
      <c r="Q269" s="13" t="str">
        <f>VLOOKUP(A:A,[1]Перечень_ПП!$A:$X,13,0)</f>
        <v>нет</v>
      </c>
      <c r="R269" s="13" t="str">
        <f>VLOOKUP(A:A,[1]Перечень_ПП!$A:$X,14,0)</f>
        <v>да</v>
      </c>
      <c r="S269" s="13" t="str">
        <f>VLOOKUP(A:A,[1]Перечень_ПП!$A:$X,15,0)</f>
        <v>да</v>
      </c>
      <c r="T269" s="13" t="str">
        <f>VLOOKUP(A:A,[1]Перечень_ПП!$A:$X,16,0)</f>
        <v>не применимо</v>
      </c>
      <c r="U269" s="12" t="str">
        <f>VLOOKUP(A:A,[1]Перечень_ПП!$A:$X,17,0)</f>
        <v>не применимо</v>
      </c>
      <c r="V269" s="13" t="str">
        <f>VLOOKUP(A:A,[1]Перечень_ПП!$A:$X,18,0)</f>
        <v>ДФО</v>
      </c>
      <c r="W269" s="12" t="str">
        <f>VLOOKUP(A:A,[1]Перечень_ПП!$A:$X,19,0)</f>
        <v>Чукотский автономный округ</v>
      </c>
      <c r="X269" s="14" t="str">
        <f>VLOOKUP(A:A,[1]Перечень_ПП!$A:$X,20,0)</f>
        <v>Чукотский АО, п. Провидения, ул.Набережная Дежнева, д.10, Берингово море, бухта Провидения ( 64'26' с.ш., 173'14' в.д.)</v>
      </c>
      <c r="Y269" s="14">
        <f>VLOOKUP(A:A,[2]ДОРОГИ!$A:$BX,24,0)</f>
        <v>0</v>
      </c>
      <c r="Z269" s="14">
        <f>VLOOKUP(A:A,[2]ДОРОГИ!$A:$BX,25,0)</f>
        <v>0</v>
      </c>
      <c r="AA269" s="16" t="str">
        <f>VLOOKUP($A:$A,'[3]данные ру Грузы'!$A:$CC,10,0)</f>
        <v>Группа В</v>
      </c>
      <c r="AB269" s="16">
        <f>VLOOKUP($A:$A,'[3]данные ру Грузы'!$A:$CC,11,0)</f>
        <v>214</v>
      </c>
      <c r="AC269" s="16" t="str">
        <f>VLOOKUP($A:$A,'[3]данные ру Грузы'!$A:$CC,13,0)</f>
        <v>Морской</v>
      </c>
      <c r="AD269" s="16" t="str">
        <f>VLOOKUP($A:$A,'[3]данные ру Грузы'!$A:$CC,12,0)</f>
        <v>Арктика</v>
      </c>
      <c r="AE269" s="16">
        <f>VLOOKUP(A:A,[2]Данные_УА!$A:$BF,37,0)</f>
        <v>3</v>
      </c>
      <c r="AF269" s="16">
        <f>VLOOKUP(A:A,[2]Данные_УА!$A:$BF,41,0)</f>
        <v>0</v>
      </c>
      <c r="AG269" s="16">
        <f>VLOOKUP(A:A,[2]Данные_УА!$A:$BF,45,0)</f>
        <v>0</v>
      </c>
      <c r="AH269" s="16">
        <f>VLOOKUP(A:A,[2]Данные_УА!$A:$BF,49,0)</f>
        <v>3</v>
      </c>
      <c r="AI269" s="16">
        <f>VLOOKUP(A:A,[2]Данные_УА!$A:$BF,53,0)</f>
        <v>0</v>
      </c>
      <c r="AJ269" s="16">
        <f>VLOOKUP(A:A,[2]Данные_УА!$A:$BF,57,0)</f>
        <v>4500</v>
      </c>
      <c r="AK269" s="17">
        <f>VLOOKUP(A:A,[2]Данные_УА!$A:$BF,38,0)</f>
        <v>273</v>
      </c>
      <c r="AL269" s="17">
        <f>VLOOKUP(A:A,[2]Данные_УА!$A:$BF,42,0)</f>
        <v>0</v>
      </c>
      <c r="AM269" s="17">
        <f>VLOOKUP(A:A,[2]Данные_УА!$A:$BF,46,0)</f>
        <v>0</v>
      </c>
      <c r="AN269" s="17">
        <f>VLOOKUP(A:A,[2]Данные_УА!$A:$BF,50,0)</f>
        <v>273</v>
      </c>
      <c r="AO269" s="17">
        <f>VLOOKUP(A:A,[2]Данные_УА!$A:$BF,54,0)</f>
        <v>0</v>
      </c>
      <c r="AP269" s="18">
        <f>VLOOKUP(A:A,[2]Данные_УА!$A:$BF,58,0)</f>
        <v>409500</v>
      </c>
      <c r="AQ269" s="19">
        <f>VLOOKUP($A:$A,'[3]данные ру ТС'!$A:$CZ,22,0)</f>
        <v>16</v>
      </c>
      <c r="AR269" s="19">
        <f>VLOOKUP($A:$A,'[3]данные ру ТС'!$A:$CZ,27,0)</f>
        <v>3</v>
      </c>
      <c r="AS269" s="19">
        <f>VLOOKUP($A:$A,'[3]данные ру ТС'!$A:$CZ,32,0)</f>
        <v>0</v>
      </c>
      <c r="AT269" s="19">
        <f>VLOOKUP($A:$A,'[3]данные ру ТС'!$A:$CZ,33,0)</f>
        <v>19</v>
      </c>
      <c r="AU269" s="19">
        <f>VLOOKUP($A:$A,'[3]данные ру ТС'!$A:$CZ,38,0)</f>
        <v>16</v>
      </c>
      <c r="AV269" s="19">
        <f>VLOOKUP($A:$A,'[3]данные ру ТС'!$A:$CZ,43,0)</f>
        <v>6</v>
      </c>
      <c r="AW269" s="19">
        <f>VLOOKUP($A:$A,'[3]данные ру ТС'!$A:$CZ,48,0)</f>
        <v>0</v>
      </c>
      <c r="AX269" s="19">
        <f>VLOOKUP($A:$A,'[3]данные ру ТС'!$A:$CZ,49,0)</f>
        <v>22</v>
      </c>
      <c r="AY269" s="19">
        <f>VLOOKUP($A:$A,'[3]данные ру ТС'!$A:$CZ,54,0)</f>
        <v>14</v>
      </c>
      <c r="AZ269" s="19">
        <f>VLOOKUP($A:$A,'[3]данные ру ТС'!$A:$CZ,59,0)</f>
        <v>15</v>
      </c>
      <c r="BA269" s="19">
        <f>VLOOKUP($A:$A,'[3]данные ру ТС'!$A:$CZ,64,0)</f>
        <v>0</v>
      </c>
      <c r="BB269" s="19">
        <f>VLOOKUP($A:$A,'[3]данные ру ТС'!$A:$CZ,65,0)</f>
        <v>29</v>
      </c>
      <c r="BC269" s="19">
        <f>VLOOKUP($A:$A,'[3]данные ру ТС'!$A:$CZ,78,0)</f>
        <v>21</v>
      </c>
      <c r="BD269" s="19">
        <f>VLOOKUP($A:$A,'[3]данные ру ТС'!$A:$CZ,83,0)</f>
        <v>0</v>
      </c>
      <c r="BE269" s="19">
        <f>VLOOKUP($A:$A,'[3]данные ру ТС'!$A:$CZ,88,0)</f>
        <v>0</v>
      </c>
      <c r="BF269" s="19">
        <f>VLOOKUP($A:$A,'[3]данные ру ТС'!$A:$CZ,89,0)</f>
        <v>21</v>
      </c>
      <c r="BG269" s="19">
        <f>VLOOKUP($A:$A,'[3]данные ру ТС'!$A:$FD,126,0)</f>
        <v>12</v>
      </c>
      <c r="BH269" s="19">
        <f>VLOOKUP($A:$A,'[3]данные ру ТС'!$A:$FD,127,0)</f>
        <v>0</v>
      </c>
      <c r="BI269" s="19">
        <f>VLOOKUP($A:$A,'[3]данные ру ТС'!$A:$FD,128,0)</f>
        <v>0</v>
      </c>
      <c r="BJ269" s="19">
        <f>VLOOKUP($A:$A,'[3]данные ру ТС'!$A:$FD,129,0)</f>
        <v>12</v>
      </c>
      <c r="BK269" s="19">
        <f>VLOOKUP($A:$A,'[3]данные ру ТС'!$A:$FD,142,0)</f>
        <v>13</v>
      </c>
      <c r="BL269" s="19">
        <f>VLOOKUP($A:$A,'[3]данные ру ТС'!$A:$FD,155,0)</f>
        <v>0</v>
      </c>
      <c r="BM269" s="19">
        <f>VLOOKUP($A:$A,'[3]данные ру ТС'!$A:$FW,168,0)</f>
        <v>0</v>
      </c>
      <c r="BN269" s="19">
        <f>Таблица2[[#This Row],[ЛТС 2022 (факт)]]+Таблица2[[#This Row],[ПТС 2022 (факт)]]+Таблица2[[#This Row],[ГТС 2022 (факт)]]</f>
        <v>13</v>
      </c>
      <c r="BO269" s="20">
        <f>VLOOKUP($A:$A,'[3]данные ру ФЛ'!$A:$DL,27,0)</f>
        <v>747</v>
      </c>
      <c r="BP269" s="20">
        <f>VLOOKUP($A:$A,'[3]данные ру ФЛ'!$A:$DL,40,0)</f>
        <v>1611</v>
      </c>
      <c r="BQ269" s="20">
        <f>VLOOKUP($A:$A,'[3]данные ру ФЛ'!$A:$DL,53,0)</f>
        <v>3187</v>
      </c>
      <c r="BR269" s="20">
        <f>VLOOKUP($A:$A,'[3]данные ру ФЛ'!$A:$DL,74,0)</f>
        <v>364</v>
      </c>
      <c r="BS269" s="20">
        <f>VLOOKUP($A:$A,'[3]данные ру ФЛ'!$A:$DL,95,0)</f>
        <v>198</v>
      </c>
      <c r="BT269" s="20">
        <f>VLOOKUP($A:$A,'[3]данные ру ФЛ'!$A:$DL,116,0)</f>
        <v>216</v>
      </c>
      <c r="BU269" s="21">
        <f>VLOOKUP($A:$A,'[3]данные ру Грузы'!$A:$CR,31,0)</f>
        <v>98490</v>
      </c>
      <c r="BV269" s="21">
        <f>VLOOKUP($A:$A,'[3]данные ру Грузы'!$A:$CR,44,0)</f>
        <v>87272</v>
      </c>
      <c r="BW269" s="21">
        <f>VLOOKUP($A:$A,'[3]данные ру Грузы'!$A:$CR,57,0)</f>
        <v>107817</v>
      </c>
      <c r="BX269" s="21">
        <f>VLOOKUP($A:$A,'[3]данные ру Грузы'!$A:$CR,70,0)</f>
        <v>109081.95</v>
      </c>
      <c r="BY269" s="21">
        <f>VLOOKUP($A:$A,'[3]данные ру Грузы'!$A:$CR,83,0)</f>
        <v>86339.04</v>
      </c>
      <c r="BZ269" s="21">
        <f>VLOOKUP($A:$A,'[3]данные ру Грузы'!$A:$CR,96,0)</f>
        <v>99950.66</v>
      </c>
      <c r="CA269" s="22" t="str">
        <f>VLOOKUP(A:A,[2]Данные_УА!$A:$BO,60,0)</f>
        <v>да</v>
      </c>
      <c r="CB269" s="23" t="str">
        <f>VLOOKUP(A:A,[2]Данные_УА!$A:$BO,61,0)</f>
        <v>да</v>
      </c>
      <c r="CC269" s="23" t="str">
        <f>VLOOKUP(A:A,[2]Данные_УА!$A:$BO,62,0)</f>
        <v>да</v>
      </c>
      <c r="CD269" s="23" t="str">
        <f>VLOOKUP(A:A,[2]Данные_УА!$A:$BO,63,0)</f>
        <v>да</v>
      </c>
      <c r="CE269" s="23" t="str">
        <f>VLOOKUP(A:A,[2]Данные_УА!$A:$BO,64,0)</f>
        <v>да</v>
      </c>
      <c r="CF269" s="23" t="str">
        <f>VLOOKUP(A:A,[2]Данные_УА!$A:$BO,65,0)</f>
        <v>нет</v>
      </c>
    </row>
    <row r="270" spans="1:84" s="12" customFormat="1" ht="11.25" x14ac:dyDescent="0.2">
      <c r="A270" s="12" t="s">
        <v>56</v>
      </c>
      <c r="B270" s="12" t="str">
        <f>VLOOKUP(A:A,[1]Перечень_ПП!$A:$X,3,0)</f>
        <v>Владивостокский</v>
      </c>
      <c r="C270" s="13" t="str">
        <f>VLOOKUP(A:A,[1]Перечень_ПП!$A:$X,4,0)</f>
        <v>ВПП</v>
      </c>
      <c r="D270" s="13" t="str">
        <f>VLOOKUP(A:A,[1]Перечень_ПП!$A:$X,5,0)</f>
        <v>ВПП</v>
      </c>
      <c r="E270" s="12" t="str">
        <f>VLOOKUP(A:A,[1]Перечень_ПП!$A:$X,6,0)</f>
        <v>Провидения Бухта</v>
      </c>
      <c r="F270" s="12" t="str">
        <f>VLOOKUP(A:A,[1]Перечень_ПП!$A:$X,23,0)</f>
        <v>установлен</v>
      </c>
      <c r="G270" s="13" t="str">
        <f>VLOOKUP(A:A,[1]Перечень_ПП!$A:$X,21,0)</f>
        <v>да</v>
      </c>
      <c r="H270" s="13" t="s">
        <v>524</v>
      </c>
      <c r="I270" s="14" t="str">
        <f>VLOOKUP(A:A,[1]Перечень_ПП!$A:$X,22,0)</f>
        <v>функционирует</v>
      </c>
      <c r="J270" s="15" t="str">
        <f>VLOOKUP(A:A,[2]Данные_УА!$A:$BF,24,0)</f>
        <v>рабочие дни: понедельник - пятница, в летний период с 10:00 до 17:00, в зимний период с 9:00 до 16:00 (в выходные дни и вне регламента работы ПП по предваритеьному уведомлению (заявке) и согласованию с ГКО). Выходные дни: суббота, воскресенье (по форс-мажорным обстоятельствам - круглосуточно)</v>
      </c>
      <c r="K270" s="13" t="str">
        <f>VLOOKUP(A:A,[1]Перечень_ПП!$A:$X,7,0)</f>
        <v>воздушный</v>
      </c>
      <c r="L270" s="13" t="str">
        <f>VLOOKUP(A:A,[1]Перечень_ПП!$A:$X,8,0)</f>
        <v>не определен</v>
      </c>
      <c r="M270" s="13" t="str">
        <f>VLOOKUP(A:A,[1]Перечень_ПП!$A:$X,9,0)</f>
        <v>грузо-пассажирский</v>
      </c>
      <c r="N270" s="13" t="str">
        <f>VLOOKUP(A:A,[1]Перечень_ПП!$A:$X,10,0)</f>
        <v>работающий на нерегулярной основе</v>
      </c>
      <c r="O270" s="13" t="str">
        <f>VLOOKUP(A:A,[1]Перечень_ПП!$A:$X,11,0)</f>
        <v>многосторонний</v>
      </c>
      <c r="P270" s="13" t="str">
        <f>VLOOKUP(A:A,[1]Перечень_ПП!$A:$X,12,0)</f>
        <v>не определен</v>
      </c>
      <c r="Q270" s="13" t="str">
        <f>VLOOKUP(A:A,[1]Перечень_ПП!$A:$X,13,0)</f>
        <v>нет</v>
      </c>
      <c r="R270" s="13" t="str">
        <f>VLOOKUP(A:A,[1]Перечень_ПП!$A:$X,14,0)</f>
        <v>нет</v>
      </c>
      <c r="S270" s="13" t="str">
        <f>VLOOKUP(A:A,[1]Перечень_ПП!$A:$X,15,0)</f>
        <v>нет</v>
      </c>
      <c r="T270" s="13" t="str">
        <f>VLOOKUP(A:A,[1]Перечень_ПП!$A:$X,16,0)</f>
        <v>не применимо</v>
      </c>
      <c r="U270" s="12" t="str">
        <f>VLOOKUP(A:A,[1]Перечень_ПП!$A:$X,17,0)</f>
        <v>не применимо</v>
      </c>
      <c r="V270" s="13" t="str">
        <f>VLOOKUP(A:A,[1]Перечень_ПП!$A:$X,18,0)</f>
        <v>ДФО</v>
      </c>
      <c r="W270" s="12" t="str">
        <f>VLOOKUP(A:A,[1]Перечень_ПП!$A:$X,19,0)</f>
        <v>Чукотский автономный округ</v>
      </c>
      <c r="X270" s="14" t="str">
        <f>VLOOKUP(A:A,[1]Перечень_ПП!$A:$X,20,0)</f>
        <v>Чукотский автономный округ, Провиденский район, село Урелики, улица Снежная, д. 1</v>
      </c>
      <c r="Y270" s="14">
        <f>VLOOKUP(A:A,[2]ДОРОГИ!$A:$BX,24,0)</f>
        <v>0</v>
      </c>
      <c r="Z270" s="14">
        <f>VLOOKUP(A:A,[2]ДОРОГИ!$A:$BX,25,0)</f>
        <v>0</v>
      </c>
      <c r="AA270" s="16" t="str">
        <f>VLOOKUP($A:$A,'[3]данные ру Грузы'!$A:$CC,10,0)</f>
        <v>Группа С</v>
      </c>
      <c r="AB270" s="16">
        <f>VLOOKUP($A:$A,'[3]данные ру Грузы'!$A:$CC,11,0)</f>
        <v>273</v>
      </c>
      <c r="AC270" s="16" t="str">
        <f>VLOOKUP($A:$A,'[3]данные ру Грузы'!$A:$CC,13,0)</f>
        <v>Не является признаком отнесения к МТК</v>
      </c>
      <c r="AD270" s="16" t="str">
        <f>VLOOKUP($A:$A,'[3]данные ру Грузы'!$A:$CC,12,0)</f>
        <v>Не является признаком отнесения к МТК</v>
      </c>
      <c r="AE270" s="16">
        <f>VLOOKUP(A:A,[2]Данные_УА!$A:$BF,37,0)</f>
        <v>0</v>
      </c>
      <c r="AF270" s="16">
        <f>VLOOKUP(A:A,[2]Данные_УА!$A:$BF,41,0)</f>
        <v>3</v>
      </c>
      <c r="AG270" s="16">
        <f>VLOOKUP(A:A,[2]Данные_УА!$A:$BF,45,0)</f>
        <v>0</v>
      </c>
      <c r="AH270" s="16">
        <f>VLOOKUP(A:A,[2]Данные_УА!$A:$BF,49,0)</f>
        <v>3</v>
      </c>
      <c r="AI270" s="16">
        <f>VLOOKUP(A:A,[2]Данные_УА!$A:$BF,53,0)</f>
        <v>140</v>
      </c>
      <c r="AJ270" s="16">
        <f>VLOOKUP(A:A,[2]Данные_УА!$A:$BF,57,0)</f>
        <v>2</v>
      </c>
      <c r="AK270" s="17">
        <f>VLOOKUP(A:A,[2]Данные_УА!$A:$BF,38,0)</f>
        <v>0</v>
      </c>
      <c r="AL270" s="17">
        <f>VLOOKUP(A:A,[2]Данные_УА!$A:$BF,42,0)</f>
        <v>0</v>
      </c>
      <c r="AM270" s="17">
        <f>VLOOKUP(A:A,[2]Данные_УА!$A:$BF,46,0)</f>
        <v>0</v>
      </c>
      <c r="AN270" s="17">
        <f>VLOOKUP(A:A,[2]Данные_УА!$A:$BF,50,0)</f>
        <v>0</v>
      </c>
      <c r="AO270" s="17">
        <f>VLOOKUP(A:A,[2]Данные_УА!$A:$BF,54,0)</f>
        <v>0</v>
      </c>
      <c r="AP270" s="18">
        <f>VLOOKUP(A:A,[2]Данные_УА!$A:$BF,58,0)</f>
        <v>0</v>
      </c>
      <c r="AQ270" s="19">
        <f>VLOOKUP($A:$A,'[3]данные ру ТС'!$A:$CZ,22,0)</f>
        <v>0</v>
      </c>
      <c r="AR270" s="19">
        <f>VLOOKUP($A:$A,'[3]данные ру ТС'!$A:$CZ,27,0)</f>
        <v>15</v>
      </c>
      <c r="AS270" s="19">
        <f>VLOOKUP($A:$A,'[3]данные ру ТС'!$A:$CZ,32,0)</f>
        <v>0</v>
      </c>
      <c r="AT270" s="19">
        <f>VLOOKUP($A:$A,'[3]данные ру ТС'!$A:$CZ,33,0)</f>
        <v>15</v>
      </c>
      <c r="AU270" s="19">
        <f>VLOOKUP($A:$A,'[3]данные ру ТС'!$A:$CZ,38,0)</f>
        <v>0</v>
      </c>
      <c r="AV270" s="19">
        <f>VLOOKUP($A:$A,'[3]данные ру ТС'!$A:$CZ,43,0)</f>
        <v>7</v>
      </c>
      <c r="AW270" s="19">
        <f>VLOOKUP($A:$A,'[3]данные ру ТС'!$A:$CZ,48,0)</f>
        <v>0</v>
      </c>
      <c r="AX270" s="19">
        <f>VLOOKUP($A:$A,'[3]данные ру ТС'!$A:$CZ,49,0)</f>
        <v>7</v>
      </c>
      <c r="AY270" s="19">
        <f>VLOOKUP($A:$A,'[3]данные ру ТС'!$A:$CZ,54,0)</f>
        <v>2</v>
      </c>
      <c r="AZ270" s="19">
        <f>VLOOKUP($A:$A,'[3]данные ру ТС'!$A:$CZ,59,0)</f>
        <v>10</v>
      </c>
      <c r="BA270" s="19">
        <f>VLOOKUP($A:$A,'[3]данные ру ТС'!$A:$CZ,64,0)</f>
        <v>0</v>
      </c>
      <c r="BB270" s="19">
        <f>VLOOKUP($A:$A,'[3]данные ру ТС'!$A:$CZ,65,0)</f>
        <v>12</v>
      </c>
      <c r="BC270" s="19">
        <f>VLOOKUP($A:$A,'[3]данные ру ТС'!$A:$CZ,78,0)</f>
        <v>0</v>
      </c>
      <c r="BD270" s="19">
        <f>VLOOKUP($A:$A,'[3]данные ру ТС'!$A:$CZ,83,0)</f>
        <v>0</v>
      </c>
      <c r="BE270" s="19">
        <f>VLOOKUP($A:$A,'[3]данные ру ТС'!$A:$CZ,88,0)</f>
        <v>0</v>
      </c>
      <c r="BF270" s="19">
        <f>VLOOKUP($A:$A,'[3]данные ру ТС'!$A:$CZ,89,0)</f>
        <v>0</v>
      </c>
      <c r="BG270" s="19">
        <f>VLOOKUP($A:$A,'[3]данные ру ТС'!$A:$FD,126,0)</f>
        <v>0</v>
      </c>
      <c r="BH270" s="19">
        <f>VLOOKUP($A:$A,'[3]данные ру ТС'!$A:$FD,127,0)</f>
        <v>0</v>
      </c>
      <c r="BI270" s="19">
        <f>VLOOKUP($A:$A,'[3]данные ру ТС'!$A:$FD,128,0)</f>
        <v>0</v>
      </c>
      <c r="BJ270" s="19">
        <f>VLOOKUP($A:$A,'[3]данные ру ТС'!$A:$FD,129,0)</f>
        <v>0</v>
      </c>
      <c r="BK270" s="19">
        <f>VLOOKUP($A:$A,'[3]данные ру ТС'!$A:$FD,142,0)</f>
        <v>0</v>
      </c>
      <c r="BL270" s="19">
        <f>VLOOKUP($A:$A,'[3]данные ру ТС'!$A:$FD,155,0)</f>
        <v>0</v>
      </c>
      <c r="BM270" s="19">
        <f>VLOOKUP($A:$A,'[3]данные ру ТС'!$A:$FW,168,0)</f>
        <v>0</v>
      </c>
      <c r="BN270" s="19">
        <f>Таблица2[[#This Row],[ЛТС 2022 (факт)]]+Таблица2[[#This Row],[ПТС 2022 (факт)]]+Таблица2[[#This Row],[ГТС 2022 (факт)]]</f>
        <v>0</v>
      </c>
      <c r="BO270" s="20">
        <f>VLOOKUP($A:$A,'[3]данные ру ФЛ'!$A:$DL,27,0)</f>
        <v>56</v>
      </c>
      <c r="BP270" s="20">
        <f>VLOOKUP($A:$A,'[3]данные ру ФЛ'!$A:$DL,40,0)</f>
        <v>17</v>
      </c>
      <c r="BQ270" s="20">
        <f>VLOOKUP($A:$A,'[3]данные ру ФЛ'!$A:$DL,53,0)</f>
        <v>40</v>
      </c>
      <c r="BR270" s="20">
        <f>VLOOKUP($A:$A,'[3]данные ру ФЛ'!$A:$DL,74,0)</f>
        <v>0</v>
      </c>
      <c r="BS270" s="20">
        <f>VLOOKUP($A:$A,'[3]данные ру ФЛ'!$A:$DL,95,0)</f>
        <v>0</v>
      </c>
      <c r="BT270" s="20">
        <f>VLOOKUP($A:$A,'[3]данные ру ФЛ'!$A:$DL,116,0)</f>
        <v>0</v>
      </c>
      <c r="BU270" s="21">
        <f>VLOOKUP($A:$A,'[3]данные ру Грузы'!$A:$CR,31,0)</f>
        <v>0</v>
      </c>
      <c r="BV270" s="21">
        <f>VLOOKUP($A:$A,'[3]данные ру Грузы'!$A:$CR,44,0)</f>
        <v>0</v>
      </c>
      <c r="BW270" s="21">
        <f>VLOOKUP($A:$A,'[3]данные ру Грузы'!$A:$CR,57,0)</f>
        <v>0</v>
      </c>
      <c r="BX270" s="21">
        <f>VLOOKUP($A:$A,'[3]данные ру Грузы'!$A:$CR,70,0)</f>
        <v>0</v>
      </c>
      <c r="BY270" s="21">
        <f>VLOOKUP($A:$A,'[3]данные ру Грузы'!$A:$CR,83,0)</f>
        <v>0</v>
      </c>
      <c r="BZ270" s="21">
        <f>VLOOKUP($A:$A,'[3]данные ру Грузы'!$A:$CR,96,0)</f>
        <v>0</v>
      </c>
      <c r="CA270" s="22" t="str">
        <f>VLOOKUP(A:A,[2]Данные_УА!$A:$BO,60,0)</f>
        <v>да</v>
      </c>
      <c r="CB270" s="23" t="str">
        <f>VLOOKUP(A:A,[2]Данные_УА!$A:$BO,61,0)</f>
        <v>да</v>
      </c>
      <c r="CC270" s="23" t="str">
        <f>VLOOKUP(A:A,[2]Данные_УА!$A:$BO,62,0)</f>
        <v>да</v>
      </c>
      <c r="CD270" s="23" t="str">
        <f>VLOOKUP(A:A,[2]Данные_УА!$A:$BO,63,0)</f>
        <v>да</v>
      </c>
      <c r="CE270" s="23" t="str">
        <f>VLOOKUP(A:A,[2]Данные_УА!$A:$BO,64,0)</f>
        <v>да</v>
      </c>
      <c r="CF270" s="23" t="str">
        <f>VLOOKUP(A:A,[2]Данные_УА!$A:$BO,65,0)</f>
        <v>нет</v>
      </c>
    </row>
    <row r="271" spans="1:84" s="12" customFormat="1" ht="11.25" x14ac:dyDescent="0.2">
      <c r="A271" s="12" t="s">
        <v>201</v>
      </c>
      <c r="B271" s="12" t="str">
        <f>VLOOKUP(A:A,[1]Перечень_ПП!$A:$X,3,0)</f>
        <v>Псковский</v>
      </c>
      <c r="C271" s="13" t="str">
        <f>VLOOKUP(A:A,[1]Перечень_ПП!$A:$X,4,0)</f>
        <v>РПП</v>
      </c>
      <c r="D271" s="13" t="str">
        <f>VLOOKUP(A:A,[1]Перечень_ПП!$A:$X,5,0)</f>
        <v>РПП</v>
      </c>
      <c r="E271" s="12" t="str">
        <f>VLOOKUP(A:A,[1]Перечень_ПП!$A:$X,6,0)</f>
        <v>Псков</v>
      </c>
      <c r="F271" s="12" t="str">
        <f>VLOOKUP(A:A,[1]Перечень_ПП!$A:$X,23,0)</f>
        <v>установлен</v>
      </c>
      <c r="G271" s="13" t="str">
        <f>VLOOKUP(A:A,[1]Перечень_ПП!$A:$X,21,0)</f>
        <v>нет</v>
      </c>
      <c r="H271" s="13" t="s">
        <v>524</v>
      </c>
      <c r="I271" s="14" t="str">
        <f>VLOOKUP(A:A,[1]Перечень_ПП!$A:$X,22,0)</f>
        <v>Пункт пропуска не обустроен, так как решение о целесообразности функционирования не принято, в том числе сопредельным государством</v>
      </c>
      <c r="J271" s="15" t="str">
        <f>VLOOKUP(A:A,[2]Данные_УА!$A:$BF,24,0)</f>
        <v>не определен</v>
      </c>
      <c r="K271" s="13" t="str">
        <f>VLOOKUP(A:A,[1]Перечень_ПП!$A:$X,7,0)</f>
        <v>речной</v>
      </c>
      <c r="L271" s="13" t="str">
        <f>VLOOKUP(A:A,[1]Перечень_ПП!$A:$X,8,0)</f>
        <v>не определен</v>
      </c>
      <c r="M271" s="13" t="str">
        <f>VLOOKUP(A:A,[1]Перечень_ПП!$A:$X,9,0)</f>
        <v>грузо-пассажирский</v>
      </c>
      <c r="N271" s="13" t="str">
        <f>VLOOKUP(A:A,[1]Перечень_ПП!$A:$X,10,0)</f>
        <v>сезонный</v>
      </c>
      <c r="O271" s="13" t="str">
        <f>VLOOKUP(A:A,[1]Перечень_ПП!$A:$X,11,0)</f>
        <v>многосторонний</v>
      </c>
      <c r="P271" s="13" t="str">
        <f>VLOOKUP(A:A,[1]Перечень_ПП!$A:$X,12,0)</f>
        <v>не определен</v>
      </c>
      <c r="Q271" s="13" t="str">
        <f>VLOOKUP(A:A,[1]Перечень_ПП!$A:$X,13,0)</f>
        <v>нет</v>
      </c>
      <c r="R271" s="13" t="str">
        <f>VLOOKUP(A:A,[1]Перечень_ПП!$A:$X,14,0)</f>
        <v>нет</v>
      </c>
      <c r="S271" s="13" t="str">
        <f>VLOOKUP(A:A,[1]Перечень_ПП!$A:$X,15,0)</f>
        <v>нет</v>
      </c>
      <c r="T271" s="13" t="str">
        <f>VLOOKUP(A:A,[1]Перечень_ПП!$A:$X,16,0)</f>
        <v>Эстонская Республика</v>
      </c>
      <c r="U271" s="12" t="str">
        <f>VLOOKUP(A:A,[1]Перечень_ПП!$A:$X,17,0)</f>
        <v>Праага</v>
      </c>
      <c r="V271" s="13" t="str">
        <f>VLOOKUP(A:A,[1]Перечень_ПП!$A:$X,18,0)</f>
        <v>СЗФО</v>
      </c>
      <c r="W271" s="12" t="str">
        <f>VLOOKUP(A:A,[1]Перечень_ПП!$A:$X,19,0)</f>
        <v>Псковская область</v>
      </c>
      <c r="X271" s="14" t="str">
        <f>VLOOKUP(A:A,[1]Перечень_ПП!$A:$X,20,0)</f>
        <v>не определен</v>
      </c>
      <c r="Y271" s="14">
        <f>VLOOKUP(A:A,[2]ДОРОГИ!$A:$BX,24,0)</f>
        <v>0</v>
      </c>
      <c r="Z271" s="14">
        <f>VLOOKUP(A:A,[2]ДОРОГИ!$A:$BX,25,0)</f>
        <v>0</v>
      </c>
      <c r="AA271" s="16" t="str">
        <f>VLOOKUP($A:$A,'[3]данные ру Грузы'!$A:$CC,10,0)</f>
        <v>не определена</v>
      </c>
      <c r="AB271" s="16">
        <f>VLOOKUP($A:$A,'[3]данные ру Грузы'!$A:$CC,11,0)</f>
        <v>385</v>
      </c>
      <c r="AC271" s="16" t="str">
        <f>VLOOKUP($A:$A,'[3]данные ру Грузы'!$A:$CC,13,0)</f>
        <v>Сухопутный</v>
      </c>
      <c r="AD271" s="16" t="str">
        <f>VLOOKUP($A:$A,'[3]данные ру Грузы'!$A:$CC,12,0)</f>
        <v>Западный</v>
      </c>
      <c r="AE271" s="16">
        <f>VLOOKUP(A:A,[2]Данные_УА!$A:$BF,37,0)</f>
        <v>0</v>
      </c>
      <c r="AF271" s="16">
        <f>VLOOKUP(A:A,[2]Данные_УА!$A:$BF,41,0)</f>
        <v>0</v>
      </c>
      <c r="AG271" s="16">
        <f>VLOOKUP(A:A,[2]Данные_УА!$A:$BF,45,0)</f>
        <v>0</v>
      </c>
      <c r="AH271" s="16">
        <f>VLOOKUP(A:A,[2]Данные_УА!$A:$BF,49,0)</f>
        <v>0</v>
      </c>
      <c r="AI271" s="16">
        <f>VLOOKUP(A:A,[2]Данные_УА!$A:$BF,53,0)</f>
        <v>0</v>
      </c>
      <c r="AJ271" s="16">
        <f>VLOOKUP(A:A,[2]Данные_УА!$A:$BF,57,0)</f>
        <v>0</v>
      </c>
      <c r="AK271" s="17">
        <f>VLOOKUP(A:A,[2]Данные_УА!$A:$BF,38,0)</f>
        <v>0</v>
      </c>
      <c r="AL271" s="17">
        <f>VLOOKUP(A:A,[2]Данные_УА!$A:$BF,42,0)</f>
        <v>0</v>
      </c>
      <c r="AM271" s="17">
        <f>VLOOKUP(A:A,[2]Данные_УА!$A:$BF,46,0)</f>
        <v>0</v>
      </c>
      <c r="AN271" s="17">
        <f>VLOOKUP(A:A,[2]Данные_УА!$A:$BF,50,0)</f>
        <v>0</v>
      </c>
      <c r="AO271" s="17">
        <f>VLOOKUP(A:A,[2]Данные_УА!$A:$BF,54,0)</f>
        <v>0</v>
      </c>
      <c r="AP271" s="18">
        <f>VLOOKUP(A:A,[2]Данные_УА!$A:$BF,58,0)</f>
        <v>0</v>
      </c>
      <c r="AQ271" s="19">
        <f>VLOOKUP($A:$A,'[3]данные ру ТС'!$A:$CZ,22,0)</f>
        <v>0</v>
      </c>
      <c r="AR271" s="19">
        <f>VLOOKUP($A:$A,'[3]данные ру ТС'!$A:$CZ,27,0)</f>
        <v>0</v>
      </c>
      <c r="AS271" s="19">
        <f>VLOOKUP($A:$A,'[3]данные ру ТС'!$A:$CZ,32,0)</f>
        <v>0</v>
      </c>
      <c r="AT271" s="19">
        <f>VLOOKUP($A:$A,'[3]данные ру ТС'!$A:$CZ,33,0)</f>
        <v>0</v>
      </c>
      <c r="AU271" s="19">
        <f>VLOOKUP($A:$A,'[3]данные ру ТС'!$A:$CZ,38,0)</f>
        <v>0</v>
      </c>
      <c r="AV271" s="19">
        <f>VLOOKUP($A:$A,'[3]данные ру ТС'!$A:$CZ,43,0)</f>
        <v>0</v>
      </c>
      <c r="AW271" s="19">
        <f>VLOOKUP($A:$A,'[3]данные ру ТС'!$A:$CZ,48,0)</f>
        <v>0</v>
      </c>
      <c r="AX271" s="19">
        <f>VLOOKUP($A:$A,'[3]данные ру ТС'!$A:$CZ,49,0)</f>
        <v>0</v>
      </c>
      <c r="AY271" s="19">
        <f>VLOOKUP($A:$A,'[3]данные ру ТС'!$A:$CZ,54,0)</f>
        <v>0</v>
      </c>
      <c r="AZ271" s="19">
        <f>VLOOKUP($A:$A,'[3]данные ру ТС'!$A:$CZ,59,0)</f>
        <v>0</v>
      </c>
      <c r="BA271" s="19">
        <f>VLOOKUP($A:$A,'[3]данные ру ТС'!$A:$CZ,64,0)</f>
        <v>0</v>
      </c>
      <c r="BB271" s="19">
        <f>VLOOKUP($A:$A,'[3]данные ру ТС'!$A:$CZ,65,0)</f>
        <v>0</v>
      </c>
      <c r="BC271" s="19">
        <f>VLOOKUP($A:$A,'[3]данные ру ТС'!$A:$CZ,78,0)</f>
        <v>0</v>
      </c>
      <c r="BD271" s="19">
        <f>VLOOKUP($A:$A,'[3]данные ру ТС'!$A:$CZ,83,0)</f>
        <v>0</v>
      </c>
      <c r="BE271" s="19">
        <f>VLOOKUP($A:$A,'[3]данные ру ТС'!$A:$CZ,88,0)</f>
        <v>0</v>
      </c>
      <c r="BF271" s="19">
        <f>VLOOKUP($A:$A,'[3]данные ру ТС'!$A:$CZ,89,0)</f>
        <v>0</v>
      </c>
      <c r="BG271" s="19">
        <f>VLOOKUP($A:$A,'[3]данные ру ТС'!$A:$FD,126,0)</f>
        <v>0</v>
      </c>
      <c r="BH271" s="19">
        <f>VLOOKUP($A:$A,'[3]данные ру ТС'!$A:$FD,127,0)</f>
        <v>0</v>
      </c>
      <c r="BI271" s="19">
        <f>VLOOKUP($A:$A,'[3]данные ру ТС'!$A:$FD,128,0)</f>
        <v>0</v>
      </c>
      <c r="BJ271" s="19">
        <f>VLOOKUP($A:$A,'[3]данные ру ТС'!$A:$FD,129,0)</f>
        <v>0</v>
      </c>
      <c r="BK271" s="19">
        <f>VLOOKUP($A:$A,'[3]данные ру ТС'!$A:$FD,142,0)</f>
        <v>0</v>
      </c>
      <c r="BL271" s="19">
        <f>VLOOKUP($A:$A,'[3]данные ру ТС'!$A:$FD,155,0)</f>
        <v>0</v>
      </c>
      <c r="BM271" s="19">
        <f>VLOOKUP($A:$A,'[3]данные ру ТС'!$A:$FW,168,0)</f>
        <v>0</v>
      </c>
      <c r="BN271" s="19">
        <f>Таблица2[[#This Row],[ЛТС 2022 (факт)]]+Таблица2[[#This Row],[ПТС 2022 (факт)]]+Таблица2[[#This Row],[ГТС 2022 (факт)]]</f>
        <v>0</v>
      </c>
      <c r="BO271" s="20">
        <f>VLOOKUP($A:$A,'[3]данные ру ФЛ'!$A:$DL,27,0)</f>
        <v>0</v>
      </c>
      <c r="BP271" s="20">
        <f>VLOOKUP($A:$A,'[3]данные ру ФЛ'!$A:$DL,40,0)</f>
        <v>0</v>
      </c>
      <c r="BQ271" s="20">
        <f>VLOOKUP($A:$A,'[3]данные ру ФЛ'!$A:$DL,53,0)</f>
        <v>0</v>
      </c>
      <c r="BR271" s="20">
        <f>VLOOKUP($A:$A,'[3]данные ру ФЛ'!$A:$DL,74,0)</f>
        <v>0</v>
      </c>
      <c r="BS271" s="20">
        <f>VLOOKUP($A:$A,'[3]данные ру ФЛ'!$A:$DL,95,0)</f>
        <v>0</v>
      </c>
      <c r="BT271" s="20">
        <f>VLOOKUP($A:$A,'[3]данные ру ФЛ'!$A:$DL,116,0)</f>
        <v>0</v>
      </c>
      <c r="BU271" s="21">
        <f>VLOOKUP($A:$A,'[3]данные ру Грузы'!$A:$CR,31,0)</f>
        <v>0</v>
      </c>
      <c r="BV271" s="21">
        <f>VLOOKUP($A:$A,'[3]данные ру Грузы'!$A:$CR,44,0)</f>
        <v>0</v>
      </c>
      <c r="BW271" s="21">
        <f>VLOOKUP($A:$A,'[3]данные ру Грузы'!$A:$CR,57,0)</f>
        <v>0</v>
      </c>
      <c r="BX271" s="21">
        <f>VLOOKUP($A:$A,'[3]данные ру Грузы'!$A:$CR,70,0)</f>
        <v>0</v>
      </c>
      <c r="BY271" s="21">
        <f>VLOOKUP($A:$A,'[3]данные ру Грузы'!$A:$CR,83,0)</f>
        <v>0</v>
      </c>
      <c r="BZ271" s="21">
        <f>VLOOKUP($A:$A,'[3]данные ру Грузы'!$A:$CR,96,0)</f>
        <v>0</v>
      </c>
      <c r="CA271" s="22" t="str">
        <f>VLOOKUP(A:A,[2]Данные_УА!$A:$BO,60,0)</f>
        <v>нет</v>
      </c>
      <c r="CB271" s="23" t="str">
        <f>VLOOKUP(A:A,[2]Данные_УА!$A:$BO,61,0)</f>
        <v>нет</v>
      </c>
      <c r="CC271" s="23" t="str">
        <f>VLOOKUP(A:A,[2]Данные_УА!$A:$BO,62,0)</f>
        <v>нет</v>
      </c>
      <c r="CD271" s="23" t="str">
        <f>VLOOKUP(A:A,[2]Данные_УА!$A:$BO,63,0)</f>
        <v>нет</v>
      </c>
      <c r="CE271" s="23" t="str">
        <f>VLOOKUP(A:A,[2]Данные_УА!$A:$BO,64,0)</f>
        <v>нет</v>
      </c>
      <c r="CF271" s="23" t="str">
        <f>VLOOKUP(A:A,[2]Данные_УА!$A:$BO,65,0)</f>
        <v>нет</v>
      </c>
    </row>
    <row r="272" spans="1:84" s="12" customFormat="1" ht="11.25" x14ac:dyDescent="0.2">
      <c r="A272" s="12" t="s">
        <v>200</v>
      </c>
      <c r="B272" s="12" t="str">
        <f>VLOOKUP(A:A,[1]Перечень_ПП!$A:$X,3,0)</f>
        <v>Псковский</v>
      </c>
      <c r="C272" s="13" t="str">
        <f>VLOOKUP(A:A,[1]Перечень_ПП!$A:$X,4,0)</f>
        <v>ВПП</v>
      </c>
      <c r="D272" s="13" t="str">
        <f>VLOOKUP(A:A,[1]Перечень_ПП!$A:$X,5,0)</f>
        <v>ВПП</v>
      </c>
      <c r="E272" s="12" t="str">
        <f>VLOOKUP(A:A,[1]Перечень_ПП!$A:$X,6,0)</f>
        <v>Псков (Кресты)</v>
      </c>
      <c r="F272" s="12" t="str">
        <f>VLOOKUP(A:A,[1]Перечень_ПП!$A:$X,23,0)</f>
        <v>установлен</v>
      </c>
      <c r="G272" s="13" t="str">
        <f>VLOOKUP(A:A,[1]Перечень_ПП!$A:$X,21,0)</f>
        <v>да</v>
      </c>
      <c r="H272" s="13" t="s">
        <v>524</v>
      </c>
      <c r="I272" s="14" t="str">
        <f>VLOOKUP(A:A,[1]Перечень_ПП!$A:$X,22,0)</f>
        <v>функционирует</v>
      </c>
      <c r="J272" s="15" t="str">
        <f>VLOOKUP(A:A,[2]Данные_УА!$A:$BF,24,0)</f>
        <v>по графику, при необходимости – круглосуточно</v>
      </c>
      <c r="K272" s="13" t="str">
        <f>VLOOKUP(A:A,[1]Перечень_ПП!$A:$X,7,0)</f>
        <v>воздушный</v>
      </c>
      <c r="L272" s="13" t="str">
        <f>VLOOKUP(A:A,[1]Перечень_ПП!$A:$X,8,0)</f>
        <v>не определен</v>
      </c>
      <c r="M272" s="13" t="str">
        <f>VLOOKUP(A:A,[1]Перечень_ПП!$A:$X,9,0)</f>
        <v>грузо-пассажирский</v>
      </c>
      <c r="N272" s="13" t="str">
        <f>VLOOKUP(A:A,[1]Перечень_ПП!$A:$X,10,0)</f>
        <v>работающий на нерегулярной основе</v>
      </c>
      <c r="O272" s="13" t="str">
        <f>VLOOKUP(A:A,[1]Перечень_ПП!$A:$X,11,0)</f>
        <v>многосторонний</v>
      </c>
      <c r="P272" s="13" t="str">
        <f>VLOOKUP(A:A,[1]Перечень_ПП!$A:$X,12,0)</f>
        <v>не определен</v>
      </c>
      <c r="Q272" s="13" t="str">
        <f>VLOOKUP(A:A,[1]Перечень_ПП!$A:$X,13,0)</f>
        <v>нет</v>
      </c>
      <c r="R272" s="13" t="str">
        <f>VLOOKUP(A:A,[1]Перечень_ПП!$A:$X,14,0)</f>
        <v>нет</v>
      </c>
      <c r="S272" s="13" t="str">
        <f>VLOOKUP(A:A,[1]Перечень_ПП!$A:$X,15,0)</f>
        <v>нет</v>
      </c>
      <c r="T272" s="13" t="str">
        <f>VLOOKUP(A:A,[1]Перечень_ПП!$A:$X,16,0)</f>
        <v>не применимо</v>
      </c>
      <c r="U272" s="12" t="str">
        <f>VLOOKUP(A:A,[1]Перечень_ПП!$A:$X,17,0)</f>
        <v>не применимо</v>
      </c>
      <c r="V272" s="13" t="str">
        <f>VLOOKUP(A:A,[1]Перечень_ПП!$A:$X,18,0)</f>
        <v>СЗФО</v>
      </c>
      <c r="W272" s="12" t="str">
        <f>VLOOKUP(A:A,[1]Перечень_ПП!$A:$X,19,0)</f>
        <v>Псковская область</v>
      </c>
      <c r="X272" s="14" t="str">
        <f>VLOOKUP(A:A,[1]Перечень_ПП!$A:$X,20,0)</f>
        <v>Псковская область, г. Псков, ул. Германа, д. 34</v>
      </c>
      <c r="Y272" s="14">
        <f>VLOOKUP(A:A,[2]ДОРОГИ!$A:$BX,24,0)</f>
        <v>0</v>
      </c>
      <c r="Z272" s="14">
        <f>VLOOKUP(A:A,[2]ДОРОГИ!$A:$BX,25,0)</f>
        <v>0</v>
      </c>
      <c r="AA272" s="16" t="str">
        <f>VLOOKUP($A:$A,'[3]данные ру Грузы'!$A:$CC,10,0)</f>
        <v>Группа С</v>
      </c>
      <c r="AB272" s="16">
        <f>VLOOKUP($A:$A,'[3]данные ру Грузы'!$A:$CC,11,0)</f>
        <v>287</v>
      </c>
      <c r="AC272" s="16" t="str">
        <f>VLOOKUP($A:$A,'[3]данные ру Грузы'!$A:$CC,13,0)</f>
        <v>Не является признаком отнесения к МТК</v>
      </c>
      <c r="AD272" s="16" t="str">
        <f>VLOOKUP($A:$A,'[3]данные ру Грузы'!$A:$CC,12,0)</f>
        <v>Не является признаком отнесения к МТК</v>
      </c>
      <c r="AE272" s="16">
        <f>VLOOKUP(A:A,[2]Данные_УА!$A:$BF,37,0)</f>
        <v>25</v>
      </c>
      <c r="AF272" s="16">
        <f>VLOOKUP(A:A,[2]Данные_УА!$A:$BF,41,0)</f>
        <v>0</v>
      </c>
      <c r="AG272" s="16">
        <f>VLOOKUP(A:A,[2]Данные_УА!$A:$BF,45,0)</f>
        <v>0</v>
      </c>
      <c r="AH272" s="16">
        <f>VLOOKUP(A:A,[2]Данные_УА!$A:$BF,49,0)</f>
        <v>25</v>
      </c>
      <c r="AI272" s="16">
        <f>VLOOKUP(A:A,[2]Данные_УА!$A:$BF,53,0)</f>
        <v>1200</v>
      </c>
      <c r="AJ272" s="16">
        <f>VLOOKUP(A:A,[2]Данные_УА!$A:$BF,57,0)</f>
        <v>100</v>
      </c>
      <c r="AK272" s="17">
        <f>VLOOKUP(A:A,[2]Данные_УА!$A:$BF,38,0)</f>
        <v>0</v>
      </c>
      <c r="AL272" s="17">
        <f>VLOOKUP(A:A,[2]Данные_УА!$A:$BF,42,0)</f>
        <v>0</v>
      </c>
      <c r="AM272" s="17">
        <f>VLOOKUP(A:A,[2]Данные_УА!$A:$BF,46,0)</f>
        <v>0</v>
      </c>
      <c r="AN272" s="17">
        <f>VLOOKUP(A:A,[2]Данные_УА!$A:$BF,50,0)</f>
        <v>0</v>
      </c>
      <c r="AO272" s="17">
        <f>VLOOKUP(A:A,[2]Данные_УА!$A:$BF,54,0)</f>
        <v>0</v>
      </c>
      <c r="AP272" s="18">
        <f>VLOOKUP(A:A,[2]Данные_УА!$A:$BF,58,0)</f>
        <v>0</v>
      </c>
      <c r="AQ272" s="19">
        <f>VLOOKUP($A:$A,'[3]данные ру ТС'!$A:$CZ,22,0)</f>
        <v>12</v>
      </c>
      <c r="AR272" s="19">
        <f>VLOOKUP($A:$A,'[3]данные ру ТС'!$A:$CZ,27,0)</f>
        <v>40</v>
      </c>
      <c r="AS272" s="19">
        <f>VLOOKUP($A:$A,'[3]данные ру ТС'!$A:$CZ,32,0)</f>
        <v>0</v>
      </c>
      <c r="AT272" s="19">
        <f>VLOOKUP($A:$A,'[3]данные ру ТС'!$A:$CZ,33,0)</f>
        <v>52</v>
      </c>
      <c r="AU272" s="19">
        <f>VLOOKUP($A:$A,'[3]данные ру ТС'!$A:$CZ,38,0)</f>
        <v>6</v>
      </c>
      <c r="AV272" s="19">
        <f>VLOOKUP($A:$A,'[3]данные ру ТС'!$A:$CZ,43,0)</f>
        <v>92</v>
      </c>
      <c r="AW272" s="19">
        <f>VLOOKUP($A:$A,'[3]данные ру ТС'!$A:$CZ,48,0)</f>
        <v>0</v>
      </c>
      <c r="AX272" s="19">
        <f>VLOOKUP($A:$A,'[3]данные ру ТС'!$A:$CZ,49,0)</f>
        <v>98</v>
      </c>
      <c r="AY272" s="19">
        <f>VLOOKUP($A:$A,'[3]данные ру ТС'!$A:$CZ,54,0)</f>
        <v>0</v>
      </c>
      <c r="AZ272" s="19">
        <f>VLOOKUP($A:$A,'[3]данные ру ТС'!$A:$CZ,59,0)</f>
        <v>159</v>
      </c>
      <c r="BA272" s="19">
        <f>VLOOKUP($A:$A,'[3]данные ру ТС'!$A:$CZ,64,0)</f>
        <v>0</v>
      </c>
      <c r="BB272" s="19">
        <f>VLOOKUP($A:$A,'[3]данные ру ТС'!$A:$CZ,65,0)</f>
        <v>159</v>
      </c>
      <c r="BC272" s="19">
        <f>VLOOKUP($A:$A,'[3]данные ру ТС'!$A:$CZ,78,0)</f>
        <v>0</v>
      </c>
      <c r="BD272" s="19">
        <f>VLOOKUP($A:$A,'[3]данные ру ТС'!$A:$CZ,83,0)</f>
        <v>73</v>
      </c>
      <c r="BE272" s="19">
        <f>VLOOKUP($A:$A,'[3]данные ру ТС'!$A:$CZ,88,0)</f>
        <v>0</v>
      </c>
      <c r="BF272" s="19">
        <f>VLOOKUP($A:$A,'[3]данные ру ТС'!$A:$CZ,89,0)</f>
        <v>73</v>
      </c>
      <c r="BG272" s="19">
        <f>VLOOKUP($A:$A,'[3]данные ру ТС'!$A:$FD,126,0)</f>
        <v>21</v>
      </c>
      <c r="BH272" s="19">
        <f>VLOOKUP($A:$A,'[3]данные ру ТС'!$A:$FD,127,0)</f>
        <v>169</v>
      </c>
      <c r="BI272" s="19">
        <f>VLOOKUP($A:$A,'[3]данные ру ТС'!$A:$FD,128,0)</f>
        <v>0</v>
      </c>
      <c r="BJ272" s="19">
        <f>VLOOKUP($A:$A,'[3]данные ру ТС'!$A:$FD,129,0)</f>
        <v>190</v>
      </c>
      <c r="BK272" s="19">
        <f>VLOOKUP($A:$A,'[3]данные ру ТС'!$A:$FD,142,0)</f>
        <v>0</v>
      </c>
      <c r="BL272" s="19">
        <f>VLOOKUP($A:$A,'[3]данные ру ТС'!$A:$FD,155,0)</f>
        <v>20</v>
      </c>
      <c r="BM272" s="19">
        <f>VLOOKUP($A:$A,'[3]данные ру ТС'!$A:$FW,168,0)</f>
        <v>0</v>
      </c>
      <c r="BN272" s="19">
        <f>Таблица2[[#This Row],[ЛТС 2022 (факт)]]+Таблица2[[#This Row],[ПТС 2022 (факт)]]+Таблица2[[#This Row],[ГТС 2022 (факт)]]</f>
        <v>20</v>
      </c>
      <c r="BO272" s="20">
        <f>VLOOKUP($A:$A,'[3]данные ру ФЛ'!$A:$DL,27,0)</f>
        <v>178</v>
      </c>
      <c r="BP272" s="20">
        <f>VLOOKUP($A:$A,'[3]данные ру ФЛ'!$A:$DL,40,0)</f>
        <v>276</v>
      </c>
      <c r="BQ272" s="20">
        <f>VLOOKUP($A:$A,'[3]данные ру ФЛ'!$A:$DL,53,0)</f>
        <v>375</v>
      </c>
      <c r="BR272" s="20">
        <f>VLOOKUP($A:$A,'[3]данные ру ФЛ'!$A:$DL,74,0)</f>
        <v>187</v>
      </c>
      <c r="BS272" s="20">
        <f>VLOOKUP($A:$A,'[3]данные ру ФЛ'!$A:$DL,95,0)</f>
        <v>306</v>
      </c>
      <c r="BT272" s="20">
        <f>VLOOKUP($A:$A,'[3]данные ру ФЛ'!$A:$DL,116,0)</f>
        <v>32</v>
      </c>
      <c r="BU272" s="21">
        <f>VLOOKUP($A:$A,'[3]данные ру Грузы'!$A:$CR,31,0)</f>
        <v>20.668999999999997</v>
      </c>
      <c r="BV272" s="21">
        <f>VLOOKUP($A:$A,'[3]данные ру Грузы'!$A:$CR,44,0)</f>
        <v>31.147999999999996</v>
      </c>
      <c r="BW272" s="21">
        <f>VLOOKUP($A:$A,'[3]данные ру Грузы'!$A:$CR,57,0)</f>
        <v>12.69</v>
      </c>
      <c r="BX272" s="21">
        <f>VLOOKUP($A:$A,'[3]данные ру Грузы'!$A:$CR,70,0)</f>
        <v>31.367000000000001</v>
      </c>
      <c r="BY272" s="21">
        <f>VLOOKUP($A:$A,'[3]данные ру Грузы'!$A:$CR,83,0)</f>
        <v>43</v>
      </c>
      <c r="BZ272" s="21">
        <f>VLOOKUP($A:$A,'[3]данные ру Грузы'!$A:$CR,96,0)</f>
        <v>12.963999999999999</v>
      </c>
      <c r="CA272" s="22" t="str">
        <f>VLOOKUP(A:A,[2]Данные_УА!$A:$BO,60,0)</f>
        <v>да</v>
      </c>
      <c r="CB272" s="23" t="str">
        <f>VLOOKUP(A:A,[2]Данные_УА!$A:$BO,61,0)</f>
        <v>да</v>
      </c>
      <c r="CC272" s="23" t="str">
        <f>VLOOKUP(A:A,[2]Данные_УА!$A:$BO,62,0)</f>
        <v>да</v>
      </c>
      <c r="CD272" s="23" t="str">
        <f>VLOOKUP(A:A,[2]Данные_УА!$A:$BO,63,0)</f>
        <v>да</v>
      </c>
      <c r="CE272" s="23" t="str">
        <f>VLOOKUP(A:A,[2]Данные_УА!$A:$BO,64,0)</f>
        <v>да</v>
      </c>
      <c r="CF272" s="23" t="str">
        <f>VLOOKUP(A:A,[2]Данные_УА!$A:$BO,65,0)</f>
        <v>нет</v>
      </c>
    </row>
    <row r="273" spans="1:84" s="12" customFormat="1" ht="11.25" x14ac:dyDescent="0.2">
      <c r="A273" s="12" t="s">
        <v>197</v>
      </c>
      <c r="B273" s="12" t="str">
        <f>VLOOKUP(A:A,[1]Перечень_ПП!$A:$X,3,0)</f>
        <v>Псковский</v>
      </c>
      <c r="C273" s="13" t="str">
        <f>VLOOKUP(A:A,[1]Перечень_ПП!$A:$X,4,0)</f>
        <v>ЖДПП</v>
      </c>
      <c r="D273" s="13" t="str">
        <f>VLOOKUP(A:A,[1]Перечень_ПП!$A:$X,5,0)</f>
        <v>ЖДПП</v>
      </c>
      <c r="E273" s="12" t="str">
        <f>VLOOKUP(A:A,[1]Перечень_ПП!$A:$X,6,0)</f>
        <v>Пыталово</v>
      </c>
      <c r="F273" s="12" t="str">
        <f>VLOOKUP(A:A,[1]Перечень_ПП!$A:$X,23,0)</f>
        <v>установлен</v>
      </c>
      <c r="G273" s="13" t="str">
        <f>VLOOKUP(A:A,[1]Перечень_ПП!$A:$X,21,0)</f>
        <v>да</v>
      </c>
      <c r="H273" s="13" t="s">
        <v>524</v>
      </c>
      <c r="I273" s="14" t="str">
        <f>VLOOKUP(A:A,[1]Перечень_ПП!$A:$X,22,0)</f>
        <v>функционирует</v>
      </c>
      <c r="J273" s="15" t="str">
        <f>VLOOKUP(A:A,[2]Данные_УА!$A:$BF,24,0)</f>
        <v>круглосуточно</v>
      </c>
      <c r="K273" s="13" t="str">
        <f>VLOOKUP(A:A,[1]Перечень_ПП!$A:$X,7,0)</f>
        <v>железнодорожный</v>
      </c>
      <c r="L273" s="13" t="str">
        <f>VLOOKUP(A:A,[1]Перечень_ПП!$A:$X,8,0)</f>
        <v>не определен</v>
      </c>
      <c r="M273" s="13" t="str">
        <f>VLOOKUP(A:A,[1]Перечень_ПП!$A:$X,9,0)</f>
        <v>грузо-пассажирский</v>
      </c>
      <c r="N273" s="13" t="str">
        <f>VLOOKUP(A:A,[1]Перечень_ПП!$A:$X,10,0)</f>
        <v>временный</v>
      </c>
      <c r="O273" s="13" t="str">
        <f>VLOOKUP(A:A,[1]Перечень_ПП!$A:$X,11,0)</f>
        <v>многосторонний</v>
      </c>
      <c r="P273" s="13" t="str">
        <f>VLOOKUP(A:A,[1]Перечень_ПП!$A:$X,12,0)</f>
        <v>не определен</v>
      </c>
      <c r="Q273" s="13" t="str">
        <f>VLOOKUP(A:A,[1]Перечень_ПП!$A:$X,13,0)</f>
        <v>нет</v>
      </c>
      <c r="R273" s="13" t="str">
        <f>VLOOKUP(A:A,[1]Перечень_ПП!$A:$X,14,0)</f>
        <v>да</v>
      </c>
      <c r="S273" s="13" t="str">
        <f>VLOOKUP(A:A,[1]Перечень_ПП!$A:$X,15,0)</f>
        <v>да</v>
      </c>
      <c r="T273" s="13" t="str">
        <f>VLOOKUP(A:A,[1]Перечень_ПП!$A:$X,16,0)</f>
        <v>Латвийская Республика</v>
      </c>
      <c r="U273" s="12" t="str">
        <f>VLOOKUP(A:A,[1]Перечень_ПП!$A:$X,17,0)</f>
        <v>Карсава</v>
      </c>
      <c r="V273" s="13" t="str">
        <f>VLOOKUP(A:A,[1]Перечень_ПП!$A:$X,18,0)</f>
        <v>СЗФО</v>
      </c>
      <c r="W273" s="12" t="str">
        <f>VLOOKUP(A:A,[1]Перечень_ПП!$A:$X,19,0)</f>
        <v>Псковская область</v>
      </c>
      <c r="X273" s="14" t="str">
        <f>VLOOKUP(A:A,[1]Перечень_ПП!$A:$X,20,0)</f>
        <v>Псковская область, г. Пыталово, ул. Каупужа, д. 2</v>
      </c>
      <c r="Y273" s="14">
        <f>VLOOKUP(A:A,[2]ДОРОГИ!$A:$BX,24,0)</f>
        <v>0</v>
      </c>
      <c r="Z273" s="14">
        <f>VLOOKUP(A:A,[2]ДОРОГИ!$A:$BX,25,0)</f>
        <v>0</v>
      </c>
      <c r="AA273" s="16" t="str">
        <f>VLOOKUP($A:$A,'[3]данные ру Грузы'!$A:$CC,10,0)</f>
        <v>Группа С</v>
      </c>
      <c r="AB273" s="16">
        <f>VLOOKUP($A:$A,'[3]данные ру Грузы'!$A:$CC,11,0)</f>
        <v>141</v>
      </c>
      <c r="AC273" s="16" t="str">
        <f>VLOOKUP($A:$A,'[3]данные ру Грузы'!$A:$CC,13,0)</f>
        <v>Сухопутный</v>
      </c>
      <c r="AD273" s="16" t="str">
        <f>VLOOKUP($A:$A,'[3]данные ру Грузы'!$A:$CC,12,0)</f>
        <v>Западный</v>
      </c>
      <c r="AE273" s="16">
        <f>VLOOKUP(A:A,[2]Данные_УА!$A:$BF,37,0)</f>
        <v>22</v>
      </c>
      <c r="AF273" s="16">
        <f>VLOOKUP(A:A,[2]Данные_УА!$A:$BF,41,0)</f>
        <v>0</v>
      </c>
      <c r="AG273" s="16">
        <f>VLOOKUP(A:A,[2]Данные_УА!$A:$BF,45,0)</f>
        <v>0</v>
      </c>
      <c r="AH273" s="16">
        <f>VLOOKUP(A:A,[2]Данные_УА!$A:$BF,49,0)</f>
        <v>22</v>
      </c>
      <c r="AI273" s="16">
        <f>VLOOKUP(A:A,[2]Данные_УА!$A:$BF,53,0)</f>
        <v>0</v>
      </c>
      <c r="AJ273" s="16">
        <f>VLOOKUP(A:A,[2]Данные_УА!$A:$BF,57,0)</f>
        <v>0</v>
      </c>
      <c r="AK273" s="17">
        <f>VLOOKUP(A:A,[2]Данные_УА!$A:$BF,38,0)</f>
        <v>8030</v>
      </c>
      <c r="AL273" s="17">
        <f>VLOOKUP(A:A,[2]Данные_УА!$A:$BF,42,0)</f>
        <v>0</v>
      </c>
      <c r="AM273" s="17">
        <f>VLOOKUP(A:A,[2]Данные_УА!$A:$BF,46,0)</f>
        <v>0</v>
      </c>
      <c r="AN273" s="17">
        <f>VLOOKUP(A:A,[2]Данные_УА!$A:$BF,50,0)</f>
        <v>8030</v>
      </c>
      <c r="AO273" s="17">
        <f>VLOOKUP(A:A,[2]Данные_УА!$A:$BF,54,0)</f>
        <v>0</v>
      </c>
      <c r="AP273" s="18">
        <f>VLOOKUP(A:A,[2]Данные_УА!$A:$BF,58,0)</f>
        <v>0</v>
      </c>
      <c r="AQ273" s="19">
        <f>VLOOKUP($A:$A,'[3]данные ру ТС'!$A:$CZ,22,0)</f>
        <v>6042</v>
      </c>
      <c r="AR273" s="19">
        <f>VLOOKUP($A:$A,'[3]данные ру ТС'!$A:$CZ,27,0)</f>
        <v>0</v>
      </c>
      <c r="AS273" s="19">
        <f>VLOOKUP($A:$A,'[3]данные ру ТС'!$A:$CZ,32,0)</f>
        <v>0</v>
      </c>
      <c r="AT273" s="19">
        <f>VLOOKUP($A:$A,'[3]данные ру ТС'!$A:$CZ,33,0)</f>
        <v>6042</v>
      </c>
      <c r="AU273" s="19">
        <f>VLOOKUP($A:$A,'[3]данные ру ТС'!$A:$CZ,38,0)</f>
        <v>3954</v>
      </c>
      <c r="AV273" s="19">
        <f>VLOOKUP($A:$A,'[3]данные ру ТС'!$A:$CZ,43,0)</f>
        <v>0</v>
      </c>
      <c r="AW273" s="19">
        <f>VLOOKUP($A:$A,'[3]данные ру ТС'!$A:$CZ,48,0)</f>
        <v>0</v>
      </c>
      <c r="AX273" s="19">
        <f>VLOOKUP($A:$A,'[3]данные ру ТС'!$A:$CZ,49,0)</f>
        <v>3954</v>
      </c>
      <c r="AY273" s="19">
        <f>VLOOKUP($A:$A,'[3]данные ру ТС'!$A:$CZ,54,0)</f>
        <v>3136</v>
      </c>
      <c r="AZ273" s="19">
        <f>VLOOKUP($A:$A,'[3]данные ру ТС'!$A:$CZ,59,0)</f>
        <v>0</v>
      </c>
      <c r="BA273" s="19">
        <f>VLOOKUP($A:$A,'[3]данные ру ТС'!$A:$CZ,64,0)</f>
        <v>0</v>
      </c>
      <c r="BB273" s="19">
        <f>VLOOKUP($A:$A,'[3]данные ру ТС'!$A:$CZ,65,0)</f>
        <v>3136</v>
      </c>
      <c r="BC273" s="19">
        <f>VLOOKUP($A:$A,'[3]данные ру ТС'!$A:$CZ,78,0)</f>
        <v>2066</v>
      </c>
      <c r="BD273" s="19">
        <f>VLOOKUP($A:$A,'[3]данные ру ТС'!$A:$CZ,83,0)</f>
        <v>0</v>
      </c>
      <c r="BE273" s="19">
        <f>VLOOKUP($A:$A,'[3]данные ру ТС'!$A:$CZ,88,0)</f>
        <v>0</v>
      </c>
      <c r="BF273" s="19">
        <f>VLOOKUP($A:$A,'[3]данные ру ТС'!$A:$CZ,89,0)</f>
        <v>2066</v>
      </c>
      <c r="BG273" s="19">
        <f>VLOOKUP($A:$A,'[3]данные ру ТС'!$A:$FD,126,0)</f>
        <v>2007</v>
      </c>
      <c r="BH273" s="19">
        <f>VLOOKUP($A:$A,'[3]данные ру ТС'!$A:$FD,127,0)</f>
        <v>0</v>
      </c>
      <c r="BI273" s="19">
        <f>VLOOKUP($A:$A,'[3]данные ру ТС'!$A:$FD,128,0)</f>
        <v>0</v>
      </c>
      <c r="BJ273" s="19">
        <f>VLOOKUP($A:$A,'[3]данные ру ТС'!$A:$FD,129,0)</f>
        <v>2007</v>
      </c>
      <c r="BK273" s="19">
        <f>VLOOKUP($A:$A,'[3]данные ру ТС'!$A:$FD,142,0)</f>
        <v>1406</v>
      </c>
      <c r="BL273" s="19">
        <f>VLOOKUP($A:$A,'[3]данные ру ТС'!$A:$FD,155,0)</f>
        <v>0</v>
      </c>
      <c r="BM273" s="19">
        <f>VLOOKUP($A:$A,'[3]данные ру ТС'!$A:$FW,168,0)</f>
        <v>0</v>
      </c>
      <c r="BN273" s="19">
        <f>Таблица2[[#This Row],[ЛТС 2022 (факт)]]+Таблица2[[#This Row],[ПТС 2022 (факт)]]+Таблица2[[#This Row],[ГТС 2022 (факт)]]</f>
        <v>1406</v>
      </c>
      <c r="BO273" s="20">
        <f>VLOOKUP($A:$A,'[3]данные ру ФЛ'!$A:$DL,27,0)</f>
        <v>7775</v>
      </c>
      <c r="BP273" s="20">
        <f>VLOOKUP($A:$A,'[3]данные ру ФЛ'!$A:$DL,40,0)</f>
        <v>8062</v>
      </c>
      <c r="BQ273" s="20">
        <f>VLOOKUP($A:$A,'[3]данные ру ФЛ'!$A:$DL,53,0)</f>
        <v>6612</v>
      </c>
      <c r="BR273" s="20">
        <f>VLOOKUP($A:$A,'[3]данные ру ФЛ'!$A:$DL,74,0)</f>
        <v>4743</v>
      </c>
      <c r="BS273" s="20">
        <f>VLOOKUP($A:$A,'[3]данные ру ФЛ'!$A:$DL,95,0)</f>
        <v>4395</v>
      </c>
      <c r="BT273" s="20">
        <f>VLOOKUP($A:$A,'[3]данные ру ФЛ'!$A:$DL,116,0)</f>
        <v>3530</v>
      </c>
      <c r="BU273" s="21">
        <f>VLOOKUP($A:$A,'[3]данные ру Грузы'!$A:$CR,31,0)</f>
        <v>6421727</v>
      </c>
      <c r="BV273" s="21">
        <f>VLOOKUP($A:$A,'[3]данные ру Грузы'!$A:$CR,44,0)</f>
        <v>5113572</v>
      </c>
      <c r="BW273" s="21">
        <f>VLOOKUP($A:$A,'[3]данные ру Грузы'!$A:$CR,57,0)</f>
        <v>4495868</v>
      </c>
      <c r="BX273" s="21">
        <f>VLOOKUP($A:$A,'[3]данные ру Грузы'!$A:$CR,70,0)</f>
        <v>3646898</v>
      </c>
      <c r="BY273" s="21">
        <f>VLOOKUP($A:$A,'[3]данные ру Грузы'!$A:$CR,83,0)</f>
        <v>3083264</v>
      </c>
      <c r="BZ273" s="21">
        <f>VLOOKUP($A:$A,'[3]данные ру Грузы'!$A:$CR,96,0)</f>
        <v>2179249</v>
      </c>
      <c r="CA273" s="22" t="str">
        <f>VLOOKUP(A:A,[2]Данные_УА!$A:$BO,60,0)</f>
        <v>да</v>
      </c>
      <c r="CB273" s="23" t="str">
        <f>VLOOKUP(A:A,[2]Данные_УА!$A:$BO,61,0)</f>
        <v>да</v>
      </c>
      <c r="CC273" s="23" t="str">
        <f>VLOOKUP(A:A,[2]Данные_УА!$A:$BO,62,0)</f>
        <v>да</v>
      </c>
      <c r="CD273" s="23" t="str">
        <f>VLOOKUP(A:A,[2]Данные_УА!$A:$BO,63,0)</f>
        <v>да</v>
      </c>
      <c r="CE273" s="23" t="str">
        <f>VLOOKUP(A:A,[2]Данные_УА!$A:$BO,64,0)</f>
        <v>да</v>
      </c>
      <c r="CF273" s="23" t="str">
        <f>VLOOKUP(A:A,[2]Данные_УА!$A:$BO,65,0)</f>
        <v>нет</v>
      </c>
    </row>
    <row r="274" spans="1:84" s="12" customFormat="1" ht="11.25" x14ac:dyDescent="0.2">
      <c r="A274" s="12" t="s">
        <v>22</v>
      </c>
      <c r="B274" s="12" t="str">
        <f>VLOOKUP(A:A,[1]Перечень_ПП!$A:$X,3,0)</f>
        <v>Белгородский</v>
      </c>
      <c r="C274" s="13" t="str">
        <f>VLOOKUP(A:A,[1]Перечень_ПП!$A:$X,4,0)</f>
        <v>ЖДПП</v>
      </c>
      <c r="D274" s="13" t="str">
        <f>VLOOKUP(A:A,[1]Перечень_ПП!$A:$X,5,0)</f>
        <v>ЖДПП</v>
      </c>
      <c r="E274" s="12" t="str">
        <f>VLOOKUP(A:A,[1]Перечень_ПП!$A:$X,6,0)</f>
        <v>Разъезд Выстрел</v>
      </c>
      <c r="F274" s="12" t="str">
        <f>VLOOKUP(A:A,[1]Перечень_ПП!$A:$X,23,0)</f>
        <v>установлен</v>
      </c>
      <c r="G274" s="13" t="str">
        <f>VLOOKUP(A:A,[1]Перечень_ПП!$A:$X,21,0)</f>
        <v>нет</v>
      </c>
      <c r="H274" s="13" t="s">
        <v>524</v>
      </c>
      <c r="I274" s="14" t="str">
        <f>VLOOKUP(A:A,[1]Перечень_ПП!$A:$X,22,0)</f>
        <v>В связи с односторонним принятием сопредельной стороной решения (постановление Кабинета министров Украины от 18.02.2015 № 106)  пропуск через государственную границу Российской Федерации временно не осуществляется. Пункт пропуска не обустраивался</v>
      </c>
      <c r="J274" s="15" t="str">
        <f>VLOOKUP(A:A,[2]Данные_УА!$A:$BF,24,0)</f>
        <v>не определен</v>
      </c>
      <c r="K274" s="13" t="str">
        <f>VLOOKUP(A:A,[1]Перечень_ПП!$A:$X,7,0)</f>
        <v>железнодорожный</v>
      </c>
      <c r="L274" s="13" t="str">
        <f>VLOOKUP(A:A,[1]Перечень_ПП!$A:$X,8,0)</f>
        <v>не определен</v>
      </c>
      <c r="M274" s="13" t="str">
        <f>VLOOKUP(A:A,[1]Перечень_ПП!$A:$X,9,0)</f>
        <v>грузо-пассажирский</v>
      </c>
      <c r="N274" s="13" t="str">
        <f>VLOOKUP(A:A,[1]Перечень_ПП!$A:$X,10,0)</f>
        <v>постоянный</v>
      </c>
      <c r="O274" s="13" t="str">
        <f>VLOOKUP(A:A,[1]Перечень_ПП!$A:$X,11,0)</f>
        <v>многосторонний</v>
      </c>
      <c r="P274" s="13" t="str">
        <f>VLOOKUP(A:A,[1]Перечень_ПП!$A:$X,12,0)</f>
        <v>не определен</v>
      </c>
      <c r="Q274" s="13" t="str">
        <f>VLOOKUP(A:A,[1]Перечень_ПП!$A:$X,13,0)</f>
        <v>нет</v>
      </c>
      <c r="R274" s="13" t="str">
        <f>VLOOKUP(A:A,[1]Перечень_ПП!$A:$X,14,0)</f>
        <v>нет</v>
      </c>
      <c r="S274" s="13" t="str">
        <f>VLOOKUP(A:A,[1]Перечень_ПП!$A:$X,15,0)</f>
        <v>нет</v>
      </c>
      <c r="T274" s="13" t="str">
        <f>VLOOKUP(A:A,[1]Перечень_ПП!$A:$X,16,0)</f>
        <v>не применимо (ЛНР)</v>
      </c>
      <c r="U274" s="12" t="str">
        <f>VLOOKUP(A:A,[1]Перечень_ПП!$A:$X,17,0)</f>
        <v>Лантратовка</v>
      </c>
      <c r="V274" s="13" t="str">
        <f>VLOOKUP(A:A,[1]Перечень_ПП!$A:$X,18,0)</f>
        <v>ЦФО</v>
      </c>
      <c r="W274" s="12" t="str">
        <f>VLOOKUP(A:A,[1]Перечень_ПП!$A:$X,19,0)</f>
        <v>Белгородская область</v>
      </c>
      <c r="X274" s="14" t="str">
        <f>VLOOKUP(A:A,[1]Перечень_ПП!$A:$X,20,0)</f>
        <v>не определен</v>
      </c>
      <c r="Y274" s="14">
        <f>VLOOKUP(A:A,[2]ДОРОГИ!$A:$BX,24,0)</f>
        <v>0</v>
      </c>
      <c r="Z274" s="14">
        <f>VLOOKUP(A:A,[2]ДОРОГИ!$A:$BX,25,0)</f>
        <v>0</v>
      </c>
      <c r="AA274" s="16" t="str">
        <f>VLOOKUP($A:$A,'[3]данные ру Грузы'!$A:$CC,10,0)</f>
        <v>не определена</v>
      </c>
      <c r="AB274" s="16">
        <f>VLOOKUP($A:$A,'[3]данные ру Грузы'!$A:$CC,11,0)</f>
        <v>365</v>
      </c>
      <c r="AC274" s="16" t="str">
        <f>VLOOKUP($A:$A,'[3]данные ру Грузы'!$A:$CC,13,0)</f>
        <v>Сухопутный</v>
      </c>
      <c r="AD274" s="16" t="str">
        <f>VLOOKUP($A:$A,'[3]данные ру Грузы'!$A:$CC,12,0)</f>
        <v>Западный</v>
      </c>
      <c r="AE274" s="16">
        <f>VLOOKUP(A:A,[2]Данные_УА!$A:$BF,37,0)</f>
        <v>0</v>
      </c>
      <c r="AF274" s="16">
        <f>VLOOKUP(A:A,[2]Данные_УА!$A:$BF,41,0)</f>
        <v>0</v>
      </c>
      <c r="AG274" s="16">
        <f>VLOOKUP(A:A,[2]Данные_УА!$A:$BF,45,0)</f>
        <v>0</v>
      </c>
      <c r="AH274" s="16">
        <f>VLOOKUP(A:A,[2]Данные_УА!$A:$BF,49,0)</f>
        <v>0</v>
      </c>
      <c r="AI274" s="16">
        <f>VLOOKUP(A:A,[2]Данные_УА!$A:$BF,53,0)</f>
        <v>0</v>
      </c>
      <c r="AJ274" s="16">
        <f>VLOOKUP(A:A,[2]Данные_УА!$A:$BF,57,0)</f>
        <v>0</v>
      </c>
      <c r="AK274" s="17">
        <f>VLOOKUP(A:A,[2]Данные_УА!$A:$BF,38,0)</f>
        <v>0</v>
      </c>
      <c r="AL274" s="17">
        <f>VLOOKUP(A:A,[2]Данные_УА!$A:$BF,42,0)</f>
        <v>0</v>
      </c>
      <c r="AM274" s="17">
        <f>VLOOKUP(A:A,[2]Данные_УА!$A:$BF,46,0)</f>
        <v>0</v>
      </c>
      <c r="AN274" s="17">
        <f>VLOOKUP(A:A,[2]Данные_УА!$A:$BF,50,0)</f>
        <v>0</v>
      </c>
      <c r="AO274" s="17">
        <f>VLOOKUP(A:A,[2]Данные_УА!$A:$BF,54,0)</f>
        <v>0</v>
      </c>
      <c r="AP274" s="18">
        <f>VLOOKUP(A:A,[2]Данные_УА!$A:$BF,58,0)</f>
        <v>0</v>
      </c>
      <c r="AQ274" s="19">
        <f>VLOOKUP($A:$A,'[3]данные ру ТС'!$A:$CZ,22,0)</f>
        <v>0</v>
      </c>
      <c r="AR274" s="19">
        <f>VLOOKUP($A:$A,'[3]данные ру ТС'!$A:$CZ,27,0)</f>
        <v>0</v>
      </c>
      <c r="AS274" s="19">
        <f>VLOOKUP($A:$A,'[3]данные ру ТС'!$A:$CZ,32,0)</f>
        <v>0</v>
      </c>
      <c r="AT274" s="19">
        <f>VLOOKUP($A:$A,'[3]данные ру ТС'!$A:$CZ,33,0)</f>
        <v>0</v>
      </c>
      <c r="AU274" s="19">
        <f>VLOOKUP($A:$A,'[3]данные ру ТС'!$A:$CZ,38,0)</f>
        <v>0</v>
      </c>
      <c r="AV274" s="19">
        <f>VLOOKUP($A:$A,'[3]данные ру ТС'!$A:$CZ,43,0)</f>
        <v>0</v>
      </c>
      <c r="AW274" s="19">
        <f>VLOOKUP($A:$A,'[3]данные ру ТС'!$A:$CZ,48,0)</f>
        <v>0</v>
      </c>
      <c r="AX274" s="19">
        <f>VLOOKUP($A:$A,'[3]данные ру ТС'!$A:$CZ,49,0)</f>
        <v>0</v>
      </c>
      <c r="AY274" s="19">
        <f>VLOOKUP($A:$A,'[3]данные ру ТС'!$A:$CZ,54,0)</f>
        <v>0</v>
      </c>
      <c r="AZ274" s="19">
        <f>VLOOKUP($A:$A,'[3]данные ру ТС'!$A:$CZ,59,0)</f>
        <v>0</v>
      </c>
      <c r="BA274" s="19">
        <f>VLOOKUP($A:$A,'[3]данные ру ТС'!$A:$CZ,64,0)</f>
        <v>0</v>
      </c>
      <c r="BB274" s="19">
        <f>VLOOKUP($A:$A,'[3]данные ру ТС'!$A:$CZ,65,0)</f>
        <v>0</v>
      </c>
      <c r="BC274" s="19">
        <f>VLOOKUP($A:$A,'[3]данные ру ТС'!$A:$CZ,78,0)</f>
        <v>0</v>
      </c>
      <c r="BD274" s="19">
        <f>VLOOKUP($A:$A,'[3]данные ру ТС'!$A:$CZ,83,0)</f>
        <v>0</v>
      </c>
      <c r="BE274" s="19">
        <f>VLOOKUP($A:$A,'[3]данные ру ТС'!$A:$CZ,88,0)</f>
        <v>0</v>
      </c>
      <c r="BF274" s="19">
        <f>VLOOKUP($A:$A,'[3]данные ру ТС'!$A:$CZ,89,0)</f>
        <v>0</v>
      </c>
      <c r="BG274" s="19">
        <f>VLOOKUP($A:$A,'[3]данные ру ТС'!$A:$FD,126,0)</f>
        <v>0</v>
      </c>
      <c r="BH274" s="19">
        <f>VLOOKUP($A:$A,'[3]данные ру ТС'!$A:$FD,127,0)</f>
        <v>0</v>
      </c>
      <c r="BI274" s="19">
        <f>VLOOKUP($A:$A,'[3]данные ру ТС'!$A:$FD,128,0)</f>
        <v>0</v>
      </c>
      <c r="BJ274" s="19">
        <f>VLOOKUP($A:$A,'[3]данные ру ТС'!$A:$FD,129,0)</f>
        <v>0</v>
      </c>
      <c r="BK274" s="19">
        <f>VLOOKUP($A:$A,'[3]данные ру ТС'!$A:$FD,142,0)</f>
        <v>0</v>
      </c>
      <c r="BL274" s="19">
        <f>VLOOKUP($A:$A,'[3]данные ру ТС'!$A:$FD,155,0)</f>
        <v>0</v>
      </c>
      <c r="BM274" s="19">
        <f>VLOOKUP($A:$A,'[3]данные ру ТС'!$A:$FW,168,0)</f>
        <v>0</v>
      </c>
      <c r="BN274" s="19">
        <f>Таблица2[[#This Row],[ЛТС 2022 (факт)]]+Таблица2[[#This Row],[ПТС 2022 (факт)]]+Таблица2[[#This Row],[ГТС 2022 (факт)]]</f>
        <v>0</v>
      </c>
      <c r="BO274" s="20">
        <f>VLOOKUP($A:$A,'[3]данные ру ФЛ'!$A:$DL,27,0)</f>
        <v>0</v>
      </c>
      <c r="BP274" s="20">
        <f>VLOOKUP($A:$A,'[3]данные ру ФЛ'!$A:$DL,40,0)</f>
        <v>0</v>
      </c>
      <c r="BQ274" s="20">
        <f>VLOOKUP($A:$A,'[3]данные ру ФЛ'!$A:$DL,53,0)</f>
        <v>0</v>
      </c>
      <c r="BR274" s="20">
        <f>VLOOKUP($A:$A,'[3]данные ру ФЛ'!$A:$DL,74,0)</f>
        <v>0</v>
      </c>
      <c r="BS274" s="20">
        <f>VLOOKUP($A:$A,'[3]данные ру ФЛ'!$A:$DL,95,0)</f>
        <v>0</v>
      </c>
      <c r="BT274" s="20">
        <f>VLOOKUP($A:$A,'[3]данные ру ФЛ'!$A:$DL,116,0)</f>
        <v>0</v>
      </c>
      <c r="BU274" s="21">
        <f>VLOOKUP($A:$A,'[3]данные ру Грузы'!$A:$CR,31,0)</f>
        <v>0</v>
      </c>
      <c r="BV274" s="21">
        <f>VLOOKUP($A:$A,'[3]данные ру Грузы'!$A:$CR,44,0)</f>
        <v>0</v>
      </c>
      <c r="BW274" s="21">
        <f>VLOOKUP($A:$A,'[3]данные ру Грузы'!$A:$CR,57,0)</f>
        <v>0</v>
      </c>
      <c r="BX274" s="21">
        <f>VLOOKUP($A:$A,'[3]данные ру Грузы'!$A:$CR,70,0)</f>
        <v>0</v>
      </c>
      <c r="BY274" s="21">
        <f>VLOOKUP($A:$A,'[3]данные ру Грузы'!$A:$CR,83,0)</f>
        <v>0</v>
      </c>
      <c r="BZ274" s="21">
        <f>VLOOKUP($A:$A,'[3]данные ру Грузы'!$A:$CR,96,0)</f>
        <v>0</v>
      </c>
      <c r="CA274" s="22" t="str">
        <f>VLOOKUP(A:A,[2]Данные_УА!$A:$BO,60,0)</f>
        <v>нет</v>
      </c>
      <c r="CB274" s="23" t="str">
        <f>VLOOKUP(A:A,[2]Данные_УА!$A:$BO,61,0)</f>
        <v>нет</v>
      </c>
      <c r="CC274" s="23" t="str">
        <f>VLOOKUP(A:A,[2]Данные_УА!$A:$BO,62,0)</f>
        <v>нет</v>
      </c>
      <c r="CD274" s="23" t="str">
        <f>VLOOKUP(A:A,[2]Данные_УА!$A:$BO,63,0)</f>
        <v>нет</v>
      </c>
      <c r="CE274" s="23" t="str">
        <f>VLOOKUP(A:A,[2]Данные_УА!$A:$BO,64,0)</f>
        <v>нет</v>
      </c>
      <c r="CF274" s="23" t="str">
        <f>VLOOKUP(A:A,[2]Данные_УА!$A:$BO,65,0)</f>
        <v>нет</v>
      </c>
    </row>
    <row r="275" spans="1:84" s="12" customFormat="1" ht="11.25" x14ac:dyDescent="0.2">
      <c r="A275" s="12" t="s">
        <v>211</v>
      </c>
      <c r="B275" s="12" t="str">
        <f>VLOOKUP(A:A,[1]Перечень_ПП!$A:$X,3,0)</f>
        <v>Ростовский</v>
      </c>
      <c r="C275" s="13" t="str">
        <f>VLOOKUP(A:A,[1]Перечень_ПП!$A:$X,4,0)</f>
        <v>ЖДПП</v>
      </c>
      <c r="D275" s="13" t="str">
        <f>VLOOKUP(A:A,[1]Перечень_ПП!$A:$X,5,0)</f>
        <v>ЖДПП</v>
      </c>
      <c r="E275" s="12" t="str">
        <f>VLOOKUP(A:A,[1]Перечень_ПП!$A:$X,6,0)</f>
        <v>Разъезд Карьер 122 км</v>
      </c>
      <c r="F275" s="12" t="str">
        <f>VLOOKUP(A:A,[1]Перечень_ПП!$A:$X,23,0)</f>
        <v>установлен</v>
      </c>
      <c r="G275" s="13" t="str">
        <f>VLOOKUP(A:A,[1]Перечень_ПП!$A:$X,21,0)</f>
        <v>нет</v>
      </c>
      <c r="H275" s="13" t="s">
        <v>524</v>
      </c>
      <c r="I275" s="14" t="str">
        <f>VLOOKUP(A:A,[1]Перечень_ПП!$A:$X,22,0)</f>
        <v>Пункт пропуска не обустроен, так как решение о целесообразности функционирования не принято, в том числе сопредельным государством</v>
      </c>
      <c r="J275" s="15" t="str">
        <f>VLOOKUP(A:A,[2]Данные_УА!$A:$BF,24,0)</f>
        <v>не определен</v>
      </c>
      <c r="K275" s="13" t="str">
        <f>VLOOKUP(A:A,[1]Перечень_ПП!$A:$X,7,0)</f>
        <v>железнодорожный</v>
      </c>
      <c r="L275" s="13" t="str">
        <f>VLOOKUP(A:A,[1]Перечень_ПП!$A:$X,8,0)</f>
        <v>не определен</v>
      </c>
      <c r="M275" s="13" t="str">
        <f>VLOOKUP(A:A,[1]Перечень_ПП!$A:$X,9,0)</f>
        <v>не определен</v>
      </c>
      <c r="N275" s="13" t="str">
        <f>VLOOKUP(A:A,[1]Перечень_ПП!$A:$X,10,0)</f>
        <v>не определен</v>
      </c>
      <c r="O275" s="13" t="str">
        <f>VLOOKUP(A:A,[1]Перечень_ПП!$A:$X,11,0)</f>
        <v>двусторонний</v>
      </c>
      <c r="P275" s="13" t="str">
        <f>VLOOKUP(A:A,[1]Перечень_ПП!$A:$X,12,0)</f>
        <v>не определен</v>
      </c>
      <c r="Q275" s="13" t="str">
        <f>VLOOKUP(A:A,[1]Перечень_ПП!$A:$X,13,0)</f>
        <v>нет</v>
      </c>
      <c r="R275" s="13" t="str">
        <f>VLOOKUP(A:A,[1]Перечень_ПП!$A:$X,14,0)</f>
        <v>нет</v>
      </c>
      <c r="S275" s="13" t="str">
        <f>VLOOKUP(A:A,[1]Перечень_ПП!$A:$X,15,0)</f>
        <v>нет</v>
      </c>
      <c r="T275" s="13" t="str">
        <f>VLOOKUP(A:A,[1]Перечень_ПП!$A:$X,16,0)</f>
        <v>не применимо (ЛНР)</v>
      </c>
      <c r="U275" s="12" t="str">
        <f>VLOOKUP(A:A,[1]Перечень_ПП!$A:$X,17,0)</f>
        <v>Ольховое</v>
      </c>
      <c r="V275" s="13" t="str">
        <f>VLOOKUP(A:A,[1]Перечень_ПП!$A:$X,18,0)</f>
        <v>ЮФО</v>
      </c>
      <c r="W275" s="12" t="str">
        <f>VLOOKUP(A:A,[1]Перечень_ПП!$A:$X,19,0)</f>
        <v>Ростовская область</v>
      </c>
      <c r="X275" s="14" t="str">
        <f>VLOOKUP(A:A,[1]Перечень_ПП!$A:$X,20,0)</f>
        <v>не определен</v>
      </c>
      <c r="Y275" s="14">
        <f>VLOOKUP(A:A,[2]ДОРОГИ!$A:$BX,24,0)</f>
        <v>0</v>
      </c>
      <c r="Z275" s="14">
        <f>VLOOKUP(A:A,[2]ДОРОГИ!$A:$BX,25,0)</f>
        <v>0</v>
      </c>
      <c r="AA275" s="16" t="str">
        <f>VLOOKUP($A:$A,'[3]данные ру Грузы'!$A:$CC,10,0)</f>
        <v>не определена</v>
      </c>
      <c r="AB275" s="16">
        <f>VLOOKUP($A:$A,'[3]данные ру Грузы'!$A:$CC,11,0)</f>
        <v>366</v>
      </c>
      <c r="AC275" s="16" t="str">
        <f>VLOOKUP($A:$A,'[3]данные ру Грузы'!$A:$CC,13,0)</f>
        <v>Сухопутный</v>
      </c>
      <c r="AD275" s="16" t="str">
        <f>VLOOKUP($A:$A,'[3]данные ру Грузы'!$A:$CC,12,0)</f>
        <v>Западный</v>
      </c>
      <c r="AE275" s="16">
        <f>VLOOKUP(A:A,[2]Данные_УА!$A:$BF,37,0)</f>
        <v>0</v>
      </c>
      <c r="AF275" s="16">
        <f>VLOOKUP(A:A,[2]Данные_УА!$A:$BF,41,0)</f>
        <v>0</v>
      </c>
      <c r="AG275" s="16">
        <f>VLOOKUP(A:A,[2]Данные_УА!$A:$BF,45,0)</f>
        <v>0</v>
      </c>
      <c r="AH275" s="16">
        <f>VLOOKUP(A:A,[2]Данные_УА!$A:$BF,49,0)</f>
        <v>0</v>
      </c>
      <c r="AI275" s="16">
        <f>VLOOKUP(A:A,[2]Данные_УА!$A:$BF,53,0)</f>
        <v>0</v>
      </c>
      <c r="AJ275" s="16">
        <f>VLOOKUP(A:A,[2]Данные_УА!$A:$BF,57,0)</f>
        <v>0</v>
      </c>
      <c r="AK275" s="17">
        <f>VLOOKUP(A:A,[2]Данные_УА!$A:$BF,38,0)</f>
        <v>0</v>
      </c>
      <c r="AL275" s="17">
        <f>VLOOKUP(A:A,[2]Данные_УА!$A:$BF,42,0)</f>
        <v>0</v>
      </c>
      <c r="AM275" s="17">
        <f>VLOOKUP(A:A,[2]Данные_УА!$A:$BF,46,0)</f>
        <v>0</v>
      </c>
      <c r="AN275" s="17">
        <f>VLOOKUP(A:A,[2]Данные_УА!$A:$BF,50,0)</f>
        <v>0</v>
      </c>
      <c r="AO275" s="17">
        <f>VLOOKUP(A:A,[2]Данные_УА!$A:$BF,54,0)</f>
        <v>0</v>
      </c>
      <c r="AP275" s="18">
        <f>VLOOKUP(A:A,[2]Данные_УА!$A:$BF,58,0)</f>
        <v>0</v>
      </c>
      <c r="AQ275" s="19">
        <f>VLOOKUP($A:$A,'[3]данные ру ТС'!$A:$CZ,22,0)</f>
        <v>0</v>
      </c>
      <c r="AR275" s="19">
        <f>VLOOKUP($A:$A,'[3]данные ру ТС'!$A:$CZ,27,0)</f>
        <v>0</v>
      </c>
      <c r="AS275" s="19">
        <f>VLOOKUP($A:$A,'[3]данные ру ТС'!$A:$CZ,32,0)</f>
        <v>0</v>
      </c>
      <c r="AT275" s="19">
        <f>VLOOKUP($A:$A,'[3]данные ру ТС'!$A:$CZ,33,0)</f>
        <v>0</v>
      </c>
      <c r="AU275" s="19">
        <f>VLOOKUP($A:$A,'[3]данные ру ТС'!$A:$CZ,38,0)</f>
        <v>0</v>
      </c>
      <c r="AV275" s="19">
        <f>VLOOKUP($A:$A,'[3]данные ру ТС'!$A:$CZ,43,0)</f>
        <v>0</v>
      </c>
      <c r="AW275" s="19">
        <f>VLOOKUP($A:$A,'[3]данные ру ТС'!$A:$CZ,48,0)</f>
        <v>0</v>
      </c>
      <c r="AX275" s="19">
        <f>VLOOKUP($A:$A,'[3]данные ру ТС'!$A:$CZ,49,0)</f>
        <v>0</v>
      </c>
      <c r="AY275" s="19">
        <f>VLOOKUP($A:$A,'[3]данные ру ТС'!$A:$CZ,54,0)</f>
        <v>0</v>
      </c>
      <c r="AZ275" s="19">
        <f>VLOOKUP($A:$A,'[3]данные ру ТС'!$A:$CZ,59,0)</f>
        <v>0</v>
      </c>
      <c r="BA275" s="19">
        <f>VLOOKUP($A:$A,'[3]данные ру ТС'!$A:$CZ,64,0)</f>
        <v>0</v>
      </c>
      <c r="BB275" s="19">
        <f>VLOOKUP($A:$A,'[3]данные ру ТС'!$A:$CZ,65,0)</f>
        <v>0</v>
      </c>
      <c r="BC275" s="19">
        <f>VLOOKUP($A:$A,'[3]данные ру ТС'!$A:$CZ,78,0)</f>
        <v>0</v>
      </c>
      <c r="BD275" s="19">
        <f>VLOOKUP($A:$A,'[3]данные ру ТС'!$A:$CZ,83,0)</f>
        <v>0</v>
      </c>
      <c r="BE275" s="19">
        <f>VLOOKUP($A:$A,'[3]данные ру ТС'!$A:$CZ,88,0)</f>
        <v>0</v>
      </c>
      <c r="BF275" s="19">
        <f>VLOOKUP($A:$A,'[3]данные ру ТС'!$A:$CZ,89,0)</f>
        <v>0</v>
      </c>
      <c r="BG275" s="19">
        <f>VLOOKUP($A:$A,'[3]данные ру ТС'!$A:$FD,126,0)</f>
        <v>0</v>
      </c>
      <c r="BH275" s="19">
        <f>VLOOKUP($A:$A,'[3]данные ру ТС'!$A:$FD,127,0)</f>
        <v>0</v>
      </c>
      <c r="BI275" s="19">
        <f>VLOOKUP($A:$A,'[3]данные ру ТС'!$A:$FD,128,0)</f>
        <v>0</v>
      </c>
      <c r="BJ275" s="19">
        <f>VLOOKUP($A:$A,'[3]данные ру ТС'!$A:$FD,129,0)</f>
        <v>0</v>
      </c>
      <c r="BK275" s="19">
        <f>VLOOKUP($A:$A,'[3]данные ру ТС'!$A:$FD,142,0)</f>
        <v>0</v>
      </c>
      <c r="BL275" s="19">
        <f>VLOOKUP($A:$A,'[3]данные ру ТС'!$A:$FD,155,0)</f>
        <v>0</v>
      </c>
      <c r="BM275" s="19">
        <f>VLOOKUP($A:$A,'[3]данные ру ТС'!$A:$FW,168,0)</f>
        <v>0</v>
      </c>
      <c r="BN275" s="19">
        <f>Таблица2[[#This Row],[ЛТС 2022 (факт)]]+Таблица2[[#This Row],[ПТС 2022 (факт)]]+Таблица2[[#This Row],[ГТС 2022 (факт)]]</f>
        <v>0</v>
      </c>
      <c r="BO275" s="20">
        <f>VLOOKUP($A:$A,'[3]данные ру ФЛ'!$A:$DL,27,0)</f>
        <v>0</v>
      </c>
      <c r="BP275" s="20">
        <f>VLOOKUP($A:$A,'[3]данные ру ФЛ'!$A:$DL,40,0)</f>
        <v>0</v>
      </c>
      <c r="BQ275" s="20">
        <f>VLOOKUP($A:$A,'[3]данные ру ФЛ'!$A:$DL,53,0)</f>
        <v>0</v>
      </c>
      <c r="BR275" s="20">
        <f>VLOOKUP($A:$A,'[3]данные ру ФЛ'!$A:$DL,74,0)</f>
        <v>0</v>
      </c>
      <c r="BS275" s="20">
        <f>VLOOKUP($A:$A,'[3]данные ру ФЛ'!$A:$DL,95,0)</f>
        <v>0</v>
      </c>
      <c r="BT275" s="20">
        <f>VLOOKUP($A:$A,'[3]данные ру ФЛ'!$A:$DL,116,0)</f>
        <v>0</v>
      </c>
      <c r="BU275" s="21">
        <f>VLOOKUP($A:$A,'[3]данные ру Грузы'!$A:$CR,31,0)</f>
        <v>0</v>
      </c>
      <c r="BV275" s="21">
        <f>VLOOKUP($A:$A,'[3]данные ру Грузы'!$A:$CR,44,0)</f>
        <v>0</v>
      </c>
      <c r="BW275" s="21">
        <f>VLOOKUP($A:$A,'[3]данные ру Грузы'!$A:$CR,57,0)</f>
        <v>0</v>
      </c>
      <c r="BX275" s="21">
        <f>VLOOKUP($A:$A,'[3]данные ру Грузы'!$A:$CR,70,0)</f>
        <v>0</v>
      </c>
      <c r="BY275" s="21">
        <f>VLOOKUP($A:$A,'[3]данные ру Грузы'!$A:$CR,83,0)</f>
        <v>0</v>
      </c>
      <c r="BZ275" s="21">
        <f>VLOOKUP($A:$A,'[3]данные ру Грузы'!$A:$CR,96,0)</f>
        <v>0</v>
      </c>
      <c r="CA275" s="22" t="str">
        <f>VLOOKUP(A:A,[2]Данные_УА!$A:$BO,60,0)</f>
        <v>нет</v>
      </c>
      <c r="CB275" s="23" t="str">
        <f>VLOOKUP(A:A,[2]Данные_УА!$A:$BO,61,0)</f>
        <v>нет</v>
      </c>
      <c r="CC275" s="23" t="str">
        <f>VLOOKUP(A:A,[2]Данные_УА!$A:$BO,62,0)</f>
        <v>нет</v>
      </c>
      <c r="CD275" s="23" t="str">
        <f>VLOOKUP(A:A,[2]Данные_УА!$A:$BO,63,0)</f>
        <v>нет</v>
      </c>
      <c r="CE275" s="23" t="str">
        <f>VLOOKUP(A:A,[2]Данные_УА!$A:$BO,64,0)</f>
        <v>нет</v>
      </c>
      <c r="CF275" s="23" t="str">
        <f>VLOOKUP(A:A,[2]Данные_УА!$A:$BO,65,0)</f>
        <v>нет</v>
      </c>
    </row>
    <row r="276" spans="1:84" s="12" customFormat="1" ht="11.25" x14ac:dyDescent="0.2">
      <c r="A276" s="24" t="s">
        <v>12</v>
      </c>
      <c r="B276" s="25" t="str">
        <f>VLOOKUP(A:A,[1]Перечень_ПП!$A:$X,3,0)</f>
        <v>Белгородский</v>
      </c>
      <c r="C276" s="26" t="str">
        <f>VLOOKUP(A:A,[1]Перечень_ПП!$A:$X,4,0)</f>
        <v>АПП</v>
      </c>
      <c r="D276" s="26" t="str">
        <f>VLOOKUP(A:A,[1]Перечень_ПП!$A:$X,5,0)</f>
        <v>МАПП</v>
      </c>
      <c r="E276" s="25" t="str">
        <f>VLOOKUP(A:A,[1]Перечень_ПП!$A:$X,6,0)</f>
        <v>Ровеньки</v>
      </c>
      <c r="F276" s="25" t="str">
        <f>VLOOKUP(A:A,[1]Перечень_ПП!$A:$X,23,0)</f>
        <v>установлен</v>
      </c>
      <c r="G276" s="26" t="str">
        <f>VLOOKUP(A:A,[1]Перечень_ПП!$A:$X,21,0)</f>
        <v>да</v>
      </c>
      <c r="H276" s="26" t="s">
        <v>524</v>
      </c>
      <c r="I276" s="14" t="str">
        <f>VLOOKUP(A:A,[1]Перечень_ПП!$A:$X,22,0)</f>
        <v>функционирует</v>
      </c>
      <c r="J276" s="15" t="str">
        <f>VLOOKUP(A:A,[2]Данные_УА!$A:$BF,24,0)</f>
        <v>круглосуточно</v>
      </c>
      <c r="K276" s="26" t="str">
        <f>VLOOKUP(A:A,[1]Перечень_ПП!$A:$X,7,0)</f>
        <v>автомобильный</v>
      </c>
      <c r="L276" s="26" t="str">
        <f>VLOOKUP(A:A,[1]Перечень_ПП!$A:$X,8,0)</f>
        <v>не определен</v>
      </c>
      <c r="M276" s="26" t="str">
        <f>VLOOKUP(A:A,[1]Перечень_ПП!$A:$X,9,0)</f>
        <v>грузо-пассажирский</v>
      </c>
      <c r="N276" s="26" t="str">
        <f>VLOOKUP(A:A,[1]Перечень_ПП!$A:$X,10,0)</f>
        <v>постоянный</v>
      </c>
      <c r="O276" s="26" t="str">
        <f>VLOOKUP(A:A,[1]Перечень_ПП!$A:$X,11,0)</f>
        <v>многосторонний</v>
      </c>
      <c r="P276" s="26" t="str">
        <f>VLOOKUP(A:A,[1]Перечень_ПП!$A:$X,12,0)</f>
        <v>не определен</v>
      </c>
      <c r="Q276" s="26" t="str">
        <f>VLOOKUP(A:A,[1]Перечень_ПП!$A:$X,13,0)</f>
        <v>нет</v>
      </c>
      <c r="R276" s="26" t="str">
        <f>VLOOKUP(A:A,[1]Перечень_ПП!$A:$X,14,0)</f>
        <v>нет</v>
      </c>
      <c r="S276" s="26" t="str">
        <f>VLOOKUP(A:A,[1]Перечень_ПП!$A:$X,15,0)</f>
        <v>нет</v>
      </c>
      <c r="T276" s="13" t="str">
        <f>VLOOKUP(A:A,[1]Перечень_ПП!$A:$X,16,0)</f>
        <v>не применимо (ЛНР)</v>
      </c>
      <c r="U276" s="12" t="str">
        <f>VLOOKUP(A:A,[1]Перечень_ПП!$A:$X,17,0)</f>
        <v>Танюшевка</v>
      </c>
      <c r="V276" s="26" t="str">
        <f>VLOOKUP(A:A,[1]Перечень_ПП!$A:$X,18,0)</f>
        <v>ЦФО</v>
      </c>
      <c r="W276" s="12" t="str">
        <f>VLOOKUP(A:A,[1]Перечень_ПП!$A:$X,19,0)</f>
        <v>Белгородская область</v>
      </c>
      <c r="X276" s="14" t="str">
        <f>VLOOKUP(A:A,[1]Перечень_ПП!$A:$X,20,0)</f>
        <v>Белгородская область, Ровеньской район, в границах ООО "Правоторово" (бывший СПК (колхоз) "Новая жизнь", АО "Серебрянка"), граничит с юга с землями Украины, с запада - таможенный пост "Ровеньки-Танюшевка")</v>
      </c>
      <c r="Y276" s="14" t="str">
        <f>VLOOKUP(A:A,[2]ДОРОГИ!$A:$BX,24,0)</f>
        <v>региональная</v>
      </c>
      <c r="Z276" s="14" t="str">
        <f>VLOOKUP(A:A,[2]ДОРОГИ!$A:$BX,25,0)</f>
        <v>14.ОП.РЗ.К-22 Еремовка-Ровеньки-Нижняя Серебрянка</v>
      </c>
      <c r="AA276" s="16" t="str">
        <f>VLOOKUP($A:$A,'[3]данные ру Грузы'!$A:$CC,10,0)</f>
        <v>Группа В</v>
      </c>
      <c r="AB276" s="16">
        <f>VLOOKUP($A:$A,'[3]данные ру Грузы'!$A:$CC,11,0)</f>
        <v>183</v>
      </c>
      <c r="AC276" s="16" t="str">
        <f>VLOOKUP($A:$A,'[3]данные ру Грузы'!$A:$CC,13,0)</f>
        <v>Сухопутный</v>
      </c>
      <c r="AD276" s="16" t="str">
        <f>VLOOKUP($A:$A,'[3]данные ру Грузы'!$A:$CC,12,0)</f>
        <v>Западный</v>
      </c>
      <c r="AE276" s="16">
        <f>VLOOKUP(A:A,[2]Данные_УА!$A:$BF,37,0)</f>
        <v>50</v>
      </c>
      <c r="AF276" s="16">
        <f>VLOOKUP(A:A,[2]Данные_УА!$A:$BF,41,0)</f>
        <v>10</v>
      </c>
      <c r="AG276" s="16">
        <f>VLOOKUP(A:A,[2]Данные_УА!$A:$BF,45,0)</f>
        <v>440</v>
      </c>
      <c r="AH276" s="16">
        <f>VLOOKUP(A:A,[2]Данные_УА!$A:$BF,49,0)</f>
        <v>500</v>
      </c>
      <c r="AI276" s="16">
        <f>VLOOKUP(A:A,[2]Данные_УА!$A:$BF,53,0)</f>
        <v>1870</v>
      </c>
      <c r="AJ276" s="16">
        <f>VLOOKUP(A:A,[2]Данные_УА!$A:$BF,57,0)</f>
        <v>0</v>
      </c>
      <c r="AK276" s="17">
        <f>VLOOKUP(A:A,[2]Данные_УА!$A:$BF,38,0)</f>
        <v>18250</v>
      </c>
      <c r="AL276" s="17">
        <f>VLOOKUP(A:A,[2]Данные_УА!$A:$BF,42,0)</f>
        <v>3650</v>
      </c>
      <c r="AM276" s="17">
        <f>VLOOKUP(A:A,[2]Данные_УА!$A:$BF,46,0)</f>
        <v>160600</v>
      </c>
      <c r="AN276" s="17">
        <f>VLOOKUP(A:A,[2]Данные_УА!$A:$BF,50,0)</f>
        <v>182500</v>
      </c>
      <c r="AO276" s="17">
        <f>VLOOKUP(A:A,[2]Данные_УА!$A:$BF,54,0)</f>
        <v>682550</v>
      </c>
      <c r="AP276" s="18">
        <f>VLOOKUP(A:A,[2]Данные_УА!$A:$BF,58,0)</f>
        <v>0</v>
      </c>
      <c r="AQ276" s="19">
        <f>VLOOKUP($A:$A,'[3]данные ру ТС'!$A:$CZ,22,0)</f>
        <v>132</v>
      </c>
      <c r="AR276" s="19">
        <f>VLOOKUP($A:$A,'[3]данные ру ТС'!$A:$CZ,27,0)</f>
        <v>1898</v>
      </c>
      <c r="AS276" s="19">
        <f>VLOOKUP($A:$A,'[3]данные ру ТС'!$A:$CZ,32,0)</f>
        <v>113983</v>
      </c>
      <c r="AT276" s="19">
        <f>VLOOKUP($A:$A,'[3]данные ру ТС'!$A:$CZ,33,0)</f>
        <v>116013</v>
      </c>
      <c r="AU276" s="19">
        <f>VLOOKUP($A:$A,'[3]данные ру ТС'!$A:$CZ,38,0)</f>
        <v>75</v>
      </c>
      <c r="AV276" s="19">
        <f>VLOOKUP($A:$A,'[3]данные ру ТС'!$A:$CZ,43,0)</f>
        <v>953</v>
      </c>
      <c r="AW276" s="19">
        <f>VLOOKUP($A:$A,'[3]данные ру ТС'!$A:$CZ,48,0)</f>
        <v>108595</v>
      </c>
      <c r="AX276" s="19">
        <f>VLOOKUP($A:$A,'[3]данные ру ТС'!$A:$CZ,49,0)</f>
        <v>109623</v>
      </c>
      <c r="AY276" s="19">
        <f>VLOOKUP($A:$A,'[3]данные ру ТС'!$A:$CZ,54,0)</f>
        <v>40</v>
      </c>
      <c r="AZ276" s="19">
        <f>VLOOKUP($A:$A,'[3]данные ру ТС'!$A:$CZ,59,0)</f>
        <v>728</v>
      </c>
      <c r="BA276" s="19">
        <f>VLOOKUP($A:$A,'[3]данные ру ТС'!$A:$CZ,64,0)</f>
        <v>89202</v>
      </c>
      <c r="BB276" s="19">
        <f>VLOOKUP($A:$A,'[3]данные ру ТС'!$A:$CZ,65,0)</f>
        <v>89970</v>
      </c>
      <c r="BC276" s="19">
        <f>VLOOKUP($A:$A,'[3]данные ру ТС'!$A:$CZ,78,0)</f>
        <v>12</v>
      </c>
      <c r="BD276" s="19">
        <f>VLOOKUP($A:$A,'[3]данные ру ТС'!$A:$CZ,83,0)</f>
        <v>154</v>
      </c>
      <c r="BE276" s="19">
        <f>VLOOKUP($A:$A,'[3]данные ру ТС'!$A:$CZ,88,0)</f>
        <v>13943</v>
      </c>
      <c r="BF276" s="19">
        <f>VLOOKUP($A:$A,'[3]данные ру ТС'!$A:$CZ,89,0)</f>
        <v>14109</v>
      </c>
      <c r="BG276" s="19">
        <f>VLOOKUP($A:$A,'[3]данные ру ТС'!$A:$FD,126,0)</f>
        <v>0</v>
      </c>
      <c r="BH276" s="19">
        <f>VLOOKUP($A:$A,'[3]данные ру ТС'!$A:$FD,127,0)</f>
        <v>0</v>
      </c>
      <c r="BI276" s="19">
        <f>VLOOKUP($A:$A,'[3]данные ру ТС'!$A:$FD,128,0)</f>
        <v>0</v>
      </c>
      <c r="BJ276" s="19">
        <f>VLOOKUP($A:$A,'[3]данные ру ТС'!$A:$FD,129,0)</f>
        <v>0</v>
      </c>
      <c r="BK276" s="19">
        <f>VLOOKUP($A:$A,'[3]данные ру ТС'!$A:$FD,142,0)</f>
        <v>51245</v>
      </c>
      <c r="BL276" s="19">
        <f>VLOOKUP($A:$A,'[3]данные ру ТС'!$A:$FD,155,0)</f>
        <v>447</v>
      </c>
      <c r="BM276" s="19">
        <f>VLOOKUP($A:$A,'[3]данные ру ТС'!$A:$FW,168,0)</f>
        <v>48834</v>
      </c>
      <c r="BN276" s="19">
        <f>Таблица2[[#This Row],[ЛТС 2022 (факт)]]+Таблица2[[#This Row],[ПТС 2022 (факт)]]+Таблица2[[#This Row],[ГТС 2022 (факт)]]</f>
        <v>100526</v>
      </c>
      <c r="BO276" s="20">
        <f>VLOOKUP($A:$A,'[3]данные ру ФЛ'!$A:$DL,27,0)</f>
        <v>283669</v>
      </c>
      <c r="BP276" s="20">
        <f>VLOOKUP($A:$A,'[3]данные ру ФЛ'!$A:$DL,40,0)</f>
        <v>220215</v>
      </c>
      <c r="BQ276" s="20">
        <f>VLOOKUP($A:$A,'[3]данные ру ФЛ'!$A:$DL,53,0)</f>
        <v>179658</v>
      </c>
      <c r="BR276" s="20">
        <f>VLOOKUP($A:$A,'[3]данные ру ФЛ'!$A:$DL,74,0)</f>
        <v>28688</v>
      </c>
      <c r="BS276" s="20">
        <f>VLOOKUP($A:$A,'[3]данные ру ФЛ'!$A:$DL,95,0)</f>
        <v>0</v>
      </c>
      <c r="BT276" s="20">
        <f>VLOOKUP($A:$A,'[3]данные ру ФЛ'!$A:$DL,116,0)</f>
        <v>239054</v>
      </c>
      <c r="BU276" s="21">
        <f>VLOOKUP($A:$A,'[3]данные ру Грузы'!$A:$CR,31,0)</f>
        <v>1134.9977999999999</v>
      </c>
      <c r="BV276" s="21">
        <f>VLOOKUP($A:$A,'[3]данные ру Грузы'!$A:$CR,44,0)</f>
        <v>198.55199999999999</v>
      </c>
      <c r="BW276" s="21">
        <f>VLOOKUP($A:$A,'[3]данные ру Грузы'!$A:$CR,57,0)</f>
        <v>235.16299999999998</v>
      </c>
      <c r="BX276" s="21">
        <f>VLOOKUP($A:$A,'[3]данные ру Грузы'!$A:$CR,70,0)</f>
        <v>93.141000000000005</v>
      </c>
      <c r="BY276" s="21">
        <f>VLOOKUP($A:$A,'[3]данные ру Грузы'!$A:$CR,83,0)</f>
        <v>0</v>
      </c>
      <c r="BZ276" s="21">
        <f>VLOOKUP($A:$A,'[3]данные ру Грузы'!$A:$CR,96,0)</f>
        <v>0</v>
      </c>
      <c r="CA276" s="22" t="str">
        <f>VLOOKUP(A:A,[2]Данные_УА!$A:$BO,60,0)</f>
        <v>да</v>
      </c>
      <c r="CB276" s="23" t="str">
        <f>VLOOKUP(A:A,[2]Данные_УА!$A:$BO,61,0)</f>
        <v>да</v>
      </c>
      <c r="CC276" s="23" t="str">
        <f>VLOOKUP(A:A,[2]Данные_УА!$A:$BO,62,0)</f>
        <v>да</v>
      </c>
      <c r="CD276" s="23" t="str">
        <f>VLOOKUP(A:A,[2]Данные_УА!$A:$BO,63,0)</f>
        <v>да</v>
      </c>
      <c r="CE276" s="23" t="str">
        <f>VLOOKUP(A:A,[2]Данные_УА!$A:$BO,64,0)</f>
        <v>да</v>
      </c>
      <c r="CF276" s="23" t="str">
        <f>VLOOKUP(A:A,[2]Данные_УА!$A:$BO,65,0)</f>
        <v>да</v>
      </c>
    </row>
    <row r="277" spans="1:84" s="12" customFormat="1" ht="11.25" x14ac:dyDescent="0.2">
      <c r="A277" s="12" t="s">
        <v>410</v>
      </c>
      <c r="B277" s="12" t="str">
        <f>VLOOKUP(A:A,[1]Перечень_ПП!$A:$X,3,0)</f>
        <v>Ростовский</v>
      </c>
      <c r="C277" s="13" t="str">
        <f>VLOOKUP(A:A,[1]Перечень_ПП!$A:$X,4,0)</f>
        <v>ВПП</v>
      </c>
      <c r="D277" s="13" t="str">
        <f>VLOOKUP(A:A,[1]Перечень_ПП!$A:$X,5,0)</f>
        <v>ВПП</v>
      </c>
      <c r="E277" s="12" t="str">
        <f>VLOOKUP(A:A,[1]Перечень_ПП!$A:$X,6,0)</f>
        <v>Ростов (Центральный)</v>
      </c>
      <c r="F277" s="12" t="str">
        <f>VLOOKUP(A:A,[1]Перечень_ПП!$A:$X,23,0)</f>
        <v>установлен</v>
      </c>
      <c r="G277" s="13" t="str">
        <f>VLOOKUP(A:A,[1]Перечень_ПП!$A:$X,21,0)</f>
        <v>да</v>
      </c>
      <c r="H277" s="13" t="s">
        <v>524</v>
      </c>
      <c r="I277" s="14" t="str">
        <f>VLOOKUP(A:A,[1]Перечень_ПП!$A:$X,22,0)</f>
        <v>функционирует</v>
      </c>
      <c r="J277" s="15" t="str">
        <f>VLOOKUP(A:A,[2]Данные_УА!$A:$BF,24,0)</f>
        <v>по заявкам</v>
      </c>
      <c r="K277" s="13" t="str">
        <f>VLOOKUP(A:A,[1]Перечень_ПП!$A:$X,7,0)</f>
        <v>воздушный</v>
      </c>
      <c r="L277" s="13" t="str">
        <f>VLOOKUP(A:A,[1]Перечень_ПП!$A:$X,8,0)</f>
        <v>не определен</v>
      </c>
      <c r="M277" s="13" t="str">
        <f>VLOOKUP(A:A,[1]Перечень_ПП!$A:$X,9,0)</f>
        <v>грузо-пассажирский</v>
      </c>
      <c r="N277" s="13" t="str">
        <f>VLOOKUP(A:A,[1]Перечень_ПП!$A:$X,10,0)</f>
        <v>постоянный</v>
      </c>
      <c r="O277" s="13" t="str">
        <f>VLOOKUP(A:A,[1]Перечень_ПП!$A:$X,11,0)</f>
        <v>многосторонний</v>
      </c>
      <c r="P277" s="13" t="str">
        <f>VLOOKUP(A:A,[1]Перечень_ПП!$A:$X,12,0)</f>
        <v>не определен</v>
      </c>
      <c r="Q277" s="13" t="str">
        <f>VLOOKUP(A:A,[1]Перечень_ПП!$A:$X,13,0)</f>
        <v>нет</v>
      </c>
      <c r="R277" s="13" t="str">
        <f>VLOOKUP(A:A,[1]Перечень_ПП!$A:$X,14,0)</f>
        <v>нет</v>
      </c>
      <c r="S277" s="13" t="str">
        <f>VLOOKUP(A:A,[1]Перечень_ПП!$A:$X,15,0)</f>
        <v>нет</v>
      </c>
      <c r="T277" s="13" t="str">
        <f>VLOOKUP(A:A,[1]Перечень_ПП!$A:$X,16,0)</f>
        <v>не применимо</v>
      </c>
      <c r="U277" s="12" t="str">
        <f>VLOOKUP(A:A,[1]Перечень_ПП!$A:$X,17,0)</f>
        <v>не применимо</v>
      </c>
      <c r="V277" s="13" t="str">
        <f>VLOOKUP(A:A,[1]Перечень_ПП!$A:$X,18,0)</f>
        <v>ЮФО</v>
      </c>
      <c r="W277" s="12" t="str">
        <f>VLOOKUP(A:A,[1]Перечень_ПП!$A:$X,19,0)</f>
        <v>Ростовская область</v>
      </c>
      <c r="X277" s="14" t="str">
        <f>VLOOKUP(A:A,[1]Перечень_ПП!$A:$X,20,0)</f>
        <v>Ростовская обл., г. Ростов-на-Дону, аэродром Министерства обороны РФ (12 км. северо-западнее центра г.Ростов-на-Дону), ул. Оганова, д. 51</v>
      </c>
      <c r="Y277" s="14">
        <f>VLOOKUP(A:A,[2]ДОРОГИ!$A:$BX,24,0)</f>
        <v>0</v>
      </c>
      <c r="Z277" s="14">
        <f>VLOOKUP(A:A,[2]ДОРОГИ!$A:$BX,25,0)</f>
        <v>0</v>
      </c>
      <c r="AA277" s="16" t="str">
        <f>VLOOKUP($A:$A,'[3]данные ру Грузы'!$A:$CC,10,0)</f>
        <v>Группа С</v>
      </c>
      <c r="AB277" s="16">
        <f>VLOOKUP($A:$A,'[3]данные ру Грузы'!$A:$CC,11,0)</f>
        <v>245</v>
      </c>
      <c r="AC277" s="16" t="str">
        <f>VLOOKUP($A:$A,'[3]данные ру Грузы'!$A:$CC,13,0)</f>
        <v>Не является признаком отнесения к МТК</v>
      </c>
      <c r="AD277" s="16" t="str">
        <f>VLOOKUP($A:$A,'[3]данные ру Грузы'!$A:$CC,12,0)</f>
        <v>Не является признаком отнесения к МТК</v>
      </c>
      <c r="AE277" s="16">
        <f>VLOOKUP(A:A,[2]Данные_УА!$A:$BF,37,0)</f>
        <v>0</v>
      </c>
      <c r="AF277" s="16">
        <f>VLOOKUP(A:A,[2]Данные_УА!$A:$BF,41,0)</f>
        <v>0</v>
      </c>
      <c r="AG277" s="16">
        <f>VLOOKUP(A:A,[2]Данные_УА!$A:$BF,45,0)</f>
        <v>0</v>
      </c>
      <c r="AH277" s="16">
        <f>VLOOKUP(A:A,[2]Данные_УА!$A:$BF,49,0)</f>
        <v>0</v>
      </c>
      <c r="AI277" s="16">
        <f>VLOOKUP(A:A,[2]Данные_УА!$A:$BF,53,0)</f>
        <v>0</v>
      </c>
      <c r="AJ277" s="16">
        <f>VLOOKUP(A:A,[2]Данные_УА!$A:$BF,57,0)</f>
        <v>0</v>
      </c>
      <c r="AK277" s="17">
        <f>VLOOKUP(A:A,[2]Данные_УА!$A:$BF,38,0)</f>
        <v>0</v>
      </c>
      <c r="AL277" s="17">
        <f>VLOOKUP(A:A,[2]Данные_УА!$A:$BF,42,0)</f>
        <v>0</v>
      </c>
      <c r="AM277" s="17">
        <f>VLOOKUP(A:A,[2]Данные_УА!$A:$BF,46,0)</f>
        <v>0</v>
      </c>
      <c r="AN277" s="17">
        <f>VLOOKUP(A:A,[2]Данные_УА!$A:$BF,50,0)</f>
        <v>0</v>
      </c>
      <c r="AO277" s="17">
        <f>VLOOKUP(A:A,[2]Данные_УА!$A:$BF,54,0)</f>
        <v>0</v>
      </c>
      <c r="AP277" s="18">
        <f>VLOOKUP(A:A,[2]Данные_УА!$A:$BF,58,0)</f>
        <v>0</v>
      </c>
      <c r="AQ277" s="19">
        <f>VLOOKUP($A:$A,'[3]данные ру ТС'!$A:$CZ,22,0)</f>
        <v>73</v>
      </c>
      <c r="AR277" s="19">
        <f>VLOOKUP($A:$A,'[3]данные ру ТС'!$A:$CZ,27,0)</f>
        <v>0</v>
      </c>
      <c r="AS277" s="19">
        <f>VLOOKUP($A:$A,'[3]данные ру ТС'!$A:$CZ,32,0)</f>
        <v>0</v>
      </c>
      <c r="AT277" s="19">
        <f>VLOOKUP($A:$A,'[3]данные ру ТС'!$A:$CZ,33,0)</f>
        <v>73</v>
      </c>
      <c r="AU277" s="19">
        <f>VLOOKUP($A:$A,'[3]данные ру ТС'!$A:$CZ,38,0)</f>
        <v>103</v>
      </c>
      <c r="AV277" s="19">
        <f>VLOOKUP($A:$A,'[3]данные ру ТС'!$A:$CZ,43,0)</f>
        <v>0</v>
      </c>
      <c r="AW277" s="19">
        <f>VLOOKUP($A:$A,'[3]данные ру ТС'!$A:$CZ,48,0)</f>
        <v>0</v>
      </c>
      <c r="AX277" s="19">
        <f>VLOOKUP($A:$A,'[3]данные ру ТС'!$A:$CZ,49,0)</f>
        <v>103</v>
      </c>
      <c r="AY277" s="19">
        <f>VLOOKUP($A:$A,'[3]данные ру ТС'!$A:$CZ,54,0)</f>
        <v>69</v>
      </c>
      <c r="AZ277" s="19">
        <f>VLOOKUP($A:$A,'[3]данные ру ТС'!$A:$CZ,59,0)</f>
        <v>0</v>
      </c>
      <c r="BA277" s="19">
        <f>VLOOKUP($A:$A,'[3]данные ру ТС'!$A:$CZ,64,0)</f>
        <v>0</v>
      </c>
      <c r="BB277" s="19">
        <f>VLOOKUP($A:$A,'[3]данные ру ТС'!$A:$CZ,65,0)</f>
        <v>69</v>
      </c>
      <c r="BC277" s="19">
        <f>VLOOKUP($A:$A,'[3]данные ру ТС'!$A:$CZ,78,0)</f>
        <v>115</v>
      </c>
      <c r="BD277" s="19">
        <f>VLOOKUP($A:$A,'[3]данные ру ТС'!$A:$CZ,83,0)</f>
        <v>0</v>
      </c>
      <c r="BE277" s="19">
        <f>VLOOKUP($A:$A,'[3]данные ру ТС'!$A:$CZ,88,0)</f>
        <v>0</v>
      </c>
      <c r="BF277" s="19">
        <f>VLOOKUP($A:$A,'[3]данные ру ТС'!$A:$CZ,89,0)</f>
        <v>115</v>
      </c>
      <c r="BG277" s="19">
        <f>VLOOKUP($A:$A,'[3]данные ру ТС'!$A:$FD,126,0)</f>
        <v>138</v>
      </c>
      <c r="BH277" s="19">
        <f>VLOOKUP($A:$A,'[3]данные ру ТС'!$A:$FD,127,0)</f>
        <v>180</v>
      </c>
      <c r="BI277" s="19">
        <f>VLOOKUP($A:$A,'[3]данные ру ТС'!$A:$FD,128,0)</f>
        <v>0</v>
      </c>
      <c r="BJ277" s="19">
        <f>VLOOKUP($A:$A,'[3]данные ру ТС'!$A:$FD,129,0)</f>
        <v>318</v>
      </c>
      <c r="BK277" s="19">
        <f>VLOOKUP($A:$A,'[3]данные ру ТС'!$A:$FD,142,0)</f>
        <v>109</v>
      </c>
      <c r="BL277" s="19">
        <f>VLOOKUP($A:$A,'[3]данные ру ТС'!$A:$FD,155,0)</f>
        <v>34</v>
      </c>
      <c r="BM277" s="19">
        <f>VLOOKUP($A:$A,'[3]данные ру ТС'!$A:$FW,168,0)</f>
        <v>0</v>
      </c>
      <c r="BN277" s="19">
        <f>Таблица2[[#This Row],[ЛТС 2022 (факт)]]+Таблица2[[#This Row],[ПТС 2022 (факт)]]+Таблица2[[#This Row],[ГТС 2022 (факт)]]</f>
        <v>143</v>
      </c>
      <c r="BO277" s="20">
        <f>VLOOKUP($A:$A,'[3]данные ру ФЛ'!$A:$DL,27,0)</f>
        <v>295</v>
      </c>
      <c r="BP277" s="20">
        <f>VLOOKUP($A:$A,'[3]данные ру ФЛ'!$A:$DL,40,0)</f>
        <v>1482</v>
      </c>
      <c r="BQ277" s="20">
        <f>VLOOKUP($A:$A,'[3]данные ру ФЛ'!$A:$DL,53,0)</f>
        <v>1410</v>
      </c>
      <c r="BR277" s="20">
        <f>VLOOKUP($A:$A,'[3]данные ру ФЛ'!$A:$DL,74,0)</f>
        <v>4040</v>
      </c>
      <c r="BS277" s="20">
        <f>VLOOKUP($A:$A,'[3]данные ру ФЛ'!$A:$DL,95,0)</f>
        <v>11237</v>
      </c>
      <c r="BT277" s="20">
        <f>VLOOKUP($A:$A,'[3]данные ру ФЛ'!$A:$DL,116,0)</f>
        <v>2555</v>
      </c>
      <c r="BU277" s="21">
        <f>VLOOKUP($A:$A,'[3]данные ру Грузы'!$A:$CR,31,0)</f>
        <v>0</v>
      </c>
      <c r="BV277" s="21">
        <f>VLOOKUP($A:$A,'[3]данные ру Грузы'!$A:$CR,44,0)</f>
        <v>0</v>
      </c>
      <c r="BW277" s="21">
        <f>VLOOKUP($A:$A,'[3]данные ру Грузы'!$A:$CR,57,0)</f>
        <v>0</v>
      </c>
      <c r="BX277" s="21">
        <f>VLOOKUP($A:$A,'[3]данные ру Грузы'!$A:$CR,70,0)</f>
        <v>0</v>
      </c>
      <c r="BY277" s="21">
        <f>VLOOKUP($A:$A,'[3]данные ру Грузы'!$A:$CR,83,0)</f>
        <v>0</v>
      </c>
      <c r="BZ277" s="21">
        <f>VLOOKUP($A:$A,'[3]данные ру Грузы'!$A:$CR,96,0)</f>
        <v>0</v>
      </c>
      <c r="CA277" s="22" t="str">
        <f>VLOOKUP(A:A,[2]Данные_УА!$A:$BO,60,0)</f>
        <v>да</v>
      </c>
      <c r="CB277" s="23" t="str">
        <f>VLOOKUP(A:A,[2]Данные_УА!$A:$BO,61,0)</f>
        <v>да</v>
      </c>
      <c r="CC277" s="23" t="str">
        <f>VLOOKUP(A:A,[2]Данные_УА!$A:$BO,62,0)</f>
        <v>да</v>
      </c>
      <c r="CD277" s="23" t="str">
        <f>VLOOKUP(A:A,[2]Данные_УА!$A:$BO,63,0)</f>
        <v>да</v>
      </c>
      <c r="CE277" s="23" t="str">
        <f>VLOOKUP(A:A,[2]Данные_УА!$A:$BO,64,0)</f>
        <v>да</v>
      </c>
      <c r="CF277" s="23" t="str">
        <f>VLOOKUP(A:A,[2]Данные_УА!$A:$BO,65,0)</f>
        <v>нет</v>
      </c>
    </row>
    <row r="278" spans="1:84" s="12" customFormat="1" ht="11.25" x14ac:dyDescent="0.2">
      <c r="A278" s="12" t="s">
        <v>220</v>
      </c>
      <c r="B278" s="12" t="str">
        <f>VLOOKUP(A:A,[1]Перечень_ПП!$A:$X,3,0)</f>
        <v>Ростовский</v>
      </c>
      <c r="C278" s="13" t="str">
        <f>VLOOKUP(A:A,[1]Перечень_ПП!$A:$X,4,0)</f>
        <v>МПП</v>
      </c>
      <c r="D278" s="13" t="str">
        <f>VLOOKUP(A:A,[1]Перечень_ПП!$A:$X,5,0)</f>
        <v>МПП</v>
      </c>
      <c r="E278" s="12" t="str">
        <f>VLOOKUP(A:A,[1]Перечень_ПП!$A:$X,6,0)</f>
        <v>Ростов-на-Дону</v>
      </c>
      <c r="F278" s="12" t="str">
        <f>VLOOKUP(A:A,[1]Перечень_ПП!$A:$X,23,0)</f>
        <v>установлен</v>
      </c>
      <c r="G278" s="13" t="str">
        <f>VLOOKUP(A:A,[1]Перечень_ПП!$A:$X,21,0)</f>
        <v>да</v>
      </c>
      <c r="H278" s="13" t="s">
        <v>523</v>
      </c>
      <c r="I278" s="14" t="str">
        <f>VLOOKUP(A:A,[1]Перечень_ПП!$A:$X,22,0)</f>
        <v>функционирует</v>
      </c>
      <c r="J278" s="15" t="str">
        <f>VLOOKUP(A:A,[2]Данные_УА!$A:$BF,24,0)</f>
        <v>круглосуточно</v>
      </c>
      <c r="K278" s="13" t="str">
        <f>VLOOKUP(A:A,[1]Перечень_ПП!$A:$X,7,0)</f>
        <v>морской</v>
      </c>
      <c r="L278" s="13" t="str">
        <f>VLOOKUP(A:A,[1]Перечень_ПП!$A:$X,8,0)</f>
        <v>не определен</v>
      </c>
      <c r="M278" s="13" t="str">
        <f>VLOOKUP(A:A,[1]Перечень_ПП!$A:$X,9,0)</f>
        <v>грузовой</v>
      </c>
      <c r="N278" s="13" t="str">
        <f>VLOOKUP(A:A,[1]Перечень_ПП!$A:$X,10,0)</f>
        <v>постоянный</v>
      </c>
      <c r="O278" s="13" t="str">
        <f>VLOOKUP(A:A,[1]Перечень_ПП!$A:$X,11,0)</f>
        <v>многосторонний</v>
      </c>
      <c r="P278" s="13" t="str">
        <f>VLOOKUP(A:A,[1]Перечень_ПП!$A:$X,12,0)</f>
        <v>не определен</v>
      </c>
      <c r="Q278" s="13" t="str">
        <f>VLOOKUP(A:A,[1]Перечень_ПП!$A:$X,13,0)</f>
        <v>да</v>
      </c>
      <c r="R278" s="13" t="str">
        <f>VLOOKUP(A:A,[1]Перечень_ПП!$A:$X,14,0)</f>
        <v>да</v>
      </c>
      <c r="S278" s="13" t="str">
        <f>VLOOKUP(A:A,[1]Перечень_ПП!$A:$X,15,0)</f>
        <v>да</v>
      </c>
      <c r="T278" s="13" t="str">
        <f>VLOOKUP(A:A,[1]Перечень_ПП!$A:$X,16,0)</f>
        <v>не применимо</v>
      </c>
      <c r="U278" s="12" t="str">
        <f>VLOOKUP(A:A,[1]Перечень_ПП!$A:$X,17,0)</f>
        <v>не применимо</v>
      </c>
      <c r="V278" s="13" t="str">
        <f>VLOOKUP(A:A,[1]Перечень_ПП!$A:$X,18,0)</f>
        <v>ЮФО</v>
      </c>
      <c r="W278" s="12" t="str">
        <f>VLOOKUP(A:A,[1]Перечень_ПП!$A:$X,19,0)</f>
        <v>Ростовская область</v>
      </c>
      <c r="X278" s="14" t="str">
        <f>VLOOKUP(A:A,[1]Перечень_ПП!$A:$X,20,0)</f>
        <v>Ростовская область, г. Ростов-на-Дону, в пределах морского порта Ростов-на-Дону</v>
      </c>
      <c r="Y278" s="14">
        <f>VLOOKUP(A:A,[2]ДОРОГИ!$A:$BX,24,0)</f>
        <v>0</v>
      </c>
      <c r="Z278" s="14">
        <f>VLOOKUP(A:A,[2]ДОРОГИ!$A:$BX,25,0)</f>
        <v>0</v>
      </c>
      <c r="AA278" s="16" t="str">
        <f>VLOOKUP($A:$A,'[3]данные ру Грузы'!$A:$CC,10,0)</f>
        <v>Группа А</v>
      </c>
      <c r="AB278" s="16">
        <f>VLOOKUP($A:$A,'[3]данные ру Грузы'!$A:$CC,11,0)</f>
        <v>107</v>
      </c>
      <c r="AC278" s="16" t="str">
        <f>VLOOKUP($A:$A,'[3]данные ру Грузы'!$A:$CC,13,0)</f>
        <v>Морской</v>
      </c>
      <c r="AD278" s="16" t="str">
        <f>VLOOKUP($A:$A,'[3]данные ру Грузы'!$A:$CC,12,0)</f>
        <v>АЧБ</v>
      </c>
      <c r="AE278" s="16">
        <f>VLOOKUP(A:A,[2]Данные_УА!$A:$BF,37,0)</f>
        <v>0</v>
      </c>
      <c r="AF278" s="16">
        <f>VLOOKUP(A:A,[2]Данные_УА!$A:$BF,41,0)</f>
        <v>0</v>
      </c>
      <c r="AG278" s="16">
        <f>VLOOKUP(A:A,[2]Данные_УА!$A:$BF,45,0)</f>
        <v>0</v>
      </c>
      <c r="AH278" s="16">
        <f>VLOOKUP(A:A,[2]Данные_УА!$A:$BF,49,0)</f>
        <v>0</v>
      </c>
      <c r="AI278" s="16">
        <f>VLOOKUP(A:A,[2]Данные_УА!$A:$BF,53,0)</f>
        <v>0</v>
      </c>
      <c r="AJ278" s="16">
        <f>VLOOKUP(A:A,[2]Данные_УА!$A:$BF,57,0)</f>
        <v>0</v>
      </c>
      <c r="AK278" s="17">
        <f>VLOOKUP(A:A,[2]Данные_УА!$A:$BF,38,0)</f>
        <v>0</v>
      </c>
      <c r="AL278" s="17">
        <f>VLOOKUP(A:A,[2]Данные_УА!$A:$BF,42,0)</f>
        <v>0</v>
      </c>
      <c r="AM278" s="17">
        <f>VLOOKUP(A:A,[2]Данные_УА!$A:$BF,46,0)</f>
        <v>0</v>
      </c>
      <c r="AN278" s="17">
        <f>VLOOKUP(A:A,[2]Данные_УА!$A:$BF,50,0)</f>
        <v>0</v>
      </c>
      <c r="AO278" s="17">
        <f>VLOOKUP(A:A,[2]Данные_УА!$A:$BF,54,0)</f>
        <v>0</v>
      </c>
      <c r="AP278" s="18">
        <f>VLOOKUP(A:A,[2]Данные_УА!$A:$BF,58,0)</f>
        <v>0</v>
      </c>
      <c r="AQ278" s="19">
        <f>VLOOKUP($A:$A,'[3]данные ру ТС'!$A:$CZ,22,0)</f>
        <v>6019</v>
      </c>
      <c r="AR278" s="19">
        <f>VLOOKUP($A:$A,'[3]данные ру ТС'!$A:$CZ,27,0)</f>
        <v>0</v>
      </c>
      <c r="AS278" s="19">
        <f>VLOOKUP($A:$A,'[3]данные ру ТС'!$A:$CZ,32,0)</f>
        <v>0</v>
      </c>
      <c r="AT278" s="19">
        <f>VLOOKUP($A:$A,'[3]данные ру ТС'!$A:$CZ,33,0)</f>
        <v>6019</v>
      </c>
      <c r="AU278" s="19">
        <f>VLOOKUP($A:$A,'[3]данные ру ТС'!$A:$CZ,38,0)</f>
        <v>6701</v>
      </c>
      <c r="AV278" s="19">
        <f>VLOOKUP($A:$A,'[3]данные ру ТС'!$A:$CZ,43,0)</f>
        <v>0</v>
      </c>
      <c r="AW278" s="19">
        <f>VLOOKUP($A:$A,'[3]данные ру ТС'!$A:$CZ,48,0)</f>
        <v>0</v>
      </c>
      <c r="AX278" s="19">
        <f>VLOOKUP($A:$A,'[3]данные ру ТС'!$A:$CZ,49,0)</f>
        <v>6701</v>
      </c>
      <c r="AY278" s="19">
        <f>VLOOKUP($A:$A,'[3]данные ру ТС'!$A:$CZ,54,0)</f>
        <v>7526</v>
      </c>
      <c r="AZ278" s="19">
        <f>VLOOKUP($A:$A,'[3]данные ру ТС'!$A:$CZ,59,0)</f>
        <v>0</v>
      </c>
      <c r="BA278" s="19">
        <f>VLOOKUP($A:$A,'[3]данные ру ТС'!$A:$CZ,64,0)</f>
        <v>0</v>
      </c>
      <c r="BB278" s="19">
        <f>VLOOKUP($A:$A,'[3]данные ру ТС'!$A:$CZ,65,0)</f>
        <v>7526</v>
      </c>
      <c r="BC278" s="19">
        <f>VLOOKUP($A:$A,'[3]данные ру ТС'!$A:$CZ,78,0)</f>
        <v>7192</v>
      </c>
      <c r="BD278" s="19">
        <f>VLOOKUP($A:$A,'[3]данные ру ТС'!$A:$CZ,83,0)</f>
        <v>0</v>
      </c>
      <c r="BE278" s="19">
        <f>VLOOKUP($A:$A,'[3]данные ру ТС'!$A:$CZ,88,0)</f>
        <v>0</v>
      </c>
      <c r="BF278" s="19">
        <f>VLOOKUP($A:$A,'[3]данные ру ТС'!$A:$CZ,89,0)</f>
        <v>7192</v>
      </c>
      <c r="BG278" s="19">
        <f>VLOOKUP($A:$A,'[3]данные ру ТС'!$A:$FD,126,0)</f>
        <v>6354</v>
      </c>
      <c r="BH278" s="19">
        <f>VLOOKUP($A:$A,'[3]данные ру ТС'!$A:$FD,127,0)</f>
        <v>0</v>
      </c>
      <c r="BI278" s="19">
        <f>VLOOKUP($A:$A,'[3]данные ру ТС'!$A:$FD,128,0)</f>
        <v>0</v>
      </c>
      <c r="BJ278" s="19">
        <f>VLOOKUP($A:$A,'[3]данные ру ТС'!$A:$FD,129,0)</f>
        <v>6354</v>
      </c>
      <c r="BK278" s="19">
        <f>VLOOKUP($A:$A,'[3]данные ру ТС'!$A:$FD,142,0)</f>
        <v>5158</v>
      </c>
      <c r="BL278" s="19">
        <f>VLOOKUP($A:$A,'[3]данные ру ТС'!$A:$FD,155,0)</f>
        <v>0</v>
      </c>
      <c r="BM278" s="19">
        <f>VLOOKUP($A:$A,'[3]данные ру ТС'!$A:$FW,168,0)</f>
        <v>0</v>
      </c>
      <c r="BN278" s="19">
        <f>Таблица2[[#This Row],[ЛТС 2022 (факт)]]+Таблица2[[#This Row],[ПТС 2022 (факт)]]+Таблица2[[#This Row],[ГТС 2022 (факт)]]</f>
        <v>5158</v>
      </c>
      <c r="BO278" s="20">
        <f>VLOOKUP($A:$A,'[3]данные ру ФЛ'!$A:$DL,27,0)</f>
        <v>81253</v>
      </c>
      <c r="BP278" s="20">
        <f>VLOOKUP($A:$A,'[3]данные ру ФЛ'!$A:$DL,40,0)</f>
        <v>85220</v>
      </c>
      <c r="BQ278" s="20">
        <f>VLOOKUP($A:$A,'[3]данные ру ФЛ'!$A:$DL,53,0)</f>
        <v>95969</v>
      </c>
      <c r="BR278" s="20">
        <f>VLOOKUP($A:$A,'[3]данные ру ФЛ'!$A:$DL,74,0)</f>
        <v>90016</v>
      </c>
      <c r="BS278" s="20">
        <f>VLOOKUP($A:$A,'[3]данные ру ФЛ'!$A:$DL,95,0)</f>
        <v>81143</v>
      </c>
      <c r="BT278" s="20">
        <f>VLOOKUP($A:$A,'[3]данные ру ФЛ'!$A:$DL,116,0)</f>
        <v>64466</v>
      </c>
      <c r="BU278" s="21">
        <f>VLOOKUP($A:$A,'[3]данные ру Грузы'!$A:$CR,31,0)</f>
        <v>13458004.16</v>
      </c>
      <c r="BV278" s="21">
        <f>VLOOKUP($A:$A,'[3]данные ру Грузы'!$A:$CR,44,0)</f>
        <v>15128563.138</v>
      </c>
      <c r="BW278" s="21">
        <f>VLOOKUP($A:$A,'[3]данные ру Грузы'!$A:$CR,57,0)</f>
        <v>15720611.7596</v>
      </c>
      <c r="BX278" s="21">
        <f>VLOOKUP($A:$A,'[3]данные ру Грузы'!$A:$CR,70,0)</f>
        <v>18180188.273200002</v>
      </c>
      <c r="BY278" s="21">
        <f>VLOOKUP($A:$A,'[3]данные ру Грузы'!$A:$CR,83,0)</f>
        <v>19139127.3072</v>
      </c>
      <c r="BZ278" s="21">
        <f>VLOOKUP($A:$A,'[3]данные ру Грузы'!$A:$CR,96,0)</f>
        <v>11223221.926000001</v>
      </c>
      <c r="CA278" s="22" t="str">
        <f>VLOOKUP(A:A,[2]Данные_УА!$A:$BO,60,0)</f>
        <v>да</v>
      </c>
      <c r="CB278" s="23" t="str">
        <f>VLOOKUP(A:A,[2]Данные_УА!$A:$BO,61,0)</f>
        <v>да</v>
      </c>
      <c r="CC278" s="23" t="str">
        <f>VLOOKUP(A:A,[2]Данные_УА!$A:$BO,62,0)</f>
        <v>да</v>
      </c>
      <c r="CD278" s="23" t="str">
        <f>VLOOKUP(A:A,[2]Данные_УА!$A:$BO,63,0)</f>
        <v>да</v>
      </c>
      <c r="CE278" s="23" t="str">
        <f>VLOOKUP(A:A,[2]Данные_УА!$A:$BO,64,0)</f>
        <v>да</v>
      </c>
      <c r="CF278" s="23" t="str">
        <f>VLOOKUP(A:A,[2]Данные_УА!$A:$BO,65,0)</f>
        <v>нет</v>
      </c>
    </row>
    <row r="279" spans="1:84" s="12" customFormat="1" ht="11.25" x14ac:dyDescent="0.2">
      <c r="A279" s="12" t="s">
        <v>215</v>
      </c>
      <c r="B279" s="12" t="str">
        <f>VLOOKUP(A:A,[1]Перечень_ПП!$A:$X,3,0)</f>
        <v>Ростовский</v>
      </c>
      <c r="C279" s="13" t="str">
        <f>VLOOKUP(A:A,[1]Перечень_ПП!$A:$X,4,0)</f>
        <v>ВПП</v>
      </c>
      <c r="D279" s="13" t="str">
        <f>VLOOKUP(A:A,[1]Перечень_ПП!$A:$X,5,0)</f>
        <v>ВПП</v>
      </c>
      <c r="E279" s="12" t="str">
        <f>VLOOKUP(A:A,[1]Перечень_ПП!$A:$X,6,0)</f>
        <v>Ростов-на-Дону (Платов)</v>
      </c>
      <c r="F279" s="12" t="str">
        <f>VLOOKUP(A:A,[1]Перечень_ПП!$A:$X,23,0)</f>
        <v>установлен</v>
      </c>
      <c r="G279" s="13" t="str">
        <f>VLOOKUP(A:A,[1]Перечень_ПП!$A:$X,21,0)</f>
        <v>да</v>
      </c>
      <c r="H279" s="13" t="s">
        <v>524</v>
      </c>
      <c r="I279" s="14" t="str">
        <f>VLOOKUP(A:A,[1]Перечень_ПП!$A:$X,22,0)</f>
        <v>функционирует</v>
      </c>
      <c r="J279" s="15" t="str">
        <f>VLOOKUP(A:A,[2]Данные_УА!$A:$BF,24,0)</f>
        <v>круглосуточно</v>
      </c>
      <c r="K279" s="13" t="str">
        <f>VLOOKUP(A:A,[1]Перечень_ПП!$A:$X,7,0)</f>
        <v>воздушный</v>
      </c>
      <c r="L279" s="13" t="str">
        <f>VLOOKUP(A:A,[1]Перечень_ПП!$A:$X,8,0)</f>
        <v>не определен</v>
      </c>
      <c r="M279" s="13" t="str">
        <f>VLOOKUP(A:A,[1]Перечень_ПП!$A:$X,9,0)</f>
        <v>грузо-пассажирский</v>
      </c>
      <c r="N279" s="13" t="str">
        <f>VLOOKUP(A:A,[1]Перечень_ПП!$A:$X,10,0)</f>
        <v>постоянный</v>
      </c>
      <c r="O279" s="13" t="str">
        <f>VLOOKUP(A:A,[1]Перечень_ПП!$A:$X,11,0)</f>
        <v>многосторонний</v>
      </c>
      <c r="P279" s="13" t="str">
        <f>VLOOKUP(A:A,[1]Перечень_ПП!$A:$X,12,0)</f>
        <v>не определен</v>
      </c>
      <c r="Q279" s="13" t="str">
        <f>VLOOKUP(A:A,[1]Перечень_ПП!$A:$X,13,0)</f>
        <v>нет</v>
      </c>
      <c r="R279" s="13" t="str">
        <f>VLOOKUP(A:A,[1]Перечень_ПП!$A:$X,14,0)</f>
        <v>да</v>
      </c>
      <c r="S279" s="13" t="str">
        <f>VLOOKUP(A:A,[1]Перечень_ПП!$A:$X,15,0)</f>
        <v>да</v>
      </c>
      <c r="T279" s="13" t="str">
        <f>VLOOKUP(A:A,[1]Перечень_ПП!$A:$X,16,0)</f>
        <v>не применимо</v>
      </c>
      <c r="U279" s="12" t="str">
        <f>VLOOKUP(A:A,[1]Перечень_ПП!$A:$X,17,0)</f>
        <v>не применимо</v>
      </c>
      <c r="V279" s="13" t="str">
        <f>VLOOKUP(A:A,[1]Перечень_ПП!$A:$X,18,0)</f>
        <v>ЮФО</v>
      </c>
      <c r="W279" s="12" t="str">
        <f>VLOOKUP(A:A,[1]Перечень_ПП!$A:$X,19,0)</f>
        <v>Ростовская область</v>
      </c>
      <c r="X279" s="14" t="str">
        <f>VLOOKUP(A:A,[1]Перечень_ПП!$A:$X,20,0)</f>
        <v>Ростовская область, Аксайский район, Грушевское с.п., аэропорт</v>
      </c>
      <c r="Y279" s="14">
        <f>VLOOKUP(A:A,[2]ДОРОГИ!$A:$BX,24,0)</f>
        <v>0</v>
      </c>
      <c r="Z279" s="14">
        <f>VLOOKUP(A:A,[2]ДОРОГИ!$A:$BX,25,0)</f>
        <v>0</v>
      </c>
      <c r="AA279" s="16" t="str">
        <f>VLOOKUP($A:$A,'[3]данные ру Грузы'!$A:$CC,10,0)</f>
        <v>Группа С</v>
      </c>
      <c r="AB279" s="16">
        <f>VLOOKUP($A:$A,'[3]данные ру Грузы'!$A:$CC,11,0)</f>
        <v>251</v>
      </c>
      <c r="AC279" s="16" t="str">
        <f>VLOOKUP($A:$A,'[3]данные ру Грузы'!$A:$CC,13,0)</f>
        <v>Не является признаком отнесения к МТК</v>
      </c>
      <c r="AD279" s="16" t="str">
        <f>VLOOKUP($A:$A,'[3]данные ру Грузы'!$A:$CC,12,0)</f>
        <v>Не является признаком отнесения к МТК</v>
      </c>
      <c r="AE279" s="16">
        <f>VLOOKUP(A:A,[2]Данные_УА!$A:$BF,37,0)</f>
        <v>0</v>
      </c>
      <c r="AF279" s="16">
        <f>VLOOKUP(A:A,[2]Данные_УА!$A:$BF,41,0)</f>
        <v>0</v>
      </c>
      <c r="AG279" s="16">
        <f>VLOOKUP(A:A,[2]Данные_УА!$A:$BF,45,0)</f>
        <v>0</v>
      </c>
      <c r="AH279" s="16">
        <f>VLOOKUP(A:A,[2]Данные_УА!$A:$BF,49,0)</f>
        <v>0</v>
      </c>
      <c r="AI279" s="16">
        <f>VLOOKUP(A:A,[2]Данные_УА!$A:$BF,53,0)</f>
        <v>25920</v>
      </c>
      <c r="AJ279" s="16">
        <f>VLOOKUP(A:A,[2]Данные_УА!$A:$BF,57,0)</f>
        <v>0</v>
      </c>
      <c r="AK279" s="17">
        <f>VLOOKUP(A:A,[2]Данные_УА!$A:$BF,38,0)</f>
        <v>0</v>
      </c>
      <c r="AL279" s="17">
        <f>VLOOKUP(A:A,[2]Данные_УА!$A:$BF,42,0)</f>
        <v>0</v>
      </c>
      <c r="AM279" s="17">
        <f>VLOOKUP(A:A,[2]Данные_УА!$A:$BF,46,0)</f>
        <v>0</v>
      </c>
      <c r="AN279" s="17">
        <f>VLOOKUP(A:A,[2]Данные_УА!$A:$BF,50,0)</f>
        <v>0</v>
      </c>
      <c r="AO279" s="17">
        <f>VLOOKUP(A:A,[2]Данные_УА!$A:$BF,54,0)</f>
        <v>9460800</v>
      </c>
      <c r="AP279" s="18">
        <f>VLOOKUP(A:A,[2]Данные_УА!$A:$BF,58,0)</f>
        <v>0</v>
      </c>
      <c r="AQ279" s="19">
        <f>VLOOKUP($A:$A,'[3]данные ру ТС'!$A:$CZ,22,0)</f>
        <v>1603</v>
      </c>
      <c r="AR279" s="19">
        <f>VLOOKUP($A:$A,'[3]данные ру ТС'!$A:$CZ,27,0)</f>
        <v>2999</v>
      </c>
      <c r="AS279" s="19">
        <f>VLOOKUP($A:$A,'[3]данные ру ТС'!$A:$CZ,32,0)</f>
        <v>0</v>
      </c>
      <c r="AT279" s="19">
        <f>VLOOKUP($A:$A,'[3]данные ру ТС'!$A:$CZ,33,0)</f>
        <v>4602</v>
      </c>
      <c r="AU279" s="19">
        <f>VLOOKUP($A:$A,'[3]данные ру ТС'!$A:$CZ,38,0)</f>
        <v>110</v>
      </c>
      <c r="AV279" s="19">
        <f>VLOOKUP($A:$A,'[3]данные ру ТС'!$A:$CZ,43,0)</f>
        <v>5514</v>
      </c>
      <c r="AW279" s="19">
        <f>VLOOKUP($A:$A,'[3]данные ру ТС'!$A:$CZ,48,0)</f>
        <v>0</v>
      </c>
      <c r="AX279" s="19">
        <f>VLOOKUP($A:$A,'[3]данные ру ТС'!$A:$CZ,49,0)</f>
        <v>5624</v>
      </c>
      <c r="AY279" s="19">
        <f>VLOOKUP($A:$A,'[3]данные ру ТС'!$A:$CZ,54,0)</f>
        <v>5</v>
      </c>
      <c r="AZ279" s="19">
        <f>VLOOKUP($A:$A,'[3]данные ру ТС'!$A:$CZ,59,0)</f>
        <v>4987</v>
      </c>
      <c r="BA279" s="19">
        <f>VLOOKUP($A:$A,'[3]данные ру ТС'!$A:$CZ,64,0)</f>
        <v>0</v>
      </c>
      <c r="BB279" s="19">
        <f>VLOOKUP($A:$A,'[3]данные ру ТС'!$A:$CZ,65,0)</f>
        <v>4992</v>
      </c>
      <c r="BC279" s="19">
        <f>VLOOKUP($A:$A,'[3]данные ру ТС'!$A:$CZ,78,0)</f>
        <v>377</v>
      </c>
      <c r="BD279" s="19">
        <f>VLOOKUP($A:$A,'[3]данные ру ТС'!$A:$CZ,83,0)</f>
        <v>1593</v>
      </c>
      <c r="BE279" s="19">
        <f>VLOOKUP($A:$A,'[3]данные ру ТС'!$A:$CZ,88,0)</f>
        <v>0</v>
      </c>
      <c r="BF279" s="19">
        <f>VLOOKUP($A:$A,'[3]данные ру ТС'!$A:$CZ,89,0)</f>
        <v>1970</v>
      </c>
      <c r="BG279" s="19">
        <f>VLOOKUP($A:$A,'[3]данные ру ТС'!$A:$FD,126,0)</f>
        <v>895</v>
      </c>
      <c r="BH279" s="19">
        <f>VLOOKUP($A:$A,'[3]данные ру ТС'!$A:$FD,127,0)</f>
        <v>3821</v>
      </c>
      <c r="BI279" s="19">
        <f>VLOOKUP($A:$A,'[3]данные ру ТС'!$A:$FD,128,0)</f>
        <v>0</v>
      </c>
      <c r="BJ279" s="19">
        <f>VLOOKUP($A:$A,'[3]данные ру ТС'!$A:$FD,129,0)</f>
        <v>4716</v>
      </c>
      <c r="BK279" s="19">
        <f>VLOOKUP($A:$A,'[3]данные ру ТС'!$A:$FD,142,0)</f>
        <v>5</v>
      </c>
      <c r="BL279" s="19">
        <f>VLOOKUP($A:$A,'[3]данные ру ТС'!$A:$FD,155,0)</f>
        <v>584</v>
      </c>
      <c r="BM279" s="19">
        <f>VLOOKUP($A:$A,'[3]данные ру ТС'!$A:$FW,168,0)</f>
        <v>0</v>
      </c>
      <c r="BN279" s="19">
        <f>Таблица2[[#This Row],[ЛТС 2022 (факт)]]+Таблица2[[#This Row],[ПТС 2022 (факт)]]+Таблица2[[#This Row],[ГТС 2022 (факт)]]</f>
        <v>589</v>
      </c>
      <c r="BO279" s="20">
        <f>VLOOKUP($A:$A,'[3]данные ру ФЛ'!$A:$DL,27,0)</f>
        <v>653863</v>
      </c>
      <c r="BP279" s="20">
        <f>VLOOKUP($A:$A,'[3]данные ру ФЛ'!$A:$DL,40,0)</f>
        <v>720394</v>
      </c>
      <c r="BQ279" s="20">
        <f>VLOOKUP($A:$A,'[3]данные ру ФЛ'!$A:$DL,53,0)</f>
        <v>680523</v>
      </c>
      <c r="BR279" s="20">
        <f>VLOOKUP($A:$A,'[3]данные ру ФЛ'!$A:$DL,74,0)</f>
        <v>427575</v>
      </c>
      <c r="BS279" s="20">
        <f>VLOOKUP($A:$A,'[3]данные ру ФЛ'!$A:$DL,95,0)</f>
        <v>630258</v>
      </c>
      <c r="BT279" s="20">
        <f>VLOOKUP($A:$A,'[3]данные ру ФЛ'!$A:$DL,116,0)</f>
        <v>75573</v>
      </c>
      <c r="BU279" s="21">
        <f>VLOOKUP($A:$A,'[3]данные ру Грузы'!$A:$CR,31,0)</f>
        <v>30.795999999999999</v>
      </c>
      <c r="BV279" s="21">
        <f>VLOOKUP($A:$A,'[3]данные ру Грузы'!$A:$CR,44,0)</f>
        <v>1389.27</v>
      </c>
      <c r="BW279" s="21">
        <f>VLOOKUP($A:$A,'[3]данные ру Грузы'!$A:$CR,57,0)</f>
        <v>187.72499999999999</v>
      </c>
      <c r="BX279" s="21">
        <f>VLOOKUP($A:$A,'[3]данные ру Грузы'!$A:$CR,70,0)</f>
        <v>217.95300000000003</v>
      </c>
      <c r="BY279" s="21">
        <f>VLOOKUP($A:$A,'[3]данные ру Грузы'!$A:$CR,83,0)</f>
        <v>461.27700000000004</v>
      </c>
      <c r="BZ279" s="21">
        <f>VLOOKUP($A:$A,'[3]данные ру Грузы'!$A:$CR,96,0)</f>
        <v>170.10000000000002</v>
      </c>
      <c r="CA279" s="22" t="str">
        <f>VLOOKUP(A:A,[2]Данные_УА!$A:$BO,60,0)</f>
        <v>да</v>
      </c>
      <c r="CB279" s="23" t="str">
        <f>VLOOKUP(A:A,[2]Данные_УА!$A:$BO,61,0)</f>
        <v>да</v>
      </c>
      <c r="CC279" s="23" t="str">
        <f>VLOOKUP(A:A,[2]Данные_УА!$A:$BO,62,0)</f>
        <v>да</v>
      </c>
      <c r="CD279" s="23" t="str">
        <f>VLOOKUP(A:A,[2]Данные_УА!$A:$BO,63,0)</f>
        <v>да</v>
      </c>
      <c r="CE279" s="23" t="str">
        <f>VLOOKUP(A:A,[2]Данные_УА!$A:$BO,64,0)</f>
        <v>да</v>
      </c>
      <c r="CF279" s="23" t="str">
        <f>VLOOKUP(A:A,[2]Данные_УА!$A:$BO,65,0)</f>
        <v>нет</v>
      </c>
    </row>
    <row r="280" spans="1:84" s="12" customFormat="1" ht="11.25" x14ac:dyDescent="0.2">
      <c r="A280" s="12" t="s">
        <v>124</v>
      </c>
      <c r="B280" s="12" t="str">
        <f>VLOOKUP(A:A,[1]Перечень_ПП!$A:$X,3,0)</f>
        <v>Калининградский</v>
      </c>
      <c r="C280" s="13" t="str">
        <f>VLOOKUP(A:A,[1]Перечень_ПП!$A:$X,4,0)</f>
        <v>РПП</v>
      </c>
      <c r="D280" s="13" t="str">
        <f>VLOOKUP(A:A,[1]Перечень_ПП!$A:$X,5,0)</f>
        <v>РПП</v>
      </c>
      <c r="E280" s="12" t="str">
        <f>VLOOKUP(A:A,[1]Перечень_ПП!$A:$X,6,0)</f>
        <v>Рыбачий</v>
      </c>
      <c r="F280" s="12" t="str">
        <f>VLOOKUP(A:A,[1]Перечень_ПП!$A:$X,23,0)</f>
        <v>установлен</v>
      </c>
      <c r="G280" s="13" t="str">
        <f>VLOOKUP(A:A,[1]Перечень_ПП!$A:$X,21,0)</f>
        <v>да</v>
      </c>
      <c r="H280" s="13" t="s">
        <v>524</v>
      </c>
      <c r="I280" s="14" t="str">
        <f>VLOOKUP(A:A,[1]Перечень_ПП!$A:$X,22,0)</f>
        <v>Не функционирует с 2018 года по причине необустроенности пункта пропуска. Собственник ООО "Маггис-Трейд" решением Арбитражного суда г. Москвы 19.07.2017 признан банкротом. Решение о целесообразности функционирования пункта пропуска не принято, в том числе сопредельным государством</v>
      </c>
      <c r="J280" s="15" t="str">
        <f>VLOOKUP(A:A,[2]Данные_УА!$A:$BF,24,0)</f>
        <v>на нерегулярной основе в заявительном порядке</v>
      </c>
      <c r="K280" s="13" t="str">
        <f>VLOOKUP(A:A,[1]Перечень_ПП!$A:$X,7,0)</f>
        <v>речной</v>
      </c>
      <c r="L280" s="13" t="str">
        <f>VLOOKUP(A:A,[1]Перечень_ПП!$A:$X,8,0)</f>
        <v>не определен</v>
      </c>
      <c r="M280" s="13" t="str">
        <f>VLOOKUP(A:A,[1]Перечень_ПП!$A:$X,9,0)</f>
        <v>грузо-пассажирский</v>
      </c>
      <c r="N280" s="13" t="str">
        <f>VLOOKUP(A:A,[1]Перечень_ПП!$A:$X,10,0)</f>
        <v>сезонный</v>
      </c>
      <c r="O280" s="13" t="str">
        <f>VLOOKUP(A:A,[1]Перечень_ПП!$A:$X,11,0)</f>
        <v>многосторонний</v>
      </c>
      <c r="P280" s="13" t="str">
        <f>VLOOKUP(A:A,[1]Перечень_ПП!$A:$X,12,0)</f>
        <v>не определен</v>
      </c>
      <c r="Q280" s="13" t="str">
        <f>VLOOKUP(A:A,[1]Перечень_ПП!$A:$X,13,0)</f>
        <v>нет</v>
      </c>
      <c r="R280" s="13" t="str">
        <f>VLOOKUP(A:A,[1]Перечень_ПП!$A:$X,14,0)</f>
        <v>нет</v>
      </c>
      <c r="S280" s="13" t="str">
        <f>VLOOKUP(A:A,[1]Перечень_ПП!$A:$X,15,0)</f>
        <v>нет</v>
      </c>
      <c r="T280" s="13" t="str">
        <f>VLOOKUP(A:A,[1]Перечень_ПП!$A:$X,16,0)</f>
        <v>Литовская Республика</v>
      </c>
      <c r="U280" s="12" t="str">
        <f>VLOOKUP(A:A,[1]Перечень_ПП!$A:$X,17,0)</f>
        <v>Нида</v>
      </c>
      <c r="V280" s="13" t="str">
        <f>VLOOKUP(A:A,[1]Перечень_ПП!$A:$X,18,0)</f>
        <v>СЗФО</v>
      </c>
      <c r="W280" s="12" t="str">
        <f>VLOOKUP(A:A,[1]Перечень_ПП!$A:$X,19,0)</f>
        <v>Калининградская область</v>
      </c>
      <c r="X280" s="14" t="str">
        <f>VLOOKUP(A:A,[1]Перечень_ПП!$A:$X,20,0)</f>
        <v>238535, Калининградская обл., Зеленоградский р-он, поселок Рыбачий</v>
      </c>
      <c r="Y280" s="14">
        <f>VLOOKUP(A:A,[2]ДОРОГИ!$A:$BX,24,0)</f>
        <v>0</v>
      </c>
      <c r="Z280" s="14">
        <f>VLOOKUP(A:A,[2]ДОРОГИ!$A:$BX,25,0)</f>
        <v>0</v>
      </c>
      <c r="AA280" s="16" t="str">
        <f>VLOOKUP($A:$A,'[3]данные ру Грузы'!$A:$CC,10,0)</f>
        <v>Группа С</v>
      </c>
      <c r="AB280" s="16">
        <f>VLOOKUP($A:$A,'[3]данные ру Грузы'!$A:$CC,11,0)</f>
        <v>346</v>
      </c>
      <c r="AC280" s="16" t="str">
        <f>VLOOKUP($A:$A,'[3]данные ру Грузы'!$A:$CC,13,0)</f>
        <v>Сухопутный</v>
      </c>
      <c r="AD280" s="16" t="str">
        <f>VLOOKUP($A:$A,'[3]данные ру Грузы'!$A:$CC,12,0)</f>
        <v>Западный</v>
      </c>
      <c r="AE280" s="16">
        <f>VLOOKUP(A:A,[2]Данные_УА!$A:$BF,37,0)</f>
        <v>0</v>
      </c>
      <c r="AF280" s="16">
        <f>VLOOKUP(A:A,[2]Данные_УА!$A:$BF,41,0)</f>
        <v>0</v>
      </c>
      <c r="AG280" s="16">
        <f>VLOOKUP(A:A,[2]Данные_УА!$A:$BF,45,0)</f>
        <v>0</v>
      </c>
      <c r="AH280" s="16">
        <f>VLOOKUP(A:A,[2]Данные_УА!$A:$BF,49,0)</f>
        <v>0</v>
      </c>
      <c r="AI280" s="16">
        <f>VLOOKUP(A:A,[2]Данные_УА!$A:$BF,53,0)</f>
        <v>0</v>
      </c>
      <c r="AJ280" s="16">
        <f>VLOOKUP(A:A,[2]Данные_УА!$A:$BF,57,0)</f>
        <v>0</v>
      </c>
      <c r="AK280" s="17">
        <f>VLOOKUP(A:A,[2]Данные_УА!$A:$BF,38,0)</f>
        <v>0</v>
      </c>
      <c r="AL280" s="17">
        <f>VLOOKUP(A:A,[2]Данные_УА!$A:$BF,42,0)</f>
        <v>0</v>
      </c>
      <c r="AM280" s="17">
        <f>VLOOKUP(A:A,[2]Данные_УА!$A:$BF,46,0)</f>
        <v>0</v>
      </c>
      <c r="AN280" s="17">
        <f>VLOOKUP(A:A,[2]Данные_УА!$A:$BF,50,0)</f>
        <v>0</v>
      </c>
      <c r="AO280" s="17">
        <f>VLOOKUP(A:A,[2]Данные_УА!$A:$BF,54,0)</f>
        <v>0</v>
      </c>
      <c r="AP280" s="18">
        <f>VLOOKUP(A:A,[2]Данные_УА!$A:$BF,58,0)</f>
        <v>0</v>
      </c>
      <c r="AQ280" s="19">
        <f>VLOOKUP($A:$A,'[3]данные ру ТС'!$A:$CZ,22,0)</f>
        <v>2</v>
      </c>
      <c r="AR280" s="19">
        <f>VLOOKUP($A:$A,'[3]данные ру ТС'!$A:$CZ,27,0)</f>
        <v>0</v>
      </c>
      <c r="AS280" s="19">
        <f>VLOOKUP($A:$A,'[3]данные ру ТС'!$A:$CZ,32,0)</f>
        <v>0</v>
      </c>
      <c r="AT280" s="19">
        <f>VLOOKUP($A:$A,'[3]данные ру ТС'!$A:$CZ,33,0)</f>
        <v>2</v>
      </c>
      <c r="AU280" s="19">
        <f>VLOOKUP($A:$A,'[3]данные ру ТС'!$A:$CZ,38,0)</f>
        <v>0</v>
      </c>
      <c r="AV280" s="19">
        <f>VLOOKUP($A:$A,'[3]данные ру ТС'!$A:$CZ,43,0)</f>
        <v>0</v>
      </c>
      <c r="AW280" s="19">
        <f>VLOOKUP($A:$A,'[3]данные ру ТС'!$A:$CZ,48,0)</f>
        <v>0</v>
      </c>
      <c r="AX280" s="19">
        <f>VLOOKUP($A:$A,'[3]данные ру ТС'!$A:$CZ,49,0)</f>
        <v>0</v>
      </c>
      <c r="AY280" s="19">
        <f>VLOOKUP($A:$A,'[3]данные ру ТС'!$A:$CZ,54,0)</f>
        <v>0</v>
      </c>
      <c r="AZ280" s="19">
        <f>VLOOKUP($A:$A,'[3]данные ру ТС'!$A:$CZ,59,0)</f>
        <v>0</v>
      </c>
      <c r="BA280" s="19">
        <f>VLOOKUP($A:$A,'[3]данные ру ТС'!$A:$CZ,64,0)</f>
        <v>0</v>
      </c>
      <c r="BB280" s="19">
        <f>VLOOKUP($A:$A,'[3]данные ру ТС'!$A:$CZ,65,0)</f>
        <v>0</v>
      </c>
      <c r="BC280" s="19">
        <f>VLOOKUP($A:$A,'[3]данные ру ТС'!$A:$CZ,78,0)</f>
        <v>0</v>
      </c>
      <c r="BD280" s="19">
        <f>VLOOKUP($A:$A,'[3]данные ру ТС'!$A:$CZ,83,0)</f>
        <v>0</v>
      </c>
      <c r="BE280" s="19">
        <f>VLOOKUP($A:$A,'[3]данные ру ТС'!$A:$CZ,88,0)</f>
        <v>0</v>
      </c>
      <c r="BF280" s="19">
        <f>VLOOKUP($A:$A,'[3]данные ру ТС'!$A:$CZ,89,0)</f>
        <v>0</v>
      </c>
      <c r="BG280" s="19">
        <f>VLOOKUP($A:$A,'[3]данные ру ТС'!$A:$FD,126,0)</f>
        <v>0</v>
      </c>
      <c r="BH280" s="19">
        <f>VLOOKUP($A:$A,'[3]данные ру ТС'!$A:$FD,127,0)</f>
        <v>0</v>
      </c>
      <c r="BI280" s="19">
        <f>VLOOKUP($A:$A,'[3]данные ру ТС'!$A:$FD,128,0)</f>
        <v>0</v>
      </c>
      <c r="BJ280" s="19">
        <f>VLOOKUP($A:$A,'[3]данные ру ТС'!$A:$FD,129,0)</f>
        <v>0</v>
      </c>
      <c r="BK280" s="19">
        <f>VLOOKUP($A:$A,'[3]данные ру ТС'!$A:$FD,142,0)</f>
        <v>0</v>
      </c>
      <c r="BL280" s="19">
        <f>VLOOKUP($A:$A,'[3]данные ру ТС'!$A:$FD,155,0)</f>
        <v>0</v>
      </c>
      <c r="BM280" s="19">
        <f>VLOOKUP($A:$A,'[3]данные ру ТС'!$A:$FW,168,0)</f>
        <v>0</v>
      </c>
      <c r="BN280" s="19">
        <f>Таблица2[[#This Row],[ЛТС 2022 (факт)]]+Таблица2[[#This Row],[ПТС 2022 (факт)]]+Таблица2[[#This Row],[ГТС 2022 (факт)]]</f>
        <v>0</v>
      </c>
      <c r="BO280" s="20">
        <f>VLOOKUP($A:$A,'[3]данные ру ФЛ'!$A:$DL,27,0)</f>
        <v>6</v>
      </c>
      <c r="BP280" s="20">
        <f>VLOOKUP($A:$A,'[3]данные ру ФЛ'!$A:$DL,40,0)</f>
        <v>0</v>
      </c>
      <c r="BQ280" s="20">
        <f>VLOOKUP($A:$A,'[3]данные ру ФЛ'!$A:$DL,53,0)</f>
        <v>0</v>
      </c>
      <c r="BR280" s="20">
        <f>VLOOKUP($A:$A,'[3]данные ру ФЛ'!$A:$DL,74,0)</f>
        <v>0</v>
      </c>
      <c r="BS280" s="20">
        <f>VLOOKUP($A:$A,'[3]данные ру ФЛ'!$A:$DL,95,0)</f>
        <v>0</v>
      </c>
      <c r="BT280" s="20">
        <f>VLOOKUP($A:$A,'[3]данные ру ФЛ'!$A:$DL,116,0)</f>
        <v>0</v>
      </c>
      <c r="BU280" s="21">
        <f>VLOOKUP($A:$A,'[3]данные ру Грузы'!$A:$CR,31,0)</f>
        <v>0</v>
      </c>
      <c r="BV280" s="21">
        <f>VLOOKUP($A:$A,'[3]данные ру Грузы'!$A:$CR,44,0)</f>
        <v>0</v>
      </c>
      <c r="BW280" s="21">
        <f>VLOOKUP($A:$A,'[3]данные ру Грузы'!$A:$CR,57,0)</f>
        <v>0</v>
      </c>
      <c r="BX280" s="21">
        <f>VLOOKUP($A:$A,'[3]данные ру Грузы'!$A:$CR,70,0)</f>
        <v>0</v>
      </c>
      <c r="BY280" s="21">
        <f>VLOOKUP($A:$A,'[3]данные ру Грузы'!$A:$CR,83,0)</f>
        <v>0</v>
      </c>
      <c r="BZ280" s="21">
        <f>VLOOKUP($A:$A,'[3]данные ру Грузы'!$A:$CR,96,0)</f>
        <v>0</v>
      </c>
      <c r="CA280" s="22" t="str">
        <f>VLOOKUP(A:A,[2]Данные_УА!$A:$BO,60,0)</f>
        <v>да</v>
      </c>
      <c r="CB280" s="23" t="str">
        <f>VLOOKUP(A:A,[2]Данные_УА!$A:$BO,61,0)</f>
        <v>да</v>
      </c>
      <c r="CC280" s="23" t="str">
        <f>VLOOKUP(A:A,[2]Данные_УА!$A:$BO,62,0)</f>
        <v>да</v>
      </c>
      <c r="CD280" s="23" t="str">
        <f>VLOOKUP(A:A,[2]Данные_УА!$A:$BO,63,0)</f>
        <v>да</v>
      </c>
      <c r="CE280" s="23" t="str">
        <f>VLOOKUP(A:A,[2]Данные_УА!$A:$BO,64,0)</f>
        <v>да</v>
      </c>
      <c r="CF280" s="23" t="str">
        <f>VLOOKUP(A:A,[2]Данные_УА!$A:$BO,65,0)</f>
        <v>нет</v>
      </c>
    </row>
    <row r="281" spans="1:84" s="12" customFormat="1" ht="11.25" x14ac:dyDescent="0.2">
      <c r="A281" s="12" t="s">
        <v>143</v>
      </c>
      <c r="B281" s="12" t="str">
        <f>VLOOKUP(A:A,[1]Перечень_ПП!$A:$X,3,0)</f>
        <v>Мурманский</v>
      </c>
      <c r="C281" s="13" t="str">
        <f>VLOOKUP(A:A,[1]Перечень_ПП!$A:$X,4,0)</f>
        <v>ВПП</v>
      </c>
      <c r="D281" s="13" t="str">
        <f>VLOOKUP(A:A,[1]Перечень_ПП!$A:$X,5,0)</f>
        <v>ВПП</v>
      </c>
      <c r="E281" s="12" t="str">
        <f>VLOOKUP(A:A,[1]Перечень_ПП!$A:$X,6,0)</f>
        <v>Сабетта</v>
      </c>
      <c r="F281" s="12" t="str">
        <f>VLOOKUP(A:A,[1]Перечень_ПП!$A:$X,23,0)</f>
        <v>установлен</v>
      </c>
      <c r="G281" s="13" t="str">
        <f>VLOOKUP(A:A,[1]Перечень_ПП!$A:$X,21,0)</f>
        <v>да</v>
      </c>
      <c r="H281" s="13" t="s">
        <v>524</v>
      </c>
      <c r="I281" s="14" t="str">
        <f>VLOOKUP(A:A,[1]Перечень_ПП!$A:$X,22,0)</f>
        <v>функционирует</v>
      </c>
      <c r="J281" s="15" t="str">
        <f>VLOOKUP(A:A,[2]Данные_УА!$A:$BF,24,0)</f>
        <v>по регламенту аэропорта Сабетта, в период прибытия/убытия международных авиарейсов</v>
      </c>
      <c r="K281" s="13" t="str">
        <f>VLOOKUP(A:A,[1]Перечень_ПП!$A:$X,7,0)</f>
        <v>воздушный</v>
      </c>
      <c r="L281" s="13" t="str">
        <f>VLOOKUP(A:A,[1]Перечень_ПП!$A:$X,8,0)</f>
        <v>не определен</v>
      </c>
      <c r="M281" s="13" t="str">
        <f>VLOOKUP(A:A,[1]Перечень_ПП!$A:$X,9,0)</f>
        <v>грузо-пассажирский</v>
      </c>
      <c r="N281" s="13" t="str">
        <f>VLOOKUP(A:A,[1]Перечень_ПП!$A:$X,10,0)</f>
        <v>работающий на нерегулярной основе</v>
      </c>
      <c r="O281" s="13" t="str">
        <f>VLOOKUP(A:A,[1]Перечень_ПП!$A:$X,11,0)</f>
        <v>многосторонний</v>
      </c>
      <c r="P281" s="13" t="str">
        <f>VLOOKUP(A:A,[1]Перечень_ПП!$A:$X,12,0)</f>
        <v>не определен</v>
      </c>
      <c r="Q281" s="13" t="str">
        <f>VLOOKUP(A:A,[1]Перечень_ПП!$A:$X,13,0)</f>
        <v>нет</v>
      </c>
      <c r="R281" s="13" t="str">
        <f>VLOOKUP(A:A,[1]Перечень_ПП!$A:$X,14,0)</f>
        <v>нет</v>
      </c>
      <c r="S281" s="13" t="str">
        <f>VLOOKUP(A:A,[1]Перечень_ПП!$A:$X,15,0)</f>
        <v>нет</v>
      </c>
      <c r="T281" s="13" t="str">
        <f>VLOOKUP(A:A,[1]Перечень_ПП!$A:$X,16,0)</f>
        <v>не применимо</v>
      </c>
      <c r="U281" s="12" t="str">
        <f>VLOOKUP(A:A,[1]Перечень_ПП!$A:$X,17,0)</f>
        <v>не применимо</v>
      </c>
      <c r="V281" s="13" t="str">
        <f>VLOOKUP(A:A,[1]Перечень_ПП!$A:$X,18,0)</f>
        <v>УФО</v>
      </c>
      <c r="W281" s="12" t="str">
        <f>VLOOKUP(A:A,[1]Перечень_ПП!$A:$X,19,0)</f>
        <v>Ямало-Ненецкий автономный округ</v>
      </c>
      <c r="X281" s="14" t="str">
        <f>VLOOKUP(A:A,[1]Перечень_ПП!$A:$X,20,0)</f>
        <v>Российская Федерация, Ямало-Ненецкий автономный округ, п. Сабетта</v>
      </c>
      <c r="Y281" s="14">
        <f>VLOOKUP(A:A,[2]ДОРОГИ!$A:$BX,24,0)</f>
        <v>0</v>
      </c>
      <c r="Z281" s="14">
        <f>VLOOKUP(A:A,[2]ДОРОГИ!$A:$BX,25,0)</f>
        <v>0</v>
      </c>
      <c r="AA281" s="16" t="str">
        <f>VLOOKUP($A:$A,'[3]данные ру Грузы'!$A:$CC,10,0)</f>
        <v>Группа В</v>
      </c>
      <c r="AB281" s="16">
        <f>VLOOKUP($A:$A,'[3]данные ру Грузы'!$A:$CC,11,0)</f>
        <v>177</v>
      </c>
      <c r="AC281" s="16" t="str">
        <f>VLOOKUP($A:$A,'[3]данные ру Грузы'!$A:$CC,13,0)</f>
        <v>Не является признаком отнесения к МТК</v>
      </c>
      <c r="AD281" s="16" t="str">
        <f>VLOOKUP($A:$A,'[3]данные ру Грузы'!$A:$CC,12,0)</f>
        <v>Не является признаком отнесения к МТК</v>
      </c>
      <c r="AE281" s="16">
        <f>VLOOKUP(A:A,[2]Данные_УА!$A:$BF,37,0)</f>
        <v>0</v>
      </c>
      <c r="AF281" s="16">
        <f>VLOOKUP(A:A,[2]Данные_УА!$A:$BF,41,0)</f>
        <v>0</v>
      </c>
      <c r="AG281" s="16">
        <f>VLOOKUP(A:A,[2]Данные_УА!$A:$BF,45,0)</f>
        <v>0</v>
      </c>
      <c r="AH281" s="16">
        <f>VLOOKUP(A:A,[2]Данные_УА!$A:$BF,49,0)</f>
        <v>2</v>
      </c>
      <c r="AI281" s="16">
        <f>VLOOKUP(A:A,[2]Данные_УА!$A:$BF,53,0)</f>
        <v>960</v>
      </c>
      <c r="AJ281" s="16">
        <f>VLOOKUP(A:A,[2]Данные_УА!$A:$BF,57,0)</f>
        <v>100</v>
      </c>
      <c r="AK281" s="17">
        <f>VLOOKUP(A:A,[2]Данные_УА!$A:$BF,38,0)</f>
        <v>0</v>
      </c>
      <c r="AL281" s="17">
        <f>VLOOKUP(A:A,[2]Данные_УА!$A:$BF,42,0)</f>
        <v>0</v>
      </c>
      <c r="AM281" s="17">
        <f>VLOOKUP(A:A,[2]Данные_УА!$A:$BF,46,0)</f>
        <v>0</v>
      </c>
      <c r="AN281" s="17">
        <f>VLOOKUP(A:A,[2]Данные_УА!$A:$BF,50,0)</f>
        <v>0</v>
      </c>
      <c r="AO281" s="17">
        <f>VLOOKUP(A:A,[2]Данные_УА!$A:$BF,54,0)</f>
        <v>0</v>
      </c>
      <c r="AP281" s="18">
        <f>VLOOKUP(A:A,[2]Данные_УА!$A:$BF,58,0)</f>
        <v>0</v>
      </c>
      <c r="AQ281" s="19">
        <f>VLOOKUP($A:$A,'[3]данные ру ТС'!$A:$CZ,22,0)</f>
        <v>47</v>
      </c>
      <c r="AR281" s="19">
        <f>VLOOKUP($A:$A,'[3]данные ру ТС'!$A:$CZ,27,0)</f>
        <v>18</v>
      </c>
      <c r="AS281" s="19">
        <f>VLOOKUP($A:$A,'[3]данные ру ТС'!$A:$CZ,32,0)</f>
        <v>0</v>
      </c>
      <c r="AT281" s="19">
        <f>VLOOKUP($A:$A,'[3]данные ру ТС'!$A:$CZ,33,0)</f>
        <v>65</v>
      </c>
      <c r="AU281" s="19">
        <f>VLOOKUP($A:$A,'[3]данные ру ТС'!$A:$CZ,38,0)</f>
        <v>26</v>
      </c>
      <c r="AV281" s="19">
        <f>VLOOKUP($A:$A,'[3]данные ру ТС'!$A:$CZ,43,0)</f>
        <v>6</v>
      </c>
      <c r="AW281" s="19">
        <f>VLOOKUP($A:$A,'[3]данные ру ТС'!$A:$CZ,48,0)</f>
        <v>0</v>
      </c>
      <c r="AX281" s="19">
        <f>VLOOKUP($A:$A,'[3]данные ру ТС'!$A:$CZ,49,0)</f>
        <v>32</v>
      </c>
      <c r="AY281" s="19">
        <f>VLOOKUP($A:$A,'[3]данные ру ТС'!$A:$CZ,54,0)</f>
        <v>2</v>
      </c>
      <c r="AZ281" s="19">
        <f>VLOOKUP($A:$A,'[3]данные ру ТС'!$A:$CZ,59,0)</f>
        <v>5</v>
      </c>
      <c r="BA281" s="19">
        <f>VLOOKUP($A:$A,'[3]данные ру ТС'!$A:$CZ,64,0)</f>
        <v>0</v>
      </c>
      <c r="BB281" s="19">
        <f>VLOOKUP($A:$A,'[3]данные ру ТС'!$A:$CZ,65,0)</f>
        <v>7</v>
      </c>
      <c r="BC281" s="19">
        <f>VLOOKUP($A:$A,'[3]данные ру ТС'!$A:$CZ,78,0)</f>
        <v>0</v>
      </c>
      <c r="BD281" s="19">
        <f>VLOOKUP($A:$A,'[3]данные ру ТС'!$A:$CZ,83,0)</f>
        <v>0</v>
      </c>
      <c r="BE281" s="19">
        <f>VLOOKUP($A:$A,'[3]данные ру ТС'!$A:$CZ,88,0)</f>
        <v>0</v>
      </c>
      <c r="BF281" s="19">
        <f>VLOOKUP($A:$A,'[3]данные ру ТС'!$A:$CZ,89,0)</f>
        <v>0</v>
      </c>
      <c r="BG281" s="19">
        <f>VLOOKUP($A:$A,'[3]данные ру ТС'!$A:$FD,126,0)</f>
        <v>0</v>
      </c>
      <c r="BH281" s="19">
        <f>VLOOKUP($A:$A,'[3]данные ру ТС'!$A:$FD,127,0)</f>
        <v>0</v>
      </c>
      <c r="BI281" s="19">
        <f>VLOOKUP($A:$A,'[3]данные ру ТС'!$A:$FD,128,0)</f>
        <v>0</v>
      </c>
      <c r="BJ281" s="19">
        <f>VLOOKUP($A:$A,'[3]данные ру ТС'!$A:$FD,129,0)</f>
        <v>0</v>
      </c>
      <c r="BK281" s="19">
        <f>VLOOKUP($A:$A,'[3]данные ру ТС'!$A:$FD,142,0)</f>
        <v>0</v>
      </c>
      <c r="BL281" s="19">
        <f>VLOOKUP($A:$A,'[3]данные ру ТС'!$A:$FD,155,0)</f>
        <v>0</v>
      </c>
      <c r="BM281" s="19">
        <f>VLOOKUP($A:$A,'[3]данные ру ТС'!$A:$FW,168,0)</f>
        <v>0</v>
      </c>
      <c r="BN281" s="19">
        <f>Таблица2[[#This Row],[ЛТС 2022 (факт)]]+Таблица2[[#This Row],[ПТС 2022 (факт)]]+Таблица2[[#This Row],[ГТС 2022 (факт)]]</f>
        <v>0</v>
      </c>
      <c r="BO281" s="20">
        <f>VLOOKUP($A:$A,'[3]данные ру ФЛ'!$A:$DL,27,0)</f>
        <v>752</v>
      </c>
      <c r="BP281" s="20">
        <f>VLOOKUP($A:$A,'[3]данные ру ФЛ'!$A:$DL,40,0)</f>
        <v>314</v>
      </c>
      <c r="BQ281" s="20">
        <f>VLOOKUP($A:$A,'[3]данные ру ФЛ'!$A:$DL,53,0)</f>
        <v>92</v>
      </c>
      <c r="BR281" s="20">
        <f>VLOOKUP($A:$A,'[3]данные ру ФЛ'!$A:$DL,74,0)</f>
        <v>0</v>
      </c>
      <c r="BS281" s="20">
        <f>VLOOKUP($A:$A,'[3]данные ру ФЛ'!$A:$DL,95,0)</f>
        <v>0</v>
      </c>
      <c r="BT281" s="20">
        <f>VLOOKUP($A:$A,'[3]данные ру ФЛ'!$A:$DL,116,0)</f>
        <v>0</v>
      </c>
      <c r="BU281" s="21">
        <f>VLOOKUP($A:$A,'[3]данные ру Грузы'!$A:$CR,31,0)</f>
        <v>970.57549999999992</v>
      </c>
      <c r="BV281" s="21">
        <f>VLOOKUP($A:$A,'[3]данные ру Грузы'!$A:$CR,44,0)</f>
        <v>365.15039999999999</v>
      </c>
      <c r="BW281" s="21">
        <f>VLOOKUP($A:$A,'[3]данные ру Грузы'!$A:$CR,57,0)</f>
        <v>37.8065</v>
      </c>
      <c r="BX281" s="21">
        <f>VLOOKUP($A:$A,'[3]данные ру Грузы'!$A:$CR,70,0)</f>
        <v>0</v>
      </c>
      <c r="BY281" s="21">
        <f>VLOOKUP($A:$A,'[3]данные ру Грузы'!$A:$CR,83,0)</f>
        <v>0</v>
      </c>
      <c r="BZ281" s="21">
        <f>VLOOKUP($A:$A,'[3]данные ру Грузы'!$A:$CR,96,0)</f>
        <v>0</v>
      </c>
      <c r="CA281" s="22" t="str">
        <f>VLOOKUP(A:A,[2]Данные_УА!$A:$BO,60,0)</f>
        <v>да</v>
      </c>
      <c r="CB281" s="23" t="str">
        <f>VLOOKUP(A:A,[2]Данные_УА!$A:$BO,61,0)</f>
        <v>да</v>
      </c>
      <c r="CC281" s="23" t="str">
        <f>VLOOKUP(A:A,[2]Данные_УА!$A:$BO,62,0)</f>
        <v>да</v>
      </c>
      <c r="CD281" s="23" t="str">
        <f>VLOOKUP(A:A,[2]Данные_УА!$A:$BO,63,0)</f>
        <v>да</v>
      </c>
      <c r="CE281" s="23" t="str">
        <f>VLOOKUP(A:A,[2]Данные_УА!$A:$BO,64,0)</f>
        <v>да</v>
      </c>
      <c r="CF281" s="23" t="str">
        <f>VLOOKUP(A:A,[2]Данные_УА!$A:$BO,65,0)</f>
        <v>нет</v>
      </c>
    </row>
    <row r="282" spans="1:84" s="12" customFormat="1" ht="11.25" x14ac:dyDescent="0.2">
      <c r="A282" s="12" t="s">
        <v>153</v>
      </c>
      <c r="B282" s="12" t="str">
        <f>VLOOKUP(A:A,[1]Перечень_ПП!$A:$X,3,0)</f>
        <v>Мурманский</v>
      </c>
      <c r="C282" s="13" t="str">
        <f>VLOOKUP(A:A,[1]Перечень_ПП!$A:$X,4,0)</f>
        <v>МПП</v>
      </c>
      <c r="D282" s="13" t="str">
        <f>VLOOKUP(A:A,[1]Перечень_ПП!$A:$X,5,0)</f>
        <v>МПП</v>
      </c>
      <c r="E282" s="12" t="str">
        <f>VLOOKUP(A:A,[1]Перечень_ПП!$A:$X,6,0)</f>
        <v>Сабетта</v>
      </c>
      <c r="F282" s="12" t="str">
        <f>VLOOKUP(A:A,[1]Перечень_ПП!$A:$X,23,0)</f>
        <v>установлен</v>
      </c>
      <c r="G282" s="13" t="str">
        <f>VLOOKUP(A:A,[1]Перечень_ПП!$A:$X,21,0)</f>
        <v>да</v>
      </c>
      <c r="H282" s="13" t="s">
        <v>524</v>
      </c>
      <c r="I282" s="14" t="str">
        <f>VLOOKUP(A:A,[1]Перечень_ПП!$A:$X,22,0)</f>
        <v>функционирует</v>
      </c>
      <c r="J282" s="15" t="str">
        <f>VLOOKUP(A:A,[2]Данные_УА!$A:$BF,24,0)</f>
        <v>круглосуточно</v>
      </c>
      <c r="K282" s="13" t="str">
        <f>VLOOKUP(A:A,[1]Перечень_ПП!$A:$X,7,0)</f>
        <v>морской</v>
      </c>
      <c r="L282" s="13" t="str">
        <f>VLOOKUP(A:A,[1]Перечень_ПП!$A:$X,8,0)</f>
        <v>не определен</v>
      </c>
      <c r="M282" s="13" t="str">
        <f>VLOOKUP(A:A,[1]Перечень_ПП!$A:$X,9,0)</f>
        <v>грузовой</v>
      </c>
      <c r="N282" s="13" t="str">
        <f>VLOOKUP(A:A,[1]Перечень_ПП!$A:$X,10,0)</f>
        <v>постоянный</v>
      </c>
      <c r="O282" s="13" t="str">
        <f>VLOOKUP(A:A,[1]Перечень_ПП!$A:$X,11,0)</f>
        <v>многосторонний</v>
      </c>
      <c r="P282" s="13" t="str">
        <f>VLOOKUP(A:A,[1]Перечень_ПП!$A:$X,12,0)</f>
        <v>не определен</v>
      </c>
      <c r="Q282" s="13" t="str">
        <f>VLOOKUP(A:A,[1]Перечень_ПП!$A:$X,13,0)</f>
        <v>нет</v>
      </c>
      <c r="R282" s="13" t="str">
        <f>VLOOKUP(A:A,[1]Перечень_ПП!$A:$X,14,0)</f>
        <v>нет</v>
      </c>
      <c r="S282" s="13" t="str">
        <f>VLOOKUP(A:A,[1]Перечень_ПП!$A:$X,15,0)</f>
        <v>нет</v>
      </c>
      <c r="T282" s="13" t="str">
        <f>VLOOKUP(A:A,[1]Перечень_ПП!$A:$X,16,0)</f>
        <v>не применимо</v>
      </c>
      <c r="U282" s="12" t="str">
        <f>VLOOKUP(A:A,[1]Перечень_ПП!$A:$X,17,0)</f>
        <v>не применимо</v>
      </c>
      <c r="V282" s="13" t="str">
        <f>VLOOKUP(A:A,[1]Перечень_ПП!$A:$X,18,0)</f>
        <v>УФО</v>
      </c>
      <c r="W282" s="12" t="str">
        <f>VLOOKUP(A:A,[1]Перечень_ПП!$A:$X,19,0)</f>
        <v>Ямало-Ненецкий автономный округ</v>
      </c>
      <c r="X282" s="14" t="str">
        <f>VLOOKUP(A:A,[1]Перечень_ПП!$A:$X,20,0)</f>
        <v>Ямало-Ненецкий автономный округ,  п. Сабетта</v>
      </c>
      <c r="Y282" s="14">
        <f>VLOOKUP(A:A,[2]ДОРОГИ!$A:$BX,24,0)</f>
        <v>0</v>
      </c>
      <c r="Z282" s="14">
        <f>VLOOKUP(A:A,[2]ДОРОГИ!$A:$BX,25,0)</f>
        <v>0</v>
      </c>
      <c r="AA282" s="16" t="str">
        <f>VLOOKUP($A:$A,'[3]данные ру Грузы'!$A:$CC,10,0)</f>
        <v>Группа В</v>
      </c>
      <c r="AB282" s="16">
        <f>VLOOKUP($A:$A,'[3]данные ру Грузы'!$A:$CC,11,0)</f>
        <v>247</v>
      </c>
      <c r="AC282" s="16" t="str">
        <f>VLOOKUP($A:$A,'[3]данные ру Грузы'!$A:$CC,13,0)</f>
        <v>Морской</v>
      </c>
      <c r="AD282" s="16" t="str">
        <f>VLOOKUP($A:$A,'[3]данные ру Грузы'!$A:$CC,12,0)</f>
        <v>Арктика</v>
      </c>
      <c r="AE282" s="16">
        <f>VLOOKUP(A:A,[2]Данные_УА!$A:$BF,37,0)</f>
        <v>1</v>
      </c>
      <c r="AF282" s="16">
        <f>VLOOKUP(A:A,[2]Данные_УА!$A:$BF,41,0)</f>
        <v>0</v>
      </c>
      <c r="AG282" s="16">
        <f>VLOOKUP(A:A,[2]Данные_УА!$A:$BF,45,0)</f>
        <v>0</v>
      </c>
      <c r="AH282" s="16">
        <f>VLOOKUP(A:A,[2]Данные_УА!$A:$BF,49,0)</f>
        <v>1</v>
      </c>
      <c r="AI282" s="16">
        <f>VLOOKUP(A:A,[2]Данные_УА!$A:$BF,53,0)</f>
        <v>0</v>
      </c>
      <c r="AJ282" s="16">
        <f>VLOOKUP(A:A,[2]Данные_УА!$A:$BF,57,0)</f>
        <v>48904</v>
      </c>
      <c r="AK282" s="17">
        <f>VLOOKUP(A:A,[2]Данные_УА!$A:$BF,38,0)</f>
        <v>365</v>
      </c>
      <c r="AL282" s="17">
        <f>VLOOKUP(A:A,[2]Данные_УА!$A:$BF,42,0)</f>
        <v>0</v>
      </c>
      <c r="AM282" s="17">
        <f>VLOOKUP(A:A,[2]Данные_УА!$A:$BF,46,0)</f>
        <v>0</v>
      </c>
      <c r="AN282" s="17">
        <f>VLOOKUP(A:A,[2]Данные_УА!$A:$BF,50,0)</f>
        <v>365</v>
      </c>
      <c r="AO282" s="17">
        <f>VLOOKUP(A:A,[2]Данные_УА!$A:$BF,54,0)</f>
        <v>0</v>
      </c>
      <c r="AP282" s="18">
        <f>VLOOKUP(A:A,[2]Данные_УА!$A:$BF,58,0)</f>
        <v>17849960</v>
      </c>
      <c r="AQ282" s="19">
        <f>VLOOKUP($A:$A,'[3]данные ру ТС'!$A:$CZ,22,0)</f>
        <v>145</v>
      </c>
      <c r="AR282" s="19">
        <f>VLOOKUP($A:$A,'[3]данные ру ТС'!$A:$CZ,27,0)</f>
        <v>0</v>
      </c>
      <c r="AS282" s="19">
        <f>VLOOKUP($A:$A,'[3]данные ру ТС'!$A:$CZ,32,0)</f>
        <v>0</v>
      </c>
      <c r="AT282" s="19">
        <f>VLOOKUP($A:$A,'[3]данные ру ТС'!$A:$CZ,33,0)</f>
        <v>145</v>
      </c>
      <c r="AU282" s="19">
        <f>VLOOKUP($A:$A,'[3]данные ру ТС'!$A:$CZ,38,0)</f>
        <v>307</v>
      </c>
      <c r="AV282" s="19">
        <f>VLOOKUP($A:$A,'[3]данные ру ТС'!$A:$CZ,43,0)</f>
        <v>0</v>
      </c>
      <c r="AW282" s="19">
        <f>VLOOKUP($A:$A,'[3]данные ру ТС'!$A:$CZ,48,0)</f>
        <v>0</v>
      </c>
      <c r="AX282" s="19">
        <f>VLOOKUP($A:$A,'[3]данные ру ТС'!$A:$CZ,49,0)</f>
        <v>307</v>
      </c>
      <c r="AY282" s="19">
        <f>VLOOKUP($A:$A,'[3]данные ру ТС'!$A:$CZ,54,0)</f>
        <v>608</v>
      </c>
      <c r="AZ282" s="19">
        <f>VLOOKUP($A:$A,'[3]данные ру ТС'!$A:$CZ,59,0)</f>
        <v>0</v>
      </c>
      <c r="BA282" s="19">
        <f>VLOOKUP($A:$A,'[3]данные ру ТС'!$A:$CZ,64,0)</f>
        <v>0</v>
      </c>
      <c r="BB282" s="19">
        <f>VLOOKUP($A:$A,'[3]данные ру ТС'!$A:$CZ,65,0)</f>
        <v>608</v>
      </c>
      <c r="BC282" s="19">
        <f>VLOOKUP($A:$A,'[3]данные ру ТС'!$A:$CZ,78,0)</f>
        <v>582</v>
      </c>
      <c r="BD282" s="19">
        <f>VLOOKUP($A:$A,'[3]данные ру ТС'!$A:$CZ,83,0)</f>
        <v>0</v>
      </c>
      <c r="BE282" s="19">
        <f>VLOOKUP($A:$A,'[3]данные ру ТС'!$A:$CZ,88,0)</f>
        <v>0</v>
      </c>
      <c r="BF282" s="19">
        <f>VLOOKUP($A:$A,'[3]данные ру ТС'!$A:$CZ,89,0)</f>
        <v>582</v>
      </c>
      <c r="BG282" s="19">
        <f>VLOOKUP($A:$A,'[3]данные ру ТС'!$A:$FD,126,0)</f>
        <v>584</v>
      </c>
      <c r="BH282" s="19">
        <f>VLOOKUP($A:$A,'[3]данные ру ТС'!$A:$FD,127,0)</f>
        <v>0</v>
      </c>
      <c r="BI282" s="19">
        <f>VLOOKUP($A:$A,'[3]данные ру ТС'!$A:$FD,128,0)</f>
        <v>0</v>
      </c>
      <c r="BJ282" s="19">
        <f>VLOOKUP($A:$A,'[3]данные ру ТС'!$A:$FD,129,0)</f>
        <v>584</v>
      </c>
      <c r="BK282" s="19">
        <f>VLOOKUP($A:$A,'[3]данные ру ТС'!$A:$FD,142,0)</f>
        <v>598</v>
      </c>
      <c r="BL282" s="19">
        <f>VLOOKUP($A:$A,'[3]данные ру ТС'!$A:$FD,155,0)</f>
        <v>0</v>
      </c>
      <c r="BM282" s="19">
        <f>VLOOKUP($A:$A,'[3]данные ру ТС'!$A:$FW,168,0)</f>
        <v>0</v>
      </c>
      <c r="BN282" s="19">
        <f>Таблица2[[#This Row],[ЛТС 2022 (факт)]]+Таблица2[[#This Row],[ПТС 2022 (факт)]]+Таблица2[[#This Row],[ГТС 2022 (факт)]]</f>
        <v>598</v>
      </c>
      <c r="BO282" s="20">
        <f>VLOOKUP($A:$A,'[3]данные ру ФЛ'!$A:$DL,27,0)</f>
        <v>2974</v>
      </c>
      <c r="BP282" s="20">
        <f>VLOOKUP($A:$A,'[3]данные ру ФЛ'!$A:$DL,40,0)</f>
        <v>9741</v>
      </c>
      <c r="BQ282" s="20">
        <f>VLOOKUP($A:$A,'[3]данные ру ФЛ'!$A:$DL,53,0)</f>
        <v>20641</v>
      </c>
      <c r="BR282" s="20">
        <f>VLOOKUP($A:$A,'[3]данные ру ФЛ'!$A:$DL,74,0)</f>
        <v>19088</v>
      </c>
      <c r="BS282" s="20">
        <f>VLOOKUP($A:$A,'[3]данные ру ФЛ'!$A:$DL,95,0)</f>
        <v>19093</v>
      </c>
      <c r="BT282" s="20">
        <f>VLOOKUP($A:$A,'[3]данные ру ФЛ'!$A:$DL,116,0)</f>
        <v>19388</v>
      </c>
      <c r="BU282" s="21">
        <f>VLOOKUP($A:$A,'[3]данные ру Грузы'!$A:$CR,31,0)</f>
        <v>289425.01872300002</v>
      </c>
      <c r="BV282" s="21">
        <f>VLOOKUP($A:$A,'[3]данные ру Грузы'!$A:$CR,44,0)</f>
        <v>9014228.1545399986</v>
      </c>
      <c r="BW282" s="21">
        <f>VLOOKUP($A:$A,'[3]данные ру Грузы'!$A:$CR,57,0)</f>
        <v>19591090.503999997</v>
      </c>
      <c r="BX282" s="21">
        <f>VLOOKUP($A:$A,'[3]данные ру Грузы'!$A:$CR,70,0)</f>
        <v>19787024.578000002</v>
      </c>
      <c r="BY282" s="21">
        <f>VLOOKUP($A:$A,'[3]данные ру Грузы'!$A:$CR,83,0)</f>
        <v>20615288.703469999</v>
      </c>
      <c r="BZ282" s="21">
        <f>VLOOKUP($A:$A,'[3]данные ру Грузы'!$A:$CR,96,0)</f>
        <v>21181393.41</v>
      </c>
      <c r="CA282" s="22" t="str">
        <f>VLOOKUP(A:A,[2]Данные_УА!$A:$BO,60,0)</f>
        <v>да</v>
      </c>
      <c r="CB282" s="23" t="str">
        <f>VLOOKUP(A:A,[2]Данные_УА!$A:$BO,61,0)</f>
        <v>да</v>
      </c>
      <c r="CC282" s="23" t="str">
        <f>VLOOKUP(A:A,[2]Данные_УА!$A:$BO,62,0)</f>
        <v>да</v>
      </c>
      <c r="CD282" s="23" t="str">
        <f>VLOOKUP(A:A,[2]Данные_УА!$A:$BO,63,0)</f>
        <v>да</v>
      </c>
      <c r="CE282" s="23" t="str">
        <f>VLOOKUP(A:A,[2]Данные_УА!$A:$BO,64,0)</f>
        <v>да</v>
      </c>
      <c r="CF282" s="23" t="str">
        <f>VLOOKUP(A:A,[2]Данные_УА!$A:$BO,65,0)</f>
        <v>нет</v>
      </c>
    </row>
    <row r="283" spans="1:84" s="12" customFormat="1" ht="11.25" x14ac:dyDescent="0.2">
      <c r="A283" s="12" t="s">
        <v>286</v>
      </c>
      <c r="B283" s="12" t="str">
        <f>VLOOKUP(A:A,[1]Перечень_ПП!$A:$X,3,0)</f>
        <v>Уральский</v>
      </c>
      <c r="C283" s="13" t="str">
        <f>VLOOKUP(A:A,[1]Перечень_ПП!$A:$X,4,0)</f>
        <v>АПП</v>
      </c>
      <c r="D283" s="13" t="str">
        <f>VLOOKUP(A:A,[1]Перечень_ПП!$A:$X,5,0)</f>
        <v>МАПП</v>
      </c>
      <c r="E283" s="12" t="str">
        <f>VLOOKUP(A:A,[1]Перечень_ПП!$A:$X,6,0)</f>
        <v>Сагарчин</v>
      </c>
      <c r="F283" s="12" t="str">
        <f>VLOOKUP(A:A,[1]Перечень_ПП!$A:$X,23,0)</f>
        <v>установлен</v>
      </c>
      <c r="G283" s="13" t="str">
        <f>VLOOKUP(A:A,[1]Перечень_ПП!$A:$X,21,0)</f>
        <v>да</v>
      </c>
      <c r="H283" s="13" t="s">
        <v>523</v>
      </c>
      <c r="I283" s="14" t="str">
        <f>VLOOKUP(A:A,[1]Перечень_ПП!$A:$X,22,0)</f>
        <v>функционирует</v>
      </c>
      <c r="J283" s="15" t="str">
        <f>VLOOKUP(A:A,[2]Данные_УА!$A:$BF,24,0)</f>
        <v>круглосуточно</v>
      </c>
      <c r="K283" s="13" t="str">
        <f>VLOOKUP(A:A,[1]Перечень_ПП!$A:$X,7,0)</f>
        <v>автомобильный</v>
      </c>
      <c r="L283" s="13" t="str">
        <f>VLOOKUP(A:A,[1]Перечень_ПП!$A:$X,8,0)</f>
        <v>не определен</v>
      </c>
      <c r="M283" s="13" t="str">
        <f>VLOOKUP(A:A,[1]Перечень_ПП!$A:$X,9,0)</f>
        <v>грузо-пассажирский</v>
      </c>
      <c r="N283" s="13" t="str">
        <f>VLOOKUP(A:A,[1]Перечень_ПП!$A:$X,10,0)</f>
        <v>постоянный</v>
      </c>
      <c r="O283" s="13" t="str">
        <f>VLOOKUP(A:A,[1]Перечень_ПП!$A:$X,11,0)</f>
        <v>многосторонний</v>
      </c>
      <c r="P283" s="13" t="str">
        <f>VLOOKUP(A:A,[1]Перечень_ПП!$A:$X,12,0)</f>
        <v>не определен</v>
      </c>
      <c r="Q283" s="13" t="str">
        <f>VLOOKUP(A:A,[1]Перечень_ПП!$A:$X,13,0)</f>
        <v>нет</v>
      </c>
      <c r="R283" s="13" t="str">
        <f>VLOOKUP(A:A,[1]Перечень_ПП!$A:$X,14,0)</f>
        <v>нет</v>
      </c>
      <c r="S283" s="13" t="str">
        <f>VLOOKUP(A:A,[1]Перечень_ПП!$A:$X,15,0)</f>
        <v>нет</v>
      </c>
      <c r="T283" s="13" t="str">
        <f>VLOOKUP(A:A,[1]Перечень_ПП!$A:$X,16,0)</f>
        <v>Республика Казахстан</v>
      </c>
      <c r="U283" s="12" t="str">
        <f>VLOOKUP(A:A,[1]Перечень_ПП!$A:$X,17,0)</f>
        <v>Жайсан</v>
      </c>
      <c r="V283" s="13" t="str">
        <f>VLOOKUP(A:A,[1]Перечень_ПП!$A:$X,18,0)</f>
        <v>ПФО</v>
      </c>
      <c r="W283" s="12" t="str">
        <f>VLOOKUP(A:A,[1]Перечень_ПП!$A:$X,19,0)</f>
        <v>Оренбургская область</v>
      </c>
      <c r="X283" s="14" t="str">
        <f>VLOOKUP(A:A,[1]Перечень_ПП!$A:$X,20,0)</f>
        <v>Оренбургская область, Акбулакский район, 160 км автомобильной дороги Оренбург - Актюбинск</v>
      </c>
      <c r="Y283" s="14" t="str">
        <f>VLOOKUP(A:A,[2]ДОРОГИ!$A:$BX,24,0)</f>
        <v>федеральная</v>
      </c>
      <c r="Z283" s="14" t="str">
        <f>VLOOKUP(A:A,[2]ДОРОГИ!$A:$BX,25,0)</f>
        <v>Р-239</v>
      </c>
      <c r="AA283" s="16" t="str">
        <f>VLOOKUP($A:$A,'[3]данные ру Грузы'!$A:$CC,10,0)</f>
        <v>Группа А</v>
      </c>
      <c r="AB283" s="16">
        <f>VLOOKUP($A:$A,'[3]данные ру Грузы'!$A:$CC,11,0)</f>
        <v>57</v>
      </c>
      <c r="AC283" s="16" t="str">
        <f>VLOOKUP($A:$A,'[3]данные ру Грузы'!$A:$CC,13,0)</f>
        <v>Не является признаком отнесения к МТК</v>
      </c>
      <c r="AD283" s="16" t="str">
        <f>VLOOKUP($A:$A,'[3]данные ру Грузы'!$A:$CC,12,0)</f>
        <v>Не является признаком отнесения к МТК</v>
      </c>
      <c r="AE283" s="16">
        <f>VLOOKUP(A:A,[2]Данные_УА!$A:$BF,37,0)</f>
        <v>0</v>
      </c>
      <c r="AF283" s="16">
        <f>VLOOKUP(A:A,[2]Данные_УА!$A:$BF,41,0)</f>
        <v>0</v>
      </c>
      <c r="AG283" s="16">
        <f>VLOOKUP(A:A,[2]Данные_УА!$A:$BF,45,0)</f>
        <v>0</v>
      </c>
      <c r="AH283" s="16">
        <f>VLOOKUP(A:A,[2]Данные_УА!$A:$BF,49,0)</f>
        <v>0</v>
      </c>
      <c r="AI283" s="16">
        <f>VLOOKUP(A:A,[2]Данные_УА!$A:$BF,53,0)</f>
        <v>0</v>
      </c>
      <c r="AJ283" s="16">
        <f>VLOOKUP(A:A,[2]Данные_УА!$A:$BF,57,0)</f>
        <v>0</v>
      </c>
      <c r="AK283" s="17">
        <f>VLOOKUP(A:A,[2]Данные_УА!$A:$BF,38,0)</f>
        <v>0</v>
      </c>
      <c r="AL283" s="17">
        <f>VLOOKUP(A:A,[2]Данные_УА!$A:$BF,42,0)</f>
        <v>0</v>
      </c>
      <c r="AM283" s="17">
        <f>VLOOKUP(A:A,[2]Данные_УА!$A:$BF,46,0)</f>
        <v>0</v>
      </c>
      <c r="AN283" s="17">
        <f>VLOOKUP(A:A,[2]Данные_УА!$A:$BF,50,0)</f>
        <v>0</v>
      </c>
      <c r="AO283" s="17">
        <f>VLOOKUP(A:A,[2]Данные_УА!$A:$BF,54,0)</f>
        <v>0</v>
      </c>
      <c r="AP283" s="18">
        <f>VLOOKUP(A:A,[2]Данные_УА!$A:$BF,58,0)</f>
        <v>0</v>
      </c>
      <c r="AQ283" s="19">
        <f>VLOOKUP($A:$A,'[3]данные ру ТС'!$A:$CZ,22,0)</f>
        <v>111831</v>
      </c>
      <c r="AR283" s="19">
        <f>VLOOKUP($A:$A,'[3]данные ру ТС'!$A:$CZ,27,0)</f>
        <v>16709</v>
      </c>
      <c r="AS283" s="19">
        <f>VLOOKUP($A:$A,'[3]данные ру ТС'!$A:$CZ,32,0)</f>
        <v>228194</v>
      </c>
      <c r="AT283" s="19">
        <f>VLOOKUP($A:$A,'[3]данные ру ТС'!$A:$CZ,33,0)</f>
        <v>356734</v>
      </c>
      <c r="AU283" s="19">
        <f>VLOOKUP($A:$A,'[3]данные ру ТС'!$A:$CZ,38,0)</f>
        <v>140395</v>
      </c>
      <c r="AV283" s="19">
        <f>VLOOKUP($A:$A,'[3]данные ру ТС'!$A:$CZ,43,0)</f>
        <v>13130</v>
      </c>
      <c r="AW283" s="19">
        <f>VLOOKUP($A:$A,'[3]данные ру ТС'!$A:$CZ,48,0)</f>
        <v>296498</v>
      </c>
      <c r="AX283" s="19">
        <f>VLOOKUP($A:$A,'[3]данные ру ТС'!$A:$CZ,49,0)</f>
        <v>450023</v>
      </c>
      <c r="AY283" s="19">
        <f>VLOOKUP($A:$A,'[3]данные ру ТС'!$A:$CZ,54,0)</f>
        <v>179528</v>
      </c>
      <c r="AZ283" s="19">
        <f>VLOOKUP($A:$A,'[3]данные ру ТС'!$A:$CZ,59,0)</f>
        <v>15441</v>
      </c>
      <c r="BA283" s="19">
        <f>VLOOKUP($A:$A,'[3]данные ру ТС'!$A:$CZ,64,0)</f>
        <v>291423</v>
      </c>
      <c r="BB283" s="19">
        <f>VLOOKUP($A:$A,'[3]данные ру ТС'!$A:$CZ,65,0)</f>
        <v>486392</v>
      </c>
      <c r="BC283" s="19">
        <f>VLOOKUP($A:$A,'[3]данные ру ТС'!$A:$CZ,78,0)</f>
        <v>188482</v>
      </c>
      <c r="BD283" s="19">
        <f>VLOOKUP($A:$A,'[3]данные ру ТС'!$A:$CZ,83,0)</f>
        <v>3183</v>
      </c>
      <c r="BE283" s="19">
        <f>VLOOKUP($A:$A,'[3]данные ру ТС'!$A:$CZ,88,0)</f>
        <v>73351</v>
      </c>
      <c r="BF283" s="19">
        <f>VLOOKUP($A:$A,'[3]данные ру ТС'!$A:$CZ,89,0)</f>
        <v>265016</v>
      </c>
      <c r="BG283" s="19">
        <f>VLOOKUP($A:$A,'[3]данные ру ТС'!$A:$FD,126,0)</f>
        <v>206518</v>
      </c>
      <c r="BH283" s="19">
        <f>VLOOKUP($A:$A,'[3]данные ру ТС'!$A:$FD,127,0)</f>
        <v>517</v>
      </c>
      <c r="BI283" s="19">
        <f>VLOOKUP($A:$A,'[3]данные ру ТС'!$A:$FD,128,0)</f>
        <v>43900</v>
      </c>
      <c r="BJ283" s="19">
        <f>VLOOKUP($A:$A,'[3]данные ру ТС'!$A:$FD,129,0)</f>
        <v>250935</v>
      </c>
      <c r="BK283" s="19">
        <f>VLOOKUP($A:$A,'[3]данные ру ТС'!$A:$FD,142,0)</f>
        <v>200767</v>
      </c>
      <c r="BL283" s="19">
        <f>VLOOKUP($A:$A,'[3]данные ру ТС'!$A:$FD,155,0)</f>
        <v>5538</v>
      </c>
      <c r="BM283" s="19">
        <f>VLOOKUP($A:$A,'[3]данные ру ТС'!$A:$FW,168,0)</f>
        <v>194344</v>
      </c>
      <c r="BN283" s="19">
        <f>Таблица2[[#This Row],[ЛТС 2022 (факт)]]+Таблица2[[#This Row],[ПТС 2022 (факт)]]+Таблица2[[#This Row],[ГТС 2022 (факт)]]</f>
        <v>400649</v>
      </c>
      <c r="BO283" s="20">
        <f>VLOOKUP($A:$A,'[3]данные ру ФЛ'!$A:$DL,27,0)</f>
        <v>1215430</v>
      </c>
      <c r="BP283" s="20">
        <f>VLOOKUP($A:$A,'[3]данные ру ФЛ'!$A:$DL,40,0)</f>
        <v>1479209</v>
      </c>
      <c r="BQ283" s="20">
        <f>VLOOKUP($A:$A,'[3]данные ру ФЛ'!$A:$DL,53,0)</f>
        <v>1679878</v>
      </c>
      <c r="BR283" s="20">
        <f>VLOOKUP($A:$A,'[3]данные ру ФЛ'!$A:$DL,74,0)</f>
        <v>551812</v>
      </c>
      <c r="BS283" s="20">
        <f>VLOOKUP($A:$A,'[3]данные ру ФЛ'!$A:$DL,95,0)</f>
        <v>396111</v>
      </c>
      <c r="BT283" s="20">
        <f>VLOOKUP($A:$A,'[3]данные ру ФЛ'!$A:$DL,116,0)</f>
        <v>1023040</v>
      </c>
      <c r="BU283" s="21">
        <f>VLOOKUP($A:$A,'[3]данные ру Грузы'!$A:$CR,31,0)</f>
        <v>0</v>
      </c>
      <c r="BV283" s="21">
        <f>VLOOKUP($A:$A,'[3]данные ру Грузы'!$A:$CR,44,0)</f>
        <v>0</v>
      </c>
      <c r="BW283" s="21">
        <f>VLOOKUP($A:$A,'[3]данные ру Грузы'!$A:$CR,57,0)</f>
        <v>0</v>
      </c>
      <c r="BX283" s="21">
        <f>VLOOKUP($A:$A,'[3]данные ру Грузы'!$A:$CR,70,0)</f>
        <v>0</v>
      </c>
      <c r="BY283" s="21">
        <f>VLOOKUP($A:$A,'[3]данные ру Грузы'!$A:$CR,83,0)</f>
        <v>0</v>
      </c>
      <c r="BZ283" s="21">
        <f>VLOOKUP($A:$A,'[3]данные ру Грузы'!$A:$CR,96,0)</f>
        <v>0</v>
      </c>
      <c r="CA283" s="22" t="str">
        <f>VLOOKUP(A:A,[2]Данные_УА!$A:$BO,60,0)</f>
        <v>да</v>
      </c>
      <c r="CB283" s="23" t="str">
        <f>VLOOKUP(A:A,[2]Данные_УА!$A:$BO,61,0)</f>
        <v>нет</v>
      </c>
      <c r="CC283" s="23" t="str">
        <f>VLOOKUP(A:A,[2]Данные_УА!$A:$BO,62,0)</f>
        <v>нет</v>
      </c>
      <c r="CD283" s="23" t="str">
        <f>VLOOKUP(A:A,[2]Данные_УА!$A:$BO,63,0)</f>
        <v>нет</v>
      </c>
      <c r="CE283" s="23" t="str">
        <f>VLOOKUP(A:A,[2]Данные_УА!$A:$BO,64,0)</f>
        <v>нет</v>
      </c>
      <c r="CF283" s="23" t="str">
        <f>VLOOKUP(A:A,[2]Данные_УА!$A:$BO,65,0)</f>
        <v>нет</v>
      </c>
    </row>
    <row r="284" spans="1:84" s="12" customFormat="1" ht="11.25" x14ac:dyDescent="0.2">
      <c r="A284" s="12" t="s">
        <v>140</v>
      </c>
      <c r="B284" s="12" t="str">
        <f>VLOOKUP(A:A,[1]Перечень_ПП!$A:$X,3,0)</f>
        <v>Мурманский</v>
      </c>
      <c r="C284" s="13" t="str">
        <f>VLOOKUP(A:A,[1]Перечень_ПП!$A:$X,4,0)</f>
        <v>АПП</v>
      </c>
      <c r="D284" s="13" t="str">
        <f>VLOOKUP(A:A,[1]Перечень_ПП!$A:$X,5,0)</f>
        <v>МАПП</v>
      </c>
      <c r="E284" s="12" t="str">
        <f>VLOOKUP(A:A,[1]Перечень_ПП!$A:$X,6,0)</f>
        <v>Салла</v>
      </c>
      <c r="F284" s="12" t="str">
        <f>VLOOKUP(A:A,[1]Перечень_ПП!$A:$X,23,0)</f>
        <v>установлен</v>
      </c>
      <c r="G284" s="13" t="str">
        <f>VLOOKUP(A:A,[1]Перечень_ПП!$A:$X,21,0)</f>
        <v>да</v>
      </c>
      <c r="H284" s="13" t="s">
        <v>524</v>
      </c>
      <c r="I284" s="14" t="str">
        <f>VLOOKUP(A:A,[1]Перечень_ПП!$A:$X,22,0)</f>
        <v>функционирует</v>
      </c>
      <c r="J284" s="15" t="str">
        <f>VLOOKUP(A:A,[2]Данные_УА!$A:$BF,24,0)</f>
        <v>с 30.10.2022 ежедневно, пн-пт - с 09:00 до 19:00, сб-вс – с 10:00 до 18:00 (мск).
Режим работы пункта пропуска согласовывается пограничными комиссарами Российской Федерации
и Финляндской Республики на период перехода сопредельного государства с зимнего на летнее и с летнего на зимнее время:</v>
      </c>
      <c r="K284" s="13" t="str">
        <f>VLOOKUP(A:A,[1]Перечень_ПП!$A:$X,7,0)</f>
        <v>автомобильный</v>
      </c>
      <c r="L284" s="13" t="str">
        <f>VLOOKUP(A:A,[1]Перечень_ПП!$A:$X,8,0)</f>
        <v>не определен</v>
      </c>
      <c r="M284" s="13" t="str">
        <f>VLOOKUP(A:A,[1]Перечень_ПП!$A:$X,9,0)</f>
        <v>грузо-пассажирский</v>
      </c>
      <c r="N284" s="13" t="str">
        <f>VLOOKUP(A:A,[1]Перечень_ПП!$A:$X,10,0)</f>
        <v>постоянный</v>
      </c>
      <c r="O284" s="13" t="str">
        <f>VLOOKUP(A:A,[1]Перечень_ПП!$A:$X,11,0)</f>
        <v>многосторонний</v>
      </c>
      <c r="P284" s="13" t="str">
        <f>VLOOKUP(A:A,[1]Перечень_ПП!$A:$X,12,0)</f>
        <v>не определен</v>
      </c>
      <c r="Q284" s="13" t="str">
        <f>VLOOKUP(A:A,[1]Перечень_ПП!$A:$X,13,0)</f>
        <v>нет</v>
      </c>
      <c r="R284" s="13" t="str">
        <f>VLOOKUP(A:A,[1]Перечень_ПП!$A:$X,14,0)</f>
        <v>нет</v>
      </c>
      <c r="S284" s="13" t="str">
        <f>VLOOKUP(A:A,[1]Перечень_ПП!$A:$X,15,0)</f>
        <v>да</v>
      </c>
      <c r="T284" s="13" t="str">
        <f>VLOOKUP(A:A,[1]Перечень_ПП!$A:$X,16,0)</f>
        <v>Финляндская Республика</v>
      </c>
      <c r="U284" s="12" t="str">
        <f>VLOOKUP(A:A,[1]Перечень_ПП!$A:$X,17,0)</f>
        <v>Келлоселькя</v>
      </c>
      <c r="V284" s="13" t="str">
        <f>VLOOKUP(A:A,[1]Перечень_ПП!$A:$X,18,0)</f>
        <v>СЗФО</v>
      </c>
      <c r="W284" s="12" t="str">
        <f>VLOOKUP(A:A,[1]Перечень_ПП!$A:$X,19,0)</f>
        <v>Мурманская область</v>
      </c>
      <c r="X284" s="14" t="str">
        <f>VLOOKUP(A:A,[1]Перечень_ПП!$A:$X,20,0)</f>
        <v>Мурманская область, cельское поселение Алакуртти Кандалакшского муниципального района Мурманской области, 73 км автомобильной дороги Алакуртти – государственная граница, место: 66°57' северной широты, 29°03' восточной долготы</v>
      </c>
      <c r="Y284" s="14" t="str">
        <f>VLOOKUP(A:A,[2]ДОРОГИ!$A:$BX,24,0)</f>
        <v>региональная</v>
      </c>
      <c r="Z284" s="14" t="str">
        <f>VLOOKUP(A:A,[2]ДОРОГИ!$A:$BX,25,0)</f>
        <v>47 ОП РЗ 47А-001 Автомобильная дорога Кандалакша - Алакуртти - КПП "Салла" (сокращенное наименование -автодорога "Салла")</v>
      </c>
      <c r="AA284" s="16" t="str">
        <f>VLOOKUP($A:$A,'[3]данные ру Грузы'!$A:$CC,10,0)</f>
        <v>Группа В</v>
      </c>
      <c r="AB284" s="16">
        <f>VLOOKUP($A:$A,'[3]данные ру Грузы'!$A:$CC,11,0)</f>
        <v>128</v>
      </c>
      <c r="AC284" s="16" t="str">
        <f>VLOOKUP($A:$A,'[3]данные ру Грузы'!$A:$CC,13,0)</f>
        <v>Сухопутный</v>
      </c>
      <c r="AD284" s="16" t="str">
        <f>VLOOKUP($A:$A,'[3]данные ру Грузы'!$A:$CC,12,0)</f>
        <v>Западный</v>
      </c>
      <c r="AE284" s="16">
        <f>VLOOKUP(A:A,[2]Данные_УА!$A:$BF,37,0)</f>
        <v>0</v>
      </c>
      <c r="AF284" s="16">
        <f>VLOOKUP(A:A,[2]Данные_УА!$A:$BF,41,0)</f>
        <v>0</v>
      </c>
      <c r="AG284" s="16">
        <f>VLOOKUP(A:A,[2]Данные_УА!$A:$BF,45,0)</f>
        <v>0</v>
      </c>
      <c r="AH284" s="16">
        <f>VLOOKUP(A:A,[2]Данные_УА!$A:$BF,49,0)</f>
        <v>200</v>
      </c>
      <c r="AI284" s="16">
        <f>VLOOKUP(A:A,[2]Данные_УА!$A:$BF,53,0)</f>
        <v>600</v>
      </c>
      <c r="AJ284" s="16">
        <f>VLOOKUP(A:A,[2]Данные_УА!$A:$BF,57,0)</f>
        <v>0</v>
      </c>
      <c r="AK284" s="17">
        <f>VLOOKUP(A:A,[2]Данные_УА!$A:$BF,38,0)</f>
        <v>0</v>
      </c>
      <c r="AL284" s="17">
        <f>VLOOKUP(A:A,[2]Данные_УА!$A:$BF,42,0)</f>
        <v>0</v>
      </c>
      <c r="AM284" s="17">
        <f>VLOOKUP(A:A,[2]Данные_УА!$A:$BF,46,0)</f>
        <v>0</v>
      </c>
      <c r="AN284" s="17">
        <f>VLOOKUP(A:A,[2]Данные_УА!$A:$BF,50,0)</f>
        <v>73000</v>
      </c>
      <c r="AO284" s="17">
        <f>VLOOKUP(A:A,[2]Данные_УА!$A:$BF,54,0)</f>
        <v>219000</v>
      </c>
      <c r="AP284" s="18">
        <f>VLOOKUP(A:A,[2]Данные_УА!$A:$BF,58,0)</f>
        <v>0</v>
      </c>
      <c r="AQ284" s="19">
        <f>VLOOKUP($A:$A,'[3]данные ру ТС'!$A:$CZ,22,0)</f>
        <v>1568</v>
      </c>
      <c r="AR284" s="19">
        <f>VLOOKUP($A:$A,'[3]данные ру ТС'!$A:$CZ,27,0)</f>
        <v>289</v>
      </c>
      <c r="AS284" s="19">
        <f>VLOOKUP($A:$A,'[3]данные ру ТС'!$A:$CZ,32,0)</f>
        <v>75968</v>
      </c>
      <c r="AT284" s="19">
        <f>VLOOKUP($A:$A,'[3]данные ру ТС'!$A:$CZ,33,0)</f>
        <v>77825</v>
      </c>
      <c r="AU284" s="19">
        <f>VLOOKUP($A:$A,'[3]данные ру ТС'!$A:$CZ,38,0)</f>
        <v>1760</v>
      </c>
      <c r="AV284" s="19">
        <f>VLOOKUP($A:$A,'[3]данные ру ТС'!$A:$CZ,43,0)</f>
        <v>186</v>
      </c>
      <c r="AW284" s="19">
        <f>VLOOKUP($A:$A,'[3]данные ру ТС'!$A:$CZ,48,0)</f>
        <v>72027</v>
      </c>
      <c r="AX284" s="19">
        <f>VLOOKUP($A:$A,'[3]данные ру ТС'!$A:$CZ,49,0)</f>
        <v>73973</v>
      </c>
      <c r="AY284" s="19">
        <f>VLOOKUP($A:$A,'[3]данные ру ТС'!$A:$CZ,54,0)</f>
        <v>1311</v>
      </c>
      <c r="AZ284" s="19">
        <f>VLOOKUP($A:$A,'[3]данные ру ТС'!$A:$CZ,59,0)</f>
        <v>171</v>
      </c>
      <c r="BA284" s="19">
        <f>VLOOKUP($A:$A,'[3]данные ру ТС'!$A:$CZ,64,0)</f>
        <v>67581</v>
      </c>
      <c r="BB284" s="19">
        <f>VLOOKUP($A:$A,'[3]данные ру ТС'!$A:$CZ,65,0)</f>
        <v>69063</v>
      </c>
      <c r="BC284" s="19">
        <f>VLOOKUP($A:$A,'[3]данные ру ТС'!$A:$CZ,78,0)</f>
        <v>1510</v>
      </c>
      <c r="BD284" s="19">
        <f>VLOOKUP($A:$A,'[3]данные ру ТС'!$A:$CZ,83,0)</f>
        <v>26</v>
      </c>
      <c r="BE284" s="19">
        <f>VLOOKUP($A:$A,'[3]данные ру ТС'!$A:$CZ,88,0)</f>
        <v>13447</v>
      </c>
      <c r="BF284" s="19">
        <f>VLOOKUP($A:$A,'[3]данные ру ТС'!$A:$CZ,89,0)</f>
        <v>14983</v>
      </c>
      <c r="BG284" s="19">
        <f>VLOOKUP($A:$A,'[3]данные ру ТС'!$A:$FD,126,0)</f>
        <v>958</v>
      </c>
      <c r="BH284" s="19">
        <f>VLOOKUP($A:$A,'[3]данные ру ТС'!$A:$FD,127,0)</f>
        <v>0</v>
      </c>
      <c r="BI284" s="19">
        <f>VLOOKUP($A:$A,'[3]данные ру ТС'!$A:$FD,128,0)</f>
        <v>1727</v>
      </c>
      <c r="BJ284" s="19">
        <f>VLOOKUP($A:$A,'[3]данные ру ТС'!$A:$FD,129,0)</f>
        <v>2685</v>
      </c>
      <c r="BK284" s="19">
        <f>VLOOKUP($A:$A,'[3]данные ру ТС'!$A:$FD,142,0)</f>
        <v>161</v>
      </c>
      <c r="BL284" s="19">
        <f>VLOOKUP($A:$A,'[3]данные ру ТС'!$A:$FD,155,0)</f>
        <v>1</v>
      </c>
      <c r="BM284" s="19">
        <f>VLOOKUP($A:$A,'[3]данные ру ТС'!$A:$FW,168,0)</f>
        <v>6687</v>
      </c>
      <c r="BN284" s="19">
        <f>Таблица2[[#This Row],[ЛТС 2022 (факт)]]+Таблица2[[#This Row],[ПТС 2022 (факт)]]+Таблица2[[#This Row],[ГТС 2022 (факт)]]</f>
        <v>6849</v>
      </c>
      <c r="BO284" s="20">
        <f>VLOOKUP($A:$A,'[3]данные ру ФЛ'!$A:$DL,27,0)</f>
        <v>133989</v>
      </c>
      <c r="BP284" s="20">
        <f>VLOOKUP($A:$A,'[3]данные ру ФЛ'!$A:$DL,40,0)</f>
        <v>126973</v>
      </c>
      <c r="BQ284" s="20">
        <f>VLOOKUP($A:$A,'[3]данные ру ФЛ'!$A:$DL,53,0)</f>
        <v>120656</v>
      </c>
      <c r="BR284" s="20">
        <f>VLOOKUP($A:$A,'[3]данные ру ФЛ'!$A:$DL,74,0)</f>
        <v>27301</v>
      </c>
      <c r="BS284" s="20">
        <f>VLOOKUP($A:$A,'[3]данные ру ФЛ'!$A:$DL,95,0)</f>
        <v>4301</v>
      </c>
      <c r="BT284" s="20">
        <f>VLOOKUP($A:$A,'[3]данные ру ФЛ'!$A:$DL,116,0)</f>
        <v>11159</v>
      </c>
      <c r="BU284" s="21">
        <f>VLOOKUP($A:$A,'[3]данные ру Грузы'!$A:$CR,31,0)</f>
        <v>20648.68</v>
      </c>
      <c r="BV284" s="21">
        <f>VLOOKUP($A:$A,'[3]данные ру Грузы'!$A:$CR,44,0)</f>
        <v>20387.18</v>
      </c>
      <c r="BW284" s="21">
        <f>VLOOKUP($A:$A,'[3]данные ру Грузы'!$A:$CR,57,0)</f>
        <v>14215.027</v>
      </c>
      <c r="BX284" s="21">
        <f>VLOOKUP($A:$A,'[3]данные ру Грузы'!$A:$CR,70,0)</f>
        <v>15533.83</v>
      </c>
      <c r="BY284" s="21">
        <f>VLOOKUP($A:$A,'[3]данные ру Грузы'!$A:$CR,83,0)</f>
        <v>10517.3</v>
      </c>
      <c r="BZ284" s="21">
        <f>VLOOKUP($A:$A,'[3]данные ру Грузы'!$A:$CR,96,0)</f>
        <v>1466.0200000000002</v>
      </c>
      <c r="CA284" s="22" t="str">
        <f>VLOOKUP(A:A,[2]Данные_УА!$A:$BO,60,0)</f>
        <v>да</v>
      </c>
      <c r="CB284" s="23" t="str">
        <f>VLOOKUP(A:A,[2]Данные_УА!$A:$BO,61,0)</f>
        <v>да</v>
      </c>
      <c r="CC284" s="23" t="str">
        <f>VLOOKUP(A:A,[2]Данные_УА!$A:$BO,62,0)</f>
        <v>да</v>
      </c>
      <c r="CD284" s="23" t="str">
        <f>VLOOKUP(A:A,[2]Данные_УА!$A:$BO,63,0)</f>
        <v>нет</v>
      </c>
      <c r="CE284" s="23" t="str">
        <f>VLOOKUP(A:A,[2]Данные_УА!$A:$BO,64,0)</f>
        <v>нет</v>
      </c>
      <c r="CF284" s="23" t="str">
        <f>VLOOKUP(A:A,[2]Данные_УА!$A:$BO,65,0)</f>
        <v>да</v>
      </c>
    </row>
    <row r="285" spans="1:84" s="12" customFormat="1" ht="11.25" x14ac:dyDescent="0.2">
      <c r="A285" s="12" t="s">
        <v>96</v>
      </c>
      <c r="B285" s="12" t="str">
        <f>VLOOKUP(A:A,[1]Перечень_ПП!$A:$X,3,0)</f>
        <v>Волгоградский</v>
      </c>
      <c r="C285" s="13" t="str">
        <f>VLOOKUP(A:A,[1]Перечень_ПП!$A:$X,4,0)</f>
        <v>ВПП</v>
      </c>
      <c r="D285" s="13" t="str">
        <f>VLOOKUP(A:A,[1]Перечень_ПП!$A:$X,5,0)</f>
        <v>ВПП</v>
      </c>
      <c r="E285" s="12" t="str">
        <f>VLOOKUP(A:A,[1]Перечень_ПП!$A:$X,6,0)</f>
        <v>Самара (Курумоч)</v>
      </c>
      <c r="F285" s="12" t="str">
        <f>VLOOKUP(A:A,[1]Перечень_ПП!$A:$X,23,0)</f>
        <v>установлен</v>
      </c>
      <c r="G285" s="13" t="str">
        <f>VLOOKUP(A:A,[1]Перечень_ПП!$A:$X,21,0)</f>
        <v>да</v>
      </c>
      <c r="H285" s="13" t="s">
        <v>524</v>
      </c>
      <c r="I285" s="14" t="str">
        <f>VLOOKUP(A:A,[1]Перечень_ПП!$A:$X,22,0)</f>
        <v>функционирует</v>
      </c>
      <c r="J285" s="15" t="str">
        <f>VLOOKUP(A:A,[2]Данные_УА!$A:$BF,24,0)</f>
        <v>круглосуточно</v>
      </c>
      <c r="K285" s="13" t="str">
        <f>VLOOKUP(A:A,[1]Перечень_ПП!$A:$X,7,0)</f>
        <v>воздушный</v>
      </c>
      <c r="L285" s="13" t="str">
        <f>VLOOKUP(A:A,[1]Перечень_ПП!$A:$X,8,0)</f>
        <v>не определен</v>
      </c>
      <c r="M285" s="13" t="str">
        <f>VLOOKUP(A:A,[1]Перечень_ПП!$A:$X,9,0)</f>
        <v>грузо-пассажирский</v>
      </c>
      <c r="N285" s="13" t="str">
        <f>VLOOKUP(A:A,[1]Перечень_ПП!$A:$X,10,0)</f>
        <v>постоянный</v>
      </c>
      <c r="O285" s="13" t="str">
        <f>VLOOKUP(A:A,[1]Перечень_ПП!$A:$X,11,0)</f>
        <v>многосторонний</v>
      </c>
      <c r="P285" s="13" t="str">
        <f>VLOOKUP(A:A,[1]Перечень_ПП!$A:$X,12,0)</f>
        <v>не определен</v>
      </c>
      <c r="Q285" s="13" t="str">
        <f>VLOOKUP(A:A,[1]Перечень_ПП!$A:$X,13,0)</f>
        <v>нет</v>
      </c>
      <c r="R285" s="13" t="str">
        <f>VLOOKUP(A:A,[1]Перечень_ПП!$A:$X,14,0)</f>
        <v>да</v>
      </c>
      <c r="S285" s="13" t="str">
        <f>VLOOKUP(A:A,[1]Перечень_ПП!$A:$X,15,0)</f>
        <v>нет</v>
      </c>
      <c r="T285" s="13" t="str">
        <f>VLOOKUP(A:A,[1]Перечень_ПП!$A:$X,16,0)</f>
        <v>не применимо</v>
      </c>
      <c r="U285" s="12" t="str">
        <f>VLOOKUP(A:A,[1]Перечень_ПП!$A:$X,17,0)</f>
        <v>не применимо</v>
      </c>
      <c r="V285" s="13" t="str">
        <f>VLOOKUP(A:A,[1]Перечень_ПП!$A:$X,18,0)</f>
        <v>ПФО</v>
      </c>
      <c r="W285" s="12" t="str">
        <f>VLOOKUP(A:A,[1]Перечень_ПП!$A:$X,19,0)</f>
        <v>Самарская область</v>
      </c>
      <c r="X285" s="14" t="str">
        <f>VLOOKUP(A:A,[1]Перечень_ПП!$A:$X,20,0)</f>
        <v>Самарская область, 35 км севернее г. Самара, 8 км северо-восточнее р.п. Курумоч</v>
      </c>
      <c r="Y285" s="14">
        <f>VLOOKUP(A:A,[2]ДОРОГИ!$A:$BX,24,0)</f>
        <v>0</v>
      </c>
      <c r="Z285" s="14">
        <f>VLOOKUP(A:A,[2]ДОРОГИ!$A:$BX,25,0)</f>
        <v>0</v>
      </c>
      <c r="AA285" s="16" t="str">
        <f>VLOOKUP($A:$A,'[3]данные ру Грузы'!$A:$CC,10,0)</f>
        <v>Группа С</v>
      </c>
      <c r="AB285" s="16">
        <f>VLOOKUP($A:$A,'[3]данные ру Грузы'!$A:$CC,11,0)</f>
        <v>180</v>
      </c>
      <c r="AC285" s="16" t="str">
        <f>VLOOKUP($A:$A,'[3]данные ру Грузы'!$A:$CC,13,0)</f>
        <v>Не является признаком отнесения к МТК</v>
      </c>
      <c r="AD285" s="16" t="str">
        <f>VLOOKUP($A:$A,'[3]данные ру Грузы'!$A:$CC,12,0)</f>
        <v>Не является признаком отнесения к МТК</v>
      </c>
      <c r="AE285" s="16">
        <f>VLOOKUP(A:A,[2]Данные_УА!$A:$BF,37,0)</f>
        <v>4</v>
      </c>
      <c r="AF285" s="16">
        <f>VLOOKUP(A:A,[2]Данные_УА!$A:$BF,41,0)</f>
        <v>25</v>
      </c>
      <c r="AG285" s="16">
        <f>VLOOKUP(A:A,[2]Данные_УА!$A:$BF,45,0)</f>
        <v>0</v>
      </c>
      <c r="AH285" s="16">
        <f>VLOOKUP(A:A,[2]Данные_УА!$A:$BF,49,0)</f>
        <v>29</v>
      </c>
      <c r="AI285" s="16">
        <f>VLOOKUP(A:A,[2]Данные_УА!$A:$BF,53,0)</f>
        <v>17760</v>
      </c>
      <c r="AJ285" s="16">
        <f>VLOOKUP(A:A,[2]Данные_УА!$A:$BF,57,0)</f>
        <v>75</v>
      </c>
      <c r="AK285" s="17">
        <f>VLOOKUP(A:A,[2]Данные_УА!$A:$BF,38,0)</f>
        <v>1460</v>
      </c>
      <c r="AL285" s="17">
        <f>VLOOKUP(A:A,[2]Данные_УА!$A:$BF,42,0)</f>
        <v>9125</v>
      </c>
      <c r="AM285" s="17">
        <f>VLOOKUP(A:A,[2]Данные_УА!$A:$BF,46,0)</f>
        <v>0</v>
      </c>
      <c r="AN285" s="17">
        <f>VLOOKUP(A:A,[2]Данные_УА!$A:$BF,50,0)</f>
        <v>10585</v>
      </c>
      <c r="AO285" s="17">
        <f>VLOOKUP(A:A,[2]Данные_УА!$A:$BF,54,0)</f>
        <v>6482400</v>
      </c>
      <c r="AP285" s="18">
        <f>VLOOKUP(A:A,[2]Данные_УА!$A:$BF,58,0)</f>
        <v>27375</v>
      </c>
      <c r="AQ285" s="19">
        <f>VLOOKUP($A:$A,'[3]данные ру ТС'!$A:$CZ,22,0)</f>
        <v>0</v>
      </c>
      <c r="AR285" s="19">
        <f>VLOOKUP($A:$A,'[3]данные ру ТС'!$A:$CZ,27,0)</f>
        <v>5065</v>
      </c>
      <c r="AS285" s="19">
        <f>VLOOKUP($A:$A,'[3]данные ру ТС'!$A:$CZ,32,0)</f>
        <v>0</v>
      </c>
      <c r="AT285" s="19">
        <f>VLOOKUP($A:$A,'[3]данные ру ТС'!$A:$CZ,33,0)</f>
        <v>5065</v>
      </c>
      <c r="AU285" s="19">
        <f>VLOOKUP($A:$A,'[3]данные ру ТС'!$A:$CZ,38,0)</f>
        <v>1</v>
      </c>
      <c r="AV285" s="19">
        <f>VLOOKUP($A:$A,'[3]данные ру ТС'!$A:$CZ,43,0)</f>
        <v>4976</v>
      </c>
      <c r="AW285" s="19">
        <f>VLOOKUP($A:$A,'[3]данные ру ТС'!$A:$CZ,48,0)</f>
        <v>0</v>
      </c>
      <c r="AX285" s="19">
        <f>VLOOKUP($A:$A,'[3]данные ру ТС'!$A:$CZ,49,0)</f>
        <v>4977</v>
      </c>
      <c r="AY285" s="19">
        <f>VLOOKUP($A:$A,'[3]данные ру ТС'!$A:$CZ,54,0)</f>
        <v>0</v>
      </c>
      <c r="AZ285" s="19">
        <f>VLOOKUP($A:$A,'[3]данные ру ТС'!$A:$CZ,59,0)</f>
        <v>4638</v>
      </c>
      <c r="BA285" s="19">
        <f>VLOOKUP($A:$A,'[3]данные ру ТС'!$A:$CZ,64,0)</f>
        <v>0</v>
      </c>
      <c r="BB285" s="19">
        <f>VLOOKUP($A:$A,'[3]данные ру ТС'!$A:$CZ,65,0)</f>
        <v>4638</v>
      </c>
      <c r="BC285" s="19">
        <f>VLOOKUP($A:$A,'[3]данные ру ТС'!$A:$CZ,78,0)</f>
        <v>2</v>
      </c>
      <c r="BD285" s="19">
        <f>VLOOKUP($A:$A,'[3]данные ру ТС'!$A:$CZ,83,0)</f>
        <v>661</v>
      </c>
      <c r="BE285" s="19">
        <f>VLOOKUP($A:$A,'[3]данные ру ТС'!$A:$CZ,88,0)</f>
        <v>0</v>
      </c>
      <c r="BF285" s="19">
        <f>VLOOKUP($A:$A,'[3]данные ру ТС'!$A:$CZ,89,0)</f>
        <v>663</v>
      </c>
      <c r="BG285" s="19">
        <f>VLOOKUP($A:$A,'[3]данные ру ТС'!$A:$FD,126,0)</f>
        <v>0</v>
      </c>
      <c r="BH285" s="19">
        <f>VLOOKUP($A:$A,'[3]данные ру ТС'!$A:$FD,127,0)</f>
        <v>3715</v>
      </c>
      <c r="BI285" s="19">
        <f>VLOOKUP($A:$A,'[3]данные ру ТС'!$A:$FD,128,0)</f>
        <v>0</v>
      </c>
      <c r="BJ285" s="19">
        <f>VLOOKUP($A:$A,'[3]данные ру ТС'!$A:$FD,129,0)</f>
        <v>3715</v>
      </c>
      <c r="BK285" s="19">
        <f>VLOOKUP($A:$A,'[3]данные ру ТС'!$A:$FD,142,0)</f>
        <v>1</v>
      </c>
      <c r="BL285" s="19">
        <f>VLOOKUP($A:$A,'[3]данные ру ТС'!$A:$FD,155,0)</f>
        <v>3499</v>
      </c>
      <c r="BM285" s="19">
        <f>VLOOKUP($A:$A,'[3]данные ру ТС'!$A:$FW,168,0)</f>
        <v>0</v>
      </c>
      <c r="BN285" s="19">
        <f>Таблица2[[#This Row],[ЛТС 2022 (факт)]]+Таблица2[[#This Row],[ПТС 2022 (факт)]]+Таблица2[[#This Row],[ГТС 2022 (факт)]]</f>
        <v>3500</v>
      </c>
      <c r="BO285" s="20">
        <f>VLOOKUP($A:$A,'[3]данные ру ФЛ'!$A:$DL,27,0)</f>
        <v>795691</v>
      </c>
      <c r="BP285" s="20">
        <f>VLOOKUP($A:$A,'[3]данные ру ФЛ'!$A:$DL,40,0)</f>
        <v>818397</v>
      </c>
      <c r="BQ285" s="20">
        <f>VLOOKUP($A:$A,'[3]данные ру ФЛ'!$A:$DL,53,0)</f>
        <v>822894</v>
      </c>
      <c r="BR285" s="20">
        <f>VLOOKUP($A:$A,'[3]данные ру ФЛ'!$A:$DL,74,0)</f>
        <v>134079</v>
      </c>
      <c r="BS285" s="20">
        <f>VLOOKUP($A:$A,'[3]данные ру ФЛ'!$A:$DL,95,0)</f>
        <v>632947</v>
      </c>
      <c r="BT285" s="20">
        <f>VLOOKUP($A:$A,'[3]данные ру ФЛ'!$A:$DL,116,0)</f>
        <v>478569</v>
      </c>
      <c r="BU285" s="21">
        <f>VLOOKUP($A:$A,'[3]данные ру Грузы'!$A:$CR,31,0)</f>
        <v>1320.1</v>
      </c>
      <c r="BV285" s="21">
        <f>VLOOKUP($A:$A,'[3]данные ру Грузы'!$A:$CR,44,0)</f>
        <v>170.1</v>
      </c>
      <c r="BW285" s="21">
        <f>VLOOKUP($A:$A,'[3]данные ру Грузы'!$A:$CR,57,0)</f>
        <v>161</v>
      </c>
      <c r="BX285" s="21">
        <f>VLOOKUP($A:$A,'[3]данные ру Грузы'!$A:$CR,70,0)</f>
        <v>59.400000000000006</v>
      </c>
      <c r="BY285" s="21">
        <f>VLOOKUP($A:$A,'[3]данные ру Грузы'!$A:$CR,83,0)</f>
        <v>2.7199999999999998</v>
      </c>
      <c r="BZ285" s="21">
        <f>VLOOKUP($A:$A,'[3]данные ру Грузы'!$A:$CR,96,0)</f>
        <v>19.904999999999998</v>
      </c>
      <c r="CA285" s="22" t="str">
        <f>VLOOKUP(A:A,[2]Данные_УА!$A:$BO,60,0)</f>
        <v>да</v>
      </c>
      <c r="CB285" s="23" t="str">
        <f>VLOOKUP(A:A,[2]Данные_УА!$A:$BO,61,0)</f>
        <v>да</v>
      </c>
      <c r="CC285" s="23" t="str">
        <f>VLOOKUP(A:A,[2]Данные_УА!$A:$BO,62,0)</f>
        <v>да</v>
      </c>
      <c r="CD285" s="23" t="str">
        <f>VLOOKUP(A:A,[2]Данные_УА!$A:$BO,63,0)</f>
        <v>да</v>
      </c>
      <c r="CE285" s="23" t="str">
        <f>VLOOKUP(A:A,[2]Данные_УА!$A:$BO,64,0)</f>
        <v>да</v>
      </c>
      <c r="CF285" s="23" t="str">
        <f>VLOOKUP(A:A,[2]Данные_УА!$A:$BO,65,0)</f>
        <v>нет</v>
      </c>
    </row>
    <row r="286" spans="1:84" s="12" customFormat="1" ht="11.25" x14ac:dyDescent="0.2">
      <c r="A286" s="12" t="s">
        <v>238</v>
      </c>
      <c r="B286" s="12" t="str">
        <f>VLOOKUP(A:A,[1]Перечень_ПП!$A:$X,3,0)</f>
        <v>Санкт-Петербургский</v>
      </c>
      <c r="C286" s="13" t="str">
        <f>VLOOKUP(A:A,[1]Перечень_ПП!$A:$X,4,0)</f>
        <v>ВПП</v>
      </c>
      <c r="D286" s="13" t="str">
        <f>VLOOKUP(A:A,[1]Перечень_ПП!$A:$X,5,0)</f>
        <v>ВПП</v>
      </c>
      <c r="E286" s="12" t="str">
        <f>VLOOKUP(A:A,[1]Перечень_ПП!$A:$X,6,0)</f>
        <v>Санкт-Петербург (Пулково)</v>
      </c>
      <c r="F286" s="12" t="str">
        <f>VLOOKUP(A:A,[1]Перечень_ПП!$A:$X,23,0)</f>
        <v>установлен</v>
      </c>
      <c r="G286" s="13" t="str">
        <f>VLOOKUP(A:A,[1]Перечень_ПП!$A:$X,21,0)</f>
        <v>да</v>
      </c>
      <c r="H286" s="13" t="s">
        <v>524</v>
      </c>
      <c r="I286" s="14" t="str">
        <f>VLOOKUP(A:A,[1]Перечень_ПП!$A:$X,22,0)</f>
        <v>функционирует</v>
      </c>
      <c r="J286" s="15" t="str">
        <f>VLOOKUP(A:A,[2]Данные_УА!$A:$BF,24,0)</f>
        <v>круглосуточно</v>
      </c>
      <c r="K286" s="13" t="str">
        <f>VLOOKUP(A:A,[1]Перечень_ПП!$A:$X,7,0)</f>
        <v>воздушный</v>
      </c>
      <c r="L286" s="13" t="str">
        <f>VLOOKUP(A:A,[1]Перечень_ПП!$A:$X,8,0)</f>
        <v>не определен</v>
      </c>
      <c r="M286" s="13" t="str">
        <f>VLOOKUP(A:A,[1]Перечень_ПП!$A:$X,9,0)</f>
        <v>грузо-пассажирский</v>
      </c>
      <c r="N286" s="13" t="str">
        <f>VLOOKUP(A:A,[1]Перечень_ПП!$A:$X,10,0)</f>
        <v>постоянный</v>
      </c>
      <c r="O286" s="13" t="str">
        <f>VLOOKUP(A:A,[1]Перечень_ПП!$A:$X,11,0)</f>
        <v>многосторонний</v>
      </c>
      <c r="P286" s="13" t="str">
        <f>VLOOKUP(A:A,[1]Перечень_ПП!$A:$X,12,0)</f>
        <v>не определен</v>
      </c>
      <c r="Q286" s="13" t="str">
        <f>VLOOKUP(A:A,[1]Перечень_ПП!$A:$X,13,0)</f>
        <v>да</v>
      </c>
      <c r="R286" s="13" t="str">
        <f>VLOOKUP(A:A,[1]Перечень_ПП!$A:$X,14,0)</f>
        <v>да</v>
      </c>
      <c r="S286" s="13" t="str">
        <f>VLOOKUP(A:A,[1]Перечень_ПП!$A:$X,15,0)</f>
        <v>да</v>
      </c>
      <c r="T286" s="13" t="str">
        <f>VLOOKUP(A:A,[1]Перечень_ПП!$A:$X,16,0)</f>
        <v>не применимо</v>
      </c>
      <c r="U286" s="12" t="str">
        <f>VLOOKUP(A:A,[1]Перечень_ПП!$A:$X,17,0)</f>
        <v>не применимо</v>
      </c>
      <c r="V286" s="13" t="str">
        <f>VLOOKUP(A:A,[1]Перечень_ПП!$A:$X,18,0)</f>
        <v>СЗФО</v>
      </c>
      <c r="W286" s="12" t="str">
        <f>VLOOKUP(A:A,[1]Перечень_ПП!$A:$X,19,0)</f>
        <v>г. Санкт-Петербург</v>
      </c>
      <c r="X286" s="14" t="str">
        <f>VLOOKUP(A:A,[1]Перечень_ПП!$A:$X,20,0)</f>
        <v>централизованный пассажирский терминал: г. Санкт-Петербург, Пулковское шоссе, д. 41, литера 3А, 3В, 3Г; ЦДА «Пулково-2»: г. Санкт-Петербург, ул Стартовая, д. 17; ЦБА «Пулково-3»: г. Санкт-Петербург, Пулковское шоссе, д. 37, корп. 5, литера А</v>
      </c>
      <c r="Y286" s="14">
        <f>VLOOKUP(A:A,[2]ДОРОГИ!$A:$BX,24,0)</f>
        <v>0</v>
      </c>
      <c r="Z286" s="14">
        <f>VLOOKUP(A:A,[2]ДОРОГИ!$A:$BX,25,0)</f>
        <v>0</v>
      </c>
      <c r="AA286" s="16" t="str">
        <f>VLOOKUP($A:$A,'[3]данные ру Грузы'!$A:$CC,10,0)</f>
        <v>Группа В</v>
      </c>
      <c r="AB286" s="16">
        <f>VLOOKUP($A:$A,'[3]данные ру Грузы'!$A:$CC,11,0)</f>
        <v>165</v>
      </c>
      <c r="AC286" s="16" t="str">
        <f>VLOOKUP($A:$A,'[3]данные ру Грузы'!$A:$CC,13,0)</f>
        <v>Не является признаком отнесения к МТК</v>
      </c>
      <c r="AD286" s="16" t="str">
        <f>VLOOKUP($A:$A,'[3]данные ру Грузы'!$A:$CC,12,0)</f>
        <v>Не является признаком отнесения к МТК</v>
      </c>
      <c r="AE286" s="16">
        <f>VLOOKUP(A:A,[2]Данные_УА!$A:$BF,37,0)</f>
        <v>0</v>
      </c>
      <c r="AF286" s="16">
        <f>VLOOKUP(A:A,[2]Данные_УА!$A:$BF,41,0)</f>
        <v>288</v>
      </c>
      <c r="AG286" s="16">
        <f>VLOOKUP(A:A,[2]Данные_УА!$A:$BF,45,0)</f>
        <v>0</v>
      </c>
      <c r="AH286" s="16">
        <f>VLOOKUP(A:A,[2]Данные_УА!$A:$BF,49,0)</f>
        <v>288</v>
      </c>
      <c r="AI286" s="16">
        <f>VLOOKUP(A:A,[2]Данные_УА!$A:$BF,53,0)</f>
        <v>56640</v>
      </c>
      <c r="AJ286" s="16">
        <f>VLOOKUP(A:A,[2]Данные_УА!$A:$BF,57,0)</f>
        <v>96</v>
      </c>
      <c r="AK286" s="17">
        <f>VLOOKUP(A:A,[2]Данные_УА!$A:$BF,38,0)</f>
        <v>0</v>
      </c>
      <c r="AL286" s="17">
        <f>VLOOKUP(A:A,[2]Данные_УА!$A:$BF,42,0)</f>
        <v>105120</v>
      </c>
      <c r="AM286" s="17">
        <f>VLOOKUP(A:A,[2]Данные_УА!$A:$BF,46,0)</f>
        <v>0</v>
      </c>
      <c r="AN286" s="17">
        <f>VLOOKUP(A:A,[2]Данные_УА!$A:$BF,50,0)</f>
        <v>105120</v>
      </c>
      <c r="AO286" s="17">
        <f>VLOOKUP(A:A,[2]Данные_УА!$A:$BF,54,0)</f>
        <v>20673600</v>
      </c>
      <c r="AP286" s="18">
        <f>VLOOKUP(A:A,[2]Данные_УА!$A:$BF,58,0)</f>
        <v>34999.85</v>
      </c>
      <c r="AQ286" s="19">
        <f>VLOOKUP($A:$A,'[3]данные ру ТС'!$A:$CZ,22,0)</f>
        <v>683</v>
      </c>
      <c r="AR286" s="19">
        <f>VLOOKUP($A:$A,'[3]данные ру ТС'!$A:$CZ,27,0)</f>
        <v>52644</v>
      </c>
      <c r="AS286" s="19">
        <f>VLOOKUP($A:$A,'[3]данные ру ТС'!$A:$CZ,32,0)</f>
        <v>0</v>
      </c>
      <c r="AT286" s="19">
        <f>VLOOKUP($A:$A,'[3]данные ру ТС'!$A:$CZ,33,0)</f>
        <v>53327</v>
      </c>
      <c r="AU286" s="19">
        <f>VLOOKUP($A:$A,'[3]данные ру ТС'!$A:$CZ,38,0)</f>
        <v>888</v>
      </c>
      <c r="AV286" s="19">
        <f>VLOOKUP($A:$A,'[3]данные ру ТС'!$A:$CZ,43,0)</f>
        <v>59772</v>
      </c>
      <c r="AW286" s="19">
        <f>VLOOKUP($A:$A,'[3]данные ру ТС'!$A:$CZ,48,0)</f>
        <v>0</v>
      </c>
      <c r="AX286" s="19">
        <f>VLOOKUP($A:$A,'[3]данные ру ТС'!$A:$CZ,49,0)</f>
        <v>60660</v>
      </c>
      <c r="AY286" s="19">
        <f>VLOOKUP($A:$A,'[3]данные ру ТС'!$A:$CZ,54,0)</f>
        <v>688</v>
      </c>
      <c r="AZ286" s="19">
        <f>VLOOKUP($A:$A,'[3]данные ру ТС'!$A:$CZ,59,0)</f>
        <v>58148</v>
      </c>
      <c r="BA286" s="19">
        <f>VLOOKUP($A:$A,'[3]данные ру ТС'!$A:$CZ,64,0)</f>
        <v>0</v>
      </c>
      <c r="BB286" s="19">
        <f>VLOOKUP($A:$A,'[3]данные ру ТС'!$A:$CZ,65,0)</f>
        <v>58836</v>
      </c>
      <c r="BC286" s="19">
        <f>VLOOKUP($A:$A,'[3]данные ру ТС'!$A:$CZ,78,0)</f>
        <v>1404</v>
      </c>
      <c r="BD286" s="19">
        <f>VLOOKUP($A:$A,'[3]данные ру ТС'!$A:$CZ,83,0)</f>
        <v>12890</v>
      </c>
      <c r="BE286" s="19">
        <f>VLOOKUP($A:$A,'[3]данные ру ТС'!$A:$CZ,88,0)</f>
        <v>0</v>
      </c>
      <c r="BF286" s="19">
        <f>VLOOKUP($A:$A,'[3]данные ру ТС'!$A:$CZ,89,0)</f>
        <v>14294</v>
      </c>
      <c r="BG286" s="19">
        <f>VLOOKUP($A:$A,'[3]данные ру ТС'!$A:$FD,126,0)</f>
        <v>2474</v>
      </c>
      <c r="BH286" s="19">
        <f>VLOOKUP($A:$A,'[3]данные ру ТС'!$A:$FD,127,0)</f>
        <v>23279</v>
      </c>
      <c r="BI286" s="19">
        <f>VLOOKUP($A:$A,'[3]данные ру ТС'!$A:$FD,128,0)</f>
        <v>0</v>
      </c>
      <c r="BJ286" s="19">
        <f>VLOOKUP($A:$A,'[3]данные ру ТС'!$A:$FD,129,0)</f>
        <v>25753</v>
      </c>
      <c r="BK286" s="19">
        <f>VLOOKUP($A:$A,'[3]данные ру ТС'!$A:$FD,142,0)</f>
        <v>164</v>
      </c>
      <c r="BL286" s="19">
        <f>VLOOKUP($A:$A,'[3]данные ру ТС'!$A:$FD,155,0)</f>
        <v>18335</v>
      </c>
      <c r="BM286" s="19">
        <f>VLOOKUP($A:$A,'[3]данные ру ТС'!$A:$FW,168,0)</f>
        <v>0</v>
      </c>
      <c r="BN286" s="19">
        <f>Таблица2[[#This Row],[ЛТС 2022 (факт)]]+Таблица2[[#This Row],[ПТС 2022 (факт)]]+Таблица2[[#This Row],[ГТС 2022 (факт)]]</f>
        <v>18499</v>
      </c>
      <c r="BO286" s="20">
        <f>VLOOKUP($A:$A,'[3]данные ру ФЛ'!$A:$DL,27,0)</f>
        <v>6229727</v>
      </c>
      <c r="BP286" s="20">
        <f>VLOOKUP($A:$A,'[3]данные ру ФЛ'!$A:$DL,40,0)</f>
        <v>7234851</v>
      </c>
      <c r="BQ286" s="20">
        <f>VLOOKUP($A:$A,'[3]данные ру ФЛ'!$A:$DL,53,0)</f>
        <v>7643041</v>
      </c>
      <c r="BR286" s="20">
        <f>VLOOKUP($A:$A,'[3]данные ру ФЛ'!$A:$DL,74,0)</f>
        <v>1594250</v>
      </c>
      <c r="BS286" s="20">
        <f>VLOOKUP($A:$A,'[3]данные ру ФЛ'!$A:$DL,95,0)</f>
        <v>2627631</v>
      </c>
      <c r="BT286" s="20">
        <f>VLOOKUP($A:$A,'[3]данные ру ФЛ'!$A:$DL,116,0)</f>
        <v>2289849</v>
      </c>
      <c r="BU286" s="21">
        <f>VLOOKUP($A:$A,'[3]данные ру Грузы'!$A:$CR,31,0)</f>
        <v>15936.900000000001</v>
      </c>
      <c r="BV286" s="21">
        <f>VLOOKUP($A:$A,'[3]данные ру Грузы'!$A:$CR,44,0)</f>
        <v>14298.739999999998</v>
      </c>
      <c r="BW286" s="21">
        <f>VLOOKUP($A:$A,'[3]данные ру Грузы'!$A:$CR,57,0)</f>
        <v>17659.45</v>
      </c>
      <c r="BX286" s="21">
        <f>VLOOKUP($A:$A,'[3]данные ру Грузы'!$A:$CR,70,0)</f>
        <v>5635.59</v>
      </c>
      <c r="BY286" s="21">
        <f>VLOOKUP($A:$A,'[3]данные ру Грузы'!$A:$CR,83,0)</f>
        <v>5440.5899999999992</v>
      </c>
      <c r="BZ286" s="21">
        <f>VLOOKUP($A:$A,'[3]данные ру Грузы'!$A:$CR,96,0)</f>
        <v>5746.4500000000007</v>
      </c>
      <c r="CA286" s="22" t="str">
        <f>VLOOKUP(A:A,[2]Данные_УА!$A:$BO,60,0)</f>
        <v>да</v>
      </c>
      <c r="CB286" s="23" t="str">
        <f>VLOOKUP(A:A,[2]Данные_УА!$A:$BO,61,0)</f>
        <v>да</v>
      </c>
      <c r="CC286" s="23" t="str">
        <f>VLOOKUP(A:A,[2]Данные_УА!$A:$BO,62,0)</f>
        <v>да</v>
      </c>
      <c r="CD286" s="23" t="str">
        <f>VLOOKUP(A:A,[2]Данные_УА!$A:$BO,63,0)</f>
        <v>да</v>
      </c>
      <c r="CE286" s="23" t="str">
        <f>VLOOKUP(A:A,[2]Данные_УА!$A:$BO,64,0)</f>
        <v>да</v>
      </c>
      <c r="CF286" s="23" t="str">
        <f>VLOOKUP(A:A,[2]Данные_УА!$A:$BO,65,0)</f>
        <v>нет</v>
      </c>
    </row>
    <row r="287" spans="1:84" s="12" customFormat="1" ht="11.25" x14ac:dyDescent="0.2">
      <c r="A287" s="12" t="s">
        <v>235</v>
      </c>
      <c r="B287" s="12" t="str">
        <f>VLOOKUP(A:A,[1]Перечень_ПП!$A:$X,3,0)</f>
        <v>Санкт-Петербургский</v>
      </c>
      <c r="C287" s="13" t="str">
        <f>VLOOKUP(A:A,[1]Перечень_ПП!$A:$X,4,0)</f>
        <v>ЖДПП</v>
      </c>
      <c r="D287" s="13" t="str">
        <f>VLOOKUP(A:A,[1]Перечень_ПП!$A:$X,5,0)</f>
        <v>ЖДПП</v>
      </c>
      <c r="E287" s="12" t="str">
        <f>VLOOKUP(A:A,[1]Перечень_ПП!$A:$X,6,0)</f>
        <v>Санкт-Петербург-Финляндский</v>
      </c>
      <c r="F287" s="12" t="str">
        <f>VLOOKUP(A:A,[1]Перечень_ПП!$A:$X,23,0)</f>
        <v>установлен</v>
      </c>
      <c r="G287" s="13" t="str">
        <f>VLOOKUP(A:A,[1]Перечень_ПП!$A:$X,21,0)</f>
        <v>да</v>
      </c>
      <c r="H287" s="13" t="s">
        <v>524</v>
      </c>
      <c r="I287" s="14" t="str">
        <f>VLOOKUP(A:A,[1]Перечень_ПП!$A:$X,22,0)</f>
        <v>функционирует</v>
      </c>
      <c r="J287" s="15" t="str">
        <f>VLOOKUP(A:A,[2]Данные_УА!$A:$BF,24,0)</f>
        <v>круглосуточно</v>
      </c>
      <c r="K287" s="13" t="str">
        <f>VLOOKUP(A:A,[1]Перечень_ПП!$A:$X,7,0)</f>
        <v>железнодорожный</v>
      </c>
      <c r="L287" s="13" t="str">
        <f>VLOOKUP(A:A,[1]Перечень_ПП!$A:$X,8,0)</f>
        <v>не определен</v>
      </c>
      <c r="M287" s="13" t="str">
        <f>VLOOKUP(A:A,[1]Перечень_ПП!$A:$X,9,0)</f>
        <v>пассажирский</v>
      </c>
      <c r="N287" s="13" t="str">
        <f>VLOOKUP(A:A,[1]Перечень_ПП!$A:$X,10,0)</f>
        <v>постоянный</v>
      </c>
      <c r="O287" s="13" t="str">
        <f>VLOOKUP(A:A,[1]Перечень_ПП!$A:$X,11,0)</f>
        <v>многосторонний</v>
      </c>
      <c r="P287" s="13" t="str">
        <f>VLOOKUP(A:A,[1]Перечень_ПП!$A:$X,12,0)</f>
        <v>не определен</v>
      </c>
      <c r="Q287" s="13" t="str">
        <f>VLOOKUP(A:A,[1]Перечень_ПП!$A:$X,13,0)</f>
        <v>нет</v>
      </c>
      <c r="R287" s="13" t="str">
        <f>VLOOKUP(A:A,[1]Перечень_ПП!$A:$X,14,0)</f>
        <v>нет</v>
      </c>
      <c r="S287" s="13" t="str">
        <f>VLOOKUP(A:A,[1]Перечень_ПП!$A:$X,15,0)</f>
        <v>нет</v>
      </c>
      <c r="T287" s="13" t="str">
        <f>VLOOKUP(A:A,[1]Перечень_ПП!$A:$X,16,0)</f>
        <v>Финляндская Республика</v>
      </c>
      <c r="U287" s="12" t="str">
        <f>VLOOKUP(A:A,[1]Перечень_ПП!$A:$X,17,0)</f>
        <v>Вайниккала</v>
      </c>
      <c r="V287" s="13" t="str">
        <f>VLOOKUP(A:A,[1]Перечень_ПП!$A:$X,18,0)</f>
        <v>СЗФО</v>
      </c>
      <c r="W287" s="12" t="str">
        <f>VLOOKUP(A:A,[1]Перечень_ПП!$A:$X,19,0)</f>
        <v>г. Санкт-Петербург</v>
      </c>
      <c r="X287" s="14" t="str">
        <f>VLOOKUP(A:A,[1]Перечень_ПП!$A:$X,20,0)</f>
        <v>195009, ж/д станция "Санкт-Петербург-Финляндский": Санкт-Петербург, пл. Ленина, д.6 лит Е. Здание административно-хозяйственное: Санкт-Петербург, ул. Боткинская, д. 1</v>
      </c>
      <c r="Y287" s="14">
        <f>VLOOKUP(A:A,[2]ДОРОГИ!$A:$BX,24,0)</f>
        <v>0</v>
      </c>
      <c r="Z287" s="14">
        <f>VLOOKUP(A:A,[2]ДОРОГИ!$A:$BX,25,0)</f>
        <v>0</v>
      </c>
      <c r="AA287" s="16" t="str">
        <f>VLOOKUP($A:$A,'[3]данные ру Грузы'!$A:$CC,10,0)</f>
        <v>Группа С</v>
      </c>
      <c r="AB287" s="16">
        <f>VLOOKUP($A:$A,'[3]данные ру Грузы'!$A:$CC,11,0)</f>
        <v>127</v>
      </c>
      <c r="AC287" s="16" t="str">
        <f>VLOOKUP($A:$A,'[3]данные ру Грузы'!$A:$CC,13,0)</f>
        <v>Не является признаком отнесения к МТК</v>
      </c>
      <c r="AD287" s="16" t="str">
        <f>VLOOKUP($A:$A,'[3]данные ру Грузы'!$A:$CC,12,0)</f>
        <v>Не является признаком отнесения к МТК</v>
      </c>
      <c r="AE287" s="16">
        <f>VLOOKUP(A:A,[2]Данные_УА!$A:$BF,37,0)</f>
        <v>0</v>
      </c>
      <c r="AF287" s="16">
        <f>VLOOKUP(A:A,[2]Данные_УА!$A:$BF,41,0)</f>
        <v>8</v>
      </c>
      <c r="AG287" s="16">
        <f>VLOOKUP(A:A,[2]Данные_УА!$A:$BF,45,0)</f>
        <v>0</v>
      </c>
      <c r="AH287" s="16">
        <f>VLOOKUP(A:A,[2]Данные_УА!$A:$BF,49,0)</f>
        <v>8</v>
      </c>
      <c r="AI287" s="16">
        <f>VLOOKUP(A:A,[2]Данные_УА!$A:$BF,53,0)</f>
        <v>2920</v>
      </c>
      <c r="AJ287" s="16">
        <f>VLOOKUP(A:A,[2]Данные_УА!$A:$BF,57,0)</f>
        <v>0</v>
      </c>
      <c r="AK287" s="17">
        <f>VLOOKUP(A:A,[2]Данные_УА!$A:$BF,38,0)</f>
        <v>0</v>
      </c>
      <c r="AL287" s="17">
        <f>VLOOKUP(A:A,[2]Данные_УА!$A:$BF,42,0)</f>
        <v>2920</v>
      </c>
      <c r="AM287" s="17">
        <f>VLOOKUP(A:A,[2]Данные_УА!$A:$BF,46,0)</f>
        <v>0</v>
      </c>
      <c r="AN287" s="17">
        <f>VLOOKUP(A:A,[2]Данные_УА!$A:$BF,50,0)</f>
        <v>2920</v>
      </c>
      <c r="AO287" s="17">
        <f>VLOOKUP(A:A,[2]Данные_УА!$A:$BF,54,0)</f>
        <v>1065800</v>
      </c>
      <c r="AP287" s="18">
        <f>VLOOKUP(A:A,[2]Данные_УА!$A:$BF,58,0)</f>
        <v>0</v>
      </c>
      <c r="AQ287" s="19">
        <f>VLOOKUP($A:$A,'[3]данные ру ТС'!$A:$CZ,22,0)</f>
        <v>0</v>
      </c>
      <c r="AR287" s="19">
        <f>VLOOKUP($A:$A,'[3]данные ру ТС'!$A:$CZ,27,0)</f>
        <v>2916</v>
      </c>
      <c r="AS287" s="19">
        <f>VLOOKUP($A:$A,'[3]данные ру ТС'!$A:$CZ,32,0)</f>
        <v>0</v>
      </c>
      <c r="AT287" s="19">
        <f>VLOOKUP($A:$A,'[3]данные ру ТС'!$A:$CZ,33,0)</f>
        <v>2916</v>
      </c>
      <c r="AU287" s="19">
        <f>VLOOKUP($A:$A,'[3]данные ру ТС'!$A:$CZ,38,0)</f>
        <v>0</v>
      </c>
      <c r="AV287" s="19">
        <f>VLOOKUP($A:$A,'[3]данные ру ТС'!$A:$CZ,43,0)</f>
        <v>2906</v>
      </c>
      <c r="AW287" s="19">
        <f>VLOOKUP($A:$A,'[3]данные ру ТС'!$A:$CZ,48,0)</f>
        <v>0</v>
      </c>
      <c r="AX287" s="19">
        <f>VLOOKUP($A:$A,'[3]данные ру ТС'!$A:$CZ,49,0)</f>
        <v>2906</v>
      </c>
      <c r="AY287" s="19">
        <f>VLOOKUP($A:$A,'[3]данные ру ТС'!$A:$CZ,54,0)</f>
        <v>0</v>
      </c>
      <c r="AZ287" s="19">
        <f>VLOOKUP($A:$A,'[3]данные ру ТС'!$A:$CZ,59,0)</f>
        <v>2900</v>
      </c>
      <c r="BA287" s="19">
        <f>VLOOKUP($A:$A,'[3]данные ру ТС'!$A:$CZ,64,0)</f>
        <v>0</v>
      </c>
      <c r="BB287" s="19">
        <f>VLOOKUP($A:$A,'[3]данные ру ТС'!$A:$CZ,65,0)</f>
        <v>2900</v>
      </c>
      <c r="BC287" s="19">
        <f>VLOOKUP($A:$A,'[3]данные ру ТС'!$A:$CZ,78,0)</f>
        <v>0</v>
      </c>
      <c r="BD287" s="19">
        <f>VLOOKUP($A:$A,'[3]данные ру ТС'!$A:$CZ,83,0)</f>
        <v>616</v>
      </c>
      <c r="BE287" s="19">
        <f>VLOOKUP($A:$A,'[3]данные ру ТС'!$A:$CZ,88,0)</f>
        <v>0</v>
      </c>
      <c r="BF287" s="19">
        <f>VLOOKUP($A:$A,'[3]данные ру ТС'!$A:$CZ,89,0)</f>
        <v>616</v>
      </c>
      <c r="BG287" s="19">
        <f>VLOOKUP($A:$A,'[3]данные ру ТС'!$A:$FD,126,0)</f>
        <v>0</v>
      </c>
      <c r="BH287" s="19">
        <f>VLOOKUP($A:$A,'[3]данные ру ТС'!$A:$FD,127,0)</f>
        <v>99</v>
      </c>
      <c r="BI287" s="19">
        <f>VLOOKUP($A:$A,'[3]данные ру ТС'!$A:$FD,128,0)</f>
        <v>0</v>
      </c>
      <c r="BJ287" s="19">
        <f>VLOOKUP($A:$A,'[3]данные ру ТС'!$A:$FD,129,0)</f>
        <v>99</v>
      </c>
      <c r="BK287" s="19">
        <f>VLOOKUP($A:$A,'[3]данные ру ТС'!$A:$FD,142,0)</f>
        <v>0</v>
      </c>
      <c r="BL287" s="19">
        <f>VLOOKUP($A:$A,'[3]данные ру ТС'!$A:$FD,155,0)</f>
        <v>343</v>
      </c>
      <c r="BM287" s="19">
        <f>VLOOKUP($A:$A,'[3]данные ру ТС'!$A:$FW,168,0)</f>
        <v>0</v>
      </c>
      <c r="BN287" s="19">
        <f>Таблица2[[#This Row],[ЛТС 2022 (факт)]]+Таблица2[[#This Row],[ПТС 2022 (факт)]]+Таблица2[[#This Row],[ГТС 2022 (факт)]]</f>
        <v>343</v>
      </c>
      <c r="BO287" s="20">
        <f>VLOOKUP($A:$A,'[3]данные ру ФЛ'!$A:$DL,27,0)</f>
        <v>485363</v>
      </c>
      <c r="BP287" s="20">
        <f>VLOOKUP($A:$A,'[3]данные ру ФЛ'!$A:$DL,40,0)</f>
        <v>483436</v>
      </c>
      <c r="BQ287" s="20">
        <f>VLOOKUP($A:$A,'[3]данные ру ФЛ'!$A:$DL,53,0)</f>
        <v>554512</v>
      </c>
      <c r="BR287" s="20">
        <f>VLOOKUP($A:$A,'[3]данные ру ФЛ'!$A:$DL,74,0)</f>
        <v>99023</v>
      </c>
      <c r="BS287" s="20">
        <f>VLOOKUP($A:$A,'[3]данные ру ФЛ'!$A:$DL,95,0)</f>
        <v>4546</v>
      </c>
      <c r="BT287" s="20">
        <f>VLOOKUP($A:$A,'[3]данные ру ФЛ'!$A:$DL,116,0)</f>
        <v>32443</v>
      </c>
      <c r="BU287" s="21">
        <f>VLOOKUP($A:$A,'[3]данные ру Грузы'!$A:$CR,31,0)</f>
        <v>0</v>
      </c>
      <c r="BV287" s="21">
        <f>VLOOKUP($A:$A,'[3]данные ру Грузы'!$A:$CR,44,0)</f>
        <v>0</v>
      </c>
      <c r="BW287" s="21">
        <f>VLOOKUP($A:$A,'[3]данные ру Грузы'!$A:$CR,57,0)</f>
        <v>0</v>
      </c>
      <c r="BX287" s="21">
        <f>VLOOKUP($A:$A,'[3]данные ру Грузы'!$A:$CR,70,0)</f>
        <v>0</v>
      </c>
      <c r="BY287" s="21">
        <f>VLOOKUP($A:$A,'[3]данные ру Грузы'!$A:$CR,83,0)</f>
        <v>0.25</v>
      </c>
      <c r="BZ287" s="21">
        <f>VLOOKUP($A:$A,'[3]данные ру Грузы'!$A:$CR,96,0)</f>
        <v>0</v>
      </c>
      <c r="CA287" s="22" t="str">
        <f>VLOOKUP(A:A,[2]Данные_УА!$A:$BO,60,0)</f>
        <v>да</v>
      </c>
      <c r="CB287" s="23" t="str">
        <f>VLOOKUP(A:A,[2]Данные_УА!$A:$BO,61,0)</f>
        <v>да</v>
      </c>
      <c r="CC287" s="23" t="str">
        <f>VLOOKUP(A:A,[2]Данные_УА!$A:$BO,62,0)</f>
        <v>да</v>
      </c>
      <c r="CD287" s="23" t="str">
        <f>VLOOKUP(A:A,[2]Данные_УА!$A:$BO,63,0)</f>
        <v>да</v>
      </c>
      <c r="CE287" s="23" t="str">
        <f>VLOOKUP(A:A,[2]Данные_УА!$A:$BO,64,0)</f>
        <v>да</v>
      </c>
      <c r="CF287" s="23" t="str">
        <f>VLOOKUP(A:A,[2]Данные_УА!$A:$BO,65,0)</f>
        <v>нет</v>
      </c>
    </row>
    <row r="288" spans="1:84" s="12" customFormat="1" ht="11.25" x14ac:dyDescent="0.2">
      <c r="A288" s="12" t="s">
        <v>97</v>
      </c>
      <c r="B288" s="12" t="str">
        <f>VLOOKUP(A:A,[1]Перечень_ПП!$A:$X,3,0)</f>
        <v>Волгоградский</v>
      </c>
      <c r="C288" s="13" t="str">
        <f>VLOOKUP(A:A,[1]Перечень_ПП!$A:$X,4,0)</f>
        <v>ВПП</v>
      </c>
      <c r="D288" s="13" t="str">
        <f>VLOOKUP(A:A,[1]Перечень_ПП!$A:$X,5,0)</f>
        <v>ВПП</v>
      </c>
      <c r="E288" s="12" t="str">
        <f>VLOOKUP(A:A,[1]Перечень_ПП!$A:$X,6,0)</f>
        <v>Саранск</v>
      </c>
      <c r="F288" s="12" t="str">
        <f>VLOOKUP(A:A,[1]Перечень_ПП!$A:$X,23,0)</f>
        <v>установлен</v>
      </c>
      <c r="G288" s="13" t="str">
        <f>VLOOKUP(A:A,[1]Перечень_ПП!$A:$X,21,0)</f>
        <v>нет</v>
      </c>
      <c r="H288" s="13" t="s">
        <v>523</v>
      </c>
      <c r="I288" s="14" t="str">
        <f>VLOOKUP(A:A,[1]Перечень_ПП!$A:$X,22,0)</f>
        <v>После установления на постоянной основе установленным порядком не открывался. Пропуск осущетсвлялся по отдельным распоряжениям Правительства РФ</v>
      </c>
      <c r="J288" s="15" t="str">
        <f>VLOOKUP(A:A,[2]Данные_УА!$A:$BF,24,0)</f>
        <v>не определен</v>
      </c>
      <c r="K288" s="13" t="str">
        <f>VLOOKUP(A:A,[1]Перечень_ПП!$A:$X,7,0)</f>
        <v>воздушный</v>
      </c>
      <c r="L288" s="13" t="str">
        <f>VLOOKUP(A:A,[1]Перечень_ПП!$A:$X,8,0)</f>
        <v>не определен</v>
      </c>
      <c r="M288" s="13" t="str">
        <f>VLOOKUP(A:A,[1]Перечень_ПП!$A:$X,9,0)</f>
        <v>грузо-пассажирский</v>
      </c>
      <c r="N288" s="13" t="str">
        <f>VLOOKUP(A:A,[1]Перечень_ПП!$A:$X,10,0)</f>
        <v>работающий на нерегулярной основе</v>
      </c>
      <c r="O288" s="13" t="str">
        <f>VLOOKUP(A:A,[1]Перечень_ПП!$A:$X,11,0)</f>
        <v>многосторонний</v>
      </c>
      <c r="P288" s="13" t="str">
        <f>VLOOKUP(A:A,[1]Перечень_ПП!$A:$X,12,0)</f>
        <v>не определен</v>
      </c>
      <c r="Q288" s="13" t="str">
        <f>VLOOKUP(A:A,[1]Перечень_ПП!$A:$X,13,0)</f>
        <v>нет</v>
      </c>
      <c r="R288" s="13" t="str">
        <f>VLOOKUP(A:A,[1]Перечень_ПП!$A:$X,14,0)</f>
        <v>нет</v>
      </c>
      <c r="S288" s="13" t="str">
        <f>VLOOKUP(A:A,[1]Перечень_ПП!$A:$X,15,0)</f>
        <v>нет</v>
      </c>
      <c r="T288" s="13" t="str">
        <f>VLOOKUP(A:A,[1]Перечень_ПП!$A:$X,16,0)</f>
        <v>не применимо</v>
      </c>
      <c r="U288" s="12" t="str">
        <f>VLOOKUP(A:A,[1]Перечень_ПП!$A:$X,17,0)</f>
        <v>не применимо</v>
      </c>
      <c r="V288" s="13" t="str">
        <f>VLOOKUP(A:A,[1]Перечень_ПП!$A:$X,18,0)</f>
        <v>ПФО</v>
      </c>
      <c r="W288" s="12" t="str">
        <f>VLOOKUP(A:A,[1]Перечень_ПП!$A:$X,19,0)</f>
        <v>Республика Мордовия</v>
      </c>
      <c r="X288" s="14" t="str">
        <f>VLOOKUP(A:A,[1]Перечень_ПП!$A:$X,20,0)</f>
        <v>не определен</v>
      </c>
      <c r="Y288" s="14">
        <f>VLOOKUP(A:A,[2]ДОРОГИ!$A:$BX,24,0)</f>
        <v>0</v>
      </c>
      <c r="Z288" s="14">
        <f>VLOOKUP(A:A,[2]ДОРОГИ!$A:$BX,25,0)</f>
        <v>0</v>
      </c>
      <c r="AA288" s="16" t="str">
        <f>VLOOKUP($A:$A,'[3]данные ру Грузы'!$A:$CC,10,0)</f>
        <v>Группа С</v>
      </c>
      <c r="AB288" s="16">
        <f>VLOOKUP($A:$A,'[3]данные ру Грузы'!$A:$CC,11,0)</f>
        <v>310</v>
      </c>
      <c r="AC288" s="16" t="str">
        <f>VLOOKUP($A:$A,'[3]данные ру Грузы'!$A:$CC,13,0)</f>
        <v>Не является признаком отнесения к МТК</v>
      </c>
      <c r="AD288" s="16" t="str">
        <f>VLOOKUP($A:$A,'[3]данные ру Грузы'!$A:$CC,12,0)</f>
        <v>Не является признаком отнесения к МТК</v>
      </c>
      <c r="AE288" s="16">
        <f>VLOOKUP(A:A,[2]Данные_УА!$A:$BF,37,0)</f>
        <v>0</v>
      </c>
      <c r="AF288" s="16">
        <f>VLOOKUP(A:A,[2]Данные_УА!$A:$BF,41,0)</f>
        <v>0</v>
      </c>
      <c r="AG288" s="16">
        <f>VLOOKUP(A:A,[2]Данные_УА!$A:$BF,45,0)</f>
        <v>0</v>
      </c>
      <c r="AH288" s="16">
        <f>VLOOKUP(A:A,[2]Данные_УА!$A:$BF,49,0)</f>
        <v>0</v>
      </c>
      <c r="AI288" s="16">
        <f>VLOOKUP(A:A,[2]Данные_УА!$A:$BF,53,0)</f>
        <v>0</v>
      </c>
      <c r="AJ288" s="16">
        <f>VLOOKUP(A:A,[2]Данные_УА!$A:$BF,57,0)</f>
        <v>0</v>
      </c>
      <c r="AK288" s="17">
        <f>VLOOKUP(A:A,[2]Данные_УА!$A:$BF,38,0)</f>
        <v>0</v>
      </c>
      <c r="AL288" s="17">
        <f>VLOOKUP(A:A,[2]Данные_УА!$A:$BF,42,0)</f>
        <v>0</v>
      </c>
      <c r="AM288" s="17">
        <f>VLOOKUP(A:A,[2]Данные_УА!$A:$BF,46,0)</f>
        <v>0</v>
      </c>
      <c r="AN288" s="17">
        <f>VLOOKUP(A:A,[2]Данные_УА!$A:$BF,50,0)</f>
        <v>0</v>
      </c>
      <c r="AO288" s="17">
        <f>VLOOKUP(A:A,[2]Данные_УА!$A:$BF,54,0)</f>
        <v>0</v>
      </c>
      <c r="AP288" s="18">
        <f>VLOOKUP(A:A,[2]Данные_УА!$A:$BF,58,0)</f>
        <v>0</v>
      </c>
      <c r="AQ288" s="19">
        <f>VLOOKUP($A:$A,'[3]данные ру ТС'!$A:$CZ,22,0)</f>
        <v>0</v>
      </c>
      <c r="AR288" s="19">
        <f>VLOOKUP($A:$A,'[3]данные ру ТС'!$A:$CZ,27,0)</f>
        <v>0</v>
      </c>
      <c r="AS288" s="19">
        <f>VLOOKUP($A:$A,'[3]данные ру ТС'!$A:$CZ,32,0)</f>
        <v>0</v>
      </c>
      <c r="AT288" s="19">
        <f>VLOOKUP($A:$A,'[3]данные ру ТС'!$A:$CZ,33,0)</f>
        <v>0</v>
      </c>
      <c r="AU288" s="19">
        <f>VLOOKUP($A:$A,'[3]данные ру ТС'!$A:$CZ,38,0)</f>
        <v>0</v>
      </c>
      <c r="AV288" s="19">
        <f>VLOOKUP($A:$A,'[3]данные ру ТС'!$A:$CZ,43,0)</f>
        <v>15</v>
      </c>
      <c r="AW288" s="19">
        <f>VLOOKUP($A:$A,'[3]данные ру ТС'!$A:$CZ,48,0)</f>
        <v>0</v>
      </c>
      <c r="AX288" s="19">
        <f>VLOOKUP($A:$A,'[3]данные ру ТС'!$A:$CZ,49,0)</f>
        <v>15</v>
      </c>
      <c r="AY288" s="19">
        <f>VLOOKUP($A:$A,'[3]данные ру ТС'!$A:$CZ,54,0)</f>
        <v>0</v>
      </c>
      <c r="AZ288" s="19">
        <f>VLOOKUP($A:$A,'[3]данные ру ТС'!$A:$CZ,59,0)</f>
        <v>4</v>
      </c>
      <c r="BA288" s="19">
        <f>VLOOKUP($A:$A,'[3]данные ру ТС'!$A:$CZ,64,0)</f>
        <v>0</v>
      </c>
      <c r="BB288" s="19">
        <f>VLOOKUP($A:$A,'[3]данные ру ТС'!$A:$CZ,65,0)</f>
        <v>4</v>
      </c>
      <c r="BC288" s="19">
        <f>VLOOKUP($A:$A,'[3]данные ру ТС'!$A:$CZ,78,0)</f>
        <v>0</v>
      </c>
      <c r="BD288" s="19">
        <f>VLOOKUP($A:$A,'[3]данные ру ТС'!$A:$CZ,83,0)</f>
        <v>0</v>
      </c>
      <c r="BE288" s="19">
        <f>VLOOKUP($A:$A,'[3]данные ру ТС'!$A:$CZ,88,0)</f>
        <v>0</v>
      </c>
      <c r="BF288" s="19">
        <f>VLOOKUP($A:$A,'[3]данные ру ТС'!$A:$CZ,89,0)</f>
        <v>0</v>
      </c>
      <c r="BG288" s="19">
        <f>VLOOKUP($A:$A,'[3]данные ру ТС'!$A:$FD,126,0)</f>
        <v>0</v>
      </c>
      <c r="BH288" s="19">
        <f>VLOOKUP($A:$A,'[3]данные ру ТС'!$A:$FD,127,0)</f>
        <v>0</v>
      </c>
      <c r="BI288" s="19">
        <f>VLOOKUP($A:$A,'[3]данные ру ТС'!$A:$FD,128,0)</f>
        <v>0</v>
      </c>
      <c r="BJ288" s="19">
        <f>VLOOKUP($A:$A,'[3]данные ру ТС'!$A:$FD,129,0)</f>
        <v>0</v>
      </c>
      <c r="BK288" s="19">
        <f>VLOOKUP($A:$A,'[3]данные ру ТС'!$A:$FD,142,0)</f>
        <v>0</v>
      </c>
      <c r="BL288" s="19">
        <f>VLOOKUP($A:$A,'[3]данные ру ТС'!$A:$FD,155,0)</f>
        <v>0</v>
      </c>
      <c r="BM288" s="19">
        <f>VLOOKUP($A:$A,'[3]данные ру ТС'!$A:$FW,168,0)</f>
        <v>0</v>
      </c>
      <c r="BN288" s="19">
        <f>Таблица2[[#This Row],[ЛТС 2022 (факт)]]+Таблица2[[#This Row],[ПТС 2022 (факт)]]+Таблица2[[#This Row],[ГТС 2022 (факт)]]</f>
        <v>0</v>
      </c>
      <c r="BO288" s="20">
        <f>VLOOKUP($A:$A,'[3]данные ру ФЛ'!$A:$DL,27,0)</f>
        <v>0</v>
      </c>
      <c r="BP288" s="20">
        <f>VLOOKUP($A:$A,'[3]данные ру ФЛ'!$A:$DL,40,0)</f>
        <v>498</v>
      </c>
      <c r="BQ288" s="20">
        <f>VLOOKUP($A:$A,'[3]данные ру ФЛ'!$A:$DL,53,0)</f>
        <v>208</v>
      </c>
      <c r="BR288" s="20">
        <f>VLOOKUP($A:$A,'[3]данные ру ФЛ'!$A:$DL,74,0)</f>
        <v>0</v>
      </c>
      <c r="BS288" s="20">
        <f>VLOOKUP($A:$A,'[3]данные ру ФЛ'!$A:$DL,95,0)</f>
        <v>0</v>
      </c>
      <c r="BT288" s="20">
        <f>VLOOKUP($A:$A,'[3]данные ру ФЛ'!$A:$DL,116,0)</f>
        <v>0</v>
      </c>
      <c r="BU288" s="21">
        <f>VLOOKUP($A:$A,'[3]данные ру Грузы'!$A:$CR,31,0)</f>
        <v>0</v>
      </c>
      <c r="BV288" s="21">
        <f>VLOOKUP($A:$A,'[3]данные ру Грузы'!$A:$CR,44,0)</f>
        <v>0</v>
      </c>
      <c r="BW288" s="21">
        <f>VLOOKUP($A:$A,'[3]данные ру Грузы'!$A:$CR,57,0)</f>
        <v>0</v>
      </c>
      <c r="BX288" s="21">
        <f>VLOOKUP($A:$A,'[3]данные ру Грузы'!$A:$CR,70,0)</f>
        <v>0</v>
      </c>
      <c r="BY288" s="21">
        <f>VLOOKUP($A:$A,'[3]данные ру Грузы'!$A:$CR,83,0)</f>
        <v>0</v>
      </c>
      <c r="BZ288" s="21">
        <f>VLOOKUP($A:$A,'[3]данные ру Грузы'!$A:$CR,96,0)</f>
        <v>0</v>
      </c>
      <c r="CA288" s="22" t="str">
        <f>VLOOKUP(A:A,[2]Данные_УА!$A:$BO,60,0)</f>
        <v>нет</v>
      </c>
      <c r="CB288" s="23" t="str">
        <f>VLOOKUP(A:A,[2]Данные_УА!$A:$BO,61,0)</f>
        <v>нет</v>
      </c>
      <c r="CC288" s="23" t="str">
        <f>VLOOKUP(A:A,[2]Данные_УА!$A:$BO,62,0)</f>
        <v>нет</v>
      </c>
      <c r="CD288" s="23" t="str">
        <f>VLOOKUP(A:A,[2]Данные_УА!$A:$BO,63,0)</f>
        <v>нет</v>
      </c>
      <c r="CE288" s="23" t="str">
        <f>VLOOKUP(A:A,[2]Данные_УА!$A:$BO,64,0)</f>
        <v>нет</v>
      </c>
      <c r="CF288" s="23" t="str">
        <f>VLOOKUP(A:A,[2]Данные_УА!$A:$BO,65,0)</f>
        <v>нет</v>
      </c>
    </row>
    <row r="289" spans="1:84" s="12" customFormat="1" ht="11.25" x14ac:dyDescent="0.2">
      <c r="A289" s="12" t="s">
        <v>98</v>
      </c>
      <c r="B289" s="12" t="str">
        <f>VLOOKUP(A:A,[1]Перечень_ПП!$A:$X,3,0)</f>
        <v>Волгоградский</v>
      </c>
      <c r="C289" s="13" t="str">
        <f>VLOOKUP(A:A,[1]Перечень_ПП!$A:$X,4,0)</f>
        <v>ВПП</v>
      </c>
      <c r="D289" s="13" t="str">
        <f>VLOOKUP(A:A,[1]Перечень_ПП!$A:$X,5,0)</f>
        <v>ВПП</v>
      </c>
      <c r="E289" s="12" t="str">
        <f>VLOOKUP(A:A,[1]Перечень_ПП!$A:$X,6,0)</f>
        <v>Саратов (Гагарин)</v>
      </c>
      <c r="F289" s="12" t="str">
        <f>VLOOKUP(A:A,[1]Перечень_ПП!$A:$X,23,0)</f>
        <v>установлен</v>
      </c>
      <c r="G289" s="13" t="str">
        <f>VLOOKUP(A:A,[1]Перечень_ПП!$A:$X,21,0)</f>
        <v>да</v>
      </c>
      <c r="H289" s="13" t="s">
        <v>524</v>
      </c>
      <c r="I289" s="14" t="str">
        <f>VLOOKUP(A:A,[1]Перечень_ПП!$A:$X,22,0)</f>
        <v>функционирует</v>
      </c>
      <c r="J289" s="15" t="str">
        <f>VLOOKUP(A:A,[2]Данные_УА!$A:$BF,24,0)</f>
        <v>круглосуточно</v>
      </c>
      <c r="K289" s="13" t="str">
        <f>VLOOKUP(A:A,[1]Перечень_ПП!$A:$X,7,0)</f>
        <v>воздушный</v>
      </c>
      <c r="L289" s="13" t="str">
        <f>VLOOKUP(A:A,[1]Перечень_ПП!$A:$X,8,0)</f>
        <v>не определен</v>
      </c>
      <c r="M289" s="13" t="str">
        <f>VLOOKUP(A:A,[1]Перечень_ПП!$A:$X,9,0)</f>
        <v>грузо-пассажирский</v>
      </c>
      <c r="N289" s="13" t="str">
        <f>VLOOKUP(A:A,[1]Перечень_ПП!$A:$X,10,0)</f>
        <v>постоянный</v>
      </c>
      <c r="O289" s="13" t="str">
        <f>VLOOKUP(A:A,[1]Перечень_ПП!$A:$X,11,0)</f>
        <v>многосторонний</v>
      </c>
      <c r="P289" s="13" t="str">
        <f>VLOOKUP(A:A,[1]Перечень_ПП!$A:$X,12,0)</f>
        <v>не определен</v>
      </c>
      <c r="Q289" s="13" t="str">
        <f>VLOOKUP(A:A,[1]Перечень_ПП!$A:$X,13,0)</f>
        <v>нет</v>
      </c>
      <c r="R289" s="13" t="str">
        <f>VLOOKUP(A:A,[1]Перечень_ПП!$A:$X,14,0)</f>
        <v>нет</v>
      </c>
      <c r="S289" s="13" t="str">
        <f>VLOOKUP(A:A,[1]Перечень_ПП!$A:$X,15,0)</f>
        <v>нет</v>
      </c>
      <c r="T289" s="13" t="str">
        <f>VLOOKUP(A:A,[1]Перечень_ПП!$A:$X,16,0)</f>
        <v>не применимо</v>
      </c>
      <c r="U289" s="12" t="str">
        <f>VLOOKUP(A:A,[1]Перечень_ПП!$A:$X,17,0)</f>
        <v>не применимо</v>
      </c>
      <c r="V289" s="13" t="str">
        <f>VLOOKUP(A:A,[1]Перечень_ПП!$A:$X,18,0)</f>
        <v>ПФО</v>
      </c>
      <c r="W289" s="12" t="str">
        <f>VLOOKUP(A:A,[1]Перечень_ПП!$A:$X,19,0)</f>
        <v>Саратовская область</v>
      </c>
      <c r="X289" s="14" t="str">
        <f>VLOOKUP(A:A,[1]Перечень_ПП!$A:$X,20,0)</f>
        <v>Саратовская область, Саратовский муниципальный район, Вольновское муниципальное образование, с. Сабуровка, территория аэропорта «Гагарин»</v>
      </c>
      <c r="Y289" s="14">
        <f>VLOOKUP(A:A,[2]ДОРОГИ!$A:$BX,24,0)</f>
        <v>0</v>
      </c>
      <c r="Z289" s="14">
        <f>VLOOKUP(A:A,[2]ДОРОГИ!$A:$BX,25,0)</f>
        <v>0</v>
      </c>
      <c r="AA289" s="16" t="str">
        <f>VLOOKUP($A:$A,'[3]данные ру Грузы'!$A:$CC,10,0)</f>
        <v>Группа С</v>
      </c>
      <c r="AB289" s="16">
        <f>VLOOKUP($A:$A,'[3]данные ру Грузы'!$A:$CC,11,0)</f>
        <v>260</v>
      </c>
      <c r="AC289" s="16" t="str">
        <f>VLOOKUP($A:$A,'[3]данные ру Грузы'!$A:$CC,13,0)</f>
        <v>Не является признаком отнесения к МТК</v>
      </c>
      <c r="AD289" s="16" t="str">
        <f>VLOOKUP($A:$A,'[3]данные ру Грузы'!$A:$CC,12,0)</f>
        <v>Не является признаком отнесения к МТК</v>
      </c>
      <c r="AE289" s="16">
        <f>VLOOKUP(A:A,[2]Данные_УА!$A:$BF,37,0)</f>
        <v>0</v>
      </c>
      <c r="AF289" s="16">
        <f>VLOOKUP(A:A,[2]Данные_УА!$A:$BF,41,0)</f>
        <v>0</v>
      </c>
      <c r="AG289" s="16">
        <f>VLOOKUP(A:A,[2]Данные_УА!$A:$BF,45,0)</f>
        <v>0</v>
      </c>
      <c r="AH289" s="16">
        <f>VLOOKUP(A:A,[2]Данные_УА!$A:$BF,49,0)</f>
        <v>0</v>
      </c>
      <c r="AI289" s="16">
        <f>VLOOKUP(A:A,[2]Данные_УА!$A:$BF,53,0)</f>
        <v>15360</v>
      </c>
      <c r="AJ289" s="16">
        <f>VLOOKUP(A:A,[2]Данные_УА!$A:$BF,57,0)</f>
        <v>0</v>
      </c>
      <c r="AK289" s="17">
        <f>VLOOKUP(A:A,[2]Данные_УА!$A:$BF,38,0)</f>
        <v>0</v>
      </c>
      <c r="AL289" s="17">
        <f>VLOOKUP(A:A,[2]Данные_УА!$A:$BF,42,0)</f>
        <v>0</v>
      </c>
      <c r="AM289" s="17">
        <f>VLOOKUP(A:A,[2]Данные_УА!$A:$BF,46,0)</f>
        <v>0</v>
      </c>
      <c r="AN289" s="17">
        <f>VLOOKUP(A:A,[2]Данные_УА!$A:$BF,50,0)</f>
        <v>0</v>
      </c>
      <c r="AO289" s="17">
        <f>VLOOKUP(A:A,[2]Данные_УА!$A:$BF,54,0)</f>
        <v>5606400</v>
      </c>
      <c r="AP289" s="18">
        <f>VLOOKUP(A:A,[2]Данные_УА!$A:$BF,58,0)</f>
        <v>0</v>
      </c>
      <c r="AQ289" s="19">
        <f>VLOOKUP($A:$A,'[3]данные ру ТС'!$A:$CZ,22,0)</f>
        <v>0</v>
      </c>
      <c r="AR289" s="19">
        <f>VLOOKUP($A:$A,'[3]данные ру ТС'!$A:$CZ,27,0)</f>
        <v>0</v>
      </c>
      <c r="AS289" s="19">
        <f>VLOOKUP($A:$A,'[3]данные ру ТС'!$A:$CZ,32,0)</f>
        <v>0</v>
      </c>
      <c r="AT289" s="19">
        <f>VLOOKUP($A:$A,'[3]данные ру ТС'!$A:$CZ,33,0)</f>
        <v>0</v>
      </c>
      <c r="AU289" s="19">
        <f>VLOOKUP($A:$A,'[3]данные ру ТС'!$A:$CZ,38,0)</f>
        <v>0</v>
      </c>
      <c r="AV289" s="19">
        <f>VLOOKUP($A:$A,'[3]данные ру ТС'!$A:$CZ,43,0)</f>
        <v>0</v>
      </c>
      <c r="AW289" s="19">
        <f>VLOOKUP($A:$A,'[3]данные ру ТС'!$A:$CZ,48,0)</f>
        <v>0</v>
      </c>
      <c r="AX289" s="19">
        <f>VLOOKUP($A:$A,'[3]данные ру ТС'!$A:$CZ,49,0)</f>
        <v>0</v>
      </c>
      <c r="AY289" s="19">
        <f>VLOOKUP($A:$A,'[3]данные ру ТС'!$A:$CZ,54,0)</f>
        <v>14</v>
      </c>
      <c r="AZ289" s="19">
        <f>VLOOKUP($A:$A,'[3]данные ру ТС'!$A:$CZ,59,0)</f>
        <v>175</v>
      </c>
      <c r="BA289" s="19">
        <f>VLOOKUP($A:$A,'[3]данные ру ТС'!$A:$CZ,64,0)</f>
        <v>0</v>
      </c>
      <c r="BB289" s="19">
        <f>VLOOKUP($A:$A,'[3]данные ру ТС'!$A:$CZ,65,0)</f>
        <v>189</v>
      </c>
      <c r="BC289" s="19">
        <f>VLOOKUP($A:$A,'[3]данные ру ТС'!$A:$CZ,78,0)</f>
        <v>30</v>
      </c>
      <c r="BD289" s="19">
        <f>VLOOKUP($A:$A,'[3]данные ру ТС'!$A:$CZ,83,0)</f>
        <v>22</v>
      </c>
      <c r="BE289" s="19">
        <f>VLOOKUP($A:$A,'[3]данные ру ТС'!$A:$CZ,88,0)</f>
        <v>0</v>
      </c>
      <c r="BF289" s="19">
        <f>VLOOKUP($A:$A,'[3]данные ру ТС'!$A:$CZ,89,0)</f>
        <v>52</v>
      </c>
      <c r="BG289" s="19">
        <f>VLOOKUP($A:$A,'[3]данные ру ТС'!$A:$FD,126,0)</f>
        <v>15</v>
      </c>
      <c r="BH289" s="19">
        <f>VLOOKUP($A:$A,'[3]данные ру ТС'!$A:$FD,127,0)</f>
        <v>423</v>
      </c>
      <c r="BI289" s="19">
        <f>VLOOKUP($A:$A,'[3]данные ру ТС'!$A:$FD,128,0)</f>
        <v>0</v>
      </c>
      <c r="BJ289" s="19">
        <f>VLOOKUP($A:$A,'[3]данные ру ТС'!$A:$FD,129,0)</f>
        <v>438</v>
      </c>
      <c r="BK289" s="19">
        <f>VLOOKUP($A:$A,'[3]данные ру ТС'!$A:$FD,142,0)</f>
        <v>9</v>
      </c>
      <c r="BL289" s="19">
        <f>VLOOKUP($A:$A,'[3]данные ру ТС'!$A:$FD,155,0)</f>
        <v>89</v>
      </c>
      <c r="BM289" s="19">
        <f>VLOOKUP($A:$A,'[3]данные ру ТС'!$A:$FW,168,0)</f>
        <v>0</v>
      </c>
      <c r="BN289" s="19">
        <f>Таблица2[[#This Row],[ЛТС 2022 (факт)]]+Таблица2[[#This Row],[ПТС 2022 (факт)]]+Таблица2[[#This Row],[ГТС 2022 (факт)]]</f>
        <v>98</v>
      </c>
      <c r="BO289" s="20">
        <f>VLOOKUP($A:$A,'[3]данные ру ФЛ'!$A:$DL,27,0)</f>
        <v>0</v>
      </c>
      <c r="BP289" s="20">
        <f>VLOOKUP($A:$A,'[3]данные ру ФЛ'!$A:$DL,40,0)</f>
        <v>0</v>
      </c>
      <c r="BQ289" s="20">
        <f>VLOOKUP($A:$A,'[3]данные ру ФЛ'!$A:$DL,53,0)</f>
        <v>18138</v>
      </c>
      <c r="BR289" s="20">
        <f>VLOOKUP($A:$A,'[3]данные ру ФЛ'!$A:$DL,74,0)</f>
        <v>1661</v>
      </c>
      <c r="BS289" s="20">
        <f>VLOOKUP($A:$A,'[3]данные ру ФЛ'!$A:$DL,95,0)</f>
        <v>59542</v>
      </c>
      <c r="BT289" s="20">
        <f>VLOOKUP($A:$A,'[3]данные ру ФЛ'!$A:$DL,116,0)</f>
        <v>6877</v>
      </c>
      <c r="BU289" s="21">
        <f>VLOOKUP($A:$A,'[3]данные ру Грузы'!$A:$CR,31,0)</f>
        <v>0</v>
      </c>
      <c r="BV289" s="21">
        <f>VLOOKUP($A:$A,'[3]данные ру Грузы'!$A:$CR,44,0)</f>
        <v>54.580999999999996</v>
      </c>
      <c r="BW289" s="21">
        <f>VLOOKUP($A:$A,'[3]данные ру Грузы'!$A:$CR,57,0)</f>
        <v>52.573999999999998</v>
      </c>
      <c r="BX289" s="21">
        <f>VLOOKUP($A:$A,'[3]данные ру Грузы'!$A:$CR,70,0)</f>
        <v>206.96549999999999</v>
      </c>
      <c r="BY289" s="21">
        <f>VLOOKUP($A:$A,'[3]данные ру Грузы'!$A:$CR,83,0)</f>
        <v>90.497000000000014</v>
      </c>
      <c r="BZ289" s="21">
        <f>VLOOKUP($A:$A,'[3]данные ру Грузы'!$A:$CR,96,0)</f>
        <v>46.95</v>
      </c>
      <c r="CA289" s="22" t="str">
        <f>VLOOKUP(A:A,[2]Данные_УА!$A:$BO,60,0)</f>
        <v>да</v>
      </c>
      <c r="CB289" s="23" t="str">
        <f>VLOOKUP(A:A,[2]Данные_УА!$A:$BO,61,0)</f>
        <v>да</v>
      </c>
      <c r="CC289" s="23" t="str">
        <f>VLOOKUP(A:A,[2]Данные_УА!$A:$BO,62,0)</f>
        <v>да</v>
      </c>
      <c r="CD289" s="23" t="str">
        <f>VLOOKUP(A:A,[2]Данные_УА!$A:$BO,63,0)</f>
        <v>да</v>
      </c>
      <c r="CE289" s="23" t="str">
        <f>VLOOKUP(A:A,[2]Данные_УА!$A:$BO,64,0)</f>
        <v>да</v>
      </c>
      <c r="CF289" s="23" t="str">
        <f>VLOOKUP(A:A,[2]Данные_УА!$A:$BO,65,0)</f>
        <v>нет</v>
      </c>
    </row>
    <row r="290" spans="1:84" s="12" customFormat="1" ht="11.25" x14ac:dyDescent="0.2">
      <c r="A290" s="12" t="s">
        <v>287</v>
      </c>
      <c r="B290" s="12" t="str">
        <f>VLOOKUP(A:A,[1]Перечень_ПП!$A:$X,3,0)</f>
        <v>Уральский</v>
      </c>
      <c r="C290" s="13" t="str">
        <f>VLOOKUP(A:A,[1]Перечень_ПП!$A:$X,4,0)</f>
        <v>АПП</v>
      </c>
      <c r="D290" s="13" t="str">
        <f>VLOOKUP(A:A,[1]Перечень_ПП!$A:$X,5,0)</f>
        <v>ДАПП</v>
      </c>
      <c r="E290" s="12" t="str">
        <f>VLOOKUP(A:A,[1]Перечень_ПП!$A:$X,6,0)</f>
        <v>Светлый</v>
      </c>
      <c r="F290" s="12" t="str">
        <f>VLOOKUP(A:A,[1]Перечень_ПП!$A:$X,23,0)</f>
        <v>установлен</v>
      </c>
      <c r="G290" s="13" t="str">
        <f>VLOOKUP(A:A,[1]Перечень_ПП!$A:$X,21,0)</f>
        <v>да</v>
      </c>
      <c r="H290" s="13" t="s">
        <v>524</v>
      </c>
      <c r="I290" s="14" t="str">
        <f>VLOOKUP(A:A,[1]Перечень_ПП!$A:$X,22,0)</f>
        <v>функционирует</v>
      </c>
      <c r="J290" s="15" t="str">
        <f>VLOOKUP(A:A,[2]Данные_УА!$A:$BF,24,0)</f>
        <v>круглосуточно</v>
      </c>
      <c r="K290" s="13" t="str">
        <f>VLOOKUP(A:A,[1]Перечень_ПП!$A:$X,7,0)</f>
        <v>автомобильный</v>
      </c>
      <c r="L290" s="13" t="str">
        <f>VLOOKUP(A:A,[1]Перечень_ПП!$A:$X,8,0)</f>
        <v>не определен</v>
      </c>
      <c r="M290" s="13" t="str">
        <f>VLOOKUP(A:A,[1]Перечень_ПП!$A:$X,9,0)</f>
        <v>грузо-пассажирский</v>
      </c>
      <c r="N290" s="13" t="str">
        <f>VLOOKUP(A:A,[1]Перечень_ПП!$A:$X,10,0)</f>
        <v>постоянный</v>
      </c>
      <c r="O290" s="13" t="str">
        <f>VLOOKUP(A:A,[1]Перечень_ПП!$A:$X,11,0)</f>
        <v>двусторонний</v>
      </c>
      <c r="P290" s="13" t="str">
        <f>VLOOKUP(A:A,[1]Перечень_ПП!$A:$X,12,0)</f>
        <v>не определен</v>
      </c>
      <c r="Q290" s="13" t="str">
        <f>VLOOKUP(A:A,[1]Перечень_ПП!$A:$X,13,0)</f>
        <v>нет</v>
      </c>
      <c r="R290" s="13" t="str">
        <f>VLOOKUP(A:A,[1]Перечень_ПП!$A:$X,14,0)</f>
        <v>нет</v>
      </c>
      <c r="S290" s="13" t="str">
        <f>VLOOKUP(A:A,[1]Перечень_ПП!$A:$X,15,0)</f>
        <v>нет</v>
      </c>
      <c r="T290" s="13" t="str">
        <f>VLOOKUP(A:A,[1]Перечень_ПП!$A:$X,16,0)</f>
        <v>Республика Казахстан</v>
      </c>
      <c r="U290" s="12" t="str">
        <f>VLOOKUP(A:A,[1]Перечень_ПП!$A:$X,17,0)</f>
        <v>Карашатау</v>
      </c>
      <c r="V290" s="13" t="str">
        <f>VLOOKUP(A:A,[1]Перечень_ПП!$A:$X,18,0)</f>
        <v>ПФО</v>
      </c>
      <c r="W290" s="12" t="str">
        <f>VLOOKUP(A:A,[1]Перечень_ПП!$A:$X,19,0)</f>
        <v>Оренбургская область</v>
      </c>
      <c r="X290" s="14" t="str">
        <f>VLOOKUP(A:A,[1]Перечень_ПП!$A:$X,20,0)</f>
        <v>Оренбургская область, Светлинский район, 11 км автогрейдера, соединяющего трассу Актюбинск - Кустанай и автомобильную дорогу Светлый - Спутник</v>
      </c>
      <c r="Y290" s="14" t="str">
        <f>VLOOKUP(A:A,[2]ДОРОГИ!$A:$BX,24,0)</f>
        <v>региональная</v>
      </c>
      <c r="Z290" s="14" t="str">
        <f>VLOOKUP(A:A,[2]ДОРОГИ!$A:$BX,25,0)</f>
        <v>53 ОП РЗ 53К-2708150 Подъезд к таможенному посту "Светлый" от а/д Светлый - Первомайский</v>
      </c>
      <c r="AA290" s="16" t="str">
        <f>VLOOKUP($A:$A,'[3]данные ру Грузы'!$A:$CC,10,0)</f>
        <v>Группа В</v>
      </c>
      <c r="AB290" s="16">
        <f>VLOOKUP($A:$A,'[3]данные ру Грузы'!$A:$CC,11,0)</f>
        <v>170</v>
      </c>
      <c r="AC290" s="16" t="str">
        <f>VLOOKUP($A:$A,'[3]данные ру Грузы'!$A:$CC,13,0)</f>
        <v>Не является признаком отнесения к МТК</v>
      </c>
      <c r="AD290" s="16" t="str">
        <f>VLOOKUP($A:$A,'[3]данные ру Грузы'!$A:$CC,12,0)</f>
        <v>Не является признаком отнесения к МТК</v>
      </c>
      <c r="AE290" s="16">
        <f>VLOOKUP(A:A,[2]Данные_УА!$A:$BF,37,0)</f>
        <v>0</v>
      </c>
      <c r="AF290" s="16">
        <f>VLOOKUP(A:A,[2]Данные_УА!$A:$BF,41,0)</f>
        <v>0</v>
      </c>
      <c r="AG290" s="16">
        <f>VLOOKUP(A:A,[2]Данные_УА!$A:$BF,45,0)</f>
        <v>0</v>
      </c>
      <c r="AH290" s="16">
        <f>VLOOKUP(A:A,[2]Данные_УА!$A:$BF,49,0)</f>
        <v>0</v>
      </c>
      <c r="AI290" s="16">
        <f>VLOOKUP(A:A,[2]Данные_УА!$A:$BF,53,0)</f>
        <v>0</v>
      </c>
      <c r="AJ290" s="16">
        <f>VLOOKUP(A:A,[2]Данные_УА!$A:$BF,57,0)</f>
        <v>0</v>
      </c>
      <c r="AK290" s="17">
        <f>VLOOKUP(A:A,[2]Данные_УА!$A:$BF,38,0)</f>
        <v>0</v>
      </c>
      <c r="AL290" s="17">
        <f>VLOOKUP(A:A,[2]Данные_УА!$A:$BF,42,0)</f>
        <v>0</v>
      </c>
      <c r="AM290" s="17">
        <f>VLOOKUP(A:A,[2]Данные_УА!$A:$BF,46,0)</f>
        <v>0</v>
      </c>
      <c r="AN290" s="17">
        <f>VLOOKUP(A:A,[2]Данные_УА!$A:$BF,50,0)</f>
        <v>0</v>
      </c>
      <c r="AO290" s="17">
        <f>VLOOKUP(A:A,[2]Данные_УА!$A:$BF,54,0)</f>
        <v>0</v>
      </c>
      <c r="AP290" s="18">
        <f>VLOOKUP(A:A,[2]Данные_УА!$A:$BF,58,0)</f>
        <v>0</v>
      </c>
      <c r="AQ290" s="19">
        <f>VLOOKUP($A:$A,'[3]данные ру ТС'!$A:$CZ,22,0)</f>
        <v>5733</v>
      </c>
      <c r="AR290" s="19">
        <f>VLOOKUP($A:$A,'[3]данные ру ТС'!$A:$CZ,27,0)</f>
        <v>35</v>
      </c>
      <c r="AS290" s="19">
        <f>VLOOKUP($A:$A,'[3]данные ру ТС'!$A:$CZ,32,0)</f>
        <v>7647</v>
      </c>
      <c r="AT290" s="19">
        <f>VLOOKUP($A:$A,'[3]данные ру ТС'!$A:$CZ,33,0)</f>
        <v>13415</v>
      </c>
      <c r="AU290" s="19">
        <f>VLOOKUP($A:$A,'[3]данные ру ТС'!$A:$CZ,38,0)</f>
        <v>5425</v>
      </c>
      <c r="AV290" s="19">
        <f>VLOOKUP($A:$A,'[3]данные ру ТС'!$A:$CZ,43,0)</f>
        <v>52</v>
      </c>
      <c r="AW290" s="19">
        <f>VLOOKUP($A:$A,'[3]данные ру ТС'!$A:$CZ,48,0)</f>
        <v>7499</v>
      </c>
      <c r="AX290" s="19">
        <f>VLOOKUP($A:$A,'[3]данные ру ТС'!$A:$CZ,49,0)</f>
        <v>12976</v>
      </c>
      <c r="AY290" s="19">
        <f>VLOOKUP($A:$A,'[3]данные ру ТС'!$A:$CZ,54,0)</f>
        <v>3538</v>
      </c>
      <c r="AZ290" s="19">
        <f>VLOOKUP($A:$A,'[3]данные ру ТС'!$A:$CZ,59,0)</f>
        <v>27</v>
      </c>
      <c r="BA290" s="19">
        <f>VLOOKUP($A:$A,'[3]данные ру ТС'!$A:$CZ,64,0)</f>
        <v>7732</v>
      </c>
      <c r="BB290" s="19">
        <f>VLOOKUP($A:$A,'[3]данные ру ТС'!$A:$CZ,65,0)</f>
        <v>11297</v>
      </c>
      <c r="BC290" s="19">
        <f>VLOOKUP($A:$A,'[3]данные ру ТС'!$A:$CZ,78,0)</f>
        <v>164</v>
      </c>
      <c r="BD290" s="19">
        <f>VLOOKUP($A:$A,'[3]данные ру ТС'!$A:$CZ,83,0)</f>
        <v>4</v>
      </c>
      <c r="BE290" s="19">
        <f>VLOOKUP($A:$A,'[3]данные ру ТС'!$A:$CZ,88,0)</f>
        <v>737</v>
      </c>
      <c r="BF290" s="19">
        <f>VLOOKUP($A:$A,'[3]данные ру ТС'!$A:$CZ,89,0)</f>
        <v>905</v>
      </c>
      <c r="BG290" s="19">
        <f>VLOOKUP($A:$A,'[3]данные ру ТС'!$A:$FD,126,0)</f>
        <v>0</v>
      </c>
      <c r="BH290" s="19">
        <f>VLOOKUP($A:$A,'[3]данные ру ТС'!$A:$FD,127,0)</f>
        <v>0</v>
      </c>
      <c r="BI290" s="19">
        <f>VLOOKUP($A:$A,'[3]данные ру ТС'!$A:$FD,128,0)</f>
        <v>0</v>
      </c>
      <c r="BJ290" s="19">
        <f>VLOOKUP($A:$A,'[3]данные ру ТС'!$A:$FD,129,0)</f>
        <v>0</v>
      </c>
      <c r="BK290" s="19">
        <f>VLOOKUP($A:$A,'[3]данные ру ТС'!$A:$FD,142,0)</f>
        <v>553</v>
      </c>
      <c r="BL290" s="19">
        <f>VLOOKUP($A:$A,'[3]данные ру ТС'!$A:$FD,155,0)</f>
        <v>0</v>
      </c>
      <c r="BM290" s="19">
        <f>VLOOKUP($A:$A,'[3]данные ру ТС'!$A:$FW,168,0)</f>
        <v>3059</v>
      </c>
      <c r="BN290" s="19">
        <f>Таблица2[[#This Row],[ЛТС 2022 (факт)]]+Таблица2[[#This Row],[ПТС 2022 (факт)]]+Таблица2[[#This Row],[ГТС 2022 (факт)]]</f>
        <v>3612</v>
      </c>
      <c r="BO290" s="20">
        <f>VLOOKUP($A:$A,'[3]данные ру ФЛ'!$A:$DL,27,0)</f>
        <v>30636</v>
      </c>
      <c r="BP290" s="20">
        <f>VLOOKUP($A:$A,'[3]данные ру ФЛ'!$A:$DL,40,0)</f>
        <v>30657</v>
      </c>
      <c r="BQ290" s="20">
        <f>VLOOKUP($A:$A,'[3]данные ру ФЛ'!$A:$DL,53,0)</f>
        <v>26882</v>
      </c>
      <c r="BR290" s="20">
        <f>VLOOKUP($A:$A,'[3]данные ру ФЛ'!$A:$DL,74,0)</f>
        <v>2258</v>
      </c>
      <c r="BS290" s="20">
        <f>VLOOKUP($A:$A,'[3]данные ру ФЛ'!$A:$DL,95,0)</f>
        <v>0</v>
      </c>
      <c r="BT290" s="20">
        <f>VLOOKUP($A:$A,'[3]данные ру ФЛ'!$A:$DL,116,0)</f>
        <v>9471</v>
      </c>
      <c r="BU290" s="21">
        <f>VLOOKUP($A:$A,'[3]данные ру Грузы'!$A:$CR,31,0)</f>
        <v>0</v>
      </c>
      <c r="BV290" s="21">
        <f>VLOOKUP($A:$A,'[3]данные ру Грузы'!$A:$CR,44,0)</f>
        <v>0</v>
      </c>
      <c r="BW290" s="21">
        <f>VLOOKUP($A:$A,'[3]данные ру Грузы'!$A:$CR,57,0)</f>
        <v>0</v>
      </c>
      <c r="BX290" s="21">
        <f>VLOOKUP($A:$A,'[3]данные ру Грузы'!$A:$CR,70,0)</f>
        <v>0</v>
      </c>
      <c r="BY290" s="21">
        <f>VLOOKUP($A:$A,'[3]данные ру Грузы'!$A:$CR,83,0)</f>
        <v>0</v>
      </c>
      <c r="BZ290" s="21">
        <f>VLOOKUP($A:$A,'[3]данные ру Грузы'!$A:$CR,96,0)</f>
        <v>0</v>
      </c>
      <c r="CA290" s="22" t="str">
        <f>VLOOKUP(A:A,[2]Данные_УА!$A:$BO,60,0)</f>
        <v>да</v>
      </c>
      <c r="CB290" s="23" t="str">
        <f>VLOOKUP(A:A,[2]Данные_УА!$A:$BO,61,0)</f>
        <v>нет</v>
      </c>
      <c r="CC290" s="23" t="str">
        <f>VLOOKUP(A:A,[2]Данные_УА!$A:$BO,62,0)</f>
        <v>нет</v>
      </c>
      <c r="CD290" s="23" t="str">
        <f>VLOOKUP(A:A,[2]Данные_УА!$A:$BO,63,0)</f>
        <v>нет</v>
      </c>
      <c r="CE290" s="23" t="str">
        <f>VLOOKUP(A:A,[2]Данные_УА!$A:$BO,64,0)</f>
        <v>нет</v>
      </c>
      <c r="CF290" s="23" t="str">
        <f>VLOOKUP(A:A,[2]Данные_УА!$A:$BO,65,0)</f>
        <v>нет</v>
      </c>
    </row>
    <row r="291" spans="1:84" s="12" customFormat="1" ht="11.25" x14ac:dyDescent="0.2">
      <c r="A291" s="12" t="s">
        <v>227</v>
      </c>
      <c r="B291" s="12" t="str">
        <f>VLOOKUP(A:A,[1]Перечень_ПП!$A:$X,3,0)</f>
        <v>Санкт-Петербургский</v>
      </c>
      <c r="C291" s="13" t="str">
        <f>VLOOKUP(A:A,[1]Перечень_ПП!$A:$X,4,0)</f>
        <v>АПП</v>
      </c>
      <c r="D291" s="13" t="str">
        <f>VLOOKUP(A:A,[1]Перечень_ПП!$A:$X,5,0)</f>
        <v>МАПП</v>
      </c>
      <c r="E291" s="12" t="str">
        <f>VLOOKUP(A:A,[1]Перечень_ПП!$A:$X,6,0)</f>
        <v>Светогорск</v>
      </c>
      <c r="F291" s="12" t="str">
        <f>VLOOKUP(A:A,[1]Перечень_ПП!$A:$X,23,0)</f>
        <v>установлен</v>
      </c>
      <c r="G291" s="13" t="str">
        <f>VLOOKUP(A:A,[1]Перечень_ПП!$A:$X,21,0)</f>
        <v>да</v>
      </c>
      <c r="H291" s="13" t="s">
        <v>523</v>
      </c>
      <c r="I291" s="14" t="str">
        <f>VLOOKUP(A:A,[1]Перечень_ПП!$A:$X,22,0)</f>
        <v>функционирует</v>
      </c>
      <c r="J291" s="15" t="str">
        <f>VLOOKUP(A:A,[2]Данные_УА!$A:$BF,24,0)</f>
        <v>круглосуточно, технологические перерывы  с 07.45 до 8.00 и с 19.45 до 20.00</v>
      </c>
      <c r="K291" s="13" t="str">
        <f>VLOOKUP(A:A,[1]Перечень_ПП!$A:$X,7,0)</f>
        <v>автомобильный</v>
      </c>
      <c r="L291" s="13" t="str">
        <f>VLOOKUP(A:A,[1]Перечень_ПП!$A:$X,8,0)</f>
        <v>не определен</v>
      </c>
      <c r="M291" s="13" t="str">
        <f>VLOOKUP(A:A,[1]Перечень_ПП!$A:$X,9,0)</f>
        <v>грузо-пассажирский</v>
      </c>
      <c r="N291" s="13" t="str">
        <f>VLOOKUP(A:A,[1]Перечень_ПП!$A:$X,10,0)</f>
        <v>постоянный</v>
      </c>
      <c r="O291" s="13" t="str">
        <f>VLOOKUP(A:A,[1]Перечень_ПП!$A:$X,11,0)</f>
        <v>многосторонний</v>
      </c>
      <c r="P291" s="13" t="str">
        <f>VLOOKUP(A:A,[1]Перечень_ПП!$A:$X,12,0)</f>
        <v>не определен</v>
      </c>
      <c r="Q291" s="13" t="str">
        <f>VLOOKUP(A:A,[1]Перечень_ПП!$A:$X,13,0)</f>
        <v>да</v>
      </c>
      <c r="R291" s="13" t="str">
        <f>VLOOKUP(A:A,[1]Перечень_ПП!$A:$X,14,0)</f>
        <v>да</v>
      </c>
      <c r="S291" s="13" t="str">
        <f>VLOOKUP(A:A,[1]Перечень_ПП!$A:$X,15,0)</f>
        <v>да</v>
      </c>
      <c r="T291" s="13" t="str">
        <f>VLOOKUP(A:A,[1]Перечень_ПП!$A:$X,16,0)</f>
        <v>Финляндская Республика</v>
      </c>
      <c r="U291" s="12" t="str">
        <f>VLOOKUP(A:A,[1]Перечень_ПП!$A:$X,17,0)</f>
        <v>Иматра</v>
      </c>
      <c r="V291" s="13" t="str">
        <f>VLOOKUP(A:A,[1]Перечень_ПП!$A:$X,18,0)</f>
        <v>СЗФО</v>
      </c>
      <c r="W291" s="12" t="str">
        <f>VLOOKUP(A:A,[1]Перечень_ПП!$A:$X,19,0)</f>
        <v>Ленинградская область</v>
      </c>
      <c r="X291" s="14" t="str">
        <f>VLOOKUP(A:A,[1]Перечень_ПП!$A:$X,20,0)</f>
        <v>Ленинградская область, Выборгский район, МОГП. Светогорск, автомобильная дорога Выборг-Иматра, 55 км от г. Выборга</v>
      </c>
      <c r="Y291" s="14" t="str">
        <f>VLOOKUP(A:A,[2]ДОРОГИ!$A:$BX,24,0)</f>
        <v>федеральная</v>
      </c>
      <c r="Z291" s="14" t="str">
        <f>VLOOKUP(A:A,[2]ДОРОГИ!$A:$BX,25,0)</f>
        <v>А-181</v>
      </c>
      <c r="AA291" s="16" t="str">
        <f>VLOOKUP($A:$A,'[3]данные ру Грузы'!$A:$CC,10,0)</f>
        <v>Группа А</v>
      </c>
      <c r="AB291" s="16">
        <f>VLOOKUP($A:$A,'[3]данные ру Грузы'!$A:$CC,11,0)</f>
        <v>51</v>
      </c>
      <c r="AC291" s="16" t="str">
        <f>VLOOKUP($A:$A,'[3]данные ру Грузы'!$A:$CC,13,0)</f>
        <v>Сухопутный</v>
      </c>
      <c r="AD291" s="16" t="str">
        <f>VLOOKUP($A:$A,'[3]данные ру Грузы'!$A:$CC,12,0)</f>
        <v>Западный</v>
      </c>
      <c r="AE291" s="16">
        <f>VLOOKUP(A:A,[2]Данные_УА!$A:$BF,37,0)</f>
        <v>211</v>
      </c>
      <c r="AF291" s="16">
        <f>VLOOKUP(A:A,[2]Данные_УА!$A:$BF,41,0)</f>
        <v>20</v>
      </c>
      <c r="AG291" s="16">
        <f>VLOOKUP(A:A,[2]Данные_УА!$A:$BF,45,0)</f>
        <v>1834</v>
      </c>
      <c r="AH291" s="16">
        <f>VLOOKUP(A:A,[2]Данные_УА!$A:$BF,49,0)</f>
        <v>2065</v>
      </c>
      <c r="AI291" s="16">
        <f>VLOOKUP(A:A,[2]Данные_УА!$A:$BF,53,0)</f>
        <v>0</v>
      </c>
      <c r="AJ291" s="16">
        <f>VLOOKUP(A:A,[2]Данные_УА!$A:$BF,57,0)</f>
        <v>0</v>
      </c>
      <c r="AK291" s="17">
        <f>VLOOKUP(A:A,[2]Данные_УА!$A:$BF,38,0)</f>
        <v>77015</v>
      </c>
      <c r="AL291" s="17">
        <f>VLOOKUP(A:A,[2]Данные_УА!$A:$BF,42,0)</f>
        <v>7300</v>
      </c>
      <c r="AM291" s="17">
        <f>VLOOKUP(A:A,[2]Данные_УА!$A:$BF,46,0)</f>
        <v>669410</v>
      </c>
      <c r="AN291" s="17">
        <f>VLOOKUP(A:A,[2]Данные_УА!$A:$BF,50,0)</f>
        <v>753725</v>
      </c>
      <c r="AO291" s="17">
        <f>VLOOKUP(A:A,[2]Данные_УА!$A:$BF,54,0)</f>
        <v>0</v>
      </c>
      <c r="AP291" s="18">
        <f>VLOOKUP(A:A,[2]Данные_УА!$A:$BF,58,0)</f>
        <v>0</v>
      </c>
      <c r="AQ291" s="19">
        <f>VLOOKUP($A:$A,'[3]данные ру ТС'!$A:$CZ,22,0)</f>
        <v>67416</v>
      </c>
      <c r="AR291" s="19">
        <f>VLOOKUP($A:$A,'[3]данные ру ТС'!$A:$CZ,27,0)</f>
        <v>5865</v>
      </c>
      <c r="AS291" s="19">
        <f>VLOOKUP($A:$A,'[3]данные ру ТС'!$A:$CZ,32,0)</f>
        <v>702634</v>
      </c>
      <c r="AT291" s="19">
        <f>VLOOKUP($A:$A,'[3]данные ру ТС'!$A:$CZ,33,0)</f>
        <v>775915</v>
      </c>
      <c r="AU291" s="19">
        <f>VLOOKUP($A:$A,'[3]данные ру ТС'!$A:$CZ,38,0)</f>
        <v>63499</v>
      </c>
      <c r="AV291" s="19">
        <f>VLOOKUP($A:$A,'[3]данные ру ТС'!$A:$CZ,43,0)</f>
        <v>5973</v>
      </c>
      <c r="AW291" s="19">
        <f>VLOOKUP($A:$A,'[3]данные ру ТС'!$A:$CZ,48,0)</f>
        <v>669635</v>
      </c>
      <c r="AX291" s="19">
        <f>VLOOKUP($A:$A,'[3]данные ру ТС'!$A:$CZ,49,0)</f>
        <v>739107</v>
      </c>
      <c r="AY291" s="19">
        <f>VLOOKUP($A:$A,'[3]данные ру ТС'!$A:$CZ,54,0)</f>
        <v>52163</v>
      </c>
      <c r="AZ291" s="19">
        <f>VLOOKUP($A:$A,'[3]данные ру ТС'!$A:$CZ,59,0)</f>
        <v>6054</v>
      </c>
      <c r="BA291" s="19">
        <f>VLOOKUP($A:$A,'[3]данные ру ТС'!$A:$CZ,64,0)</f>
        <v>651586</v>
      </c>
      <c r="BB291" s="19">
        <f>VLOOKUP($A:$A,'[3]данные ру ТС'!$A:$CZ,65,0)</f>
        <v>709803</v>
      </c>
      <c r="BC291" s="19">
        <f>VLOOKUP($A:$A,'[3]данные ру ТС'!$A:$CZ,78,0)</f>
        <v>62192</v>
      </c>
      <c r="BD291" s="19">
        <f>VLOOKUP($A:$A,'[3]данные ру ТС'!$A:$CZ,83,0)</f>
        <v>1121</v>
      </c>
      <c r="BE291" s="19">
        <f>VLOOKUP($A:$A,'[3]данные ру ТС'!$A:$CZ,88,0)</f>
        <v>145095</v>
      </c>
      <c r="BF291" s="19">
        <f>VLOOKUP($A:$A,'[3]данные ру ТС'!$A:$CZ,89,0)</f>
        <v>208408</v>
      </c>
      <c r="BG291" s="19">
        <f>VLOOKUP($A:$A,'[3]данные ру ТС'!$A:$FD,126,0)</f>
        <v>73667</v>
      </c>
      <c r="BH291" s="19">
        <f>VLOOKUP($A:$A,'[3]данные ру ТС'!$A:$FD,127,0)</f>
        <v>2</v>
      </c>
      <c r="BI291" s="19">
        <f>VLOOKUP($A:$A,'[3]данные ру ТС'!$A:$FD,128,0)</f>
        <v>716</v>
      </c>
      <c r="BJ291" s="19">
        <f>VLOOKUP($A:$A,'[3]данные ру ТС'!$A:$FD,129,0)</f>
        <v>74385</v>
      </c>
      <c r="BK291" s="19">
        <f>VLOOKUP($A:$A,'[3]данные ру ТС'!$A:$FD,142,0)</f>
        <v>21027</v>
      </c>
      <c r="BL291" s="19">
        <f>VLOOKUP($A:$A,'[3]данные ру ТС'!$A:$FD,155,0)</f>
        <v>256</v>
      </c>
      <c r="BM291" s="19">
        <f>VLOOKUP($A:$A,'[3]данные ру ТС'!$A:$FW,168,0)</f>
        <v>82829</v>
      </c>
      <c r="BN291" s="19">
        <f>Таблица2[[#This Row],[ЛТС 2022 (факт)]]+Таблица2[[#This Row],[ПТС 2022 (факт)]]+Таблица2[[#This Row],[ГТС 2022 (факт)]]</f>
        <v>104112</v>
      </c>
      <c r="BO291" s="20">
        <f>VLOOKUP($A:$A,'[3]данные ру ФЛ'!$A:$DL,27,0)</f>
        <v>1558466</v>
      </c>
      <c r="BP291" s="20">
        <f>VLOOKUP($A:$A,'[3]данные ру ФЛ'!$A:$DL,40,0)</f>
        <v>1543047</v>
      </c>
      <c r="BQ291" s="20">
        <f>VLOOKUP($A:$A,'[3]данные ру ФЛ'!$A:$DL,53,0)</f>
        <v>1596962</v>
      </c>
      <c r="BR291" s="20">
        <f>VLOOKUP($A:$A,'[3]данные ру ФЛ'!$A:$DL,74,0)</f>
        <v>423033</v>
      </c>
      <c r="BS291" s="20">
        <f>VLOOKUP($A:$A,'[3]данные ру ФЛ'!$A:$DL,95,0)</f>
        <v>75012</v>
      </c>
      <c r="BT291" s="20">
        <f>VLOOKUP($A:$A,'[3]данные ру ФЛ'!$A:$DL,116,0)</f>
        <v>171274</v>
      </c>
      <c r="BU291" s="21">
        <f>VLOOKUP($A:$A,'[3]данные ру Грузы'!$A:$CR,31,0)</f>
        <v>943202</v>
      </c>
      <c r="BV291" s="21">
        <f>VLOOKUP($A:$A,'[3]данные ру Грузы'!$A:$CR,44,0)</f>
        <v>886278</v>
      </c>
      <c r="BW291" s="21">
        <f>VLOOKUP($A:$A,'[3]данные ру Грузы'!$A:$CR,57,0)</f>
        <v>664845</v>
      </c>
      <c r="BX291" s="21">
        <f>VLOOKUP($A:$A,'[3]данные ру Грузы'!$A:$CR,70,0)</f>
        <v>738584</v>
      </c>
      <c r="BY291" s="21">
        <f>VLOOKUP($A:$A,'[3]данные ру Грузы'!$A:$CR,83,0)</f>
        <v>936431</v>
      </c>
      <c r="BZ291" s="21">
        <f>VLOOKUP($A:$A,'[3]данные ру Грузы'!$A:$CR,96,0)</f>
        <v>251993</v>
      </c>
      <c r="CA291" s="22" t="str">
        <f>VLOOKUP(A:A,[2]Данные_УА!$A:$BO,60,0)</f>
        <v>да</v>
      </c>
      <c r="CB291" s="23" t="str">
        <f>VLOOKUP(A:A,[2]Данные_УА!$A:$BO,61,0)</f>
        <v>да</v>
      </c>
      <c r="CC291" s="23" t="str">
        <f>VLOOKUP(A:A,[2]Данные_УА!$A:$BO,62,0)</f>
        <v>да</v>
      </c>
      <c r="CD291" s="23" t="str">
        <f>VLOOKUP(A:A,[2]Данные_УА!$A:$BO,63,0)</f>
        <v>да</v>
      </c>
      <c r="CE291" s="23" t="str">
        <f>VLOOKUP(A:A,[2]Данные_УА!$A:$BO,64,0)</f>
        <v>да</v>
      </c>
      <c r="CF291" s="23" t="str">
        <f>VLOOKUP(A:A,[2]Данные_УА!$A:$BO,65,0)</f>
        <v>да</v>
      </c>
    </row>
    <row r="292" spans="1:84" s="12" customFormat="1" ht="11.25" x14ac:dyDescent="0.2">
      <c r="A292" s="12" t="s">
        <v>236</v>
      </c>
      <c r="B292" s="12" t="str">
        <f>VLOOKUP(A:A,[1]Перечень_ПП!$A:$X,3,0)</f>
        <v>Санкт-Петербургский</v>
      </c>
      <c r="C292" s="13" t="str">
        <f>VLOOKUP(A:A,[1]Перечень_ПП!$A:$X,4,0)</f>
        <v>ЖДПП</v>
      </c>
      <c r="D292" s="13" t="str">
        <f>VLOOKUP(A:A,[1]Перечень_ПП!$A:$X,5,0)</f>
        <v>ЖДПП ПУП</v>
      </c>
      <c r="E292" s="12" t="str">
        <f>VLOOKUP(A:A,[1]Перечень_ПП!$A:$X,6,0)</f>
        <v>Светогорск</v>
      </c>
      <c r="F292" s="12" t="str">
        <f>VLOOKUP(A:A,[1]Перечень_ПП!$A:$X,23,0)</f>
        <v>установлен</v>
      </c>
      <c r="G292" s="13" t="str">
        <f>VLOOKUP(A:A,[1]Перечень_ПП!$A:$X,21,0)</f>
        <v>да</v>
      </c>
      <c r="H292" s="13" t="s">
        <v>524</v>
      </c>
      <c r="I292" s="14" t="str">
        <f>VLOOKUP(A:A,[1]Перечень_ПП!$A:$X,22,0)</f>
        <v>функционирует</v>
      </c>
      <c r="J292" s="15" t="str">
        <f>VLOOKUP(A:A,[2]Данные_УА!$A:$BF,24,0)</f>
        <v>с 08.00 до 24.00</v>
      </c>
      <c r="K292" s="13" t="str">
        <f>VLOOKUP(A:A,[1]Перечень_ПП!$A:$X,7,0)</f>
        <v>железнодорожный</v>
      </c>
      <c r="L292" s="13" t="str">
        <f>VLOOKUP(A:A,[1]Перечень_ПП!$A:$X,8,0)</f>
        <v>не определен</v>
      </c>
      <c r="M292" s="13" t="str">
        <f>VLOOKUP(A:A,[1]Перечень_ПП!$A:$X,9,0)</f>
        <v>грузо-пассажирский</v>
      </c>
      <c r="N292" s="13" t="str">
        <f>VLOOKUP(A:A,[1]Перечень_ПП!$A:$X,10,0)</f>
        <v>временный</v>
      </c>
      <c r="O292" s="13" t="str">
        <f>VLOOKUP(A:A,[1]Перечень_ПП!$A:$X,11,0)</f>
        <v>многосторонний</v>
      </c>
      <c r="P292" s="13" t="str">
        <f>VLOOKUP(A:A,[1]Перечень_ПП!$A:$X,12,0)</f>
        <v>упрощенный</v>
      </c>
      <c r="Q292" s="13" t="str">
        <f>VLOOKUP(A:A,[1]Перечень_ПП!$A:$X,13,0)</f>
        <v>нет</v>
      </c>
      <c r="R292" s="13" t="str">
        <f>VLOOKUP(A:A,[1]Перечень_ПП!$A:$X,14,0)</f>
        <v>да</v>
      </c>
      <c r="S292" s="13" t="str">
        <f>VLOOKUP(A:A,[1]Перечень_ПП!$A:$X,15,0)</f>
        <v>да</v>
      </c>
      <c r="T292" s="13" t="str">
        <f>VLOOKUP(A:A,[1]Перечень_ПП!$A:$X,16,0)</f>
        <v>Финляндская Республика</v>
      </c>
      <c r="U292" s="12" t="str">
        <f>VLOOKUP(A:A,[1]Перечень_ПП!$A:$X,17,0)</f>
        <v>Иматра</v>
      </c>
      <c r="V292" s="13" t="str">
        <f>VLOOKUP(A:A,[1]Перечень_ПП!$A:$X,18,0)</f>
        <v>СЗФО</v>
      </c>
      <c r="W292" s="12" t="str">
        <f>VLOOKUP(A:A,[1]Перечень_ПП!$A:$X,19,0)</f>
        <v>Ленинградская область</v>
      </c>
      <c r="X292" s="14" t="str">
        <f>VLOOKUP(A:A,[1]Перечень_ПП!$A:$X,20,0)</f>
        <v>Ленинградская область, Выборгский район, г. Светогорск, ул. Вокзальная, д.1, корп.1 лит А</v>
      </c>
      <c r="Y292" s="14">
        <f>VLOOKUP(A:A,[2]ДОРОГИ!$A:$BX,24,0)</f>
        <v>0</v>
      </c>
      <c r="Z292" s="14">
        <f>VLOOKUP(A:A,[2]ДОРОГИ!$A:$BX,25,0)</f>
        <v>0</v>
      </c>
      <c r="AA292" s="16" t="str">
        <f>VLOOKUP($A:$A,'[3]данные ру Грузы'!$A:$CC,10,0)</f>
        <v>Группа В</v>
      </c>
      <c r="AB292" s="16">
        <f>VLOOKUP($A:$A,'[3]данные ру Грузы'!$A:$CC,11,0)</f>
        <v>88</v>
      </c>
      <c r="AC292" s="16" t="str">
        <f>VLOOKUP($A:$A,'[3]данные ру Грузы'!$A:$CC,13,0)</f>
        <v>Сухопутный</v>
      </c>
      <c r="AD292" s="16" t="str">
        <f>VLOOKUP($A:$A,'[3]данные ру Грузы'!$A:$CC,12,0)</f>
        <v>Западный</v>
      </c>
      <c r="AE292" s="16">
        <f>VLOOKUP(A:A,[2]Данные_УА!$A:$BF,37,0)</f>
        <v>18</v>
      </c>
      <c r="AF292" s="16">
        <f>VLOOKUP(A:A,[2]Данные_УА!$A:$BF,41,0)</f>
        <v>0</v>
      </c>
      <c r="AG292" s="16">
        <f>VLOOKUP(A:A,[2]Данные_УА!$A:$BF,45,0)</f>
        <v>0</v>
      </c>
      <c r="AH292" s="16">
        <f>VLOOKUP(A:A,[2]Данные_УА!$A:$BF,49,0)</f>
        <v>18</v>
      </c>
      <c r="AI292" s="16">
        <f>VLOOKUP(A:A,[2]Данные_УА!$A:$BF,53,0)</f>
        <v>0</v>
      </c>
      <c r="AJ292" s="16">
        <f>VLOOKUP(A:A,[2]Данные_УА!$A:$BF,57,0)</f>
        <v>0</v>
      </c>
      <c r="AK292" s="17">
        <f>VLOOKUP(A:A,[2]Данные_УА!$A:$BF,38,0)</f>
        <v>6570</v>
      </c>
      <c r="AL292" s="17">
        <f>VLOOKUP(A:A,[2]Данные_УА!$A:$BF,42,0)</f>
        <v>0</v>
      </c>
      <c r="AM292" s="17">
        <f>VLOOKUP(A:A,[2]Данные_УА!$A:$BF,46,0)</f>
        <v>0</v>
      </c>
      <c r="AN292" s="17">
        <f>VLOOKUP(A:A,[2]Данные_УА!$A:$BF,50,0)</f>
        <v>6570</v>
      </c>
      <c r="AO292" s="17">
        <f>VLOOKUP(A:A,[2]Данные_УА!$A:$BF,54,0)</f>
        <v>0</v>
      </c>
      <c r="AP292" s="18">
        <f>VLOOKUP(A:A,[2]Данные_УА!$A:$BF,58,0)</f>
        <v>0</v>
      </c>
      <c r="AQ292" s="19">
        <f>VLOOKUP($A:$A,'[3]данные ру ТС'!$A:$CZ,22,0)</f>
        <v>2646</v>
      </c>
      <c r="AR292" s="19">
        <f>VLOOKUP($A:$A,'[3]данные ру ТС'!$A:$CZ,27,0)</f>
        <v>0</v>
      </c>
      <c r="AS292" s="19">
        <f>VLOOKUP($A:$A,'[3]данные ру ТС'!$A:$CZ,32,0)</f>
        <v>0</v>
      </c>
      <c r="AT292" s="19">
        <f>VLOOKUP($A:$A,'[3]данные ру ТС'!$A:$CZ,33,0)</f>
        <v>2646</v>
      </c>
      <c r="AU292" s="19">
        <f>VLOOKUP($A:$A,'[3]данные ру ТС'!$A:$CZ,38,0)</f>
        <v>2560</v>
      </c>
      <c r="AV292" s="19">
        <f>VLOOKUP($A:$A,'[3]данные ру ТС'!$A:$CZ,43,0)</f>
        <v>0</v>
      </c>
      <c r="AW292" s="19">
        <f>VLOOKUP($A:$A,'[3]данные ру ТС'!$A:$CZ,48,0)</f>
        <v>0</v>
      </c>
      <c r="AX292" s="19">
        <f>VLOOKUP($A:$A,'[3]данные ру ТС'!$A:$CZ,49,0)</f>
        <v>2560</v>
      </c>
      <c r="AY292" s="19">
        <f>VLOOKUP($A:$A,'[3]данные ру ТС'!$A:$CZ,54,0)</f>
        <v>2702</v>
      </c>
      <c r="AZ292" s="19">
        <f>VLOOKUP($A:$A,'[3]данные ру ТС'!$A:$CZ,59,0)</f>
        <v>2</v>
      </c>
      <c r="BA292" s="19">
        <f>VLOOKUP($A:$A,'[3]данные ру ТС'!$A:$CZ,64,0)</f>
        <v>0</v>
      </c>
      <c r="BB292" s="19">
        <f>VLOOKUP($A:$A,'[3]данные ру ТС'!$A:$CZ,65,0)</f>
        <v>2704</v>
      </c>
      <c r="BC292" s="19">
        <f>VLOOKUP($A:$A,'[3]данные ру ТС'!$A:$CZ,78,0)</f>
        <v>2053</v>
      </c>
      <c r="BD292" s="19">
        <f>VLOOKUP($A:$A,'[3]данные ру ТС'!$A:$CZ,83,0)</f>
        <v>0</v>
      </c>
      <c r="BE292" s="19">
        <f>VLOOKUP($A:$A,'[3]данные ру ТС'!$A:$CZ,88,0)</f>
        <v>0</v>
      </c>
      <c r="BF292" s="19">
        <f>VLOOKUP($A:$A,'[3]данные ру ТС'!$A:$CZ,89,0)</f>
        <v>2053</v>
      </c>
      <c r="BG292" s="19">
        <f>VLOOKUP($A:$A,'[3]данные ру ТС'!$A:$FD,126,0)</f>
        <v>1994</v>
      </c>
      <c r="BH292" s="19">
        <f>VLOOKUP($A:$A,'[3]данные ру ТС'!$A:$FD,127,0)</f>
        <v>0</v>
      </c>
      <c r="BI292" s="19">
        <f>VLOOKUP($A:$A,'[3]данные ру ТС'!$A:$FD,128,0)</f>
        <v>0</v>
      </c>
      <c r="BJ292" s="19">
        <f>VLOOKUP($A:$A,'[3]данные ру ТС'!$A:$FD,129,0)</f>
        <v>1994</v>
      </c>
      <c r="BK292" s="19">
        <f>VLOOKUP($A:$A,'[3]данные ру ТС'!$A:$FD,142,0)</f>
        <v>357</v>
      </c>
      <c r="BL292" s="19">
        <f>VLOOKUP($A:$A,'[3]данные ру ТС'!$A:$FD,155,0)</f>
        <v>0</v>
      </c>
      <c r="BM292" s="19">
        <f>VLOOKUP($A:$A,'[3]данные ру ТС'!$A:$FW,168,0)</f>
        <v>0</v>
      </c>
      <c r="BN292" s="19">
        <f>Таблица2[[#This Row],[ЛТС 2022 (факт)]]+Таблица2[[#This Row],[ПТС 2022 (факт)]]+Таблица2[[#This Row],[ГТС 2022 (факт)]]</f>
        <v>357</v>
      </c>
      <c r="BO292" s="20">
        <f>VLOOKUP($A:$A,'[3]данные ру ФЛ'!$A:$DL,27,0)</f>
        <v>5296</v>
      </c>
      <c r="BP292" s="20">
        <f>VLOOKUP($A:$A,'[3]данные ру ФЛ'!$A:$DL,40,0)</f>
        <v>5136</v>
      </c>
      <c r="BQ292" s="20">
        <f>VLOOKUP($A:$A,'[3]данные ру ФЛ'!$A:$DL,53,0)</f>
        <v>5493</v>
      </c>
      <c r="BR292" s="20">
        <f>VLOOKUP($A:$A,'[3]данные ру ФЛ'!$A:$DL,74,0)</f>
        <v>5508</v>
      </c>
      <c r="BS292" s="20">
        <f>VLOOKUP($A:$A,'[3]данные ру ФЛ'!$A:$DL,95,0)</f>
        <v>5304</v>
      </c>
      <c r="BT292" s="20">
        <f>VLOOKUP($A:$A,'[3]данные ру ФЛ'!$A:$DL,116,0)</f>
        <v>816</v>
      </c>
      <c r="BU292" s="21">
        <f>VLOOKUP($A:$A,'[3]данные ру Грузы'!$A:$CR,31,0)</f>
        <v>2351361</v>
      </c>
      <c r="BV292" s="21">
        <f>VLOOKUP($A:$A,'[3]данные ру Грузы'!$A:$CR,44,0)</f>
        <v>3851523</v>
      </c>
      <c r="BW292" s="21">
        <f>VLOOKUP($A:$A,'[3]данные ру Грузы'!$A:$CR,57,0)</f>
        <v>2651842</v>
      </c>
      <c r="BX292" s="21">
        <f>VLOOKUP($A:$A,'[3]данные ру Грузы'!$A:$CR,70,0)</f>
        <v>2786132</v>
      </c>
      <c r="BY292" s="21">
        <f>VLOOKUP($A:$A,'[3]данные ру Грузы'!$A:$CR,83,0)</f>
        <v>2675094</v>
      </c>
      <c r="BZ292" s="21">
        <f>VLOOKUP($A:$A,'[3]данные ру Грузы'!$A:$CR,96,0)</f>
        <v>371973</v>
      </c>
      <c r="CA292" s="22" t="str">
        <f>VLOOKUP(A:A,[2]Данные_УА!$A:$BO,60,0)</f>
        <v>да</v>
      </c>
      <c r="CB292" s="23" t="str">
        <f>VLOOKUP(A:A,[2]Данные_УА!$A:$BO,61,0)</f>
        <v>да</v>
      </c>
      <c r="CC292" s="23" t="str">
        <f>VLOOKUP(A:A,[2]Данные_УА!$A:$BO,62,0)</f>
        <v>да</v>
      </c>
      <c r="CD292" s="23" t="str">
        <f>VLOOKUP(A:A,[2]Данные_УА!$A:$BO,63,0)</f>
        <v>да</v>
      </c>
      <c r="CE292" s="23" t="str">
        <f>VLOOKUP(A:A,[2]Данные_УА!$A:$BO,64,0)</f>
        <v>да</v>
      </c>
      <c r="CF292" s="23" t="str">
        <f>VLOOKUP(A:A,[2]Данные_УА!$A:$BO,65,0)</f>
        <v>нет</v>
      </c>
    </row>
    <row r="293" spans="1:84" s="12" customFormat="1" ht="11.25" x14ac:dyDescent="0.2">
      <c r="A293" s="12" t="s">
        <v>198</v>
      </c>
      <c r="B293" s="12" t="str">
        <f>VLOOKUP(A:A,[1]Перечень_ПП!$A:$X,3,0)</f>
        <v>Псковский</v>
      </c>
      <c r="C293" s="13" t="str">
        <f>VLOOKUP(A:A,[1]Перечень_ПП!$A:$X,4,0)</f>
        <v>ЖДПП</v>
      </c>
      <c r="D293" s="13" t="str">
        <f>VLOOKUP(A:A,[1]Перечень_ПП!$A:$X,5,0)</f>
        <v>ЖДПП</v>
      </c>
      <c r="E293" s="12" t="str">
        <f>VLOOKUP(A:A,[1]Перечень_ПП!$A:$X,6,0)</f>
        <v>Себеж</v>
      </c>
      <c r="F293" s="12" t="str">
        <f>VLOOKUP(A:A,[1]Перечень_ПП!$A:$X,23,0)</f>
        <v>установлен</v>
      </c>
      <c r="G293" s="13" t="str">
        <f>VLOOKUP(A:A,[1]Перечень_ПП!$A:$X,21,0)</f>
        <v>да</v>
      </c>
      <c r="H293" s="13" t="s">
        <v>524</v>
      </c>
      <c r="I293" s="14" t="str">
        <f>VLOOKUP(A:A,[1]Перечень_ПП!$A:$X,22,0)</f>
        <v>функционирует</v>
      </c>
      <c r="J293" s="15" t="str">
        <f>VLOOKUP(A:A,[2]Данные_УА!$A:$BF,24,0)</f>
        <v>круглосуточно</v>
      </c>
      <c r="K293" s="13" t="str">
        <f>VLOOKUP(A:A,[1]Перечень_ПП!$A:$X,7,0)</f>
        <v>железнодорожный</v>
      </c>
      <c r="L293" s="13" t="str">
        <f>VLOOKUP(A:A,[1]Перечень_ПП!$A:$X,8,0)</f>
        <v>не определен</v>
      </c>
      <c r="M293" s="13" t="str">
        <f>VLOOKUP(A:A,[1]Перечень_ПП!$A:$X,9,0)</f>
        <v>грузо-пассажирский</v>
      </c>
      <c r="N293" s="13" t="str">
        <f>VLOOKUP(A:A,[1]Перечень_ПП!$A:$X,10,0)</f>
        <v>временный</v>
      </c>
      <c r="O293" s="13" t="str">
        <f>VLOOKUP(A:A,[1]Перечень_ПП!$A:$X,11,0)</f>
        <v>многосторонний</v>
      </c>
      <c r="P293" s="13" t="str">
        <f>VLOOKUP(A:A,[1]Перечень_ПП!$A:$X,12,0)</f>
        <v>не определен</v>
      </c>
      <c r="Q293" s="13" t="str">
        <f>VLOOKUP(A:A,[1]Перечень_ПП!$A:$X,13,0)</f>
        <v>нет</v>
      </c>
      <c r="R293" s="13" t="str">
        <f>VLOOKUP(A:A,[1]Перечень_ПП!$A:$X,14,0)</f>
        <v>да</v>
      </c>
      <c r="S293" s="13" t="str">
        <f>VLOOKUP(A:A,[1]Перечень_ПП!$A:$X,15,0)</f>
        <v>да</v>
      </c>
      <c r="T293" s="13" t="str">
        <f>VLOOKUP(A:A,[1]Перечень_ПП!$A:$X,16,0)</f>
        <v>Латвийская Республика</v>
      </c>
      <c r="U293" s="12" t="str">
        <f>VLOOKUP(A:A,[1]Перечень_ПП!$A:$X,17,0)</f>
        <v>Зилупе</v>
      </c>
      <c r="V293" s="13" t="str">
        <f>VLOOKUP(A:A,[1]Перечень_ПП!$A:$X,18,0)</f>
        <v>СЗФО</v>
      </c>
      <c r="W293" s="12" t="str">
        <f>VLOOKUP(A:A,[1]Перечень_ПП!$A:$X,19,0)</f>
        <v>Псковская область</v>
      </c>
      <c r="X293" s="14" t="str">
        <f>VLOOKUP(A:A,[1]Перечень_ПП!$A:$X,20,0)</f>
        <v>Псковская область, г. Себеж, ул. Вокзальная, д. 1</v>
      </c>
      <c r="Y293" s="14">
        <f>VLOOKUP(A:A,[2]ДОРОГИ!$A:$BX,24,0)</f>
        <v>0</v>
      </c>
      <c r="Z293" s="14">
        <f>VLOOKUP(A:A,[2]ДОРОГИ!$A:$BX,25,0)</f>
        <v>0</v>
      </c>
      <c r="AA293" s="16" t="str">
        <f>VLOOKUP($A:$A,'[3]данные ру Грузы'!$A:$CC,10,0)</f>
        <v>Группа В</v>
      </c>
      <c r="AB293" s="16">
        <f>VLOOKUP($A:$A,'[3]данные ру Грузы'!$A:$CC,11,0)</f>
        <v>45</v>
      </c>
      <c r="AC293" s="16" t="str">
        <f>VLOOKUP($A:$A,'[3]данные ру Грузы'!$A:$CC,13,0)</f>
        <v>Сухопутный</v>
      </c>
      <c r="AD293" s="16" t="str">
        <f>VLOOKUP($A:$A,'[3]данные ру Грузы'!$A:$CC,12,0)</f>
        <v>Западный</v>
      </c>
      <c r="AE293" s="16">
        <f>VLOOKUP(A:A,[2]Данные_УА!$A:$BF,37,0)</f>
        <v>24</v>
      </c>
      <c r="AF293" s="16">
        <f>VLOOKUP(A:A,[2]Данные_УА!$A:$BF,41,0)</f>
        <v>4</v>
      </c>
      <c r="AG293" s="16">
        <f>VLOOKUP(A:A,[2]Данные_УА!$A:$BF,45,0)</f>
        <v>0</v>
      </c>
      <c r="AH293" s="16">
        <f>VLOOKUP(A:A,[2]Данные_УА!$A:$BF,49,0)</f>
        <v>38</v>
      </c>
      <c r="AI293" s="16">
        <f>VLOOKUP(A:A,[2]Данные_УА!$A:$BF,53,0)</f>
        <v>0</v>
      </c>
      <c r="AJ293" s="16">
        <f>VLOOKUP(A:A,[2]Данные_УА!$A:$BF,57,0)</f>
        <v>0</v>
      </c>
      <c r="AK293" s="17">
        <f>VLOOKUP(A:A,[2]Данные_УА!$A:$BF,38,0)</f>
        <v>12410</v>
      </c>
      <c r="AL293" s="17">
        <f>VLOOKUP(A:A,[2]Данные_УА!$A:$BF,42,0)</f>
        <v>1460</v>
      </c>
      <c r="AM293" s="17">
        <f>VLOOKUP(A:A,[2]Данные_УА!$A:$BF,46,0)</f>
        <v>0</v>
      </c>
      <c r="AN293" s="17">
        <f>VLOOKUP(A:A,[2]Данные_УА!$A:$BF,50,0)</f>
        <v>13870</v>
      </c>
      <c r="AO293" s="17">
        <f>VLOOKUP(A:A,[2]Данные_УА!$A:$BF,54,0)</f>
        <v>0</v>
      </c>
      <c r="AP293" s="18">
        <f>VLOOKUP(A:A,[2]Данные_УА!$A:$BF,58,0)</f>
        <v>0</v>
      </c>
      <c r="AQ293" s="19">
        <f>VLOOKUP($A:$A,'[3]данные ру ТС'!$A:$CZ,22,0)</f>
        <v>11526</v>
      </c>
      <c r="AR293" s="19">
        <f>VLOOKUP($A:$A,'[3]данные ру ТС'!$A:$CZ,27,0)</f>
        <v>0</v>
      </c>
      <c r="AS293" s="19">
        <f>VLOOKUP($A:$A,'[3]данные ру ТС'!$A:$CZ,32,0)</f>
        <v>0</v>
      </c>
      <c r="AT293" s="19">
        <f>VLOOKUP($A:$A,'[3]данные ру ТС'!$A:$CZ,33,0)</f>
        <v>11526</v>
      </c>
      <c r="AU293" s="19">
        <f>VLOOKUP($A:$A,'[3]данные ру ТС'!$A:$CZ,38,0)</f>
        <v>9012</v>
      </c>
      <c r="AV293" s="19">
        <f>VLOOKUP($A:$A,'[3]данные ру ТС'!$A:$CZ,43,0)</f>
        <v>744</v>
      </c>
      <c r="AW293" s="19">
        <f>VLOOKUP($A:$A,'[3]данные ру ТС'!$A:$CZ,48,0)</f>
        <v>0</v>
      </c>
      <c r="AX293" s="19">
        <f>VLOOKUP($A:$A,'[3]данные ру ТС'!$A:$CZ,49,0)</f>
        <v>9756</v>
      </c>
      <c r="AY293" s="19">
        <f>VLOOKUP($A:$A,'[3]данные ру ТС'!$A:$CZ,54,0)</f>
        <v>5566</v>
      </c>
      <c r="AZ293" s="19">
        <f>VLOOKUP($A:$A,'[3]данные ру ТС'!$A:$CZ,59,0)</f>
        <v>716</v>
      </c>
      <c r="BA293" s="19">
        <f>VLOOKUP($A:$A,'[3]данные ру ТС'!$A:$CZ,64,0)</f>
        <v>0</v>
      </c>
      <c r="BB293" s="19">
        <f>VLOOKUP($A:$A,'[3]данные ру ТС'!$A:$CZ,65,0)</f>
        <v>6282</v>
      </c>
      <c r="BC293" s="19">
        <f>VLOOKUP($A:$A,'[3]данные ру ТС'!$A:$CZ,78,0)</f>
        <v>4234</v>
      </c>
      <c r="BD293" s="19">
        <f>VLOOKUP($A:$A,'[3]данные ру ТС'!$A:$CZ,83,0)</f>
        <v>164</v>
      </c>
      <c r="BE293" s="19">
        <f>VLOOKUP($A:$A,'[3]данные ру ТС'!$A:$CZ,88,0)</f>
        <v>0</v>
      </c>
      <c r="BF293" s="19">
        <f>VLOOKUP($A:$A,'[3]данные ру ТС'!$A:$CZ,89,0)</f>
        <v>4398</v>
      </c>
      <c r="BG293" s="19">
        <f>VLOOKUP($A:$A,'[3]данные ру ТС'!$A:$FD,126,0)</f>
        <v>4310</v>
      </c>
      <c r="BH293" s="19">
        <f>VLOOKUP($A:$A,'[3]данные ру ТС'!$A:$FD,127,0)</f>
        <v>0</v>
      </c>
      <c r="BI293" s="19">
        <f>VLOOKUP($A:$A,'[3]данные ру ТС'!$A:$FD,128,0)</f>
        <v>0</v>
      </c>
      <c r="BJ293" s="19">
        <f>VLOOKUP($A:$A,'[3]данные ру ТС'!$A:$FD,129,0)</f>
        <v>4310</v>
      </c>
      <c r="BK293" s="19">
        <f>VLOOKUP($A:$A,'[3]данные ру ТС'!$A:$FD,142,0)</f>
        <v>3565</v>
      </c>
      <c r="BL293" s="19">
        <f>VLOOKUP($A:$A,'[3]данные ру ТС'!$A:$FD,155,0)</f>
        <v>0</v>
      </c>
      <c r="BM293" s="19">
        <f>VLOOKUP($A:$A,'[3]данные ру ТС'!$A:$FW,168,0)</f>
        <v>0</v>
      </c>
      <c r="BN293" s="19">
        <f>Таблица2[[#This Row],[ЛТС 2022 (факт)]]+Таблица2[[#This Row],[ПТС 2022 (факт)]]+Таблица2[[#This Row],[ГТС 2022 (факт)]]</f>
        <v>3565</v>
      </c>
      <c r="BO293" s="20">
        <f>VLOOKUP($A:$A,'[3]данные ру ФЛ'!$A:$DL,27,0)</f>
        <v>172886</v>
      </c>
      <c r="BP293" s="20">
        <f>VLOOKUP($A:$A,'[3]данные ру ФЛ'!$A:$DL,40,0)</f>
        <v>172455</v>
      </c>
      <c r="BQ293" s="20">
        <f>VLOOKUP($A:$A,'[3]данные ру ФЛ'!$A:$DL,53,0)</f>
        <v>160099</v>
      </c>
      <c r="BR293" s="20">
        <f>VLOOKUP($A:$A,'[3]данные ру ФЛ'!$A:$DL,74,0)</f>
        <v>36716</v>
      </c>
      <c r="BS293" s="20">
        <f>VLOOKUP($A:$A,'[3]данные ру ФЛ'!$A:$DL,95,0)</f>
        <v>8803</v>
      </c>
      <c r="BT293" s="20">
        <f>VLOOKUP($A:$A,'[3]данные ру ФЛ'!$A:$DL,116,0)</f>
        <v>8988</v>
      </c>
      <c r="BU293" s="21">
        <f>VLOOKUP($A:$A,'[3]данные ру Грузы'!$A:$CR,31,0)</f>
        <v>10155419</v>
      </c>
      <c r="BV293" s="21">
        <f>VLOOKUP($A:$A,'[3]данные ру Грузы'!$A:$CR,44,0)</f>
        <v>10625073</v>
      </c>
      <c r="BW293" s="21">
        <f>VLOOKUP($A:$A,'[3]данные ру Грузы'!$A:$CR,57,0)</f>
        <v>10686617</v>
      </c>
      <c r="BX293" s="21">
        <f>VLOOKUP($A:$A,'[3]данные ру Грузы'!$A:$CR,70,0)</f>
        <v>7321898</v>
      </c>
      <c r="BY293" s="21">
        <f>VLOOKUP($A:$A,'[3]данные ру Грузы'!$A:$CR,83,0)</f>
        <v>8048795</v>
      </c>
      <c r="BZ293" s="21">
        <f>VLOOKUP($A:$A,'[3]данные ру Грузы'!$A:$CR,96,0)</f>
        <v>8288586</v>
      </c>
      <c r="CA293" s="22" t="str">
        <f>VLOOKUP(A:A,[2]Данные_УА!$A:$BO,60,0)</f>
        <v>да</v>
      </c>
      <c r="CB293" s="23" t="str">
        <f>VLOOKUP(A:A,[2]Данные_УА!$A:$BO,61,0)</f>
        <v>да</v>
      </c>
      <c r="CC293" s="23" t="str">
        <f>VLOOKUP(A:A,[2]Данные_УА!$A:$BO,62,0)</f>
        <v>да</v>
      </c>
      <c r="CD293" s="23" t="str">
        <f>VLOOKUP(A:A,[2]Данные_УА!$A:$BO,63,0)</f>
        <v>да</v>
      </c>
      <c r="CE293" s="23" t="str">
        <f>VLOOKUP(A:A,[2]Данные_УА!$A:$BO,64,0)</f>
        <v>да</v>
      </c>
      <c r="CF293" s="23" t="str">
        <f>VLOOKUP(A:A,[2]Данные_УА!$A:$BO,65,0)</f>
        <v>нет</v>
      </c>
    </row>
    <row r="294" spans="1:84" s="12" customFormat="1" ht="11.25" x14ac:dyDescent="0.2">
      <c r="A294" s="12" t="s">
        <v>135</v>
      </c>
      <c r="B294" s="12" t="str">
        <f>VLOOKUP(A:A,[1]Перечень_ПП!$A:$X,3,0)</f>
        <v>Крымский</v>
      </c>
      <c r="C294" s="13" t="str">
        <f>VLOOKUP(A:A,[1]Перечень_ПП!$A:$X,4,0)</f>
        <v>МПП</v>
      </c>
      <c r="D294" s="13" t="str">
        <f>VLOOKUP(A:A,[1]Перечень_ПП!$A:$X,5,0)</f>
        <v>МПП</v>
      </c>
      <c r="E294" s="12" t="str">
        <f>VLOOKUP(A:A,[1]Перечень_ПП!$A:$X,6,0)</f>
        <v>Севастополь</v>
      </c>
      <c r="F294" s="12" t="str">
        <f>VLOOKUP(A:A,[1]Перечень_ПП!$A:$X,23,0)</f>
        <v>установлен</v>
      </c>
      <c r="G294" s="13" t="str">
        <f>VLOOKUP(A:A,[1]Перечень_ПП!$A:$X,21,0)</f>
        <v>да</v>
      </c>
      <c r="H294" s="13" t="s">
        <v>524</v>
      </c>
      <c r="I294" s="14" t="str">
        <f>VLOOKUP(A:A,[1]Перечень_ПП!$A:$X,22,0)</f>
        <v>функционирует</v>
      </c>
      <c r="J294" s="15" t="str">
        <f>VLOOKUP(A:A,[2]Данные_УА!$A:$BF,24,0)</f>
        <v>круглосуточно</v>
      </c>
      <c r="K294" s="13" t="str">
        <f>VLOOKUP(A:A,[1]Перечень_ПП!$A:$X,7,0)</f>
        <v>морской</v>
      </c>
      <c r="L294" s="13" t="str">
        <f>VLOOKUP(A:A,[1]Перечень_ПП!$A:$X,8,0)</f>
        <v>не определен</v>
      </c>
      <c r="M294" s="13" t="str">
        <f>VLOOKUP(A:A,[1]Перечень_ПП!$A:$X,9,0)</f>
        <v>грузо-пассажирский</v>
      </c>
      <c r="N294" s="13" t="str">
        <f>VLOOKUP(A:A,[1]Перечень_ПП!$A:$X,10,0)</f>
        <v>постоянный</v>
      </c>
      <c r="O294" s="13" t="str">
        <f>VLOOKUP(A:A,[1]Перечень_ПП!$A:$X,11,0)</f>
        <v>многосторонний</v>
      </c>
      <c r="P294" s="13" t="str">
        <f>VLOOKUP(A:A,[1]Перечень_ПП!$A:$X,12,0)</f>
        <v>не определен</v>
      </c>
      <c r="Q294" s="13" t="str">
        <f>VLOOKUP(A:A,[1]Перечень_ПП!$A:$X,13,0)</f>
        <v>да</v>
      </c>
      <c r="R294" s="13" t="str">
        <f>VLOOKUP(A:A,[1]Перечень_ПП!$A:$X,14,0)</f>
        <v>нет</v>
      </c>
      <c r="S294" s="13" t="str">
        <f>VLOOKUP(A:A,[1]Перечень_ПП!$A:$X,15,0)</f>
        <v>да</v>
      </c>
      <c r="T294" s="13" t="str">
        <f>VLOOKUP(A:A,[1]Перечень_ПП!$A:$X,16,0)</f>
        <v>не применимо</v>
      </c>
      <c r="U294" s="12" t="str">
        <f>VLOOKUP(A:A,[1]Перечень_ПП!$A:$X,17,0)</f>
        <v>не применимо</v>
      </c>
      <c r="V294" s="13" t="str">
        <f>VLOOKUP(A:A,[1]Перечень_ПП!$A:$X,18,0)</f>
        <v>ЮФО</v>
      </c>
      <c r="W294" s="12" t="str">
        <f>VLOOKUP(A:A,[1]Перечень_ПП!$A:$X,19,0)</f>
        <v>г. Севастополь</v>
      </c>
      <c r="X294" s="14" t="str">
        <f>VLOOKUP(A:A,[1]Перечень_ПП!$A:$X,20,0)</f>
        <v>Морской порт Севастополь. 1. Участок СФ ЧАО «Стивидорная компания» «Авлита» (грузовой терминал — причалы N2N2 19-22) Местоположение: 299016, г. Севастополь, ул. Приморская, 2г. 2. Участок ООО «Вторстальмет» (грузовая площадка — причал N2 52). Местоположение: 299003, г. Севастополь,Симферопольское шоссе, 4. 3. Участок ГУП ГС «Севастопольский морской завод им. С. Орджоникидзе» (АО «Центр судоремонта «Звездочка») (судоремонтное предприятие — причалы №№ 89, 90а, 906, 91, 92). Местоположение: 299001, г. Севастополь, ул. Героев Севастополя, 13. 4. Участок 000 «СРЗ «Персей» (судоремонтное предприятие — причалы №№ 93-94, плавдоки Пд 51, «Равелин») . Местоположение: 299001, г. Севастополь, Лазаревский спуск, 1. 5. Участок 000 «СРЗ «Южный Севастополь» (судоремонтное предприятие — причалы №№2 1-229). Местоположение: 299014, г. Севастополь, ул.Правдьт, 24. 6. Участок 000 «Металл Сервис Группа» (грузовой комплекс — причал № 231). Местоположение: 299014, г. Севастополь, ул. Правды 30. 7. Участок 000 «Порт Лебяжий ЛТд» (грузопассажирский терминал — причал № 237; судоремонтное предприятие — причалы N2N0 235-236). Местоположение: 299014, г. Севастополь, Западный берег Камышовой бухты, 7а. 8. Участки ГУП ГС "Севастопольский морской порт": 8.1. грузовой район - причал No 50, Местоположение: 299003, г. Севастополь, Симферопольское шоссе, 10; 8.2. морской вокзал - причал № 143, Местоположение: 299011, г. Севастополь, Нахимова 5; 8.3. грузовой район - причал N 56, Местоположение: 299003, г. Севастополь, ул. Ангарская, 4; 8.4. грузовой терминал «Камышовая бухта» - причал №№ 210-220, Местоположение: 299014, г. Севастополь, ул. Рыбаков, 5; 8.5.нефтеналивной причал № 238, Местоположение: 299014 г. Севастополь, Западный берег Камышовой бухты, 1. 9. Участок ГУП ГС "БСРЗ «Металлист»". Местоположение: 299042, г. Севастополь, Балаклавская бухта, ул. Калича 2</v>
      </c>
      <c r="Y294" s="14">
        <f>VLOOKUP(A:A,[2]ДОРОГИ!$A:$BX,24,0)</f>
        <v>0</v>
      </c>
      <c r="Z294" s="14">
        <f>VLOOKUP(A:A,[2]ДОРОГИ!$A:$BX,25,0)</f>
        <v>0</v>
      </c>
      <c r="AA294" s="16" t="str">
        <f>VLOOKUP($A:$A,'[3]данные ру Грузы'!$A:$CC,10,0)</f>
        <v>Группа В</v>
      </c>
      <c r="AB294" s="16">
        <f>VLOOKUP($A:$A,'[3]данные ру Грузы'!$A:$CC,11,0)</f>
        <v>96</v>
      </c>
      <c r="AC294" s="16" t="str">
        <f>VLOOKUP($A:$A,'[3]данные ру Грузы'!$A:$CC,13,0)</f>
        <v>Морской</v>
      </c>
      <c r="AD294" s="16" t="str">
        <f>VLOOKUP($A:$A,'[3]данные ру Грузы'!$A:$CC,12,0)</f>
        <v>АЧБ</v>
      </c>
      <c r="AE294" s="16">
        <f>VLOOKUP(A:A,[2]Данные_УА!$A:$BF,37,0)</f>
        <v>0</v>
      </c>
      <c r="AF294" s="16">
        <f>VLOOKUP(A:A,[2]Данные_УА!$A:$BF,41,0)</f>
        <v>0</v>
      </c>
      <c r="AG294" s="16">
        <f>VLOOKUP(A:A,[2]Данные_УА!$A:$BF,45,0)</f>
        <v>0</v>
      </c>
      <c r="AH294" s="16">
        <f>VLOOKUP(A:A,[2]Данные_УА!$A:$BF,49,0)</f>
        <v>0</v>
      </c>
      <c r="AI294" s="16">
        <f>VLOOKUP(A:A,[2]Данные_УА!$A:$BF,53,0)</f>
        <v>0</v>
      </c>
      <c r="AJ294" s="16">
        <f>VLOOKUP(A:A,[2]Данные_УА!$A:$BF,57,0)</f>
        <v>0</v>
      </c>
      <c r="AK294" s="17">
        <f>VLOOKUP(A:A,[2]Данные_УА!$A:$BF,38,0)</f>
        <v>0</v>
      </c>
      <c r="AL294" s="17">
        <f>VLOOKUP(A:A,[2]Данные_УА!$A:$BF,42,0)</f>
        <v>0</v>
      </c>
      <c r="AM294" s="17">
        <f>VLOOKUP(A:A,[2]Данные_УА!$A:$BF,46,0)</f>
        <v>0</v>
      </c>
      <c r="AN294" s="17">
        <f>VLOOKUP(A:A,[2]Данные_УА!$A:$BF,50,0)</f>
        <v>0</v>
      </c>
      <c r="AO294" s="17">
        <f>VLOOKUP(A:A,[2]Данные_УА!$A:$BF,54,0)</f>
        <v>0</v>
      </c>
      <c r="AP294" s="18">
        <f>VLOOKUP(A:A,[2]Данные_УА!$A:$BF,58,0)</f>
        <v>0</v>
      </c>
      <c r="AQ294" s="19">
        <f>VLOOKUP($A:$A,'[3]данные ру ТС'!$A:$CZ,22,0)</f>
        <v>336</v>
      </c>
      <c r="AR294" s="19">
        <f>VLOOKUP($A:$A,'[3]данные ру ТС'!$A:$CZ,27,0)</f>
        <v>155</v>
      </c>
      <c r="AS294" s="19">
        <f>VLOOKUP($A:$A,'[3]данные ру ТС'!$A:$CZ,32,0)</f>
        <v>0</v>
      </c>
      <c r="AT294" s="19">
        <f>VLOOKUP($A:$A,'[3]данные ру ТС'!$A:$CZ,33,0)</f>
        <v>491</v>
      </c>
      <c r="AU294" s="19">
        <f>VLOOKUP($A:$A,'[3]данные ру ТС'!$A:$CZ,38,0)</f>
        <v>151</v>
      </c>
      <c r="AV294" s="19">
        <f>VLOOKUP($A:$A,'[3]данные ру ТС'!$A:$CZ,43,0)</f>
        <v>162</v>
      </c>
      <c r="AW294" s="19">
        <f>VLOOKUP($A:$A,'[3]данные ру ТС'!$A:$CZ,48,0)</f>
        <v>0</v>
      </c>
      <c r="AX294" s="19">
        <f>VLOOKUP($A:$A,'[3]данные ру ТС'!$A:$CZ,49,0)</f>
        <v>313</v>
      </c>
      <c r="AY294" s="19">
        <f>VLOOKUP($A:$A,'[3]данные ру ТС'!$A:$CZ,54,0)</f>
        <v>121</v>
      </c>
      <c r="AZ294" s="19">
        <f>VLOOKUP($A:$A,'[3]данные ру ТС'!$A:$CZ,59,0)</f>
        <v>157</v>
      </c>
      <c r="BA294" s="19">
        <f>VLOOKUP($A:$A,'[3]данные ру ТС'!$A:$CZ,64,0)</f>
        <v>0</v>
      </c>
      <c r="BB294" s="19">
        <f>VLOOKUP($A:$A,'[3]данные ру ТС'!$A:$CZ,65,0)</f>
        <v>278</v>
      </c>
      <c r="BC294" s="19">
        <f>VLOOKUP($A:$A,'[3]данные ру ТС'!$A:$CZ,78,0)</f>
        <v>90</v>
      </c>
      <c r="BD294" s="19">
        <f>VLOOKUP($A:$A,'[3]данные ру ТС'!$A:$CZ,83,0)</f>
        <v>96</v>
      </c>
      <c r="BE294" s="19">
        <f>VLOOKUP($A:$A,'[3]данные ру ТС'!$A:$CZ,88,0)</f>
        <v>0</v>
      </c>
      <c r="BF294" s="19">
        <f>VLOOKUP($A:$A,'[3]данные ру ТС'!$A:$CZ,89,0)</f>
        <v>186</v>
      </c>
      <c r="BG294" s="19">
        <f>VLOOKUP($A:$A,'[3]данные ру ТС'!$A:$FD,126,0)</f>
        <v>69</v>
      </c>
      <c r="BH294" s="19">
        <f>VLOOKUP($A:$A,'[3]данные ру ТС'!$A:$FD,127,0)</f>
        <v>218</v>
      </c>
      <c r="BI294" s="19">
        <f>VLOOKUP($A:$A,'[3]данные ру ТС'!$A:$FD,128,0)</f>
        <v>0</v>
      </c>
      <c r="BJ294" s="19">
        <f>VLOOKUP($A:$A,'[3]данные ру ТС'!$A:$FD,129,0)</f>
        <v>287</v>
      </c>
      <c r="BK294" s="19">
        <f>VLOOKUP($A:$A,'[3]данные ру ТС'!$A:$FD,142,0)</f>
        <v>109</v>
      </c>
      <c r="BL294" s="19">
        <f>VLOOKUP($A:$A,'[3]данные ру ТС'!$A:$FD,155,0)</f>
        <v>73</v>
      </c>
      <c r="BM294" s="19">
        <f>VLOOKUP($A:$A,'[3]данные ру ТС'!$A:$FW,168,0)</f>
        <v>0</v>
      </c>
      <c r="BN294" s="19">
        <f>Таблица2[[#This Row],[ЛТС 2022 (факт)]]+Таблица2[[#This Row],[ПТС 2022 (факт)]]+Таблица2[[#This Row],[ГТС 2022 (факт)]]</f>
        <v>182</v>
      </c>
      <c r="BO294" s="20">
        <f>VLOOKUP($A:$A,'[3]данные ру ФЛ'!$A:$DL,27,0)</f>
        <v>5393</v>
      </c>
      <c r="BP294" s="20">
        <f>VLOOKUP($A:$A,'[3]данные ру ФЛ'!$A:$DL,40,0)</f>
        <v>3025</v>
      </c>
      <c r="BQ294" s="20">
        <f>VLOOKUP($A:$A,'[3]данные ру ФЛ'!$A:$DL,53,0)</f>
        <v>2889</v>
      </c>
      <c r="BR294" s="20">
        <f>VLOOKUP($A:$A,'[3]данные ру ФЛ'!$A:$DL,74,0)</f>
        <v>1797</v>
      </c>
      <c r="BS294" s="20">
        <f>VLOOKUP($A:$A,'[3]данные ру ФЛ'!$A:$DL,95,0)</f>
        <v>2481</v>
      </c>
      <c r="BT294" s="20">
        <f>VLOOKUP($A:$A,'[3]данные ру ФЛ'!$A:$DL,116,0)</f>
        <v>2000</v>
      </c>
      <c r="BU294" s="21">
        <f>VLOOKUP($A:$A,'[3]данные ру Грузы'!$A:$CR,31,0)</f>
        <v>600379.36340000015</v>
      </c>
      <c r="BV294" s="21">
        <f>VLOOKUP($A:$A,'[3]данные ру Грузы'!$A:$CR,44,0)</f>
        <v>416337.33600000001</v>
      </c>
      <c r="BW294" s="21">
        <f>VLOOKUP($A:$A,'[3]данные ру Грузы'!$A:$CR,57,0)</f>
        <v>1047352.86</v>
      </c>
      <c r="BX294" s="21">
        <f>VLOOKUP($A:$A,'[3]данные ру Грузы'!$A:$CR,70,0)</f>
        <v>203615.83999999997</v>
      </c>
      <c r="BY294" s="21">
        <f>VLOOKUP($A:$A,'[3]данные ру Грузы'!$A:$CR,83,0)</f>
        <v>170874.05300000001</v>
      </c>
      <c r="BZ294" s="21">
        <f>VLOOKUP($A:$A,'[3]данные ру Грузы'!$A:$CR,96,0)</f>
        <v>802776.01600000006</v>
      </c>
      <c r="CA294" s="22" t="str">
        <f>VLOOKUP(A:A,[2]Данные_УА!$A:$BO,60,0)</f>
        <v>да</v>
      </c>
      <c r="CB294" s="23" t="str">
        <f>VLOOKUP(A:A,[2]Данные_УА!$A:$BO,61,0)</f>
        <v>да</v>
      </c>
      <c r="CC294" s="23" t="str">
        <f>VLOOKUP(A:A,[2]Данные_УА!$A:$BO,62,0)</f>
        <v>да</v>
      </c>
      <c r="CD294" s="23" t="str">
        <f>VLOOKUP(A:A,[2]Данные_УА!$A:$BO,63,0)</f>
        <v>да</v>
      </c>
      <c r="CE294" s="23" t="str">
        <f>VLOOKUP(A:A,[2]Данные_УА!$A:$BO,64,0)</f>
        <v>да</v>
      </c>
      <c r="CF294" s="23" t="str">
        <f>VLOOKUP(A:A,[2]Данные_УА!$A:$BO,65,0)</f>
        <v>да</v>
      </c>
    </row>
    <row r="295" spans="1:84" s="12" customFormat="1" ht="11.25" x14ac:dyDescent="0.2">
      <c r="A295" s="12" t="s">
        <v>131</v>
      </c>
      <c r="B295" s="12" t="str">
        <f>VLOOKUP(A:A,[1]Перечень_ПП!$A:$X,3,0)</f>
        <v>Крымский</v>
      </c>
      <c r="C295" s="13" t="str">
        <f>VLOOKUP(A:A,[1]Перечень_ПП!$A:$X,4,0)</f>
        <v>ЖДПП</v>
      </c>
      <c r="D295" s="13" t="str">
        <f>VLOOKUP(A:A,[1]Перечень_ПП!$A:$X,5,0)</f>
        <v>ЖДПП</v>
      </c>
      <c r="E295" s="12" t="str">
        <f>VLOOKUP(A:A,[1]Перечень_ПП!$A:$X,6,0)</f>
        <v>Симферополь</v>
      </c>
      <c r="F295" s="12" t="str">
        <f>VLOOKUP(A:A,[1]Перечень_ПП!$A:$X,23,0)</f>
        <v>установлен</v>
      </c>
      <c r="G295" s="13" t="str">
        <f>VLOOKUP(A:A,[1]Перечень_ПП!$A:$X,21,0)</f>
        <v>нет</v>
      </c>
      <c r="H295" s="13" t="s">
        <v>524</v>
      </c>
      <c r="I295" s="14" t="str">
        <f>VLOOKUP(A:A,[1]Перечень_ПП!$A:$X,22,0)</f>
        <v>В связи с односторонним принятием Украинской стороной решения  о прекращении железнодорожного сообщения пропуск через госдарственную границу не осуществляется. Пункт пропуска не обустраивался</v>
      </c>
      <c r="J295" s="15" t="str">
        <f>VLOOKUP(A:A,[2]Данные_УА!$A:$BF,24,0)</f>
        <v>не определен</v>
      </c>
      <c r="K295" s="13" t="str">
        <f>VLOOKUP(A:A,[1]Перечень_ПП!$A:$X,7,0)</f>
        <v>железнодорожный</v>
      </c>
      <c r="L295" s="13" t="str">
        <f>VLOOKUP(A:A,[1]Перечень_ПП!$A:$X,8,0)</f>
        <v>не определен</v>
      </c>
      <c r="M295" s="13" t="str">
        <f>VLOOKUP(A:A,[1]Перечень_ПП!$A:$X,9,0)</f>
        <v>пассажирский</v>
      </c>
      <c r="N295" s="13" t="str">
        <f>VLOOKUP(A:A,[1]Перечень_ПП!$A:$X,10,0)</f>
        <v>постоянный</v>
      </c>
      <c r="O295" s="13" t="str">
        <f>VLOOKUP(A:A,[1]Перечень_ПП!$A:$X,11,0)</f>
        <v>многосторонний</v>
      </c>
      <c r="P295" s="13" t="str">
        <f>VLOOKUP(A:A,[1]Перечень_ПП!$A:$X,12,0)</f>
        <v>не определен</v>
      </c>
      <c r="Q295" s="13" t="str">
        <f>VLOOKUP(A:A,[1]Перечень_ПП!$A:$X,13,0)</f>
        <v>нет</v>
      </c>
      <c r="R295" s="13" t="str">
        <f>VLOOKUP(A:A,[1]Перечень_ПП!$A:$X,14,0)</f>
        <v>нет</v>
      </c>
      <c r="S295" s="13" t="str">
        <f>VLOOKUP(A:A,[1]Перечень_ПП!$A:$X,15,0)</f>
        <v>нет</v>
      </c>
      <c r="T295" s="13" t="str">
        <f>VLOOKUP(A:A,[1]Перечень_ПП!$A:$X,16,0)</f>
        <v>не применимо (Херсонская обл.)</v>
      </c>
      <c r="U295" s="12" t="str">
        <f>VLOOKUP(A:A,[1]Перечень_ПП!$A:$X,17,0)</f>
        <v>не определен</v>
      </c>
      <c r="V295" s="13" t="str">
        <f>VLOOKUP(A:A,[1]Перечень_ПП!$A:$X,18,0)</f>
        <v>ЮФО</v>
      </c>
      <c r="W295" s="12" t="str">
        <f>VLOOKUP(A:A,[1]Перечень_ПП!$A:$X,19,0)</f>
        <v>Республика Крым</v>
      </c>
      <c r="X295" s="14" t="str">
        <f>VLOOKUP(A:A,[1]Перечень_ПП!$A:$X,20,0)</f>
        <v>не определен</v>
      </c>
      <c r="Y295" s="14">
        <f>VLOOKUP(A:A,[2]ДОРОГИ!$A:$BX,24,0)</f>
        <v>0</v>
      </c>
      <c r="Z295" s="14">
        <f>VLOOKUP(A:A,[2]ДОРОГИ!$A:$BX,25,0)</f>
        <v>0</v>
      </c>
      <c r="AA295" s="16" t="str">
        <f>VLOOKUP($A:$A,'[3]данные ру Грузы'!$A:$CC,10,0)</f>
        <v>не определена</v>
      </c>
      <c r="AB295" s="16">
        <f>VLOOKUP($A:$A,'[3]данные ру Грузы'!$A:$CC,11,0)</f>
        <v>367</v>
      </c>
      <c r="AC295" s="16" t="str">
        <f>VLOOKUP($A:$A,'[3]данные ру Грузы'!$A:$CC,13,0)</f>
        <v>Не является признаком отнесения к МТК</v>
      </c>
      <c r="AD295" s="16" t="str">
        <f>VLOOKUP($A:$A,'[3]данные ру Грузы'!$A:$CC,12,0)</f>
        <v>Не является признаком отнесения к МТК</v>
      </c>
      <c r="AE295" s="16">
        <f>VLOOKUP(A:A,[2]Данные_УА!$A:$BF,37,0)</f>
        <v>0</v>
      </c>
      <c r="AF295" s="16">
        <f>VLOOKUP(A:A,[2]Данные_УА!$A:$BF,41,0)</f>
        <v>0</v>
      </c>
      <c r="AG295" s="16">
        <f>VLOOKUP(A:A,[2]Данные_УА!$A:$BF,45,0)</f>
        <v>0</v>
      </c>
      <c r="AH295" s="16">
        <f>VLOOKUP(A:A,[2]Данные_УА!$A:$BF,49,0)</f>
        <v>0</v>
      </c>
      <c r="AI295" s="16">
        <f>VLOOKUP(A:A,[2]Данные_УА!$A:$BF,53,0)</f>
        <v>0</v>
      </c>
      <c r="AJ295" s="16">
        <f>VLOOKUP(A:A,[2]Данные_УА!$A:$BF,57,0)</f>
        <v>0</v>
      </c>
      <c r="AK295" s="17">
        <f>VLOOKUP(A:A,[2]Данные_УА!$A:$BF,38,0)</f>
        <v>0</v>
      </c>
      <c r="AL295" s="17">
        <f>VLOOKUP(A:A,[2]Данные_УА!$A:$BF,42,0)</f>
        <v>0</v>
      </c>
      <c r="AM295" s="17">
        <f>VLOOKUP(A:A,[2]Данные_УА!$A:$BF,46,0)</f>
        <v>0</v>
      </c>
      <c r="AN295" s="17">
        <f>VLOOKUP(A:A,[2]Данные_УА!$A:$BF,50,0)</f>
        <v>0</v>
      </c>
      <c r="AO295" s="17">
        <f>VLOOKUP(A:A,[2]Данные_УА!$A:$BF,54,0)</f>
        <v>0</v>
      </c>
      <c r="AP295" s="18">
        <f>VLOOKUP(A:A,[2]Данные_УА!$A:$BF,58,0)</f>
        <v>0</v>
      </c>
      <c r="AQ295" s="19">
        <f>VLOOKUP($A:$A,'[3]данные ру ТС'!$A:$CZ,22,0)</f>
        <v>0</v>
      </c>
      <c r="AR295" s="19">
        <f>VLOOKUP($A:$A,'[3]данные ру ТС'!$A:$CZ,27,0)</f>
        <v>0</v>
      </c>
      <c r="AS295" s="19">
        <f>VLOOKUP($A:$A,'[3]данные ру ТС'!$A:$CZ,32,0)</f>
        <v>0</v>
      </c>
      <c r="AT295" s="19">
        <f>VLOOKUP($A:$A,'[3]данные ру ТС'!$A:$CZ,33,0)</f>
        <v>0</v>
      </c>
      <c r="AU295" s="19">
        <f>VLOOKUP($A:$A,'[3]данные ру ТС'!$A:$CZ,38,0)</f>
        <v>0</v>
      </c>
      <c r="AV295" s="19">
        <f>VLOOKUP($A:$A,'[3]данные ру ТС'!$A:$CZ,43,0)</f>
        <v>0</v>
      </c>
      <c r="AW295" s="19">
        <f>VLOOKUP($A:$A,'[3]данные ру ТС'!$A:$CZ,48,0)</f>
        <v>0</v>
      </c>
      <c r="AX295" s="19">
        <f>VLOOKUP($A:$A,'[3]данные ру ТС'!$A:$CZ,49,0)</f>
        <v>0</v>
      </c>
      <c r="AY295" s="19">
        <f>VLOOKUP($A:$A,'[3]данные ру ТС'!$A:$CZ,54,0)</f>
        <v>0</v>
      </c>
      <c r="AZ295" s="19">
        <f>VLOOKUP($A:$A,'[3]данные ру ТС'!$A:$CZ,59,0)</f>
        <v>0</v>
      </c>
      <c r="BA295" s="19">
        <f>VLOOKUP($A:$A,'[3]данные ру ТС'!$A:$CZ,64,0)</f>
        <v>0</v>
      </c>
      <c r="BB295" s="19">
        <f>VLOOKUP($A:$A,'[3]данные ру ТС'!$A:$CZ,65,0)</f>
        <v>0</v>
      </c>
      <c r="BC295" s="19">
        <f>VLOOKUP($A:$A,'[3]данные ру ТС'!$A:$CZ,78,0)</f>
        <v>0</v>
      </c>
      <c r="BD295" s="19">
        <f>VLOOKUP($A:$A,'[3]данные ру ТС'!$A:$CZ,83,0)</f>
        <v>0</v>
      </c>
      <c r="BE295" s="19">
        <f>VLOOKUP($A:$A,'[3]данные ру ТС'!$A:$CZ,88,0)</f>
        <v>0</v>
      </c>
      <c r="BF295" s="19">
        <f>VLOOKUP($A:$A,'[3]данные ру ТС'!$A:$CZ,89,0)</f>
        <v>0</v>
      </c>
      <c r="BG295" s="19">
        <f>VLOOKUP($A:$A,'[3]данные ру ТС'!$A:$FD,126,0)</f>
        <v>0</v>
      </c>
      <c r="BH295" s="19">
        <f>VLOOKUP($A:$A,'[3]данные ру ТС'!$A:$FD,127,0)</f>
        <v>0</v>
      </c>
      <c r="BI295" s="19">
        <f>VLOOKUP($A:$A,'[3]данные ру ТС'!$A:$FD,128,0)</f>
        <v>0</v>
      </c>
      <c r="BJ295" s="19">
        <f>VLOOKUP($A:$A,'[3]данные ру ТС'!$A:$FD,129,0)</f>
        <v>0</v>
      </c>
      <c r="BK295" s="19">
        <f>VLOOKUP($A:$A,'[3]данные ру ТС'!$A:$FD,142,0)</f>
        <v>0</v>
      </c>
      <c r="BL295" s="19">
        <f>VLOOKUP($A:$A,'[3]данные ру ТС'!$A:$FD,155,0)</f>
        <v>0</v>
      </c>
      <c r="BM295" s="19">
        <f>VLOOKUP($A:$A,'[3]данные ру ТС'!$A:$FW,168,0)</f>
        <v>0</v>
      </c>
      <c r="BN295" s="19">
        <f>Таблица2[[#This Row],[ЛТС 2022 (факт)]]+Таблица2[[#This Row],[ПТС 2022 (факт)]]+Таблица2[[#This Row],[ГТС 2022 (факт)]]</f>
        <v>0</v>
      </c>
      <c r="BO295" s="20">
        <f>VLOOKUP($A:$A,'[3]данные ру ФЛ'!$A:$DL,27,0)</f>
        <v>0</v>
      </c>
      <c r="BP295" s="20">
        <f>VLOOKUP($A:$A,'[3]данные ру ФЛ'!$A:$DL,40,0)</f>
        <v>0</v>
      </c>
      <c r="BQ295" s="20">
        <f>VLOOKUP($A:$A,'[3]данные ру ФЛ'!$A:$DL,53,0)</f>
        <v>0</v>
      </c>
      <c r="BR295" s="20">
        <f>VLOOKUP($A:$A,'[3]данные ру ФЛ'!$A:$DL,74,0)</f>
        <v>0</v>
      </c>
      <c r="BS295" s="20">
        <f>VLOOKUP($A:$A,'[3]данные ру ФЛ'!$A:$DL,95,0)</f>
        <v>0</v>
      </c>
      <c r="BT295" s="20">
        <f>VLOOKUP($A:$A,'[3]данные ру ФЛ'!$A:$DL,116,0)</f>
        <v>0</v>
      </c>
      <c r="BU295" s="21">
        <f>VLOOKUP($A:$A,'[3]данные ру Грузы'!$A:$CR,31,0)</f>
        <v>0</v>
      </c>
      <c r="BV295" s="21">
        <f>VLOOKUP($A:$A,'[3]данные ру Грузы'!$A:$CR,44,0)</f>
        <v>0</v>
      </c>
      <c r="BW295" s="21">
        <f>VLOOKUP($A:$A,'[3]данные ру Грузы'!$A:$CR,57,0)</f>
        <v>0</v>
      </c>
      <c r="BX295" s="21">
        <f>VLOOKUP($A:$A,'[3]данные ру Грузы'!$A:$CR,70,0)</f>
        <v>0</v>
      </c>
      <c r="BY295" s="21">
        <f>VLOOKUP($A:$A,'[3]данные ру Грузы'!$A:$CR,83,0)</f>
        <v>0</v>
      </c>
      <c r="BZ295" s="21">
        <f>VLOOKUP($A:$A,'[3]данные ру Грузы'!$A:$CR,96,0)</f>
        <v>0</v>
      </c>
      <c r="CA295" s="22" t="str">
        <f>VLOOKUP(A:A,[2]Данные_УА!$A:$BO,60,0)</f>
        <v>нет</v>
      </c>
      <c r="CB295" s="23" t="str">
        <f>VLOOKUP(A:A,[2]Данные_УА!$A:$BO,61,0)</f>
        <v>нет</v>
      </c>
      <c r="CC295" s="23" t="str">
        <f>VLOOKUP(A:A,[2]Данные_УА!$A:$BO,62,0)</f>
        <v>нет</v>
      </c>
      <c r="CD295" s="23" t="str">
        <f>VLOOKUP(A:A,[2]Данные_УА!$A:$BO,63,0)</f>
        <v>нет</v>
      </c>
      <c r="CE295" s="23" t="str">
        <f>VLOOKUP(A:A,[2]Данные_УА!$A:$BO,64,0)</f>
        <v>нет</v>
      </c>
      <c r="CF295" s="23" t="str">
        <f>VLOOKUP(A:A,[2]Данные_УА!$A:$BO,65,0)</f>
        <v>нет</v>
      </c>
    </row>
    <row r="296" spans="1:84" s="12" customFormat="1" ht="11.25" x14ac:dyDescent="0.2">
      <c r="A296" s="12" t="s">
        <v>132</v>
      </c>
      <c r="B296" s="12" t="str">
        <f>VLOOKUP(A:A,[1]Перечень_ПП!$A:$X,3,0)</f>
        <v>Крымский</v>
      </c>
      <c r="C296" s="13" t="str">
        <f>VLOOKUP(A:A,[1]Перечень_ПП!$A:$X,4,0)</f>
        <v>ВПП</v>
      </c>
      <c r="D296" s="13" t="str">
        <f>VLOOKUP(A:A,[1]Перечень_ПП!$A:$X,5,0)</f>
        <v>ВПП</v>
      </c>
      <c r="E296" s="12" t="str">
        <f>VLOOKUP(A:A,[1]Перечень_ПП!$A:$X,6,0)</f>
        <v>Симферополь</v>
      </c>
      <c r="F296" s="12" t="str">
        <f>VLOOKUP(A:A,[1]Перечень_ПП!$A:$X,23,0)</f>
        <v>установлен</v>
      </c>
      <c r="G296" s="13" t="str">
        <f>VLOOKUP(A:A,[1]Перечень_ПП!$A:$X,21,0)</f>
        <v>да</v>
      </c>
      <c r="H296" s="13" t="s">
        <v>523</v>
      </c>
      <c r="I296" s="14" t="str">
        <f>VLOOKUP(A:A,[1]Перечень_ПП!$A:$X,22,0)</f>
        <v>функционирует</v>
      </c>
      <c r="J296" s="15" t="str">
        <f>VLOOKUP(A:A,[2]Данные_УА!$A:$BF,24,0)</f>
        <v>круглосуточно</v>
      </c>
      <c r="K296" s="13" t="str">
        <f>VLOOKUP(A:A,[1]Перечень_ПП!$A:$X,7,0)</f>
        <v>воздушный</v>
      </c>
      <c r="L296" s="13" t="str">
        <f>VLOOKUP(A:A,[1]Перечень_ПП!$A:$X,8,0)</f>
        <v>не определен</v>
      </c>
      <c r="M296" s="13" t="str">
        <f>VLOOKUP(A:A,[1]Перечень_ПП!$A:$X,9,0)</f>
        <v>грузо-пассажирский</v>
      </c>
      <c r="N296" s="13" t="str">
        <f>VLOOKUP(A:A,[1]Перечень_ПП!$A:$X,10,0)</f>
        <v>постоянный</v>
      </c>
      <c r="O296" s="13" t="str">
        <f>VLOOKUP(A:A,[1]Перечень_ПП!$A:$X,11,0)</f>
        <v>многосторонний</v>
      </c>
      <c r="P296" s="13" t="str">
        <f>VLOOKUP(A:A,[1]Перечень_ПП!$A:$X,12,0)</f>
        <v>не определен</v>
      </c>
      <c r="Q296" s="13" t="str">
        <f>VLOOKUP(A:A,[1]Перечень_ПП!$A:$X,13,0)</f>
        <v>нет</v>
      </c>
      <c r="R296" s="13" t="str">
        <f>VLOOKUP(A:A,[1]Перечень_ПП!$A:$X,14,0)</f>
        <v>нет</v>
      </c>
      <c r="S296" s="13" t="str">
        <f>VLOOKUP(A:A,[1]Перечень_ПП!$A:$X,15,0)</f>
        <v>да</v>
      </c>
      <c r="T296" s="13" t="str">
        <f>VLOOKUP(A:A,[1]Перечень_ПП!$A:$X,16,0)</f>
        <v>не применимо</v>
      </c>
      <c r="U296" s="12" t="str">
        <f>VLOOKUP(A:A,[1]Перечень_ПП!$A:$X,17,0)</f>
        <v>не применимо</v>
      </c>
      <c r="V296" s="13" t="str">
        <f>VLOOKUP(A:A,[1]Перечень_ПП!$A:$X,18,0)</f>
        <v>ЮФО</v>
      </c>
      <c r="W296" s="12" t="str">
        <f>VLOOKUP(A:A,[1]Перечень_ПП!$A:$X,19,0)</f>
        <v>Республика Крым</v>
      </c>
      <c r="X296" s="14" t="str">
        <f>VLOOKUP(A:A,[1]Перечень_ПП!$A:$X,20,0)</f>
        <v>Республика Крым, г. Симферополь, пл. Аэропорта, 15</v>
      </c>
      <c r="Y296" s="14">
        <f>VLOOKUP(A:A,[2]ДОРОГИ!$A:$BX,24,0)</f>
        <v>0</v>
      </c>
      <c r="Z296" s="14">
        <f>VLOOKUP(A:A,[2]ДОРОГИ!$A:$BX,25,0)</f>
        <v>0</v>
      </c>
      <c r="AA296" s="16" t="str">
        <f>VLOOKUP($A:$A,'[3]данные ру Грузы'!$A:$CC,10,0)</f>
        <v>Группа А</v>
      </c>
      <c r="AB296" s="16">
        <f>VLOOKUP($A:$A,'[3]данные ру Грузы'!$A:$CC,11,0)</f>
        <v>279</v>
      </c>
      <c r="AC296" s="16" t="str">
        <f>VLOOKUP($A:$A,'[3]данные ру Грузы'!$A:$CC,13,0)</f>
        <v>Не является признаком отнесения к МТК</v>
      </c>
      <c r="AD296" s="16" t="str">
        <f>VLOOKUP($A:$A,'[3]данные ру Грузы'!$A:$CC,12,0)</f>
        <v>Не является признаком отнесения к МТК</v>
      </c>
      <c r="AE296" s="16">
        <f>VLOOKUP(A:A,[2]Данные_УА!$A:$BF,37,0)</f>
        <v>0</v>
      </c>
      <c r="AF296" s="16">
        <f>VLOOKUP(A:A,[2]Данные_УА!$A:$BF,41,0)</f>
        <v>0</v>
      </c>
      <c r="AG296" s="16">
        <f>VLOOKUP(A:A,[2]Данные_УА!$A:$BF,45,0)</f>
        <v>0</v>
      </c>
      <c r="AH296" s="16">
        <f>VLOOKUP(A:A,[2]Данные_УА!$A:$BF,49,0)</f>
        <v>0</v>
      </c>
      <c r="AI296" s="16">
        <f>VLOOKUP(A:A,[2]Данные_УА!$A:$BF,53,0)</f>
        <v>6000</v>
      </c>
      <c r="AJ296" s="16">
        <f>VLOOKUP(A:A,[2]Данные_УА!$A:$BF,57,0)</f>
        <v>0</v>
      </c>
      <c r="AK296" s="17">
        <f>VLOOKUP(A:A,[2]Данные_УА!$A:$BF,38,0)</f>
        <v>0</v>
      </c>
      <c r="AL296" s="17">
        <f>VLOOKUP(A:A,[2]Данные_УА!$A:$BF,42,0)</f>
        <v>0</v>
      </c>
      <c r="AM296" s="17">
        <f>VLOOKUP(A:A,[2]Данные_УА!$A:$BF,46,0)</f>
        <v>0</v>
      </c>
      <c r="AN296" s="17">
        <f>VLOOKUP(A:A,[2]Данные_УА!$A:$BF,50,0)</f>
        <v>0</v>
      </c>
      <c r="AO296" s="17">
        <f>VLOOKUP(A:A,[2]Данные_УА!$A:$BF,54,0)</f>
        <v>2190000</v>
      </c>
      <c r="AP296" s="18">
        <f>VLOOKUP(A:A,[2]Данные_УА!$A:$BF,58,0)</f>
        <v>0</v>
      </c>
      <c r="AQ296" s="19">
        <f>VLOOKUP($A:$A,'[3]данные ру ТС'!$A:$CZ,22,0)</f>
        <v>0</v>
      </c>
      <c r="AR296" s="19">
        <f>VLOOKUP($A:$A,'[3]данные ру ТС'!$A:$CZ,27,0)</f>
        <v>3</v>
      </c>
      <c r="AS296" s="19">
        <f>VLOOKUP($A:$A,'[3]данные ру ТС'!$A:$CZ,32,0)</f>
        <v>0</v>
      </c>
      <c r="AT296" s="19">
        <f>VLOOKUP($A:$A,'[3]данные ру ТС'!$A:$CZ,33,0)</f>
        <v>3</v>
      </c>
      <c r="AU296" s="19">
        <f>VLOOKUP($A:$A,'[3]данные ру ТС'!$A:$CZ,38,0)</f>
        <v>0</v>
      </c>
      <c r="AV296" s="19">
        <f>VLOOKUP($A:$A,'[3]данные ру ТС'!$A:$CZ,43,0)</f>
        <v>4</v>
      </c>
      <c r="AW296" s="19">
        <f>VLOOKUP($A:$A,'[3]данные ру ТС'!$A:$CZ,48,0)</f>
        <v>0</v>
      </c>
      <c r="AX296" s="19">
        <f>VLOOKUP($A:$A,'[3]данные ру ТС'!$A:$CZ,49,0)</f>
        <v>4</v>
      </c>
      <c r="AY296" s="19">
        <f>VLOOKUP($A:$A,'[3]данные ру ТС'!$A:$CZ,54,0)</f>
        <v>1</v>
      </c>
      <c r="AZ296" s="19">
        <f>VLOOKUP($A:$A,'[3]данные ру ТС'!$A:$CZ,59,0)</f>
        <v>0</v>
      </c>
      <c r="BA296" s="19">
        <f>VLOOKUP($A:$A,'[3]данные ру ТС'!$A:$CZ,64,0)</f>
        <v>0</v>
      </c>
      <c r="BB296" s="19">
        <f>VLOOKUP($A:$A,'[3]данные ру ТС'!$A:$CZ,65,0)</f>
        <v>1</v>
      </c>
      <c r="BC296" s="19">
        <f>VLOOKUP($A:$A,'[3]данные ру ТС'!$A:$CZ,78,0)</f>
        <v>0</v>
      </c>
      <c r="BD296" s="19">
        <f>VLOOKUP($A:$A,'[3]данные ру ТС'!$A:$CZ,83,0)</f>
        <v>2</v>
      </c>
      <c r="BE296" s="19">
        <f>VLOOKUP($A:$A,'[3]данные ру ТС'!$A:$CZ,88,0)</f>
        <v>0</v>
      </c>
      <c r="BF296" s="19">
        <f>VLOOKUP($A:$A,'[3]данные ру ТС'!$A:$CZ,89,0)</f>
        <v>2</v>
      </c>
      <c r="BG296" s="19">
        <f>VLOOKUP($A:$A,'[3]данные ру ТС'!$A:$FD,126,0)</f>
        <v>0</v>
      </c>
      <c r="BH296" s="19">
        <f>VLOOKUP($A:$A,'[3]данные ру ТС'!$A:$FD,127,0)</f>
        <v>0</v>
      </c>
      <c r="BI296" s="19">
        <f>VLOOKUP($A:$A,'[3]данные ру ТС'!$A:$FD,128,0)</f>
        <v>0</v>
      </c>
      <c r="BJ296" s="19">
        <f>VLOOKUP($A:$A,'[3]данные ру ТС'!$A:$FD,129,0)</f>
        <v>0</v>
      </c>
      <c r="BK296" s="19">
        <f>VLOOKUP($A:$A,'[3]данные ру ТС'!$A:$FD,142,0)</f>
        <v>0</v>
      </c>
      <c r="BL296" s="19">
        <f>VLOOKUP($A:$A,'[3]данные ру ТС'!$A:$FD,155,0)</f>
        <v>0</v>
      </c>
      <c r="BM296" s="19">
        <f>VLOOKUP($A:$A,'[3]данные ру ТС'!$A:$FW,168,0)</f>
        <v>0</v>
      </c>
      <c r="BN296" s="19">
        <f>Таблица2[[#This Row],[ЛТС 2022 (факт)]]+Таблица2[[#This Row],[ПТС 2022 (факт)]]+Таблица2[[#This Row],[ГТС 2022 (факт)]]</f>
        <v>0</v>
      </c>
      <c r="BO296" s="20">
        <f>VLOOKUP($A:$A,'[3]данные ру ФЛ'!$A:$DL,27,0)</f>
        <v>17</v>
      </c>
      <c r="BP296" s="20">
        <f>VLOOKUP($A:$A,'[3]данные ру ФЛ'!$A:$DL,40,0)</f>
        <v>91</v>
      </c>
      <c r="BQ296" s="20">
        <f>VLOOKUP($A:$A,'[3]данные ру ФЛ'!$A:$DL,53,0)</f>
        <v>45</v>
      </c>
      <c r="BR296" s="20">
        <f>VLOOKUP($A:$A,'[3]данные ру ФЛ'!$A:$DL,74,0)</f>
        <v>81</v>
      </c>
      <c r="BS296" s="20">
        <f>VLOOKUP($A:$A,'[3]данные ру ФЛ'!$A:$DL,95,0)</f>
        <v>0</v>
      </c>
      <c r="BT296" s="20">
        <f>VLOOKUP($A:$A,'[3]данные ру ФЛ'!$A:$DL,116,0)</f>
        <v>0</v>
      </c>
      <c r="BU296" s="21">
        <f>VLOOKUP($A:$A,'[3]данные ру Грузы'!$A:$CR,31,0)</f>
        <v>0</v>
      </c>
      <c r="BV296" s="21">
        <f>VLOOKUP($A:$A,'[3]данные ру Грузы'!$A:$CR,44,0)</f>
        <v>0</v>
      </c>
      <c r="BW296" s="21">
        <f>VLOOKUP($A:$A,'[3]данные ру Грузы'!$A:$CR,57,0)</f>
        <v>82</v>
      </c>
      <c r="BX296" s="21">
        <f>VLOOKUP($A:$A,'[3]данные ру Грузы'!$A:$CR,70,0)</f>
        <v>0</v>
      </c>
      <c r="BY296" s="21">
        <f>VLOOKUP($A:$A,'[3]данные ру Грузы'!$A:$CR,83,0)</f>
        <v>0</v>
      </c>
      <c r="BZ296" s="21">
        <f>VLOOKUP($A:$A,'[3]данные ру Грузы'!$A:$CR,96,0)</f>
        <v>0</v>
      </c>
      <c r="CA296" s="22" t="str">
        <f>VLOOKUP(A:A,[2]Данные_УА!$A:$BO,60,0)</f>
        <v>да</v>
      </c>
      <c r="CB296" s="23" t="str">
        <f>VLOOKUP(A:A,[2]Данные_УА!$A:$BO,61,0)</f>
        <v>да</v>
      </c>
      <c r="CC296" s="23" t="str">
        <f>VLOOKUP(A:A,[2]Данные_УА!$A:$BO,62,0)</f>
        <v>да</v>
      </c>
      <c r="CD296" s="23" t="str">
        <f>VLOOKUP(A:A,[2]Данные_УА!$A:$BO,63,0)</f>
        <v>да</v>
      </c>
      <c r="CE296" s="23" t="str">
        <f>VLOOKUP(A:A,[2]Данные_УА!$A:$BO,64,0)</f>
        <v>да</v>
      </c>
      <c r="CF296" s="23" t="str">
        <f>VLOOKUP(A:A,[2]Данные_УА!$A:$BO,65,0)</f>
        <v>нет</v>
      </c>
    </row>
    <row r="297" spans="1:84" s="12" customFormat="1" ht="11.25" x14ac:dyDescent="0.2">
      <c r="A297" s="12" t="s">
        <v>199</v>
      </c>
      <c r="B297" s="12" t="str">
        <f>VLOOKUP(A:A,[1]Перечень_ПП!$A:$X,3,0)</f>
        <v>Псковский</v>
      </c>
      <c r="C297" s="13" t="str">
        <f>VLOOKUP(A:A,[1]Перечень_ПП!$A:$X,4,0)</f>
        <v>ЖДПП</v>
      </c>
      <c r="D297" s="13" t="str">
        <f>VLOOKUP(A:A,[1]Перечень_ПП!$A:$X,5,0)</f>
        <v>ЖДПП</v>
      </c>
      <c r="E297" s="12" t="str">
        <f>VLOOKUP(A:A,[1]Перечень_ПП!$A:$X,6,0)</f>
        <v>Скангали</v>
      </c>
      <c r="F297" s="12" t="str">
        <f>VLOOKUP(A:A,[1]Перечень_ПП!$A:$X,23,0)</f>
        <v>установлен</v>
      </c>
      <c r="G297" s="13" t="str">
        <f>VLOOKUP(A:A,[1]Перечень_ПП!$A:$X,21,0)</f>
        <v>нет</v>
      </c>
      <c r="H297" s="13" t="s">
        <v>524</v>
      </c>
      <c r="I297" s="14" t="str">
        <f>VLOOKUP(A:A,[1]Перечень_ПП!$A:$X,22,0)</f>
        <v>Пункт пропуска не обустроен. На период его обустройства установлен временный ЖДПП Пыталово. Решение о целесообразности функционирования не принято</v>
      </c>
      <c r="J297" s="15" t="str">
        <f>VLOOKUP(A:A,[2]Данные_УА!$A:$BF,24,0)</f>
        <v>не определен</v>
      </c>
      <c r="K297" s="13" t="str">
        <f>VLOOKUP(A:A,[1]Перечень_ПП!$A:$X,7,0)</f>
        <v>железнодорожный</v>
      </c>
      <c r="L297" s="13" t="str">
        <f>VLOOKUP(A:A,[1]Перечень_ПП!$A:$X,8,0)</f>
        <v>не определен</v>
      </c>
      <c r="M297" s="13" t="str">
        <f>VLOOKUP(A:A,[1]Перечень_ПП!$A:$X,9,0)</f>
        <v>грузо-пассажирский</v>
      </c>
      <c r="N297" s="13" t="str">
        <f>VLOOKUP(A:A,[1]Перечень_ПП!$A:$X,10,0)</f>
        <v>постоянный</v>
      </c>
      <c r="O297" s="13" t="str">
        <f>VLOOKUP(A:A,[1]Перечень_ПП!$A:$X,11,0)</f>
        <v>многосторонний</v>
      </c>
      <c r="P297" s="13" t="str">
        <f>VLOOKUP(A:A,[1]Перечень_ПП!$A:$X,12,0)</f>
        <v>не определен</v>
      </c>
      <c r="Q297" s="13" t="str">
        <f>VLOOKUP(A:A,[1]Перечень_ПП!$A:$X,13,0)</f>
        <v>да</v>
      </c>
      <c r="R297" s="13" t="str">
        <f>VLOOKUP(A:A,[1]Перечень_ПП!$A:$X,14,0)</f>
        <v>да</v>
      </c>
      <c r="S297" s="13" t="str">
        <f>VLOOKUP(A:A,[1]Перечень_ПП!$A:$X,15,0)</f>
        <v>да</v>
      </c>
      <c r="T297" s="13" t="str">
        <f>VLOOKUP(A:A,[1]Перечень_ПП!$A:$X,16,0)</f>
        <v>Латвийская Республика</v>
      </c>
      <c r="U297" s="12" t="str">
        <f>VLOOKUP(A:A,[1]Перечень_ПП!$A:$X,17,0)</f>
        <v>Карсава</v>
      </c>
      <c r="V297" s="13" t="str">
        <f>VLOOKUP(A:A,[1]Перечень_ПП!$A:$X,18,0)</f>
        <v>СЗФО</v>
      </c>
      <c r="W297" s="12" t="str">
        <f>VLOOKUP(A:A,[1]Перечень_ПП!$A:$X,19,0)</f>
        <v>Псковская область</v>
      </c>
      <c r="X297" s="14" t="str">
        <f>VLOOKUP(A:A,[1]Перечень_ПП!$A:$X,20,0)</f>
        <v>не определен</v>
      </c>
      <c r="Y297" s="14">
        <f>VLOOKUP(A:A,[2]ДОРОГИ!$A:$BX,24,0)</f>
        <v>0</v>
      </c>
      <c r="Z297" s="14">
        <f>VLOOKUP(A:A,[2]ДОРОГИ!$A:$BX,25,0)</f>
        <v>0</v>
      </c>
      <c r="AA297" s="16" t="str">
        <f>VLOOKUP($A:$A,'[3]данные ру Грузы'!$A:$CC,10,0)</f>
        <v>не определена</v>
      </c>
      <c r="AB297" s="16">
        <f>VLOOKUP($A:$A,'[3]данные ру Грузы'!$A:$CC,11,0)</f>
        <v>344</v>
      </c>
      <c r="AC297" s="16" t="str">
        <f>VLOOKUP($A:$A,'[3]данные ру Грузы'!$A:$CC,13,0)</f>
        <v>Сухопутный</v>
      </c>
      <c r="AD297" s="16" t="str">
        <f>VLOOKUP($A:$A,'[3]данные ру Грузы'!$A:$CC,12,0)</f>
        <v>Западный</v>
      </c>
      <c r="AE297" s="16">
        <f>VLOOKUP(A:A,[2]Данные_УА!$A:$BF,37,0)</f>
        <v>0</v>
      </c>
      <c r="AF297" s="16">
        <f>VLOOKUP(A:A,[2]Данные_УА!$A:$BF,41,0)</f>
        <v>0</v>
      </c>
      <c r="AG297" s="16">
        <f>VLOOKUP(A:A,[2]Данные_УА!$A:$BF,45,0)</f>
        <v>0</v>
      </c>
      <c r="AH297" s="16">
        <f>VLOOKUP(A:A,[2]Данные_УА!$A:$BF,49,0)</f>
        <v>0</v>
      </c>
      <c r="AI297" s="16">
        <f>VLOOKUP(A:A,[2]Данные_УА!$A:$BF,53,0)</f>
        <v>0</v>
      </c>
      <c r="AJ297" s="16">
        <f>VLOOKUP(A:A,[2]Данные_УА!$A:$BF,57,0)</f>
        <v>0</v>
      </c>
      <c r="AK297" s="17">
        <f>VLOOKUP(A:A,[2]Данные_УА!$A:$BF,38,0)</f>
        <v>0</v>
      </c>
      <c r="AL297" s="17">
        <f>VLOOKUP(A:A,[2]Данные_УА!$A:$BF,42,0)</f>
        <v>0</v>
      </c>
      <c r="AM297" s="17">
        <f>VLOOKUP(A:A,[2]Данные_УА!$A:$BF,46,0)</f>
        <v>0</v>
      </c>
      <c r="AN297" s="17">
        <f>VLOOKUP(A:A,[2]Данные_УА!$A:$BF,50,0)</f>
        <v>0</v>
      </c>
      <c r="AO297" s="17">
        <f>VLOOKUP(A:A,[2]Данные_УА!$A:$BF,54,0)</f>
        <v>0</v>
      </c>
      <c r="AP297" s="18">
        <f>VLOOKUP(A:A,[2]Данные_УА!$A:$BF,58,0)</f>
        <v>0</v>
      </c>
      <c r="AQ297" s="19">
        <f>VLOOKUP($A:$A,'[3]данные ру ТС'!$A:$CZ,22,0)</f>
        <v>0</v>
      </c>
      <c r="AR297" s="19">
        <f>VLOOKUP($A:$A,'[3]данные ру ТС'!$A:$CZ,27,0)</f>
        <v>0</v>
      </c>
      <c r="AS297" s="19">
        <f>VLOOKUP($A:$A,'[3]данные ру ТС'!$A:$CZ,32,0)</f>
        <v>0</v>
      </c>
      <c r="AT297" s="19">
        <f>VLOOKUP($A:$A,'[3]данные ру ТС'!$A:$CZ,33,0)</f>
        <v>0</v>
      </c>
      <c r="AU297" s="19">
        <f>VLOOKUP($A:$A,'[3]данные ру ТС'!$A:$CZ,38,0)</f>
        <v>0</v>
      </c>
      <c r="AV297" s="19">
        <f>VLOOKUP($A:$A,'[3]данные ру ТС'!$A:$CZ,43,0)</f>
        <v>0</v>
      </c>
      <c r="AW297" s="19">
        <f>VLOOKUP($A:$A,'[3]данные ру ТС'!$A:$CZ,48,0)</f>
        <v>0</v>
      </c>
      <c r="AX297" s="19">
        <f>VLOOKUP($A:$A,'[3]данные ру ТС'!$A:$CZ,49,0)</f>
        <v>0</v>
      </c>
      <c r="AY297" s="19">
        <f>VLOOKUP($A:$A,'[3]данные ру ТС'!$A:$CZ,54,0)</f>
        <v>0</v>
      </c>
      <c r="AZ297" s="19">
        <f>VLOOKUP($A:$A,'[3]данные ру ТС'!$A:$CZ,59,0)</f>
        <v>0</v>
      </c>
      <c r="BA297" s="19">
        <f>VLOOKUP($A:$A,'[3]данные ру ТС'!$A:$CZ,64,0)</f>
        <v>0</v>
      </c>
      <c r="BB297" s="19">
        <f>VLOOKUP($A:$A,'[3]данные ру ТС'!$A:$CZ,65,0)</f>
        <v>0</v>
      </c>
      <c r="BC297" s="19">
        <f>VLOOKUP($A:$A,'[3]данные ру ТС'!$A:$CZ,78,0)</f>
        <v>0</v>
      </c>
      <c r="BD297" s="19">
        <f>VLOOKUP($A:$A,'[3]данные ру ТС'!$A:$CZ,83,0)</f>
        <v>0</v>
      </c>
      <c r="BE297" s="19">
        <f>VLOOKUP($A:$A,'[3]данные ру ТС'!$A:$CZ,88,0)</f>
        <v>0</v>
      </c>
      <c r="BF297" s="19">
        <f>VLOOKUP($A:$A,'[3]данные ру ТС'!$A:$CZ,89,0)</f>
        <v>0</v>
      </c>
      <c r="BG297" s="19">
        <f>VLOOKUP($A:$A,'[3]данные ру ТС'!$A:$FD,126,0)</f>
        <v>0</v>
      </c>
      <c r="BH297" s="19">
        <f>VLOOKUP($A:$A,'[3]данные ру ТС'!$A:$FD,127,0)</f>
        <v>0</v>
      </c>
      <c r="BI297" s="19">
        <f>VLOOKUP($A:$A,'[3]данные ру ТС'!$A:$FD,128,0)</f>
        <v>0</v>
      </c>
      <c r="BJ297" s="19">
        <f>VLOOKUP($A:$A,'[3]данные ру ТС'!$A:$FD,129,0)</f>
        <v>0</v>
      </c>
      <c r="BK297" s="19">
        <f>VLOOKUP($A:$A,'[3]данные ру ТС'!$A:$FD,142,0)</f>
        <v>0</v>
      </c>
      <c r="BL297" s="19">
        <f>VLOOKUP($A:$A,'[3]данные ру ТС'!$A:$FD,155,0)</f>
        <v>0</v>
      </c>
      <c r="BM297" s="19">
        <f>VLOOKUP($A:$A,'[3]данные ру ТС'!$A:$FW,168,0)</f>
        <v>0</v>
      </c>
      <c r="BN297" s="19">
        <f>Таблица2[[#This Row],[ЛТС 2022 (факт)]]+Таблица2[[#This Row],[ПТС 2022 (факт)]]+Таблица2[[#This Row],[ГТС 2022 (факт)]]</f>
        <v>0</v>
      </c>
      <c r="BO297" s="20">
        <f>VLOOKUP($A:$A,'[3]данные ру ФЛ'!$A:$DL,27,0)</f>
        <v>0</v>
      </c>
      <c r="BP297" s="20">
        <f>VLOOKUP($A:$A,'[3]данные ру ФЛ'!$A:$DL,40,0)</f>
        <v>0</v>
      </c>
      <c r="BQ297" s="20">
        <f>VLOOKUP($A:$A,'[3]данные ру ФЛ'!$A:$DL,53,0)</f>
        <v>0</v>
      </c>
      <c r="BR297" s="20">
        <f>VLOOKUP($A:$A,'[3]данные ру ФЛ'!$A:$DL,74,0)</f>
        <v>0</v>
      </c>
      <c r="BS297" s="20">
        <f>VLOOKUP($A:$A,'[3]данные ру ФЛ'!$A:$DL,95,0)</f>
        <v>0</v>
      </c>
      <c r="BT297" s="20">
        <f>VLOOKUP($A:$A,'[3]данные ру ФЛ'!$A:$DL,116,0)</f>
        <v>0</v>
      </c>
      <c r="BU297" s="21">
        <f>VLOOKUP($A:$A,'[3]данные ру Грузы'!$A:$CR,31,0)</f>
        <v>0</v>
      </c>
      <c r="BV297" s="21">
        <f>VLOOKUP($A:$A,'[3]данные ру Грузы'!$A:$CR,44,0)</f>
        <v>0</v>
      </c>
      <c r="BW297" s="21">
        <f>VLOOKUP($A:$A,'[3]данные ру Грузы'!$A:$CR,57,0)</f>
        <v>0</v>
      </c>
      <c r="BX297" s="21">
        <f>VLOOKUP($A:$A,'[3]данные ру Грузы'!$A:$CR,70,0)</f>
        <v>0</v>
      </c>
      <c r="BY297" s="21">
        <f>VLOOKUP($A:$A,'[3]данные ру Грузы'!$A:$CR,83,0)</f>
        <v>0</v>
      </c>
      <c r="BZ297" s="21">
        <f>VLOOKUP($A:$A,'[3]данные ру Грузы'!$A:$CR,96,0)</f>
        <v>0</v>
      </c>
      <c r="CA297" s="22" t="str">
        <f>VLOOKUP(A:A,[2]Данные_УА!$A:$BO,60,0)</f>
        <v>нет</v>
      </c>
      <c r="CB297" s="23" t="str">
        <f>VLOOKUP(A:A,[2]Данные_УА!$A:$BO,61,0)</f>
        <v>нет</v>
      </c>
      <c r="CC297" s="23" t="str">
        <f>VLOOKUP(A:A,[2]Данные_УА!$A:$BO,62,0)</f>
        <v>нет</v>
      </c>
      <c r="CD297" s="23" t="str">
        <f>VLOOKUP(A:A,[2]Данные_УА!$A:$BO,63,0)</f>
        <v>нет</v>
      </c>
      <c r="CE297" s="23" t="str">
        <f>VLOOKUP(A:A,[2]Данные_УА!$A:$BO,64,0)</f>
        <v>нет</v>
      </c>
      <c r="CF297" s="23" t="str">
        <f>VLOOKUP(A:A,[2]Данные_УА!$A:$BO,65,0)</f>
        <v>нет</v>
      </c>
    </row>
    <row r="298" spans="1:84" s="12" customFormat="1" ht="11.25" x14ac:dyDescent="0.2">
      <c r="A298" s="12" t="s">
        <v>331</v>
      </c>
      <c r="B298" s="12" t="str">
        <f>VLOOKUP(A:A,[1]Перечень_ПП!$A:$X,3,0)</f>
        <v>Хабаровский</v>
      </c>
      <c r="C298" s="13" t="str">
        <f>VLOOKUP(A:A,[1]Перечень_ПП!$A:$X,4,0)</f>
        <v>СПП</v>
      </c>
      <c r="D298" s="13" t="str">
        <f>VLOOKUP(A:A,[1]Перечень_ПП!$A:$X,5,0)</f>
        <v>СПП</v>
      </c>
      <c r="E298" s="12" t="str">
        <f>VLOOKUP(A:A,[1]Перечень_ПП!$A:$X,6,0)</f>
        <v>Сковородино</v>
      </c>
      <c r="F298" s="12" t="str">
        <f>VLOOKUP(A:A,[1]Перечень_ПП!$A:$X,23,0)</f>
        <v>установлен</v>
      </c>
      <c r="G298" s="13" t="str">
        <f>VLOOKUP(A:A,[1]Перечень_ПП!$A:$X,21,0)</f>
        <v>да</v>
      </c>
      <c r="H298" s="13" t="s">
        <v>524</v>
      </c>
      <c r="I298" s="14" t="str">
        <f>VLOOKUP(A:A,[1]Перечень_ПП!$A:$X,22,0)</f>
        <v>функционирует</v>
      </c>
      <c r="J298" s="15" t="str">
        <f>VLOOKUP(A:A,[2]Данные_УА!$A:$BF,24,0)</f>
        <v>по предварительному уведомлению администрации пункта пропуска, ГКО не менее, чем за 10 суток, с 08.00 до 17.00 местного времени без технологического перерыва (если иное время работы не требуется исходя из предварительного уведомления)</v>
      </c>
      <c r="K298" s="13" t="str">
        <f>VLOOKUP(A:A,[1]Перечень_ПП!$A:$X,7,0)</f>
        <v>смешанный</v>
      </c>
      <c r="L298" s="13" t="str">
        <f>VLOOKUP(A:A,[1]Перечень_ПП!$A:$X,8,0)</f>
        <v>не определен</v>
      </c>
      <c r="M298" s="13" t="str">
        <f>VLOOKUP(A:A,[1]Перечень_ПП!$A:$X,9,0)</f>
        <v>грузо-пассажирский</v>
      </c>
      <c r="N298" s="13" t="str">
        <f>VLOOKUP(A:A,[1]Перечень_ПП!$A:$X,10,0)</f>
        <v>работающий на нерегулярной основе</v>
      </c>
      <c r="O298" s="13" t="str">
        <f>VLOOKUP(A:A,[1]Перечень_ПП!$A:$X,11,0)</f>
        <v>двусторонний</v>
      </c>
      <c r="P298" s="13" t="str">
        <f>VLOOKUP(A:A,[1]Перечень_ПП!$A:$X,12,0)</f>
        <v>не определен</v>
      </c>
      <c r="Q298" s="13" t="str">
        <f>VLOOKUP(A:A,[1]Перечень_ПП!$A:$X,13,0)</f>
        <v>нет</v>
      </c>
      <c r="R298" s="13" t="str">
        <f>VLOOKUP(A:A,[1]Перечень_ПП!$A:$X,14,0)</f>
        <v>нет</v>
      </c>
      <c r="S298" s="13" t="str">
        <f>VLOOKUP(A:A,[1]Перечень_ПП!$A:$X,15,0)</f>
        <v>нет</v>
      </c>
      <c r="T298" s="13" t="str">
        <f>VLOOKUP(A:A,[1]Перечень_ПП!$A:$X,16,0)</f>
        <v>Китайская Народная Республика</v>
      </c>
      <c r="U298" s="12" t="str">
        <f>VLOOKUP(A:A,[1]Перечень_ПП!$A:$X,17,0)</f>
        <v>Мохэ</v>
      </c>
      <c r="V298" s="13" t="str">
        <f>VLOOKUP(A:A,[1]Перечень_ПП!$A:$X,18,0)</f>
        <v>ДФО</v>
      </c>
      <c r="W298" s="12" t="str">
        <f>VLOOKUP(A:A,[1]Перечень_ПП!$A:$X,19,0)</f>
        <v>Амурская область</v>
      </c>
      <c r="X298" s="14" t="str">
        <f>VLOOKUP(A:A,[1]Перечень_ПП!$A:$X,20,0)</f>
        <v>Амурская область, с. Джалинда, 682 км реки Верхний Амур</v>
      </c>
      <c r="Y298" s="14" t="str">
        <f>VLOOKUP(A:A,[2]ДОРОГИ!$A:$BX,24,0)</f>
        <v>региональная</v>
      </c>
      <c r="Z298" s="14" t="str">
        <f>VLOOKUP(A:A,[2]ДОРОГИ!$A:$BX,25,0)</f>
        <v>10 ОП РЗ 10К-039 Джалинда - Воскресеновка</v>
      </c>
      <c r="AA298" s="16" t="str">
        <f>VLOOKUP($A:$A,'[3]данные ру Грузы'!$A:$CC,10,0)</f>
        <v>Группа В</v>
      </c>
      <c r="AB298" s="16">
        <f>VLOOKUP($A:$A,'[3]данные ру Грузы'!$A:$CC,11,0)</f>
        <v>123</v>
      </c>
      <c r="AC298" s="16" t="str">
        <f>VLOOKUP($A:$A,'[3]данные ру Грузы'!$A:$CC,13,0)</f>
        <v>РК (сухопутный)</v>
      </c>
      <c r="AD298" s="16" t="str">
        <f>VLOOKUP($A:$A,'[3]данные ру Грузы'!$A:$CC,12,0)</f>
        <v>Восток</v>
      </c>
      <c r="AE298" s="16">
        <f>VLOOKUP(A:A,[2]Данные_УА!$A:$BF,37,0)</f>
        <v>0</v>
      </c>
      <c r="AF298" s="16">
        <f>VLOOKUP(A:A,[2]Данные_УА!$A:$BF,41,0)</f>
        <v>0</v>
      </c>
      <c r="AG298" s="16">
        <f>VLOOKUP(A:A,[2]Данные_УА!$A:$BF,45,0)</f>
        <v>0</v>
      </c>
      <c r="AH298" s="16">
        <f>VLOOKUP(A:A,[2]Данные_УА!$A:$BF,49,0)</f>
        <v>0</v>
      </c>
      <c r="AI298" s="16">
        <f>VLOOKUP(A:A,[2]Данные_УА!$A:$BF,53,0)</f>
        <v>480</v>
      </c>
      <c r="AJ298" s="16">
        <f>VLOOKUP(A:A,[2]Данные_УА!$A:$BF,57,0)</f>
        <v>60</v>
      </c>
      <c r="AK298" s="17">
        <f>VLOOKUP(A:A,[2]Данные_УА!$A:$BF,38,0)</f>
        <v>0</v>
      </c>
      <c r="AL298" s="17">
        <f>VLOOKUP(A:A,[2]Данные_УА!$A:$BF,42,0)</f>
        <v>0</v>
      </c>
      <c r="AM298" s="17">
        <f>VLOOKUP(A:A,[2]Данные_УА!$A:$BF,46,0)</f>
        <v>0</v>
      </c>
      <c r="AN298" s="17">
        <f>VLOOKUP(A:A,[2]Данные_УА!$A:$BF,50,0)</f>
        <v>0</v>
      </c>
      <c r="AO298" s="17">
        <f>VLOOKUP(A:A,[2]Данные_УА!$A:$BF,54,0)</f>
        <v>175200</v>
      </c>
      <c r="AP298" s="18">
        <f>VLOOKUP(A:A,[2]Данные_УА!$A:$BF,58,0)</f>
        <v>21900</v>
      </c>
      <c r="AQ298" s="19">
        <f>VLOOKUP($A:$A,'[3]данные ру ТС'!$A:$CZ,22,0)</f>
        <v>24</v>
      </c>
      <c r="AR298" s="19">
        <f>VLOOKUP($A:$A,'[3]данные ру ТС'!$A:$CZ,27,0)</f>
        <v>10</v>
      </c>
      <c r="AS298" s="19">
        <f>VLOOKUP($A:$A,'[3]данные ру ТС'!$A:$CZ,32,0)</f>
        <v>0</v>
      </c>
      <c r="AT298" s="19">
        <f>VLOOKUP($A:$A,'[3]данные ру ТС'!$A:$CZ,33,0)</f>
        <v>34</v>
      </c>
      <c r="AU298" s="19">
        <f>VLOOKUP($A:$A,'[3]данные ру ТС'!$A:$CZ,38,0)</f>
        <v>2</v>
      </c>
      <c r="AV298" s="19">
        <f>VLOOKUP($A:$A,'[3]данные ру ТС'!$A:$CZ,43,0)</f>
        <v>8</v>
      </c>
      <c r="AW298" s="19">
        <f>VLOOKUP($A:$A,'[3]данные ру ТС'!$A:$CZ,48,0)</f>
        <v>0</v>
      </c>
      <c r="AX298" s="19">
        <f>VLOOKUP($A:$A,'[3]данные ру ТС'!$A:$CZ,49,0)</f>
        <v>10</v>
      </c>
      <c r="AY298" s="19">
        <f>VLOOKUP($A:$A,'[3]данные ру ТС'!$A:$CZ,54,0)</f>
        <v>0</v>
      </c>
      <c r="AZ298" s="19">
        <f>VLOOKUP($A:$A,'[3]данные ру ТС'!$A:$CZ,59,0)</f>
        <v>6</v>
      </c>
      <c r="BA298" s="19">
        <f>VLOOKUP($A:$A,'[3]данные ру ТС'!$A:$CZ,64,0)</f>
        <v>0</v>
      </c>
      <c r="BB298" s="19">
        <f>VLOOKUP($A:$A,'[3]данные ру ТС'!$A:$CZ,65,0)</f>
        <v>6</v>
      </c>
      <c r="BC298" s="19">
        <f>VLOOKUP($A:$A,'[3]данные ру ТС'!$A:$CZ,78,0)</f>
        <v>0</v>
      </c>
      <c r="BD298" s="19">
        <f>VLOOKUP($A:$A,'[3]данные ру ТС'!$A:$CZ,83,0)</f>
        <v>0</v>
      </c>
      <c r="BE298" s="19">
        <f>VLOOKUP($A:$A,'[3]данные ру ТС'!$A:$CZ,88,0)</f>
        <v>0</v>
      </c>
      <c r="BF298" s="19">
        <f>VLOOKUP($A:$A,'[3]данные ру ТС'!$A:$CZ,89,0)</f>
        <v>0</v>
      </c>
      <c r="BG298" s="19">
        <f>VLOOKUP($A:$A,'[3]данные ру ТС'!$A:$FD,126,0)</f>
        <v>0</v>
      </c>
      <c r="BH298" s="19">
        <f>VLOOKUP($A:$A,'[3]данные ру ТС'!$A:$FD,127,0)</f>
        <v>0</v>
      </c>
      <c r="BI298" s="19">
        <f>VLOOKUP($A:$A,'[3]данные ру ТС'!$A:$FD,128,0)</f>
        <v>0</v>
      </c>
      <c r="BJ298" s="19">
        <f>VLOOKUP($A:$A,'[3]данные ру ТС'!$A:$FD,129,0)</f>
        <v>0</v>
      </c>
      <c r="BK298" s="19">
        <f>VLOOKUP($A:$A,'[3]данные ру ТС'!$A:$FD,142,0)</f>
        <v>0</v>
      </c>
      <c r="BL298" s="19">
        <f>VLOOKUP($A:$A,'[3]данные ру ТС'!$A:$FD,155,0)</f>
        <v>0</v>
      </c>
      <c r="BM298" s="19">
        <f>VLOOKUP($A:$A,'[3]данные ру ТС'!$A:$FW,168,0)</f>
        <v>0</v>
      </c>
      <c r="BN298" s="19">
        <f>Таблица2[[#This Row],[ЛТС 2022 (факт)]]+Таблица2[[#This Row],[ПТС 2022 (факт)]]+Таблица2[[#This Row],[ГТС 2022 (факт)]]</f>
        <v>0</v>
      </c>
      <c r="BO298" s="20">
        <f>VLOOKUP($A:$A,'[3]данные ру ФЛ'!$A:$DL,27,0)</f>
        <v>84</v>
      </c>
      <c r="BP298" s="20">
        <f>VLOOKUP($A:$A,'[3]данные ру ФЛ'!$A:$DL,40,0)</f>
        <v>37</v>
      </c>
      <c r="BQ298" s="20">
        <f>VLOOKUP($A:$A,'[3]данные ру ФЛ'!$A:$DL,53,0)</f>
        <v>27</v>
      </c>
      <c r="BR298" s="20">
        <f>VLOOKUP($A:$A,'[3]данные ру ФЛ'!$A:$DL,74,0)</f>
        <v>0</v>
      </c>
      <c r="BS298" s="20">
        <f>VLOOKUP($A:$A,'[3]данные ру ФЛ'!$A:$DL,95,0)</f>
        <v>0</v>
      </c>
      <c r="BT298" s="20">
        <f>VLOOKUP($A:$A,'[3]данные ру ФЛ'!$A:$DL,116,0)</f>
        <v>0</v>
      </c>
      <c r="BU298" s="21">
        <f>VLOOKUP($A:$A,'[3]данные ру Грузы'!$A:$CR,31,0)</f>
        <v>30</v>
      </c>
      <c r="BV298" s="21">
        <f>VLOOKUP($A:$A,'[3]данные ру Грузы'!$A:$CR,44,0)</f>
        <v>6</v>
      </c>
      <c r="BW298" s="21">
        <f>VLOOKUP($A:$A,'[3]данные ру Грузы'!$A:$CR,57,0)</f>
        <v>5</v>
      </c>
      <c r="BX298" s="21">
        <f>VLOOKUP($A:$A,'[3]данные ру Грузы'!$A:$CR,70,0)</f>
        <v>0</v>
      </c>
      <c r="BY298" s="21">
        <f>VLOOKUP($A:$A,'[3]данные ру Грузы'!$A:$CR,83,0)</f>
        <v>0</v>
      </c>
      <c r="BZ298" s="21">
        <f>VLOOKUP($A:$A,'[3]данные ру Грузы'!$A:$CR,96,0)</f>
        <v>0</v>
      </c>
      <c r="CA298" s="22" t="str">
        <f>VLOOKUP(A:A,[2]Данные_УА!$A:$BO,60,0)</f>
        <v>да</v>
      </c>
      <c r="CB298" s="23" t="str">
        <f>VLOOKUP(A:A,[2]Данные_УА!$A:$BO,61,0)</f>
        <v>да</v>
      </c>
      <c r="CC298" s="23" t="str">
        <f>VLOOKUP(A:A,[2]Данные_УА!$A:$BO,62,0)</f>
        <v>да</v>
      </c>
      <c r="CD298" s="23" t="str">
        <f>VLOOKUP(A:A,[2]Данные_УА!$A:$BO,63,0)</f>
        <v>нет</v>
      </c>
      <c r="CE298" s="23" t="str">
        <f>VLOOKUP(A:A,[2]Данные_УА!$A:$BO,64,0)</f>
        <v>нет</v>
      </c>
      <c r="CF298" s="23" t="str">
        <f>VLOOKUP(A:A,[2]Данные_УА!$A:$BO,65,0)</f>
        <v>да</v>
      </c>
    </row>
    <row r="299" spans="1:84" s="12" customFormat="1" ht="11.25" x14ac:dyDescent="0.2">
      <c r="A299" s="12" t="s">
        <v>114</v>
      </c>
      <c r="B299" s="12" t="str">
        <f>VLOOKUP(A:A,[1]Перечень_ПП!$A:$X,3,0)</f>
        <v>Калининградский</v>
      </c>
      <c r="C299" s="13" t="str">
        <f>VLOOKUP(A:A,[1]Перечень_ПП!$A:$X,4,0)</f>
        <v>АПП</v>
      </c>
      <c r="D299" s="13" t="str">
        <f>VLOOKUP(A:A,[1]Перечень_ПП!$A:$X,5,0)</f>
        <v>МАПП</v>
      </c>
      <c r="E299" s="12" t="str">
        <f>VLOOKUP(A:A,[1]Перечень_ПП!$A:$X,6,0)</f>
        <v>Советск</v>
      </c>
      <c r="F299" s="12" t="str">
        <f>VLOOKUP(A:A,[1]Перечень_ПП!$A:$X,23,0)</f>
        <v>установлен</v>
      </c>
      <c r="G299" s="13" t="str">
        <f>VLOOKUP(A:A,[1]Перечень_ПП!$A:$X,21,0)</f>
        <v>да</v>
      </c>
      <c r="H299" s="13" t="s">
        <v>524</v>
      </c>
      <c r="I299" s="14" t="str">
        <f>VLOOKUP(A:A,[1]Перечень_ПП!$A:$X,22,0)</f>
        <v>функционирует</v>
      </c>
      <c r="J299" s="15" t="str">
        <f>VLOOKUP(A:A,[2]Данные_УА!$A:$BF,24,0)</f>
        <v>круглосуточно</v>
      </c>
      <c r="K299" s="13" t="str">
        <f>VLOOKUP(A:A,[1]Перечень_ПП!$A:$X,7,0)</f>
        <v>автомобильный</v>
      </c>
      <c r="L299" s="13" t="str">
        <f>VLOOKUP(A:A,[1]Перечень_ПП!$A:$X,8,0)</f>
        <v>не определен</v>
      </c>
      <c r="M299" s="13" t="str">
        <f>VLOOKUP(A:A,[1]Перечень_ПП!$A:$X,9,0)</f>
        <v>грузо-пассажирский</v>
      </c>
      <c r="N299" s="13" t="str">
        <f>VLOOKUP(A:A,[1]Перечень_ПП!$A:$X,10,0)</f>
        <v>постоянный</v>
      </c>
      <c r="O299" s="13" t="str">
        <f>VLOOKUP(A:A,[1]Перечень_ПП!$A:$X,11,0)</f>
        <v>многосторонний</v>
      </c>
      <c r="P299" s="13" t="str">
        <f>VLOOKUP(A:A,[1]Перечень_ПП!$A:$X,12,0)</f>
        <v>не определен</v>
      </c>
      <c r="Q299" s="13" t="str">
        <f>VLOOKUP(A:A,[1]Перечень_ПП!$A:$X,13,0)</f>
        <v>нет</v>
      </c>
      <c r="R299" s="13" t="str">
        <f>VLOOKUP(A:A,[1]Перечень_ПП!$A:$X,14,0)</f>
        <v>нет</v>
      </c>
      <c r="S299" s="13" t="str">
        <f>VLOOKUP(A:A,[1]Перечень_ПП!$A:$X,15,0)</f>
        <v>нет</v>
      </c>
      <c r="T299" s="13" t="str">
        <f>VLOOKUP(A:A,[1]Перечень_ПП!$A:$X,16,0)</f>
        <v>Литовская Республика</v>
      </c>
      <c r="U299" s="12" t="str">
        <f>VLOOKUP(A:A,[1]Перечень_ПП!$A:$X,17,0)</f>
        <v>Панемуне</v>
      </c>
      <c r="V299" s="13" t="str">
        <f>VLOOKUP(A:A,[1]Перечень_ПП!$A:$X,18,0)</f>
        <v>СЗФО</v>
      </c>
      <c r="W299" s="12" t="str">
        <f>VLOOKUP(A:A,[1]Перечень_ПП!$A:$X,19,0)</f>
        <v>Калининградская область</v>
      </c>
      <c r="X299" s="14" t="str">
        <f>VLOOKUP(A:A,[1]Перечень_ПП!$A:$X,20,0)</f>
        <v>238759, Калининградская область, г.Советск, ул.Базарная, 5 автомобильная дорога А -216-Гвардейск-Неман до государственной границы с Литовской Республикой км 61, 4</v>
      </c>
      <c r="Y299" s="14" t="str">
        <f>VLOOKUP(A:A,[2]ДОРОГИ!$A:$BX,24,0)</f>
        <v>федеральная</v>
      </c>
      <c r="Z299" s="14" t="str">
        <f>VLOOKUP(A:A,[2]ДОРОГИ!$A:$BX,25,0)</f>
        <v>А-216</v>
      </c>
      <c r="AA299" s="16" t="str">
        <f>VLOOKUP($A:$A,'[3]данные ру Грузы'!$A:$CC,10,0)</f>
        <v>Группа А</v>
      </c>
      <c r="AB299" s="16">
        <f>VLOOKUP($A:$A,'[3]данные ру Грузы'!$A:$CC,11,0)</f>
        <v>133</v>
      </c>
      <c r="AC299" s="16" t="str">
        <f>VLOOKUP($A:$A,'[3]данные ру Грузы'!$A:$CC,13,0)</f>
        <v>Сухопутный</v>
      </c>
      <c r="AD299" s="16" t="str">
        <f>VLOOKUP($A:$A,'[3]данные ру Грузы'!$A:$CC,12,0)</f>
        <v>Западный</v>
      </c>
      <c r="AE299" s="16">
        <f>VLOOKUP(A:A,[2]Данные_УА!$A:$BF,37,0)</f>
        <v>0</v>
      </c>
      <c r="AF299" s="16">
        <f>VLOOKUP(A:A,[2]Данные_УА!$A:$BF,41,0)</f>
        <v>0</v>
      </c>
      <c r="AG299" s="16">
        <f>VLOOKUP(A:A,[2]Данные_УА!$A:$BF,45,0)</f>
        <v>0</v>
      </c>
      <c r="AH299" s="16">
        <f>VLOOKUP(A:A,[2]Данные_УА!$A:$BF,49,0)</f>
        <v>2000</v>
      </c>
      <c r="AI299" s="16">
        <f>VLOOKUP(A:A,[2]Данные_УА!$A:$BF,53,0)</f>
        <v>0</v>
      </c>
      <c r="AJ299" s="16">
        <f>VLOOKUP(A:A,[2]Данные_УА!$A:$BF,57,0)</f>
        <v>0</v>
      </c>
      <c r="AK299" s="17">
        <f>VLOOKUP(A:A,[2]Данные_УА!$A:$BF,38,0)</f>
        <v>0</v>
      </c>
      <c r="AL299" s="17">
        <f>VLOOKUP(A:A,[2]Данные_УА!$A:$BF,42,0)</f>
        <v>0</v>
      </c>
      <c r="AM299" s="17">
        <f>VLOOKUP(A:A,[2]Данные_УА!$A:$BF,46,0)</f>
        <v>0</v>
      </c>
      <c r="AN299" s="17">
        <f>VLOOKUP(A:A,[2]Данные_УА!$A:$BF,50,0)</f>
        <v>730000</v>
      </c>
      <c r="AO299" s="17">
        <f>VLOOKUP(A:A,[2]Данные_УА!$A:$BF,54,0)</f>
        <v>0</v>
      </c>
      <c r="AP299" s="18">
        <f>VLOOKUP(A:A,[2]Данные_УА!$A:$BF,58,0)</f>
        <v>0</v>
      </c>
      <c r="AQ299" s="19">
        <f>VLOOKUP($A:$A,'[3]данные ру ТС'!$A:$CZ,22,0)</f>
        <v>34278</v>
      </c>
      <c r="AR299" s="19">
        <f>VLOOKUP($A:$A,'[3]данные ру ТС'!$A:$CZ,27,0)</f>
        <v>2338</v>
      </c>
      <c r="AS299" s="19">
        <f>VLOOKUP($A:$A,'[3]данные ру ТС'!$A:$CZ,32,0)</f>
        <v>151204</v>
      </c>
      <c r="AT299" s="19">
        <f>VLOOKUP($A:$A,'[3]данные ру ТС'!$A:$CZ,33,0)</f>
        <v>187820</v>
      </c>
      <c r="AU299" s="19">
        <f>VLOOKUP($A:$A,'[3]данные ру ТС'!$A:$CZ,38,0)</f>
        <v>33318</v>
      </c>
      <c r="AV299" s="19">
        <f>VLOOKUP($A:$A,'[3]данные ру ТС'!$A:$CZ,43,0)</f>
        <v>2666</v>
      </c>
      <c r="AW299" s="19">
        <f>VLOOKUP($A:$A,'[3]данные ру ТС'!$A:$CZ,48,0)</f>
        <v>145809</v>
      </c>
      <c r="AX299" s="19">
        <f>VLOOKUP($A:$A,'[3]данные ру ТС'!$A:$CZ,49,0)</f>
        <v>181793</v>
      </c>
      <c r="AY299" s="19">
        <f>VLOOKUP($A:$A,'[3]данные ру ТС'!$A:$CZ,54,0)</f>
        <v>31287</v>
      </c>
      <c r="AZ299" s="19">
        <f>VLOOKUP($A:$A,'[3]данные ру ТС'!$A:$CZ,59,0)</f>
        <v>2863</v>
      </c>
      <c r="BA299" s="19">
        <f>VLOOKUP($A:$A,'[3]данные ру ТС'!$A:$CZ,64,0)</f>
        <v>145710</v>
      </c>
      <c r="BB299" s="19">
        <f>VLOOKUP($A:$A,'[3]данные ру ТС'!$A:$CZ,65,0)</f>
        <v>179860</v>
      </c>
      <c r="BC299" s="19">
        <f>VLOOKUP($A:$A,'[3]данные ру ТС'!$A:$CZ,78,0)</f>
        <v>39642</v>
      </c>
      <c r="BD299" s="19">
        <f>VLOOKUP($A:$A,'[3]данные ру ТС'!$A:$CZ,83,0)</f>
        <v>539</v>
      </c>
      <c r="BE299" s="19">
        <f>VLOOKUP($A:$A,'[3]данные ру ТС'!$A:$CZ,88,0)</f>
        <v>30082</v>
      </c>
      <c r="BF299" s="19">
        <f>VLOOKUP($A:$A,'[3]данные ру ТС'!$A:$CZ,89,0)</f>
        <v>70263</v>
      </c>
      <c r="BG299" s="19">
        <f>VLOOKUP($A:$A,'[3]данные ру ТС'!$A:$FD,126,0)</f>
        <v>51962</v>
      </c>
      <c r="BH299" s="19">
        <f>VLOOKUP($A:$A,'[3]данные ру ТС'!$A:$FD,127,0)</f>
        <v>93</v>
      </c>
      <c r="BI299" s="19">
        <f>VLOOKUP($A:$A,'[3]данные ру ТС'!$A:$FD,128,0)</f>
        <v>16106</v>
      </c>
      <c r="BJ299" s="19">
        <f>VLOOKUP($A:$A,'[3]данные ру ТС'!$A:$FD,129,0)</f>
        <v>68161</v>
      </c>
      <c r="BK299" s="19">
        <f>VLOOKUP($A:$A,'[3]данные ру ТС'!$A:$FD,142,0)</f>
        <v>12893</v>
      </c>
      <c r="BL299" s="19">
        <f>VLOOKUP($A:$A,'[3]данные ру ТС'!$A:$FD,155,0)</f>
        <v>57</v>
      </c>
      <c r="BM299" s="19">
        <f>VLOOKUP($A:$A,'[3]данные ру ТС'!$A:$FW,168,0)</f>
        <v>7956</v>
      </c>
      <c r="BN299" s="19">
        <f>Таблица2[[#This Row],[ЛТС 2022 (факт)]]+Таблица2[[#This Row],[ПТС 2022 (факт)]]+Таблица2[[#This Row],[ГТС 2022 (факт)]]</f>
        <v>20906</v>
      </c>
      <c r="BO299" s="20">
        <f>VLOOKUP($A:$A,'[3]данные ру ФЛ'!$A:$DL,27,0)</f>
        <v>518543</v>
      </c>
      <c r="BP299" s="20">
        <f>VLOOKUP($A:$A,'[3]данные ру ФЛ'!$A:$DL,40,0)</f>
        <v>487688</v>
      </c>
      <c r="BQ299" s="20">
        <f>VLOOKUP($A:$A,'[3]данные ру ФЛ'!$A:$DL,53,0)</f>
        <v>505417</v>
      </c>
      <c r="BR299" s="20">
        <f>VLOOKUP($A:$A,'[3]данные ру ФЛ'!$A:$DL,74,0)</f>
        <v>138559</v>
      </c>
      <c r="BS299" s="20">
        <f>VLOOKUP($A:$A,'[3]данные ру ФЛ'!$A:$DL,95,0)</f>
        <v>100612</v>
      </c>
      <c r="BT299" s="20">
        <f>VLOOKUP($A:$A,'[3]данные ру ФЛ'!$A:$DL,116,0)</f>
        <v>88889</v>
      </c>
      <c r="BU299" s="21">
        <f>VLOOKUP($A:$A,'[3]данные ру Грузы'!$A:$CR,31,0)</f>
        <v>269897.59999999998</v>
      </c>
      <c r="BV299" s="21">
        <f>VLOOKUP($A:$A,'[3]данные ру Грузы'!$A:$CR,44,0)</f>
        <v>275674.77</v>
      </c>
      <c r="BW299" s="21">
        <f>VLOOKUP($A:$A,'[3]данные ру Грузы'!$A:$CR,57,0)</f>
        <v>343913.75</v>
      </c>
      <c r="BX299" s="21">
        <f>VLOOKUP($A:$A,'[3]данные ру Грузы'!$A:$CR,70,0)</f>
        <v>290064.98</v>
      </c>
      <c r="BY299" s="21">
        <f>VLOOKUP($A:$A,'[3]данные ру Грузы'!$A:$CR,83,0)</f>
        <v>585095.72000000009</v>
      </c>
      <c r="BZ299" s="21">
        <f>VLOOKUP($A:$A,'[3]данные ру Грузы'!$A:$CR,96,0)</f>
        <v>81341.100000000006</v>
      </c>
      <c r="CA299" s="22" t="str">
        <f>VLOOKUP(A:A,[2]Данные_УА!$A:$BO,60,0)</f>
        <v>да</v>
      </c>
      <c r="CB299" s="23" t="str">
        <f>VLOOKUP(A:A,[2]Данные_УА!$A:$BO,61,0)</f>
        <v>да</v>
      </c>
      <c r="CC299" s="23" t="str">
        <f>VLOOKUP(A:A,[2]Данные_УА!$A:$BO,62,0)</f>
        <v>да</v>
      </c>
      <c r="CD299" s="23" t="str">
        <f>VLOOKUP(A:A,[2]Данные_УА!$A:$BO,63,0)</f>
        <v>да</v>
      </c>
      <c r="CE299" s="23" t="str">
        <f>VLOOKUP(A:A,[2]Данные_УА!$A:$BO,64,0)</f>
        <v>да</v>
      </c>
      <c r="CF299" s="23" t="str">
        <f>VLOOKUP(A:A,[2]Данные_УА!$A:$BO,65,0)</f>
        <v>да</v>
      </c>
    </row>
    <row r="300" spans="1:84" s="12" customFormat="1" ht="11.25" x14ac:dyDescent="0.2">
      <c r="A300" s="12" t="s">
        <v>120</v>
      </c>
      <c r="B300" s="12" t="str">
        <f>VLOOKUP(A:A,[1]Перечень_ПП!$A:$X,3,0)</f>
        <v>Калининградский</v>
      </c>
      <c r="C300" s="13" t="str">
        <f>VLOOKUP(A:A,[1]Перечень_ПП!$A:$X,4,0)</f>
        <v>ЖДПП</v>
      </c>
      <c r="D300" s="13" t="str">
        <f>VLOOKUP(A:A,[1]Перечень_ПП!$A:$X,5,0)</f>
        <v>ЖДПП</v>
      </c>
      <c r="E300" s="12" t="str">
        <f>VLOOKUP(A:A,[1]Перечень_ПП!$A:$X,6,0)</f>
        <v>Советск</v>
      </c>
      <c r="F300" s="12" t="str">
        <f>VLOOKUP(A:A,[1]Перечень_ПП!$A:$X,23,0)</f>
        <v>установлен</v>
      </c>
      <c r="G300" s="13" t="str">
        <f>VLOOKUP(A:A,[1]Перечень_ПП!$A:$X,21,0)</f>
        <v>да</v>
      </c>
      <c r="H300" s="13" t="s">
        <v>524</v>
      </c>
      <c r="I300" s="14" t="str">
        <f>VLOOKUP(A:A,[1]Перечень_ПП!$A:$X,22,0)</f>
        <v>функционирует</v>
      </c>
      <c r="J300" s="15" t="str">
        <f>VLOOKUP(A:A,[2]Данные_УА!$A:$BF,24,0)</f>
        <v>круглосуточно</v>
      </c>
      <c r="K300" s="13" t="str">
        <f>VLOOKUP(A:A,[1]Перечень_ПП!$A:$X,7,0)</f>
        <v>железнодорожный</v>
      </c>
      <c r="L300" s="13" t="str">
        <f>VLOOKUP(A:A,[1]Перечень_ПП!$A:$X,8,0)</f>
        <v>не определен</v>
      </c>
      <c r="M300" s="13" t="str">
        <f>VLOOKUP(A:A,[1]Перечень_ПП!$A:$X,9,0)</f>
        <v>грузо-пассажирский</v>
      </c>
      <c r="N300" s="13" t="str">
        <f>VLOOKUP(A:A,[1]Перечень_ПП!$A:$X,10,0)</f>
        <v>постоянный</v>
      </c>
      <c r="O300" s="13" t="str">
        <f>VLOOKUP(A:A,[1]Перечень_ПП!$A:$X,11,0)</f>
        <v>многосторонний</v>
      </c>
      <c r="P300" s="13" t="str">
        <f>VLOOKUP(A:A,[1]Перечень_ПП!$A:$X,12,0)</f>
        <v>не определен</v>
      </c>
      <c r="Q300" s="13" t="str">
        <f>VLOOKUP(A:A,[1]Перечень_ПП!$A:$X,13,0)</f>
        <v>нет</v>
      </c>
      <c r="R300" s="13" t="str">
        <f>VLOOKUP(A:A,[1]Перечень_ПП!$A:$X,14,0)</f>
        <v>нет</v>
      </c>
      <c r="S300" s="13" t="str">
        <f>VLOOKUP(A:A,[1]Перечень_ПП!$A:$X,15,0)</f>
        <v>да</v>
      </c>
      <c r="T300" s="13" t="str">
        <f>VLOOKUP(A:A,[1]Перечень_ПП!$A:$X,16,0)</f>
        <v>Литовская Республика</v>
      </c>
      <c r="U300" s="12" t="str">
        <f>VLOOKUP(A:A,[1]Перечень_ПП!$A:$X,17,0)</f>
        <v>Пагегяй</v>
      </c>
      <c r="V300" s="13" t="str">
        <f>VLOOKUP(A:A,[1]Перечень_ПП!$A:$X,18,0)</f>
        <v>СЗФО</v>
      </c>
      <c r="W300" s="12" t="str">
        <f>VLOOKUP(A:A,[1]Перечень_ПП!$A:$X,19,0)</f>
        <v>Калининградская область</v>
      </c>
      <c r="X300" s="14" t="str">
        <f>VLOOKUP(A:A,[1]Перечень_ПП!$A:$X,20,0)</f>
        <v>Калининградская область, г. Советск, ул.Первомайская 6Б</v>
      </c>
      <c r="Y300" s="14">
        <f>VLOOKUP(A:A,[2]ДОРОГИ!$A:$BX,24,0)</f>
        <v>0</v>
      </c>
      <c r="Z300" s="14">
        <f>VLOOKUP(A:A,[2]ДОРОГИ!$A:$BX,25,0)</f>
        <v>0</v>
      </c>
      <c r="AA300" s="16" t="str">
        <f>VLOOKUP($A:$A,'[3]данные ру Грузы'!$A:$CC,10,0)</f>
        <v>Группа В</v>
      </c>
      <c r="AB300" s="16">
        <f>VLOOKUP($A:$A,'[3]данные ру Грузы'!$A:$CC,11,0)</f>
        <v>150</v>
      </c>
      <c r="AC300" s="16" t="str">
        <f>VLOOKUP($A:$A,'[3]данные ру Грузы'!$A:$CC,13,0)</f>
        <v>Сухопутный</v>
      </c>
      <c r="AD300" s="16" t="str">
        <f>VLOOKUP($A:$A,'[3]данные ру Грузы'!$A:$CC,12,0)</f>
        <v>Западный</v>
      </c>
      <c r="AE300" s="16">
        <f>VLOOKUP(A:A,[2]Данные_УА!$A:$BF,37,0)</f>
        <v>0</v>
      </c>
      <c r="AF300" s="16">
        <f>VLOOKUP(A:A,[2]Данные_УА!$A:$BF,41,0)</f>
        <v>0</v>
      </c>
      <c r="AG300" s="16">
        <f>VLOOKUP(A:A,[2]Данные_УА!$A:$BF,45,0)</f>
        <v>0</v>
      </c>
      <c r="AH300" s="16">
        <f>VLOOKUP(A:A,[2]Данные_УА!$A:$BF,49,0)</f>
        <v>0</v>
      </c>
      <c r="AI300" s="16">
        <f>VLOOKUP(A:A,[2]Данные_УА!$A:$BF,53,0)</f>
        <v>0</v>
      </c>
      <c r="AJ300" s="16">
        <f>VLOOKUP(A:A,[2]Данные_УА!$A:$BF,57,0)</f>
        <v>0</v>
      </c>
      <c r="AK300" s="17">
        <f>VLOOKUP(A:A,[2]Данные_УА!$A:$BF,38,0)</f>
        <v>0</v>
      </c>
      <c r="AL300" s="17">
        <f>VLOOKUP(A:A,[2]Данные_УА!$A:$BF,42,0)</f>
        <v>0</v>
      </c>
      <c r="AM300" s="17">
        <f>VLOOKUP(A:A,[2]Данные_УА!$A:$BF,46,0)</f>
        <v>0</v>
      </c>
      <c r="AN300" s="17">
        <f>VLOOKUP(A:A,[2]Данные_УА!$A:$BF,50,0)</f>
        <v>0</v>
      </c>
      <c r="AO300" s="17">
        <f>VLOOKUP(A:A,[2]Данные_УА!$A:$BF,54,0)</f>
        <v>0</v>
      </c>
      <c r="AP300" s="18">
        <f>VLOOKUP(A:A,[2]Данные_УА!$A:$BF,58,0)</f>
        <v>0</v>
      </c>
      <c r="AQ300" s="19">
        <f>VLOOKUP($A:$A,'[3]данные ру ТС'!$A:$CZ,22,0)</f>
        <v>747</v>
      </c>
      <c r="AR300" s="19">
        <f>VLOOKUP($A:$A,'[3]данные ру ТС'!$A:$CZ,27,0)</f>
        <v>0</v>
      </c>
      <c r="AS300" s="19">
        <f>VLOOKUP($A:$A,'[3]данные ру ТС'!$A:$CZ,32,0)</f>
        <v>0</v>
      </c>
      <c r="AT300" s="19">
        <f>VLOOKUP($A:$A,'[3]данные ру ТС'!$A:$CZ,33,0)</f>
        <v>747</v>
      </c>
      <c r="AU300" s="19">
        <f>VLOOKUP($A:$A,'[3]данные ру ТС'!$A:$CZ,38,0)</f>
        <v>1008</v>
      </c>
      <c r="AV300" s="19">
        <f>VLOOKUP($A:$A,'[3]данные ру ТС'!$A:$CZ,43,0)</f>
        <v>0</v>
      </c>
      <c r="AW300" s="19">
        <f>VLOOKUP($A:$A,'[3]данные ру ТС'!$A:$CZ,48,0)</f>
        <v>0</v>
      </c>
      <c r="AX300" s="19">
        <f>VLOOKUP($A:$A,'[3]данные ру ТС'!$A:$CZ,49,0)</f>
        <v>1008</v>
      </c>
      <c r="AY300" s="19">
        <f>VLOOKUP($A:$A,'[3]данные ру ТС'!$A:$CZ,54,0)</f>
        <v>1156</v>
      </c>
      <c r="AZ300" s="19">
        <f>VLOOKUP($A:$A,'[3]данные ру ТС'!$A:$CZ,59,0)</f>
        <v>0</v>
      </c>
      <c r="BA300" s="19">
        <f>VLOOKUP($A:$A,'[3]данные ру ТС'!$A:$CZ,64,0)</f>
        <v>0</v>
      </c>
      <c r="BB300" s="19">
        <f>VLOOKUP($A:$A,'[3]данные ру ТС'!$A:$CZ,65,0)</f>
        <v>1156</v>
      </c>
      <c r="BC300" s="19">
        <f>VLOOKUP($A:$A,'[3]данные ру ТС'!$A:$CZ,78,0)</f>
        <v>1140</v>
      </c>
      <c r="BD300" s="19">
        <f>VLOOKUP($A:$A,'[3]данные ру ТС'!$A:$CZ,83,0)</f>
        <v>0</v>
      </c>
      <c r="BE300" s="19">
        <f>VLOOKUP($A:$A,'[3]данные ру ТС'!$A:$CZ,88,0)</f>
        <v>0</v>
      </c>
      <c r="BF300" s="19">
        <f>VLOOKUP($A:$A,'[3]данные ру ТС'!$A:$CZ,89,0)</f>
        <v>1140</v>
      </c>
      <c r="BG300" s="19">
        <f>VLOOKUP($A:$A,'[3]данные ру ТС'!$A:$FD,126,0)</f>
        <v>1377</v>
      </c>
      <c r="BH300" s="19">
        <f>VLOOKUP($A:$A,'[3]данные ру ТС'!$A:$FD,127,0)</f>
        <v>0</v>
      </c>
      <c r="BI300" s="19">
        <f>VLOOKUP($A:$A,'[3]данные ру ТС'!$A:$FD,128,0)</f>
        <v>0</v>
      </c>
      <c r="BJ300" s="19">
        <f>VLOOKUP($A:$A,'[3]данные ру ТС'!$A:$FD,129,0)</f>
        <v>1377</v>
      </c>
      <c r="BK300" s="19">
        <f>VLOOKUP($A:$A,'[3]данные ру ТС'!$A:$FD,142,0)</f>
        <v>656</v>
      </c>
      <c r="BL300" s="19">
        <f>VLOOKUP($A:$A,'[3]данные ру ТС'!$A:$FD,155,0)</f>
        <v>0</v>
      </c>
      <c r="BM300" s="19">
        <f>VLOOKUP($A:$A,'[3]данные ру ТС'!$A:$FW,168,0)</f>
        <v>0</v>
      </c>
      <c r="BN300" s="19">
        <f>Таблица2[[#This Row],[ЛТС 2022 (факт)]]+Таблица2[[#This Row],[ПТС 2022 (факт)]]+Таблица2[[#This Row],[ГТС 2022 (факт)]]</f>
        <v>656</v>
      </c>
      <c r="BO300" s="20">
        <f>VLOOKUP($A:$A,'[3]данные ру ФЛ'!$A:$DL,27,0)</f>
        <v>1510</v>
      </c>
      <c r="BP300" s="20">
        <f>VLOOKUP($A:$A,'[3]данные ру ФЛ'!$A:$DL,40,0)</f>
        <v>2056</v>
      </c>
      <c r="BQ300" s="20">
        <f>VLOOKUP($A:$A,'[3]данные ру ФЛ'!$A:$DL,53,0)</f>
        <v>2332</v>
      </c>
      <c r="BR300" s="20">
        <f>VLOOKUP($A:$A,'[3]данные ру ФЛ'!$A:$DL,74,0)</f>
        <v>2728</v>
      </c>
      <c r="BS300" s="20">
        <f>VLOOKUP($A:$A,'[3]данные ру ФЛ'!$A:$DL,95,0)</f>
        <v>2278</v>
      </c>
      <c r="BT300" s="20">
        <f>VLOOKUP($A:$A,'[3]данные ру ФЛ'!$A:$DL,116,0)</f>
        <v>1318</v>
      </c>
      <c r="BU300" s="21">
        <f>VLOOKUP($A:$A,'[3]данные ру Грузы'!$A:$CR,31,0)</f>
        <v>1153925</v>
      </c>
      <c r="BV300" s="21">
        <f>VLOOKUP($A:$A,'[3]данные ру Грузы'!$A:$CR,44,0)</f>
        <v>1761731</v>
      </c>
      <c r="BW300" s="21">
        <f>VLOOKUP($A:$A,'[3]данные ру Грузы'!$A:$CR,57,0)</f>
        <v>2025982</v>
      </c>
      <c r="BX300" s="21">
        <f>VLOOKUP($A:$A,'[3]данные ру Грузы'!$A:$CR,70,0)</f>
        <v>1851449</v>
      </c>
      <c r="BY300" s="21">
        <f>VLOOKUP($A:$A,'[3]данные ру Грузы'!$A:$CR,83,0)</f>
        <v>1346820.12</v>
      </c>
      <c r="BZ300" s="21">
        <f>VLOOKUP($A:$A,'[3]данные ру Грузы'!$A:$CR,96,0)</f>
        <v>601163.05053000001</v>
      </c>
      <c r="CA300" s="22" t="str">
        <f>VLOOKUP(A:A,[2]Данные_УА!$A:$BO,60,0)</f>
        <v>да</v>
      </c>
      <c r="CB300" s="23" t="str">
        <f>VLOOKUP(A:A,[2]Данные_УА!$A:$BO,61,0)</f>
        <v>да</v>
      </c>
      <c r="CC300" s="23" t="str">
        <f>VLOOKUP(A:A,[2]Данные_УА!$A:$BO,62,0)</f>
        <v>да</v>
      </c>
      <c r="CD300" s="23" t="str">
        <f>VLOOKUP(A:A,[2]Данные_УА!$A:$BO,63,0)</f>
        <v>да</v>
      </c>
      <c r="CE300" s="23" t="str">
        <f>VLOOKUP(A:A,[2]Данные_УА!$A:$BO,64,0)</f>
        <v>да</v>
      </c>
      <c r="CF300" s="23" t="str">
        <f>VLOOKUP(A:A,[2]Данные_УА!$A:$BO,65,0)</f>
        <v>нет</v>
      </c>
    </row>
    <row r="301" spans="1:84" s="12" customFormat="1" ht="11.25" x14ac:dyDescent="0.2">
      <c r="A301" s="12" t="s">
        <v>125</v>
      </c>
      <c r="B301" s="12" t="str">
        <f>VLOOKUP(A:A,[1]Перечень_ПП!$A:$X,3,0)</f>
        <v>Калининградский</v>
      </c>
      <c r="C301" s="13" t="str">
        <f>VLOOKUP(A:A,[1]Перечень_ПП!$A:$X,4,0)</f>
        <v>РПП</v>
      </c>
      <c r="D301" s="13" t="str">
        <f>VLOOKUP(A:A,[1]Перечень_ПП!$A:$X,5,0)</f>
        <v>РПП</v>
      </c>
      <c r="E301" s="12" t="str">
        <f>VLOOKUP(A:A,[1]Перечень_ПП!$A:$X,6,0)</f>
        <v>Советск (Русне, Юрбаркас)</v>
      </c>
      <c r="F301" s="12" t="str">
        <f>VLOOKUP(A:A,[1]Перечень_ПП!$A:$X,23,0)</f>
        <v>установлен</v>
      </c>
      <c r="G301" s="13" t="str">
        <f>VLOOKUP(A:A,[1]Перечень_ПП!$A:$X,21,0)</f>
        <v>нет</v>
      </c>
      <c r="H301" s="13" t="s">
        <v>524</v>
      </c>
      <c r="I301" s="14" t="str">
        <f>VLOOKUP(A:A,[1]Перечень_ПП!$A:$X,22,0)</f>
        <v>Не функционирует с 2006 г. Пункт пропуска не обустроен, так как решение о целесообразности функционирования не принято</v>
      </c>
      <c r="J301" s="15" t="str">
        <f>VLOOKUP(A:A,[2]Данные_УА!$A:$BF,24,0)</f>
        <v>не определен</v>
      </c>
      <c r="K301" s="13" t="str">
        <f>VLOOKUP(A:A,[1]Перечень_ПП!$A:$X,7,0)</f>
        <v>речной</v>
      </c>
      <c r="L301" s="13" t="str">
        <f>VLOOKUP(A:A,[1]Перечень_ПП!$A:$X,8,0)</f>
        <v>не определен</v>
      </c>
      <c r="M301" s="13" t="str">
        <f>VLOOKUP(A:A,[1]Перечень_ПП!$A:$X,9,0)</f>
        <v>грузо-пассажирский</v>
      </c>
      <c r="N301" s="13" t="str">
        <f>VLOOKUP(A:A,[1]Перечень_ПП!$A:$X,10,0)</f>
        <v>сезонный</v>
      </c>
      <c r="O301" s="13" t="str">
        <f>VLOOKUP(A:A,[1]Перечень_ПП!$A:$X,11,0)</f>
        <v>многосторонний</v>
      </c>
      <c r="P301" s="13" t="str">
        <f>VLOOKUP(A:A,[1]Перечень_ПП!$A:$X,12,0)</f>
        <v>не определен</v>
      </c>
      <c r="Q301" s="13" t="str">
        <f>VLOOKUP(A:A,[1]Перечень_ПП!$A:$X,13,0)</f>
        <v>нет</v>
      </c>
      <c r="R301" s="13" t="str">
        <f>VLOOKUP(A:A,[1]Перечень_ПП!$A:$X,14,0)</f>
        <v>нет</v>
      </c>
      <c r="S301" s="13" t="str">
        <f>VLOOKUP(A:A,[1]Перечень_ПП!$A:$X,15,0)</f>
        <v>нет</v>
      </c>
      <c r="T301" s="13" t="str">
        <f>VLOOKUP(A:A,[1]Перечень_ПП!$A:$X,16,0)</f>
        <v>Литовская Республика</v>
      </c>
      <c r="U301" s="12" t="str">
        <f>VLOOKUP(A:A,[1]Перечень_ПП!$A:$X,17,0)</f>
        <v>Русне, Юрбаркас</v>
      </c>
      <c r="V301" s="13" t="str">
        <f>VLOOKUP(A:A,[1]Перечень_ПП!$A:$X,18,0)</f>
        <v>СЗФО</v>
      </c>
      <c r="W301" s="12" t="str">
        <f>VLOOKUP(A:A,[1]Перечень_ПП!$A:$X,19,0)</f>
        <v>Калининградская область</v>
      </c>
      <c r="X301" s="14" t="str">
        <f>VLOOKUP(A:A,[1]Перечень_ПП!$A:$X,20,0)</f>
        <v>не определен</v>
      </c>
      <c r="Y301" s="14">
        <f>VLOOKUP(A:A,[2]ДОРОГИ!$A:$BX,24,0)</f>
        <v>0</v>
      </c>
      <c r="Z301" s="14">
        <f>VLOOKUP(A:A,[2]ДОРОГИ!$A:$BX,25,0)</f>
        <v>0</v>
      </c>
      <c r="AA301" s="16" t="str">
        <f>VLOOKUP($A:$A,'[3]данные ру Грузы'!$A:$CC,10,0)</f>
        <v>не определена</v>
      </c>
      <c r="AB301" s="16">
        <f>VLOOKUP($A:$A,'[3]данные ру Грузы'!$A:$CC,11,0)</f>
        <v>372</v>
      </c>
      <c r="AC301" s="16" t="str">
        <f>VLOOKUP($A:$A,'[3]данные ру Грузы'!$A:$CC,13,0)</f>
        <v>Сухопутный</v>
      </c>
      <c r="AD301" s="16" t="str">
        <f>VLOOKUP($A:$A,'[3]данные ру Грузы'!$A:$CC,12,0)</f>
        <v>Западный</v>
      </c>
      <c r="AE301" s="16">
        <f>VLOOKUP(A:A,[2]Данные_УА!$A:$BF,37,0)</f>
        <v>0</v>
      </c>
      <c r="AF301" s="16">
        <f>VLOOKUP(A:A,[2]Данные_УА!$A:$BF,41,0)</f>
        <v>0</v>
      </c>
      <c r="AG301" s="16">
        <f>VLOOKUP(A:A,[2]Данные_УА!$A:$BF,45,0)</f>
        <v>0</v>
      </c>
      <c r="AH301" s="16">
        <f>VLOOKUP(A:A,[2]Данные_УА!$A:$BF,49,0)</f>
        <v>0</v>
      </c>
      <c r="AI301" s="16">
        <f>VLOOKUP(A:A,[2]Данные_УА!$A:$BF,53,0)</f>
        <v>0</v>
      </c>
      <c r="AJ301" s="16">
        <f>VLOOKUP(A:A,[2]Данные_УА!$A:$BF,57,0)</f>
        <v>0</v>
      </c>
      <c r="AK301" s="17">
        <f>VLOOKUP(A:A,[2]Данные_УА!$A:$BF,38,0)</f>
        <v>0</v>
      </c>
      <c r="AL301" s="17">
        <f>VLOOKUP(A:A,[2]Данные_УА!$A:$BF,42,0)</f>
        <v>0</v>
      </c>
      <c r="AM301" s="17">
        <f>VLOOKUP(A:A,[2]Данные_УА!$A:$BF,46,0)</f>
        <v>0</v>
      </c>
      <c r="AN301" s="17">
        <f>VLOOKUP(A:A,[2]Данные_УА!$A:$BF,50,0)</f>
        <v>0</v>
      </c>
      <c r="AO301" s="17">
        <f>VLOOKUP(A:A,[2]Данные_УА!$A:$BF,54,0)</f>
        <v>0</v>
      </c>
      <c r="AP301" s="18">
        <f>VLOOKUP(A:A,[2]Данные_УА!$A:$BF,58,0)</f>
        <v>0</v>
      </c>
      <c r="AQ301" s="19">
        <f>VLOOKUP($A:$A,'[3]данные ру ТС'!$A:$CZ,22,0)</f>
        <v>0</v>
      </c>
      <c r="AR301" s="19">
        <f>VLOOKUP($A:$A,'[3]данные ру ТС'!$A:$CZ,27,0)</f>
        <v>0</v>
      </c>
      <c r="AS301" s="19">
        <f>VLOOKUP($A:$A,'[3]данные ру ТС'!$A:$CZ,32,0)</f>
        <v>0</v>
      </c>
      <c r="AT301" s="19">
        <f>VLOOKUP($A:$A,'[3]данные ру ТС'!$A:$CZ,33,0)</f>
        <v>0</v>
      </c>
      <c r="AU301" s="19">
        <f>VLOOKUP($A:$A,'[3]данные ру ТС'!$A:$CZ,38,0)</f>
        <v>0</v>
      </c>
      <c r="AV301" s="19">
        <f>VLOOKUP($A:$A,'[3]данные ру ТС'!$A:$CZ,43,0)</f>
        <v>0</v>
      </c>
      <c r="AW301" s="19">
        <f>VLOOKUP($A:$A,'[3]данные ру ТС'!$A:$CZ,48,0)</f>
        <v>0</v>
      </c>
      <c r="AX301" s="19">
        <f>VLOOKUP($A:$A,'[3]данные ру ТС'!$A:$CZ,49,0)</f>
        <v>0</v>
      </c>
      <c r="AY301" s="19">
        <f>VLOOKUP($A:$A,'[3]данные ру ТС'!$A:$CZ,54,0)</f>
        <v>0</v>
      </c>
      <c r="AZ301" s="19">
        <f>VLOOKUP($A:$A,'[3]данные ру ТС'!$A:$CZ,59,0)</f>
        <v>0</v>
      </c>
      <c r="BA301" s="19">
        <f>VLOOKUP($A:$A,'[3]данные ру ТС'!$A:$CZ,64,0)</f>
        <v>0</v>
      </c>
      <c r="BB301" s="19">
        <f>VLOOKUP($A:$A,'[3]данные ру ТС'!$A:$CZ,65,0)</f>
        <v>0</v>
      </c>
      <c r="BC301" s="19">
        <f>VLOOKUP($A:$A,'[3]данные ру ТС'!$A:$CZ,78,0)</f>
        <v>0</v>
      </c>
      <c r="BD301" s="19">
        <f>VLOOKUP($A:$A,'[3]данные ру ТС'!$A:$CZ,83,0)</f>
        <v>0</v>
      </c>
      <c r="BE301" s="19">
        <f>VLOOKUP($A:$A,'[3]данные ру ТС'!$A:$CZ,88,0)</f>
        <v>0</v>
      </c>
      <c r="BF301" s="19">
        <f>VLOOKUP($A:$A,'[3]данные ру ТС'!$A:$CZ,89,0)</f>
        <v>0</v>
      </c>
      <c r="BG301" s="19">
        <f>VLOOKUP($A:$A,'[3]данные ру ТС'!$A:$FD,126,0)</f>
        <v>0</v>
      </c>
      <c r="BH301" s="19">
        <f>VLOOKUP($A:$A,'[3]данные ру ТС'!$A:$FD,127,0)</f>
        <v>0</v>
      </c>
      <c r="BI301" s="19">
        <f>VLOOKUP($A:$A,'[3]данные ру ТС'!$A:$FD,128,0)</f>
        <v>0</v>
      </c>
      <c r="BJ301" s="19">
        <f>VLOOKUP($A:$A,'[3]данные ру ТС'!$A:$FD,129,0)</f>
        <v>0</v>
      </c>
      <c r="BK301" s="19">
        <f>VLOOKUP($A:$A,'[3]данные ру ТС'!$A:$FD,142,0)</f>
        <v>0</v>
      </c>
      <c r="BL301" s="19">
        <f>VLOOKUP($A:$A,'[3]данные ру ТС'!$A:$FD,155,0)</f>
        <v>0</v>
      </c>
      <c r="BM301" s="19">
        <f>VLOOKUP($A:$A,'[3]данные ру ТС'!$A:$FW,168,0)</f>
        <v>0</v>
      </c>
      <c r="BN301" s="19">
        <f>Таблица2[[#This Row],[ЛТС 2022 (факт)]]+Таблица2[[#This Row],[ПТС 2022 (факт)]]+Таблица2[[#This Row],[ГТС 2022 (факт)]]</f>
        <v>0</v>
      </c>
      <c r="BO301" s="20">
        <f>VLOOKUP($A:$A,'[3]данные ру ФЛ'!$A:$DL,27,0)</f>
        <v>0</v>
      </c>
      <c r="BP301" s="20">
        <f>VLOOKUP($A:$A,'[3]данные ру ФЛ'!$A:$DL,40,0)</f>
        <v>0</v>
      </c>
      <c r="BQ301" s="20">
        <f>VLOOKUP($A:$A,'[3]данные ру ФЛ'!$A:$DL,53,0)</f>
        <v>0</v>
      </c>
      <c r="BR301" s="20">
        <f>VLOOKUP($A:$A,'[3]данные ру ФЛ'!$A:$DL,74,0)</f>
        <v>0</v>
      </c>
      <c r="BS301" s="20">
        <f>VLOOKUP($A:$A,'[3]данные ру ФЛ'!$A:$DL,95,0)</f>
        <v>0</v>
      </c>
      <c r="BT301" s="20">
        <f>VLOOKUP($A:$A,'[3]данные ру ФЛ'!$A:$DL,116,0)</f>
        <v>0</v>
      </c>
      <c r="BU301" s="21">
        <f>VLOOKUP($A:$A,'[3]данные ру Грузы'!$A:$CR,31,0)</f>
        <v>0</v>
      </c>
      <c r="BV301" s="21">
        <f>VLOOKUP($A:$A,'[3]данные ру Грузы'!$A:$CR,44,0)</f>
        <v>0</v>
      </c>
      <c r="BW301" s="21">
        <f>VLOOKUP($A:$A,'[3]данные ру Грузы'!$A:$CR,57,0)</f>
        <v>0</v>
      </c>
      <c r="BX301" s="21">
        <f>VLOOKUP($A:$A,'[3]данные ру Грузы'!$A:$CR,70,0)</f>
        <v>0</v>
      </c>
      <c r="BY301" s="21">
        <f>VLOOKUP($A:$A,'[3]данные ру Грузы'!$A:$CR,83,0)</f>
        <v>0</v>
      </c>
      <c r="BZ301" s="21">
        <f>VLOOKUP($A:$A,'[3]данные ру Грузы'!$A:$CR,96,0)</f>
        <v>0</v>
      </c>
      <c r="CA301" s="22" t="str">
        <f>VLOOKUP(A:A,[2]Данные_УА!$A:$BO,60,0)</f>
        <v>нет</v>
      </c>
      <c r="CB301" s="23" t="str">
        <f>VLOOKUP(A:A,[2]Данные_УА!$A:$BO,61,0)</f>
        <v>нет</v>
      </c>
      <c r="CC301" s="23" t="str">
        <f>VLOOKUP(A:A,[2]Данные_УА!$A:$BO,62,0)</f>
        <v>нет</v>
      </c>
      <c r="CD301" s="23" t="str">
        <f>VLOOKUP(A:A,[2]Данные_УА!$A:$BO,63,0)</f>
        <v>нет</v>
      </c>
      <c r="CE301" s="23" t="str">
        <f>VLOOKUP(A:A,[2]Данные_УА!$A:$BO,64,0)</f>
        <v>нет</v>
      </c>
      <c r="CF301" s="23" t="str">
        <f>VLOOKUP(A:A,[2]Данные_УА!$A:$BO,65,0)</f>
        <v>нет</v>
      </c>
    </row>
    <row r="302" spans="1:84" s="12" customFormat="1" ht="11.25" x14ac:dyDescent="0.2">
      <c r="A302" s="12" t="s">
        <v>321</v>
      </c>
      <c r="B302" s="12" t="str">
        <f>VLOOKUP(A:A,[1]Перечень_ПП!$A:$X,3,0)</f>
        <v>Хабаровский</v>
      </c>
      <c r="C302" s="13" t="str">
        <f>VLOOKUP(A:A,[1]Перечень_ПП!$A:$X,4,0)</f>
        <v>МПП</v>
      </c>
      <c r="D302" s="13" t="str">
        <f>VLOOKUP(A:A,[1]Перечень_ПП!$A:$X,5,0)</f>
        <v>МПП</v>
      </c>
      <c r="E302" s="12" t="str">
        <f>VLOOKUP(A:A,[1]Перечень_ПП!$A:$X,6,0)</f>
        <v>Советская Гавань</v>
      </c>
      <c r="F302" s="12" t="str">
        <f>VLOOKUP(A:A,[1]Перечень_ПП!$A:$X,23,0)</f>
        <v>установлен</v>
      </c>
      <c r="G302" s="13" t="str">
        <f>VLOOKUP(A:A,[1]Перечень_ПП!$A:$X,21,0)</f>
        <v>да</v>
      </c>
      <c r="H302" s="13" t="s">
        <v>524</v>
      </c>
      <c r="I302" s="14" t="str">
        <f>VLOOKUP(A:A,[1]Перечень_ПП!$A:$X,22,0)</f>
        <v>функционирует</v>
      </c>
      <c r="J302" s="15" t="str">
        <f>VLOOKUP(A:A,[2]Данные_УА!$A:$BF,24,0)</f>
        <v>ежедневно, с 09.00 до 18.00, без технологического перерыва</v>
      </c>
      <c r="K302" s="13" t="str">
        <f>VLOOKUP(A:A,[1]Перечень_ПП!$A:$X,7,0)</f>
        <v>морской</v>
      </c>
      <c r="L302" s="13" t="str">
        <f>VLOOKUP(A:A,[1]Перечень_ПП!$A:$X,8,0)</f>
        <v>не определен</v>
      </c>
      <c r="M302" s="13" t="str">
        <f>VLOOKUP(A:A,[1]Перечень_ПП!$A:$X,9,0)</f>
        <v>грузо-пассажирский</v>
      </c>
      <c r="N302" s="13" t="str">
        <f>VLOOKUP(A:A,[1]Перечень_ПП!$A:$X,10,0)</f>
        <v>постоянный</v>
      </c>
      <c r="O302" s="13" t="str">
        <f>VLOOKUP(A:A,[1]Перечень_ПП!$A:$X,11,0)</f>
        <v>многосторонний</v>
      </c>
      <c r="P302" s="13" t="str">
        <f>VLOOKUP(A:A,[1]Перечень_ПП!$A:$X,12,0)</f>
        <v>не определен</v>
      </c>
      <c r="Q302" s="13" t="str">
        <f>VLOOKUP(A:A,[1]Перечень_ПП!$A:$X,13,0)</f>
        <v>нет</v>
      </c>
      <c r="R302" s="13" t="str">
        <f>VLOOKUP(A:A,[1]Перечень_ПП!$A:$X,14,0)</f>
        <v>нет</v>
      </c>
      <c r="S302" s="13" t="str">
        <f>VLOOKUP(A:A,[1]Перечень_ПП!$A:$X,15,0)</f>
        <v>да</v>
      </c>
      <c r="T302" s="13" t="str">
        <f>VLOOKUP(A:A,[1]Перечень_ПП!$A:$X,16,0)</f>
        <v>не применимо</v>
      </c>
      <c r="U302" s="12" t="str">
        <f>VLOOKUP(A:A,[1]Перечень_ПП!$A:$X,17,0)</f>
        <v>не применимо</v>
      </c>
      <c r="V302" s="13" t="str">
        <f>VLOOKUP(A:A,[1]Перечень_ПП!$A:$X,18,0)</f>
        <v>ДФО</v>
      </c>
      <c r="W302" s="12" t="str">
        <f>VLOOKUP(A:A,[1]Перечень_ПП!$A:$X,19,0)</f>
        <v>Хабаровский край</v>
      </c>
      <c r="X302" s="14" t="str">
        <f>VLOOKUP(A:A,[1]Перечень_ПП!$A:$X,20,0)</f>
        <v>Хабаровский край, г. Советская Гавань, Татарский пролив, залив Советская Гавань</v>
      </c>
      <c r="Y302" s="14">
        <f>VLOOKUP(A:A,[2]ДОРОГИ!$A:$BX,24,0)</f>
        <v>0</v>
      </c>
      <c r="Z302" s="14">
        <f>VLOOKUP(A:A,[2]ДОРОГИ!$A:$BX,25,0)</f>
        <v>0</v>
      </c>
      <c r="AA302" s="16" t="str">
        <f>VLOOKUP($A:$A,'[3]данные ру Грузы'!$A:$CC,10,0)</f>
        <v>Группа В</v>
      </c>
      <c r="AB302" s="16">
        <f>VLOOKUP($A:$A,'[3]данные ру Грузы'!$A:$CC,11,0)</f>
        <v>148</v>
      </c>
      <c r="AC302" s="16" t="str">
        <f>VLOOKUP($A:$A,'[3]данные ру Грузы'!$A:$CC,13,0)</f>
        <v>Порты ДВ</v>
      </c>
      <c r="AD302" s="16" t="str">
        <f>VLOOKUP($A:$A,'[3]данные ру Грузы'!$A:$CC,12,0)</f>
        <v>Восток</v>
      </c>
      <c r="AE302" s="16">
        <f>VLOOKUP(A:A,[2]Данные_УА!$A:$BF,37,0)</f>
        <v>0</v>
      </c>
      <c r="AF302" s="16">
        <f>VLOOKUP(A:A,[2]Данные_УА!$A:$BF,41,0)</f>
        <v>0</v>
      </c>
      <c r="AG302" s="16">
        <f>VLOOKUP(A:A,[2]Данные_УА!$A:$BF,45,0)</f>
        <v>0</v>
      </c>
      <c r="AH302" s="16">
        <f>VLOOKUP(A:A,[2]Данные_УА!$A:$BF,49,0)</f>
        <v>0</v>
      </c>
      <c r="AI302" s="16">
        <f>VLOOKUP(A:A,[2]Данные_УА!$A:$BF,53,0)</f>
        <v>0</v>
      </c>
      <c r="AJ302" s="16">
        <f>VLOOKUP(A:A,[2]Данные_УА!$A:$BF,57,0)</f>
        <v>10110</v>
      </c>
      <c r="AK302" s="17">
        <f>VLOOKUP(A:A,[2]Данные_УА!$A:$BF,38,0)</f>
        <v>0</v>
      </c>
      <c r="AL302" s="17">
        <f>VLOOKUP(A:A,[2]Данные_УА!$A:$BF,42,0)</f>
        <v>0</v>
      </c>
      <c r="AM302" s="17">
        <f>VLOOKUP(A:A,[2]Данные_УА!$A:$BF,46,0)</f>
        <v>0</v>
      </c>
      <c r="AN302" s="17">
        <f>VLOOKUP(A:A,[2]Данные_УА!$A:$BF,50,0)</f>
        <v>0</v>
      </c>
      <c r="AO302" s="17">
        <f>VLOOKUP(A:A,[2]Данные_УА!$A:$BF,54,0)</f>
        <v>0</v>
      </c>
      <c r="AP302" s="18">
        <f>VLOOKUP(A:A,[2]Данные_УА!$A:$BF,58,0)</f>
        <v>3690150</v>
      </c>
      <c r="AQ302" s="19">
        <f>VLOOKUP($A:$A,'[3]данные ру ТС'!$A:$CZ,22,0)</f>
        <v>126</v>
      </c>
      <c r="AR302" s="19">
        <f>VLOOKUP($A:$A,'[3]данные ру ТС'!$A:$CZ,27,0)</f>
        <v>0</v>
      </c>
      <c r="AS302" s="19">
        <f>VLOOKUP($A:$A,'[3]данные ру ТС'!$A:$CZ,32,0)</f>
        <v>0</v>
      </c>
      <c r="AT302" s="19">
        <f>VLOOKUP($A:$A,'[3]данные ру ТС'!$A:$CZ,33,0)</f>
        <v>126</v>
      </c>
      <c r="AU302" s="19">
        <f>VLOOKUP($A:$A,'[3]данные ру ТС'!$A:$CZ,38,0)</f>
        <v>146</v>
      </c>
      <c r="AV302" s="19">
        <f>VLOOKUP($A:$A,'[3]данные ру ТС'!$A:$CZ,43,0)</f>
        <v>0</v>
      </c>
      <c r="AW302" s="19">
        <f>VLOOKUP($A:$A,'[3]данные ру ТС'!$A:$CZ,48,0)</f>
        <v>0</v>
      </c>
      <c r="AX302" s="19">
        <f>VLOOKUP($A:$A,'[3]данные ру ТС'!$A:$CZ,49,0)</f>
        <v>146</v>
      </c>
      <c r="AY302" s="19">
        <f>VLOOKUP($A:$A,'[3]данные ру ТС'!$A:$CZ,54,0)</f>
        <v>136</v>
      </c>
      <c r="AZ302" s="19">
        <f>VLOOKUP($A:$A,'[3]данные ру ТС'!$A:$CZ,59,0)</f>
        <v>0</v>
      </c>
      <c r="BA302" s="19">
        <f>VLOOKUP($A:$A,'[3]данные ру ТС'!$A:$CZ,64,0)</f>
        <v>0</v>
      </c>
      <c r="BB302" s="19">
        <f>VLOOKUP($A:$A,'[3]данные ру ТС'!$A:$CZ,65,0)</f>
        <v>136</v>
      </c>
      <c r="BC302" s="19">
        <f>VLOOKUP($A:$A,'[3]данные ру ТС'!$A:$CZ,78,0)</f>
        <v>129</v>
      </c>
      <c r="BD302" s="19">
        <f>VLOOKUP($A:$A,'[3]данные ру ТС'!$A:$CZ,83,0)</f>
        <v>0</v>
      </c>
      <c r="BE302" s="19">
        <f>VLOOKUP($A:$A,'[3]данные ру ТС'!$A:$CZ,88,0)</f>
        <v>0</v>
      </c>
      <c r="BF302" s="19">
        <f>VLOOKUP($A:$A,'[3]данные ру ТС'!$A:$CZ,89,0)</f>
        <v>129</v>
      </c>
      <c r="BG302" s="19">
        <f>VLOOKUP($A:$A,'[3]данные ру ТС'!$A:$FD,126,0)</f>
        <v>101</v>
      </c>
      <c r="BH302" s="19">
        <f>VLOOKUP($A:$A,'[3]данные ру ТС'!$A:$FD,127,0)</f>
        <v>0</v>
      </c>
      <c r="BI302" s="19">
        <f>VLOOKUP($A:$A,'[3]данные ру ТС'!$A:$FD,128,0)</f>
        <v>0</v>
      </c>
      <c r="BJ302" s="19">
        <f>VLOOKUP($A:$A,'[3]данные ру ТС'!$A:$FD,129,0)</f>
        <v>101</v>
      </c>
      <c r="BK302" s="19">
        <f>VLOOKUP($A:$A,'[3]данные ру ТС'!$A:$FD,142,0)</f>
        <v>63</v>
      </c>
      <c r="BL302" s="19">
        <f>VLOOKUP($A:$A,'[3]данные ру ТС'!$A:$FD,155,0)</f>
        <v>0</v>
      </c>
      <c r="BM302" s="19">
        <f>VLOOKUP($A:$A,'[3]данные ру ТС'!$A:$FW,168,0)</f>
        <v>0</v>
      </c>
      <c r="BN302" s="19">
        <f>Таблица2[[#This Row],[ЛТС 2022 (факт)]]+Таблица2[[#This Row],[ПТС 2022 (факт)]]+Таблица2[[#This Row],[ГТС 2022 (факт)]]</f>
        <v>63</v>
      </c>
      <c r="BO302" s="20">
        <f>VLOOKUP($A:$A,'[3]данные ру ФЛ'!$A:$DL,27,0)</f>
        <v>2206</v>
      </c>
      <c r="BP302" s="20">
        <f>VLOOKUP($A:$A,'[3]данные ру ФЛ'!$A:$DL,40,0)</f>
        <v>2481</v>
      </c>
      <c r="BQ302" s="20">
        <f>VLOOKUP($A:$A,'[3]данные ру ФЛ'!$A:$DL,53,0)</f>
        <v>2293</v>
      </c>
      <c r="BR302" s="20">
        <f>VLOOKUP($A:$A,'[3]данные ру ФЛ'!$A:$DL,74,0)</f>
        <v>2155</v>
      </c>
      <c r="BS302" s="20">
        <f>VLOOKUP($A:$A,'[3]данные ру ФЛ'!$A:$DL,95,0)</f>
        <v>1681</v>
      </c>
      <c r="BT302" s="20">
        <f>VLOOKUP($A:$A,'[3]данные ру ФЛ'!$A:$DL,116,0)</f>
        <v>999</v>
      </c>
      <c r="BU302" s="21">
        <f>VLOOKUP($A:$A,'[3]данные ру Грузы'!$A:$CR,31,0)</f>
        <v>533272</v>
      </c>
      <c r="BV302" s="21">
        <f>VLOOKUP($A:$A,'[3]данные ру Грузы'!$A:$CR,44,0)</f>
        <v>464784</v>
      </c>
      <c r="BW302" s="21">
        <f>VLOOKUP($A:$A,'[3]данные ру Грузы'!$A:$CR,57,0)</f>
        <v>407668</v>
      </c>
      <c r="BX302" s="21">
        <f>VLOOKUP($A:$A,'[3]данные ру Грузы'!$A:$CR,70,0)</f>
        <v>529182.96</v>
      </c>
      <c r="BY302" s="21">
        <f>VLOOKUP($A:$A,'[3]данные ру Грузы'!$A:$CR,83,0)</f>
        <v>412888.39899999998</v>
      </c>
      <c r="BZ302" s="21">
        <f>VLOOKUP($A:$A,'[3]данные ру Грузы'!$A:$CR,96,0)</f>
        <v>181047.57699999999</v>
      </c>
      <c r="CA302" s="22" t="str">
        <f>VLOOKUP(A:A,[2]Данные_УА!$A:$BO,60,0)</f>
        <v>да</v>
      </c>
      <c r="CB302" s="23" t="str">
        <f>VLOOKUP(A:A,[2]Данные_УА!$A:$BO,61,0)</f>
        <v>да</v>
      </c>
      <c r="CC302" s="23" t="str">
        <f>VLOOKUP(A:A,[2]Данные_УА!$A:$BO,62,0)</f>
        <v>да</v>
      </c>
      <c r="CD302" s="23" t="str">
        <f>VLOOKUP(A:A,[2]Данные_УА!$A:$BO,63,0)</f>
        <v>да</v>
      </c>
      <c r="CE302" s="23" t="str">
        <f>VLOOKUP(A:A,[2]Данные_УА!$A:$BO,64,0)</f>
        <v>да</v>
      </c>
      <c r="CF302" s="23" t="str">
        <f>VLOOKUP(A:A,[2]Данные_УА!$A:$BO,65,0)</f>
        <v>нет</v>
      </c>
    </row>
    <row r="303" spans="1:84" s="12" customFormat="1" ht="11.25" x14ac:dyDescent="0.2">
      <c r="A303" s="12" t="s">
        <v>345</v>
      </c>
      <c r="B303" s="12" t="str">
        <f>VLOOKUP(A:A,[1]Перечень_ПП!$A:$X,3,0)</f>
        <v>Читинский</v>
      </c>
      <c r="C303" s="13" t="str">
        <f>VLOOKUP(A:A,[1]Перечень_ПП!$A:$X,4,0)</f>
        <v>АПП</v>
      </c>
      <c r="D303" s="13" t="str">
        <f>VLOOKUP(A:A,[1]Перечень_ПП!$A:$X,5,0)</f>
        <v>ДАПП</v>
      </c>
      <c r="E303" s="12" t="str">
        <f>VLOOKUP(A:A,[1]Перечень_ПП!$A:$X,6,0)</f>
        <v>Айнек-Гол</v>
      </c>
      <c r="F303" s="12" t="str">
        <f>VLOOKUP(A:A,[1]Перечень_ПП!$A:$X,23,0)</f>
        <v>установлен</v>
      </c>
      <c r="G303" s="13" t="str">
        <f>VLOOKUP(A:A,[1]Перечень_ПП!$A:$X,21,0)</f>
        <v>нет</v>
      </c>
      <c r="H303" s="13" t="s">
        <v>524</v>
      </c>
      <c r="I303" s="14" t="str">
        <f>VLOOKUP(A:A,[1]Перечень_ПП!$A:$X,22,0)</f>
        <v>Пункт пропуска не обустроен, так как решение о целесообразности функционирования не принято, в том числе сопредельным государством</v>
      </c>
      <c r="J303" s="15" t="str">
        <f>VLOOKUP(A:A,[2]Данные_УА!$A:$BF,24,0)</f>
        <v>не определен</v>
      </c>
      <c r="K303" s="13" t="str">
        <f>VLOOKUP(A:A,[1]Перечень_ПП!$A:$X,7,0)</f>
        <v>автомобильный</v>
      </c>
      <c r="L303" s="13" t="str">
        <f>VLOOKUP(A:A,[1]Перечень_ПП!$A:$X,8,0)</f>
        <v>не определен</v>
      </c>
      <c r="M303" s="13" t="str">
        <f>VLOOKUP(A:A,[1]Перечень_ПП!$A:$X,9,0)</f>
        <v>грузо-пассажирский</v>
      </c>
      <c r="N303" s="13" t="str">
        <f>VLOOKUP(A:A,[1]Перечень_ПП!$A:$X,10,0)</f>
        <v>работающий на нерегулярной основе</v>
      </c>
      <c r="O303" s="13" t="str">
        <f>VLOOKUP(A:A,[1]Перечень_ПП!$A:$X,11,0)</f>
        <v>двусторонний</v>
      </c>
      <c r="P303" s="13" t="str">
        <f>VLOOKUP(A:A,[1]Перечень_ПП!$A:$X,12,0)</f>
        <v>не определен</v>
      </c>
      <c r="Q303" s="13" t="str">
        <f>VLOOKUP(A:A,[1]Перечень_ПП!$A:$X,13,0)</f>
        <v>нет</v>
      </c>
      <c r="R303" s="13" t="str">
        <f>VLOOKUP(A:A,[1]Перечень_ПП!$A:$X,14,0)</f>
        <v>нет</v>
      </c>
      <c r="S303" s="13" t="str">
        <f>VLOOKUP(A:A,[1]Перечень_ПП!$A:$X,15,0)</f>
        <v>нет</v>
      </c>
      <c r="T303" s="13" t="str">
        <f>VLOOKUP(A:A,[1]Перечень_ПП!$A:$X,16,0)</f>
        <v>Монголия</v>
      </c>
      <c r="U303" s="12" t="str">
        <f>VLOOKUP(A:A,[1]Перечень_ПП!$A:$X,17,0)</f>
        <v>Бага-Илэнх-Гол</v>
      </c>
      <c r="V303" s="13" t="str">
        <f>VLOOKUP(A:A,[1]Перечень_ПП!$A:$X,18,0)</f>
        <v>ДФО</v>
      </c>
      <c r="W303" s="12" t="str">
        <f>VLOOKUP(A:A,[1]Перечень_ПП!$A:$X,19,0)</f>
        <v>Республика Бурятия</v>
      </c>
      <c r="X303" s="14" t="str">
        <f>VLOOKUP(A:A,[1]Перечень_ПП!$A:$X,20,0)</f>
        <v>не определен</v>
      </c>
      <c r="Y303" s="14">
        <f>VLOOKUP(A:A,[2]ДОРОГИ!$A:$BX,24,0)</f>
        <v>0</v>
      </c>
      <c r="Z303" s="14">
        <f>VLOOKUP(A:A,[2]ДОРОГИ!$A:$BX,25,0)</f>
        <v>0</v>
      </c>
      <c r="AA303" s="16" t="str">
        <f>VLOOKUP($A:$A,'[3]данные ру Грузы'!$A:$CC,10,0)</f>
        <v>не определена</v>
      </c>
      <c r="AB303" s="16">
        <f>VLOOKUP($A:$A,'[3]данные ру Грузы'!$A:$CC,11,0)</f>
        <v>326</v>
      </c>
      <c r="AC303" s="16" t="str">
        <f>VLOOKUP($A:$A,'[3]данные ру Грузы'!$A:$CC,13,0)</f>
        <v>РМК</v>
      </c>
      <c r="AD303" s="16" t="str">
        <f>VLOOKUP($A:$A,'[3]данные ру Грузы'!$A:$CC,12,0)</f>
        <v>Восток</v>
      </c>
      <c r="AE303" s="16">
        <f>VLOOKUP(A:A,[2]Данные_УА!$A:$BF,37,0)</f>
        <v>0</v>
      </c>
      <c r="AF303" s="16">
        <f>VLOOKUP(A:A,[2]Данные_УА!$A:$BF,41,0)</f>
        <v>0</v>
      </c>
      <c r="AG303" s="16">
        <f>VLOOKUP(A:A,[2]Данные_УА!$A:$BF,45,0)</f>
        <v>0</v>
      </c>
      <c r="AH303" s="16">
        <f>VLOOKUP(A:A,[2]Данные_УА!$A:$BF,49,0)</f>
        <v>0</v>
      </c>
      <c r="AI303" s="16">
        <f>VLOOKUP(A:A,[2]Данные_УА!$A:$BF,53,0)</f>
        <v>0</v>
      </c>
      <c r="AJ303" s="16">
        <f>VLOOKUP(A:A,[2]Данные_УА!$A:$BF,57,0)</f>
        <v>0</v>
      </c>
      <c r="AK303" s="17">
        <f>VLOOKUP(A:A,[2]Данные_УА!$A:$BF,38,0)</f>
        <v>0</v>
      </c>
      <c r="AL303" s="17">
        <f>VLOOKUP(A:A,[2]Данные_УА!$A:$BF,42,0)</f>
        <v>0</v>
      </c>
      <c r="AM303" s="17">
        <f>VLOOKUP(A:A,[2]Данные_УА!$A:$BF,46,0)</f>
        <v>0</v>
      </c>
      <c r="AN303" s="17">
        <f>VLOOKUP(A:A,[2]Данные_УА!$A:$BF,50,0)</f>
        <v>0</v>
      </c>
      <c r="AO303" s="17">
        <f>VLOOKUP(A:A,[2]Данные_УА!$A:$BF,54,0)</f>
        <v>0</v>
      </c>
      <c r="AP303" s="18">
        <f>VLOOKUP(A:A,[2]Данные_УА!$A:$BF,58,0)</f>
        <v>0</v>
      </c>
      <c r="AQ303" s="19">
        <f>VLOOKUP($A:$A,'[3]данные ру ТС'!$A:$CZ,22,0)</f>
        <v>0</v>
      </c>
      <c r="AR303" s="19">
        <f>VLOOKUP($A:$A,'[3]данные ру ТС'!$A:$CZ,27,0)</f>
        <v>0</v>
      </c>
      <c r="AS303" s="19">
        <f>VLOOKUP($A:$A,'[3]данные ру ТС'!$A:$CZ,32,0)</f>
        <v>0</v>
      </c>
      <c r="AT303" s="19">
        <f>VLOOKUP($A:$A,'[3]данные ру ТС'!$A:$CZ,33,0)</f>
        <v>0</v>
      </c>
      <c r="AU303" s="19">
        <f>VLOOKUP($A:$A,'[3]данные ру ТС'!$A:$CZ,38,0)</f>
        <v>0</v>
      </c>
      <c r="AV303" s="19">
        <f>VLOOKUP($A:$A,'[3]данные ру ТС'!$A:$CZ,43,0)</f>
        <v>0</v>
      </c>
      <c r="AW303" s="19">
        <f>VLOOKUP($A:$A,'[3]данные ру ТС'!$A:$CZ,48,0)</f>
        <v>0</v>
      </c>
      <c r="AX303" s="19">
        <f>VLOOKUP($A:$A,'[3]данные ру ТС'!$A:$CZ,49,0)</f>
        <v>0</v>
      </c>
      <c r="AY303" s="19">
        <f>VLOOKUP($A:$A,'[3]данные ру ТС'!$A:$CZ,54,0)</f>
        <v>0</v>
      </c>
      <c r="AZ303" s="19">
        <f>VLOOKUP($A:$A,'[3]данные ру ТС'!$A:$CZ,59,0)</f>
        <v>0</v>
      </c>
      <c r="BA303" s="19">
        <f>VLOOKUP($A:$A,'[3]данные ру ТС'!$A:$CZ,64,0)</f>
        <v>0</v>
      </c>
      <c r="BB303" s="19">
        <f>VLOOKUP($A:$A,'[3]данные ру ТС'!$A:$CZ,65,0)</f>
        <v>0</v>
      </c>
      <c r="BC303" s="19">
        <f>VLOOKUP($A:$A,'[3]данные ру ТС'!$A:$CZ,78,0)</f>
        <v>0</v>
      </c>
      <c r="BD303" s="19">
        <f>VLOOKUP($A:$A,'[3]данные ру ТС'!$A:$CZ,83,0)</f>
        <v>0</v>
      </c>
      <c r="BE303" s="19">
        <f>VLOOKUP($A:$A,'[3]данные ру ТС'!$A:$CZ,88,0)</f>
        <v>0</v>
      </c>
      <c r="BF303" s="19">
        <f>VLOOKUP($A:$A,'[3]данные ру ТС'!$A:$CZ,89,0)</f>
        <v>0</v>
      </c>
      <c r="BG303" s="19">
        <f>VLOOKUP($A:$A,'[3]данные ру ТС'!$A:$FD,126,0)</f>
        <v>0</v>
      </c>
      <c r="BH303" s="19">
        <f>VLOOKUP($A:$A,'[3]данные ру ТС'!$A:$FD,127,0)</f>
        <v>0</v>
      </c>
      <c r="BI303" s="19">
        <f>VLOOKUP($A:$A,'[3]данные ру ТС'!$A:$FD,128,0)</f>
        <v>0</v>
      </c>
      <c r="BJ303" s="19">
        <f>VLOOKUP($A:$A,'[3]данные ру ТС'!$A:$FD,129,0)</f>
        <v>0</v>
      </c>
      <c r="BK303" s="19">
        <f>VLOOKUP($A:$A,'[3]данные ру ТС'!$A:$FD,142,0)</f>
        <v>0</v>
      </c>
      <c r="BL303" s="19">
        <f>VLOOKUP($A:$A,'[3]данные ру ТС'!$A:$FD,155,0)</f>
        <v>0</v>
      </c>
      <c r="BM303" s="19">
        <f>VLOOKUP($A:$A,'[3]данные ру ТС'!$A:$FW,168,0)</f>
        <v>0</v>
      </c>
      <c r="BN303" s="19">
        <f>Таблица2[[#This Row],[ЛТС 2022 (факт)]]+Таблица2[[#This Row],[ПТС 2022 (факт)]]+Таблица2[[#This Row],[ГТС 2022 (факт)]]</f>
        <v>0</v>
      </c>
      <c r="BO303" s="20">
        <f>VLOOKUP($A:$A,'[3]данные ру ФЛ'!$A:$DL,27,0)</f>
        <v>0</v>
      </c>
      <c r="BP303" s="20">
        <f>VLOOKUP($A:$A,'[3]данные ру ФЛ'!$A:$DL,40,0)</f>
        <v>0</v>
      </c>
      <c r="BQ303" s="20">
        <f>VLOOKUP($A:$A,'[3]данные ру ФЛ'!$A:$DL,53,0)</f>
        <v>0</v>
      </c>
      <c r="BR303" s="20">
        <f>VLOOKUP($A:$A,'[3]данные ру ФЛ'!$A:$DL,74,0)</f>
        <v>0</v>
      </c>
      <c r="BS303" s="20">
        <f>VLOOKUP($A:$A,'[3]данные ру ФЛ'!$A:$DL,95,0)</f>
        <v>0</v>
      </c>
      <c r="BT303" s="20">
        <f>VLOOKUP($A:$A,'[3]данные ру ФЛ'!$A:$DL,116,0)</f>
        <v>0</v>
      </c>
      <c r="BU303" s="21">
        <f>VLOOKUP($A:$A,'[3]данные ру Грузы'!$A:$CR,31,0)</f>
        <v>0</v>
      </c>
      <c r="BV303" s="21">
        <f>VLOOKUP($A:$A,'[3]данные ру Грузы'!$A:$CR,44,0)</f>
        <v>0</v>
      </c>
      <c r="BW303" s="21">
        <f>VLOOKUP($A:$A,'[3]данные ру Грузы'!$A:$CR,57,0)</f>
        <v>0</v>
      </c>
      <c r="BX303" s="21">
        <f>VLOOKUP($A:$A,'[3]данные ру Грузы'!$A:$CR,70,0)</f>
        <v>0</v>
      </c>
      <c r="BY303" s="21">
        <f>VLOOKUP($A:$A,'[3]данные ру Грузы'!$A:$CR,83,0)</f>
        <v>0</v>
      </c>
      <c r="BZ303" s="21">
        <f>VLOOKUP($A:$A,'[3]данные ру Грузы'!$A:$CR,96,0)</f>
        <v>0</v>
      </c>
      <c r="CA303" s="22" t="str">
        <f>VLOOKUP(A:A,[2]Данные_УА!$A:$BO,60,0)</f>
        <v>нет</v>
      </c>
      <c r="CB303" s="23" t="str">
        <f>VLOOKUP(A:A,[2]Данные_УА!$A:$BO,61,0)</f>
        <v>нет</v>
      </c>
      <c r="CC303" s="23" t="str">
        <f>VLOOKUP(A:A,[2]Данные_УА!$A:$BO,62,0)</f>
        <v>нет</v>
      </c>
      <c r="CD303" s="23" t="str">
        <f>VLOOKUP(A:A,[2]Данные_УА!$A:$BO,63,0)</f>
        <v>нет</v>
      </c>
      <c r="CE303" s="23" t="str">
        <f>VLOOKUP(A:A,[2]Данные_УА!$A:$BO,64,0)</f>
        <v>нет</v>
      </c>
      <c r="CF303" s="23" t="str">
        <f>VLOOKUP(A:A,[2]Данные_УА!$A:$BO,65,0)</f>
        <v>нет</v>
      </c>
    </row>
    <row r="304" spans="1:84" s="12" customFormat="1" ht="11.25" x14ac:dyDescent="0.2">
      <c r="A304" s="12" t="s">
        <v>358</v>
      </c>
      <c r="B304" s="12" t="str">
        <f>VLOOKUP(A:A,[1]Перечень_ПП!$A:$X,3,0)</f>
        <v>Читинский</v>
      </c>
      <c r="C304" s="13" t="str">
        <f>VLOOKUP(A:A,[1]Перечень_ПП!$A:$X,4,0)</f>
        <v>ЖДПП</v>
      </c>
      <c r="D304" s="13" t="str">
        <f>VLOOKUP(A:A,[1]Перечень_ПП!$A:$X,5,0)</f>
        <v>ЖДПП</v>
      </c>
      <c r="E304" s="12" t="str">
        <f>VLOOKUP(A:A,[1]Перечень_ПП!$A:$X,6,0)</f>
        <v>Соловьевск</v>
      </c>
      <c r="F304" s="12" t="str">
        <f>VLOOKUP(A:A,[1]Перечень_ПП!$A:$X,23,0)</f>
        <v>установлен</v>
      </c>
      <c r="G304" s="13" t="str">
        <f>VLOOKUP(A:A,[1]Перечень_ПП!$A:$X,21,0)</f>
        <v>да</v>
      </c>
      <c r="H304" s="13" t="s">
        <v>524</v>
      </c>
      <c r="I304" s="14" t="str">
        <f>VLOOKUP(A:A,[1]Перечень_ПП!$A:$X,22,0)</f>
        <v>функционирует</v>
      </c>
      <c r="J304" s="15" t="str">
        <f>VLOOKUP(A:A,[2]Данные_УА!$A:$BF,24,0)</f>
        <v>круглосуточно</v>
      </c>
      <c r="K304" s="13" t="str">
        <f>VLOOKUP(A:A,[1]Перечень_ПП!$A:$X,7,0)</f>
        <v>железнодорожный</v>
      </c>
      <c r="L304" s="13" t="str">
        <f>VLOOKUP(A:A,[1]Перечень_ПП!$A:$X,8,0)</f>
        <v>не определен</v>
      </c>
      <c r="M304" s="13" t="str">
        <f>VLOOKUP(A:A,[1]Перечень_ПП!$A:$X,9,0)</f>
        <v>грузо-пассажирский</v>
      </c>
      <c r="N304" s="13" t="str">
        <f>VLOOKUP(A:A,[1]Перечень_ПП!$A:$X,10,0)</f>
        <v>постоянный</v>
      </c>
      <c r="O304" s="13" t="str">
        <f>VLOOKUP(A:A,[1]Перечень_ПП!$A:$X,11,0)</f>
        <v>двусторонний</v>
      </c>
      <c r="P304" s="13" t="str">
        <f>VLOOKUP(A:A,[1]Перечень_ПП!$A:$X,12,0)</f>
        <v>не определен</v>
      </c>
      <c r="Q304" s="13" t="str">
        <f>VLOOKUP(A:A,[1]Перечень_ПП!$A:$X,13,0)</f>
        <v>нет</v>
      </c>
      <c r="R304" s="13" t="str">
        <f>VLOOKUP(A:A,[1]Перечень_ПП!$A:$X,14,0)</f>
        <v>да</v>
      </c>
      <c r="S304" s="13" t="str">
        <f>VLOOKUP(A:A,[1]Перечень_ПП!$A:$X,15,0)</f>
        <v>нет</v>
      </c>
      <c r="T304" s="13" t="str">
        <f>VLOOKUP(A:A,[1]Перечень_ПП!$A:$X,16,0)</f>
        <v>Монголия</v>
      </c>
      <c r="U304" s="12" t="str">
        <f>VLOOKUP(A:A,[1]Перечень_ПП!$A:$X,17,0)</f>
        <v>Эрэнцав</v>
      </c>
      <c r="V304" s="13" t="str">
        <f>VLOOKUP(A:A,[1]Перечень_ПП!$A:$X,18,0)</f>
        <v>ДФО</v>
      </c>
      <c r="W304" s="12" t="str">
        <f>VLOOKUP(A:A,[1]Перечень_ПП!$A:$X,19,0)</f>
        <v>Забайкальский край</v>
      </c>
      <c r="X304" s="14" t="str">
        <f>VLOOKUP(A:A,[1]Перечень_ПП!$A:$X,20,0)</f>
        <v>Забайкальский край, Борзинский район, п. Соловьевск</v>
      </c>
      <c r="Y304" s="14">
        <f>VLOOKUP(A:A,[2]ДОРОГИ!$A:$BX,24,0)</f>
        <v>0</v>
      </c>
      <c r="Z304" s="14">
        <f>VLOOKUP(A:A,[2]ДОРОГИ!$A:$BX,25,0)</f>
        <v>0</v>
      </c>
      <c r="AA304" s="16" t="str">
        <f>VLOOKUP($A:$A,'[3]данные ру Грузы'!$A:$CC,10,0)</f>
        <v>не определена</v>
      </c>
      <c r="AB304" s="16">
        <f>VLOOKUP($A:$A,'[3]данные ру Грузы'!$A:$CC,11,0)</f>
        <v>90</v>
      </c>
      <c r="AC304" s="16" t="str">
        <f>VLOOKUP($A:$A,'[3]данные ру Грузы'!$A:$CC,13,0)</f>
        <v>РМК</v>
      </c>
      <c r="AD304" s="16" t="str">
        <f>VLOOKUP($A:$A,'[3]данные ру Грузы'!$A:$CC,12,0)</f>
        <v>Восток</v>
      </c>
      <c r="AE304" s="16">
        <f>VLOOKUP(A:A,[2]Данные_УА!$A:$BF,37,0)</f>
        <v>0</v>
      </c>
      <c r="AF304" s="16">
        <f>VLOOKUP(A:A,[2]Данные_УА!$A:$BF,41,0)</f>
        <v>0</v>
      </c>
      <c r="AG304" s="16">
        <f>VLOOKUP(A:A,[2]Данные_УА!$A:$BF,45,0)</f>
        <v>0</v>
      </c>
      <c r="AH304" s="16">
        <f>VLOOKUP(A:A,[2]Данные_УА!$A:$BF,49,0)</f>
        <v>0</v>
      </c>
      <c r="AI304" s="16">
        <f>VLOOKUP(A:A,[2]Данные_УА!$A:$BF,53,0)</f>
        <v>0</v>
      </c>
      <c r="AJ304" s="16">
        <f>VLOOKUP(A:A,[2]Данные_УА!$A:$BF,57,0)</f>
        <v>0</v>
      </c>
      <c r="AK304" s="17">
        <f>VLOOKUP(A:A,[2]Данные_УА!$A:$BF,38,0)</f>
        <v>0</v>
      </c>
      <c r="AL304" s="17">
        <f>VLOOKUP(A:A,[2]Данные_УА!$A:$BF,42,0)</f>
        <v>0</v>
      </c>
      <c r="AM304" s="17">
        <f>VLOOKUP(A:A,[2]Данные_УА!$A:$BF,46,0)</f>
        <v>0</v>
      </c>
      <c r="AN304" s="17">
        <f>VLOOKUP(A:A,[2]Данные_УА!$A:$BF,50,0)</f>
        <v>0</v>
      </c>
      <c r="AO304" s="17">
        <f>VLOOKUP(A:A,[2]Данные_УА!$A:$BF,54,0)</f>
        <v>0</v>
      </c>
      <c r="AP304" s="18">
        <f>VLOOKUP(A:A,[2]Данные_УА!$A:$BF,58,0)</f>
        <v>0</v>
      </c>
      <c r="AQ304" s="19">
        <f>VLOOKUP($A:$A,'[3]данные ру ТС'!$A:$CZ,22,0)</f>
        <v>236</v>
      </c>
      <c r="AR304" s="19">
        <f>VLOOKUP($A:$A,'[3]данные ру ТС'!$A:$CZ,27,0)</f>
        <v>0</v>
      </c>
      <c r="AS304" s="19">
        <f>VLOOKUP($A:$A,'[3]данные ру ТС'!$A:$CZ,32,0)</f>
        <v>0</v>
      </c>
      <c r="AT304" s="19">
        <f>VLOOKUP($A:$A,'[3]данные ру ТС'!$A:$CZ,33,0)</f>
        <v>236</v>
      </c>
      <c r="AU304" s="19">
        <f>VLOOKUP($A:$A,'[3]данные ру ТС'!$A:$CZ,38,0)</f>
        <v>298</v>
      </c>
      <c r="AV304" s="19">
        <f>VLOOKUP($A:$A,'[3]данные ру ТС'!$A:$CZ,43,0)</f>
        <v>0</v>
      </c>
      <c r="AW304" s="19">
        <f>VLOOKUP($A:$A,'[3]данные ру ТС'!$A:$CZ,48,0)</f>
        <v>0</v>
      </c>
      <c r="AX304" s="19">
        <f>VLOOKUP($A:$A,'[3]данные ру ТС'!$A:$CZ,49,0)</f>
        <v>298</v>
      </c>
      <c r="AY304" s="19">
        <f>VLOOKUP($A:$A,'[3]данные ру ТС'!$A:$CZ,54,0)</f>
        <v>328</v>
      </c>
      <c r="AZ304" s="19">
        <f>VLOOKUP($A:$A,'[3]данные ру ТС'!$A:$CZ,59,0)</f>
        <v>2</v>
      </c>
      <c r="BA304" s="19">
        <f>VLOOKUP($A:$A,'[3]данные ру ТС'!$A:$CZ,64,0)</f>
        <v>0</v>
      </c>
      <c r="BB304" s="19">
        <f>VLOOKUP($A:$A,'[3]данные ру ТС'!$A:$CZ,65,0)</f>
        <v>330</v>
      </c>
      <c r="BC304" s="19">
        <f>VLOOKUP($A:$A,'[3]данные ру ТС'!$A:$CZ,78,0)</f>
        <v>300</v>
      </c>
      <c r="BD304" s="19">
        <f>VLOOKUP($A:$A,'[3]данные ру ТС'!$A:$CZ,83,0)</f>
        <v>0</v>
      </c>
      <c r="BE304" s="19">
        <f>VLOOKUP($A:$A,'[3]данные ру ТС'!$A:$CZ,88,0)</f>
        <v>0</v>
      </c>
      <c r="BF304" s="19">
        <f>VLOOKUP($A:$A,'[3]данные ру ТС'!$A:$CZ,89,0)</f>
        <v>300</v>
      </c>
      <c r="BG304" s="19">
        <f>VLOOKUP($A:$A,'[3]данные ру ТС'!$A:$FD,126,0)</f>
        <v>326</v>
      </c>
      <c r="BH304" s="19">
        <f>VLOOKUP($A:$A,'[3]данные ру ТС'!$A:$FD,127,0)</f>
        <v>0</v>
      </c>
      <c r="BI304" s="19">
        <f>VLOOKUP($A:$A,'[3]данные ру ТС'!$A:$FD,128,0)</f>
        <v>0</v>
      </c>
      <c r="BJ304" s="19">
        <f>VLOOKUP($A:$A,'[3]данные ру ТС'!$A:$FD,129,0)</f>
        <v>326</v>
      </c>
      <c r="BK304" s="19">
        <f>VLOOKUP($A:$A,'[3]данные ру ТС'!$A:$FD,142,0)</f>
        <v>473</v>
      </c>
      <c r="BL304" s="19">
        <f>VLOOKUP($A:$A,'[3]данные ру ТС'!$A:$FD,155,0)</f>
        <v>0</v>
      </c>
      <c r="BM304" s="19">
        <f>VLOOKUP($A:$A,'[3]данные ру ТС'!$A:$FW,168,0)</f>
        <v>0</v>
      </c>
      <c r="BN304" s="19">
        <f>Таблица2[[#This Row],[ЛТС 2022 (факт)]]+Таблица2[[#This Row],[ПТС 2022 (факт)]]+Таблица2[[#This Row],[ГТС 2022 (факт)]]</f>
        <v>473</v>
      </c>
      <c r="BO304" s="20">
        <f>VLOOKUP($A:$A,'[3]данные ру ФЛ'!$A:$DL,27,0)</f>
        <v>868</v>
      </c>
      <c r="BP304" s="20">
        <f>VLOOKUP($A:$A,'[3]данные ру ФЛ'!$A:$DL,40,0)</f>
        <v>1104</v>
      </c>
      <c r="BQ304" s="20">
        <f>VLOOKUP($A:$A,'[3]данные ру ФЛ'!$A:$DL,53,0)</f>
        <v>2558</v>
      </c>
      <c r="BR304" s="20">
        <f>VLOOKUP($A:$A,'[3]данные ру ФЛ'!$A:$DL,74,0)</f>
        <v>1022</v>
      </c>
      <c r="BS304" s="20">
        <f>VLOOKUP($A:$A,'[3]данные ру ФЛ'!$A:$DL,95,0)</f>
        <v>514</v>
      </c>
      <c r="BT304" s="20">
        <f>VLOOKUP($A:$A,'[3]данные ру ФЛ'!$A:$DL,116,0)</f>
        <v>858</v>
      </c>
      <c r="BU304" s="21">
        <f>VLOOKUP($A:$A,'[3]данные ру Грузы'!$A:$CR,31,0)</f>
        <v>93764.318999999989</v>
      </c>
      <c r="BV304" s="21">
        <f>VLOOKUP($A:$A,'[3]данные ру Грузы'!$A:$CR,44,0)</f>
        <v>109371.75600000002</v>
      </c>
      <c r="BW304" s="21">
        <f>VLOOKUP($A:$A,'[3]данные ру Грузы'!$A:$CR,57,0)</f>
        <v>132051.595</v>
      </c>
      <c r="BX304" s="21">
        <f>VLOOKUP($A:$A,'[3]данные ру Грузы'!$A:$CR,70,0)</f>
        <v>132743.80499999999</v>
      </c>
      <c r="BY304" s="21">
        <f>VLOOKUP($A:$A,'[3]данные ру Грузы'!$A:$CR,83,0)</f>
        <v>137914.31</v>
      </c>
      <c r="BZ304" s="21">
        <f>VLOOKUP($A:$A,'[3]данные ру Грузы'!$A:$CR,96,0)</f>
        <v>147622.44</v>
      </c>
      <c r="CA304" s="22" t="str">
        <f>VLOOKUP(A:A,[2]Данные_УА!$A:$BO,60,0)</f>
        <v>да</v>
      </c>
      <c r="CB304" s="23" t="str">
        <f>VLOOKUP(A:A,[2]Данные_УА!$A:$BO,61,0)</f>
        <v>да</v>
      </c>
      <c r="CC304" s="23" t="str">
        <f>VLOOKUP(A:A,[2]Данные_УА!$A:$BO,62,0)</f>
        <v>да</v>
      </c>
      <c r="CD304" s="23" t="str">
        <f>VLOOKUP(A:A,[2]Данные_УА!$A:$BO,63,0)</f>
        <v>да</v>
      </c>
      <c r="CE304" s="23" t="str">
        <f>VLOOKUP(A:A,[2]Данные_УА!$A:$BO,64,0)</f>
        <v>да</v>
      </c>
      <c r="CF304" s="23" t="str">
        <f>VLOOKUP(A:A,[2]Данные_УА!$A:$BO,65,0)</f>
        <v>нет</v>
      </c>
    </row>
    <row r="305" spans="1:84" s="12" customFormat="1" ht="11.25" x14ac:dyDescent="0.2">
      <c r="A305" s="12" t="s">
        <v>265</v>
      </c>
      <c r="B305" s="12" t="str">
        <f>VLOOKUP(A:A,[1]Перечень_ПП!$A:$X,3,0)</f>
        <v>Сочинский</v>
      </c>
      <c r="C305" s="13" t="str">
        <f>VLOOKUP(A:A,[1]Перечень_ПП!$A:$X,4,0)</f>
        <v>ВПП</v>
      </c>
      <c r="D305" s="13" t="str">
        <f>VLOOKUP(A:A,[1]Перечень_ПП!$A:$X,5,0)</f>
        <v>ВПП</v>
      </c>
      <c r="E305" s="12" t="str">
        <f>VLOOKUP(A:A,[1]Перечень_ПП!$A:$X,6,0)</f>
        <v>Сочи</v>
      </c>
      <c r="F305" s="12" t="str">
        <f>VLOOKUP(A:A,[1]Перечень_ПП!$A:$X,23,0)</f>
        <v>установлен</v>
      </c>
      <c r="G305" s="13" t="str">
        <f>VLOOKUP(A:A,[1]Перечень_ПП!$A:$X,21,0)</f>
        <v>да</v>
      </c>
      <c r="H305" s="13" t="s">
        <v>524</v>
      </c>
      <c r="I305" s="14" t="str">
        <f>VLOOKUP(A:A,[1]Перечень_ПП!$A:$X,22,0)</f>
        <v>функционирует</v>
      </c>
      <c r="J305" s="15" t="str">
        <f>VLOOKUP(A:A,[2]Данные_УА!$A:$BF,24,0)</f>
        <v>круглосуточно</v>
      </c>
      <c r="K305" s="13" t="str">
        <f>VLOOKUP(A:A,[1]Перечень_ПП!$A:$X,7,0)</f>
        <v>воздушный</v>
      </c>
      <c r="L305" s="13" t="str">
        <f>VLOOKUP(A:A,[1]Перечень_ПП!$A:$X,8,0)</f>
        <v>не определен</v>
      </c>
      <c r="M305" s="13" t="str">
        <f>VLOOKUP(A:A,[1]Перечень_ПП!$A:$X,9,0)</f>
        <v>грузо-пассажирский</v>
      </c>
      <c r="N305" s="13" t="str">
        <f>VLOOKUP(A:A,[1]Перечень_ПП!$A:$X,10,0)</f>
        <v>постоянный</v>
      </c>
      <c r="O305" s="13" t="str">
        <f>VLOOKUP(A:A,[1]Перечень_ПП!$A:$X,11,0)</f>
        <v>многосторонний</v>
      </c>
      <c r="P305" s="13" t="str">
        <f>VLOOKUP(A:A,[1]Перечень_ПП!$A:$X,12,0)</f>
        <v>не определен</v>
      </c>
      <c r="Q305" s="13" t="str">
        <f>VLOOKUP(A:A,[1]Перечень_ПП!$A:$X,13,0)</f>
        <v>нет</v>
      </c>
      <c r="R305" s="13" t="str">
        <f>VLOOKUP(A:A,[1]Перечень_ПП!$A:$X,14,0)</f>
        <v>да</v>
      </c>
      <c r="S305" s="13" t="str">
        <f>VLOOKUP(A:A,[1]Перечень_ПП!$A:$X,15,0)</f>
        <v>да</v>
      </c>
      <c r="T305" s="13" t="str">
        <f>VLOOKUP(A:A,[1]Перечень_ПП!$A:$X,16,0)</f>
        <v>не применимо</v>
      </c>
      <c r="U305" s="12" t="str">
        <f>VLOOKUP(A:A,[1]Перечень_ПП!$A:$X,17,0)</f>
        <v>не применимо</v>
      </c>
      <c r="V305" s="13" t="str">
        <f>VLOOKUP(A:A,[1]Перечень_ПП!$A:$X,18,0)</f>
        <v>ЮФО</v>
      </c>
      <c r="W305" s="12" t="str">
        <f>VLOOKUP(A:A,[1]Перечень_ПП!$A:$X,19,0)</f>
        <v>Краснодарский край</v>
      </c>
      <c r="X305" s="14" t="str">
        <f>VLOOKUP(A:A,[1]Перечень_ПП!$A:$X,20,0)</f>
        <v>Краснодарский край, г. Сочи, Адлерский район, ул. Мира-50</v>
      </c>
      <c r="Y305" s="14">
        <f>VLOOKUP(A:A,[2]ДОРОГИ!$A:$BX,24,0)</f>
        <v>0</v>
      </c>
      <c r="Z305" s="14">
        <f>VLOOKUP(A:A,[2]ДОРОГИ!$A:$BX,25,0)</f>
        <v>0</v>
      </c>
      <c r="AA305" s="16" t="str">
        <f>VLOOKUP($A:$A,'[3]данные ру Грузы'!$A:$CC,10,0)</f>
        <v>Группа С</v>
      </c>
      <c r="AB305" s="16">
        <f>VLOOKUP($A:$A,'[3]данные ру Грузы'!$A:$CC,11,0)</f>
        <v>219</v>
      </c>
      <c r="AC305" s="16" t="str">
        <f>VLOOKUP($A:$A,'[3]данные ру Грузы'!$A:$CC,13,0)</f>
        <v>Не является признаком отнесения к МТК</v>
      </c>
      <c r="AD305" s="16" t="str">
        <f>VLOOKUP($A:$A,'[3]данные ру Грузы'!$A:$CC,12,0)</f>
        <v>Не является признаком отнесения к МТК</v>
      </c>
      <c r="AE305" s="16">
        <f>VLOOKUP(A:A,[2]Данные_УА!$A:$BF,37,0)</f>
        <v>0</v>
      </c>
      <c r="AF305" s="16">
        <f>VLOOKUP(A:A,[2]Данные_УА!$A:$BF,41,0)</f>
        <v>12</v>
      </c>
      <c r="AG305" s="16">
        <f>VLOOKUP(A:A,[2]Данные_УА!$A:$BF,45,0)</f>
        <v>0</v>
      </c>
      <c r="AH305" s="16">
        <f>VLOOKUP(A:A,[2]Данные_УА!$A:$BF,49,0)</f>
        <v>12</v>
      </c>
      <c r="AI305" s="16">
        <f>VLOOKUP(A:A,[2]Данные_УА!$A:$BF,53,0)</f>
        <v>14400</v>
      </c>
      <c r="AJ305" s="16">
        <f>VLOOKUP(A:A,[2]Данные_УА!$A:$BF,57,0)</f>
        <v>0</v>
      </c>
      <c r="AK305" s="17">
        <f>VLOOKUP(A:A,[2]Данные_УА!$A:$BF,38,0)</f>
        <v>0</v>
      </c>
      <c r="AL305" s="17">
        <f>VLOOKUP(A:A,[2]Данные_УА!$A:$BF,42,0)</f>
        <v>4380</v>
      </c>
      <c r="AM305" s="17">
        <f>VLOOKUP(A:A,[2]Данные_УА!$A:$BF,46,0)</f>
        <v>0</v>
      </c>
      <c r="AN305" s="17">
        <f>VLOOKUP(A:A,[2]Данные_УА!$A:$BF,50,0)</f>
        <v>4380</v>
      </c>
      <c r="AO305" s="17">
        <f>VLOOKUP(A:A,[2]Данные_УА!$A:$BF,54,0)</f>
        <v>5256000</v>
      </c>
      <c r="AP305" s="18">
        <f>VLOOKUP(A:A,[2]Данные_УА!$A:$BF,58,0)</f>
        <v>0</v>
      </c>
      <c r="AQ305" s="19">
        <f>VLOOKUP($A:$A,'[3]данные ру ТС'!$A:$CZ,22,0)</f>
        <v>185</v>
      </c>
      <c r="AR305" s="19">
        <f>VLOOKUP($A:$A,'[3]данные ру ТС'!$A:$CZ,27,0)</f>
        <v>2805</v>
      </c>
      <c r="AS305" s="19">
        <f>VLOOKUP($A:$A,'[3]данные ру ТС'!$A:$CZ,32,0)</f>
        <v>0</v>
      </c>
      <c r="AT305" s="19">
        <f>VLOOKUP($A:$A,'[3]данные ру ТС'!$A:$CZ,33,0)</f>
        <v>2990</v>
      </c>
      <c r="AU305" s="19">
        <f>VLOOKUP($A:$A,'[3]данные ру ТС'!$A:$CZ,38,0)</f>
        <v>116</v>
      </c>
      <c r="AV305" s="19">
        <f>VLOOKUP($A:$A,'[3]данные ру ТС'!$A:$CZ,43,0)</f>
        <v>3785</v>
      </c>
      <c r="AW305" s="19">
        <f>VLOOKUP($A:$A,'[3]данные ру ТС'!$A:$CZ,48,0)</f>
        <v>0</v>
      </c>
      <c r="AX305" s="19">
        <f>VLOOKUP($A:$A,'[3]данные ру ТС'!$A:$CZ,49,0)</f>
        <v>3901</v>
      </c>
      <c r="AY305" s="19">
        <f>VLOOKUP($A:$A,'[3]данные ру ТС'!$A:$CZ,54,0)</f>
        <v>94</v>
      </c>
      <c r="AZ305" s="19">
        <f>VLOOKUP($A:$A,'[3]данные ру ТС'!$A:$CZ,59,0)</f>
        <v>3888</v>
      </c>
      <c r="BA305" s="19">
        <f>VLOOKUP($A:$A,'[3]данные ру ТС'!$A:$CZ,64,0)</f>
        <v>0</v>
      </c>
      <c r="BB305" s="19">
        <f>VLOOKUP($A:$A,'[3]данные ру ТС'!$A:$CZ,65,0)</f>
        <v>3982</v>
      </c>
      <c r="BC305" s="19">
        <f>VLOOKUP($A:$A,'[3]данные ру ТС'!$A:$CZ,78,0)</f>
        <v>44</v>
      </c>
      <c r="BD305" s="19">
        <f>VLOOKUP($A:$A,'[3]данные ру ТС'!$A:$CZ,83,0)</f>
        <v>1101</v>
      </c>
      <c r="BE305" s="19">
        <f>VLOOKUP($A:$A,'[3]данные ру ТС'!$A:$CZ,88,0)</f>
        <v>0</v>
      </c>
      <c r="BF305" s="19">
        <f>VLOOKUP($A:$A,'[3]данные ру ТС'!$A:$CZ,89,0)</f>
        <v>1145</v>
      </c>
      <c r="BG305" s="19">
        <f>VLOOKUP($A:$A,'[3]данные ру ТС'!$A:$FD,126,0)</f>
        <v>232</v>
      </c>
      <c r="BH305" s="19">
        <f>VLOOKUP($A:$A,'[3]данные ру ТС'!$A:$FD,127,0)</f>
        <v>1900</v>
      </c>
      <c r="BI305" s="19">
        <f>VLOOKUP($A:$A,'[3]данные ру ТС'!$A:$FD,128,0)</f>
        <v>0</v>
      </c>
      <c r="BJ305" s="19">
        <f>VLOOKUP($A:$A,'[3]данные ру ТС'!$A:$FD,129,0)</f>
        <v>2132</v>
      </c>
      <c r="BK305" s="19">
        <f>VLOOKUP($A:$A,'[3]данные ру ТС'!$A:$FD,142,0)</f>
        <v>178</v>
      </c>
      <c r="BL305" s="19">
        <f>VLOOKUP($A:$A,'[3]данные ру ТС'!$A:$FD,155,0)</f>
        <v>9063</v>
      </c>
      <c r="BM305" s="19">
        <f>VLOOKUP($A:$A,'[3]данные ру ТС'!$A:$FW,168,0)</f>
        <v>0</v>
      </c>
      <c r="BN305" s="19">
        <f>Таблица2[[#This Row],[ЛТС 2022 (факт)]]+Таблица2[[#This Row],[ПТС 2022 (факт)]]+Таблица2[[#This Row],[ГТС 2022 (факт)]]</f>
        <v>9241</v>
      </c>
      <c r="BO305" s="20">
        <f>VLOOKUP($A:$A,'[3]данные ру ФЛ'!$A:$DL,27,0)</f>
        <v>198671</v>
      </c>
      <c r="BP305" s="20">
        <f>VLOOKUP($A:$A,'[3]данные ру ФЛ'!$A:$DL,40,0)</f>
        <v>297007</v>
      </c>
      <c r="BQ305" s="20">
        <f>VLOOKUP($A:$A,'[3]данные ру ФЛ'!$A:$DL,53,0)</f>
        <v>345702</v>
      </c>
      <c r="BR305" s="20">
        <f>VLOOKUP($A:$A,'[3]данные ру ФЛ'!$A:$DL,74,0)</f>
        <v>89059</v>
      </c>
      <c r="BS305" s="20">
        <f>VLOOKUP($A:$A,'[3]данные ру ФЛ'!$A:$DL,95,0)</f>
        <v>151414</v>
      </c>
      <c r="BT305" s="20">
        <f>VLOOKUP($A:$A,'[3]данные ру ФЛ'!$A:$DL,116,0)</f>
        <v>1111443</v>
      </c>
      <c r="BU305" s="21">
        <f>VLOOKUP($A:$A,'[3]данные ру Грузы'!$A:$CR,31,0)</f>
        <v>14498.19</v>
      </c>
      <c r="BV305" s="21">
        <f>VLOOKUP($A:$A,'[3]данные ру Грузы'!$A:$CR,44,0)</f>
        <v>10279.780000000001</v>
      </c>
      <c r="BW305" s="21">
        <f>VLOOKUP($A:$A,'[3]данные ру Грузы'!$A:$CR,57,0)</f>
        <v>2031.03</v>
      </c>
      <c r="BX305" s="21">
        <f>VLOOKUP($A:$A,'[3]данные ру Грузы'!$A:$CR,70,0)</f>
        <v>1761.915</v>
      </c>
      <c r="BY305" s="21">
        <f>VLOOKUP($A:$A,'[3]данные ру Грузы'!$A:$CR,83,0)</f>
        <v>64.191000000000003</v>
      </c>
      <c r="BZ305" s="21">
        <f>VLOOKUP($A:$A,'[3]данные ру Грузы'!$A:$CR,96,0)</f>
        <v>793.20600000000002</v>
      </c>
      <c r="CA305" s="22" t="str">
        <f>VLOOKUP(A:A,[2]Данные_УА!$A:$BO,60,0)</f>
        <v>да</v>
      </c>
      <c r="CB305" s="23" t="str">
        <f>VLOOKUP(A:A,[2]Данные_УА!$A:$BO,61,0)</f>
        <v>да</v>
      </c>
      <c r="CC305" s="23" t="str">
        <f>VLOOKUP(A:A,[2]Данные_УА!$A:$BO,62,0)</f>
        <v>да</v>
      </c>
      <c r="CD305" s="23" t="str">
        <f>VLOOKUP(A:A,[2]Данные_УА!$A:$BO,63,0)</f>
        <v>да</v>
      </c>
      <c r="CE305" s="23" t="str">
        <f>VLOOKUP(A:A,[2]Данные_УА!$A:$BO,64,0)</f>
        <v>да</v>
      </c>
      <c r="CF305" s="23" t="str">
        <f>VLOOKUP(A:A,[2]Данные_УА!$A:$BO,65,0)</f>
        <v>нет</v>
      </c>
    </row>
    <row r="306" spans="1:84" s="12" customFormat="1" ht="11.25" x14ac:dyDescent="0.2">
      <c r="A306" s="12" t="s">
        <v>270</v>
      </c>
      <c r="B306" s="12" t="str">
        <f>VLOOKUP(A:A,[1]Перечень_ПП!$A:$X,3,0)</f>
        <v>Сочинский</v>
      </c>
      <c r="C306" s="13" t="str">
        <f>VLOOKUP(A:A,[1]Перечень_ПП!$A:$X,4,0)</f>
        <v>МПП</v>
      </c>
      <c r="D306" s="13" t="str">
        <f>VLOOKUP(A:A,[1]Перечень_ПП!$A:$X,5,0)</f>
        <v>МПП</v>
      </c>
      <c r="E306" s="12" t="str">
        <f>VLOOKUP(A:A,[1]Перечень_ПП!$A:$X,6,0)</f>
        <v>Сочи</v>
      </c>
      <c r="F306" s="12" t="str">
        <f>VLOOKUP(A:A,[1]Перечень_ПП!$A:$X,23,0)</f>
        <v>установлен</v>
      </c>
      <c r="G306" s="13" t="str">
        <f>VLOOKUP(A:A,[1]Перечень_ПП!$A:$X,21,0)</f>
        <v>да</v>
      </c>
      <c r="H306" s="13" t="s">
        <v>524</v>
      </c>
      <c r="I306" s="14" t="str">
        <f>VLOOKUP(A:A,[1]Перечень_ПП!$A:$X,22,0)</f>
        <v>функционирует</v>
      </c>
      <c r="J306" s="15" t="str">
        <f>VLOOKUP(A:A,[2]Данные_УА!$A:$BF,24,0)</f>
        <v>круглосуточно</v>
      </c>
      <c r="K306" s="13" t="str">
        <f>VLOOKUP(A:A,[1]Перечень_ПП!$A:$X,7,0)</f>
        <v>морской</v>
      </c>
      <c r="L306" s="13" t="str">
        <f>VLOOKUP(A:A,[1]Перечень_ПП!$A:$X,8,0)</f>
        <v>не определен</v>
      </c>
      <c r="M306" s="13" t="str">
        <f>VLOOKUP(A:A,[1]Перечень_ПП!$A:$X,9,0)</f>
        <v>грузо-пассажирский</v>
      </c>
      <c r="N306" s="13" t="str">
        <f>VLOOKUP(A:A,[1]Перечень_ПП!$A:$X,10,0)</f>
        <v>постоянный</v>
      </c>
      <c r="O306" s="13" t="str">
        <f>VLOOKUP(A:A,[1]Перечень_ПП!$A:$X,11,0)</f>
        <v>многосторонний</v>
      </c>
      <c r="P306" s="13" t="str">
        <f>VLOOKUP(A:A,[1]Перечень_ПП!$A:$X,12,0)</f>
        <v>не определен</v>
      </c>
      <c r="Q306" s="13" t="str">
        <f>VLOOKUP(A:A,[1]Перечень_ПП!$A:$X,13,0)</f>
        <v>нет</v>
      </c>
      <c r="R306" s="13" t="str">
        <f>VLOOKUP(A:A,[1]Перечень_ПП!$A:$X,14,0)</f>
        <v>да</v>
      </c>
      <c r="S306" s="13" t="str">
        <f>VLOOKUP(A:A,[1]Перечень_ПП!$A:$X,15,0)</f>
        <v>да</v>
      </c>
      <c r="T306" s="13" t="str">
        <f>VLOOKUP(A:A,[1]Перечень_ПП!$A:$X,16,0)</f>
        <v>не применимо</v>
      </c>
      <c r="U306" s="12" t="str">
        <f>VLOOKUP(A:A,[1]Перечень_ПП!$A:$X,17,0)</f>
        <v>не применимо</v>
      </c>
      <c r="V306" s="13" t="str">
        <f>VLOOKUP(A:A,[1]Перечень_ПП!$A:$X,18,0)</f>
        <v>ЮФО</v>
      </c>
      <c r="W306" s="12" t="str">
        <f>VLOOKUP(A:A,[1]Перечень_ПП!$A:$X,19,0)</f>
        <v>Краснодарский край</v>
      </c>
      <c r="X306" s="14" t="str">
        <f>VLOOKUP(A:A,[1]Перечень_ПП!$A:$X,20,0)</f>
        <v>Краснодарский край, г. Сочи, ул. Круизная гавань-4</v>
      </c>
      <c r="Y306" s="14">
        <f>VLOOKUP(A:A,[2]ДОРОГИ!$A:$BX,24,0)</f>
        <v>0</v>
      </c>
      <c r="Z306" s="14">
        <f>VLOOKUP(A:A,[2]ДОРОГИ!$A:$BX,25,0)</f>
        <v>0</v>
      </c>
      <c r="AA306" s="16" t="str">
        <f>VLOOKUP($A:$A,'[3]данные ру Грузы'!$A:$CC,10,0)</f>
        <v>Группа В</v>
      </c>
      <c r="AB306" s="16">
        <f>VLOOKUP($A:$A,'[3]данные ру Грузы'!$A:$CC,11,0)</f>
        <v>162</v>
      </c>
      <c r="AC306" s="16" t="str">
        <f>VLOOKUP($A:$A,'[3]данные ру Грузы'!$A:$CC,13,0)</f>
        <v>Морской</v>
      </c>
      <c r="AD306" s="16" t="str">
        <f>VLOOKUP($A:$A,'[3]данные ру Грузы'!$A:$CC,12,0)</f>
        <v>АЧБ</v>
      </c>
      <c r="AE306" s="16">
        <f>VLOOKUP(A:A,[2]Данные_УА!$A:$BF,37,0)</f>
        <v>2.4657534246575343</v>
      </c>
      <c r="AF306" s="16">
        <f>VLOOKUP(A:A,[2]Данные_УА!$A:$BF,41,0)</f>
        <v>0</v>
      </c>
      <c r="AG306" s="16">
        <f>VLOOKUP(A:A,[2]Данные_УА!$A:$BF,45,0)</f>
        <v>0</v>
      </c>
      <c r="AH306" s="16">
        <f>VLOOKUP(A:A,[2]Данные_УА!$A:$BF,49,0)</f>
        <v>2.4657534246575343</v>
      </c>
      <c r="AI306" s="16">
        <f>VLOOKUP(A:A,[2]Данные_УА!$A:$BF,53,0)</f>
        <v>33600</v>
      </c>
      <c r="AJ306" s="16">
        <f>VLOOKUP(A:A,[2]Данные_УА!$A:$BF,57,0)</f>
        <v>13698.630136986301</v>
      </c>
      <c r="AK306" s="17">
        <f>VLOOKUP(A:A,[2]Данные_УА!$A:$BF,38,0)</f>
        <v>900</v>
      </c>
      <c r="AL306" s="17">
        <f>VLOOKUP(A:A,[2]Данные_УА!$A:$BF,42,0)</f>
        <v>0</v>
      </c>
      <c r="AM306" s="17">
        <f>VLOOKUP(A:A,[2]Данные_УА!$A:$BF,46,0)</f>
        <v>0</v>
      </c>
      <c r="AN306" s="17">
        <f>VLOOKUP(A:A,[2]Данные_УА!$A:$BF,50,0)</f>
        <v>900</v>
      </c>
      <c r="AO306" s="17">
        <f>VLOOKUP(A:A,[2]Данные_УА!$A:$BF,54,0)</f>
        <v>12264000</v>
      </c>
      <c r="AP306" s="18">
        <f>VLOOKUP(A:A,[2]Данные_УА!$A:$BF,58,0)</f>
        <v>5000000</v>
      </c>
      <c r="AQ306" s="19">
        <f>VLOOKUP($A:$A,'[3]данные ру ТС'!$A:$CZ,22,0)</f>
        <v>1</v>
      </c>
      <c r="AR306" s="19">
        <f>VLOOKUP($A:$A,'[3]данные ру ТС'!$A:$CZ,27,0)</f>
        <v>147</v>
      </c>
      <c r="AS306" s="19">
        <f>VLOOKUP($A:$A,'[3]данные ру ТС'!$A:$CZ,32,0)</f>
        <v>0</v>
      </c>
      <c r="AT306" s="19">
        <f>VLOOKUP($A:$A,'[3]данные ру ТС'!$A:$CZ,33,0)</f>
        <v>148</v>
      </c>
      <c r="AU306" s="19">
        <f>VLOOKUP($A:$A,'[3]данные ру ТС'!$A:$CZ,38,0)</f>
        <v>0</v>
      </c>
      <c r="AV306" s="19">
        <f>VLOOKUP($A:$A,'[3]данные ру ТС'!$A:$CZ,43,0)</f>
        <v>151</v>
      </c>
      <c r="AW306" s="19">
        <f>VLOOKUP($A:$A,'[3]данные ру ТС'!$A:$CZ,48,0)</f>
        <v>0</v>
      </c>
      <c r="AX306" s="19">
        <f>VLOOKUP($A:$A,'[3]данные ру ТС'!$A:$CZ,49,0)</f>
        <v>151</v>
      </c>
      <c r="AY306" s="19">
        <f>VLOOKUP($A:$A,'[3]данные ру ТС'!$A:$CZ,54,0)</f>
        <v>4</v>
      </c>
      <c r="AZ306" s="19">
        <f>VLOOKUP($A:$A,'[3]данные ру ТС'!$A:$CZ,59,0)</f>
        <v>158</v>
      </c>
      <c r="BA306" s="19">
        <f>VLOOKUP($A:$A,'[3]данные ру ТС'!$A:$CZ,64,0)</f>
        <v>0</v>
      </c>
      <c r="BB306" s="19">
        <f>VLOOKUP($A:$A,'[3]данные ру ТС'!$A:$CZ,65,0)</f>
        <v>162</v>
      </c>
      <c r="BC306" s="19">
        <f>VLOOKUP($A:$A,'[3]данные ру ТС'!$A:$CZ,78,0)</f>
        <v>0</v>
      </c>
      <c r="BD306" s="19">
        <f>VLOOKUP($A:$A,'[3]данные ру ТС'!$A:$CZ,83,0)</f>
        <v>84</v>
      </c>
      <c r="BE306" s="19">
        <f>VLOOKUP($A:$A,'[3]данные ру ТС'!$A:$CZ,88,0)</f>
        <v>0</v>
      </c>
      <c r="BF306" s="19">
        <f>VLOOKUP($A:$A,'[3]данные ру ТС'!$A:$CZ,89,0)</f>
        <v>84</v>
      </c>
      <c r="BG306" s="19">
        <f>VLOOKUP($A:$A,'[3]данные ру ТС'!$A:$FD,126,0)</f>
        <v>14</v>
      </c>
      <c r="BH306" s="19">
        <f>VLOOKUP($A:$A,'[3]данные ру ТС'!$A:$FD,127,0)</f>
        <v>99</v>
      </c>
      <c r="BI306" s="19">
        <f>VLOOKUP($A:$A,'[3]данные ру ТС'!$A:$FD,128,0)</f>
        <v>0</v>
      </c>
      <c r="BJ306" s="19">
        <f>VLOOKUP($A:$A,'[3]данные ру ТС'!$A:$FD,129,0)</f>
        <v>113</v>
      </c>
      <c r="BK306" s="19">
        <f>VLOOKUP($A:$A,'[3]данные ру ТС'!$A:$FD,142,0)</f>
        <v>0</v>
      </c>
      <c r="BL306" s="19">
        <f>VLOOKUP($A:$A,'[3]данные ру ТС'!$A:$FD,155,0)</f>
        <v>108</v>
      </c>
      <c r="BM306" s="19">
        <f>VLOOKUP($A:$A,'[3]данные ру ТС'!$A:$FW,168,0)</f>
        <v>0</v>
      </c>
      <c r="BN306" s="19">
        <f>Таблица2[[#This Row],[ЛТС 2022 (факт)]]+Таблица2[[#This Row],[ПТС 2022 (факт)]]+Таблица2[[#This Row],[ГТС 2022 (факт)]]</f>
        <v>108</v>
      </c>
      <c r="BO306" s="20">
        <f>VLOOKUP($A:$A,'[3]данные ру ФЛ'!$A:$DL,27,0)</f>
        <v>3237</v>
      </c>
      <c r="BP306" s="20">
        <f>VLOOKUP($A:$A,'[3]данные ру ФЛ'!$A:$DL,40,0)</f>
        <v>3409</v>
      </c>
      <c r="BQ306" s="20">
        <f>VLOOKUP($A:$A,'[3]данные ру ФЛ'!$A:$DL,53,0)</f>
        <v>4521</v>
      </c>
      <c r="BR306" s="20">
        <f>VLOOKUP($A:$A,'[3]данные ру ФЛ'!$A:$DL,74,0)</f>
        <v>512</v>
      </c>
      <c r="BS306" s="20">
        <f>VLOOKUP($A:$A,'[3]данные ру ФЛ'!$A:$DL,95,0)</f>
        <v>882</v>
      </c>
      <c r="BT306" s="20">
        <f>VLOOKUP($A:$A,'[3]данные ру ФЛ'!$A:$DL,116,0)</f>
        <v>20464</v>
      </c>
      <c r="BU306" s="21">
        <f>VLOOKUP($A:$A,'[3]данные ру Грузы'!$A:$CR,31,0)</f>
        <v>16978.800000000003</v>
      </c>
      <c r="BV306" s="21">
        <f>VLOOKUP($A:$A,'[3]данные ру Грузы'!$A:$CR,44,0)</f>
        <v>0.33</v>
      </c>
      <c r="BW306" s="21">
        <f>VLOOKUP($A:$A,'[3]данные ру Грузы'!$A:$CR,57,0)</f>
        <v>4324.8500000000004</v>
      </c>
      <c r="BX306" s="21">
        <f>VLOOKUP($A:$A,'[3]данные ру Грузы'!$A:$CR,70,0)</f>
        <v>1968</v>
      </c>
      <c r="BY306" s="21">
        <f>VLOOKUP($A:$A,'[3]данные ру Грузы'!$A:$CR,83,0)</f>
        <v>32187.160000000003</v>
      </c>
      <c r="BZ306" s="21">
        <f>VLOOKUP($A:$A,'[3]данные ру Грузы'!$A:$CR,96,0)</f>
        <v>20569.75</v>
      </c>
      <c r="CA306" s="22" t="str">
        <f>VLOOKUP(A:A,[2]Данные_УА!$A:$BO,60,0)</f>
        <v>да</v>
      </c>
      <c r="CB306" s="23" t="str">
        <f>VLOOKUP(A:A,[2]Данные_УА!$A:$BO,61,0)</f>
        <v>да</v>
      </c>
      <c r="CC306" s="23" t="str">
        <f>VLOOKUP(A:A,[2]Данные_УА!$A:$BO,62,0)</f>
        <v>да</v>
      </c>
      <c r="CD306" s="23" t="str">
        <f>VLOOKUP(A:A,[2]Данные_УА!$A:$BO,63,0)</f>
        <v>да</v>
      </c>
      <c r="CE306" s="23" t="str">
        <f>VLOOKUP(A:A,[2]Данные_УА!$A:$BO,64,0)</f>
        <v>да</v>
      </c>
      <c r="CF306" s="23" t="str">
        <f>VLOOKUP(A:A,[2]Данные_УА!$A:$BO,65,0)</f>
        <v>нет</v>
      </c>
    </row>
    <row r="307" spans="1:84" s="12" customFormat="1" ht="11.25" x14ac:dyDescent="0.2">
      <c r="A307" s="12" t="s">
        <v>216</v>
      </c>
      <c r="B307" s="12" t="str">
        <f>VLOOKUP(A:A,[1]Перечень_ПП!$A:$X,3,0)</f>
        <v>Ростовский</v>
      </c>
      <c r="C307" s="13" t="str">
        <f>VLOOKUP(A:A,[1]Перечень_ПП!$A:$X,4,0)</f>
        <v>ВПП</v>
      </c>
      <c r="D307" s="13" t="str">
        <f>VLOOKUP(A:A,[1]Перечень_ПП!$A:$X,5,0)</f>
        <v>ВПП</v>
      </c>
      <c r="E307" s="12" t="str">
        <f>VLOOKUP(A:A,[1]Перечень_ПП!$A:$X,6,0)</f>
        <v>Ставрополь (Шпаковское)</v>
      </c>
      <c r="F307" s="12" t="str">
        <f>VLOOKUP(A:A,[1]Перечень_ПП!$A:$X,23,0)</f>
        <v>установлен</v>
      </c>
      <c r="G307" s="13" t="str">
        <f>VLOOKUP(A:A,[1]Перечень_ПП!$A:$X,21,0)</f>
        <v>да</v>
      </c>
      <c r="H307" s="13" t="s">
        <v>523</v>
      </c>
      <c r="I307" s="14" t="str">
        <f>VLOOKUP(A:A,[1]Перечень_ПП!$A:$X,22,0)</f>
        <v>функционирует</v>
      </c>
      <c r="J307" s="15" t="str">
        <f>VLOOKUP(A:A,[2]Данные_УА!$A:$BF,24,0)</f>
        <v>круглосуточно</v>
      </c>
      <c r="K307" s="13" t="str">
        <f>VLOOKUP(A:A,[1]Перечень_ПП!$A:$X,7,0)</f>
        <v>воздушный</v>
      </c>
      <c r="L307" s="13" t="str">
        <f>VLOOKUP(A:A,[1]Перечень_ПП!$A:$X,8,0)</f>
        <v>не определен</v>
      </c>
      <c r="M307" s="13" t="str">
        <f>VLOOKUP(A:A,[1]Перечень_ПП!$A:$X,9,0)</f>
        <v>грузо-пассажирский</v>
      </c>
      <c r="N307" s="13" t="str">
        <f>VLOOKUP(A:A,[1]Перечень_ПП!$A:$X,10,0)</f>
        <v>работающий на нерегулярной основе</v>
      </c>
      <c r="O307" s="13" t="str">
        <f>VLOOKUP(A:A,[1]Перечень_ПП!$A:$X,11,0)</f>
        <v>многосторонний</v>
      </c>
      <c r="P307" s="13" t="str">
        <f>VLOOKUP(A:A,[1]Перечень_ПП!$A:$X,12,0)</f>
        <v>не определен</v>
      </c>
      <c r="Q307" s="13" t="str">
        <f>VLOOKUP(A:A,[1]Перечень_ПП!$A:$X,13,0)</f>
        <v>нет</v>
      </c>
      <c r="R307" s="13" t="str">
        <f>VLOOKUP(A:A,[1]Перечень_ПП!$A:$X,14,0)</f>
        <v>нет</v>
      </c>
      <c r="S307" s="13" t="str">
        <f>VLOOKUP(A:A,[1]Перечень_ПП!$A:$X,15,0)</f>
        <v>нет</v>
      </c>
      <c r="T307" s="13" t="str">
        <f>VLOOKUP(A:A,[1]Перечень_ПП!$A:$X,16,0)</f>
        <v>не применимо</v>
      </c>
      <c r="U307" s="12" t="str">
        <f>VLOOKUP(A:A,[1]Перечень_ПП!$A:$X,17,0)</f>
        <v>не применимо</v>
      </c>
      <c r="V307" s="13" t="str">
        <f>VLOOKUP(A:A,[1]Перечень_ПП!$A:$X,18,0)</f>
        <v>СКФО</v>
      </c>
      <c r="W307" s="12" t="str">
        <f>VLOOKUP(A:A,[1]Перечень_ПП!$A:$X,19,0)</f>
        <v>Ставропольский край</v>
      </c>
      <c r="X307" s="14" t="str">
        <f>VLOOKUP(A:A,[1]Перечень_ПП!$A:$X,20,0)</f>
        <v>Ставропольский край, г. Ставрополь, территория аэропорт</v>
      </c>
      <c r="Y307" s="14">
        <f>VLOOKUP(A:A,[2]ДОРОГИ!$A:$BX,24,0)</f>
        <v>0</v>
      </c>
      <c r="Z307" s="14">
        <f>VLOOKUP(A:A,[2]ДОРОГИ!$A:$BX,25,0)</f>
        <v>0</v>
      </c>
      <c r="AA307" s="16" t="str">
        <f>VLOOKUP($A:$A,'[3]данные ру Грузы'!$A:$CC,10,0)</f>
        <v>Группа С</v>
      </c>
      <c r="AB307" s="16">
        <f>VLOOKUP($A:$A,'[3]данные ру Грузы'!$A:$CC,11,0)</f>
        <v>286</v>
      </c>
      <c r="AC307" s="16" t="str">
        <f>VLOOKUP($A:$A,'[3]данные ру Грузы'!$A:$CC,13,0)</f>
        <v>Не является признаком отнесения к МТК</v>
      </c>
      <c r="AD307" s="16" t="str">
        <f>VLOOKUP($A:$A,'[3]данные ру Грузы'!$A:$CC,12,0)</f>
        <v>Не является признаком отнесения к МТК</v>
      </c>
      <c r="AE307" s="16">
        <f>VLOOKUP(A:A,[2]Данные_УА!$A:$BF,37,0)</f>
        <v>0</v>
      </c>
      <c r="AF307" s="16">
        <f>VLOOKUP(A:A,[2]Данные_УА!$A:$BF,41,0)</f>
        <v>0</v>
      </c>
      <c r="AG307" s="16">
        <f>VLOOKUP(A:A,[2]Данные_УА!$A:$BF,45,0)</f>
        <v>0</v>
      </c>
      <c r="AH307" s="16">
        <f>VLOOKUP(A:A,[2]Данные_УА!$A:$BF,49,0)</f>
        <v>0</v>
      </c>
      <c r="AI307" s="16">
        <f>VLOOKUP(A:A,[2]Данные_УА!$A:$BF,53,0)</f>
        <v>960</v>
      </c>
      <c r="AJ307" s="16">
        <f>VLOOKUP(A:A,[2]Данные_УА!$A:$BF,57,0)</f>
        <v>35</v>
      </c>
      <c r="AK307" s="17">
        <f>VLOOKUP(A:A,[2]Данные_УА!$A:$BF,38,0)</f>
        <v>0</v>
      </c>
      <c r="AL307" s="17">
        <f>VLOOKUP(A:A,[2]Данные_УА!$A:$BF,42,0)</f>
        <v>0</v>
      </c>
      <c r="AM307" s="17">
        <f>VLOOKUP(A:A,[2]Данные_УА!$A:$BF,46,0)</f>
        <v>0</v>
      </c>
      <c r="AN307" s="17">
        <f>VLOOKUP(A:A,[2]Данные_УА!$A:$BF,50,0)</f>
        <v>0</v>
      </c>
      <c r="AO307" s="17">
        <f>VLOOKUP(A:A,[2]Данные_УА!$A:$BF,54,0)</f>
        <v>0</v>
      </c>
      <c r="AP307" s="18">
        <f>VLOOKUP(A:A,[2]Данные_УА!$A:$BF,58,0)</f>
        <v>0</v>
      </c>
      <c r="AQ307" s="19">
        <f>VLOOKUP($A:$A,'[3]данные ру ТС'!$A:$CZ,22,0)</f>
        <v>0</v>
      </c>
      <c r="AR307" s="19">
        <f>VLOOKUP($A:$A,'[3]данные ру ТС'!$A:$CZ,27,0)</f>
        <v>268</v>
      </c>
      <c r="AS307" s="19">
        <f>VLOOKUP($A:$A,'[3]данные ру ТС'!$A:$CZ,32,0)</f>
        <v>0</v>
      </c>
      <c r="AT307" s="19">
        <f>VLOOKUP($A:$A,'[3]данные ру ТС'!$A:$CZ,33,0)</f>
        <v>268</v>
      </c>
      <c r="AU307" s="19">
        <f>VLOOKUP($A:$A,'[3]данные ру ТС'!$A:$CZ,38,0)</f>
        <v>0</v>
      </c>
      <c r="AV307" s="19">
        <f>VLOOKUP($A:$A,'[3]данные ру ТС'!$A:$CZ,43,0)</f>
        <v>165</v>
      </c>
      <c r="AW307" s="19">
        <f>VLOOKUP($A:$A,'[3]данные ру ТС'!$A:$CZ,48,0)</f>
        <v>0</v>
      </c>
      <c r="AX307" s="19">
        <f>VLOOKUP($A:$A,'[3]данные ру ТС'!$A:$CZ,49,0)</f>
        <v>165</v>
      </c>
      <c r="AY307" s="19">
        <f>VLOOKUP($A:$A,'[3]данные ру ТС'!$A:$CZ,54,0)</f>
        <v>0</v>
      </c>
      <c r="AZ307" s="19">
        <f>VLOOKUP($A:$A,'[3]данные ру ТС'!$A:$CZ,59,0)</f>
        <v>113</v>
      </c>
      <c r="BA307" s="19">
        <f>VLOOKUP($A:$A,'[3]данные ру ТС'!$A:$CZ,64,0)</f>
        <v>0</v>
      </c>
      <c r="BB307" s="19">
        <f>VLOOKUP($A:$A,'[3]данные ру ТС'!$A:$CZ,65,0)</f>
        <v>113</v>
      </c>
      <c r="BC307" s="19">
        <f>VLOOKUP($A:$A,'[3]данные ру ТС'!$A:$CZ,78,0)</f>
        <v>3</v>
      </c>
      <c r="BD307" s="19">
        <f>VLOOKUP($A:$A,'[3]данные ру ТС'!$A:$CZ,83,0)</f>
        <v>20</v>
      </c>
      <c r="BE307" s="19">
        <f>VLOOKUP($A:$A,'[3]данные ру ТС'!$A:$CZ,88,0)</f>
        <v>0</v>
      </c>
      <c r="BF307" s="19">
        <f>VLOOKUP($A:$A,'[3]данные ру ТС'!$A:$CZ,89,0)</f>
        <v>23</v>
      </c>
      <c r="BG307" s="19">
        <f>VLOOKUP($A:$A,'[3]данные ру ТС'!$A:$FD,126,0)</f>
        <v>18</v>
      </c>
      <c r="BH307" s="19">
        <f>VLOOKUP($A:$A,'[3]данные ру ТС'!$A:$FD,127,0)</f>
        <v>27</v>
      </c>
      <c r="BI307" s="19">
        <f>VLOOKUP($A:$A,'[3]данные ру ТС'!$A:$FD,128,0)</f>
        <v>0</v>
      </c>
      <c r="BJ307" s="19">
        <f>VLOOKUP($A:$A,'[3]данные ру ТС'!$A:$FD,129,0)</f>
        <v>45</v>
      </c>
      <c r="BK307" s="19">
        <f>VLOOKUP($A:$A,'[3]данные ру ТС'!$A:$FD,142,0)</f>
        <v>53</v>
      </c>
      <c r="BL307" s="19">
        <f>VLOOKUP($A:$A,'[3]данные ру ТС'!$A:$FD,155,0)</f>
        <v>101</v>
      </c>
      <c r="BM307" s="19">
        <f>VLOOKUP($A:$A,'[3]данные ру ТС'!$A:$FW,168,0)</f>
        <v>0</v>
      </c>
      <c r="BN307" s="19">
        <f>Таблица2[[#This Row],[ЛТС 2022 (факт)]]+Таблица2[[#This Row],[ПТС 2022 (факт)]]+Таблица2[[#This Row],[ГТС 2022 (факт)]]</f>
        <v>154</v>
      </c>
      <c r="BO307" s="20">
        <f>VLOOKUP($A:$A,'[3]данные ру ФЛ'!$A:$DL,27,0)</f>
        <v>16262</v>
      </c>
      <c r="BP307" s="20">
        <f>VLOOKUP($A:$A,'[3]данные ру ФЛ'!$A:$DL,40,0)</f>
        <v>7593</v>
      </c>
      <c r="BQ307" s="20">
        <f>VLOOKUP($A:$A,'[3]данные ру ФЛ'!$A:$DL,53,0)</f>
        <v>4607</v>
      </c>
      <c r="BR307" s="20">
        <f>VLOOKUP($A:$A,'[3]данные ру ФЛ'!$A:$DL,74,0)</f>
        <v>200</v>
      </c>
      <c r="BS307" s="20">
        <f>VLOOKUP($A:$A,'[3]данные ру ФЛ'!$A:$DL,95,0)</f>
        <v>264</v>
      </c>
      <c r="BT307" s="20">
        <f>VLOOKUP($A:$A,'[3]данные ру ФЛ'!$A:$DL,116,0)</f>
        <v>4897</v>
      </c>
      <c r="BU307" s="21">
        <f>VLOOKUP($A:$A,'[3]данные ру Грузы'!$A:$CR,31,0)</f>
        <v>0.52</v>
      </c>
      <c r="BV307" s="21">
        <f>VLOOKUP($A:$A,'[3]данные ру Грузы'!$A:$CR,44,0)</f>
        <v>0</v>
      </c>
      <c r="BW307" s="21">
        <f>VLOOKUP($A:$A,'[3]данные ру Грузы'!$A:$CR,57,0)</f>
        <v>0</v>
      </c>
      <c r="BX307" s="21">
        <f>VLOOKUP($A:$A,'[3]данные ру Грузы'!$A:$CR,70,0)</f>
        <v>0</v>
      </c>
      <c r="BY307" s="21">
        <f>VLOOKUP($A:$A,'[3]данные ру Грузы'!$A:$CR,83,0)</f>
        <v>0.63</v>
      </c>
      <c r="BZ307" s="21">
        <f>VLOOKUP($A:$A,'[3]данные ру Грузы'!$A:$CR,96,0)</f>
        <v>3.7999999999999999E-2</v>
      </c>
      <c r="CA307" s="22" t="str">
        <f>VLOOKUP(A:A,[2]Данные_УА!$A:$BO,60,0)</f>
        <v>да</v>
      </c>
      <c r="CB307" s="23" t="str">
        <f>VLOOKUP(A:A,[2]Данные_УА!$A:$BO,61,0)</f>
        <v>да</v>
      </c>
      <c r="CC307" s="23" t="str">
        <f>VLOOKUP(A:A,[2]Данные_УА!$A:$BO,62,0)</f>
        <v>да</v>
      </c>
      <c r="CD307" s="23" t="str">
        <f>VLOOKUP(A:A,[2]Данные_УА!$A:$BO,63,0)</f>
        <v>да</v>
      </c>
      <c r="CE307" s="23" t="str">
        <f>VLOOKUP(A:A,[2]Данные_УА!$A:$BO,64,0)</f>
        <v>да</v>
      </c>
      <c r="CF307" s="23" t="str">
        <f>VLOOKUP(A:A,[2]Данные_УА!$A:$BO,65,0)</f>
        <v>нет</v>
      </c>
    </row>
    <row r="308" spans="1:84" s="12" customFormat="1" ht="11.25" x14ac:dyDescent="0.2">
      <c r="A308" s="12" t="s">
        <v>354</v>
      </c>
      <c r="B308" s="12" t="str">
        <f>VLOOKUP(A:A,[1]Перечень_ПП!$A:$X,3,0)</f>
        <v>Читинский</v>
      </c>
      <c r="C308" s="13" t="str">
        <f>VLOOKUP(A:A,[1]Перечень_ПП!$A:$X,4,0)</f>
        <v>АПП</v>
      </c>
      <c r="D308" s="13" t="str">
        <f>VLOOKUP(A:A,[1]Перечень_ПП!$A:$X,5,0)</f>
        <v>ДАПП</v>
      </c>
      <c r="E308" s="12" t="str">
        <f>VLOOKUP(A:A,[1]Перечень_ПП!$A:$X,6,0)</f>
        <v>Староцурухайтуйский</v>
      </c>
      <c r="F308" s="12" t="str">
        <f>VLOOKUP(A:A,[1]Перечень_ПП!$A:$X,23,0)</f>
        <v>установлен</v>
      </c>
      <c r="G308" s="13" t="str">
        <f>VLOOKUP(A:A,[1]Перечень_ПП!$A:$X,21,0)</f>
        <v>да</v>
      </c>
      <c r="H308" s="13" t="s">
        <v>523</v>
      </c>
      <c r="I308" s="14" t="str">
        <f>VLOOKUP(A:A,[1]Перечень_ПП!$A:$X,22,0)</f>
        <v>функционирует</v>
      </c>
      <c r="J308" s="15" t="str">
        <f>VLOOKUP(A:A,[2]Данные_УА!$A:$BF,24,0)</f>
        <v>с 09.00 до 18.00; выходной-воскресенье;технологический перерыв: с 13.00 до 14.00</v>
      </c>
      <c r="K308" s="13" t="str">
        <f>VLOOKUP(A:A,[1]Перечень_ПП!$A:$X,7,0)</f>
        <v>автомобильный</v>
      </c>
      <c r="L308" s="13" t="str">
        <f>VLOOKUP(A:A,[1]Перечень_ПП!$A:$X,8,0)</f>
        <v>не определен</v>
      </c>
      <c r="M308" s="13" t="str">
        <f>VLOOKUP(A:A,[1]Перечень_ПП!$A:$X,9,0)</f>
        <v>грузо-пассажирский</v>
      </c>
      <c r="N308" s="13" t="str">
        <f>VLOOKUP(A:A,[1]Перечень_ПП!$A:$X,10,0)</f>
        <v>постоянный</v>
      </c>
      <c r="O308" s="13" t="str">
        <f>VLOOKUP(A:A,[1]Перечень_ПП!$A:$X,11,0)</f>
        <v>двусторонний</v>
      </c>
      <c r="P308" s="13" t="str">
        <f>VLOOKUP(A:A,[1]Перечень_ПП!$A:$X,12,0)</f>
        <v>не определен</v>
      </c>
      <c r="Q308" s="13" t="str">
        <f>VLOOKUP(A:A,[1]Перечень_ПП!$A:$X,13,0)</f>
        <v>нет</v>
      </c>
      <c r="R308" s="13" t="str">
        <f>VLOOKUP(A:A,[1]Перечень_ПП!$A:$X,14,0)</f>
        <v>нет</v>
      </c>
      <c r="S308" s="13" t="str">
        <f>VLOOKUP(A:A,[1]Перечень_ПП!$A:$X,15,0)</f>
        <v>нет</v>
      </c>
      <c r="T308" s="13" t="str">
        <f>VLOOKUP(A:A,[1]Перечень_ПП!$A:$X,16,0)</f>
        <v>Китайская Народная Республика</v>
      </c>
      <c r="U308" s="12" t="str">
        <f>VLOOKUP(A:A,[1]Перечень_ПП!$A:$X,17,0)</f>
        <v>Хэйшаньтоу</v>
      </c>
      <c r="V308" s="13" t="str">
        <f>VLOOKUP(A:A,[1]Перечень_ПП!$A:$X,18,0)</f>
        <v>ДФО</v>
      </c>
      <c r="W308" s="12" t="str">
        <f>VLOOKUP(A:A,[1]Перечень_ПП!$A:$X,19,0)</f>
        <v>Забайкальский край</v>
      </c>
      <c r="X308" s="14" t="str">
        <f>VLOOKUP(A:A,[1]Перечень_ПП!$A:$X,20,0)</f>
        <v>Забайкальский край, Приаргунский район, с. Староцурухайтуй, переулок Речной, 2</v>
      </c>
      <c r="Y308" s="14" t="str">
        <f>VLOOKUP(A:A,[2]ДОРОГИ!$A:$BX,24,0)</f>
        <v>региональная</v>
      </c>
      <c r="Z308" s="14" t="str">
        <f>VLOOKUP(A:A,[2]ДОРОГИ!$A:$BX,25,0)</f>
        <v>76А-021, Подъезд к с. Староцурухайтуй</v>
      </c>
      <c r="AA308" s="16" t="str">
        <f>VLOOKUP($A:$A,'[3]данные ру Грузы'!$A:$CC,10,0)</f>
        <v>Группа А</v>
      </c>
      <c r="AB308" s="16">
        <f>VLOOKUP($A:$A,'[3]данные ру Грузы'!$A:$CC,11,0)</f>
        <v>34</v>
      </c>
      <c r="AC308" s="16" t="str">
        <f>VLOOKUP($A:$A,'[3]данные ру Грузы'!$A:$CC,13,0)</f>
        <v>РК (сухопутный)</v>
      </c>
      <c r="AD308" s="16" t="str">
        <f>VLOOKUP($A:$A,'[3]данные ру Грузы'!$A:$CC,12,0)</f>
        <v>Восток</v>
      </c>
      <c r="AE308" s="16">
        <f>VLOOKUP(A:A,[2]Данные_УА!$A:$BF,37,0)</f>
        <v>0</v>
      </c>
      <c r="AF308" s="16">
        <f>VLOOKUP(A:A,[2]Данные_УА!$A:$BF,41,0)</f>
        <v>0</v>
      </c>
      <c r="AG308" s="16">
        <f>VLOOKUP(A:A,[2]Данные_УА!$A:$BF,45,0)</f>
        <v>0</v>
      </c>
      <c r="AH308" s="16">
        <f>VLOOKUP(A:A,[2]Данные_УА!$A:$BF,49,0)</f>
        <v>0</v>
      </c>
      <c r="AI308" s="16">
        <f>VLOOKUP(A:A,[2]Данные_УА!$A:$BF,53,0)</f>
        <v>0</v>
      </c>
      <c r="AJ308" s="16">
        <f>VLOOKUP(A:A,[2]Данные_УА!$A:$BF,57,0)</f>
        <v>0</v>
      </c>
      <c r="AK308" s="17">
        <f>VLOOKUP(A:A,[2]Данные_УА!$A:$BF,38,0)</f>
        <v>0</v>
      </c>
      <c r="AL308" s="17">
        <f>VLOOKUP(A:A,[2]Данные_УА!$A:$BF,42,0)</f>
        <v>0</v>
      </c>
      <c r="AM308" s="17">
        <f>VLOOKUP(A:A,[2]Данные_УА!$A:$BF,46,0)</f>
        <v>0</v>
      </c>
      <c r="AN308" s="17">
        <f>VLOOKUP(A:A,[2]Данные_УА!$A:$BF,50,0)</f>
        <v>0</v>
      </c>
      <c r="AO308" s="17">
        <f>VLOOKUP(A:A,[2]Данные_УА!$A:$BF,54,0)</f>
        <v>0</v>
      </c>
      <c r="AP308" s="18">
        <f>VLOOKUP(A:A,[2]Данные_УА!$A:$BF,58,0)</f>
        <v>0</v>
      </c>
      <c r="AQ308" s="19">
        <f>VLOOKUP($A:$A,'[3]данные ру ТС'!$A:$CZ,22,0)</f>
        <v>5697</v>
      </c>
      <c r="AR308" s="19">
        <f>VLOOKUP($A:$A,'[3]данные ру ТС'!$A:$CZ,27,0)</f>
        <v>90</v>
      </c>
      <c r="AS308" s="19">
        <f>VLOOKUP($A:$A,'[3]данные ру ТС'!$A:$CZ,32,0)</f>
        <v>2290</v>
      </c>
      <c r="AT308" s="19">
        <f>VLOOKUP($A:$A,'[3]данные ру ТС'!$A:$CZ,33,0)</f>
        <v>8077</v>
      </c>
      <c r="AU308" s="19">
        <f>VLOOKUP($A:$A,'[3]данные ру ТС'!$A:$CZ,38,0)</f>
        <v>6827</v>
      </c>
      <c r="AV308" s="19">
        <f>VLOOKUP($A:$A,'[3]данные ру ТС'!$A:$CZ,43,0)</f>
        <v>75</v>
      </c>
      <c r="AW308" s="19">
        <f>VLOOKUP($A:$A,'[3]данные ру ТС'!$A:$CZ,48,0)</f>
        <v>1915</v>
      </c>
      <c r="AX308" s="19">
        <f>VLOOKUP($A:$A,'[3]данные ру ТС'!$A:$CZ,49,0)</f>
        <v>8817</v>
      </c>
      <c r="AY308" s="19">
        <f>VLOOKUP($A:$A,'[3]данные ру ТС'!$A:$CZ,54,0)</f>
        <v>6476</v>
      </c>
      <c r="AZ308" s="19">
        <f>VLOOKUP($A:$A,'[3]данные ру ТС'!$A:$CZ,59,0)</f>
        <v>48</v>
      </c>
      <c r="BA308" s="19">
        <f>VLOOKUP($A:$A,'[3]данные ру ТС'!$A:$CZ,64,0)</f>
        <v>1700</v>
      </c>
      <c r="BB308" s="19">
        <f>VLOOKUP($A:$A,'[3]данные ру ТС'!$A:$CZ,65,0)</f>
        <v>8224</v>
      </c>
      <c r="BC308" s="19">
        <f>VLOOKUP($A:$A,'[3]данные ру ТС'!$A:$CZ,78,0)</f>
        <v>1078</v>
      </c>
      <c r="BD308" s="19">
        <f>VLOOKUP($A:$A,'[3]данные ру ТС'!$A:$CZ,83,0)</f>
        <v>0</v>
      </c>
      <c r="BE308" s="19">
        <f>VLOOKUP($A:$A,'[3]данные ру ТС'!$A:$CZ,88,0)</f>
        <v>107</v>
      </c>
      <c r="BF308" s="19">
        <f>VLOOKUP($A:$A,'[3]данные ру ТС'!$A:$CZ,89,0)</f>
        <v>1185</v>
      </c>
      <c r="BG308" s="19">
        <f>VLOOKUP($A:$A,'[3]данные ру ТС'!$A:$FD,126,0)</f>
        <v>0</v>
      </c>
      <c r="BH308" s="19">
        <f>VLOOKUP($A:$A,'[3]данные ру ТС'!$A:$FD,127,0)</f>
        <v>0</v>
      </c>
      <c r="BI308" s="19">
        <f>VLOOKUP($A:$A,'[3]данные ру ТС'!$A:$FD,128,0)</f>
        <v>0</v>
      </c>
      <c r="BJ308" s="19">
        <f>VLOOKUP($A:$A,'[3]данные ру ТС'!$A:$FD,129,0)</f>
        <v>0</v>
      </c>
      <c r="BK308" s="19">
        <f>VLOOKUP($A:$A,'[3]данные ру ТС'!$A:$FD,142,0)</f>
        <v>0</v>
      </c>
      <c r="BL308" s="19">
        <f>VLOOKUP($A:$A,'[3]данные ру ТС'!$A:$FD,155,0)</f>
        <v>0</v>
      </c>
      <c r="BM308" s="19">
        <f>VLOOKUP($A:$A,'[3]данные ру ТС'!$A:$FW,168,0)</f>
        <v>0</v>
      </c>
      <c r="BN308" s="19">
        <f>Таблица2[[#This Row],[ЛТС 2022 (факт)]]+Таблица2[[#This Row],[ПТС 2022 (факт)]]+Таблица2[[#This Row],[ГТС 2022 (факт)]]</f>
        <v>0</v>
      </c>
      <c r="BO308" s="20">
        <f>VLOOKUP($A:$A,'[3]данные ру ФЛ'!$A:$DL,27,0)</f>
        <v>17814</v>
      </c>
      <c r="BP308" s="20">
        <f>VLOOKUP($A:$A,'[3]данные ру ФЛ'!$A:$DL,40,0)</f>
        <v>17478</v>
      </c>
      <c r="BQ308" s="20">
        <f>VLOOKUP($A:$A,'[3]данные ру ФЛ'!$A:$DL,53,0)</f>
        <v>15929</v>
      </c>
      <c r="BR308" s="20">
        <f>VLOOKUP($A:$A,'[3]данные ру ФЛ'!$A:$DL,74,0)</f>
        <v>1664</v>
      </c>
      <c r="BS308" s="20">
        <f>VLOOKUP($A:$A,'[3]данные ру ФЛ'!$A:$DL,95,0)</f>
        <v>0</v>
      </c>
      <c r="BT308" s="20">
        <f>VLOOKUP($A:$A,'[3]данные ру ФЛ'!$A:$DL,116,0)</f>
        <v>0</v>
      </c>
      <c r="BU308" s="21">
        <f>VLOOKUP($A:$A,'[3]данные ру Грузы'!$A:$CR,31,0)</f>
        <v>64342.550999999999</v>
      </c>
      <c r="BV308" s="21">
        <f>VLOOKUP($A:$A,'[3]данные ру Грузы'!$A:$CR,44,0)</f>
        <v>75310.52</v>
      </c>
      <c r="BW308" s="21">
        <f>VLOOKUP($A:$A,'[3]данные ру Грузы'!$A:$CR,57,0)</f>
        <v>70656.149999999994</v>
      </c>
      <c r="BX308" s="21">
        <f>VLOOKUP($A:$A,'[3]данные ру Грузы'!$A:$CR,70,0)</f>
        <v>11918</v>
      </c>
      <c r="BY308" s="21">
        <f>VLOOKUP($A:$A,'[3]данные ру Грузы'!$A:$CR,83,0)</f>
        <v>0</v>
      </c>
      <c r="BZ308" s="21">
        <f>VLOOKUP($A:$A,'[3]данные ру Грузы'!$A:$CR,96,0)</f>
        <v>0</v>
      </c>
      <c r="CA308" s="22" t="str">
        <f>VLOOKUP(A:A,[2]Данные_УА!$A:$BO,60,0)</f>
        <v>да</v>
      </c>
      <c r="CB308" s="23" t="str">
        <f>VLOOKUP(A:A,[2]Данные_УА!$A:$BO,61,0)</f>
        <v>да</v>
      </c>
      <c r="CC308" s="23" t="str">
        <f>VLOOKUP(A:A,[2]Данные_УА!$A:$BO,62,0)</f>
        <v>да</v>
      </c>
      <c r="CD308" s="23" t="str">
        <f>VLOOKUP(A:A,[2]Данные_УА!$A:$BO,63,0)</f>
        <v>да</v>
      </c>
      <c r="CE308" s="23" t="str">
        <f>VLOOKUP(A:A,[2]Данные_УА!$A:$BO,64,0)</f>
        <v>да</v>
      </c>
      <c r="CF308" s="23" t="str">
        <f>VLOOKUP(A:A,[2]Данные_УА!$A:$BO,65,0)</f>
        <v>нет</v>
      </c>
    </row>
    <row r="309" spans="1:84" s="12" customFormat="1" ht="11.25" x14ac:dyDescent="0.2">
      <c r="A309" s="12" t="s">
        <v>202</v>
      </c>
      <c r="B309" s="12" t="str">
        <f>VLOOKUP(A:A,[1]Перечень_ПП!$A:$X,3,0)</f>
        <v>Псковский</v>
      </c>
      <c r="C309" s="13" t="str">
        <f>VLOOKUP(A:A,[1]Перечень_ПП!$A:$X,4,0)</f>
        <v>ОПП</v>
      </c>
      <c r="D309" s="13" t="str">
        <f>VLOOKUP(A:A,[1]Перечень_ПП!$A:$X,5,0)</f>
        <v>ОПП</v>
      </c>
      <c r="E309" s="12" t="str">
        <f>VLOOKUP(A:A,[1]Перечень_ПП!$A:$X,6,0)</f>
        <v>Сторожинец</v>
      </c>
      <c r="F309" s="12" t="str">
        <f>VLOOKUP(A:A,[1]Перечень_ПП!$A:$X,23,0)</f>
        <v>установлен</v>
      </c>
      <c r="G309" s="13" t="str">
        <f>VLOOKUP(A:A,[1]Перечень_ПП!$A:$X,21,0)</f>
        <v>нет</v>
      </c>
      <c r="H309" s="13" t="s">
        <v>524</v>
      </c>
      <c r="I309" s="14" t="str">
        <f>VLOOKUP(A:A,[1]Перечень_ПП!$A:$X,22,0)</f>
        <v>Пункт пропуска не обустроен. Приказом Минтранса России от 15.11.2004 № 31 Росморречфлоту поручено провести комплекс мероприятий по открытию и дальнейшему функционированию пункта пропуска. Необходимые мороприятия не проводились</v>
      </c>
      <c r="J309" s="15" t="str">
        <f>VLOOKUP(A:A,[2]Данные_УА!$A:$BF,24,0)</f>
        <v>не определен</v>
      </c>
      <c r="K309" s="13" t="str">
        <f>VLOOKUP(A:A,[1]Перечень_ПП!$A:$X,7,0)</f>
        <v>озерный</v>
      </c>
      <c r="L309" s="13" t="str">
        <f>VLOOKUP(A:A,[1]Перечень_ПП!$A:$X,8,0)</f>
        <v>не определен</v>
      </c>
      <c r="M309" s="13" t="str">
        <f>VLOOKUP(A:A,[1]Перечень_ПП!$A:$X,9,0)</f>
        <v>грузо-пассажирский</v>
      </c>
      <c r="N309" s="13" t="str">
        <f>VLOOKUP(A:A,[1]Перечень_ПП!$A:$X,10,0)</f>
        <v>сезонный</v>
      </c>
      <c r="O309" s="13" t="str">
        <f>VLOOKUP(A:A,[1]Перечень_ПП!$A:$X,11,0)</f>
        <v>многосторонний</v>
      </c>
      <c r="P309" s="13" t="str">
        <f>VLOOKUP(A:A,[1]Перечень_ПП!$A:$X,12,0)</f>
        <v>не определен</v>
      </c>
      <c r="Q309" s="13" t="str">
        <f>VLOOKUP(A:A,[1]Перечень_ПП!$A:$X,13,0)</f>
        <v>нет</v>
      </c>
      <c r="R309" s="13" t="str">
        <f>VLOOKUP(A:A,[1]Перечень_ПП!$A:$X,14,0)</f>
        <v>нет</v>
      </c>
      <c r="S309" s="13" t="str">
        <f>VLOOKUP(A:A,[1]Перечень_ПП!$A:$X,15,0)</f>
        <v>нет</v>
      </c>
      <c r="T309" s="13" t="str">
        <f>VLOOKUP(A:A,[1]Перечень_ПП!$A:$X,16,0)</f>
        <v>Эстонская Республика</v>
      </c>
      <c r="U309" s="12" t="str">
        <f>VLOOKUP(A:A,[1]Перечень_ПП!$A:$X,17,0)</f>
        <v>Праага</v>
      </c>
      <c r="V309" s="13" t="str">
        <f>VLOOKUP(A:A,[1]Перечень_ПП!$A:$X,18,0)</f>
        <v>СЗФО</v>
      </c>
      <c r="W309" s="12" t="str">
        <f>VLOOKUP(A:A,[1]Перечень_ПП!$A:$X,19,0)</f>
        <v>Псковская область</v>
      </c>
      <c r="X309" s="14" t="str">
        <f>VLOOKUP(A:A,[1]Перечень_ПП!$A:$X,20,0)</f>
        <v>не определен</v>
      </c>
      <c r="Y309" s="14">
        <f>VLOOKUP(A:A,[2]ДОРОГИ!$A:$BX,24,0)</f>
        <v>0</v>
      </c>
      <c r="Z309" s="14">
        <f>VLOOKUP(A:A,[2]ДОРОГИ!$A:$BX,25,0)</f>
        <v>0</v>
      </c>
      <c r="AA309" s="16" t="str">
        <f>VLOOKUP($A:$A,'[3]данные ру Грузы'!$A:$CC,10,0)</f>
        <v>не определена</v>
      </c>
      <c r="AB309" s="16">
        <f>VLOOKUP($A:$A,'[3]данные ру Грузы'!$A:$CC,11,0)</f>
        <v>384</v>
      </c>
      <c r="AC309" s="16" t="str">
        <f>VLOOKUP($A:$A,'[3]данные ру Грузы'!$A:$CC,13,0)</f>
        <v>Сухопутный</v>
      </c>
      <c r="AD309" s="16" t="str">
        <f>VLOOKUP($A:$A,'[3]данные ру Грузы'!$A:$CC,12,0)</f>
        <v>Западный</v>
      </c>
      <c r="AE309" s="16">
        <f>VLOOKUP(A:A,[2]Данные_УА!$A:$BF,37,0)</f>
        <v>0</v>
      </c>
      <c r="AF309" s="16">
        <f>VLOOKUP(A:A,[2]Данные_УА!$A:$BF,41,0)</f>
        <v>0</v>
      </c>
      <c r="AG309" s="16">
        <f>VLOOKUP(A:A,[2]Данные_УА!$A:$BF,45,0)</f>
        <v>0</v>
      </c>
      <c r="AH309" s="16">
        <f>VLOOKUP(A:A,[2]Данные_УА!$A:$BF,49,0)</f>
        <v>0</v>
      </c>
      <c r="AI309" s="16">
        <f>VLOOKUP(A:A,[2]Данные_УА!$A:$BF,53,0)</f>
        <v>0</v>
      </c>
      <c r="AJ309" s="16">
        <f>VLOOKUP(A:A,[2]Данные_УА!$A:$BF,57,0)</f>
        <v>0</v>
      </c>
      <c r="AK309" s="17">
        <f>VLOOKUP(A:A,[2]Данные_УА!$A:$BF,38,0)</f>
        <v>0</v>
      </c>
      <c r="AL309" s="17">
        <f>VLOOKUP(A:A,[2]Данные_УА!$A:$BF,42,0)</f>
        <v>0</v>
      </c>
      <c r="AM309" s="17">
        <f>VLOOKUP(A:A,[2]Данные_УА!$A:$BF,46,0)</f>
        <v>0</v>
      </c>
      <c r="AN309" s="17">
        <f>VLOOKUP(A:A,[2]Данные_УА!$A:$BF,50,0)</f>
        <v>0</v>
      </c>
      <c r="AO309" s="17">
        <f>VLOOKUP(A:A,[2]Данные_УА!$A:$BF,54,0)</f>
        <v>0</v>
      </c>
      <c r="AP309" s="18">
        <f>VLOOKUP(A:A,[2]Данные_УА!$A:$BF,58,0)</f>
        <v>0</v>
      </c>
      <c r="AQ309" s="19">
        <f>VLOOKUP($A:$A,'[3]данные ру ТС'!$A:$CZ,22,0)</f>
        <v>0</v>
      </c>
      <c r="AR309" s="19">
        <f>VLOOKUP($A:$A,'[3]данные ру ТС'!$A:$CZ,27,0)</f>
        <v>0</v>
      </c>
      <c r="AS309" s="19">
        <f>VLOOKUP($A:$A,'[3]данные ру ТС'!$A:$CZ,32,0)</f>
        <v>0</v>
      </c>
      <c r="AT309" s="19">
        <f>VLOOKUP($A:$A,'[3]данные ру ТС'!$A:$CZ,33,0)</f>
        <v>0</v>
      </c>
      <c r="AU309" s="19">
        <f>VLOOKUP($A:$A,'[3]данные ру ТС'!$A:$CZ,38,0)</f>
        <v>0</v>
      </c>
      <c r="AV309" s="19">
        <f>VLOOKUP($A:$A,'[3]данные ру ТС'!$A:$CZ,43,0)</f>
        <v>0</v>
      </c>
      <c r="AW309" s="19">
        <f>VLOOKUP($A:$A,'[3]данные ру ТС'!$A:$CZ,48,0)</f>
        <v>0</v>
      </c>
      <c r="AX309" s="19">
        <f>VLOOKUP($A:$A,'[3]данные ру ТС'!$A:$CZ,49,0)</f>
        <v>0</v>
      </c>
      <c r="AY309" s="19">
        <f>VLOOKUP($A:$A,'[3]данные ру ТС'!$A:$CZ,54,0)</f>
        <v>0</v>
      </c>
      <c r="AZ309" s="19">
        <f>VLOOKUP($A:$A,'[3]данные ру ТС'!$A:$CZ,59,0)</f>
        <v>0</v>
      </c>
      <c r="BA309" s="19">
        <f>VLOOKUP($A:$A,'[3]данные ру ТС'!$A:$CZ,64,0)</f>
        <v>0</v>
      </c>
      <c r="BB309" s="19">
        <f>VLOOKUP($A:$A,'[3]данные ру ТС'!$A:$CZ,65,0)</f>
        <v>0</v>
      </c>
      <c r="BC309" s="19">
        <f>VLOOKUP($A:$A,'[3]данные ру ТС'!$A:$CZ,78,0)</f>
        <v>0</v>
      </c>
      <c r="BD309" s="19">
        <f>VLOOKUP($A:$A,'[3]данные ру ТС'!$A:$CZ,83,0)</f>
        <v>0</v>
      </c>
      <c r="BE309" s="19">
        <f>VLOOKUP($A:$A,'[3]данные ру ТС'!$A:$CZ,88,0)</f>
        <v>0</v>
      </c>
      <c r="BF309" s="19">
        <f>VLOOKUP($A:$A,'[3]данные ру ТС'!$A:$CZ,89,0)</f>
        <v>0</v>
      </c>
      <c r="BG309" s="19">
        <f>VLOOKUP($A:$A,'[3]данные ру ТС'!$A:$FD,126,0)</f>
        <v>0</v>
      </c>
      <c r="BH309" s="19">
        <f>VLOOKUP($A:$A,'[3]данные ру ТС'!$A:$FD,127,0)</f>
        <v>0</v>
      </c>
      <c r="BI309" s="19">
        <f>VLOOKUP($A:$A,'[3]данные ру ТС'!$A:$FD,128,0)</f>
        <v>0</v>
      </c>
      <c r="BJ309" s="19">
        <f>VLOOKUP($A:$A,'[3]данные ру ТС'!$A:$FD,129,0)</f>
        <v>0</v>
      </c>
      <c r="BK309" s="19">
        <f>VLOOKUP($A:$A,'[3]данные ру ТС'!$A:$FD,142,0)</f>
        <v>0</v>
      </c>
      <c r="BL309" s="19">
        <f>VLOOKUP($A:$A,'[3]данные ру ТС'!$A:$FD,155,0)</f>
        <v>0</v>
      </c>
      <c r="BM309" s="19">
        <f>VLOOKUP($A:$A,'[3]данные ру ТС'!$A:$FW,168,0)</f>
        <v>0</v>
      </c>
      <c r="BN309" s="19">
        <f>Таблица2[[#This Row],[ЛТС 2022 (факт)]]+Таблица2[[#This Row],[ПТС 2022 (факт)]]+Таблица2[[#This Row],[ГТС 2022 (факт)]]</f>
        <v>0</v>
      </c>
      <c r="BO309" s="20">
        <f>VLOOKUP($A:$A,'[3]данные ру ФЛ'!$A:$DL,27,0)</f>
        <v>0</v>
      </c>
      <c r="BP309" s="20">
        <f>VLOOKUP($A:$A,'[3]данные ру ФЛ'!$A:$DL,40,0)</f>
        <v>0</v>
      </c>
      <c r="BQ309" s="20">
        <f>VLOOKUP($A:$A,'[3]данные ру ФЛ'!$A:$DL,53,0)</f>
        <v>0</v>
      </c>
      <c r="BR309" s="20">
        <f>VLOOKUP($A:$A,'[3]данные ру ФЛ'!$A:$DL,74,0)</f>
        <v>0</v>
      </c>
      <c r="BS309" s="20">
        <f>VLOOKUP($A:$A,'[3]данные ру ФЛ'!$A:$DL,95,0)</f>
        <v>0</v>
      </c>
      <c r="BT309" s="20">
        <f>VLOOKUP($A:$A,'[3]данные ру ФЛ'!$A:$DL,116,0)</f>
        <v>0</v>
      </c>
      <c r="BU309" s="21">
        <f>VLOOKUP($A:$A,'[3]данные ру Грузы'!$A:$CR,31,0)</f>
        <v>0</v>
      </c>
      <c r="BV309" s="21">
        <f>VLOOKUP($A:$A,'[3]данные ру Грузы'!$A:$CR,44,0)</f>
        <v>0</v>
      </c>
      <c r="BW309" s="21">
        <f>VLOOKUP($A:$A,'[3]данные ру Грузы'!$A:$CR,57,0)</f>
        <v>0</v>
      </c>
      <c r="BX309" s="21">
        <f>VLOOKUP($A:$A,'[3]данные ру Грузы'!$A:$CR,70,0)</f>
        <v>0</v>
      </c>
      <c r="BY309" s="21">
        <f>VLOOKUP($A:$A,'[3]данные ру Грузы'!$A:$CR,83,0)</f>
        <v>0</v>
      </c>
      <c r="BZ309" s="21">
        <f>VLOOKUP($A:$A,'[3]данные ру Грузы'!$A:$CR,96,0)</f>
        <v>0</v>
      </c>
      <c r="CA309" s="22" t="str">
        <f>VLOOKUP(A:A,[2]Данные_УА!$A:$BO,60,0)</f>
        <v>нет</v>
      </c>
      <c r="CB309" s="23" t="str">
        <f>VLOOKUP(A:A,[2]Данные_УА!$A:$BO,61,0)</f>
        <v>нет</v>
      </c>
      <c r="CC309" s="23" t="str">
        <f>VLOOKUP(A:A,[2]Данные_УА!$A:$BO,62,0)</f>
        <v>нет</v>
      </c>
      <c r="CD309" s="23" t="str">
        <f>VLOOKUP(A:A,[2]Данные_УА!$A:$BO,63,0)</f>
        <v>нет</v>
      </c>
      <c r="CE309" s="23" t="str">
        <f>VLOOKUP(A:A,[2]Данные_УА!$A:$BO,64,0)</f>
        <v>нет</v>
      </c>
      <c r="CF309" s="23" t="str">
        <f>VLOOKUP(A:A,[2]Данные_УА!$A:$BO,65,0)</f>
        <v>нет</v>
      </c>
    </row>
    <row r="310" spans="1:84" s="12" customFormat="1" ht="11.25" x14ac:dyDescent="0.2">
      <c r="A310" s="12" t="s">
        <v>32</v>
      </c>
      <c r="B310" s="12" t="str">
        <f>VLOOKUP(A:A,[1]Перечень_ПП!$A:$X,3,0)</f>
        <v>Брянский</v>
      </c>
      <c r="C310" s="13" t="str">
        <f>VLOOKUP(A:A,[1]Перечень_ПП!$A:$X,4,0)</f>
        <v>АПП</v>
      </c>
      <c r="D310" s="13" t="str">
        <f>VLOOKUP(A:A,[1]Перечень_ПП!$A:$X,5,0)</f>
        <v>МАПП</v>
      </c>
      <c r="E310" s="12" t="str">
        <f>VLOOKUP(A:A,[1]Перечень_ПП!$A:$X,6,0)</f>
        <v>Суджа</v>
      </c>
      <c r="F310" s="12" t="str">
        <f>VLOOKUP(A:A,[1]Перечень_ПП!$A:$X,23,0)</f>
        <v>установлен</v>
      </c>
      <c r="G310" s="13" t="str">
        <f>VLOOKUP(A:A,[1]Перечень_ПП!$A:$X,21,0)</f>
        <v>да</v>
      </c>
      <c r="H310" s="13" t="s">
        <v>524</v>
      </c>
      <c r="I310" s="14" t="str">
        <f>VLOOKUP(A:A,[1]Перечень_ПП!$A:$X,22,0)</f>
        <v>функционирует</v>
      </c>
      <c r="J310" s="15" t="str">
        <f>VLOOKUP(A:A,[2]Данные_УА!$A:$BF,24,0)</f>
        <v>круглосуточно</v>
      </c>
      <c r="K310" s="13" t="str">
        <f>VLOOKUP(A:A,[1]Перечень_ПП!$A:$X,7,0)</f>
        <v>автомобильный</v>
      </c>
      <c r="L310" s="13" t="str">
        <f>VLOOKUP(A:A,[1]Перечень_ПП!$A:$X,8,0)</f>
        <v>не определен</v>
      </c>
      <c r="M310" s="13" t="str">
        <f>VLOOKUP(A:A,[1]Перечень_ПП!$A:$X,9,0)</f>
        <v>грузо-пассажирский</v>
      </c>
      <c r="N310" s="13" t="str">
        <f>VLOOKUP(A:A,[1]Перечень_ПП!$A:$X,10,0)</f>
        <v>постоянный</v>
      </c>
      <c r="O310" s="13" t="str">
        <f>VLOOKUP(A:A,[1]Перечень_ПП!$A:$X,11,0)</f>
        <v>многосторонний</v>
      </c>
      <c r="P310" s="13" t="str">
        <f>VLOOKUP(A:A,[1]Перечень_ПП!$A:$X,12,0)</f>
        <v>не определен</v>
      </c>
      <c r="Q310" s="13" t="str">
        <f>VLOOKUP(A:A,[1]Перечень_ПП!$A:$X,13,0)</f>
        <v>да</v>
      </c>
      <c r="R310" s="13" t="str">
        <f>VLOOKUP(A:A,[1]Перечень_ПП!$A:$X,14,0)</f>
        <v>нет</v>
      </c>
      <c r="S310" s="13" t="str">
        <f>VLOOKUP(A:A,[1]Перечень_ПП!$A:$X,15,0)</f>
        <v>да</v>
      </c>
      <c r="T310" s="13" t="str">
        <f>VLOOKUP(A:A,[1]Перечень_ПП!$A:$X,16,0)</f>
        <v>Украина</v>
      </c>
      <c r="U310" s="12" t="str">
        <f>VLOOKUP(A:A,[1]Перечень_ПП!$A:$X,17,0)</f>
        <v>Юнаковка</v>
      </c>
      <c r="V310" s="13" t="str">
        <f>VLOOKUP(A:A,[1]Перечень_ПП!$A:$X,18,0)</f>
        <v>ЦФО</v>
      </c>
      <c r="W310" s="12" t="str">
        <f>VLOOKUP(A:A,[1]Перечень_ПП!$A:$X,19,0)</f>
        <v>Курская область</v>
      </c>
      <c r="X310" s="14" t="str">
        <f>VLOOKUP(A:A,[1]Перечень_ПП!$A:$X,20,0)</f>
        <v>Курская область, Суджанский район, Заолешенский сельсовет, МАПП Суджа</v>
      </c>
      <c r="Y310" s="14" t="str">
        <f>VLOOKUP(A:A,[2]ДОРОГИ!$A:$BX,24,0)</f>
        <v>региональная</v>
      </c>
      <c r="Z310" s="14" t="str">
        <f>VLOOKUP(A:A,[2]ДОРОГИ!$A:$BX,25,0)</f>
        <v>38 ОП РЗ 38К-004 Дьяконово-Суджа-граница с Украиной</v>
      </c>
      <c r="AA310" s="16" t="str">
        <f>VLOOKUP($A:$A,'[3]данные ру Грузы'!$A:$CC,10,0)</f>
        <v>Группа С</v>
      </c>
      <c r="AB310" s="16">
        <f>VLOOKUP($A:$A,'[3]данные ру Грузы'!$A:$CC,11,0)</f>
        <v>154</v>
      </c>
      <c r="AC310" s="16" t="str">
        <f>VLOOKUP($A:$A,'[3]данные ру Грузы'!$A:$CC,13,0)</f>
        <v>Сухопутный</v>
      </c>
      <c r="AD310" s="16" t="str">
        <f>VLOOKUP($A:$A,'[3]данные ру Грузы'!$A:$CC,12,0)</f>
        <v>Западный</v>
      </c>
      <c r="AE310" s="16">
        <f>VLOOKUP(A:A,[2]Данные_УА!$A:$BF,37,0)</f>
        <v>150</v>
      </c>
      <c r="AF310" s="16">
        <f>VLOOKUP(A:A,[2]Данные_УА!$A:$BF,41,0)</f>
        <v>20</v>
      </c>
      <c r="AG310" s="16">
        <f>VLOOKUP(A:A,[2]Данные_УА!$A:$BF,45,0)</f>
        <v>330</v>
      </c>
      <c r="AH310" s="16">
        <f>VLOOKUP(A:A,[2]Данные_УА!$A:$BF,49,0)</f>
        <v>500</v>
      </c>
      <c r="AI310" s="16">
        <f>VLOOKUP(A:A,[2]Данные_УА!$A:$BF,53,0)</f>
        <v>1990</v>
      </c>
      <c r="AJ310" s="16">
        <f>VLOOKUP(A:A,[2]Данные_УА!$A:$BF,57,0)</f>
        <v>1500</v>
      </c>
      <c r="AK310" s="17">
        <f>VLOOKUP(A:A,[2]Данные_УА!$A:$BF,38,0)</f>
        <v>54750</v>
      </c>
      <c r="AL310" s="17">
        <f>VLOOKUP(A:A,[2]Данные_УА!$A:$BF,42,0)</f>
        <v>7300</v>
      </c>
      <c r="AM310" s="17">
        <f>VLOOKUP(A:A,[2]Данные_УА!$A:$BF,46,0)</f>
        <v>120450</v>
      </c>
      <c r="AN310" s="17">
        <f>VLOOKUP(A:A,[2]Данные_УА!$A:$BF,50,0)</f>
        <v>182500</v>
      </c>
      <c r="AO310" s="17">
        <f>VLOOKUP(A:A,[2]Данные_УА!$A:$BF,54,0)</f>
        <v>726350</v>
      </c>
      <c r="AP310" s="18">
        <f>VLOOKUP(A:A,[2]Данные_УА!$A:$BF,58,0)</f>
        <v>547500</v>
      </c>
      <c r="AQ310" s="19">
        <f>VLOOKUP($A:$A,'[3]данные ру ТС'!$A:$CZ,22,0)</f>
        <v>12244</v>
      </c>
      <c r="AR310" s="19">
        <f>VLOOKUP($A:$A,'[3]данные ру ТС'!$A:$CZ,27,0)</f>
        <v>2271</v>
      </c>
      <c r="AS310" s="19">
        <f>VLOOKUP($A:$A,'[3]данные ру ТС'!$A:$CZ,32,0)</f>
        <v>79858</v>
      </c>
      <c r="AT310" s="19">
        <f>VLOOKUP($A:$A,'[3]данные ру ТС'!$A:$CZ,33,0)</f>
        <v>94373</v>
      </c>
      <c r="AU310" s="19">
        <f>VLOOKUP($A:$A,'[3]данные ру ТС'!$A:$CZ,38,0)</f>
        <v>14388</v>
      </c>
      <c r="AV310" s="19">
        <f>VLOOKUP($A:$A,'[3]данные ру ТС'!$A:$CZ,43,0)</f>
        <v>1945</v>
      </c>
      <c r="AW310" s="19">
        <f>VLOOKUP($A:$A,'[3]данные ру ТС'!$A:$CZ,48,0)</f>
        <v>58543</v>
      </c>
      <c r="AX310" s="19">
        <f>VLOOKUP($A:$A,'[3]данные ру ТС'!$A:$CZ,49,0)</f>
        <v>74876</v>
      </c>
      <c r="AY310" s="19">
        <f>VLOOKUP($A:$A,'[3]данные ру ТС'!$A:$CZ,54,0)</f>
        <v>10335</v>
      </c>
      <c r="AZ310" s="19">
        <f>VLOOKUP($A:$A,'[3]данные ру ТС'!$A:$CZ,59,0)</f>
        <v>2547</v>
      </c>
      <c r="BA310" s="19">
        <f>VLOOKUP($A:$A,'[3]данные ру ТС'!$A:$CZ,64,0)</f>
        <v>55198</v>
      </c>
      <c r="BB310" s="19">
        <f>VLOOKUP($A:$A,'[3]данные ру ТС'!$A:$CZ,65,0)</f>
        <v>68080</v>
      </c>
      <c r="BC310" s="19">
        <f>VLOOKUP($A:$A,'[3]данные ру ТС'!$A:$CZ,78,0)</f>
        <v>13760</v>
      </c>
      <c r="BD310" s="19">
        <f>VLOOKUP($A:$A,'[3]данные ру ТС'!$A:$CZ,83,0)</f>
        <v>499</v>
      </c>
      <c r="BE310" s="19">
        <f>VLOOKUP($A:$A,'[3]данные ру ТС'!$A:$CZ,88,0)</f>
        <v>14151</v>
      </c>
      <c r="BF310" s="19">
        <f>VLOOKUP($A:$A,'[3]данные ру ТС'!$A:$CZ,89,0)</f>
        <v>28410</v>
      </c>
      <c r="BG310" s="19">
        <f>VLOOKUP($A:$A,'[3]данные ру ТС'!$A:$FD,126,0)</f>
        <v>21872</v>
      </c>
      <c r="BH310" s="19">
        <f>VLOOKUP($A:$A,'[3]данные ру ТС'!$A:$FD,127,0)</f>
        <v>795</v>
      </c>
      <c r="BI310" s="19">
        <f>VLOOKUP($A:$A,'[3]данные ру ТС'!$A:$FD,128,0)</f>
        <v>13691</v>
      </c>
      <c r="BJ310" s="19">
        <f>VLOOKUP($A:$A,'[3]данные ру ТС'!$A:$FD,129,0)</f>
        <v>36358</v>
      </c>
      <c r="BK310" s="19">
        <f>VLOOKUP($A:$A,'[3]данные ру ТС'!$A:$FD,142,0)</f>
        <v>2903</v>
      </c>
      <c r="BL310" s="19">
        <f>VLOOKUP($A:$A,'[3]данные ру ТС'!$A:$FD,155,0)</f>
        <v>257</v>
      </c>
      <c r="BM310" s="19">
        <f>VLOOKUP($A:$A,'[3]данные ру ТС'!$A:$FW,168,0)</f>
        <v>1422</v>
      </c>
      <c r="BN310" s="19">
        <f>Таблица2[[#This Row],[ЛТС 2022 (факт)]]+Таблица2[[#This Row],[ПТС 2022 (факт)]]+Таблица2[[#This Row],[ГТС 2022 (факт)]]</f>
        <v>4582</v>
      </c>
      <c r="BO310" s="20">
        <f>VLOOKUP($A:$A,'[3]данные ру ФЛ'!$A:$DL,27,0)</f>
        <v>373339</v>
      </c>
      <c r="BP310" s="20">
        <f>VLOOKUP($A:$A,'[3]данные ру ФЛ'!$A:$DL,40,0)</f>
        <v>321631</v>
      </c>
      <c r="BQ310" s="20">
        <f>VLOOKUP($A:$A,'[3]данные ру ФЛ'!$A:$DL,53,0)</f>
        <v>328798</v>
      </c>
      <c r="BR310" s="20">
        <f>VLOOKUP($A:$A,'[3]данные ру ФЛ'!$A:$DL,74,0)</f>
        <v>95444</v>
      </c>
      <c r="BS310" s="20">
        <f>VLOOKUP($A:$A,'[3]данные ру ФЛ'!$A:$DL,95,0)</f>
        <v>97756</v>
      </c>
      <c r="BT310" s="20">
        <f>VLOOKUP($A:$A,'[3]данные ру ФЛ'!$A:$DL,116,0)</f>
        <v>11977</v>
      </c>
      <c r="BU310" s="21">
        <f>VLOOKUP($A:$A,'[3]данные ру Грузы'!$A:$CR,31,0)</f>
        <v>93089.709999999992</v>
      </c>
      <c r="BV310" s="21">
        <f>VLOOKUP($A:$A,'[3]данные ру Грузы'!$A:$CR,44,0)</f>
        <v>127623.65</v>
      </c>
      <c r="BW310" s="21">
        <f>VLOOKUP($A:$A,'[3]данные ру Грузы'!$A:$CR,57,0)</f>
        <v>89334.16</v>
      </c>
      <c r="BX310" s="21">
        <f>VLOOKUP($A:$A,'[3]данные ру Грузы'!$A:$CR,70,0)</f>
        <v>115550.62000000001</v>
      </c>
      <c r="BY310" s="21">
        <f>VLOOKUP($A:$A,'[3]данные ру Грузы'!$A:$CR,83,0)</f>
        <v>185943.43</v>
      </c>
      <c r="BZ310" s="21">
        <f>VLOOKUP($A:$A,'[3]данные ру Грузы'!$A:$CR,96,0)</f>
        <v>23792.239999999998</v>
      </c>
      <c r="CA310" s="22" t="str">
        <f>VLOOKUP(A:A,[2]Данные_УА!$A:$BO,60,0)</f>
        <v>да</v>
      </c>
      <c r="CB310" s="23" t="str">
        <f>VLOOKUP(A:A,[2]Данные_УА!$A:$BO,61,0)</f>
        <v>да</v>
      </c>
      <c r="CC310" s="23" t="str">
        <f>VLOOKUP(A:A,[2]Данные_УА!$A:$BO,62,0)</f>
        <v>да</v>
      </c>
      <c r="CD310" s="23" t="str">
        <f>VLOOKUP(A:A,[2]Данные_УА!$A:$BO,63,0)</f>
        <v>да</v>
      </c>
      <c r="CE310" s="23" t="str">
        <f>VLOOKUP(A:A,[2]Данные_УА!$A:$BO,64,0)</f>
        <v>да</v>
      </c>
      <c r="CF310" s="23" t="str">
        <f>VLOOKUP(A:A,[2]Данные_УА!$A:$BO,65,0)</f>
        <v>да</v>
      </c>
    </row>
    <row r="311" spans="1:84" s="12" customFormat="1" ht="11.25" x14ac:dyDescent="0.2">
      <c r="A311" s="12" t="s">
        <v>39</v>
      </c>
      <c r="B311" s="12" t="str">
        <f>VLOOKUP(A:A,[1]Перечень_ПП!$A:$X,3,0)</f>
        <v>Брянский</v>
      </c>
      <c r="C311" s="13" t="str">
        <f>VLOOKUP(A:A,[1]Перечень_ПП!$A:$X,4,0)</f>
        <v>ЖДПП</v>
      </c>
      <c r="D311" s="13" t="str">
        <f>VLOOKUP(A:A,[1]Перечень_ПП!$A:$X,5,0)</f>
        <v>ЖДПП</v>
      </c>
      <c r="E311" s="12" t="str">
        <f>VLOOKUP(A:A,[1]Перечень_ПП!$A:$X,6,0)</f>
        <v>Суземка</v>
      </c>
      <c r="F311" s="12" t="str">
        <f>VLOOKUP(A:A,[1]Перечень_ПП!$A:$X,23,0)</f>
        <v>установлен</v>
      </c>
      <c r="G311" s="13" t="str">
        <f>VLOOKUP(A:A,[1]Перечень_ПП!$A:$X,21,0)</f>
        <v>да</v>
      </c>
      <c r="H311" s="13" t="s">
        <v>524</v>
      </c>
      <c r="I311" s="14" t="str">
        <f>VLOOKUP(A:A,[1]Перечень_ПП!$A:$X,22,0)</f>
        <v>функционирует</v>
      </c>
      <c r="J311" s="15" t="str">
        <f>VLOOKUP(A:A,[2]Данные_УА!$A:$BF,24,0)</f>
        <v>круглосуточно</v>
      </c>
      <c r="K311" s="13" t="str">
        <f>VLOOKUP(A:A,[1]Перечень_ПП!$A:$X,7,0)</f>
        <v>железнодорожный</v>
      </c>
      <c r="L311" s="13" t="str">
        <f>VLOOKUP(A:A,[1]Перечень_ПП!$A:$X,8,0)</f>
        <v>не определен</v>
      </c>
      <c r="M311" s="13" t="str">
        <f>VLOOKUP(A:A,[1]Перечень_ПП!$A:$X,9,0)</f>
        <v>грузо-пассажирский</v>
      </c>
      <c r="N311" s="13" t="str">
        <f>VLOOKUP(A:A,[1]Перечень_ПП!$A:$X,10,0)</f>
        <v>постоянный</v>
      </c>
      <c r="O311" s="13" t="str">
        <f>VLOOKUP(A:A,[1]Перечень_ПП!$A:$X,11,0)</f>
        <v>многосторонний</v>
      </c>
      <c r="P311" s="13" t="str">
        <f>VLOOKUP(A:A,[1]Перечень_ПП!$A:$X,12,0)</f>
        <v>не определен</v>
      </c>
      <c r="Q311" s="13" t="str">
        <f>VLOOKUP(A:A,[1]Перечень_ПП!$A:$X,13,0)</f>
        <v>да</v>
      </c>
      <c r="R311" s="13" t="str">
        <f>VLOOKUP(A:A,[1]Перечень_ПП!$A:$X,14,0)</f>
        <v>да</v>
      </c>
      <c r="S311" s="13" t="str">
        <f>VLOOKUP(A:A,[1]Перечень_ПП!$A:$X,15,0)</f>
        <v>да</v>
      </c>
      <c r="T311" s="13" t="str">
        <f>VLOOKUP(A:A,[1]Перечень_ПП!$A:$X,16,0)</f>
        <v>Украина</v>
      </c>
      <c r="U311" s="12" t="str">
        <f>VLOOKUP(A:A,[1]Перечень_ПП!$A:$X,17,0)</f>
        <v>Зерново</v>
      </c>
      <c r="V311" s="13" t="str">
        <f>VLOOKUP(A:A,[1]Перечень_ПП!$A:$X,18,0)</f>
        <v>ЦФО</v>
      </c>
      <c r="W311" s="12" t="str">
        <f>VLOOKUP(A:A,[1]Перечень_ПП!$A:$X,19,0)</f>
        <v>Брянская область</v>
      </c>
      <c r="X311" s="14" t="str">
        <f>VLOOKUP(A:A,[1]Перечень_ПП!$A:$X,20,0)</f>
        <v>Брянская область, р.п. Суземка, ж/д станция Суземка</v>
      </c>
      <c r="Y311" s="14">
        <f>VLOOKUP(A:A,[2]ДОРОГИ!$A:$BX,24,0)</f>
        <v>0</v>
      </c>
      <c r="Z311" s="14">
        <f>VLOOKUP(A:A,[2]ДОРОГИ!$A:$BX,25,0)</f>
        <v>0</v>
      </c>
      <c r="AA311" s="16" t="str">
        <f>VLOOKUP($A:$A,'[3]данные ру Грузы'!$A:$CC,10,0)</f>
        <v>Группа В</v>
      </c>
      <c r="AB311" s="16">
        <f>VLOOKUP($A:$A,'[3]данные ру Грузы'!$A:$CC,11,0)</f>
        <v>38</v>
      </c>
      <c r="AC311" s="16" t="str">
        <f>VLOOKUP($A:$A,'[3]данные ру Грузы'!$A:$CC,13,0)</f>
        <v>Сухопутный</v>
      </c>
      <c r="AD311" s="16" t="str">
        <f>VLOOKUP($A:$A,'[3]данные ру Грузы'!$A:$CC,12,0)</f>
        <v>Западный</v>
      </c>
      <c r="AE311" s="16">
        <f>VLOOKUP(A:A,[2]Данные_УА!$A:$BF,37,0)</f>
        <v>0</v>
      </c>
      <c r="AF311" s="16">
        <f>VLOOKUP(A:A,[2]Данные_УА!$A:$BF,41,0)</f>
        <v>0</v>
      </c>
      <c r="AG311" s="16">
        <f>VLOOKUP(A:A,[2]Данные_УА!$A:$BF,45,0)</f>
        <v>0</v>
      </c>
      <c r="AH311" s="16">
        <f>VLOOKUP(A:A,[2]Данные_УА!$A:$BF,49,0)</f>
        <v>0</v>
      </c>
      <c r="AI311" s="16">
        <f>VLOOKUP(A:A,[2]Данные_УА!$A:$BF,53,0)</f>
        <v>0</v>
      </c>
      <c r="AJ311" s="16">
        <f>VLOOKUP(A:A,[2]Данные_УА!$A:$BF,57,0)</f>
        <v>0</v>
      </c>
      <c r="AK311" s="17">
        <f>VLOOKUP(A:A,[2]Данные_УА!$A:$BF,38,0)</f>
        <v>0</v>
      </c>
      <c r="AL311" s="17">
        <f>VLOOKUP(A:A,[2]Данные_УА!$A:$BF,42,0)</f>
        <v>0</v>
      </c>
      <c r="AM311" s="17">
        <f>VLOOKUP(A:A,[2]Данные_УА!$A:$BF,46,0)</f>
        <v>0</v>
      </c>
      <c r="AN311" s="17">
        <f>VLOOKUP(A:A,[2]Данные_УА!$A:$BF,50,0)</f>
        <v>0</v>
      </c>
      <c r="AO311" s="17">
        <f>VLOOKUP(A:A,[2]Данные_УА!$A:$BF,54,0)</f>
        <v>0</v>
      </c>
      <c r="AP311" s="18">
        <f>VLOOKUP(A:A,[2]Данные_УА!$A:$BF,58,0)</f>
        <v>0</v>
      </c>
      <c r="AQ311" s="19">
        <f>VLOOKUP($A:$A,'[3]данные ру ТС'!$A:$CZ,22,0)</f>
        <v>728</v>
      </c>
      <c r="AR311" s="19">
        <f>VLOOKUP($A:$A,'[3]данные ру ТС'!$A:$CZ,27,0)</f>
        <v>2238</v>
      </c>
      <c r="AS311" s="19">
        <f>VLOOKUP($A:$A,'[3]данные ру ТС'!$A:$CZ,32,0)</f>
        <v>0</v>
      </c>
      <c r="AT311" s="19">
        <f>VLOOKUP($A:$A,'[3]данные ру ТС'!$A:$CZ,33,0)</f>
        <v>2966</v>
      </c>
      <c r="AU311" s="19">
        <f>VLOOKUP($A:$A,'[3]данные ру ТС'!$A:$CZ,38,0)</f>
        <v>6</v>
      </c>
      <c r="AV311" s="19">
        <f>VLOOKUP($A:$A,'[3]данные ру ТС'!$A:$CZ,43,0)</f>
        <v>2350</v>
      </c>
      <c r="AW311" s="19">
        <f>VLOOKUP($A:$A,'[3]данные ру ТС'!$A:$CZ,48,0)</f>
        <v>0</v>
      </c>
      <c r="AX311" s="19">
        <f>VLOOKUP($A:$A,'[3]данные ру ТС'!$A:$CZ,49,0)</f>
        <v>2356</v>
      </c>
      <c r="AY311" s="19">
        <f>VLOOKUP($A:$A,'[3]данные ру ТС'!$A:$CZ,54,0)</f>
        <v>6</v>
      </c>
      <c r="AZ311" s="19">
        <f>VLOOKUP($A:$A,'[3]данные ру ТС'!$A:$CZ,59,0)</f>
        <v>1948</v>
      </c>
      <c r="BA311" s="19">
        <f>VLOOKUP($A:$A,'[3]данные ру ТС'!$A:$CZ,64,0)</f>
        <v>0</v>
      </c>
      <c r="BB311" s="19">
        <f>VLOOKUP($A:$A,'[3]данные ру ТС'!$A:$CZ,65,0)</f>
        <v>1954</v>
      </c>
      <c r="BC311" s="19">
        <f>VLOOKUP($A:$A,'[3]данные ру ТС'!$A:$CZ,78,0)</f>
        <v>33</v>
      </c>
      <c r="BD311" s="19">
        <f>VLOOKUP($A:$A,'[3]данные ру ТС'!$A:$CZ,83,0)</f>
        <v>365</v>
      </c>
      <c r="BE311" s="19">
        <f>VLOOKUP($A:$A,'[3]данные ру ТС'!$A:$CZ,88,0)</f>
        <v>0</v>
      </c>
      <c r="BF311" s="19">
        <f>VLOOKUP($A:$A,'[3]данные ру ТС'!$A:$CZ,89,0)</f>
        <v>398</v>
      </c>
      <c r="BG311" s="19">
        <f>VLOOKUP($A:$A,'[3]данные ру ТС'!$A:$FD,126,0)</f>
        <v>46</v>
      </c>
      <c r="BH311" s="19">
        <f>VLOOKUP($A:$A,'[3]данные ру ТС'!$A:$FD,127,0)</f>
        <v>0</v>
      </c>
      <c r="BI311" s="19">
        <f>VLOOKUP($A:$A,'[3]данные ру ТС'!$A:$FD,128,0)</f>
        <v>0</v>
      </c>
      <c r="BJ311" s="19">
        <f>VLOOKUP($A:$A,'[3]данные ру ТС'!$A:$FD,129,0)</f>
        <v>46</v>
      </c>
      <c r="BK311" s="19">
        <f>VLOOKUP($A:$A,'[3]данные ру ТС'!$A:$FD,142,0)</f>
        <v>200</v>
      </c>
      <c r="BL311" s="19">
        <f>VLOOKUP($A:$A,'[3]данные ру ТС'!$A:$FD,155,0)</f>
        <v>0</v>
      </c>
      <c r="BM311" s="19">
        <f>VLOOKUP($A:$A,'[3]данные ру ТС'!$A:$FW,168,0)</f>
        <v>0</v>
      </c>
      <c r="BN311" s="19">
        <f>Таблица2[[#This Row],[ЛТС 2022 (факт)]]+Таблица2[[#This Row],[ПТС 2022 (факт)]]+Таблица2[[#This Row],[ГТС 2022 (факт)]]</f>
        <v>200</v>
      </c>
      <c r="BO311" s="20">
        <f>VLOOKUP($A:$A,'[3]данные ру ФЛ'!$A:$DL,27,0)</f>
        <v>992105</v>
      </c>
      <c r="BP311" s="20">
        <f>VLOOKUP($A:$A,'[3]данные ру ФЛ'!$A:$DL,40,0)</f>
        <v>685379</v>
      </c>
      <c r="BQ311" s="20">
        <f>VLOOKUP($A:$A,'[3]данные ру ФЛ'!$A:$DL,53,0)</f>
        <v>619436</v>
      </c>
      <c r="BR311" s="20">
        <f>VLOOKUP($A:$A,'[3]данные ру ФЛ'!$A:$DL,74,0)</f>
        <v>97363</v>
      </c>
      <c r="BS311" s="20">
        <f>VLOOKUP($A:$A,'[3]данные ру ФЛ'!$A:$DL,95,0)</f>
        <v>92</v>
      </c>
      <c r="BT311" s="20">
        <f>VLOOKUP($A:$A,'[3]данные ру ФЛ'!$A:$DL,116,0)</f>
        <v>427</v>
      </c>
      <c r="BU311" s="21">
        <f>VLOOKUP($A:$A,'[3]данные ру Грузы'!$A:$CR,31,0)</f>
        <v>333062</v>
      </c>
      <c r="BV311" s="21">
        <f>VLOOKUP($A:$A,'[3]данные ру Грузы'!$A:$CR,44,0)</f>
        <v>594279</v>
      </c>
      <c r="BW311" s="21">
        <f>VLOOKUP($A:$A,'[3]данные ру Грузы'!$A:$CR,57,0)</f>
        <v>781166</v>
      </c>
      <c r="BX311" s="21">
        <f>VLOOKUP($A:$A,'[3]данные ру Грузы'!$A:$CR,70,0)</f>
        <v>88928</v>
      </c>
      <c r="BY311" s="21">
        <f>VLOOKUP($A:$A,'[3]данные ру Грузы'!$A:$CR,83,0)</f>
        <v>44394</v>
      </c>
      <c r="BZ311" s="21">
        <f>VLOOKUP($A:$A,'[3]данные ру Грузы'!$A:$CR,96,0)</f>
        <v>128707</v>
      </c>
      <c r="CA311" s="22" t="str">
        <f>VLOOKUP(A:A,[2]Данные_УА!$A:$BO,60,0)</f>
        <v>да</v>
      </c>
      <c r="CB311" s="23" t="str">
        <f>VLOOKUP(A:A,[2]Данные_УА!$A:$BO,61,0)</f>
        <v>да</v>
      </c>
      <c r="CC311" s="23" t="str">
        <f>VLOOKUP(A:A,[2]Данные_УА!$A:$BO,62,0)</f>
        <v>да</v>
      </c>
      <c r="CD311" s="23" t="str">
        <f>VLOOKUP(A:A,[2]Данные_УА!$A:$BO,63,0)</f>
        <v>да</v>
      </c>
      <c r="CE311" s="23" t="str">
        <f>VLOOKUP(A:A,[2]Данные_УА!$A:$BO,64,0)</f>
        <v>да</v>
      </c>
      <c r="CF311" s="23" t="str">
        <f>VLOOKUP(A:A,[2]Данные_УА!$A:$BO,65,0)</f>
        <v>нет</v>
      </c>
    </row>
    <row r="312" spans="1:84" s="12" customFormat="1" ht="11.25" x14ac:dyDescent="0.2">
      <c r="A312" s="12" t="s">
        <v>228</v>
      </c>
      <c r="B312" s="12" t="str">
        <f>VLOOKUP(A:A,[1]Перечень_ПП!$A:$X,3,0)</f>
        <v>Санкт-Петербургский</v>
      </c>
      <c r="C312" s="13" t="str">
        <f>VLOOKUP(A:A,[1]Перечень_ПП!$A:$X,4,0)</f>
        <v>АПП</v>
      </c>
      <c r="D312" s="13" t="str">
        <f>VLOOKUP(A:A,[1]Перечень_ПП!$A:$X,5,0)</f>
        <v>МАПП</v>
      </c>
      <c r="E312" s="12" t="str">
        <f>VLOOKUP(A:A,[1]Перечень_ПП!$A:$X,6,0)</f>
        <v>Суоперя</v>
      </c>
      <c r="F312" s="12" t="str">
        <f>VLOOKUP(A:A,[1]Перечень_ПП!$A:$X,23,0)</f>
        <v>установлен</v>
      </c>
      <c r="G312" s="13" t="str">
        <f>VLOOKUP(A:A,[1]Перечень_ПП!$A:$X,21,0)</f>
        <v>да</v>
      </c>
      <c r="H312" s="13" t="s">
        <v>524</v>
      </c>
      <c r="I312" s="14" t="str">
        <f>VLOOKUP(A:A,[1]Перечень_ПП!$A:$X,22,0)</f>
        <v>функционирует</v>
      </c>
      <c r="J312" s="15" t="str">
        <f>VLOOKUP(A:A,[2]Данные_УА!$A:$BF,24,0)</f>
        <v>Ежедневно: с 09.00 до 20.00
Устанавливается по согласованию
Пограничного комиссара Российской
Федерации по Калевальскому району и Пограничного комиссара Финляндской Республики по району Кайнуу, в соответствии с Соглашением между Правительством Российской Федерации и Правительством Финляндской Республики о пунктах пропуска через российско-финляндскую государственную границу от 11.03.1994 года.</v>
      </c>
      <c r="K312" s="13" t="str">
        <f>VLOOKUP(A:A,[1]Перечень_ПП!$A:$X,7,0)</f>
        <v>автомобильный</v>
      </c>
      <c r="L312" s="13" t="str">
        <f>VLOOKUP(A:A,[1]Перечень_ПП!$A:$X,8,0)</f>
        <v>не определен</v>
      </c>
      <c r="M312" s="13" t="str">
        <f>VLOOKUP(A:A,[1]Перечень_ПП!$A:$X,9,0)</f>
        <v>грузо-пассажирский</v>
      </c>
      <c r="N312" s="13" t="str">
        <f>VLOOKUP(A:A,[1]Перечень_ПП!$A:$X,10,0)</f>
        <v>постоянный</v>
      </c>
      <c r="O312" s="13" t="str">
        <f>VLOOKUP(A:A,[1]Перечень_ПП!$A:$X,11,0)</f>
        <v>многосторонний</v>
      </c>
      <c r="P312" s="13" t="str">
        <f>VLOOKUP(A:A,[1]Перечень_ПП!$A:$X,12,0)</f>
        <v>не определен</v>
      </c>
      <c r="Q312" s="13" t="str">
        <f>VLOOKUP(A:A,[1]Перечень_ПП!$A:$X,13,0)</f>
        <v>нет</v>
      </c>
      <c r="R312" s="13" t="str">
        <f>VLOOKUP(A:A,[1]Перечень_ПП!$A:$X,14,0)</f>
        <v>нет</v>
      </c>
      <c r="S312" s="13" t="str">
        <f>VLOOKUP(A:A,[1]Перечень_ПП!$A:$X,15,0)</f>
        <v>нет</v>
      </c>
      <c r="T312" s="13" t="str">
        <f>VLOOKUP(A:A,[1]Перечень_ПП!$A:$X,16,0)</f>
        <v>Финляндская Республика</v>
      </c>
      <c r="U312" s="12" t="str">
        <f>VLOOKUP(A:A,[1]Перечень_ПП!$A:$X,17,0)</f>
        <v>Куусамо</v>
      </c>
      <c r="V312" s="13" t="str">
        <f>VLOOKUP(A:A,[1]Перечень_ПП!$A:$X,18,0)</f>
        <v>СЗФО</v>
      </c>
      <c r="W312" s="12" t="str">
        <f>VLOOKUP(A:A,[1]Перечень_ПП!$A:$X,19,0)</f>
        <v>Республика Карелия</v>
      </c>
      <c r="X312" s="14" t="str">
        <f>VLOOKUP(A:A,[1]Перечень_ПП!$A:$X,20,0)</f>
        <v>Республика Карелия, Лоухский район, пограничный знак № IV/18, 164 км. автомобильной дороги Лоухи – Суоперя (164 км трассы А136 «Кола») (от автомобильной дороги федерального значения М-18 Кола)</v>
      </c>
      <c r="Y312" s="14" t="str">
        <f>VLOOKUP(A:A,[2]ДОРОГИ!$A:$BX,24,0)</f>
        <v>региональная</v>
      </c>
      <c r="Z312" s="14" t="str">
        <f>VLOOKUP(A:A,[2]ДОРОГИ!$A:$BX,25,0)</f>
        <v>86 ОП РЗ 86К-127 Лоухи-Суоперя</v>
      </c>
      <c r="AA312" s="16" t="str">
        <f>VLOOKUP($A:$A,'[3]данные ру Грузы'!$A:$CC,10,0)</f>
        <v>Группа В</v>
      </c>
      <c r="AB312" s="16">
        <f>VLOOKUP($A:$A,'[3]данные ру Грузы'!$A:$CC,11,0)</f>
        <v>98</v>
      </c>
      <c r="AC312" s="16" t="str">
        <f>VLOOKUP($A:$A,'[3]данные ру Грузы'!$A:$CC,13,0)</f>
        <v>Сухопутный</v>
      </c>
      <c r="AD312" s="16" t="str">
        <f>VLOOKUP($A:$A,'[3]данные ру Грузы'!$A:$CC,12,0)</f>
        <v>Западный</v>
      </c>
      <c r="AE312" s="16">
        <f>VLOOKUP(A:A,[2]Данные_УА!$A:$BF,37,0)</f>
        <v>40</v>
      </c>
      <c r="AF312" s="16">
        <f>VLOOKUP(A:A,[2]Данные_УА!$A:$BF,41,0)</f>
        <v>10</v>
      </c>
      <c r="AG312" s="16">
        <f>VLOOKUP(A:A,[2]Данные_УА!$A:$BF,45,0)</f>
        <v>100</v>
      </c>
      <c r="AH312" s="16">
        <f>VLOOKUP(A:A,[2]Данные_УА!$A:$BF,49,0)</f>
        <v>150</v>
      </c>
      <c r="AI312" s="16">
        <f>VLOOKUP(A:A,[2]Данные_УА!$A:$BF,53,0)</f>
        <v>0</v>
      </c>
      <c r="AJ312" s="16">
        <f>VLOOKUP(A:A,[2]Данные_УА!$A:$BF,57,0)</f>
        <v>0</v>
      </c>
      <c r="AK312" s="17">
        <f>VLOOKUP(A:A,[2]Данные_УА!$A:$BF,38,0)</f>
        <v>14600</v>
      </c>
      <c r="AL312" s="17">
        <f>VLOOKUP(A:A,[2]Данные_УА!$A:$BF,42,0)</f>
        <v>3650</v>
      </c>
      <c r="AM312" s="17">
        <f>VLOOKUP(A:A,[2]Данные_УА!$A:$BF,46,0)</f>
        <v>36500</v>
      </c>
      <c r="AN312" s="17">
        <f>VLOOKUP(A:A,[2]Данные_УА!$A:$BF,50,0)</f>
        <v>54750</v>
      </c>
      <c r="AO312" s="17">
        <f>VLOOKUP(A:A,[2]Данные_УА!$A:$BF,54,0)</f>
        <v>0</v>
      </c>
      <c r="AP312" s="18">
        <f>VLOOKUP(A:A,[2]Данные_УА!$A:$BF,58,0)</f>
        <v>0</v>
      </c>
      <c r="AQ312" s="19">
        <f>VLOOKUP($A:$A,'[3]данные ру ТС'!$A:$CZ,22,0)</f>
        <v>2320</v>
      </c>
      <c r="AR312" s="19">
        <f>VLOOKUP($A:$A,'[3]данные ру ТС'!$A:$CZ,27,0)</f>
        <v>40</v>
      </c>
      <c r="AS312" s="19">
        <f>VLOOKUP($A:$A,'[3]данные ру ТС'!$A:$CZ,32,0)</f>
        <v>47672</v>
      </c>
      <c r="AT312" s="19">
        <f>VLOOKUP($A:$A,'[3]данные ру ТС'!$A:$CZ,33,0)</f>
        <v>50032</v>
      </c>
      <c r="AU312" s="19">
        <f>VLOOKUP($A:$A,'[3]данные ру ТС'!$A:$CZ,38,0)</f>
        <v>2164</v>
      </c>
      <c r="AV312" s="19">
        <f>VLOOKUP($A:$A,'[3]данные ру ТС'!$A:$CZ,43,0)</f>
        <v>36</v>
      </c>
      <c r="AW312" s="19">
        <f>VLOOKUP($A:$A,'[3]данные ру ТС'!$A:$CZ,48,0)</f>
        <v>43107</v>
      </c>
      <c r="AX312" s="19">
        <f>VLOOKUP($A:$A,'[3]данные ру ТС'!$A:$CZ,49,0)</f>
        <v>45307</v>
      </c>
      <c r="AY312" s="19">
        <f>VLOOKUP($A:$A,'[3]данные ру ТС'!$A:$CZ,54,0)</f>
        <v>6670</v>
      </c>
      <c r="AZ312" s="19">
        <f>VLOOKUP($A:$A,'[3]данные ру ТС'!$A:$CZ,59,0)</f>
        <v>48</v>
      </c>
      <c r="BA312" s="19">
        <f>VLOOKUP($A:$A,'[3]данные ру ТС'!$A:$CZ,64,0)</f>
        <v>40636</v>
      </c>
      <c r="BB312" s="19">
        <f>VLOOKUP($A:$A,'[3]данные ру ТС'!$A:$CZ,65,0)</f>
        <v>47354</v>
      </c>
      <c r="BC312" s="19">
        <f>VLOOKUP($A:$A,'[3]данные ру ТС'!$A:$CZ,78,0)</f>
        <v>4665</v>
      </c>
      <c r="BD312" s="19">
        <f>VLOOKUP($A:$A,'[3]данные ру ТС'!$A:$CZ,83,0)</f>
        <v>8</v>
      </c>
      <c r="BE312" s="19">
        <f>VLOOKUP($A:$A,'[3]данные ру ТС'!$A:$CZ,88,0)</f>
        <v>8120</v>
      </c>
      <c r="BF312" s="19">
        <f>VLOOKUP($A:$A,'[3]данные ру ТС'!$A:$CZ,89,0)</f>
        <v>12793</v>
      </c>
      <c r="BG312" s="19">
        <f>VLOOKUP($A:$A,'[3]данные ру ТС'!$A:$FD,126,0)</f>
        <v>1984</v>
      </c>
      <c r="BH312" s="19">
        <f>VLOOKUP($A:$A,'[3]данные ру ТС'!$A:$FD,127,0)</f>
        <v>0</v>
      </c>
      <c r="BI312" s="19">
        <f>VLOOKUP($A:$A,'[3]данные ру ТС'!$A:$FD,128,0)</f>
        <v>399</v>
      </c>
      <c r="BJ312" s="19">
        <f>VLOOKUP($A:$A,'[3]данные ру ТС'!$A:$FD,129,0)</f>
        <v>2383</v>
      </c>
      <c r="BK312" s="19">
        <f>VLOOKUP($A:$A,'[3]данные ру ТС'!$A:$FD,142,0)</f>
        <v>721</v>
      </c>
      <c r="BL312" s="19">
        <f>VLOOKUP($A:$A,'[3]данные ру ТС'!$A:$FD,155,0)</f>
        <v>0</v>
      </c>
      <c r="BM312" s="19">
        <f>VLOOKUP($A:$A,'[3]данные ру ТС'!$A:$FW,168,0)</f>
        <v>2265</v>
      </c>
      <c r="BN312" s="19">
        <f>Таблица2[[#This Row],[ЛТС 2022 (факт)]]+Таблица2[[#This Row],[ПТС 2022 (факт)]]+Таблица2[[#This Row],[ГТС 2022 (факт)]]</f>
        <v>2986</v>
      </c>
      <c r="BO312" s="20">
        <f>VLOOKUP($A:$A,'[3]данные ру ФЛ'!$A:$DL,27,0)</f>
        <v>58624</v>
      </c>
      <c r="BP312" s="20">
        <f>VLOOKUP($A:$A,'[3]данные ру ФЛ'!$A:$DL,40,0)</f>
        <v>53513</v>
      </c>
      <c r="BQ312" s="20">
        <f>VLOOKUP($A:$A,'[3]данные ру ФЛ'!$A:$DL,53,0)</f>
        <v>55795</v>
      </c>
      <c r="BR312" s="20">
        <f>VLOOKUP($A:$A,'[3]данные ру ФЛ'!$A:$DL,74,0)</f>
        <v>14881</v>
      </c>
      <c r="BS312" s="20">
        <f>VLOOKUP($A:$A,'[3]данные ру ФЛ'!$A:$DL,95,0)</f>
        <v>2674</v>
      </c>
      <c r="BT312" s="20">
        <f>VLOOKUP($A:$A,'[3]данные ру ФЛ'!$A:$DL,116,0)</f>
        <v>3549</v>
      </c>
      <c r="BU312" s="21">
        <f>VLOOKUP($A:$A,'[3]данные ру Грузы'!$A:$CR,31,0)</f>
        <v>23019.08</v>
      </c>
      <c r="BV312" s="21">
        <f>VLOOKUP($A:$A,'[3]данные ру Грузы'!$A:$CR,44,0)</f>
        <v>19193.724000000002</v>
      </c>
      <c r="BW312" s="21">
        <f>VLOOKUP($A:$A,'[3]данные ру Грузы'!$A:$CR,57,0)</f>
        <v>70339.53</v>
      </c>
      <c r="BX312" s="21">
        <f>VLOOKUP($A:$A,'[3]данные ру Грузы'!$A:$CR,70,0)</f>
        <v>50006.720000000001</v>
      </c>
      <c r="BY312" s="21">
        <f>VLOOKUP($A:$A,'[3]данные ру Грузы'!$A:$CR,83,0)</f>
        <v>20799.805</v>
      </c>
      <c r="BZ312" s="21">
        <f>VLOOKUP($A:$A,'[3]данные ру Грузы'!$A:$CR,96,0)</f>
        <v>7600.6299999999992</v>
      </c>
      <c r="CA312" s="22" t="str">
        <f>VLOOKUP(A:A,[2]Данные_УА!$A:$BO,60,0)</f>
        <v>да</v>
      </c>
      <c r="CB312" s="23" t="str">
        <f>VLOOKUP(A:A,[2]Данные_УА!$A:$BO,61,0)</f>
        <v>да</v>
      </c>
      <c r="CC312" s="23" t="str">
        <f>VLOOKUP(A:A,[2]Данные_УА!$A:$BO,62,0)</f>
        <v>да</v>
      </c>
      <c r="CD312" s="23" t="str">
        <f>VLOOKUP(A:A,[2]Данные_УА!$A:$BO,63,0)</f>
        <v>да</v>
      </c>
      <c r="CE312" s="23" t="str">
        <f>VLOOKUP(A:A,[2]Данные_УА!$A:$BO,64,0)</f>
        <v>да</v>
      </c>
      <c r="CF312" s="23" t="str">
        <f>VLOOKUP(A:A,[2]Данные_УА!$A:$BO,65,0)</f>
        <v>нет</v>
      </c>
    </row>
    <row r="313" spans="1:84" s="12" customFormat="1" ht="11.25" x14ac:dyDescent="0.2">
      <c r="A313" s="12" t="s">
        <v>306</v>
      </c>
      <c r="B313" s="12" t="str">
        <f>VLOOKUP(A:A,[1]Перечень_ПП!$A:$X,3,0)</f>
        <v>Уральский</v>
      </c>
      <c r="C313" s="13" t="str">
        <f>VLOOKUP(A:A,[1]Перечень_ПП!$A:$X,4,0)</f>
        <v>ВПП</v>
      </c>
      <c r="D313" s="13" t="str">
        <f>VLOOKUP(A:A,[1]Перечень_ПП!$A:$X,5,0)</f>
        <v>ВПП</v>
      </c>
      <c r="E313" s="12" t="str">
        <f>VLOOKUP(A:A,[1]Перечень_ПП!$A:$X,6,0)</f>
        <v>Сургут</v>
      </c>
      <c r="F313" s="12" t="str">
        <f>VLOOKUP(A:A,[1]Перечень_ПП!$A:$X,23,0)</f>
        <v>установлен</v>
      </c>
      <c r="G313" s="13" t="str">
        <f>VLOOKUP(A:A,[1]Перечень_ПП!$A:$X,21,0)</f>
        <v>да</v>
      </c>
      <c r="H313" s="13" t="s">
        <v>524</v>
      </c>
      <c r="I313" s="14" t="str">
        <f>VLOOKUP(A:A,[1]Перечень_ПП!$A:$X,22,0)</f>
        <v>функционирует</v>
      </c>
      <c r="J313" s="15" t="str">
        <f>VLOOKUP(A:A,[2]Данные_УА!$A:$BF,24,0)</f>
        <v>круглосуточно</v>
      </c>
      <c r="K313" s="13" t="str">
        <f>VLOOKUP(A:A,[1]Перечень_ПП!$A:$X,7,0)</f>
        <v>воздушный</v>
      </c>
      <c r="L313" s="13" t="str">
        <f>VLOOKUP(A:A,[1]Перечень_ПП!$A:$X,8,0)</f>
        <v>не определен</v>
      </c>
      <c r="M313" s="13" t="str">
        <f>VLOOKUP(A:A,[1]Перечень_ПП!$A:$X,9,0)</f>
        <v>грузо-пассажирский</v>
      </c>
      <c r="N313" s="13" t="str">
        <f>VLOOKUP(A:A,[1]Перечень_ПП!$A:$X,10,0)</f>
        <v>постоянный</v>
      </c>
      <c r="O313" s="13" t="str">
        <f>VLOOKUP(A:A,[1]Перечень_ПП!$A:$X,11,0)</f>
        <v>многосторонний</v>
      </c>
      <c r="P313" s="13" t="str">
        <f>VLOOKUP(A:A,[1]Перечень_ПП!$A:$X,12,0)</f>
        <v>не определен</v>
      </c>
      <c r="Q313" s="13" t="str">
        <f>VLOOKUP(A:A,[1]Перечень_ПП!$A:$X,13,0)</f>
        <v>нет</v>
      </c>
      <c r="R313" s="13" t="str">
        <f>VLOOKUP(A:A,[1]Перечень_ПП!$A:$X,14,0)</f>
        <v>нет</v>
      </c>
      <c r="S313" s="13" t="str">
        <f>VLOOKUP(A:A,[1]Перечень_ПП!$A:$X,15,0)</f>
        <v>нет</v>
      </c>
      <c r="T313" s="13" t="str">
        <f>VLOOKUP(A:A,[1]Перечень_ПП!$A:$X,16,0)</f>
        <v>не применимо</v>
      </c>
      <c r="U313" s="12" t="str">
        <f>VLOOKUP(A:A,[1]Перечень_ПП!$A:$X,17,0)</f>
        <v>не применимо</v>
      </c>
      <c r="V313" s="13" t="str">
        <f>VLOOKUP(A:A,[1]Перечень_ПП!$A:$X,18,0)</f>
        <v>УФО</v>
      </c>
      <c r="W313" s="12" t="str">
        <f>VLOOKUP(A:A,[1]Перечень_ПП!$A:$X,19,0)</f>
        <v>Ханты-Мансийский автономный округ - Югра</v>
      </c>
      <c r="X313" s="14" t="str">
        <f>VLOOKUP(A:A,[1]Перечень_ПП!$A:$X,20,0)</f>
        <v>Ханты-Мансийский автономный округ - Югра, 16 км от центра г. Сургут, улица Аэрофлотская, 50</v>
      </c>
      <c r="Y313" s="14">
        <f>VLOOKUP(A:A,[2]ДОРОГИ!$A:$BX,24,0)</f>
        <v>0</v>
      </c>
      <c r="Z313" s="14">
        <f>VLOOKUP(A:A,[2]ДОРОГИ!$A:$BX,25,0)</f>
        <v>0</v>
      </c>
      <c r="AA313" s="16" t="str">
        <f>VLOOKUP($A:$A,'[3]данные ру Грузы'!$A:$CC,10,0)</f>
        <v>Группа С</v>
      </c>
      <c r="AB313" s="16">
        <f>VLOOKUP($A:$A,'[3]данные ру Грузы'!$A:$CC,11,0)</f>
        <v>300</v>
      </c>
      <c r="AC313" s="16" t="str">
        <f>VLOOKUP($A:$A,'[3]данные ру Грузы'!$A:$CC,13,0)</f>
        <v>Не является признаком отнесения к МТК</v>
      </c>
      <c r="AD313" s="16" t="str">
        <f>VLOOKUP($A:$A,'[3]данные ру Грузы'!$A:$CC,12,0)</f>
        <v>Не является признаком отнесения к МТК</v>
      </c>
      <c r="AE313" s="16">
        <f>VLOOKUP(A:A,[2]Данные_УА!$A:$BF,37,0)</f>
        <v>0</v>
      </c>
      <c r="AF313" s="16">
        <f>VLOOKUP(A:A,[2]Данные_УА!$A:$BF,41,0)</f>
        <v>0</v>
      </c>
      <c r="AG313" s="16">
        <f>VLOOKUP(A:A,[2]Данные_УА!$A:$BF,45,0)</f>
        <v>0</v>
      </c>
      <c r="AH313" s="16">
        <f>VLOOKUP(A:A,[2]Данные_УА!$A:$BF,49,0)</f>
        <v>0</v>
      </c>
      <c r="AI313" s="16">
        <f>VLOOKUP(A:A,[2]Данные_УА!$A:$BF,53,0)</f>
        <v>3600</v>
      </c>
      <c r="AJ313" s="16">
        <f>VLOOKUP(A:A,[2]Данные_УА!$A:$BF,57,0)</f>
        <v>0</v>
      </c>
      <c r="AK313" s="17">
        <f>VLOOKUP(A:A,[2]Данные_УА!$A:$BF,38,0)</f>
        <v>0</v>
      </c>
      <c r="AL313" s="17">
        <f>VLOOKUP(A:A,[2]Данные_УА!$A:$BF,42,0)</f>
        <v>0</v>
      </c>
      <c r="AM313" s="17">
        <f>VLOOKUP(A:A,[2]Данные_УА!$A:$BF,46,0)</f>
        <v>0</v>
      </c>
      <c r="AN313" s="17">
        <f>VLOOKUP(A:A,[2]Данные_УА!$A:$BF,50,0)</f>
        <v>0</v>
      </c>
      <c r="AO313" s="17">
        <f>VLOOKUP(A:A,[2]Данные_УА!$A:$BF,54,0)</f>
        <v>1314000</v>
      </c>
      <c r="AP313" s="18">
        <f>VLOOKUP(A:A,[2]Данные_УА!$A:$BF,58,0)</f>
        <v>0</v>
      </c>
      <c r="AQ313" s="19">
        <f>VLOOKUP($A:$A,'[3]данные ру ТС'!$A:$CZ,22,0)</f>
        <v>1</v>
      </c>
      <c r="AR313" s="19">
        <f>VLOOKUP($A:$A,'[3]данные ру ТС'!$A:$CZ,27,0)</f>
        <v>1028</v>
      </c>
      <c r="AS313" s="19">
        <f>VLOOKUP($A:$A,'[3]данные ру ТС'!$A:$CZ,32,0)</f>
        <v>0</v>
      </c>
      <c r="AT313" s="19">
        <f>VLOOKUP($A:$A,'[3]данные ру ТС'!$A:$CZ,33,0)</f>
        <v>1029</v>
      </c>
      <c r="AU313" s="19">
        <f>VLOOKUP($A:$A,'[3]данные ру ТС'!$A:$CZ,38,0)</f>
        <v>3</v>
      </c>
      <c r="AV313" s="19">
        <f>VLOOKUP($A:$A,'[3]данные ру ТС'!$A:$CZ,43,0)</f>
        <v>1134</v>
      </c>
      <c r="AW313" s="19">
        <f>VLOOKUP($A:$A,'[3]данные ру ТС'!$A:$CZ,48,0)</f>
        <v>0</v>
      </c>
      <c r="AX313" s="19">
        <f>VLOOKUP($A:$A,'[3]данные ру ТС'!$A:$CZ,49,0)</f>
        <v>1137</v>
      </c>
      <c r="AY313" s="19">
        <f>VLOOKUP($A:$A,'[3]данные ру ТС'!$A:$CZ,54,0)</f>
        <v>0</v>
      </c>
      <c r="AZ313" s="19">
        <f>VLOOKUP($A:$A,'[3]данные ру ТС'!$A:$CZ,59,0)</f>
        <v>1095</v>
      </c>
      <c r="BA313" s="19">
        <f>VLOOKUP($A:$A,'[3]данные ру ТС'!$A:$CZ,64,0)</f>
        <v>0</v>
      </c>
      <c r="BB313" s="19">
        <f>VLOOKUP($A:$A,'[3]данные ру ТС'!$A:$CZ,65,0)</f>
        <v>1095</v>
      </c>
      <c r="BC313" s="19">
        <f>VLOOKUP($A:$A,'[3]данные ру ТС'!$A:$CZ,78,0)</f>
        <v>20</v>
      </c>
      <c r="BD313" s="19">
        <f>VLOOKUP($A:$A,'[3]данные ру ТС'!$A:$CZ,83,0)</f>
        <v>287</v>
      </c>
      <c r="BE313" s="19">
        <f>VLOOKUP($A:$A,'[3]данные ру ТС'!$A:$CZ,88,0)</f>
        <v>0</v>
      </c>
      <c r="BF313" s="19">
        <f>VLOOKUP($A:$A,'[3]данные ру ТС'!$A:$CZ,89,0)</f>
        <v>307</v>
      </c>
      <c r="BG313" s="19">
        <f>VLOOKUP($A:$A,'[3]данные ру ТС'!$A:$FD,126,0)</f>
        <v>4</v>
      </c>
      <c r="BH313" s="19">
        <f>VLOOKUP($A:$A,'[3]данные ру ТС'!$A:$FD,127,0)</f>
        <v>339</v>
      </c>
      <c r="BI313" s="19">
        <f>VLOOKUP($A:$A,'[3]данные ру ТС'!$A:$FD,128,0)</f>
        <v>0</v>
      </c>
      <c r="BJ313" s="19">
        <f>VLOOKUP($A:$A,'[3]данные ру ТС'!$A:$FD,129,0)</f>
        <v>343</v>
      </c>
      <c r="BK313" s="19">
        <f>VLOOKUP($A:$A,'[3]данные ру ТС'!$A:$FD,142,0)</f>
        <v>0</v>
      </c>
      <c r="BL313" s="19">
        <f>VLOOKUP($A:$A,'[3]данные ру ТС'!$A:$FD,155,0)</f>
        <v>857</v>
      </c>
      <c r="BM313" s="19">
        <f>VLOOKUP($A:$A,'[3]данные ру ТС'!$A:$FW,168,0)</f>
        <v>0</v>
      </c>
      <c r="BN313" s="19">
        <f>Таблица2[[#This Row],[ЛТС 2022 (факт)]]+Таблица2[[#This Row],[ПТС 2022 (факт)]]+Таблица2[[#This Row],[ГТС 2022 (факт)]]</f>
        <v>857</v>
      </c>
      <c r="BO313" s="20">
        <f>VLOOKUP($A:$A,'[3]данные ру ФЛ'!$A:$DL,27,0)</f>
        <v>175913</v>
      </c>
      <c r="BP313" s="20">
        <f>VLOOKUP($A:$A,'[3]данные ру ФЛ'!$A:$DL,40,0)</f>
        <v>186874</v>
      </c>
      <c r="BQ313" s="20">
        <f>VLOOKUP($A:$A,'[3]данные ру ФЛ'!$A:$DL,53,0)</f>
        <v>193425</v>
      </c>
      <c r="BR313" s="20">
        <f>VLOOKUP($A:$A,'[3]данные ру ФЛ'!$A:$DL,74,0)</f>
        <v>52003</v>
      </c>
      <c r="BS313" s="20">
        <f>VLOOKUP($A:$A,'[3]данные ру ФЛ'!$A:$DL,95,0)</f>
        <v>50269</v>
      </c>
      <c r="BT313" s="20">
        <f>VLOOKUP($A:$A,'[3]данные ру ФЛ'!$A:$DL,116,0)</f>
        <v>126300</v>
      </c>
      <c r="BU313" s="21">
        <f>VLOOKUP($A:$A,'[3]данные ру Грузы'!$A:$CR,31,0)</f>
        <v>1620.9499999999998</v>
      </c>
      <c r="BV313" s="21">
        <f>VLOOKUP($A:$A,'[3]данные ру Грузы'!$A:$CR,44,0)</f>
        <v>1777.47</v>
      </c>
      <c r="BW313" s="21">
        <f>VLOOKUP($A:$A,'[3]данные ру Грузы'!$A:$CR,57,0)</f>
        <v>1723.8500000000001</v>
      </c>
      <c r="BX313" s="21">
        <f>VLOOKUP($A:$A,'[3]данные ру Грузы'!$A:$CR,70,0)</f>
        <v>224.55399999999997</v>
      </c>
      <c r="BY313" s="21">
        <f>VLOOKUP($A:$A,'[3]данные ру Грузы'!$A:$CR,83,0)</f>
        <v>509.12599999999998</v>
      </c>
      <c r="BZ313" s="21">
        <f>VLOOKUP($A:$A,'[3]данные ру Грузы'!$A:$CR,96,0)</f>
        <v>1070.1599999999999</v>
      </c>
      <c r="CA313" s="22" t="str">
        <f>VLOOKUP(A:A,[2]Данные_УА!$A:$BO,60,0)</f>
        <v>да</v>
      </c>
      <c r="CB313" s="23" t="str">
        <f>VLOOKUP(A:A,[2]Данные_УА!$A:$BO,61,0)</f>
        <v>да</v>
      </c>
      <c r="CC313" s="23" t="str">
        <f>VLOOKUP(A:A,[2]Данные_УА!$A:$BO,62,0)</f>
        <v>да</v>
      </c>
      <c r="CD313" s="23" t="str">
        <f>VLOOKUP(A:A,[2]Данные_УА!$A:$BO,63,0)</f>
        <v>да</v>
      </c>
      <c r="CE313" s="23" t="str">
        <f>VLOOKUP(A:A,[2]Данные_УА!$A:$BO,64,0)</f>
        <v>да</v>
      </c>
      <c r="CF313" s="23" t="str">
        <f>VLOOKUP(A:A,[2]Данные_УА!$A:$BO,65,0)</f>
        <v>нет</v>
      </c>
    </row>
    <row r="314" spans="1:84" s="12" customFormat="1" ht="11.25" x14ac:dyDescent="0.2">
      <c r="A314" s="12" t="s">
        <v>144</v>
      </c>
      <c r="B314" s="12" t="str">
        <f>VLOOKUP(A:A,[1]Перечень_ПП!$A:$X,3,0)</f>
        <v>Мурманский</v>
      </c>
      <c r="C314" s="13" t="str">
        <f>VLOOKUP(A:A,[1]Перечень_ПП!$A:$X,4,0)</f>
        <v>ВПП</v>
      </c>
      <c r="D314" s="13" t="str">
        <f>VLOOKUP(A:A,[1]Перечень_ПП!$A:$X,5,0)</f>
        <v>ВПП</v>
      </c>
      <c r="E314" s="12" t="str">
        <f>VLOOKUP(A:A,[1]Перечень_ПП!$A:$X,6,0)</f>
        <v>Сыктывкар</v>
      </c>
      <c r="F314" s="12" t="str">
        <f>VLOOKUP(A:A,[1]Перечень_ПП!$A:$X,23,0)</f>
        <v>установлен</v>
      </c>
      <c r="G314" s="13" t="str">
        <f>VLOOKUP(A:A,[1]Перечень_ПП!$A:$X,21,0)</f>
        <v>да</v>
      </c>
      <c r="H314" s="13" t="s">
        <v>524</v>
      </c>
      <c r="I314" s="14" t="str">
        <f>VLOOKUP(A:A,[1]Перечень_ПП!$A:$X,22,0)</f>
        <v>функционирует</v>
      </c>
      <c r="J314" s="15" t="str">
        <f>VLOOKUP(A:A,[2]Данные_УА!$A:$BF,24,0)</f>
        <v>круглосуточно</v>
      </c>
      <c r="K314" s="13" t="str">
        <f>VLOOKUP(A:A,[1]Перечень_ПП!$A:$X,7,0)</f>
        <v>воздушный</v>
      </c>
      <c r="L314" s="13" t="str">
        <f>VLOOKUP(A:A,[1]Перечень_ПП!$A:$X,8,0)</f>
        <v>не определен</v>
      </c>
      <c r="M314" s="13" t="str">
        <f>VLOOKUP(A:A,[1]Перечень_ПП!$A:$X,9,0)</f>
        <v>грузо-пассажирский</v>
      </c>
      <c r="N314" s="13" t="str">
        <f>VLOOKUP(A:A,[1]Перечень_ПП!$A:$X,10,0)</f>
        <v>постоянный</v>
      </c>
      <c r="O314" s="13" t="str">
        <f>VLOOKUP(A:A,[1]Перечень_ПП!$A:$X,11,0)</f>
        <v>многосторонний</v>
      </c>
      <c r="P314" s="13" t="str">
        <f>VLOOKUP(A:A,[1]Перечень_ПП!$A:$X,12,0)</f>
        <v>не определен</v>
      </c>
      <c r="Q314" s="13" t="str">
        <f>VLOOKUP(A:A,[1]Перечень_ПП!$A:$X,13,0)</f>
        <v>нет</v>
      </c>
      <c r="R314" s="13" t="str">
        <f>VLOOKUP(A:A,[1]Перечень_ПП!$A:$X,14,0)</f>
        <v>нет</v>
      </c>
      <c r="S314" s="13" t="str">
        <f>VLOOKUP(A:A,[1]Перечень_ПП!$A:$X,15,0)</f>
        <v>нет</v>
      </c>
      <c r="T314" s="13" t="str">
        <f>VLOOKUP(A:A,[1]Перечень_ПП!$A:$X,16,0)</f>
        <v>не применимо</v>
      </c>
      <c r="U314" s="12" t="str">
        <f>VLOOKUP(A:A,[1]Перечень_ПП!$A:$X,17,0)</f>
        <v>не применимо</v>
      </c>
      <c r="V314" s="13" t="str">
        <f>VLOOKUP(A:A,[1]Перечень_ПП!$A:$X,18,0)</f>
        <v>СЗФО</v>
      </c>
      <c r="W314" s="12" t="str">
        <f>VLOOKUP(A:A,[1]Перечень_ПП!$A:$X,19,0)</f>
        <v>Республика Коми</v>
      </c>
      <c r="X314" s="14" t="str">
        <f>VLOOKUP(A:A,[1]Перечень_ПП!$A:$X,20,0)</f>
        <v>Республика Коми, г. Сыктывкар, ул. Советская, д. 88</v>
      </c>
      <c r="Y314" s="14">
        <f>VLOOKUP(A:A,[2]ДОРОГИ!$A:$BX,24,0)</f>
        <v>0</v>
      </c>
      <c r="Z314" s="14">
        <f>VLOOKUP(A:A,[2]ДОРОГИ!$A:$BX,25,0)</f>
        <v>0</v>
      </c>
      <c r="AA314" s="16" t="str">
        <f>VLOOKUP($A:$A,'[3]данные ру Грузы'!$A:$CC,10,0)</f>
        <v>Группа С</v>
      </c>
      <c r="AB314" s="16">
        <f>VLOOKUP($A:$A,'[3]данные ру Грузы'!$A:$CC,11,0)</f>
        <v>241</v>
      </c>
      <c r="AC314" s="16" t="str">
        <f>VLOOKUP($A:$A,'[3]данные ру Грузы'!$A:$CC,13,0)</f>
        <v>Не является признаком отнесения к МТК</v>
      </c>
      <c r="AD314" s="16" t="str">
        <f>VLOOKUP($A:$A,'[3]данные ру Грузы'!$A:$CC,12,0)</f>
        <v>Не является признаком отнесения к МТК</v>
      </c>
      <c r="AE314" s="16">
        <f>VLOOKUP(A:A,[2]Данные_УА!$A:$BF,37,0)</f>
        <v>0</v>
      </c>
      <c r="AF314" s="16">
        <f>VLOOKUP(A:A,[2]Данные_УА!$A:$BF,41,0)</f>
        <v>0</v>
      </c>
      <c r="AG314" s="16">
        <f>VLOOKUP(A:A,[2]Данные_УА!$A:$BF,45,0)</f>
        <v>0</v>
      </c>
      <c r="AH314" s="16">
        <f>VLOOKUP(A:A,[2]Данные_УА!$A:$BF,49,0)</f>
        <v>0</v>
      </c>
      <c r="AI314" s="16">
        <f>VLOOKUP(A:A,[2]Данные_УА!$A:$BF,53,0)</f>
        <v>2400</v>
      </c>
      <c r="AJ314" s="16">
        <f>VLOOKUP(A:A,[2]Данные_УА!$A:$BF,57,0)</f>
        <v>0</v>
      </c>
      <c r="AK314" s="17">
        <f>VLOOKUP(A:A,[2]Данные_УА!$A:$BF,38,0)</f>
        <v>0</v>
      </c>
      <c r="AL314" s="17">
        <f>VLOOKUP(A:A,[2]Данные_УА!$A:$BF,42,0)</f>
        <v>0</v>
      </c>
      <c r="AM314" s="17">
        <f>VLOOKUP(A:A,[2]Данные_УА!$A:$BF,46,0)</f>
        <v>0</v>
      </c>
      <c r="AN314" s="17">
        <f>VLOOKUP(A:A,[2]Данные_УА!$A:$BF,50,0)</f>
        <v>0</v>
      </c>
      <c r="AO314" s="17">
        <f>VLOOKUP(A:A,[2]Данные_УА!$A:$BF,54,0)</f>
        <v>876000</v>
      </c>
      <c r="AP314" s="18">
        <f>VLOOKUP(A:A,[2]Данные_УА!$A:$BF,58,0)</f>
        <v>0</v>
      </c>
      <c r="AQ314" s="19">
        <f>VLOOKUP($A:$A,'[3]данные ру ТС'!$A:$CZ,22,0)</f>
        <v>0</v>
      </c>
      <c r="AR314" s="19">
        <f>VLOOKUP($A:$A,'[3]данные ру ТС'!$A:$CZ,27,0)</f>
        <v>297</v>
      </c>
      <c r="AS314" s="19">
        <f>VLOOKUP($A:$A,'[3]данные ру ТС'!$A:$CZ,32,0)</f>
        <v>0</v>
      </c>
      <c r="AT314" s="19">
        <f>VLOOKUP($A:$A,'[3]данные ру ТС'!$A:$CZ,33,0)</f>
        <v>297</v>
      </c>
      <c r="AU314" s="19">
        <f>VLOOKUP($A:$A,'[3]данные ру ТС'!$A:$CZ,38,0)</f>
        <v>0</v>
      </c>
      <c r="AV314" s="19">
        <f>VLOOKUP($A:$A,'[3]данные ру ТС'!$A:$CZ,43,0)</f>
        <v>401</v>
      </c>
      <c r="AW314" s="19">
        <f>VLOOKUP($A:$A,'[3]данные ру ТС'!$A:$CZ,48,0)</f>
        <v>0</v>
      </c>
      <c r="AX314" s="19">
        <f>VLOOKUP($A:$A,'[3]данные ру ТС'!$A:$CZ,49,0)</f>
        <v>401</v>
      </c>
      <c r="AY314" s="19">
        <f>VLOOKUP($A:$A,'[3]данные ру ТС'!$A:$CZ,54,0)</f>
        <v>0</v>
      </c>
      <c r="AZ314" s="19">
        <f>VLOOKUP($A:$A,'[3]данные ру ТС'!$A:$CZ,59,0)</f>
        <v>412</v>
      </c>
      <c r="BA314" s="19">
        <f>VLOOKUP($A:$A,'[3]данные ру ТС'!$A:$CZ,64,0)</f>
        <v>0</v>
      </c>
      <c r="BB314" s="19">
        <f>VLOOKUP($A:$A,'[3]данные ру ТС'!$A:$CZ,65,0)</f>
        <v>412</v>
      </c>
      <c r="BC314" s="19">
        <f>VLOOKUP($A:$A,'[3]данные ру ТС'!$A:$CZ,78,0)</f>
        <v>0</v>
      </c>
      <c r="BD314" s="19">
        <f>VLOOKUP($A:$A,'[3]данные ру ТС'!$A:$CZ,83,0)</f>
        <v>14</v>
      </c>
      <c r="BE314" s="19">
        <f>VLOOKUP($A:$A,'[3]данные ру ТС'!$A:$CZ,88,0)</f>
        <v>0</v>
      </c>
      <c r="BF314" s="19">
        <f>VLOOKUP($A:$A,'[3]данные ру ТС'!$A:$CZ,89,0)</f>
        <v>14</v>
      </c>
      <c r="BG314" s="19">
        <f>VLOOKUP($A:$A,'[3]данные ру ТС'!$A:$FD,126,0)</f>
        <v>0</v>
      </c>
      <c r="BH314" s="19">
        <f>VLOOKUP($A:$A,'[3]данные ру ТС'!$A:$FD,127,0)</f>
        <v>177</v>
      </c>
      <c r="BI314" s="19">
        <f>VLOOKUP($A:$A,'[3]данные ру ТС'!$A:$FD,128,0)</f>
        <v>0</v>
      </c>
      <c r="BJ314" s="19">
        <f>VLOOKUP($A:$A,'[3]данные ру ТС'!$A:$FD,129,0)</f>
        <v>177</v>
      </c>
      <c r="BK314" s="19">
        <f>VLOOKUP($A:$A,'[3]данные ру ТС'!$A:$FD,142,0)</f>
        <v>0</v>
      </c>
      <c r="BL314" s="19">
        <f>VLOOKUP($A:$A,'[3]данные ру ТС'!$A:$FD,155,0)</f>
        <v>8</v>
      </c>
      <c r="BM314" s="19">
        <f>VLOOKUP($A:$A,'[3]данные ру ТС'!$A:$FW,168,0)</f>
        <v>0</v>
      </c>
      <c r="BN314" s="19">
        <f>Таблица2[[#This Row],[ЛТС 2022 (факт)]]+Таблица2[[#This Row],[ПТС 2022 (факт)]]+Таблица2[[#This Row],[ГТС 2022 (факт)]]</f>
        <v>8</v>
      </c>
      <c r="BO314" s="20">
        <f>VLOOKUP($A:$A,'[3]данные ру ФЛ'!$A:$DL,27,0)</f>
        <v>52437</v>
      </c>
      <c r="BP314" s="20">
        <f>VLOOKUP($A:$A,'[3]данные ру ФЛ'!$A:$DL,40,0)</f>
        <v>72405</v>
      </c>
      <c r="BQ314" s="20">
        <f>VLOOKUP($A:$A,'[3]данные ру ФЛ'!$A:$DL,53,0)</f>
        <v>76151</v>
      </c>
      <c r="BR314" s="20">
        <f>VLOOKUP($A:$A,'[3]данные ру ФЛ'!$A:$DL,74,0)</f>
        <v>657</v>
      </c>
      <c r="BS314" s="20">
        <f>VLOOKUP($A:$A,'[3]данные ру ФЛ'!$A:$DL,95,0)</f>
        <v>32781</v>
      </c>
      <c r="BT314" s="20">
        <f>VLOOKUP($A:$A,'[3]данные ру ФЛ'!$A:$DL,116,0)</f>
        <v>21</v>
      </c>
      <c r="BU314" s="21">
        <f>VLOOKUP($A:$A,'[3]данные ру Грузы'!$A:$CR,31,0)</f>
        <v>0</v>
      </c>
      <c r="BV314" s="21">
        <f>VLOOKUP($A:$A,'[3]данные ру Грузы'!$A:$CR,44,0)</f>
        <v>0</v>
      </c>
      <c r="BW314" s="21">
        <f>VLOOKUP($A:$A,'[3]данные ру Грузы'!$A:$CR,57,0)</f>
        <v>0</v>
      </c>
      <c r="BX314" s="21">
        <f>VLOOKUP($A:$A,'[3]данные ру Грузы'!$A:$CR,70,0)</f>
        <v>0</v>
      </c>
      <c r="BY314" s="21">
        <f>VLOOKUP($A:$A,'[3]данные ру Грузы'!$A:$CR,83,0)</f>
        <v>0</v>
      </c>
      <c r="BZ314" s="21">
        <f>VLOOKUP($A:$A,'[3]данные ру Грузы'!$A:$CR,96,0)</f>
        <v>0</v>
      </c>
      <c r="CA314" s="22" t="str">
        <f>VLOOKUP(A:A,[2]Данные_УА!$A:$BO,60,0)</f>
        <v>да</v>
      </c>
      <c r="CB314" s="23" t="str">
        <f>VLOOKUP(A:A,[2]Данные_УА!$A:$BO,61,0)</f>
        <v>да</v>
      </c>
      <c r="CC314" s="23" t="str">
        <f>VLOOKUP(A:A,[2]Данные_УА!$A:$BO,62,0)</f>
        <v>да</v>
      </c>
      <c r="CD314" s="23" t="str">
        <f>VLOOKUP(A:A,[2]Данные_УА!$A:$BO,63,0)</f>
        <v>да</v>
      </c>
      <c r="CE314" s="23" t="str">
        <f>VLOOKUP(A:A,[2]Данные_УА!$A:$BO,64,0)</f>
        <v>да</v>
      </c>
      <c r="CF314" s="23" t="str">
        <f>VLOOKUP(A:A,[2]Данные_УА!$A:$BO,65,0)</f>
        <v>нет</v>
      </c>
    </row>
    <row r="315" spans="1:84" s="12" customFormat="1" ht="11.25" x14ac:dyDescent="0.2">
      <c r="A315" s="12" t="s">
        <v>229</v>
      </c>
      <c r="B315" s="12" t="str">
        <f>VLOOKUP(A:A,[1]Перечень_ПП!$A:$X,3,0)</f>
        <v>Санкт-Петербургский</v>
      </c>
      <c r="C315" s="13" t="str">
        <f>VLOOKUP(A:A,[1]Перечень_ПП!$A:$X,4,0)</f>
        <v>АПП</v>
      </c>
      <c r="D315" s="13" t="str">
        <f>VLOOKUP(A:A,[1]Перечень_ПП!$A:$X,5,0)</f>
        <v>ДАПП ПУП</v>
      </c>
      <c r="E315" s="12" t="str">
        <f>VLOOKUP(A:A,[1]Перечень_ПП!$A:$X,6,0)</f>
        <v>Сювяоро</v>
      </c>
      <c r="F315" s="12" t="str">
        <f>VLOOKUP(A:A,[1]Перечень_ПП!$A:$X,23,0)</f>
        <v>установлен</v>
      </c>
      <c r="G315" s="13" t="str">
        <f>VLOOKUP(A:A,[1]Перечень_ПП!$A:$X,21,0)</f>
        <v>да</v>
      </c>
      <c r="H315" s="13" t="s">
        <v>524</v>
      </c>
      <c r="I315" s="14" t="str">
        <f>VLOOKUP(A:A,[1]Перечень_ПП!$A:$X,22,0)</f>
        <v>функционирует</v>
      </c>
      <c r="J315" s="15" t="str">
        <f>VLOOKUP(A:A,[2]Данные_УА!$A:$BF,24,0)</f>
        <v>в рабочие дни, понедельник-пятница с 09.00 до 20.00.Устанавливается по согласованию Пограничного комиссара Российской Федерации по Выборгскому району и Пограничного комиссара Финляндской Республики по району Юго-Восточная Финляндия в соответствии с Соглашением между Правительством Российской Федерации и Правительством Финляндской Республики о пунктах пропуска через российско-финляндскую государственную границу от 11.03.1994 года</v>
      </c>
      <c r="K315" s="13" t="str">
        <f>VLOOKUP(A:A,[1]Перечень_ПП!$A:$X,7,0)</f>
        <v>автомобильный</v>
      </c>
      <c r="L315" s="13" t="str">
        <f>VLOOKUP(A:A,[1]Перечень_ПП!$A:$X,8,0)</f>
        <v>не определен</v>
      </c>
      <c r="M315" s="13" t="str">
        <f>VLOOKUP(A:A,[1]Перечень_ПП!$A:$X,9,0)</f>
        <v>грузо-пассажирский</v>
      </c>
      <c r="N315" s="13" t="str">
        <f>VLOOKUP(A:A,[1]Перечень_ПП!$A:$X,10,0)</f>
        <v>временный</v>
      </c>
      <c r="O315" s="13" t="str">
        <f>VLOOKUP(A:A,[1]Перечень_ПП!$A:$X,11,0)</f>
        <v>двусторонний</v>
      </c>
      <c r="P315" s="13" t="str">
        <f>VLOOKUP(A:A,[1]Перечень_ПП!$A:$X,12,0)</f>
        <v>упрощенный</v>
      </c>
      <c r="Q315" s="13" t="str">
        <f>VLOOKUP(A:A,[1]Перечень_ПП!$A:$X,13,0)</f>
        <v>нет</v>
      </c>
      <c r="R315" s="13" t="str">
        <f>VLOOKUP(A:A,[1]Перечень_ПП!$A:$X,14,0)</f>
        <v>нет</v>
      </c>
      <c r="S315" s="13" t="str">
        <f>VLOOKUP(A:A,[1]Перечень_ПП!$A:$X,15,0)</f>
        <v>нет</v>
      </c>
      <c r="T315" s="13" t="str">
        <f>VLOOKUP(A:A,[1]Перечень_ПП!$A:$X,16,0)</f>
        <v>Финляндская Республика</v>
      </c>
      <c r="U315" s="12" t="str">
        <f>VLOOKUP(A:A,[1]Перечень_ПП!$A:$X,17,0)</f>
        <v>Париккала</v>
      </c>
      <c r="V315" s="13" t="str">
        <f>VLOOKUP(A:A,[1]Перечень_ПП!$A:$X,18,0)</f>
        <v>СЗФО</v>
      </c>
      <c r="W315" s="12" t="str">
        <f>VLOOKUP(A:A,[1]Перечень_ПП!$A:$X,19,0)</f>
        <v>Республика Карелия</v>
      </c>
      <c r="X315" s="14" t="str">
        <f>VLOOKUP(A:A,[1]Перечень_ПП!$A:$X,20,0)</f>
        <v>Республика Карелия, Лахденпохский район, (пограничный знак № II/72) 28 километр автодороги «Ихала – Райвио – Госграница» автомобильная дорога федерального значения А-121)</v>
      </c>
      <c r="Y315" s="14" t="str">
        <f>VLOOKUP(A:A,[2]ДОРОГИ!$A:$BX,24,0)</f>
        <v>региональная</v>
      </c>
      <c r="Z315" s="14" t="str">
        <f>VLOOKUP(A:A,[2]ДОРОГИ!$A:$BX,25,0)</f>
        <v>86 ОП РЗ 86К-91, Подъезд к пункту пропуска "Сювяоро", Лахденпохский район</v>
      </c>
      <c r="AA315" s="16" t="str">
        <f>VLOOKUP($A:$A,'[3]данные ру Грузы'!$A:$CC,10,0)</f>
        <v>Группа В</v>
      </c>
      <c r="AB315" s="16">
        <f>VLOOKUP($A:$A,'[3]данные ру Грузы'!$A:$CC,11,0)</f>
        <v>36</v>
      </c>
      <c r="AC315" s="16" t="str">
        <f>VLOOKUP($A:$A,'[3]данные ру Грузы'!$A:$CC,13,0)</f>
        <v>Сухопутный</v>
      </c>
      <c r="AD315" s="16" t="str">
        <f>VLOOKUP($A:$A,'[3]данные ру Грузы'!$A:$CC,12,0)</f>
        <v>Западный</v>
      </c>
      <c r="AE315" s="16">
        <f>VLOOKUP(A:A,[2]Данные_УА!$A:$BF,37,0)</f>
        <v>0</v>
      </c>
      <c r="AF315" s="16">
        <f>VLOOKUP(A:A,[2]Данные_УА!$A:$BF,41,0)</f>
        <v>0</v>
      </c>
      <c r="AG315" s="16">
        <f>VLOOKUP(A:A,[2]Данные_УА!$A:$BF,45,0)</f>
        <v>0</v>
      </c>
      <c r="AH315" s="16">
        <f>VLOOKUP(A:A,[2]Данные_УА!$A:$BF,49,0)</f>
        <v>0</v>
      </c>
      <c r="AI315" s="16">
        <f>VLOOKUP(A:A,[2]Данные_УА!$A:$BF,53,0)</f>
        <v>0</v>
      </c>
      <c r="AJ315" s="16">
        <f>VLOOKUP(A:A,[2]Данные_УА!$A:$BF,57,0)</f>
        <v>0</v>
      </c>
      <c r="AK315" s="17">
        <f>VLOOKUP(A:A,[2]Данные_УА!$A:$BF,38,0)</f>
        <v>0</v>
      </c>
      <c r="AL315" s="17">
        <f>VLOOKUP(A:A,[2]Данные_УА!$A:$BF,42,0)</f>
        <v>0</v>
      </c>
      <c r="AM315" s="17">
        <f>VLOOKUP(A:A,[2]Данные_УА!$A:$BF,46,0)</f>
        <v>0</v>
      </c>
      <c r="AN315" s="17">
        <f>VLOOKUP(A:A,[2]Данные_УА!$A:$BF,50,0)</f>
        <v>0</v>
      </c>
      <c r="AO315" s="17">
        <f>VLOOKUP(A:A,[2]Данные_УА!$A:$BF,54,0)</f>
        <v>0</v>
      </c>
      <c r="AP315" s="18">
        <f>VLOOKUP(A:A,[2]Данные_УА!$A:$BF,58,0)</f>
        <v>0</v>
      </c>
      <c r="AQ315" s="19">
        <f>VLOOKUP($A:$A,'[3]данные ру ТС'!$A:$CZ,22,0)</f>
        <v>20768</v>
      </c>
      <c r="AR315" s="19">
        <f>VLOOKUP($A:$A,'[3]данные ру ТС'!$A:$CZ,27,0)</f>
        <v>6</v>
      </c>
      <c r="AS315" s="19">
        <f>VLOOKUP($A:$A,'[3]данные ру ТС'!$A:$CZ,32,0)</f>
        <v>1822</v>
      </c>
      <c r="AT315" s="19">
        <f>VLOOKUP($A:$A,'[3]данные ру ТС'!$A:$CZ,33,0)</f>
        <v>22596</v>
      </c>
      <c r="AU315" s="19">
        <f>VLOOKUP($A:$A,'[3]данные ру ТС'!$A:$CZ,38,0)</f>
        <v>22572</v>
      </c>
      <c r="AV315" s="19">
        <f>VLOOKUP($A:$A,'[3]данные ру ТС'!$A:$CZ,43,0)</f>
        <v>2</v>
      </c>
      <c r="AW315" s="19">
        <f>VLOOKUP($A:$A,'[3]данные ру ТС'!$A:$CZ,48,0)</f>
        <v>1745</v>
      </c>
      <c r="AX315" s="19">
        <f>VLOOKUP($A:$A,'[3]данные ру ТС'!$A:$CZ,49,0)</f>
        <v>24319</v>
      </c>
      <c r="AY315" s="19">
        <f>VLOOKUP($A:$A,'[3]данные ру ТС'!$A:$CZ,54,0)</f>
        <v>22023</v>
      </c>
      <c r="AZ315" s="19">
        <f>VLOOKUP($A:$A,'[3]данные ру ТС'!$A:$CZ,59,0)</f>
        <v>2</v>
      </c>
      <c r="BA315" s="19">
        <f>VLOOKUP($A:$A,'[3]данные ру ТС'!$A:$CZ,64,0)</f>
        <v>1595</v>
      </c>
      <c r="BB315" s="19">
        <f>VLOOKUP($A:$A,'[3]данные ру ТС'!$A:$CZ,65,0)</f>
        <v>23620</v>
      </c>
      <c r="BC315" s="19">
        <f>VLOOKUP($A:$A,'[3]данные ру ТС'!$A:$CZ,78,0)</f>
        <v>21364</v>
      </c>
      <c r="BD315" s="19">
        <f>VLOOKUP($A:$A,'[3]данные ру ТС'!$A:$CZ,83,0)</f>
        <v>0</v>
      </c>
      <c r="BE315" s="19">
        <f>VLOOKUP($A:$A,'[3]данные ру ТС'!$A:$CZ,88,0)</f>
        <v>215</v>
      </c>
      <c r="BF315" s="19">
        <f>VLOOKUP($A:$A,'[3]данные ру ТС'!$A:$CZ,89,0)</f>
        <v>21579</v>
      </c>
      <c r="BG315" s="19">
        <f>VLOOKUP($A:$A,'[3]данные ру ТС'!$A:$FD,126,0)</f>
        <v>19684</v>
      </c>
      <c r="BH315" s="19">
        <f>VLOOKUP($A:$A,'[3]данные ру ТС'!$A:$FD,127,0)</f>
        <v>0</v>
      </c>
      <c r="BI315" s="19">
        <f>VLOOKUP($A:$A,'[3]данные ру ТС'!$A:$FD,128,0)</f>
        <v>30</v>
      </c>
      <c r="BJ315" s="19">
        <f>VLOOKUP($A:$A,'[3]данные ру ТС'!$A:$FD,129,0)</f>
        <v>19714</v>
      </c>
      <c r="BK315" s="19">
        <f>VLOOKUP($A:$A,'[3]данные ру ТС'!$A:$FD,142,0)</f>
        <v>3447</v>
      </c>
      <c r="BL315" s="19">
        <f>VLOOKUP($A:$A,'[3]данные ру ТС'!$A:$FD,155,0)</f>
        <v>0</v>
      </c>
      <c r="BM315" s="19">
        <f>VLOOKUP($A:$A,'[3]данные ру ТС'!$A:$FW,168,0)</f>
        <v>0</v>
      </c>
      <c r="BN315" s="19">
        <f>Таблица2[[#This Row],[ЛТС 2022 (факт)]]+Таблица2[[#This Row],[ПТС 2022 (факт)]]+Таблица2[[#This Row],[ГТС 2022 (факт)]]</f>
        <v>3447</v>
      </c>
      <c r="BO315" s="20">
        <f>VLOOKUP($A:$A,'[3]данные ру ФЛ'!$A:$DL,27,0)</f>
        <v>23349</v>
      </c>
      <c r="BP315" s="20">
        <f>VLOOKUP($A:$A,'[3]данные ру ФЛ'!$A:$DL,40,0)</f>
        <v>24962</v>
      </c>
      <c r="BQ315" s="20">
        <f>VLOOKUP($A:$A,'[3]данные ру ФЛ'!$A:$DL,53,0)</f>
        <v>24278</v>
      </c>
      <c r="BR315" s="20">
        <f>VLOOKUP($A:$A,'[3]данные ру ФЛ'!$A:$DL,74,0)</f>
        <v>21658</v>
      </c>
      <c r="BS315" s="20">
        <f>VLOOKUP($A:$A,'[3]данные ру ФЛ'!$A:$DL,95,0)</f>
        <v>19761</v>
      </c>
      <c r="BT315" s="20">
        <f>VLOOKUP($A:$A,'[3]данные ру ФЛ'!$A:$DL,116,0)</f>
        <v>3452</v>
      </c>
      <c r="BU315" s="21">
        <f>VLOOKUP($A:$A,'[3]данные ру Грузы'!$A:$CR,31,0)</f>
        <v>180417.78</v>
      </c>
      <c r="BV315" s="21">
        <f>VLOOKUP($A:$A,'[3]данные ру Грузы'!$A:$CR,44,0)</f>
        <v>187462.12299999999</v>
      </c>
      <c r="BW315" s="21">
        <f>VLOOKUP($A:$A,'[3]данные ру Грузы'!$A:$CR,57,0)</f>
        <v>185317.42</v>
      </c>
      <c r="BX315" s="21">
        <f>VLOOKUP($A:$A,'[3]данные ру Грузы'!$A:$CR,70,0)</f>
        <v>197220.88999999998</v>
      </c>
      <c r="BY315" s="21">
        <f>VLOOKUP($A:$A,'[3]данные ру Грузы'!$A:$CR,83,0)</f>
        <v>191597.63</v>
      </c>
      <c r="BZ315" s="21">
        <f>VLOOKUP($A:$A,'[3]данные ру Грузы'!$A:$CR,96,0)</f>
        <v>34946.077000000005</v>
      </c>
      <c r="CA315" s="22" t="str">
        <f>VLOOKUP(A:A,[2]Данные_УА!$A:$BO,60,0)</f>
        <v>да</v>
      </c>
      <c r="CB315" s="23" t="str">
        <f>VLOOKUP(A:A,[2]Данные_УА!$A:$BO,61,0)</f>
        <v>да</v>
      </c>
      <c r="CC315" s="23" t="str">
        <f>VLOOKUP(A:A,[2]Данные_УА!$A:$BO,62,0)</f>
        <v>нет</v>
      </c>
      <c r="CD315" s="23" t="str">
        <f>VLOOKUP(A:A,[2]Данные_УА!$A:$BO,63,0)</f>
        <v>нет</v>
      </c>
      <c r="CE315" s="23" t="str">
        <f>VLOOKUP(A:A,[2]Данные_УА!$A:$BO,64,0)</f>
        <v>нет</v>
      </c>
      <c r="CF315" s="23" t="str">
        <f>VLOOKUP(A:A,[2]Данные_УА!$A:$BO,65,0)</f>
        <v>нет</v>
      </c>
    </row>
    <row r="316" spans="1:84" s="12" customFormat="1" ht="11.25" x14ac:dyDescent="0.2">
      <c r="A316" s="12" t="s">
        <v>221</v>
      </c>
      <c r="B316" s="12" t="str">
        <f>VLOOKUP(A:A,[1]Перечень_ПП!$A:$X,3,0)</f>
        <v>Ростовский</v>
      </c>
      <c r="C316" s="13" t="str">
        <f>VLOOKUP(A:A,[1]Перечень_ПП!$A:$X,4,0)</f>
        <v>МПП</v>
      </c>
      <c r="D316" s="13" t="str">
        <f>VLOOKUP(A:A,[1]Перечень_ПП!$A:$X,5,0)</f>
        <v>МПП</v>
      </c>
      <c r="E316" s="12" t="str">
        <f>VLOOKUP(A:A,[1]Перечень_ПП!$A:$X,6,0)</f>
        <v>Таганрог</v>
      </c>
      <c r="F316" s="12" t="str">
        <f>VLOOKUP(A:A,[1]Перечень_ПП!$A:$X,23,0)</f>
        <v>установлен</v>
      </c>
      <c r="G316" s="13" t="str">
        <f>VLOOKUP(A:A,[1]Перечень_ПП!$A:$X,21,0)</f>
        <v>да</v>
      </c>
      <c r="H316" s="13" t="s">
        <v>524</v>
      </c>
      <c r="I316" s="14" t="str">
        <f>VLOOKUP(A:A,[1]Перечень_ПП!$A:$X,22,0)</f>
        <v>функционирует</v>
      </c>
      <c r="J316" s="15" t="str">
        <f>VLOOKUP(A:A,[2]Данные_УА!$A:$BF,24,0)</f>
        <v>круглосуточно</v>
      </c>
      <c r="K316" s="13" t="str">
        <f>VLOOKUP(A:A,[1]Перечень_ПП!$A:$X,7,0)</f>
        <v>морской</v>
      </c>
      <c r="L316" s="13" t="str">
        <f>VLOOKUP(A:A,[1]Перечень_ПП!$A:$X,8,0)</f>
        <v>не определен</v>
      </c>
      <c r="M316" s="13" t="str">
        <f>VLOOKUP(A:A,[1]Перечень_ПП!$A:$X,9,0)</f>
        <v>грузовой</v>
      </c>
      <c r="N316" s="13" t="str">
        <f>VLOOKUP(A:A,[1]Перечень_ПП!$A:$X,10,0)</f>
        <v>постоянный</v>
      </c>
      <c r="O316" s="13" t="str">
        <f>VLOOKUP(A:A,[1]Перечень_ПП!$A:$X,11,0)</f>
        <v>многосторонний</v>
      </c>
      <c r="P316" s="13" t="str">
        <f>VLOOKUP(A:A,[1]Перечень_ПП!$A:$X,12,0)</f>
        <v>не определен</v>
      </c>
      <c r="Q316" s="13" t="str">
        <f>VLOOKUP(A:A,[1]Перечень_ПП!$A:$X,13,0)</f>
        <v>нет</v>
      </c>
      <c r="R316" s="13" t="str">
        <f>VLOOKUP(A:A,[1]Перечень_ПП!$A:$X,14,0)</f>
        <v>да</v>
      </c>
      <c r="S316" s="13" t="str">
        <f>VLOOKUP(A:A,[1]Перечень_ПП!$A:$X,15,0)</f>
        <v>да</v>
      </c>
      <c r="T316" s="13" t="str">
        <f>VLOOKUP(A:A,[1]Перечень_ПП!$A:$X,16,0)</f>
        <v>не применимо</v>
      </c>
      <c r="U316" s="12" t="str">
        <f>VLOOKUP(A:A,[1]Перечень_ПП!$A:$X,17,0)</f>
        <v>не применимо</v>
      </c>
      <c r="V316" s="13" t="str">
        <f>VLOOKUP(A:A,[1]Перечень_ПП!$A:$X,18,0)</f>
        <v>ЮФО</v>
      </c>
      <c r="W316" s="12" t="str">
        <f>VLOOKUP(A:A,[1]Перечень_ПП!$A:$X,19,0)</f>
        <v>Ростовская область</v>
      </c>
      <c r="X316" s="14" t="str">
        <f>VLOOKUP(A:A,[1]Перечень_ПП!$A:$X,20,0)</f>
        <v>Ростовская область, г. Таганрог, Комсомольский спуск, 2, Азовское море, Таганрогский залив</v>
      </c>
      <c r="Y316" s="14">
        <f>VLOOKUP(A:A,[2]ДОРОГИ!$A:$BX,24,0)</f>
        <v>0</v>
      </c>
      <c r="Z316" s="14">
        <f>VLOOKUP(A:A,[2]ДОРОГИ!$A:$BX,25,0)</f>
        <v>0</v>
      </c>
      <c r="AA316" s="16" t="str">
        <f>VLOOKUP($A:$A,'[3]данные ру Грузы'!$A:$CC,10,0)</f>
        <v>Группа В</v>
      </c>
      <c r="AB316" s="16">
        <f>VLOOKUP($A:$A,'[3]данные ру Грузы'!$A:$CC,11,0)</f>
        <v>164</v>
      </c>
      <c r="AC316" s="16" t="str">
        <f>VLOOKUP($A:$A,'[3]данные ру Грузы'!$A:$CC,13,0)</f>
        <v>Морской</v>
      </c>
      <c r="AD316" s="16" t="str">
        <f>VLOOKUP($A:$A,'[3]данные ру Грузы'!$A:$CC,12,0)</f>
        <v>АЧБ</v>
      </c>
      <c r="AE316" s="16">
        <f>VLOOKUP(A:A,[2]Данные_УА!$A:$BF,37,0)</f>
        <v>0</v>
      </c>
      <c r="AF316" s="16">
        <f>VLOOKUP(A:A,[2]Данные_УА!$A:$BF,41,0)</f>
        <v>0</v>
      </c>
      <c r="AG316" s="16">
        <f>VLOOKUP(A:A,[2]Данные_УА!$A:$BF,45,0)</f>
        <v>0</v>
      </c>
      <c r="AH316" s="16">
        <f>VLOOKUP(A:A,[2]Данные_УА!$A:$BF,49,0)</f>
        <v>0</v>
      </c>
      <c r="AI316" s="16">
        <f>VLOOKUP(A:A,[2]Данные_УА!$A:$BF,53,0)</f>
        <v>0</v>
      </c>
      <c r="AJ316" s="16">
        <f>VLOOKUP(A:A,[2]Данные_УА!$A:$BF,57,0)</f>
        <v>0</v>
      </c>
      <c r="AK316" s="17">
        <f>VLOOKUP(A:A,[2]Данные_УА!$A:$BF,38,0)</f>
        <v>0</v>
      </c>
      <c r="AL316" s="17">
        <f>VLOOKUP(A:A,[2]Данные_УА!$A:$BF,42,0)</f>
        <v>0</v>
      </c>
      <c r="AM316" s="17">
        <f>VLOOKUP(A:A,[2]Данные_УА!$A:$BF,46,0)</f>
        <v>0</v>
      </c>
      <c r="AN316" s="17">
        <f>VLOOKUP(A:A,[2]Данные_УА!$A:$BF,50,0)</f>
        <v>0</v>
      </c>
      <c r="AO316" s="17">
        <f>VLOOKUP(A:A,[2]Данные_УА!$A:$BF,54,0)</f>
        <v>0</v>
      </c>
      <c r="AP316" s="18">
        <f>VLOOKUP(A:A,[2]Данные_УА!$A:$BF,58,0)</f>
        <v>0</v>
      </c>
      <c r="AQ316" s="19">
        <f>VLOOKUP($A:$A,'[3]данные ру ТС'!$A:$CZ,22,0)</f>
        <v>979</v>
      </c>
      <c r="AR316" s="19">
        <f>VLOOKUP($A:$A,'[3]данные ру ТС'!$A:$CZ,27,0)</f>
        <v>0</v>
      </c>
      <c r="AS316" s="19">
        <f>VLOOKUP($A:$A,'[3]данные ру ТС'!$A:$CZ,32,0)</f>
        <v>0</v>
      </c>
      <c r="AT316" s="19">
        <f>VLOOKUP($A:$A,'[3]данные ру ТС'!$A:$CZ,33,0)</f>
        <v>979</v>
      </c>
      <c r="AU316" s="19">
        <f>VLOOKUP($A:$A,'[3]данные ру ТС'!$A:$CZ,38,0)</f>
        <v>898</v>
      </c>
      <c r="AV316" s="19">
        <f>VLOOKUP($A:$A,'[3]данные ру ТС'!$A:$CZ,43,0)</f>
        <v>0</v>
      </c>
      <c r="AW316" s="19">
        <f>VLOOKUP($A:$A,'[3]данные ру ТС'!$A:$CZ,48,0)</f>
        <v>0</v>
      </c>
      <c r="AX316" s="19">
        <f>VLOOKUP($A:$A,'[3]данные ру ТС'!$A:$CZ,49,0)</f>
        <v>898</v>
      </c>
      <c r="AY316" s="19">
        <f>VLOOKUP($A:$A,'[3]данные ру ТС'!$A:$CZ,54,0)</f>
        <v>921</v>
      </c>
      <c r="AZ316" s="19">
        <f>VLOOKUP($A:$A,'[3]данные ру ТС'!$A:$CZ,59,0)</f>
        <v>0</v>
      </c>
      <c r="BA316" s="19">
        <f>VLOOKUP($A:$A,'[3]данные ру ТС'!$A:$CZ,64,0)</f>
        <v>0</v>
      </c>
      <c r="BB316" s="19">
        <f>VLOOKUP($A:$A,'[3]данные ру ТС'!$A:$CZ,65,0)</f>
        <v>921</v>
      </c>
      <c r="BC316" s="19">
        <f>VLOOKUP($A:$A,'[3]данные ру ТС'!$A:$CZ,78,0)</f>
        <v>918</v>
      </c>
      <c r="BD316" s="19">
        <f>VLOOKUP($A:$A,'[3]данные ру ТС'!$A:$CZ,83,0)</f>
        <v>0</v>
      </c>
      <c r="BE316" s="19">
        <f>VLOOKUP($A:$A,'[3]данные ру ТС'!$A:$CZ,88,0)</f>
        <v>0</v>
      </c>
      <c r="BF316" s="19">
        <f>VLOOKUP($A:$A,'[3]данные ру ТС'!$A:$CZ,89,0)</f>
        <v>918</v>
      </c>
      <c r="BG316" s="19">
        <f>VLOOKUP($A:$A,'[3]данные ру ТС'!$A:$FD,126,0)</f>
        <v>1068</v>
      </c>
      <c r="BH316" s="19">
        <f>VLOOKUP($A:$A,'[3]данные ру ТС'!$A:$FD,127,0)</f>
        <v>0</v>
      </c>
      <c r="BI316" s="19">
        <f>VLOOKUP($A:$A,'[3]данные ру ТС'!$A:$FD,128,0)</f>
        <v>0</v>
      </c>
      <c r="BJ316" s="19">
        <f>VLOOKUP($A:$A,'[3]данные ру ТС'!$A:$FD,129,0)</f>
        <v>1068</v>
      </c>
      <c r="BK316" s="19">
        <f>VLOOKUP($A:$A,'[3]данные ру ТС'!$A:$FD,142,0)</f>
        <v>591</v>
      </c>
      <c r="BL316" s="19">
        <f>VLOOKUP($A:$A,'[3]данные ру ТС'!$A:$FD,155,0)</f>
        <v>0</v>
      </c>
      <c r="BM316" s="19">
        <f>VLOOKUP($A:$A,'[3]данные ру ТС'!$A:$FW,168,0)</f>
        <v>0</v>
      </c>
      <c r="BN316" s="19">
        <f>Таблица2[[#This Row],[ЛТС 2022 (факт)]]+Таблица2[[#This Row],[ПТС 2022 (факт)]]+Таблица2[[#This Row],[ГТС 2022 (факт)]]</f>
        <v>591</v>
      </c>
      <c r="BO316" s="20">
        <f>VLOOKUP($A:$A,'[3]данные ру ФЛ'!$A:$DL,27,0)</f>
        <v>11803</v>
      </c>
      <c r="BP316" s="20">
        <f>VLOOKUP($A:$A,'[3]данные ру ФЛ'!$A:$DL,40,0)</f>
        <v>11047</v>
      </c>
      <c r="BQ316" s="20">
        <f>VLOOKUP($A:$A,'[3]данные ру ФЛ'!$A:$DL,53,0)</f>
        <v>11206</v>
      </c>
      <c r="BR316" s="20">
        <f>VLOOKUP($A:$A,'[3]данные ру ФЛ'!$A:$DL,74,0)</f>
        <v>10761</v>
      </c>
      <c r="BS316" s="20">
        <f>VLOOKUP($A:$A,'[3]данные ру ФЛ'!$A:$DL,95,0)</f>
        <v>12509</v>
      </c>
      <c r="BT316" s="20">
        <f>VLOOKUP($A:$A,'[3]данные ру ФЛ'!$A:$DL,116,0)</f>
        <v>6926</v>
      </c>
      <c r="BU316" s="21">
        <f>VLOOKUP($A:$A,'[3]данные ру Грузы'!$A:$CR,31,0)</f>
        <v>1813350.13</v>
      </c>
      <c r="BV316" s="21">
        <f>VLOOKUP($A:$A,'[3]данные ру Грузы'!$A:$CR,44,0)</f>
        <v>1868300.29</v>
      </c>
      <c r="BW316" s="21">
        <f>VLOOKUP($A:$A,'[3]данные ру Грузы'!$A:$CR,57,0)</f>
        <v>1643457.73</v>
      </c>
      <c r="BX316" s="21">
        <f>VLOOKUP($A:$A,'[3]данные ру Грузы'!$A:$CR,70,0)</f>
        <v>2056252.0829999999</v>
      </c>
      <c r="BY316" s="21">
        <f>VLOOKUP($A:$A,'[3]данные ру Грузы'!$A:$CR,83,0)</f>
        <v>2367812.6189999999</v>
      </c>
      <c r="BZ316" s="21">
        <f>VLOOKUP($A:$A,'[3]данные ру Грузы'!$A:$CR,96,0)</f>
        <v>1220494.9310000001</v>
      </c>
      <c r="CA316" s="22" t="str">
        <f>VLOOKUP(A:A,[2]Данные_УА!$A:$BO,60,0)</f>
        <v>да</v>
      </c>
      <c r="CB316" s="23" t="str">
        <f>VLOOKUP(A:A,[2]Данные_УА!$A:$BO,61,0)</f>
        <v>да</v>
      </c>
      <c r="CC316" s="23" t="str">
        <f>VLOOKUP(A:A,[2]Данные_УА!$A:$BO,62,0)</f>
        <v>да</v>
      </c>
      <c r="CD316" s="23" t="str">
        <f>VLOOKUP(A:A,[2]Данные_УА!$A:$BO,63,0)</f>
        <v>да</v>
      </c>
      <c r="CE316" s="23" t="str">
        <f>VLOOKUP(A:A,[2]Данные_УА!$A:$BO,64,0)</f>
        <v>да</v>
      </c>
      <c r="CF316" s="23" t="str">
        <f>VLOOKUP(A:A,[2]Данные_УА!$A:$BO,65,0)</f>
        <v>нет</v>
      </c>
    </row>
    <row r="317" spans="1:84" s="12" customFormat="1" ht="11.25" x14ac:dyDescent="0.2">
      <c r="A317" s="12" t="s">
        <v>217</v>
      </c>
      <c r="B317" s="12" t="str">
        <f>VLOOKUP(A:A,[1]Перечень_ПП!$A:$X,3,0)</f>
        <v>Ростовский</v>
      </c>
      <c r="C317" s="13" t="str">
        <f>VLOOKUP(A:A,[1]Перечень_ПП!$A:$X,4,0)</f>
        <v>ВПП</v>
      </c>
      <c r="D317" s="13" t="str">
        <f>VLOOKUP(A:A,[1]Перечень_ПП!$A:$X,5,0)</f>
        <v>ВПП</v>
      </c>
      <c r="E317" s="12" t="str">
        <f>VLOOKUP(A:A,[1]Перечень_ПП!$A:$X,6,0)</f>
        <v>Таганрог (Южный)</v>
      </c>
      <c r="F317" s="12" t="str">
        <f>VLOOKUP(A:A,[1]Перечень_ПП!$A:$X,23,0)</f>
        <v>установлен</v>
      </c>
      <c r="G317" s="13" t="str">
        <f>VLOOKUP(A:A,[1]Перечень_ПП!$A:$X,21,0)</f>
        <v>да</v>
      </c>
      <c r="H317" s="13" t="s">
        <v>524</v>
      </c>
      <c r="I317" s="14" t="str">
        <f>VLOOKUP(A:A,[1]Перечень_ПП!$A:$X,22,0)</f>
        <v>функционирует</v>
      </c>
      <c r="J317" s="15" t="str">
        <f>VLOOKUP(A:A,[2]Данные_УА!$A:$BF,24,0)</f>
        <v>по заявкам ПАО "ТАНТК им. Г.М. Бериева"</v>
      </c>
      <c r="K317" s="13" t="str">
        <f>VLOOKUP(A:A,[1]Перечень_ПП!$A:$X,7,0)</f>
        <v>воздушный</v>
      </c>
      <c r="L317" s="13" t="str">
        <f>VLOOKUP(A:A,[1]Перечень_ПП!$A:$X,8,0)</f>
        <v>не определен</v>
      </c>
      <c r="M317" s="13" t="str">
        <f>VLOOKUP(A:A,[1]Перечень_ПП!$A:$X,9,0)</f>
        <v>грузовой</v>
      </c>
      <c r="N317" s="13" t="str">
        <f>VLOOKUP(A:A,[1]Перечень_ПП!$A:$X,10,0)</f>
        <v>работающий на нерегулярной основе</v>
      </c>
      <c r="O317" s="13" t="str">
        <f>VLOOKUP(A:A,[1]Перечень_ПП!$A:$X,11,0)</f>
        <v>многосторонний</v>
      </c>
      <c r="P317" s="13" t="str">
        <f>VLOOKUP(A:A,[1]Перечень_ПП!$A:$X,12,0)</f>
        <v>не определен</v>
      </c>
      <c r="Q317" s="13" t="str">
        <f>VLOOKUP(A:A,[1]Перечень_ПП!$A:$X,13,0)</f>
        <v>нет</v>
      </c>
      <c r="R317" s="13" t="str">
        <f>VLOOKUP(A:A,[1]Перечень_ПП!$A:$X,14,0)</f>
        <v>да</v>
      </c>
      <c r="S317" s="13" t="str">
        <f>VLOOKUP(A:A,[1]Перечень_ПП!$A:$X,15,0)</f>
        <v>нет</v>
      </c>
      <c r="T317" s="13" t="str">
        <f>VLOOKUP(A:A,[1]Перечень_ПП!$A:$X,16,0)</f>
        <v>не применимо</v>
      </c>
      <c r="U317" s="12" t="str">
        <f>VLOOKUP(A:A,[1]Перечень_ПП!$A:$X,17,0)</f>
        <v>не применимо</v>
      </c>
      <c r="V317" s="13" t="str">
        <f>VLOOKUP(A:A,[1]Перечень_ПП!$A:$X,18,0)</f>
        <v>ЮФО</v>
      </c>
      <c r="W317" s="12" t="str">
        <f>VLOOKUP(A:A,[1]Перечень_ПП!$A:$X,19,0)</f>
        <v>Ростовская область</v>
      </c>
      <c r="X317" s="14" t="str">
        <f>VLOOKUP(A:A,[1]Перечень_ПП!$A:$X,20,0)</f>
        <v>Ростовская область, г. Таганрог, пл. Авиаторов, 1</v>
      </c>
      <c r="Y317" s="14">
        <f>VLOOKUP(A:A,[2]ДОРОГИ!$A:$BX,24,0)</f>
        <v>0</v>
      </c>
      <c r="Z317" s="14">
        <f>VLOOKUP(A:A,[2]ДОРОГИ!$A:$BX,25,0)</f>
        <v>0</v>
      </c>
      <c r="AA317" s="16" t="str">
        <f>VLOOKUP($A:$A,'[3]данные ру Грузы'!$A:$CC,10,0)</f>
        <v>Группа С</v>
      </c>
      <c r="AB317" s="16">
        <f>VLOOKUP($A:$A,'[3]данные ру Грузы'!$A:$CC,11,0)</f>
        <v>231</v>
      </c>
      <c r="AC317" s="16" t="str">
        <f>VLOOKUP($A:$A,'[3]данные ру Грузы'!$A:$CC,13,0)</f>
        <v>Не является признаком отнесения к МТК</v>
      </c>
      <c r="AD317" s="16" t="str">
        <f>VLOOKUP($A:$A,'[3]данные ру Грузы'!$A:$CC,12,0)</f>
        <v>Не является признаком отнесения к МТК</v>
      </c>
      <c r="AE317" s="16">
        <f>VLOOKUP(A:A,[2]Данные_УА!$A:$BF,37,0)</f>
        <v>0</v>
      </c>
      <c r="AF317" s="16">
        <f>VLOOKUP(A:A,[2]Данные_УА!$A:$BF,41,0)</f>
        <v>0</v>
      </c>
      <c r="AG317" s="16">
        <f>VLOOKUP(A:A,[2]Данные_УА!$A:$BF,45,0)</f>
        <v>0</v>
      </c>
      <c r="AH317" s="16">
        <f>VLOOKUP(A:A,[2]Данные_УА!$A:$BF,49,0)</f>
        <v>0</v>
      </c>
      <c r="AI317" s="16">
        <f>VLOOKUP(A:A,[2]Данные_УА!$A:$BF,53,0)</f>
        <v>0</v>
      </c>
      <c r="AJ317" s="16">
        <f>VLOOKUP(A:A,[2]Данные_УА!$A:$BF,57,0)</f>
        <v>0</v>
      </c>
      <c r="AK317" s="17">
        <f>VLOOKUP(A:A,[2]Данные_УА!$A:$BF,38,0)</f>
        <v>0</v>
      </c>
      <c r="AL317" s="17">
        <f>VLOOKUP(A:A,[2]Данные_УА!$A:$BF,42,0)</f>
        <v>0</v>
      </c>
      <c r="AM317" s="17">
        <f>VLOOKUP(A:A,[2]Данные_УА!$A:$BF,46,0)</f>
        <v>0</v>
      </c>
      <c r="AN317" s="17">
        <f>VLOOKUP(A:A,[2]Данные_УА!$A:$BF,50,0)</f>
        <v>0</v>
      </c>
      <c r="AO317" s="17">
        <f>VLOOKUP(A:A,[2]Данные_УА!$A:$BF,54,0)</f>
        <v>0</v>
      </c>
      <c r="AP317" s="18">
        <f>VLOOKUP(A:A,[2]Данные_УА!$A:$BF,58,0)</f>
        <v>0</v>
      </c>
      <c r="AQ317" s="19">
        <f>VLOOKUP($A:$A,'[3]данные ру ТС'!$A:$CZ,22,0)</f>
        <v>5</v>
      </c>
      <c r="AR317" s="19">
        <f>VLOOKUP($A:$A,'[3]данные ру ТС'!$A:$CZ,27,0)</f>
        <v>0</v>
      </c>
      <c r="AS317" s="19">
        <f>VLOOKUP($A:$A,'[3]данные ру ТС'!$A:$CZ,32,0)</f>
        <v>0</v>
      </c>
      <c r="AT317" s="19">
        <f>VLOOKUP($A:$A,'[3]данные ру ТС'!$A:$CZ,33,0)</f>
        <v>5</v>
      </c>
      <c r="AU317" s="19">
        <f>VLOOKUP($A:$A,'[3]данные ру ТС'!$A:$CZ,38,0)</f>
        <v>3</v>
      </c>
      <c r="AV317" s="19">
        <f>VLOOKUP($A:$A,'[3]данные ру ТС'!$A:$CZ,43,0)</f>
        <v>0</v>
      </c>
      <c r="AW317" s="19">
        <f>VLOOKUP($A:$A,'[3]данные ру ТС'!$A:$CZ,48,0)</f>
        <v>0</v>
      </c>
      <c r="AX317" s="19">
        <f>VLOOKUP($A:$A,'[3]данные ру ТС'!$A:$CZ,49,0)</f>
        <v>3</v>
      </c>
      <c r="AY317" s="19">
        <f>VLOOKUP($A:$A,'[3]данные ру ТС'!$A:$CZ,54,0)</f>
        <v>5</v>
      </c>
      <c r="AZ317" s="19">
        <f>VLOOKUP($A:$A,'[3]данные ру ТС'!$A:$CZ,59,0)</f>
        <v>0</v>
      </c>
      <c r="BA317" s="19">
        <f>VLOOKUP($A:$A,'[3]данные ру ТС'!$A:$CZ,64,0)</f>
        <v>0</v>
      </c>
      <c r="BB317" s="19">
        <f>VLOOKUP($A:$A,'[3]данные ру ТС'!$A:$CZ,65,0)</f>
        <v>5</v>
      </c>
      <c r="BC317" s="19">
        <f>VLOOKUP($A:$A,'[3]данные ру ТС'!$A:$CZ,78,0)</f>
        <v>5</v>
      </c>
      <c r="BD317" s="19">
        <f>VLOOKUP($A:$A,'[3]данные ру ТС'!$A:$CZ,83,0)</f>
        <v>0</v>
      </c>
      <c r="BE317" s="19">
        <f>VLOOKUP($A:$A,'[3]данные ру ТС'!$A:$CZ,88,0)</f>
        <v>0</v>
      </c>
      <c r="BF317" s="19">
        <f>VLOOKUP($A:$A,'[3]данные ру ТС'!$A:$CZ,89,0)</f>
        <v>5</v>
      </c>
      <c r="BG317" s="19">
        <f>VLOOKUP($A:$A,'[3]данные ру ТС'!$A:$FD,126,0)</f>
        <v>3</v>
      </c>
      <c r="BH317" s="19">
        <f>VLOOKUP($A:$A,'[3]данные ру ТС'!$A:$FD,127,0)</f>
        <v>0</v>
      </c>
      <c r="BI317" s="19">
        <f>VLOOKUP($A:$A,'[3]данные ру ТС'!$A:$FD,128,0)</f>
        <v>0</v>
      </c>
      <c r="BJ317" s="19">
        <f>VLOOKUP($A:$A,'[3]данные ру ТС'!$A:$FD,129,0)</f>
        <v>3</v>
      </c>
      <c r="BK317" s="19">
        <f>VLOOKUP($A:$A,'[3]данные ру ТС'!$A:$FD,142,0)</f>
        <v>3</v>
      </c>
      <c r="BL317" s="19">
        <f>VLOOKUP($A:$A,'[3]данные ру ТС'!$A:$FD,155,0)</f>
        <v>0</v>
      </c>
      <c r="BM317" s="19">
        <f>VLOOKUP($A:$A,'[3]данные ру ТС'!$A:$FW,168,0)</f>
        <v>0</v>
      </c>
      <c r="BN317" s="19">
        <f>Таблица2[[#This Row],[ЛТС 2022 (факт)]]+Таблица2[[#This Row],[ПТС 2022 (факт)]]+Таблица2[[#This Row],[ГТС 2022 (факт)]]</f>
        <v>3</v>
      </c>
      <c r="BO317" s="20">
        <f>VLOOKUP($A:$A,'[3]данные ру ФЛ'!$A:$DL,27,0)</f>
        <v>70</v>
      </c>
      <c r="BP317" s="20">
        <f>VLOOKUP($A:$A,'[3]данные ру ФЛ'!$A:$DL,40,0)</f>
        <v>32</v>
      </c>
      <c r="BQ317" s="20">
        <f>VLOOKUP($A:$A,'[3]данные ру ФЛ'!$A:$DL,53,0)</f>
        <v>75</v>
      </c>
      <c r="BR317" s="20">
        <f>VLOOKUP($A:$A,'[3]данные ру ФЛ'!$A:$DL,74,0)</f>
        <v>85</v>
      </c>
      <c r="BS317" s="20">
        <f>VLOOKUP($A:$A,'[3]данные ру ФЛ'!$A:$DL,95,0)</f>
        <v>45</v>
      </c>
      <c r="BT317" s="20">
        <f>VLOOKUP($A:$A,'[3]данные ру ФЛ'!$A:$DL,116,0)</f>
        <v>22</v>
      </c>
      <c r="BU317" s="21">
        <f>VLOOKUP($A:$A,'[3]данные ру Грузы'!$A:$CR,31,0)</f>
        <v>28.09</v>
      </c>
      <c r="BV317" s="21">
        <f>VLOOKUP($A:$A,'[3]данные ру Грузы'!$A:$CR,44,0)</f>
        <v>28.09</v>
      </c>
      <c r="BW317" s="21">
        <f>VLOOKUP($A:$A,'[3]данные ру Грузы'!$A:$CR,57,0)</f>
        <v>28.161000000000001</v>
      </c>
      <c r="BX317" s="21">
        <f>VLOOKUP($A:$A,'[3]данные ру Грузы'!$A:$CR,70,0)</f>
        <v>0</v>
      </c>
      <c r="BY317" s="21">
        <f>VLOOKUP($A:$A,'[3]данные ру Грузы'!$A:$CR,83,0)</f>
        <v>0</v>
      </c>
      <c r="BZ317" s="21">
        <f>VLOOKUP($A:$A,'[3]данные ру Грузы'!$A:$CR,96,0)</f>
        <v>0</v>
      </c>
      <c r="CA317" s="22" t="str">
        <f>VLOOKUP(A:A,[2]Данные_УА!$A:$BO,60,0)</f>
        <v>да</v>
      </c>
      <c r="CB317" s="23" t="str">
        <f>VLOOKUP(A:A,[2]Данные_УА!$A:$BO,61,0)</f>
        <v>да</v>
      </c>
      <c r="CC317" s="23" t="str">
        <f>VLOOKUP(A:A,[2]Данные_УА!$A:$BO,62,0)</f>
        <v>да</v>
      </c>
      <c r="CD317" s="23" t="str">
        <f>VLOOKUP(A:A,[2]Данные_УА!$A:$BO,63,0)</f>
        <v>нет</v>
      </c>
      <c r="CE317" s="23" t="str">
        <f>VLOOKUP(A:A,[2]Данные_УА!$A:$BO,64,0)</f>
        <v>нет</v>
      </c>
      <c r="CF317" s="23" t="str">
        <f>VLOOKUP(A:A,[2]Данные_УА!$A:$BO,65,0)</f>
        <v>нет</v>
      </c>
    </row>
    <row r="318" spans="1:84" s="12" customFormat="1" ht="11.25" x14ac:dyDescent="0.2">
      <c r="A318" s="12" t="s">
        <v>252</v>
      </c>
      <c r="B318" s="12" t="str">
        <f>VLOOKUP(A:A,[1]Перечень_ПП!$A:$X,3,0)</f>
        <v>Северо-Кавказский</v>
      </c>
      <c r="C318" s="13" t="str">
        <f>VLOOKUP(A:A,[1]Перечень_ПП!$A:$X,4,0)</f>
        <v>АПП</v>
      </c>
      <c r="D318" s="13" t="str">
        <f>VLOOKUP(A:A,[1]Перечень_ПП!$A:$X,5,0)</f>
        <v>МАПП</v>
      </c>
      <c r="E318" s="12" t="str">
        <f>VLOOKUP(A:A,[1]Перечень_ПП!$A:$X,6,0)</f>
        <v>Тагиркент-Казмаляр</v>
      </c>
      <c r="F318" s="12" t="str">
        <f>VLOOKUP(A:A,[1]Перечень_ПП!$A:$X,23,0)</f>
        <v>установлен</v>
      </c>
      <c r="G318" s="13" t="str">
        <f>VLOOKUP(A:A,[1]Перечень_ПП!$A:$X,21,0)</f>
        <v>да</v>
      </c>
      <c r="H318" s="13" t="s">
        <v>523</v>
      </c>
      <c r="I318" s="14" t="str">
        <f>VLOOKUP(A:A,[1]Перечень_ПП!$A:$X,22,0)</f>
        <v>функционирует</v>
      </c>
      <c r="J318" s="15" t="str">
        <f>VLOOKUP(A:A,[2]Данные_УА!$A:$BF,24,0)</f>
        <v>круглосуточно</v>
      </c>
      <c r="K318" s="13" t="str">
        <f>VLOOKUP(A:A,[1]Перечень_ПП!$A:$X,7,0)</f>
        <v>автомобильный</v>
      </c>
      <c r="L318" s="13" t="str">
        <f>VLOOKUP(A:A,[1]Перечень_ПП!$A:$X,8,0)</f>
        <v>не определен</v>
      </c>
      <c r="M318" s="13" t="str">
        <f>VLOOKUP(A:A,[1]Перечень_ПП!$A:$X,9,0)</f>
        <v>грузо-пассажирский</v>
      </c>
      <c r="N318" s="13" t="str">
        <f>VLOOKUP(A:A,[1]Перечень_ПП!$A:$X,10,0)</f>
        <v>постоянный</v>
      </c>
      <c r="O318" s="13" t="str">
        <f>VLOOKUP(A:A,[1]Перечень_ПП!$A:$X,11,0)</f>
        <v>многосторонний</v>
      </c>
      <c r="P318" s="13" t="str">
        <f>VLOOKUP(A:A,[1]Перечень_ПП!$A:$X,12,0)</f>
        <v>не определен</v>
      </c>
      <c r="Q318" s="13" t="str">
        <f>VLOOKUP(A:A,[1]Перечень_ПП!$A:$X,13,0)</f>
        <v>нет</v>
      </c>
      <c r="R318" s="13" t="str">
        <f>VLOOKUP(A:A,[1]Перечень_ПП!$A:$X,14,0)</f>
        <v>нет</v>
      </c>
      <c r="S318" s="13" t="str">
        <f>VLOOKUP(A:A,[1]Перечень_ПП!$A:$X,15,0)</f>
        <v>да</v>
      </c>
      <c r="T318" s="13" t="str">
        <f>VLOOKUP(A:A,[1]Перечень_ПП!$A:$X,16,0)</f>
        <v>Азербайджанская Республика</v>
      </c>
      <c r="U318" s="12" t="str">
        <f>VLOOKUP(A:A,[1]Перечень_ПП!$A:$X,17,0)</f>
        <v>Ханоба</v>
      </c>
      <c r="V318" s="13" t="str">
        <f>VLOOKUP(A:A,[1]Перечень_ПП!$A:$X,18,0)</f>
        <v>СКФО</v>
      </c>
      <c r="W318" s="12" t="str">
        <f>VLOOKUP(A:A,[1]Перечень_ПП!$A:$X,19,0)</f>
        <v>Республика Дагестан</v>
      </c>
      <c r="X318" s="14" t="str">
        <f>VLOOKUP(A:A,[1]Перечень_ПП!$A:$X,20,0)</f>
        <v>Республика Дагестан, Магарамкентский район, с. Тагиркент-Казмаляр</v>
      </c>
      <c r="Y318" s="14" t="str">
        <f>VLOOKUP(A:A,[2]ДОРОГИ!$A:$BX,24,0)</f>
        <v>региональная</v>
      </c>
      <c r="Z318" s="14" t="str">
        <f>VLOOKUP(A:A,[2]ДОРОГИ!$A:$BX,25,0)</f>
        <v>Ново-Гапцах-Тагиркент-Ялама</v>
      </c>
      <c r="AA318" s="16" t="str">
        <f>VLOOKUP($A:$A,'[3]данные ру Грузы'!$A:$CC,10,0)</f>
        <v>Группа В</v>
      </c>
      <c r="AB318" s="16">
        <f>VLOOKUP($A:$A,'[3]данные ру Грузы'!$A:$CC,11,0)</f>
        <v>22</v>
      </c>
      <c r="AC318" s="16" t="str">
        <f>VLOOKUP($A:$A,'[3]данные ру Грузы'!$A:$CC,13,0)</f>
        <v>Западный</v>
      </c>
      <c r="AD318" s="16" t="str">
        <f>VLOOKUP($A:$A,'[3]данные ру Грузы'!$A:$CC,12,0)</f>
        <v>Север-Юг</v>
      </c>
      <c r="AE318" s="16">
        <f>VLOOKUP(A:A,[2]Данные_УА!$A:$BF,37,0)</f>
        <v>50</v>
      </c>
      <c r="AF318" s="16">
        <f>VLOOKUP(A:A,[2]Данные_УА!$A:$BF,41,0)</f>
        <v>10</v>
      </c>
      <c r="AG318" s="16">
        <f>VLOOKUP(A:A,[2]Данные_УА!$A:$BF,45,0)</f>
        <v>140</v>
      </c>
      <c r="AH318" s="16">
        <f>VLOOKUP(A:A,[2]Данные_УА!$A:$BF,49,0)</f>
        <v>200</v>
      </c>
      <c r="AI318" s="16">
        <f>VLOOKUP(A:A,[2]Данные_УА!$A:$BF,53,0)</f>
        <v>870</v>
      </c>
      <c r="AJ318" s="16">
        <f>VLOOKUP(A:A,[2]Данные_УА!$A:$BF,57,0)</f>
        <v>500</v>
      </c>
      <c r="AK318" s="17">
        <f>VLOOKUP(A:A,[2]Данные_УА!$A:$BF,38,0)</f>
        <v>18250</v>
      </c>
      <c r="AL318" s="17">
        <f>VLOOKUP(A:A,[2]Данные_УА!$A:$BF,42,0)</f>
        <v>3650</v>
      </c>
      <c r="AM318" s="17">
        <f>VLOOKUP(A:A,[2]Данные_УА!$A:$BF,46,0)</f>
        <v>51100</v>
      </c>
      <c r="AN318" s="17">
        <f>VLOOKUP(A:A,[2]Данные_УА!$A:$BF,50,0)</f>
        <v>73000</v>
      </c>
      <c r="AO318" s="17">
        <f>VLOOKUP(A:A,[2]Данные_УА!$A:$BF,54,0)</f>
        <v>317550</v>
      </c>
      <c r="AP318" s="18">
        <f>VLOOKUP(A:A,[2]Данные_УА!$A:$BF,58,0)</f>
        <v>182500</v>
      </c>
      <c r="AQ318" s="19">
        <f>VLOOKUP($A:$A,'[3]данные ру ТС'!$A:$CZ,22,0)</f>
        <v>0</v>
      </c>
      <c r="AR318" s="19">
        <f>VLOOKUP($A:$A,'[3]данные ру ТС'!$A:$CZ,27,0)</f>
        <v>0</v>
      </c>
      <c r="AS318" s="19">
        <f>VLOOKUP($A:$A,'[3]данные ру ТС'!$A:$CZ,32,0)</f>
        <v>154334</v>
      </c>
      <c r="AT318" s="19">
        <f>VLOOKUP($A:$A,'[3]данные ру ТС'!$A:$CZ,33,0)</f>
        <v>154334</v>
      </c>
      <c r="AU318" s="19">
        <f>VLOOKUP($A:$A,'[3]данные ру ТС'!$A:$CZ,38,0)</f>
        <v>0</v>
      </c>
      <c r="AV318" s="19">
        <f>VLOOKUP($A:$A,'[3]данные ру ТС'!$A:$CZ,43,0)</f>
        <v>0</v>
      </c>
      <c r="AW318" s="19">
        <f>VLOOKUP($A:$A,'[3]данные ру ТС'!$A:$CZ,48,0)</f>
        <v>121810</v>
      </c>
      <c r="AX318" s="19">
        <f>VLOOKUP($A:$A,'[3]данные ру ТС'!$A:$CZ,49,0)</f>
        <v>121810</v>
      </c>
      <c r="AY318" s="19">
        <f>VLOOKUP($A:$A,'[3]данные ру ТС'!$A:$CZ,54,0)</f>
        <v>0</v>
      </c>
      <c r="AZ318" s="19">
        <f>VLOOKUP($A:$A,'[3]данные ру ТС'!$A:$CZ,59,0)</f>
        <v>0</v>
      </c>
      <c r="BA318" s="19">
        <f>VLOOKUP($A:$A,'[3]данные ру ТС'!$A:$CZ,64,0)</f>
        <v>109341</v>
      </c>
      <c r="BB318" s="19">
        <f>VLOOKUP($A:$A,'[3]данные ру ТС'!$A:$CZ,65,0)</f>
        <v>109341</v>
      </c>
      <c r="BC318" s="19">
        <f>VLOOKUP($A:$A,'[3]данные ру ТС'!$A:$CZ,78,0)</f>
        <v>4</v>
      </c>
      <c r="BD318" s="19">
        <f>VLOOKUP($A:$A,'[3]данные ру ТС'!$A:$CZ,83,0)</f>
        <v>0</v>
      </c>
      <c r="BE318" s="19">
        <f>VLOOKUP($A:$A,'[3]данные ру ТС'!$A:$CZ,88,0)</f>
        <v>23422</v>
      </c>
      <c r="BF318" s="19">
        <f>VLOOKUP($A:$A,'[3]данные ру ТС'!$A:$CZ,89,0)</f>
        <v>23426</v>
      </c>
      <c r="BG318" s="19">
        <f>VLOOKUP($A:$A,'[3]данные ру ТС'!$A:$FD,126,0)</f>
        <v>0</v>
      </c>
      <c r="BH318" s="19">
        <f>VLOOKUP($A:$A,'[3]данные ру ТС'!$A:$FD,127,0)</f>
        <v>0</v>
      </c>
      <c r="BI318" s="19">
        <f>VLOOKUP($A:$A,'[3]данные ру ТС'!$A:$FD,128,0)</f>
        <v>0</v>
      </c>
      <c r="BJ318" s="19">
        <f>VLOOKUP($A:$A,'[3]данные ру ТС'!$A:$FD,129,0)</f>
        <v>0</v>
      </c>
      <c r="BK318" s="19">
        <f>VLOOKUP($A:$A,'[3]данные ру ТС'!$A:$FD,142,0)</f>
        <v>35767</v>
      </c>
      <c r="BL318" s="19">
        <f>VLOOKUP($A:$A,'[3]данные ру ТС'!$A:$FD,155,0)</f>
        <v>0</v>
      </c>
      <c r="BM318" s="19">
        <f>VLOOKUP($A:$A,'[3]данные ру ТС'!$A:$FW,168,0)</f>
        <v>3</v>
      </c>
      <c r="BN318" s="19">
        <f>Таблица2[[#This Row],[ЛТС 2022 (факт)]]+Таблица2[[#This Row],[ПТС 2022 (факт)]]+Таблица2[[#This Row],[ГТС 2022 (факт)]]</f>
        <v>35770</v>
      </c>
      <c r="BO318" s="20">
        <f>VLOOKUP($A:$A,'[3]данные ру ФЛ'!$A:$DL,27,0)</f>
        <v>549064</v>
      </c>
      <c r="BP318" s="20">
        <f>VLOOKUP($A:$A,'[3]данные ру ФЛ'!$A:$DL,40,0)</f>
        <v>480620</v>
      </c>
      <c r="BQ318" s="20">
        <f>VLOOKUP($A:$A,'[3]данные ру ФЛ'!$A:$DL,53,0)</f>
        <v>431033</v>
      </c>
      <c r="BR318" s="20">
        <f>VLOOKUP($A:$A,'[3]данные ру ФЛ'!$A:$DL,74,0)</f>
        <v>82404</v>
      </c>
      <c r="BS318" s="20">
        <f>VLOOKUP($A:$A,'[3]данные ру ФЛ'!$A:$DL,95,0)</f>
        <v>0</v>
      </c>
      <c r="BT318" s="20">
        <f>VLOOKUP($A:$A,'[3]данные ру ФЛ'!$A:$DL,116,0)</f>
        <v>36293</v>
      </c>
      <c r="BU318" s="21">
        <f>VLOOKUP($A:$A,'[3]данные ру Грузы'!$A:$CR,31,0)</f>
        <v>164.25</v>
      </c>
      <c r="BV318" s="21">
        <f>VLOOKUP($A:$A,'[3]данные ру Грузы'!$A:$CR,44,0)</f>
        <v>19.329000000000001</v>
      </c>
      <c r="BW318" s="21">
        <f>VLOOKUP($A:$A,'[3]данные ру Грузы'!$A:$CR,57,0)</f>
        <v>0</v>
      </c>
      <c r="BX318" s="21">
        <f>VLOOKUP($A:$A,'[3]данные ру Грузы'!$A:$CR,70,0)</f>
        <v>0</v>
      </c>
      <c r="BY318" s="21">
        <f>VLOOKUP($A:$A,'[3]данные ру Грузы'!$A:$CR,83,0)</f>
        <v>0</v>
      </c>
      <c r="BZ318" s="21">
        <f>VLOOKUP($A:$A,'[3]данные ру Грузы'!$A:$CR,96,0)</f>
        <v>677365</v>
      </c>
      <c r="CA318" s="22" t="str">
        <f>VLOOKUP(A:A,[2]Данные_УА!$A:$BO,60,0)</f>
        <v>да</v>
      </c>
      <c r="CB318" s="23" t="str">
        <f>VLOOKUP(A:A,[2]Данные_УА!$A:$BO,61,0)</f>
        <v>да</v>
      </c>
      <c r="CC318" s="23" t="str">
        <f>VLOOKUP(A:A,[2]Данные_УА!$A:$BO,62,0)</f>
        <v>да</v>
      </c>
      <c r="CD318" s="23" t="str">
        <f>VLOOKUP(A:A,[2]Данные_УА!$A:$BO,63,0)</f>
        <v>да</v>
      </c>
      <c r="CE318" s="23" t="str">
        <f>VLOOKUP(A:A,[2]Данные_УА!$A:$BO,64,0)</f>
        <v>да</v>
      </c>
      <c r="CF318" s="23" t="str">
        <f>VLOOKUP(A:A,[2]Данные_УА!$A:$BO,65,0)</f>
        <v>да</v>
      </c>
    </row>
    <row r="319" spans="1:84" s="12" customFormat="1" ht="11.25" x14ac:dyDescent="0.2">
      <c r="A319" s="12" t="s">
        <v>271</v>
      </c>
      <c r="B319" s="12" t="str">
        <f>VLOOKUP(A:A,[1]Перечень_ПП!$A:$X,3,0)</f>
        <v>Сочинский</v>
      </c>
      <c r="C319" s="13" t="str">
        <f>VLOOKUP(A:A,[1]Перечень_ПП!$A:$X,4,0)</f>
        <v>МПП</v>
      </c>
      <c r="D319" s="13" t="str">
        <f>VLOOKUP(A:A,[1]Перечень_ПП!$A:$X,5,0)</f>
        <v>МПП</v>
      </c>
      <c r="E319" s="12" t="str">
        <f>VLOOKUP(A:A,[1]Перечень_ПП!$A:$X,6,0)</f>
        <v>Тамань</v>
      </c>
      <c r="F319" s="12" t="str">
        <f>VLOOKUP(A:A,[1]Перечень_ПП!$A:$X,23,0)</f>
        <v>установлен</v>
      </c>
      <c r="G319" s="13" t="str">
        <f>VLOOKUP(A:A,[1]Перечень_ПП!$A:$X,21,0)</f>
        <v>да</v>
      </c>
      <c r="H319" s="13" t="s">
        <v>524</v>
      </c>
      <c r="I319" s="14" t="str">
        <f>VLOOKUP(A:A,[1]Перечень_ПП!$A:$X,22,0)</f>
        <v>функционирует</v>
      </c>
      <c r="J319" s="15" t="str">
        <f>VLOOKUP(A:A,[2]Данные_УА!$A:$BF,24,0)</f>
        <v>круглосуточно</v>
      </c>
      <c r="K319" s="13" t="str">
        <f>VLOOKUP(A:A,[1]Перечень_ПП!$A:$X,7,0)</f>
        <v>морской</v>
      </c>
      <c r="L319" s="13" t="str">
        <f>VLOOKUP(A:A,[1]Перечень_ПП!$A:$X,8,0)</f>
        <v>не определен</v>
      </c>
      <c r="M319" s="13" t="str">
        <f>VLOOKUP(A:A,[1]Перечень_ПП!$A:$X,9,0)</f>
        <v>грузовой</v>
      </c>
      <c r="N319" s="13" t="str">
        <f>VLOOKUP(A:A,[1]Перечень_ПП!$A:$X,10,0)</f>
        <v>постоянный</v>
      </c>
      <c r="O319" s="13" t="str">
        <f>VLOOKUP(A:A,[1]Перечень_ПП!$A:$X,11,0)</f>
        <v>многосторонний</v>
      </c>
      <c r="P319" s="13" t="str">
        <f>VLOOKUP(A:A,[1]Перечень_ПП!$A:$X,12,0)</f>
        <v>не определен</v>
      </c>
      <c r="Q319" s="13" t="str">
        <f>VLOOKUP(A:A,[1]Перечень_ПП!$A:$X,13,0)</f>
        <v>нет</v>
      </c>
      <c r="R319" s="13" t="str">
        <f>VLOOKUP(A:A,[1]Перечень_ПП!$A:$X,14,0)</f>
        <v>да</v>
      </c>
      <c r="S319" s="13" t="str">
        <f>VLOOKUP(A:A,[1]Перечень_ПП!$A:$X,15,0)</f>
        <v>да</v>
      </c>
      <c r="T319" s="13" t="str">
        <f>VLOOKUP(A:A,[1]Перечень_ПП!$A:$X,16,0)</f>
        <v>не применимо</v>
      </c>
      <c r="U319" s="12" t="str">
        <f>VLOOKUP(A:A,[1]Перечень_ПП!$A:$X,17,0)</f>
        <v>не применимо</v>
      </c>
      <c r="V319" s="13" t="str">
        <f>VLOOKUP(A:A,[1]Перечень_ПП!$A:$X,18,0)</f>
        <v>ЮФО</v>
      </c>
      <c r="W319" s="12" t="str">
        <f>VLOOKUP(A:A,[1]Перечень_ПП!$A:$X,19,0)</f>
        <v>Краснодарский край</v>
      </c>
      <c r="X319" s="14" t="str">
        <f>VLOOKUP(A:A,[1]Перечень_ПП!$A:$X,20,0)</f>
        <v>Краснодарский край, Темрюкский район, п. Волна, черное море морской порт Тамань</v>
      </c>
      <c r="Y319" s="14">
        <f>VLOOKUP(A:A,[2]ДОРОГИ!$A:$BX,24,0)</f>
        <v>0</v>
      </c>
      <c r="Z319" s="14">
        <f>VLOOKUP(A:A,[2]ДОРОГИ!$A:$BX,25,0)</f>
        <v>0</v>
      </c>
      <c r="AA319" s="16" t="str">
        <f>VLOOKUP($A:$A,'[3]данные ру Грузы'!$A:$CC,10,0)</f>
        <v>Группа С</v>
      </c>
      <c r="AB319" s="16">
        <f>VLOOKUP($A:$A,'[3]данные ру Грузы'!$A:$CC,11,0)</f>
        <v>268</v>
      </c>
      <c r="AC319" s="16" t="str">
        <f>VLOOKUP($A:$A,'[3]данные ру Грузы'!$A:$CC,13,0)</f>
        <v>Морской</v>
      </c>
      <c r="AD319" s="16" t="str">
        <f>VLOOKUP($A:$A,'[3]данные ру Грузы'!$A:$CC,12,0)</f>
        <v>АЧБ</v>
      </c>
      <c r="AE319" s="16">
        <f>VLOOKUP(A:A,[2]Данные_УА!$A:$BF,37,0)</f>
        <v>6</v>
      </c>
      <c r="AF319" s="16">
        <f>VLOOKUP(A:A,[2]Данные_УА!$A:$BF,41,0)</f>
        <v>0</v>
      </c>
      <c r="AG319" s="16">
        <f>VLOOKUP(A:A,[2]Данные_УА!$A:$BF,45,0)</f>
        <v>0</v>
      </c>
      <c r="AH319" s="16">
        <f>VLOOKUP(A:A,[2]Данные_УА!$A:$BF,49,0)</f>
        <v>6</v>
      </c>
      <c r="AI319" s="16">
        <f>VLOOKUP(A:A,[2]Данные_УА!$A:$BF,53,0)</f>
        <v>0</v>
      </c>
      <c r="AJ319" s="16">
        <f>VLOOKUP(A:A,[2]Данные_УА!$A:$BF,57,0)</f>
        <v>250000</v>
      </c>
      <c r="AK319" s="17">
        <f>VLOOKUP(A:A,[2]Данные_УА!$A:$BF,38,0)</f>
        <v>2190</v>
      </c>
      <c r="AL319" s="17">
        <f>VLOOKUP(A:A,[2]Данные_УА!$A:$BF,42,0)</f>
        <v>0</v>
      </c>
      <c r="AM319" s="17">
        <f>VLOOKUP(A:A,[2]Данные_УА!$A:$BF,46,0)</f>
        <v>0</v>
      </c>
      <c r="AN319" s="17">
        <f>VLOOKUP(A:A,[2]Данные_УА!$A:$BF,50,0)</f>
        <v>2190</v>
      </c>
      <c r="AO319" s="17">
        <f>VLOOKUP(A:A,[2]Данные_УА!$A:$BF,54,0)</f>
        <v>0</v>
      </c>
      <c r="AP319" s="18">
        <f>VLOOKUP(A:A,[2]Данные_УА!$A:$BF,58,0)</f>
        <v>91250000</v>
      </c>
      <c r="AQ319" s="19">
        <f>VLOOKUP($A:$A,'[3]данные ру ТС'!$A:$CZ,22,0)</f>
        <v>938</v>
      </c>
      <c r="AR319" s="19">
        <f>VLOOKUP($A:$A,'[3]данные ру ТС'!$A:$CZ,27,0)</f>
        <v>0</v>
      </c>
      <c r="AS319" s="19">
        <f>VLOOKUP($A:$A,'[3]данные ру ТС'!$A:$CZ,32,0)</f>
        <v>0</v>
      </c>
      <c r="AT319" s="19">
        <f>VLOOKUP($A:$A,'[3]данные ру ТС'!$A:$CZ,33,0)</f>
        <v>938</v>
      </c>
      <c r="AU319" s="19">
        <f>VLOOKUP($A:$A,'[3]данные ру ТС'!$A:$CZ,38,0)</f>
        <v>944</v>
      </c>
      <c r="AV319" s="19">
        <f>VLOOKUP($A:$A,'[3]данные ру ТС'!$A:$CZ,43,0)</f>
        <v>0</v>
      </c>
      <c r="AW319" s="19">
        <f>VLOOKUP($A:$A,'[3]данные ру ТС'!$A:$CZ,48,0)</f>
        <v>0</v>
      </c>
      <c r="AX319" s="19">
        <f>VLOOKUP($A:$A,'[3]данные ру ТС'!$A:$CZ,49,0)</f>
        <v>944</v>
      </c>
      <c r="AY319" s="19">
        <f>VLOOKUP($A:$A,'[3]данные ру ТС'!$A:$CZ,54,0)</f>
        <v>927</v>
      </c>
      <c r="AZ319" s="19">
        <f>VLOOKUP($A:$A,'[3]данные ру ТС'!$A:$CZ,59,0)</f>
        <v>0</v>
      </c>
      <c r="BA319" s="19">
        <f>VLOOKUP($A:$A,'[3]данные ру ТС'!$A:$CZ,64,0)</f>
        <v>0</v>
      </c>
      <c r="BB319" s="19">
        <f>VLOOKUP($A:$A,'[3]данные ру ТС'!$A:$CZ,65,0)</f>
        <v>927</v>
      </c>
      <c r="BC319" s="19">
        <f>VLOOKUP($A:$A,'[3]данные ру ТС'!$A:$CZ,78,0)</f>
        <v>1083</v>
      </c>
      <c r="BD319" s="19">
        <f>VLOOKUP($A:$A,'[3]данные ру ТС'!$A:$CZ,83,0)</f>
        <v>0</v>
      </c>
      <c r="BE319" s="19">
        <f>VLOOKUP($A:$A,'[3]данные ру ТС'!$A:$CZ,88,0)</f>
        <v>0</v>
      </c>
      <c r="BF319" s="19">
        <f>VLOOKUP($A:$A,'[3]данные ру ТС'!$A:$CZ,89,0)</f>
        <v>1083</v>
      </c>
      <c r="BG319" s="19">
        <f>VLOOKUP($A:$A,'[3]данные ру ТС'!$A:$FD,126,0)</f>
        <v>1315</v>
      </c>
      <c r="BH319" s="19">
        <f>VLOOKUP($A:$A,'[3]данные ру ТС'!$A:$FD,127,0)</f>
        <v>0</v>
      </c>
      <c r="BI319" s="19">
        <f>VLOOKUP($A:$A,'[3]данные ру ТС'!$A:$FD,128,0)</f>
        <v>0</v>
      </c>
      <c r="BJ319" s="19">
        <f>VLOOKUP($A:$A,'[3]данные ру ТС'!$A:$FD,129,0)</f>
        <v>1315</v>
      </c>
      <c r="BK319" s="19">
        <f>VLOOKUP($A:$A,'[3]данные ру ТС'!$A:$FD,142,0)</f>
        <v>1176</v>
      </c>
      <c r="BL319" s="19">
        <f>VLOOKUP($A:$A,'[3]данные ру ТС'!$A:$FD,155,0)</f>
        <v>129</v>
      </c>
      <c r="BM319" s="19">
        <f>VLOOKUP($A:$A,'[3]данные ру ТС'!$A:$FW,168,0)</f>
        <v>0</v>
      </c>
      <c r="BN319" s="19">
        <f>Таблица2[[#This Row],[ЛТС 2022 (факт)]]+Таблица2[[#This Row],[ПТС 2022 (факт)]]+Таблица2[[#This Row],[ГТС 2022 (факт)]]</f>
        <v>1305</v>
      </c>
      <c r="BO319" s="20">
        <f>VLOOKUP($A:$A,'[3]данные ру ФЛ'!$A:$DL,27,0)</f>
        <v>19613</v>
      </c>
      <c r="BP319" s="20">
        <f>VLOOKUP($A:$A,'[3]данные ру ФЛ'!$A:$DL,40,0)</f>
        <v>19753</v>
      </c>
      <c r="BQ319" s="20">
        <f>VLOOKUP($A:$A,'[3]данные ру ФЛ'!$A:$DL,53,0)</f>
        <v>19176</v>
      </c>
      <c r="BR319" s="20">
        <f>VLOOKUP($A:$A,'[3]данные ру ФЛ'!$A:$DL,74,0)</f>
        <v>22638</v>
      </c>
      <c r="BS319" s="20">
        <f>VLOOKUP($A:$A,'[3]данные ру ФЛ'!$A:$DL,95,0)</f>
        <v>27539</v>
      </c>
      <c r="BT319" s="20">
        <f>VLOOKUP($A:$A,'[3]данные ру ФЛ'!$A:$DL,116,0)</f>
        <v>28367</v>
      </c>
      <c r="BU319" s="21">
        <f>VLOOKUP($A:$A,'[3]данные ру Грузы'!$A:$CR,31,0)</f>
        <v>14166040.42</v>
      </c>
      <c r="BV319" s="21">
        <f>VLOOKUP($A:$A,'[3]данные ру Грузы'!$A:$CR,44,0)</f>
        <v>14110370.431</v>
      </c>
      <c r="BW319" s="21">
        <f>VLOOKUP($A:$A,'[3]данные ру Грузы'!$A:$CR,57,0)</f>
        <v>15265460.243999999</v>
      </c>
      <c r="BX319" s="21">
        <f>VLOOKUP($A:$A,'[3]данные ру Грузы'!$A:$CR,70,0)</f>
        <v>23970411</v>
      </c>
      <c r="BY319" s="21">
        <f>VLOOKUP($A:$A,'[3]данные ру Грузы'!$A:$CR,83,0)</f>
        <v>33760047</v>
      </c>
      <c r="BZ319" s="21">
        <f>VLOOKUP($A:$A,'[3]данные ру Грузы'!$A:$CR,96,0)</f>
        <v>36117671.170000002</v>
      </c>
      <c r="CA319" s="22" t="str">
        <f>VLOOKUP(A:A,[2]Данные_УА!$A:$BO,60,0)</f>
        <v>да</v>
      </c>
      <c r="CB319" s="23" t="str">
        <f>VLOOKUP(A:A,[2]Данные_УА!$A:$BO,61,0)</f>
        <v>да</v>
      </c>
      <c r="CC319" s="23" t="str">
        <f>VLOOKUP(A:A,[2]Данные_УА!$A:$BO,62,0)</f>
        <v>да</v>
      </c>
      <c r="CD319" s="23" t="str">
        <f>VLOOKUP(A:A,[2]Данные_УА!$A:$BO,63,0)</f>
        <v>да</v>
      </c>
      <c r="CE319" s="23" t="str">
        <f>VLOOKUP(A:A,[2]Данные_УА!$A:$BO,64,0)</f>
        <v>да</v>
      </c>
      <c r="CF319" s="23" t="str">
        <f>VLOOKUP(A:A,[2]Данные_УА!$A:$BO,65,0)</f>
        <v>нет</v>
      </c>
    </row>
    <row r="320" spans="1:84" s="12" customFormat="1" ht="11.25" x14ac:dyDescent="0.2">
      <c r="A320" s="12" t="s">
        <v>346</v>
      </c>
      <c r="B320" s="12" t="str">
        <f>VLOOKUP(A:A,[1]Перечень_ПП!$A:$X,3,0)</f>
        <v>Читинский</v>
      </c>
      <c r="C320" s="13" t="str">
        <f>VLOOKUP(A:A,[1]Перечень_ПП!$A:$X,4,0)</f>
        <v>АПП</v>
      </c>
      <c r="D320" s="13" t="str">
        <f>VLOOKUP(A:A,[1]Перечень_ПП!$A:$X,5,0)</f>
        <v>ДАПП</v>
      </c>
      <c r="E320" s="12" t="str">
        <f>VLOOKUP(A:A,[1]Перечень_ПП!$A:$X,6,0)</f>
        <v>Алтан</v>
      </c>
      <c r="F320" s="12" t="str">
        <f>VLOOKUP(A:A,[1]Перечень_ПП!$A:$X,23,0)</f>
        <v>установлен</v>
      </c>
      <c r="G320" s="13" t="str">
        <f>VLOOKUP(A:A,[1]Перечень_ПП!$A:$X,21,0)</f>
        <v>нет</v>
      </c>
      <c r="H320" s="13" t="s">
        <v>524</v>
      </c>
      <c r="I320" s="14" t="str">
        <f>VLOOKUP(A:A,[1]Перечень_ПП!$A:$X,22,0)</f>
        <v>Пункт пропуска не обустроен, так как решение о целесообразности функционирования не принято, в том числе сопредельным государством</v>
      </c>
      <c r="J320" s="15" t="str">
        <f>VLOOKUP(A:A,[2]Данные_УА!$A:$BF,24,0)</f>
        <v>не определен</v>
      </c>
      <c r="K320" s="13" t="str">
        <f>VLOOKUP(A:A,[1]Перечень_ПП!$A:$X,7,0)</f>
        <v>автомобильный</v>
      </c>
      <c r="L320" s="13" t="str">
        <f>VLOOKUP(A:A,[1]Перечень_ПП!$A:$X,8,0)</f>
        <v>не определен</v>
      </c>
      <c r="M320" s="13" t="str">
        <f>VLOOKUP(A:A,[1]Перечень_ПП!$A:$X,9,0)</f>
        <v>грузо-пассажирский</v>
      </c>
      <c r="N320" s="13" t="str">
        <f>VLOOKUP(A:A,[1]Перечень_ПП!$A:$X,10,0)</f>
        <v>работающий на нерегулярной основе</v>
      </c>
      <c r="O320" s="13" t="str">
        <f>VLOOKUP(A:A,[1]Перечень_ПП!$A:$X,11,0)</f>
        <v>двусторонний</v>
      </c>
      <c r="P320" s="13" t="str">
        <f>VLOOKUP(A:A,[1]Перечень_ПП!$A:$X,12,0)</f>
        <v>не определен</v>
      </c>
      <c r="Q320" s="13" t="str">
        <f>VLOOKUP(A:A,[1]Перечень_ПП!$A:$X,13,0)</f>
        <v>нет</v>
      </c>
      <c r="R320" s="13" t="str">
        <f>VLOOKUP(A:A,[1]Перечень_ПП!$A:$X,14,0)</f>
        <v>нет</v>
      </c>
      <c r="S320" s="13" t="str">
        <f>VLOOKUP(A:A,[1]Перечень_ПП!$A:$X,15,0)</f>
        <v>нет</v>
      </c>
      <c r="T320" s="13" t="str">
        <f>VLOOKUP(A:A,[1]Перечень_ПП!$A:$X,16,0)</f>
        <v>Монголия</v>
      </c>
      <c r="U320" s="12" t="str">
        <f>VLOOKUP(A:A,[1]Перечень_ПП!$A:$X,17,0)</f>
        <v>Агацын-Гол</v>
      </c>
      <c r="V320" s="13" t="str">
        <f>VLOOKUP(A:A,[1]Перечень_ПП!$A:$X,18,0)</f>
        <v>ДФО</v>
      </c>
      <c r="W320" s="12" t="str">
        <f>VLOOKUP(A:A,[1]Перечень_ПП!$A:$X,19,0)</f>
        <v>Забайкальский край</v>
      </c>
      <c r="X320" s="14" t="str">
        <f>VLOOKUP(A:A,[1]Перечень_ПП!$A:$X,20,0)</f>
        <v>не определен</v>
      </c>
      <c r="Y320" s="14">
        <f>VLOOKUP(A:A,[2]ДОРОГИ!$A:$BX,24,0)</f>
        <v>0</v>
      </c>
      <c r="Z320" s="14">
        <f>VLOOKUP(A:A,[2]ДОРОГИ!$A:$BX,25,0)</f>
        <v>0</v>
      </c>
      <c r="AA320" s="16" t="str">
        <f>VLOOKUP($A:$A,'[3]данные ру Грузы'!$A:$CC,10,0)</f>
        <v>не определена</v>
      </c>
      <c r="AB320" s="16">
        <f>VLOOKUP($A:$A,'[3]данные ру Грузы'!$A:$CC,11,0)</f>
        <v>327</v>
      </c>
      <c r="AC320" s="16" t="str">
        <f>VLOOKUP($A:$A,'[3]данные ру Грузы'!$A:$CC,13,0)</f>
        <v>РМК</v>
      </c>
      <c r="AD320" s="16" t="str">
        <f>VLOOKUP($A:$A,'[3]данные ру Грузы'!$A:$CC,12,0)</f>
        <v>Восток</v>
      </c>
      <c r="AE320" s="16">
        <f>VLOOKUP(A:A,[2]Данные_УА!$A:$BF,37,0)</f>
        <v>0</v>
      </c>
      <c r="AF320" s="16">
        <f>VLOOKUP(A:A,[2]Данные_УА!$A:$BF,41,0)</f>
        <v>0</v>
      </c>
      <c r="AG320" s="16">
        <f>VLOOKUP(A:A,[2]Данные_УА!$A:$BF,45,0)</f>
        <v>0</v>
      </c>
      <c r="AH320" s="16">
        <f>VLOOKUP(A:A,[2]Данные_УА!$A:$BF,49,0)</f>
        <v>0</v>
      </c>
      <c r="AI320" s="16">
        <f>VLOOKUP(A:A,[2]Данные_УА!$A:$BF,53,0)</f>
        <v>0</v>
      </c>
      <c r="AJ320" s="16">
        <f>VLOOKUP(A:A,[2]Данные_УА!$A:$BF,57,0)</f>
        <v>0</v>
      </c>
      <c r="AK320" s="17">
        <f>VLOOKUP(A:A,[2]Данные_УА!$A:$BF,38,0)</f>
        <v>0</v>
      </c>
      <c r="AL320" s="17">
        <f>VLOOKUP(A:A,[2]Данные_УА!$A:$BF,42,0)</f>
        <v>0</v>
      </c>
      <c r="AM320" s="17">
        <f>VLOOKUP(A:A,[2]Данные_УА!$A:$BF,46,0)</f>
        <v>0</v>
      </c>
      <c r="AN320" s="17">
        <f>VLOOKUP(A:A,[2]Данные_УА!$A:$BF,50,0)</f>
        <v>0</v>
      </c>
      <c r="AO320" s="17">
        <f>VLOOKUP(A:A,[2]Данные_УА!$A:$BF,54,0)</f>
        <v>0</v>
      </c>
      <c r="AP320" s="18">
        <f>VLOOKUP(A:A,[2]Данные_УА!$A:$BF,58,0)</f>
        <v>0</v>
      </c>
      <c r="AQ320" s="19">
        <f>VLOOKUP($A:$A,'[3]данные ру ТС'!$A:$CZ,22,0)</f>
        <v>0</v>
      </c>
      <c r="AR320" s="19">
        <f>VLOOKUP($A:$A,'[3]данные ру ТС'!$A:$CZ,27,0)</f>
        <v>0</v>
      </c>
      <c r="AS320" s="19">
        <f>VLOOKUP($A:$A,'[3]данные ру ТС'!$A:$CZ,32,0)</f>
        <v>0</v>
      </c>
      <c r="AT320" s="19">
        <f>VLOOKUP($A:$A,'[3]данные ру ТС'!$A:$CZ,33,0)</f>
        <v>0</v>
      </c>
      <c r="AU320" s="19">
        <f>VLOOKUP($A:$A,'[3]данные ру ТС'!$A:$CZ,38,0)</f>
        <v>0</v>
      </c>
      <c r="AV320" s="19">
        <f>VLOOKUP($A:$A,'[3]данные ру ТС'!$A:$CZ,43,0)</f>
        <v>0</v>
      </c>
      <c r="AW320" s="19">
        <f>VLOOKUP($A:$A,'[3]данные ру ТС'!$A:$CZ,48,0)</f>
        <v>0</v>
      </c>
      <c r="AX320" s="19">
        <f>VLOOKUP($A:$A,'[3]данные ру ТС'!$A:$CZ,49,0)</f>
        <v>0</v>
      </c>
      <c r="AY320" s="19">
        <f>VLOOKUP($A:$A,'[3]данные ру ТС'!$A:$CZ,54,0)</f>
        <v>0</v>
      </c>
      <c r="AZ320" s="19">
        <f>VLOOKUP($A:$A,'[3]данные ру ТС'!$A:$CZ,59,0)</f>
        <v>0</v>
      </c>
      <c r="BA320" s="19">
        <f>VLOOKUP($A:$A,'[3]данные ру ТС'!$A:$CZ,64,0)</f>
        <v>0</v>
      </c>
      <c r="BB320" s="19">
        <f>VLOOKUP($A:$A,'[3]данные ру ТС'!$A:$CZ,65,0)</f>
        <v>0</v>
      </c>
      <c r="BC320" s="19">
        <f>VLOOKUP($A:$A,'[3]данные ру ТС'!$A:$CZ,78,0)</f>
        <v>0</v>
      </c>
      <c r="BD320" s="19">
        <f>VLOOKUP($A:$A,'[3]данные ру ТС'!$A:$CZ,83,0)</f>
        <v>0</v>
      </c>
      <c r="BE320" s="19">
        <f>VLOOKUP($A:$A,'[3]данные ру ТС'!$A:$CZ,88,0)</f>
        <v>0</v>
      </c>
      <c r="BF320" s="19">
        <f>VLOOKUP($A:$A,'[3]данные ру ТС'!$A:$CZ,89,0)</f>
        <v>0</v>
      </c>
      <c r="BG320" s="19">
        <f>VLOOKUP($A:$A,'[3]данные ру ТС'!$A:$FD,126,0)</f>
        <v>0</v>
      </c>
      <c r="BH320" s="19">
        <f>VLOOKUP($A:$A,'[3]данные ру ТС'!$A:$FD,127,0)</f>
        <v>0</v>
      </c>
      <c r="BI320" s="19">
        <f>VLOOKUP($A:$A,'[3]данные ру ТС'!$A:$FD,128,0)</f>
        <v>0</v>
      </c>
      <c r="BJ320" s="19">
        <f>VLOOKUP($A:$A,'[3]данные ру ТС'!$A:$FD,129,0)</f>
        <v>0</v>
      </c>
      <c r="BK320" s="19">
        <f>VLOOKUP($A:$A,'[3]данные ру ТС'!$A:$FD,142,0)</f>
        <v>0</v>
      </c>
      <c r="BL320" s="19">
        <f>VLOOKUP($A:$A,'[3]данные ру ТС'!$A:$FD,155,0)</f>
        <v>0</v>
      </c>
      <c r="BM320" s="19">
        <f>VLOOKUP($A:$A,'[3]данные ру ТС'!$A:$FW,168,0)</f>
        <v>0</v>
      </c>
      <c r="BN320" s="19">
        <f>Таблица2[[#This Row],[ЛТС 2022 (факт)]]+Таблица2[[#This Row],[ПТС 2022 (факт)]]+Таблица2[[#This Row],[ГТС 2022 (факт)]]</f>
        <v>0</v>
      </c>
      <c r="BO320" s="20">
        <f>VLOOKUP($A:$A,'[3]данные ру ФЛ'!$A:$DL,27,0)</f>
        <v>0</v>
      </c>
      <c r="BP320" s="20">
        <f>VLOOKUP($A:$A,'[3]данные ру ФЛ'!$A:$DL,40,0)</f>
        <v>0</v>
      </c>
      <c r="BQ320" s="20">
        <f>VLOOKUP($A:$A,'[3]данные ру ФЛ'!$A:$DL,53,0)</f>
        <v>0</v>
      </c>
      <c r="BR320" s="20">
        <f>VLOOKUP($A:$A,'[3]данные ру ФЛ'!$A:$DL,74,0)</f>
        <v>0</v>
      </c>
      <c r="BS320" s="20">
        <f>VLOOKUP($A:$A,'[3]данные ру ФЛ'!$A:$DL,95,0)</f>
        <v>0</v>
      </c>
      <c r="BT320" s="20">
        <f>VLOOKUP($A:$A,'[3]данные ру ФЛ'!$A:$DL,116,0)</f>
        <v>0</v>
      </c>
      <c r="BU320" s="21">
        <f>VLOOKUP($A:$A,'[3]данные ру Грузы'!$A:$CR,31,0)</f>
        <v>0</v>
      </c>
      <c r="BV320" s="21">
        <f>VLOOKUP($A:$A,'[3]данные ру Грузы'!$A:$CR,44,0)</f>
        <v>0</v>
      </c>
      <c r="BW320" s="21">
        <f>VLOOKUP($A:$A,'[3]данные ру Грузы'!$A:$CR,57,0)</f>
        <v>0</v>
      </c>
      <c r="BX320" s="21">
        <f>VLOOKUP($A:$A,'[3]данные ру Грузы'!$A:$CR,70,0)</f>
        <v>0</v>
      </c>
      <c r="BY320" s="21">
        <f>VLOOKUP($A:$A,'[3]данные ру Грузы'!$A:$CR,83,0)</f>
        <v>0</v>
      </c>
      <c r="BZ320" s="21">
        <f>VLOOKUP($A:$A,'[3]данные ру Грузы'!$A:$CR,96,0)</f>
        <v>0</v>
      </c>
      <c r="CA320" s="22" t="str">
        <f>VLOOKUP(A:A,[2]Данные_УА!$A:$BO,60,0)</f>
        <v>нет</v>
      </c>
      <c r="CB320" s="23" t="str">
        <f>VLOOKUP(A:A,[2]Данные_УА!$A:$BO,61,0)</f>
        <v>нет</v>
      </c>
      <c r="CC320" s="23" t="str">
        <f>VLOOKUP(A:A,[2]Данные_УА!$A:$BO,62,0)</f>
        <v>нет</v>
      </c>
      <c r="CD320" s="23" t="str">
        <f>VLOOKUP(A:A,[2]Данные_УА!$A:$BO,63,0)</f>
        <v>нет</v>
      </c>
      <c r="CE320" s="23" t="str">
        <f>VLOOKUP(A:A,[2]Данные_УА!$A:$BO,64,0)</f>
        <v>нет</v>
      </c>
      <c r="CF320" s="23" t="str">
        <f>VLOOKUP(A:A,[2]Данные_УА!$A:$BO,65,0)</f>
        <v>нет</v>
      </c>
    </row>
    <row r="321" spans="1:84" s="12" customFormat="1" ht="11.25" x14ac:dyDescent="0.2">
      <c r="A321" s="12" t="s">
        <v>341</v>
      </c>
      <c r="B321" s="12" t="str">
        <f>VLOOKUP(A:A,[1]Перечень_ПП!$A:$X,3,0)</f>
        <v>Центральный аппарат</v>
      </c>
      <c r="C321" s="13" t="str">
        <f>VLOOKUP(A:A,[1]Перечень_ПП!$A:$X,4,0)</f>
        <v>ВПП</v>
      </c>
      <c r="D321" s="13" t="str">
        <f>VLOOKUP(A:A,[1]Перечень_ПП!$A:$X,5,0)</f>
        <v>ВПП</v>
      </c>
      <c r="E321" s="12" t="str">
        <f>VLOOKUP(A:A,[1]Перечень_ПП!$A:$X,6,0)</f>
        <v>Тверь (Мигалово)</v>
      </c>
      <c r="F321" s="12" t="str">
        <f>VLOOKUP(A:A,[1]Перечень_ПП!$A:$X,23,0)</f>
        <v>установлен</v>
      </c>
      <c r="G321" s="13" t="str">
        <f>VLOOKUP(A:A,[1]Перечень_ПП!$A:$X,21,0)</f>
        <v>да</v>
      </c>
      <c r="H321" s="13" t="s">
        <v>524</v>
      </c>
      <c r="I321" s="14" t="str">
        <f>VLOOKUP(A:A,[1]Перечень_ПП!$A:$X,22,0)</f>
        <v>В течение последних 5 лет международное сообщение в пункте пропуска не осуществляется</v>
      </c>
      <c r="J321" s="15" t="str">
        <f>VLOOKUP(A:A,[2]Данные_УА!$A:$BF,24,0)</f>
        <v>круглосуточно</v>
      </c>
      <c r="K321" s="13" t="str">
        <f>VLOOKUP(A:A,[1]Перечень_ПП!$A:$X,7,0)</f>
        <v>воздушный</v>
      </c>
      <c r="L321" s="13" t="str">
        <f>VLOOKUP(A:A,[1]Перечень_ПП!$A:$X,8,0)</f>
        <v>не определен</v>
      </c>
      <c r="M321" s="13" t="str">
        <f>VLOOKUP(A:A,[1]Перечень_ПП!$A:$X,9,0)</f>
        <v>грузо-пассажирский</v>
      </c>
      <c r="N321" s="13" t="str">
        <f>VLOOKUP(A:A,[1]Перечень_ПП!$A:$X,10,0)</f>
        <v>работающий на нерегулярной основе</v>
      </c>
      <c r="O321" s="13" t="str">
        <f>VLOOKUP(A:A,[1]Перечень_ПП!$A:$X,11,0)</f>
        <v>многосторонний</v>
      </c>
      <c r="P321" s="13" t="str">
        <f>VLOOKUP(A:A,[1]Перечень_ПП!$A:$X,12,0)</f>
        <v>не определен</v>
      </c>
      <c r="Q321" s="13" t="str">
        <f>VLOOKUP(A:A,[1]Перечень_ПП!$A:$X,13,0)</f>
        <v>нет</v>
      </c>
      <c r="R321" s="13" t="str">
        <f>VLOOKUP(A:A,[1]Перечень_ПП!$A:$X,14,0)</f>
        <v>нет</v>
      </c>
      <c r="S321" s="13" t="str">
        <f>VLOOKUP(A:A,[1]Перечень_ПП!$A:$X,15,0)</f>
        <v>нет</v>
      </c>
      <c r="T321" s="13" t="str">
        <f>VLOOKUP(A:A,[1]Перечень_ПП!$A:$X,16,0)</f>
        <v>не применимо</v>
      </c>
      <c r="U321" s="12" t="str">
        <f>VLOOKUP(A:A,[1]Перечень_ПП!$A:$X,17,0)</f>
        <v>не применимо</v>
      </c>
      <c r="V321" s="13" t="str">
        <f>VLOOKUP(A:A,[1]Перечень_ПП!$A:$X,18,0)</f>
        <v>ЦФО</v>
      </c>
      <c r="W321" s="12" t="str">
        <f>VLOOKUP(A:A,[1]Перечень_ПП!$A:$X,19,0)</f>
        <v>Тверская область</v>
      </c>
      <c r="X321" s="14" t="str">
        <f>VLOOKUP(A:A,[1]Перечень_ПП!$A:$X,20,0)</f>
        <v>Тверская область, г. Тверь, ул. Громова, д. 54</v>
      </c>
      <c r="Y321" s="14">
        <f>VLOOKUP(A:A,[2]ДОРОГИ!$A:$BX,24,0)</f>
        <v>0</v>
      </c>
      <c r="Z321" s="14">
        <f>VLOOKUP(A:A,[2]ДОРОГИ!$A:$BX,25,0)</f>
        <v>0</v>
      </c>
      <c r="AA321" s="16" t="str">
        <f>VLOOKUP($A:$A,'[3]данные ру Грузы'!$A:$CC,10,0)</f>
        <v>Группа С</v>
      </c>
      <c r="AB321" s="16">
        <f>VLOOKUP($A:$A,'[3]данные ру Грузы'!$A:$CC,11,0)</f>
        <v>322</v>
      </c>
      <c r="AC321" s="16" t="str">
        <f>VLOOKUP($A:$A,'[3]данные ру Грузы'!$A:$CC,13,0)</f>
        <v>Не является признаком отнесения к МТК</v>
      </c>
      <c r="AD321" s="16" t="str">
        <f>VLOOKUP($A:$A,'[3]данные ру Грузы'!$A:$CC,12,0)</f>
        <v>Не является признаком отнесения к МТК</v>
      </c>
      <c r="AE321" s="16">
        <f>VLOOKUP(A:A,[2]Данные_УА!$A:$BF,37,0)</f>
        <v>0</v>
      </c>
      <c r="AF321" s="16">
        <f>VLOOKUP(A:A,[2]Данные_УА!$A:$BF,41,0)</f>
        <v>0</v>
      </c>
      <c r="AG321" s="16">
        <f>VLOOKUP(A:A,[2]Данные_УА!$A:$BF,45,0)</f>
        <v>0</v>
      </c>
      <c r="AH321" s="16">
        <f>VLOOKUP(A:A,[2]Данные_УА!$A:$BF,49,0)</f>
        <v>0</v>
      </c>
      <c r="AI321" s="16">
        <f>VLOOKUP(A:A,[2]Данные_УА!$A:$BF,53,0)</f>
        <v>0</v>
      </c>
      <c r="AJ321" s="16">
        <f>VLOOKUP(A:A,[2]Данные_УА!$A:$BF,57,0)</f>
        <v>0</v>
      </c>
      <c r="AK321" s="17">
        <f>VLOOKUP(A:A,[2]Данные_УА!$A:$BF,38,0)</f>
        <v>0</v>
      </c>
      <c r="AL321" s="17">
        <f>VLOOKUP(A:A,[2]Данные_УА!$A:$BF,42,0)</f>
        <v>0</v>
      </c>
      <c r="AM321" s="17">
        <f>VLOOKUP(A:A,[2]Данные_УА!$A:$BF,46,0)</f>
        <v>0</v>
      </c>
      <c r="AN321" s="17">
        <f>VLOOKUP(A:A,[2]Данные_УА!$A:$BF,50,0)</f>
        <v>0</v>
      </c>
      <c r="AO321" s="17">
        <f>VLOOKUP(A:A,[2]Данные_УА!$A:$BF,54,0)</f>
        <v>0</v>
      </c>
      <c r="AP321" s="18">
        <f>VLOOKUP(A:A,[2]Данные_УА!$A:$BF,58,0)</f>
        <v>0</v>
      </c>
      <c r="AQ321" s="19">
        <f>VLOOKUP($A:$A,'[3]данные ру ТС'!$A:$CZ,22,0)</f>
        <v>0</v>
      </c>
      <c r="AR321" s="19">
        <f>VLOOKUP($A:$A,'[3]данные ру ТС'!$A:$CZ,27,0)</f>
        <v>0</v>
      </c>
      <c r="AS321" s="19">
        <f>VLOOKUP($A:$A,'[3]данные ру ТС'!$A:$CZ,32,0)</f>
        <v>0</v>
      </c>
      <c r="AT321" s="19">
        <f>VLOOKUP($A:$A,'[3]данные ру ТС'!$A:$CZ,33,0)</f>
        <v>0</v>
      </c>
      <c r="AU321" s="19">
        <f>VLOOKUP($A:$A,'[3]данные ру ТС'!$A:$CZ,38,0)</f>
        <v>0</v>
      </c>
      <c r="AV321" s="19">
        <f>VLOOKUP($A:$A,'[3]данные ру ТС'!$A:$CZ,43,0)</f>
        <v>0</v>
      </c>
      <c r="AW321" s="19">
        <f>VLOOKUP($A:$A,'[3]данные ру ТС'!$A:$CZ,48,0)</f>
        <v>0</v>
      </c>
      <c r="AX321" s="19">
        <f>VLOOKUP($A:$A,'[3]данные ру ТС'!$A:$CZ,49,0)</f>
        <v>0</v>
      </c>
      <c r="AY321" s="19">
        <f>VLOOKUP($A:$A,'[3]данные ру ТС'!$A:$CZ,54,0)</f>
        <v>0</v>
      </c>
      <c r="AZ321" s="19">
        <f>VLOOKUP($A:$A,'[3]данные ру ТС'!$A:$CZ,59,0)</f>
        <v>0</v>
      </c>
      <c r="BA321" s="19">
        <f>VLOOKUP($A:$A,'[3]данные ру ТС'!$A:$CZ,64,0)</f>
        <v>0</v>
      </c>
      <c r="BB321" s="19">
        <f>VLOOKUP($A:$A,'[3]данные ру ТС'!$A:$CZ,65,0)</f>
        <v>0</v>
      </c>
      <c r="BC321" s="19">
        <f>VLOOKUP($A:$A,'[3]данные ру ТС'!$A:$CZ,78,0)</f>
        <v>0</v>
      </c>
      <c r="BD321" s="19">
        <f>VLOOKUP($A:$A,'[3]данные ру ТС'!$A:$CZ,83,0)</f>
        <v>0</v>
      </c>
      <c r="BE321" s="19">
        <f>VLOOKUP($A:$A,'[3]данные ру ТС'!$A:$CZ,88,0)</f>
        <v>0</v>
      </c>
      <c r="BF321" s="19">
        <f>VLOOKUP($A:$A,'[3]данные ру ТС'!$A:$CZ,89,0)</f>
        <v>0</v>
      </c>
      <c r="BG321" s="19">
        <f>VLOOKUP($A:$A,'[3]данные ру ТС'!$A:$FD,126,0)</f>
        <v>0</v>
      </c>
      <c r="BH321" s="19">
        <f>VLOOKUP($A:$A,'[3]данные ру ТС'!$A:$FD,127,0)</f>
        <v>0</v>
      </c>
      <c r="BI321" s="19">
        <f>VLOOKUP($A:$A,'[3]данные ру ТС'!$A:$FD,128,0)</f>
        <v>0</v>
      </c>
      <c r="BJ321" s="19">
        <f>VLOOKUP($A:$A,'[3]данные ру ТС'!$A:$FD,129,0)</f>
        <v>0</v>
      </c>
      <c r="BK321" s="19">
        <f>VLOOKUP($A:$A,'[3]данные ру ТС'!$A:$FD,142,0)</f>
        <v>0</v>
      </c>
      <c r="BL321" s="19">
        <f>VLOOKUP($A:$A,'[3]данные ру ТС'!$A:$FD,155,0)</f>
        <v>0</v>
      </c>
      <c r="BM321" s="19">
        <f>VLOOKUP($A:$A,'[3]данные ру ТС'!$A:$FW,168,0)</f>
        <v>0</v>
      </c>
      <c r="BN321" s="19">
        <f>Таблица2[[#This Row],[ЛТС 2022 (факт)]]+Таблица2[[#This Row],[ПТС 2022 (факт)]]+Таблица2[[#This Row],[ГТС 2022 (факт)]]</f>
        <v>0</v>
      </c>
      <c r="BO321" s="20">
        <f>VLOOKUP($A:$A,'[3]данные ру ФЛ'!$A:$DL,27,0)</f>
        <v>0</v>
      </c>
      <c r="BP321" s="20">
        <f>VLOOKUP($A:$A,'[3]данные ру ФЛ'!$A:$DL,40,0)</f>
        <v>0</v>
      </c>
      <c r="BQ321" s="20">
        <f>VLOOKUP($A:$A,'[3]данные ру ФЛ'!$A:$DL,53,0)</f>
        <v>0</v>
      </c>
      <c r="BR321" s="20">
        <f>VLOOKUP($A:$A,'[3]данные ру ФЛ'!$A:$DL,74,0)</f>
        <v>0</v>
      </c>
      <c r="BS321" s="20">
        <f>VLOOKUP($A:$A,'[3]данные ру ФЛ'!$A:$DL,95,0)</f>
        <v>0</v>
      </c>
      <c r="BT321" s="20">
        <f>VLOOKUP($A:$A,'[3]данные ру ФЛ'!$A:$DL,116,0)</f>
        <v>0</v>
      </c>
      <c r="BU321" s="21">
        <f>VLOOKUP($A:$A,'[3]данные ру Грузы'!$A:$CR,31,0)</f>
        <v>0</v>
      </c>
      <c r="BV321" s="21">
        <f>VLOOKUP($A:$A,'[3]данные ру Грузы'!$A:$CR,44,0)</f>
        <v>0</v>
      </c>
      <c r="BW321" s="21">
        <f>VLOOKUP($A:$A,'[3]данные ру Грузы'!$A:$CR,57,0)</f>
        <v>0</v>
      </c>
      <c r="BX321" s="21">
        <f>VLOOKUP($A:$A,'[3]данные ру Грузы'!$A:$CR,70,0)</f>
        <v>0</v>
      </c>
      <c r="BY321" s="21">
        <f>VLOOKUP($A:$A,'[3]данные ру Грузы'!$A:$CR,83,0)</f>
        <v>0</v>
      </c>
      <c r="BZ321" s="21">
        <f>VLOOKUP($A:$A,'[3]данные ру Грузы'!$A:$CR,96,0)</f>
        <v>0</v>
      </c>
      <c r="CA321" s="22" t="str">
        <f>VLOOKUP(A:A,[2]Данные_УА!$A:$BO,60,0)</f>
        <v>да</v>
      </c>
      <c r="CB321" s="23" t="str">
        <f>VLOOKUP(A:A,[2]Данные_УА!$A:$BO,61,0)</f>
        <v>да</v>
      </c>
      <c r="CC321" s="23" t="str">
        <f>VLOOKUP(A:A,[2]Данные_УА!$A:$BO,62,0)</f>
        <v>да</v>
      </c>
      <c r="CD321" s="23" t="str">
        <f>VLOOKUP(A:A,[2]Данные_УА!$A:$BO,63,0)</f>
        <v>да</v>
      </c>
      <c r="CE321" s="23" t="str">
        <f>VLOOKUP(A:A,[2]Данные_УА!$A:$BO,64,0)</f>
        <v>да</v>
      </c>
      <c r="CF321" s="23" t="str">
        <f>VLOOKUP(A:A,[2]Данные_УА!$A:$BO,65,0)</f>
        <v>нет</v>
      </c>
    </row>
    <row r="322" spans="1:84" s="12" customFormat="1" ht="11.25" x14ac:dyDescent="0.2">
      <c r="A322" s="12" t="s">
        <v>272</v>
      </c>
      <c r="B322" s="12" t="str">
        <f>VLOOKUP(A:A,[1]Перечень_ПП!$A:$X,3,0)</f>
        <v>Сочинский</v>
      </c>
      <c r="C322" s="13" t="str">
        <f>VLOOKUP(A:A,[1]Перечень_ПП!$A:$X,4,0)</f>
        <v>МПП</v>
      </c>
      <c r="D322" s="13" t="str">
        <f>VLOOKUP(A:A,[1]Перечень_ПП!$A:$X,5,0)</f>
        <v>МПП</v>
      </c>
      <c r="E322" s="12" t="str">
        <f>VLOOKUP(A:A,[1]Перечень_ПП!$A:$X,6,0)</f>
        <v>Темрюк</v>
      </c>
      <c r="F322" s="12" t="str">
        <f>VLOOKUP(A:A,[1]Перечень_ПП!$A:$X,23,0)</f>
        <v>установлен</v>
      </c>
      <c r="G322" s="13" t="str">
        <f>VLOOKUP(A:A,[1]Перечень_ПП!$A:$X,21,0)</f>
        <v>да</v>
      </c>
      <c r="H322" s="13" t="s">
        <v>524</v>
      </c>
      <c r="I322" s="14" t="str">
        <f>VLOOKUP(A:A,[1]Перечень_ПП!$A:$X,22,0)</f>
        <v>функционирует</v>
      </c>
      <c r="J322" s="15" t="str">
        <f>VLOOKUP(A:A,[2]Данные_УА!$A:$BF,24,0)</f>
        <v>круглосуточно</v>
      </c>
      <c r="K322" s="13" t="str">
        <f>VLOOKUP(A:A,[1]Перечень_ПП!$A:$X,7,0)</f>
        <v>морской</v>
      </c>
      <c r="L322" s="13" t="str">
        <f>VLOOKUP(A:A,[1]Перечень_ПП!$A:$X,8,0)</f>
        <v>не определен</v>
      </c>
      <c r="M322" s="13" t="str">
        <f>VLOOKUP(A:A,[1]Перечень_ПП!$A:$X,9,0)</f>
        <v>грузо-пассажирский</v>
      </c>
      <c r="N322" s="13" t="str">
        <f>VLOOKUP(A:A,[1]Перечень_ПП!$A:$X,10,0)</f>
        <v>постоянный</v>
      </c>
      <c r="O322" s="13" t="str">
        <f>VLOOKUP(A:A,[1]Перечень_ПП!$A:$X,11,0)</f>
        <v>многосторонний</v>
      </c>
      <c r="P322" s="13" t="str">
        <f>VLOOKUP(A:A,[1]Перечень_ПП!$A:$X,12,0)</f>
        <v>не определен</v>
      </c>
      <c r="Q322" s="13" t="str">
        <f>VLOOKUP(A:A,[1]Перечень_ПП!$A:$X,13,0)</f>
        <v>нет</v>
      </c>
      <c r="R322" s="13" t="str">
        <f>VLOOKUP(A:A,[1]Перечень_ПП!$A:$X,14,0)</f>
        <v>да</v>
      </c>
      <c r="S322" s="13" t="str">
        <f>VLOOKUP(A:A,[1]Перечень_ПП!$A:$X,15,0)</f>
        <v>да</v>
      </c>
      <c r="T322" s="13" t="str">
        <f>VLOOKUP(A:A,[1]Перечень_ПП!$A:$X,16,0)</f>
        <v>не применимо</v>
      </c>
      <c r="U322" s="12" t="str">
        <f>VLOOKUP(A:A,[1]Перечень_ПП!$A:$X,17,0)</f>
        <v>не применимо</v>
      </c>
      <c r="V322" s="13" t="str">
        <f>VLOOKUP(A:A,[1]Перечень_ПП!$A:$X,18,0)</f>
        <v>ЮФО</v>
      </c>
      <c r="W322" s="12" t="str">
        <f>VLOOKUP(A:A,[1]Перечень_ПП!$A:$X,19,0)</f>
        <v>Краснодарский край</v>
      </c>
      <c r="X322" s="14" t="str">
        <f>VLOOKUP(A:A,[1]Перечень_ПП!$A:$X,20,0)</f>
        <v>Краснодарский край, г. Темрюк, морской порт Темрюк, Азовское море</v>
      </c>
      <c r="Y322" s="14">
        <f>VLOOKUP(A:A,[2]ДОРОГИ!$A:$BX,24,0)</f>
        <v>0</v>
      </c>
      <c r="Z322" s="14">
        <f>VLOOKUP(A:A,[2]ДОРОГИ!$A:$BX,25,0)</f>
        <v>0</v>
      </c>
      <c r="AA322" s="16" t="str">
        <f>VLOOKUP($A:$A,'[3]данные ру Грузы'!$A:$CC,10,0)</f>
        <v>Группа В</v>
      </c>
      <c r="AB322" s="16">
        <f>VLOOKUP($A:$A,'[3]данные ру Грузы'!$A:$CC,11,0)</f>
        <v>99</v>
      </c>
      <c r="AC322" s="16" t="str">
        <f>VLOOKUP($A:$A,'[3]данные ру Грузы'!$A:$CC,13,0)</f>
        <v>Морской</v>
      </c>
      <c r="AD322" s="16" t="str">
        <f>VLOOKUP($A:$A,'[3]данные ру Грузы'!$A:$CC,12,0)</f>
        <v>АЧБ</v>
      </c>
      <c r="AE322" s="16">
        <f>VLOOKUP(A:A,[2]Данные_УА!$A:$BF,37,0)</f>
        <v>3</v>
      </c>
      <c r="AF322" s="16">
        <f>VLOOKUP(A:A,[2]Данные_УА!$A:$BF,41,0)</f>
        <v>0</v>
      </c>
      <c r="AG322" s="16">
        <f>VLOOKUP(A:A,[2]Данные_УА!$A:$BF,45,0)</f>
        <v>0</v>
      </c>
      <c r="AH322" s="16">
        <f>VLOOKUP(A:A,[2]Данные_УА!$A:$BF,49,0)</f>
        <v>3</v>
      </c>
      <c r="AI322" s="16">
        <f>VLOOKUP(A:A,[2]Данные_УА!$A:$BF,53,0)</f>
        <v>0</v>
      </c>
      <c r="AJ322" s="16">
        <f>VLOOKUP(A:A,[2]Данные_УА!$A:$BF,57,0)</f>
        <v>8158</v>
      </c>
      <c r="AK322" s="17">
        <f>VLOOKUP(A:A,[2]Данные_УА!$A:$BF,38,0)</f>
        <v>1095</v>
      </c>
      <c r="AL322" s="17">
        <f>VLOOKUP(A:A,[2]Данные_УА!$A:$BF,42,0)</f>
        <v>0</v>
      </c>
      <c r="AM322" s="17">
        <f>VLOOKUP(A:A,[2]Данные_УА!$A:$BF,46,0)</f>
        <v>0</v>
      </c>
      <c r="AN322" s="17">
        <f>VLOOKUP(A:A,[2]Данные_УА!$A:$BF,50,0)</f>
        <v>1095</v>
      </c>
      <c r="AO322" s="17">
        <f>VLOOKUP(A:A,[2]Данные_УА!$A:$BF,54,0)</f>
        <v>0</v>
      </c>
      <c r="AP322" s="18">
        <f>VLOOKUP(A:A,[2]Данные_УА!$A:$BF,58,0)</f>
        <v>2977670</v>
      </c>
      <c r="AQ322" s="19">
        <f>VLOOKUP($A:$A,'[3]данные ру ТС'!$A:$CZ,22,0)</f>
        <v>1476</v>
      </c>
      <c r="AR322" s="19">
        <f>VLOOKUP($A:$A,'[3]данные ру ТС'!$A:$CZ,27,0)</f>
        <v>0</v>
      </c>
      <c r="AS322" s="19">
        <f>VLOOKUP($A:$A,'[3]данные ру ТС'!$A:$CZ,32,0)</f>
        <v>0</v>
      </c>
      <c r="AT322" s="19">
        <f>VLOOKUP($A:$A,'[3]данные ру ТС'!$A:$CZ,33,0)</f>
        <v>1476</v>
      </c>
      <c r="AU322" s="19">
        <f>VLOOKUP($A:$A,'[3]данные ру ТС'!$A:$CZ,38,0)</f>
        <v>1860</v>
      </c>
      <c r="AV322" s="19">
        <f>VLOOKUP($A:$A,'[3]данные ру ТС'!$A:$CZ,43,0)</f>
        <v>0</v>
      </c>
      <c r="AW322" s="19">
        <f>VLOOKUP($A:$A,'[3]данные ру ТС'!$A:$CZ,48,0)</f>
        <v>0</v>
      </c>
      <c r="AX322" s="19">
        <f>VLOOKUP($A:$A,'[3]данные ру ТС'!$A:$CZ,49,0)</f>
        <v>1860</v>
      </c>
      <c r="AY322" s="19">
        <f>VLOOKUP($A:$A,'[3]данные ру ТС'!$A:$CZ,54,0)</f>
        <v>2007</v>
      </c>
      <c r="AZ322" s="19">
        <f>VLOOKUP($A:$A,'[3]данные ру ТС'!$A:$CZ,59,0)</f>
        <v>0</v>
      </c>
      <c r="BA322" s="19">
        <f>VLOOKUP($A:$A,'[3]данные ру ТС'!$A:$CZ,64,0)</f>
        <v>0</v>
      </c>
      <c r="BB322" s="19">
        <f>VLOOKUP($A:$A,'[3]данные ру ТС'!$A:$CZ,65,0)</f>
        <v>2007</v>
      </c>
      <c r="BC322" s="19">
        <f>VLOOKUP($A:$A,'[3]данные ру ТС'!$A:$CZ,78,0)</f>
        <v>1856</v>
      </c>
      <c r="BD322" s="19">
        <f>VLOOKUP($A:$A,'[3]данные ру ТС'!$A:$CZ,83,0)</f>
        <v>0</v>
      </c>
      <c r="BE322" s="19">
        <f>VLOOKUP($A:$A,'[3]данные ру ТС'!$A:$CZ,88,0)</f>
        <v>0</v>
      </c>
      <c r="BF322" s="19">
        <f>VLOOKUP($A:$A,'[3]данные ру ТС'!$A:$CZ,89,0)</f>
        <v>1856</v>
      </c>
      <c r="BG322" s="19">
        <f>VLOOKUP($A:$A,'[3]данные ру ТС'!$A:$FD,126,0)</f>
        <v>1921</v>
      </c>
      <c r="BH322" s="19">
        <f>VLOOKUP($A:$A,'[3]данные ру ТС'!$A:$FD,127,0)</f>
        <v>0</v>
      </c>
      <c r="BI322" s="19">
        <f>VLOOKUP($A:$A,'[3]данные ру ТС'!$A:$FD,128,0)</f>
        <v>0</v>
      </c>
      <c r="BJ322" s="19">
        <f>VLOOKUP($A:$A,'[3]данные ру ТС'!$A:$FD,129,0)</f>
        <v>1921</v>
      </c>
      <c r="BK322" s="19">
        <f>VLOOKUP($A:$A,'[3]данные ру ТС'!$A:$FD,142,0)</f>
        <v>1801</v>
      </c>
      <c r="BL322" s="19">
        <f>VLOOKUP($A:$A,'[3]данные ру ТС'!$A:$FD,155,0)</f>
        <v>18</v>
      </c>
      <c r="BM322" s="19">
        <f>VLOOKUP($A:$A,'[3]данные ру ТС'!$A:$FW,168,0)</f>
        <v>0</v>
      </c>
      <c r="BN322" s="19">
        <f>Таблица2[[#This Row],[ЛТС 2022 (факт)]]+Таблица2[[#This Row],[ПТС 2022 (факт)]]+Таблица2[[#This Row],[ГТС 2022 (факт)]]</f>
        <v>1819</v>
      </c>
      <c r="BO322" s="20">
        <f>VLOOKUP($A:$A,'[3]данные ру ФЛ'!$A:$DL,27,0)</f>
        <v>18805</v>
      </c>
      <c r="BP322" s="20">
        <f>VLOOKUP($A:$A,'[3]данные ру ФЛ'!$A:$DL,40,0)</f>
        <v>22645</v>
      </c>
      <c r="BQ322" s="20">
        <f>VLOOKUP($A:$A,'[3]данные ру ФЛ'!$A:$DL,53,0)</f>
        <v>26166</v>
      </c>
      <c r="BR322" s="20">
        <f>VLOOKUP($A:$A,'[3]данные ру ФЛ'!$A:$DL,74,0)</f>
        <v>23974</v>
      </c>
      <c r="BS322" s="20">
        <f>VLOOKUP($A:$A,'[3]данные ру ФЛ'!$A:$DL,95,0)</f>
        <v>25235</v>
      </c>
      <c r="BT322" s="20">
        <f>VLOOKUP($A:$A,'[3]данные ру ФЛ'!$A:$DL,116,0)</f>
        <v>24872</v>
      </c>
      <c r="BU322" s="21">
        <f>VLOOKUP($A:$A,'[3]данные ру Грузы'!$A:$CR,31,0)</f>
        <v>2119284</v>
      </c>
      <c r="BV322" s="21">
        <f>VLOOKUP($A:$A,'[3]данные ру Грузы'!$A:$CR,44,0)</f>
        <v>3658337</v>
      </c>
      <c r="BW322" s="21">
        <f>VLOOKUP($A:$A,'[3]данные ру Грузы'!$A:$CR,57,0)</f>
        <v>4405662</v>
      </c>
      <c r="BX322" s="21">
        <f>VLOOKUP($A:$A,'[3]данные ру Грузы'!$A:$CR,70,0)</f>
        <v>4193428</v>
      </c>
      <c r="BY322" s="21">
        <f>VLOOKUP($A:$A,'[3]данные ру Грузы'!$A:$CR,83,0)</f>
        <v>4504377</v>
      </c>
      <c r="BZ322" s="21">
        <f>VLOOKUP($A:$A,'[3]данные ру Грузы'!$A:$CR,96,0)</f>
        <v>4303646</v>
      </c>
      <c r="CA322" s="22" t="str">
        <f>VLOOKUP(A:A,[2]Данные_УА!$A:$BO,60,0)</f>
        <v>да</v>
      </c>
      <c r="CB322" s="23" t="str">
        <f>VLOOKUP(A:A,[2]Данные_УА!$A:$BO,61,0)</f>
        <v>да</v>
      </c>
      <c r="CC322" s="23" t="str">
        <f>VLOOKUP(A:A,[2]Данные_УА!$A:$BO,62,0)</f>
        <v>да</v>
      </c>
      <c r="CD322" s="23" t="str">
        <f>VLOOKUP(A:A,[2]Данные_УА!$A:$BO,63,0)</f>
        <v>да</v>
      </c>
      <c r="CE322" s="23" t="str">
        <f>VLOOKUP(A:A,[2]Данные_УА!$A:$BO,64,0)</f>
        <v>да</v>
      </c>
      <c r="CF322" s="23" t="str">
        <f>VLOOKUP(A:A,[2]Данные_УА!$A:$BO,65,0)</f>
        <v>нет</v>
      </c>
    </row>
    <row r="323" spans="1:84" s="12" customFormat="1" ht="11.25" x14ac:dyDescent="0.2">
      <c r="A323" s="12" t="s">
        <v>288</v>
      </c>
      <c r="B323" s="12" t="str">
        <f>VLOOKUP(A:A,[1]Перечень_ПП!$A:$X,3,0)</f>
        <v>Уральский</v>
      </c>
      <c r="C323" s="13" t="str">
        <f>VLOOKUP(A:A,[1]Перечень_ПП!$A:$X,4,0)</f>
        <v>АПП</v>
      </c>
      <c r="D323" s="13" t="str">
        <f>VLOOKUP(A:A,[1]Перечень_ПП!$A:$X,5,0)</f>
        <v>ДАПП</v>
      </c>
      <c r="E323" s="12" t="str">
        <f>VLOOKUP(A:A,[1]Перечень_ПП!$A:$X,6,0)</f>
        <v>Теплое</v>
      </c>
      <c r="F323" s="12" t="str">
        <f>VLOOKUP(A:A,[1]Перечень_ПП!$A:$X,23,0)</f>
        <v>установлен</v>
      </c>
      <c r="G323" s="13" t="str">
        <f>VLOOKUP(A:A,[1]Перечень_ПП!$A:$X,21,0)</f>
        <v>да</v>
      </c>
      <c r="H323" s="13" t="s">
        <v>524</v>
      </c>
      <c r="I323" s="14" t="str">
        <f>VLOOKUP(A:A,[1]Перечень_ПП!$A:$X,22,0)</f>
        <v>функционирует</v>
      </c>
      <c r="J323" s="15" t="str">
        <f>VLOOKUP(A:A,[2]Данные_УА!$A:$BF,24,0)</f>
        <v>круглосуточно</v>
      </c>
      <c r="K323" s="13" t="str">
        <f>VLOOKUP(A:A,[1]Перечень_ПП!$A:$X,7,0)</f>
        <v>автомобильный</v>
      </c>
      <c r="L323" s="13" t="str">
        <f>VLOOKUP(A:A,[1]Перечень_ПП!$A:$X,8,0)</f>
        <v>не определен</v>
      </c>
      <c r="M323" s="13" t="str">
        <f>VLOOKUP(A:A,[1]Перечень_ПП!$A:$X,9,0)</f>
        <v>грузо-пассажирский</v>
      </c>
      <c r="N323" s="13" t="str">
        <f>VLOOKUP(A:A,[1]Перечень_ПП!$A:$X,10,0)</f>
        <v>постоянный</v>
      </c>
      <c r="O323" s="13" t="str">
        <f>VLOOKUP(A:A,[1]Перечень_ПП!$A:$X,11,0)</f>
        <v>двусторонний</v>
      </c>
      <c r="P323" s="13" t="str">
        <f>VLOOKUP(A:A,[1]Перечень_ПП!$A:$X,12,0)</f>
        <v>не определен</v>
      </c>
      <c r="Q323" s="13" t="str">
        <f>VLOOKUP(A:A,[1]Перечень_ПП!$A:$X,13,0)</f>
        <v>нет</v>
      </c>
      <c r="R323" s="13" t="str">
        <f>VLOOKUP(A:A,[1]Перечень_ПП!$A:$X,14,0)</f>
        <v>нет</v>
      </c>
      <c r="S323" s="13" t="str">
        <f>VLOOKUP(A:A,[1]Перечень_ПП!$A:$X,15,0)</f>
        <v>нет</v>
      </c>
      <c r="T323" s="13" t="str">
        <f>VLOOKUP(A:A,[1]Перечень_ПП!$A:$X,16,0)</f>
        <v>Республика Казахстан</v>
      </c>
      <c r="U323" s="12" t="str">
        <f>VLOOKUP(A:A,[1]Перечень_ПП!$A:$X,17,0)</f>
        <v>Шаган</v>
      </c>
      <c r="V323" s="13" t="str">
        <f>VLOOKUP(A:A,[1]Перечень_ПП!$A:$X,18,0)</f>
        <v>ПФО</v>
      </c>
      <c r="W323" s="12" t="str">
        <f>VLOOKUP(A:A,[1]Перечень_ПП!$A:$X,19,0)</f>
        <v>Оренбургская область</v>
      </c>
      <c r="X323" s="14" t="str">
        <f>VLOOKUP(A:A,[1]Перечень_ПП!$A:$X,20,0)</f>
        <v>Оренбургская область, Первомайский район, 378 км автомобильной дороги Бугульма - Уральск</v>
      </c>
      <c r="Y323" s="14" t="str">
        <f>VLOOKUP(A:A,[2]ДОРОГИ!$A:$BX,24,0)</f>
        <v>региональная</v>
      </c>
      <c r="Z323" s="14" t="str">
        <f>VLOOKUP(A:A,[2]ДОРОГИ!$A:$BX,25,0)</f>
        <v>53 ОП РЗ 53К-2801000 Бугульма - Бугуруслан - Бузулук - Укральск</v>
      </c>
      <c r="AA323" s="16" t="str">
        <f>VLOOKUP($A:$A,'[3]данные ру Грузы'!$A:$CC,10,0)</f>
        <v>Группа В</v>
      </c>
      <c r="AB323" s="16">
        <f>VLOOKUP($A:$A,'[3]данные ру Грузы'!$A:$CC,11,0)</f>
        <v>117</v>
      </c>
      <c r="AC323" s="16" t="str">
        <f>VLOOKUP($A:$A,'[3]данные ру Грузы'!$A:$CC,13,0)</f>
        <v>Не является признаком отнесения к МТК</v>
      </c>
      <c r="AD323" s="16" t="str">
        <f>VLOOKUP($A:$A,'[3]данные ру Грузы'!$A:$CC,12,0)</f>
        <v>Не является признаком отнесения к МТК</v>
      </c>
      <c r="AE323" s="16">
        <f>VLOOKUP(A:A,[2]Данные_УА!$A:$BF,37,0)</f>
        <v>0</v>
      </c>
      <c r="AF323" s="16">
        <f>VLOOKUP(A:A,[2]Данные_УА!$A:$BF,41,0)</f>
        <v>0</v>
      </c>
      <c r="AG323" s="16">
        <f>VLOOKUP(A:A,[2]Данные_УА!$A:$BF,45,0)</f>
        <v>0</v>
      </c>
      <c r="AH323" s="16">
        <f>VLOOKUP(A:A,[2]Данные_УА!$A:$BF,49,0)</f>
        <v>0</v>
      </c>
      <c r="AI323" s="16">
        <f>VLOOKUP(A:A,[2]Данные_УА!$A:$BF,53,0)</f>
        <v>0</v>
      </c>
      <c r="AJ323" s="16">
        <f>VLOOKUP(A:A,[2]Данные_УА!$A:$BF,57,0)</f>
        <v>0</v>
      </c>
      <c r="AK323" s="17">
        <f>VLOOKUP(A:A,[2]Данные_УА!$A:$BF,38,0)</f>
        <v>0</v>
      </c>
      <c r="AL323" s="17">
        <f>VLOOKUP(A:A,[2]Данные_УА!$A:$BF,42,0)</f>
        <v>0</v>
      </c>
      <c r="AM323" s="17">
        <f>VLOOKUP(A:A,[2]Данные_УА!$A:$BF,46,0)</f>
        <v>0</v>
      </c>
      <c r="AN323" s="17">
        <f>VLOOKUP(A:A,[2]Данные_УА!$A:$BF,50,0)</f>
        <v>0</v>
      </c>
      <c r="AO323" s="17">
        <f>VLOOKUP(A:A,[2]Данные_УА!$A:$BF,54,0)</f>
        <v>0</v>
      </c>
      <c r="AP323" s="18">
        <f>VLOOKUP(A:A,[2]Данные_УА!$A:$BF,58,0)</f>
        <v>0</v>
      </c>
      <c r="AQ323" s="19">
        <f>VLOOKUP($A:$A,'[3]данные ру ТС'!$A:$CZ,22,0)</f>
        <v>30620</v>
      </c>
      <c r="AR323" s="19">
        <f>VLOOKUP($A:$A,'[3]данные ру ТС'!$A:$CZ,27,0)</f>
        <v>1418</v>
      </c>
      <c r="AS323" s="19">
        <f>VLOOKUP($A:$A,'[3]данные ру ТС'!$A:$CZ,32,0)</f>
        <v>89806</v>
      </c>
      <c r="AT323" s="19">
        <f>VLOOKUP($A:$A,'[3]данные ру ТС'!$A:$CZ,33,0)</f>
        <v>121844</v>
      </c>
      <c r="AU323" s="19">
        <f>VLOOKUP($A:$A,'[3]данные ру ТС'!$A:$CZ,38,0)</f>
        <v>24124</v>
      </c>
      <c r="AV323" s="19">
        <f>VLOOKUP($A:$A,'[3]данные ру ТС'!$A:$CZ,43,0)</f>
        <v>1230</v>
      </c>
      <c r="AW323" s="19">
        <f>VLOOKUP($A:$A,'[3]данные ру ТС'!$A:$CZ,48,0)</f>
        <v>84145</v>
      </c>
      <c r="AX323" s="19">
        <f>VLOOKUP($A:$A,'[3]данные ру ТС'!$A:$CZ,49,0)</f>
        <v>109499</v>
      </c>
      <c r="AY323" s="19">
        <f>VLOOKUP($A:$A,'[3]данные ру ТС'!$A:$CZ,54,0)</f>
        <v>55490</v>
      </c>
      <c r="AZ323" s="19">
        <f>VLOOKUP($A:$A,'[3]данные ру ТС'!$A:$CZ,59,0)</f>
        <v>1335</v>
      </c>
      <c r="BA323" s="19">
        <f>VLOOKUP($A:$A,'[3]данные ру ТС'!$A:$CZ,64,0)</f>
        <v>93261</v>
      </c>
      <c r="BB323" s="19">
        <f>VLOOKUP($A:$A,'[3]данные ру ТС'!$A:$CZ,65,0)</f>
        <v>150086</v>
      </c>
      <c r="BC323" s="19">
        <f>VLOOKUP($A:$A,'[3]данные ру ТС'!$A:$CZ,78,0)</f>
        <v>4578</v>
      </c>
      <c r="BD323" s="19">
        <f>VLOOKUP($A:$A,'[3]данные ру ТС'!$A:$CZ,83,0)</f>
        <v>282</v>
      </c>
      <c r="BE323" s="19">
        <f>VLOOKUP($A:$A,'[3]данные ру ТС'!$A:$CZ,88,0)</f>
        <v>17320</v>
      </c>
      <c r="BF323" s="19">
        <f>VLOOKUP($A:$A,'[3]данные ру ТС'!$A:$CZ,89,0)</f>
        <v>22180</v>
      </c>
      <c r="BG323" s="19">
        <f>VLOOKUP($A:$A,'[3]данные ру ТС'!$A:$FD,126,0)</f>
        <v>0</v>
      </c>
      <c r="BH323" s="19">
        <f>VLOOKUP($A:$A,'[3]данные ру ТС'!$A:$FD,127,0)</f>
        <v>0</v>
      </c>
      <c r="BI323" s="19">
        <f>VLOOKUP($A:$A,'[3]данные ру ТС'!$A:$FD,128,0)</f>
        <v>0</v>
      </c>
      <c r="BJ323" s="19">
        <f>VLOOKUP($A:$A,'[3]данные ру ТС'!$A:$FD,129,0)</f>
        <v>0</v>
      </c>
      <c r="BK323" s="19">
        <f>VLOOKUP($A:$A,'[3]данные ру ТС'!$A:$FD,142,0)</f>
        <v>14422</v>
      </c>
      <c r="BL323" s="19">
        <f>VLOOKUP($A:$A,'[3]данные ру ТС'!$A:$FD,155,0)</f>
        <v>206</v>
      </c>
      <c r="BM323" s="19">
        <f>VLOOKUP($A:$A,'[3]данные ру ТС'!$A:$FW,168,0)</f>
        <v>35573</v>
      </c>
      <c r="BN323" s="19">
        <f>Таблица2[[#This Row],[ЛТС 2022 (факт)]]+Таблица2[[#This Row],[ПТС 2022 (факт)]]+Таблица2[[#This Row],[ГТС 2022 (факт)]]</f>
        <v>50201</v>
      </c>
      <c r="BO323" s="20">
        <f>VLOOKUP($A:$A,'[3]данные ру ФЛ'!$A:$DL,27,0)</f>
        <v>274850</v>
      </c>
      <c r="BP323" s="20">
        <f>VLOOKUP($A:$A,'[3]данные ру ФЛ'!$A:$DL,40,0)</f>
        <v>255363</v>
      </c>
      <c r="BQ323" s="20">
        <f>VLOOKUP($A:$A,'[3]данные ру ФЛ'!$A:$DL,53,0)</f>
        <v>306102</v>
      </c>
      <c r="BR323" s="20">
        <f>VLOOKUP($A:$A,'[3]данные ру ФЛ'!$A:$DL,74,0)</f>
        <v>49582</v>
      </c>
      <c r="BS323" s="20">
        <f>VLOOKUP($A:$A,'[3]данные ру ФЛ'!$A:$DL,95,0)</f>
        <v>0</v>
      </c>
      <c r="BT323" s="20">
        <f>VLOOKUP($A:$A,'[3]данные ру ФЛ'!$A:$DL,116,0)</f>
        <v>111346</v>
      </c>
      <c r="BU323" s="21">
        <f>VLOOKUP($A:$A,'[3]данные ру Грузы'!$A:$CR,31,0)</f>
        <v>0</v>
      </c>
      <c r="BV323" s="21">
        <f>VLOOKUP($A:$A,'[3]данные ру Грузы'!$A:$CR,44,0)</f>
        <v>0</v>
      </c>
      <c r="BW323" s="21">
        <f>VLOOKUP($A:$A,'[3]данные ру Грузы'!$A:$CR,57,0)</f>
        <v>0</v>
      </c>
      <c r="BX323" s="21">
        <f>VLOOKUP($A:$A,'[3]данные ру Грузы'!$A:$CR,70,0)</f>
        <v>0</v>
      </c>
      <c r="BY323" s="21">
        <f>VLOOKUP($A:$A,'[3]данные ру Грузы'!$A:$CR,83,0)</f>
        <v>0</v>
      </c>
      <c r="BZ323" s="21">
        <f>VLOOKUP($A:$A,'[3]данные ру Грузы'!$A:$CR,96,0)</f>
        <v>0</v>
      </c>
      <c r="CA323" s="22" t="str">
        <f>VLOOKUP(A:A,[2]Данные_УА!$A:$BO,60,0)</f>
        <v>да</v>
      </c>
      <c r="CB323" s="23" t="str">
        <f>VLOOKUP(A:A,[2]Данные_УА!$A:$BO,61,0)</f>
        <v>нет</v>
      </c>
      <c r="CC323" s="23" t="str">
        <f>VLOOKUP(A:A,[2]Данные_УА!$A:$BO,62,0)</f>
        <v>нет</v>
      </c>
      <c r="CD323" s="23" t="str">
        <f>VLOOKUP(A:A,[2]Данные_УА!$A:$BO,63,0)</f>
        <v>нет</v>
      </c>
      <c r="CE323" s="23" t="str">
        <f>VLOOKUP(A:A,[2]Данные_УА!$A:$BO,64,0)</f>
        <v>нет</v>
      </c>
      <c r="CF323" s="23" t="str">
        <f>VLOOKUP(A:A,[2]Данные_УА!$A:$BO,65,0)</f>
        <v>нет</v>
      </c>
    </row>
    <row r="324" spans="1:84" s="12" customFormat="1" ht="11.25" x14ac:dyDescent="0.2">
      <c r="A324" s="12" t="s">
        <v>40</v>
      </c>
      <c r="B324" s="12" t="str">
        <f>VLOOKUP(A:A,[1]Перечень_ПП!$A:$X,3,0)</f>
        <v>Брянский</v>
      </c>
      <c r="C324" s="13" t="str">
        <f>VLOOKUP(A:A,[1]Перечень_ПП!$A:$X,4,0)</f>
        <v>ЖДПП</v>
      </c>
      <c r="D324" s="13" t="str">
        <f>VLOOKUP(A:A,[1]Перечень_ПП!$A:$X,5,0)</f>
        <v>ЖДПП</v>
      </c>
      <c r="E324" s="12" t="str">
        <f>VLOOKUP(A:A,[1]Перечень_ПП!$A:$X,6,0)</f>
        <v>Тёткино</v>
      </c>
      <c r="F324" s="12" t="str">
        <f>VLOOKUP(A:A,[1]Перечень_ПП!$A:$X,23,0)</f>
        <v>установлен</v>
      </c>
      <c r="G324" s="13" t="str">
        <f>VLOOKUP(A:A,[1]Перечень_ПП!$A:$X,21,0)</f>
        <v>нет</v>
      </c>
      <c r="H324" s="13" t="s">
        <v>524</v>
      </c>
      <c r="I324" s="14" t="str">
        <f>VLOOKUP(A:A,[1]Перечень_ПП!$A:$X,22,0)</f>
        <v>Пункт пропуска не обустраивался в связи с отсутствиием железнодорожного сообщения</v>
      </c>
      <c r="J324" s="15" t="str">
        <f>VLOOKUP(A:A,[2]Данные_УА!$A:$BF,24,0)</f>
        <v>не определен</v>
      </c>
      <c r="K324" s="13" t="str">
        <f>VLOOKUP(A:A,[1]Перечень_ПП!$A:$X,7,0)</f>
        <v>железнодорожный</v>
      </c>
      <c r="L324" s="13" t="str">
        <f>VLOOKUP(A:A,[1]Перечень_ПП!$A:$X,8,0)</f>
        <v>не определен</v>
      </c>
      <c r="M324" s="13" t="str">
        <f>VLOOKUP(A:A,[1]Перечень_ПП!$A:$X,9,0)</f>
        <v>не определен</v>
      </c>
      <c r="N324" s="13" t="str">
        <f>VLOOKUP(A:A,[1]Перечень_ПП!$A:$X,10,0)</f>
        <v>не определен</v>
      </c>
      <c r="O324" s="13" t="str">
        <f>VLOOKUP(A:A,[1]Перечень_ПП!$A:$X,11,0)</f>
        <v>двусторонний</v>
      </c>
      <c r="P324" s="13" t="str">
        <f>VLOOKUP(A:A,[1]Перечень_ПП!$A:$X,12,0)</f>
        <v>не определен</v>
      </c>
      <c r="Q324" s="13" t="str">
        <f>VLOOKUP(A:A,[1]Перечень_ПП!$A:$X,13,0)</f>
        <v>нет</v>
      </c>
      <c r="R324" s="13" t="str">
        <f>VLOOKUP(A:A,[1]Перечень_ПП!$A:$X,14,0)</f>
        <v>нет</v>
      </c>
      <c r="S324" s="13" t="str">
        <f>VLOOKUP(A:A,[1]Перечень_ПП!$A:$X,15,0)</f>
        <v>нет</v>
      </c>
      <c r="T324" s="13" t="str">
        <f>VLOOKUP(A:A,[1]Перечень_ПП!$A:$X,16,0)</f>
        <v>Украина</v>
      </c>
      <c r="U324" s="12" t="str">
        <f>VLOOKUP(A:A,[1]Перечень_ПП!$A:$X,17,0)</f>
        <v>Ворожба</v>
      </c>
      <c r="V324" s="13" t="str">
        <f>VLOOKUP(A:A,[1]Перечень_ПП!$A:$X,18,0)</f>
        <v>ЦФО</v>
      </c>
      <c r="W324" s="12" t="str">
        <f>VLOOKUP(A:A,[1]Перечень_ПП!$A:$X,19,0)</f>
        <v>Курская область</v>
      </c>
      <c r="X324" s="14" t="str">
        <f>VLOOKUP(A:A,[1]Перечень_ПП!$A:$X,20,0)</f>
        <v>не определен</v>
      </c>
      <c r="Y324" s="14">
        <f>VLOOKUP(A:A,[2]ДОРОГИ!$A:$BX,24,0)</f>
        <v>0</v>
      </c>
      <c r="Z324" s="14">
        <f>VLOOKUP(A:A,[2]ДОРОГИ!$A:$BX,25,0)</f>
        <v>0</v>
      </c>
      <c r="AA324" s="16" t="str">
        <f>VLOOKUP($A:$A,'[3]данные ру Грузы'!$A:$CC,10,0)</f>
        <v>не определена</v>
      </c>
      <c r="AB324" s="16">
        <f>VLOOKUP($A:$A,'[3]данные ру Грузы'!$A:$CC,11,0)</f>
        <v>345</v>
      </c>
      <c r="AC324" s="16" t="str">
        <f>VLOOKUP($A:$A,'[3]данные ру Грузы'!$A:$CC,13,0)</f>
        <v>Сухопутный</v>
      </c>
      <c r="AD324" s="16" t="str">
        <f>VLOOKUP($A:$A,'[3]данные ру Грузы'!$A:$CC,12,0)</f>
        <v>Западный</v>
      </c>
      <c r="AE324" s="16">
        <f>VLOOKUP(A:A,[2]Данные_УА!$A:$BF,37,0)</f>
        <v>0</v>
      </c>
      <c r="AF324" s="16">
        <f>VLOOKUP(A:A,[2]Данные_УА!$A:$BF,41,0)</f>
        <v>0</v>
      </c>
      <c r="AG324" s="16">
        <f>VLOOKUP(A:A,[2]Данные_УА!$A:$BF,45,0)</f>
        <v>0</v>
      </c>
      <c r="AH324" s="16">
        <f>VLOOKUP(A:A,[2]Данные_УА!$A:$BF,49,0)</f>
        <v>0</v>
      </c>
      <c r="AI324" s="16">
        <f>VLOOKUP(A:A,[2]Данные_УА!$A:$BF,53,0)</f>
        <v>0</v>
      </c>
      <c r="AJ324" s="16">
        <f>VLOOKUP(A:A,[2]Данные_УА!$A:$BF,57,0)</f>
        <v>0</v>
      </c>
      <c r="AK324" s="17">
        <f>VLOOKUP(A:A,[2]Данные_УА!$A:$BF,38,0)</f>
        <v>0</v>
      </c>
      <c r="AL324" s="17">
        <f>VLOOKUP(A:A,[2]Данные_УА!$A:$BF,42,0)</f>
        <v>0</v>
      </c>
      <c r="AM324" s="17">
        <f>VLOOKUP(A:A,[2]Данные_УА!$A:$BF,46,0)</f>
        <v>0</v>
      </c>
      <c r="AN324" s="17">
        <f>VLOOKUP(A:A,[2]Данные_УА!$A:$BF,50,0)</f>
        <v>0</v>
      </c>
      <c r="AO324" s="17">
        <f>VLOOKUP(A:A,[2]Данные_УА!$A:$BF,54,0)</f>
        <v>0</v>
      </c>
      <c r="AP324" s="18">
        <f>VLOOKUP(A:A,[2]Данные_УА!$A:$BF,58,0)</f>
        <v>0</v>
      </c>
      <c r="AQ324" s="19">
        <f>VLOOKUP($A:$A,'[3]данные ру ТС'!$A:$CZ,22,0)</f>
        <v>0</v>
      </c>
      <c r="AR324" s="19">
        <f>VLOOKUP($A:$A,'[3]данные ру ТС'!$A:$CZ,27,0)</f>
        <v>0</v>
      </c>
      <c r="AS324" s="19">
        <f>VLOOKUP($A:$A,'[3]данные ру ТС'!$A:$CZ,32,0)</f>
        <v>0</v>
      </c>
      <c r="AT324" s="19">
        <f>VLOOKUP($A:$A,'[3]данные ру ТС'!$A:$CZ,33,0)</f>
        <v>0</v>
      </c>
      <c r="AU324" s="19">
        <f>VLOOKUP($A:$A,'[3]данные ру ТС'!$A:$CZ,38,0)</f>
        <v>0</v>
      </c>
      <c r="AV324" s="19">
        <f>VLOOKUP($A:$A,'[3]данные ру ТС'!$A:$CZ,43,0)</f>
        <v>0</v>
      </c>
      <c r="AW324" s="19">
        <f>VLOOKUP($A:$A,'[3]данные ру ТС'!$A:$CZ,48,0)</f>
        <v>0</v>
      </c>
      <c r="AX324" s="19">
        <f>VLOOKUP($A:$A,'[3]данные ру ТС'!$A:$CZ,49,0)</f>
        <v>0</v>
      </c>
      <c r="AY324" s="19">
        <f>VLOOKUP($A:$A,'[3]данные ру ТС'!$A:$CZ,54,0)</f>
        <v>0</v>
      </c>
      <c r="AZ324" s="19">
        <f>VLOOKUP($A:$A,'[3]данные ру ТС'!$A:$CZ,59,0)</f>
        <v>0</v>
      </c>
      <c r="BA324" s="19">
        <f>VLOOKUP($A:$A,'[3]данные ру ТС'!$A:$CZ,64,0)</f>
        <v>0</v>
      </c>
      <c r="BB324" s="19">
        <f>VLOOKUP($A:$A,'[3]данные ру ТС'!$A:$CZ,65,0)</f>
        <v>0</v>
      </c>
      <c r="BC324" s="19">
        <f>VLOOKUP($A:$A,'[3]данные ру ТС'!$A:$CZ,78,0)</f>
        <v>0</v>
      </c>
      <c r="BD324" s="19">
        <f>VLOOKUP($A:$A,'[3]данные ру ТС'!$A:$CZ,83,0)</f>
        <v>0</v>
      </c>
      <c r="BE324" s="19">
        <f>VLOOKUP($A:$A,'[3]данные ру ТС'!$A:$CZ,88,0)</f>
        <v>0</v>
      </c>
      <c r="BF324" s="19">
        <f>VLOOKUP($A:$A,'[3]данные ру ТС'!$A:$CZ,89,0)</f>
        <v>0</v>
      </c>
      <c r="BG324" s="19">
        <f>VLOOKUP($A:$A,'[3]данные ру ТС'!$A:$FD,126,0)</f>
        <v>0</v>
      </c>
      <c r="BH324" s="19">
        <f>VLOOKUP($A:$A,'[3]данные ру ТС'!$A:$FD,127,0)</f>
        <v>0</v>
      </c>
      <c r="BI324" s="19">
        <f>VLOOKUP($A:$A,'[3]данные ру ТС'!$A:$FD,128,0)</f>
        <v>0</v>
      </c>
      <c r="BJ324" s="19">
        <f>VLOOKUP($A:$A,'[3]данные ру ТС'!$A:$FD,129,0)</f>
        <v>0</v>
      </c>
      <c r="BK324" s="19">
        <f>VLOOKUP($A:$A,'[3]данные ру ТС'!$A:$FD,142,0)</f>
        <v>0</v>
      </c>
      <c r="BL324" s="19">
        <f>VLOOKUP($A:$A,'[3]данные ру ТС'!$A:$FD,155,0)</f>
        <v>0</v>
      </c>
      <c r="BM324" s="19">
        <f>VLOOKUP($A:$A,'[3]данные ру ТС'!$A:$FW,168,0)</f>
        <v>0</v>
      </c>
      <c r="BN324" s="19">
        <f>Таблица2[[#This Row],[ЛТС 2022 (факт)]]+Таблица2[[#This Row],[ПТС 2022 (факт)]]+Таблица2[[#This Row],[ГТС 2022 (факт)]]</f>
        <v>0</v>
      </c>
      <c r="BO324" s="20">
        <f>VLOOKUP($A:$A,'[3]данные ру ФЛ'!$A:$DL,27,0)</f>
        <v>0</v>
      </c>
      <c r="BP324" s="20">
        <f>VLOOKUP($A:$A,'[3]данные ру ФЛ'!$A:$DL,40,0)</f>
        <v>0</v>
      </c>
      <c r="BQ324" s="20">
        <f>VLOOKUP($A:$A,'[3]данные ру ФЛ'!$A:$DL,53,0)</f>
        <v>0</v>
      </c>
      <c r="BR324" s="20">
        <f>VLOOKUP($A:$A,'[3]данные ру ФЛ'!$A:$DL,74,0)</f>
        <v>0</v>
      </c>
      <c r="BS324" s="20">
        <f>VLOOKUP($A:$A,'[3]данные ру ФЛ'!$A:$DL,95,0)</f>
        <v>0</v>
      </c>
      <c r="BT324" s="20">
        <f>VLOOKUP($A:$A,'[3]данные ру ФЛ'!$A:$DL,116,0)</f>
        <v>0</v>
      </c>
      <c r="BU324" s="21">
        <f>VLOOKUP($A:$A,'[3]данные ру Грузы'!$A:$CR,31,0)</f>
        <v>0</v>
      </c>
      <c r="BV324" s="21">
        <f>VLOOKUP($A:$A,'[3]данные ру Грузы'!$A:$CR,44,0)</f>
        <v>0</v>
      </c>
      <c r="BW324" s="21">
        <f>VLOOKUP($A:$A,'[3]данные ру Грузы'!$A:$CR,57,0)</f>
        <v>0</v>
      </c>
      <c r="BX324" s="21">
        <f>VLOOKUP($A:$A,'[3]данные ру Грузы'!$A:$CR,70,0)</f>
        <v>0</v>
      </c>
      <c r="BY324" s="21">
        <f>VLOOKUP($A:$A,'[3]данные ру Грузы'!$A:$CR,83,0)</f>
        <v>0</v>
      </c>
      <c r="BZ324" s="21">
        <f>VLOOKUP($A:$A,'[3]данные ру Грузы'!$A:$CR,96,0)</f>
        <v>0</v>
      </c>
      <c r="CA324" s="22" t="str">
        <f>VLOOKUP(A:A,[2]Данные_УА!$A:$BO,60,0)</f>
        <v>нет</v>
      </c>
      <c r="CB324" s="23" t="str">
        <f>VLOOKUP(A:A,[2]Данные_УА!$A:$BO,61,0)</f>
        <v>нет</v>
      </c>
      <c r="CC324" s="23" t="str">
        <f>VLOOKUP(A:A,[2]Данные_УА!$A:$BO,62,0)</f>
        <v>нет</v>
      </c>
      <c r="CD324" s="23" t="str">
        <f>VLOOKUP(A:A,[2]Данные_УА!$A:$BO,63,0)</f>
        <v>нет</v>
      </c>
      <c r="CE324" s="23" t="str">
        <f>VLOOKUP(A:A,[2]Данные_УА!$A:$BO,64,0)</f>
        <v>нет</v>
      </c>
      <c r="CF324" s="23" t="str">
        <f>VLOOKUP(A:A,[2]Данные_УА!$A:$BO,65,0)</f>
        <v>нет</v>
      </c>
    </row>
    <row r="325" spans="1:84" s="12" customFormat="1" ht="11.25" x14ac:dyDescent="0.2">
      <c r="A325" s="12" t="s">
        <v>33</v>
      </c>
      <c r="B325" s="12" t="str">
        <f>VLOOKUP(A:A,[1]Перечень_ПП!$A:$X,3,0)</f>
        <v>Брянский</v>
      </c>
      <c r="C325" s="13" t="str">
        <f>VLOOKUP(A:A,[1]Перечень_ПП!$A:$X,4,0)</f>
        <v>АПП</v>
      </c>
      <c r="D325" s="13" t="str">
        <f>VLOOKUP(A:A,[1]Перечень_ПП!$A:$X,5,0)</f>
        <v>ДАПП</v>
      </c>
      <c r="E325" s="12" t="str">
        <f>VLOOKUP(A:A,[1]Перечень_ПП!$A:$X,6,0)</f>
        <v>Тёткино (Бояро-Лежачи)</v>
      </c>
      <c r="F325" s="12" t="str">
        <f>VLOOKUP(A:A,[1]Перечень_ПП!$A:$X,23,0)</f>
        <v>установлен</v>
      </c>
      <c r="G325" s="13" t="str">
        <f>VLOOKUP(A:A,[1]Перечень_ПП!$A:$X,21,0)</f>
        <v>нет</v>
      </c>
      <c r="H325" s="13" t="s">
        <v>524</v>
      </c>
      <c r="I325" s="14" t="str">
        <f>VLOOKUP(A:A,[1]Перечень_ПП!$A:$X,22,0)</f>
        <v>Пункт пропуска не обустроен, так как решение о целесообразности функционирования не принято, в том числе сопредельным государством. В соответствии с Соглашением между Правительством РФ и Кабинетом Министров Украины от 18.10.2011 функционирует как МПГ</v>
      </c>
      <c r="J325" s="15" t="str">
        <f>VLOOKUP(A:A,[2]Данные_УА!$A:$BF,24,0)</f>
        <v>не определен</v>
      </c>
      <c r="K325" s="13" t="str">
        <f>VLOOKUP(A:A,[1]Перечень_ПП!$A:$X,7,0)</f>
        <v>автомобильный</v>
      </c>
      <c r="L325" s="13" t="str">
        <f>VLOOKUP(A:A,[1]Перечень_ПП!$A:$X,8,0)</f>
        <v>не определен</v>
      </c>
      <c r="M325" s="13" t="str">
        <f>VLOOKUP(A:A,[1]Перечень_ПП!$A:$X,9,0)</f>
        <v>не определен</v>
      </c>
      <c r="N325" s="13" t="str">
        <f>VLOOKUP(A:A,[1]Перечень_ПП!$A:$X,10,0)</f>
        <v>не определен</v>
      </c>
      <c r="O325" s="13" t="str">
        <f>VLOOKUP(A:A,[1]Перечень_ПП!$A:$X,11,0)</f>
        <v>двусторонний</v>
      </c>
      <c r="P325" s="13" t="str">
        <f>VLOOKUP(A:A,[1]Перечень_ПП!$A:$X,12,0)</f>
        <v>не определен</v>
      </c>
      <c r="Q325" s="13" t="str">
        <f>VLOOKUP(A:A,[1]Перечень_ПП!$A:$X,13,0)</f>
        <v>нет</v>
      </c>
      <c r="R325" s="13" t="str">
        <f>VLOOKUP(A:A,[1]Перечень_ПП!$A:$X,14,0)</f>
        <v>нет</v>
      </c>
      <c r="S325" s="13" t="str">
        <f>VLOOKUP(A:A,[1]Перечень_ПП!$A:$X,15,0)</f>
        <v>нет</v>
      </c>
      <c r="T325" s="13" t="str">
        <f>VLOOKUP(A:A,[1]Перечень_ПП!$A:$X,16,0)</f>
        <v>Украина</v>
      </c>
      <c r="U325" s="12" t="str">
        <f>VLOOKUP(A:A,[1]Перечень_ПП!$A:$X,17,0)</f>
        <v>Бояро-Лежачи</v>
      </c>
      <c r="V325" s="13" t="str">
        <f>VLOOKUP(A:A,[1]Перечень_ПП!$A:$X,18,0)</f>
        <v>ЦФО</v>
      </c>
      <c r="W325" s="12" t="str">
        <f>VLOOKUP(A:A,[1]Перечень_ПП!$A:$X,19,0)</f>
        <v>Курская область</v>
      </c>
      <c r="X325" s="14" t="str">
        <f>VLOOKUP(A:A,[1]Перечень_ПП!$A:$X,20,0)</f>
        <v>не определен</v>
      </c>
      <c r="Y325" s="14">
        <f>VLOOKUP(A:A,[2]ДОРОГИ!$A:$BX,24,0)</f>
        <v>0</v>
      </c>
      <c r="Z325" s="14">
        <f>VLOOKUP(A:A,[2]ДОРОГИ!$A:$BX,25,0)</f>
        <v>0</v>
      </c>
      <c r="AA325" s="16" t="str">
        <f>VLOOKUP($A:$A,'[3]данные ру Грузы'!$A:$CC,10,0)</f>
        <v>не определена</v>
      </c>
      <c r="AB325" s="16">
        <f>VLOOKUP($A:$A,'[3]данные ру Грузы'!$A:$CC,11,0)</f>
        <v>305</v>
      </c>
      <c r="AC325" s="16" t="str">
        <f>VLOOKUP($A:$A,'[3]данные ру Грузы'!$A:$CC,13,0)</f>
        <v>Сухопутный</v>
      </c>
      <c r="AD325" s="16" t="str">
        <f>VLOOKUP($A:$A,'[3]данные ру Грузы'!$A:$CC,12,0)</f>
        <v>Западный</v>
      </c>
      <c r="AE325" s="16">
        <f>VLOOKUP(A:A,[2]Данные_УА!$A:$BF,37,0)</f>
        <v>0</v>
      </c>
      <c r="AF325" s="16">
        <f>VLOOKUP(A:A,[2]Данные_УА!$A:$BF,41,0)</f>
        <v>0</v>
      </c>
      <c r="AG325" s="16">
        <f>VLOOKUP(A:A,[2]Данные_УА!$A:$BF,45,0)</f>
        <v>0</v>
      </c>
      <c r="AH325" s="16">
        <f>VLOOKUP(A:A,[2]Данные_УА!$A:$BF,49,0)</f>
        <v>0</v>
      </c>
      <c r="AI325" s="16">
        <f>VLOOKUP(A:A,[2]Данные_УА!$A:$BF,53,0)</f>
        <v>0</v>
      </c>
      <c r="AJ325" s="16">
        <f>VLOOKUP(A:A,[2]Данные_УА!$A:$BF,57,0)</f>
        <v>0</v>
      </c>
      <c r="AK325" s="17">
        <f>VLOOKUP(A:A,[2]Данные_УА!$A:$BF,38,0)</f>
        <v>0</v>
      </c>
      <c r="AL325" s="17">
        <f>VLOOKUP(A:A,[2]Данные_УА!$A:$BF,42,0)</f>
        <v>0</v>
      </c>
      <c r="AM325" s="17">
        <f>VLOOKUP(A:A,[2]Данные_УА!$A:$BF,46,0)</f>
        <v>0</v>
      </c>
      <c r="AN325" s="17">
        <f>VLOOKUP(A:A,[2]Данные_УА!$A:$BF,50,0)</f>
        <v>0</v>
      </c>
      <c r="AO325" s="17">
        <f>VLOOKUP(A:A,[2]Данные_УА!$A:$BF,54,0)</f>
        <v>0</v>
      </c>
      <c r="AP325" s="18">
        <f>VLOOKUP(A:A,[2]Данные_УА!$A:$BF,58,0)</f>
        <v>0</v>
      </c>
      <c r="AQ325" s="19">
        <f>VLOOKUP($A:$A,'[3]данные ру ТС'!$A:$CZ,22,0)</f>
        <v>0</v>
      </c>
      <c r="AR325" s="19">
        <f>VLOOKUP($A:$A,'[3]данные ру ТС'!$A:$CZ,27,0)</f>
        <v>0</v>
      </c>
      <c r="AS325" s="19">
        <f>VLOOKUP($A:$A,'[3]данные ру ТС'!$A:$CZ,32,0)</f>
        <v>0</v>
      </c>
      <c r="AT325" s="19">
        <f>VLOOKUP($A:$A,'[3]данные ру ТС'!$A:$CZ,33,0)</f>
        <v>0</v>
      </c>
      <c r="AU325" s="19">
        <f>VLOOKUP($A:$A,'[3]данные ру ТС'!$A:$CZ,38,0)</f>
        <v>0</v>
      </c>
      <c r="AV325" s="19">
        <f>VLOOKUP($A:$A,'[3]данные ру ТС'!$A:$CZ,43,0)</f>
        <v>0</v>
      </c>
      <c r="AW325" s="19">
        <f>VLOOKUP($A:$A,'[3]данные ру ТС'!$A:$CZ,48,0)</f>
        <v>0</v>
      </c>
      <c r="AX325" s="19">
        <f>VLOOKUP($A:$A,'[3]данные ру ТС'!$A:$CZ,49,0)</f>
        <v>0</v>
      </c>
      <c r="AY325" s="19">
        <f>VLOOKUP($A:$A,'[3]данные ру ТС'!$A:$CZ,54,0)</f>
        <v>0</v>
      </c>
      <c r="AZ325" s="19">
        <f>VLOOKUP($A:$A,'[3]данные ру ТС'!$A:$CZ,59,0)</f>
        <v>0</v>
      </c>
      <c r="BA325" s="19">
        <f>VLOOKUP($A:$A,'[3]данные ру ТС'!$A:$CZ,64,0)</f>
        <v>0</v>
      </c>
      <c r="BB325" s="19">
        <f>VLOOKUP($A:$A,'[3]данные ру ТС'!$A:$CZ,65,0)</f>
        <v>0</v>
      </c>
      <c r="BC325" s="19">
        <f>VLOOKUP($A:$A,'[3]данные ру ТС'!$A:$CZ,78,0)</f>
        <v>0</v>
      </c>
      <c r="BD325" s="19">
        <f>VLOOKUP($A:$A,'[3]данные ру ТС'!$A:$CZ,83,0)</f>
        <v>0</v>
      </c>
      <c r="BE325" s="19">
        <f>VLOOKUP($A:$A,'[3]данные ру ТС'!$A:$CZ,88,0)</f>
        <v>0</v>
      </c>
      <c r="BF325" s="19">
        <f>VLOOKUP($A:$A,'[3]данные ру ТС'!$A:$CZ,89,0)</f>
        <v>0</v>
      </c>
      <c r="BG325" s="19">
        <f>VLOOKUP($A:$A,'[3]данные ру ТС'!$A:$FD,126,0)</f>
        <v>0</v>
      </c>
      <c r="BH325" s="19">
        <f>VLOOKUP($A:$A,'[3]данные ру ТС'!$A:$FD,127,0)</f>
        <v>0</v>
      </c>
      <c r="BI325" s="19">
        <f>VLOOKUP($A:$A,'[3]данные ру ТС'!$A:$FD,128,0)</f>
        <v>0</v>
      </c>
      <c r="BJ325" s="19">
        <f>VLOOKUP($A:$A,'[3]данные ру ТС'!$A:$FD,129,0)</f>
        <v>0</v>
      </c>
      <c r="BK325" s="19">
        <f>VLOOKUP($A:$A,'[3]данные ру ТС'!$A:$FD,142,0)</f>
        <v>0</v>
      </c>
      <c r="BL325" s="19">
        <f>VLOOKUP($A:$A,'[3]данные ру ТС'!$A:$FD,155,0)</f>
        <v>0</v>
      </c>
      <c r="BM325" s="19">
        <f>VLOOKUP($A:$A,'[3]данные ру ТС'!$A:$FW,168,0)</f>
        <v>0</v>
      </c>
      <c r="BN325" s="19">
        <f>Таблица2[[#This Row],[ЛТС 2022 (факт)]]+Таблица2[[#This Row],[ПТС 2022 (факт)]]+Таблица2[[#This Row],[ГТС 2022 (факт)]]</f>
        <v>0</v>
      </c>
      <c r="BO325" s="20">
        <f>VLOOKUP($A:$A,'[3]данные ру ФЛ'!$A:$DL,27,0)</f>
        <v>0</v>
      </c>
      <c r="BP325" s="20">
        <f>VLOOKUP($A:$A,'[3]данные ру ФЛ'!$A:$DL,40,0)</f>
        <v>0</v>
      </c>
      <c r="BQ325" s="20">
        <f>VLOOKUP($A:$A,'[3]данные ру ФЛ'!$A:$DL,53,0)</f>
        <v>0</v>
      </c>
      <c r="BR325" s="20">
        <f>VLOOKUP($A:$A,'[3]данные ру ФЛ'!$A:$DL,74,0)</f>
        <v>0</v>
      </c>
      <c r="BS325" s="20">
        <f>VLOOKUP($A:$A,'[3]данные ру ФЛ'!$A:$DL,95,0)</f>
        <v>0</v>
      </c>
      <c r="BT325" s="20">
        <f>VLOOKUP($A:$A,'[3]данные ру ФЛ'!$A:$DL,116,0)</f>
        <v>0</v>
      </c>
      <c r="BU325" s="21">
        <f>VLOOKUP($A:$A,'[3]данные ру Грузы'!$A:$CR,31,0)</f>
        <v>0</v>
      </c>
      <c r="BV325" s="21">
        <f>VLOOKUP($A:$A,'[3]данные ру Грузы'!$A:$CR,44,0)</f>
        <v>0</v>
      </c>
      <c r="BW325" s="21">
        <f>VLOOKUP($A:$A,'[3]данные ру Грузы'!$A:$CR,57,0)</f>
        <v>0</v>
      </c>
      <c r="BX325" s="21">
        <f>VLOOKUP($A:$A,'[3]данные ру Грузы'!$A:$CR,70,0)</f>
        <v>0</v>
      </c>
      <c r="BY325" s="21">
        <f>VLOOKUP($A:$A,'[3]данные ру Грузы'!$A:$CR,83,0)</f>
        <v>0</v>
      </c>
      <c r="BZ325" s="21">
        <f>VLOOKUP($A:$A,'[3]данные ру Грузы'!$A:$CR,96,0)</f>
        <v>0</v>
      </c>
      <c r="CA325" s="22" t="str">
        <f>VLOOKUP(A:A,[2]Данные_УА!$A:$BO,60,0)</f>
        <v>нет</v>
      </c>
      <c r="CB325" s="23" t="str">
        <f>VLOOKUP(A:A,[2]Данные_УА!$A:$BO,61,0)</f>
        <v>нет</v>
      </c>
      <c r="CC325" s="23" t="str">
        <f>VLOOKUP(A:A,[2]Данные_УА!$A:$BO,62,0)</f>
        <v>нет</v>
      </c>
      <c r="CD325" s="23" t="str">
        <f>VLOOKUP(A:A,[2]Данные_УА!$A:$BO,63,0)</f>
        <v>нет</v>
      </c>
      <c r="CE325" s="23" t="str">
        <f>VLOOKUP(A:A,[2]Данные_УА!$A:$BO,64,0)</f>
        <v>нет</v>
      </c>
      <c r="CF325" s="23" t="str">
        <f>VLOOKUP(A:A,[2]Данные_УА!$A:$BO,65,0)</f>
        <v>нет</v>
      </c>
    </row>
    <row r="326" spans="1:84" s="12" customFormat="1" ht="11.25" x14ac:dyDescent="0.2">
      <c r="A326" s="12" t="s">
        <v>34</v>
      </c>
      <c r="B326" s="12" t="str">
        <f>VLOOKUP(A:A,[1]Перечень_ПП!$A:$X,3,0)</f>
        <v>Брянский</v>
      </c>
      <c r="C326" s="13" t="str">
        <f>VLOOKUP(A:A,[1]Перечень_ПП!$A:$X,4,0)</f>
        <v>АПП</v>
      </c>
      <c r="D326" s="13" t="str">
        <f>VLOOKUP(A:A,[1]Перечень_ПП!$A:$X,5,0)</f>
        <v>ДАПП</v>
      </c>
      <c r="E326" s="12" t="str">
        <f>VLOOKUP(A:A,[1]Перечень_ПП!$A:$X,6,0)</f>
        <v>Тёткино (Рыжевка)</v>
      </c>
      <c r="F326" s="12" t="str">
        <f>VLOOKUP(A:A,[1]Перечень_ПП!$A:$X,23,0)</f>
        <v>установлен</v>
      </c>
      <c r="G326" s="13" t="str">
        <f>VLOOKUP(A:A,[1]Перечень_ПП!$A:$X,21,0)</f>
        <v>да</v>
      </c>
      <c r="H326" s="13" t="s">
        <v>524</v>
      </c>
      <c r="I326" s="14" t="str">
        <f>VLOOKUP(A:A,[1]Перечень_ПП!$A:$X,22,0)</f>
        <v>функционирует</v>
      </c>
      <c r="J326" s="15" t="str">
        <f>VLOOKUP(A:A,[2]Данные_УА!$A:$BF,24,0)</f>
        <v>круглосуточно</v>
      </c>
      <c r="K326" s="13" t="str">
        <f>VLOOKUP(A:A,[1]Перечень_ПП!$A:$X,7,0)</f>
        <v>автомобильный</v>
      </c>
      <c r="L326" s="13" t="str">
        <f>VLOOKUP(A:A,[1]Перечень_ПП!$A:$X,8,0)</f>
        <v>не определен</v>
      </c>
      <c r="M326" s="13" t="str">
        <f>VLOOKUP(A:A,[1]Перечень_ПП!$A:$X,9,0)</f>
        <v>грузо-пассажирский</v>
      </c>
      <c r="N326" s="13" t="str">
        <f>VLOOKUP(A:A,[1]Перечень_ПП!$A:$X,10,0)</f>
        <v>постоянный</v>
      </c>
      <c r="O326" s="13" t="str">
        <f>VLOOKUP(A:A,[1]Перечень_ПП!$A:$X,11,0)</f>
        <v>двусторонний</v>
      </c>
      <c r="P326" s="13" t="str">
        <f>VLOOKUP(A:A,[1]Перечень_ПП!$A:$X,12,0)</f>
        <v>не определен</v>
      </c>
      <c r="Q326" s="13" t="str">
        <f>VLOOKUP(A:A,[1]Перечень_ПП!$A:$X,13,0)</f>
        <v>нет</v>
      </c>
      <c r="R326" s="13" t="str">
        <f>VLOOKUP(A:A,[1]Перечень_ПП!$A:$X,14,0)</f>
        <v>нет</v>
      </c>
      <c r="S326" s="13" t="str">
        <f>VLOOKUP(A:A,[1]Перечень_ПП!$A:$X,15,0)</f>
        <v>нет</v>
      </c>
      <c r="T326" s="13" t="str">
        <f>VLOOKUP(A:A,[1]Перечень_ПП!$A:$X,16,0)</f>
        <v>Украина</v>
      </c>
      <c r="U326" s="12" t="str">
        <f>VLOOKUP(A:A,[1]Перечень_ПП!$A:$X,17,0)</f>
        <v>Рыжевка</v>
      </c>
      <c r="V326" s="13" t="str">
        <f>VLOOKUP(A:A,[1]Перечень_ПП!$A:$X,18,0)</f>
        <v>ЦФО</v>
      </c>
      <c r="W326" s="12" t="str">
        <f>VLOOKUP(A:A,[1]Перечень_ПП!$A:$X,19,0)</f>
        <v>Курская область</v>
      </c>
      <c r="X326" s="14" t="str">
        <f>VLOOKUP(A:A,[1]Перечень_ПП!$A:$X,20,0)</f>
        <v>Курская область, Глушковский район, 3 км от п. Теткино, автомобильная дорога Глушково - Белополье</v>
      </c>
      <c r="Y326" s="14" t="str">
        <f>VLOOKUP(A:A,[2]ДОРОГИ!$A:$BX,24,0)</f>
        <v>региональная</v>
      </c>
      <c r="Z326" s="14" t="str">
        <f>VLOOKUP(A:A,[2]ДОРОГИ!$A:$BX,25,0)</f>
        <v>38 ОП РЗ 38К-040 Хомутовка-Рыльск-Глушково-Тёткино-граница с Украиной</v>
      </c>
      <c r="AA326" s="16" t="str">
        <f>VLOOKUP($A:$A,'[3]данные ру Грузы'!$A:$CC,10,0)</f>
        <v>Группа С</v>
      </c>
      <c r="AB326" s="16">
        <f>VLOOKUP($A:$A,'[3]данные ру Грузы'!$A:$CC,11,0)</f>
        <v>87</v>
      </c>
      <c r="AC326" s="16" t="str">
        <f>VLOOKUP($A:$A,'[3]данные ру Грузы'!$A:$CC,13,0)</f>
        <v>Сухопутный</v>
      </c>
      <c r="AD326" s="16" t="str">
        <f>VLOOKUP($A:$A,'[3]данные ру Грузы'!$A:$CC,12,0)</f>
        <v>Западный</v>
      </c>
      <c r="AE326" s="16">
        <f>VLOOKUP(A:A,[2]Данные_УА!$A:$BF,37,0)</f>
        <v>0</v>
      </c>
      <c r="AF326" s="16">
        <f>VLOOKUP(A:A,[2]Данные_УА!$A:$BF,41,0)</f>
        <v>0</v>
      </c>
      <c r="AG326" s="16">
        <f>VLOOKUP(A:A,[2]Данные_УА!$A:$BF,45,0)</f>
        <v>0</v>
      </c>
      <c r="AH326" s="16">
        <f>VLOOKUP(A:A,[2]Данные_УА!$A:$BF,49,0)</f>
        <v>0</v>
      </c>
      <c r="AI326" s="16">
        <f>VLOOKUP(A:A,[2]Данные_УА!$A:$BF,53,0)</f>
        <v>0</v>
      </c>
      <c r="AJ326" s="16">
        <f>VLOOKUP(A:A,[2]Данные_УА!$A:$BF,57,0)</f>
        <v>0</v>
      </c>
      <c r="AK326" s="17">
        <f>VLOOKUP(A:A,[2]Данные_УА!$A:$BF,38,0)</f>
        <v>0</v>
      </c>
      <c r="AL326" s="17">
        <f>VLOOKUP(A:A,[2]Данные_УА!$A:$BF,42,0)</f>
        <v>0</v>
      </c>
      <c r="AM326" s="17">
        <f>VLOOKUP(A:A,[2]Данные_УА!$A:$BF,46,0)</f>
        <v>0</v>
      </c>
      <c r="AN326" s="17">
        <f>VLOOKUP(A:A,[2]Данные_УА!$A:$BF,50,0)</f>
        <v>0</v>
      </c>
      <c r="AO326" s="17">
        <f>VLOOKUP(A:A,[2]Данные_УА!$A:$BF,54,0)</f>
        <v>0</v>
      </c>
      <c r="AP326" s="18">
        <f>VLOOKUP(A:A,[2]Данные_УА!$A:$BF,58,0)</f>
        <v>0</v>
      </c>
      <c r="AQ326" s="19">
        <f>VLOOKUP($A:$A,'[3]данные ру ТС'!$A:$CZ,22,0)</f>
        <v>876</v>
      </c>
      <c r="AR326" s="19">
        <f>VLOOKUP($A:$A,'[3]данные ру ТС'!$A:$CZ,27,0)</f>
        <v>863</v>
      </c>
      <c r="AS326" s="19">
        <f>VLOOKUP($A:$A,'[3]данные ру ТС'!$A:$CZ,32,0)</f>
        <v>72672</v>
      </c>
      <c r="AT326" s="19">
        <f>VLOOKUP($A:$A,'[3]данные ру ТС'!$A:$CZ,33,0)</f>
        <v>74411</v>
      </c>
      <c r="AU326" s="19">
        <f>VLOOKUP($A:$A,'[3]данные ру ТС'!$A:$CZ,38,0)</f>
        <v>838</v>
      </c>
      <c r="AV326" s="19">
        <f>VLOOKUP($A:$A,'[3]данные ру ТС'!$A:$CZ,43,0)</f>
        <v>734</v>
      </c>
      <c r="AW326" s="19">
        <f>VLOOKUP($A:$A,'[3]данные ру ТС'!$A:$CZ,48,0)</f>
        <v>36023</v>
      </c>
      <c r="AX326" s="19">
        <f>VLOOKUP($A:$A,'[3]данные ру ТС'!$A:$CZ,49,0)</f>
        <v>37595</v>
      </c>
      <c r="AY326" s="19">
        <f>VLOOKUP($A:$A,'[3]данные ру ТС'!$A:$CZ,54,0)</f>
        <v>582</v>
      </c>
      <c r="AZ326" s="19">
        <f>VLOOKUP($A:$A,'[3]данные ру ТС'!$A:$CZ,59,0)</f>
        <v>537</v>
      </c>
      <c r="BA326" s="19">
        <f>VLOOKUP($A:$A,'[3]данные ру ТС'!$A:$CZ,64,0)</f>
        <v>24630</v>
      </c>
      <c r="BB326" s="19">
        <f>VLOOKUP($A:$A,'[3]данные ру ТС'!$A:$CZ,65,0)</f>
        <v>25749</v>
      </c>
      <c r="BC326" s="19">
        <f>VLOOKUP($A:$A,'[3]данные ру ТС'!$A:$CZ,78,0)</f>
        <v>55</v>
      </c>
      <c r="BD326" s="19">
        <f>VLOOKUP($A:$A,'[3]данные ру ТС'!$A:$CZ,83,0)</f>
        <v>146</v>
      </c>
      <c r="BE326" s="19">
        <f>VLOOKUP($A:$A,'[3]данные ру ТС'!$A:$CZ,88,0)</f>
        <v>3452</v>
      </c>
      <c r="BF326" s="19">
        <f>VLOOKUP($A:$A,'[3]данные ру ТС'!$A:$CZ,89,0)</f>
        <v>3653</v>
      </c>
      <c r="BG326" s="19">
        <f>VLOOKUP($A:$A,'[3]данные ру ТС'!$A:$FD,126,0)</f>
        <v>0</v>
      </c>
      <c r="BH326" s="19">
        <f>VLOOKUP($A:$A,'[3]данные ру ТС'!$A:$FD,127,0)</f>
        <v>0</v>
      </c>
      <c r="BI326" s="19">
        <f>VLOOKUP($A:$A,'[3]данные ру ТС'!$A:$FD,128,0)</f>
        <v>0</v>
      </c>
      <c r="BJ326" s="19">
        <f>VLOOKUP($A:$A,'[3]данные ру ТС'!$A:$FD,129,0)</f>
        <v>0</v>
      </c>
      <c r="BK326" s="19">
        <f>VLOOKUP($A:$A,'[3]данные ру ТС'!$A:$FD,142,0)</f>
        <v>0</v>
      </c>
      <c r="BL326" s="19">
        <f>VLOOKUP($A:$A,'[3]данные ру ТС'!$A:$FD,155,0)</f>
        <v>0</v>
      </c>
      <c r="BM326" s="19">
        <f>VLOOKUP($A:$A,'[3]данные ру ТС'!$A:$FW,168,0)</f>
        <v>52</v>
      </c>
      <c r="BN326" s="19">
        <f>Таблица2[[#This Row],[ЛТС 2022 (факт)]]+Таблица2[[#This Row],[ПТС 2022 (факт)]]+Таблица2[[#This Row],[ГТС 2022 (факт)]]</f>
        <v>52</v>
      </c>
      <c r="BO326" s="20">
        <f>VLOOKUP($A:$A,'[3]данные ру ФЛ'!$A:$DL,27,0)</f>
        <v>214657</v>
      </c>
      <c r="BP326" s="20">
        <f>VLOOKUP($A:$A,'[3]данные ру ФЛ'!$A:$DL,40,0)</f>
        <v>147863</v>
      </c>
      <c r="BQ326" s="20">
        <f>VLOOKUP($A:$A,'[3]данные ру ФЛ'!$A:$DL,53,0)</f>
        <v>100886</v>
      </c>
      <c r="BR326" s="20">
        <f>VLOOKUP($A:$A,'[3]данные ру ФЛ'!$A:$DL,74,0)</f>
        <v>13796</v>
      </c>
      <c r="BS326" s="20">
        <f>VLOOKUP($A:$A,'[3]данные ру ФЛ'!$A:$DL,95,0)</f>
        <v>0</v>
      </c>
      <c r="BT326" s="20">
        <f>VLOOKUP($A:$A,'[3]данные ру ФЛ'!$A:$DL,116,0)</f>
        <v>309</v>
      </c>
      <c r="BU326" s="21">
        <f>VLOOKUP($A:$A,'[3]данные ру Грузы'!$A:$CR,31,0)</f>
        <v>143.09</v>
      </c>
      <c r="BV326" s="21">
        <f>VLOOKUP($A:$A,'[3]данные ру Грузы'!$A:$CR,44,0)</f>
        <v>184.8</v>
      </c>
      <c r="BW326" s="21">
        <f>VLOOKUP($A:$A,'[3]данные ру Грузы'!$A:$CR,57,0)</f>
        <v>24.6</v>
      </c>
      <c r="BX326" s="21">
        <f>VLOOKUP($A:$A,'[3]данные ру Грузы'!$A:$CR,70,0)</f>
        <v>0</v>
      </c>
      <c r="BY326" s="21">
        <f>VLOOKUP($A:$A,'[3]данные ру Грузы'!$A:$CR,83,0)</f>
        <v>0</v>
      </c>
      <c r="BZ326" s="21">
        <f>VLOOKUP($A:$A,'[3]данные ру Грузы'!$A:$CR,96,0)</f>
        <v>0</v>
      </c>
      <c r="CA326" s="22" t="str">
        <f>VLOOKUP(A:A,[2]Данные_УА!$A:$BO,60,0)</f>
        <v>да</v>
      </c>
      <c r="CB326" s="23" t="str">
        <f>VLOOKUP(A:A,[2]Данные_УА!$A:$BO,61,0)</f>
        <v>да</v>
      </c>
      <c r="CC326" s="23" t="str">
        <f>VLOOKUP(A:A,[2]Данные_УА!$A:$BO,62,0)</f>
        <v>да</v>
      </c>
      <c r="CD326" s="23" t="str">
        <f>VLOOKUP(A:A,[2]Данные_УА!$A:$BO,63,0)</f>
        <v>да</v>
      </c>
      <c r="CE326" s="23" t="str">
        <f>VLOOKUP(A:A,[2]Данные_УА!$A:$BO,64,0)</f>
        <v>да</v>
      </c>
      <c r="CF326" s="23" t="str">
        <f>VLOOKUP(A:A,[2]Данные_УА!$A:$BO,65,0)</f>
        <v>да</v>
      </c>
    </row>
    <row r="327" spans="1:84" s="12" customFormat="1" ht="11.25" x14ac:dyDescent="0.2">
      <c r="A327" s="12" t="s">
        <v>207</v>
      </c>
      <c r="B327" s="12" t="str">
        <f>VLOOKUP(A:A,[1]Перечень_ПП!$A:$X,3,0)</f>
        <v>Ростовский</v>
      </c>
      <c r="C327" s="13" t="str">
        <f>VLOOKUP(A:A,[1]Перечень_ПП!$A:$X,4,0)</f>
        <v>АПП</v>
      </c>
      <c r="D327" s="13" t="str">
        <f>VLOOKUP(A:A,[1]Перечень_ПП!$A:$X,5,0)</f>
        <v>ДАПП</v>
      </c>
      <c r="E327" s="12" t="str">
        <f>VLOOKUP(A:A,[1]Перечень_ПП!$A:$X,6,0)</f>
        <v>Титовка</v>
      </c>
      <c r="F327" s="12" t="str">
        <f>VLOOKUP(A:A,[1]Перечень_ПП!$A:$X,23,0)</f>
        <v>установлен</v>
      </c>
      <c r="G327" s="13" t="str">
        <f>VLOOKUP(A:A,[1]Перечень_ПП!$A:$X,21,0)</f>
        <v>нет</v>
      </c>
      <c r="H327" s="13" t="s">
        <v>524</v>
      </c>
      <c r="I327" s="14" t="str">
        <f>VLOOKUP(A:A,[1]Перечень_ПП!$A:$X,22,0)</f>
        <v>Пункт пропуска не обустроен, так как решение о целесообразности функционирования не принято, в том числе сопредельным государством</v>
      </c>
      <c r="J327" s="15" t="str">
        <f>VLOOKUP(A:A,[2]Данные_УА!$A:$BF,24,0)</f>
        <v>не определен</v>
      </c>
      <c r="K327" s="13" t="str">
        <f>VLOOKUP(A:A,[1]Перечень_ПП!$A:$X,7,0)</f>
        <v>автомобильный</v>
      </c>
      <c r="L327" s="13" t="str">
        <f>VLOOKUP(A:A,[1]Перечень_ПП!$A:$X,8,0)</f>
        <v>не определен</v>
      </c>
      <c r="M327" s="13" t="str">
        <f>VLOOKUP(A:A,[1]Перечень_ПП!$A:$X,9,0)</f>
        <v>не определен</v>
      </c>
      <c r="N327" s="13" t="str">
        <f>VLOOKUP(A:A,[1]Перечень_ПП!$A:$X,10,0)</f>
        <v>не определен</v>
      </c>
      <c r="O327" s="13" t="str">
        <f>VLOOKUP(A:A,[1]Перечень_ПП!$A:$X,11,0)</f>
        <v>двусторонний</v>
      </c>
      <c r="P327" s="13" t="str">
        <f>VLOOKUP(A:A,[1]Перечень_ПП!$A:$X,12,0)</f>
        <v>не определен</v>
      </c>
      <c r="Q327" s="13" t="str">
        <f>VLOOKUP(A:A,[1]Перечень_ПП!$A:$X,13,0)</f>
        <v>нет</v>
      </c>
      <c r="R327" s="13" t="str">
        <f>VLOOKUP(A:A,[1]Перечень_ПП!$A:$X,14,0)</f>
        <v>нет</v>
      </c>
      <c r="S327" s="13" t="str">
        <f>VLOOKUP(A:A,[1]Перечень_ПП!$A:$X,15,0)</f>
        <v>нет</v>
      </c>
      <c r="T327" s="13" t="str">
        <f>VLOOKUP(A:A,[1]Перечень_ПП!$A:$X,16,0)</f>
        <v>не применимо (ЛНР)</v>
      </c>
      <c r="U327" s="12" t="str">
        <f>VLOOKUP(A:A,[1]Перечень_ПП!$A:$X,17,0)</f>
        <v>Городище</v>
      </c>
      <c r="V327" s="13" t="str">
        <f>VLOOKUP(A:A,[1]Перечень_ПП!$A:$X,18,0)</f>
        <v>ЮФО</v>
      </c>
      <c r="W327" s="12" t="str">
        <f>VLOOKUP(A:A,[1]Перечень_ПП!$A:$X,19,0)</f>
        <v>Ростовская область</v>
      </c>
      <c r="X327" s="14" t="str">
        <f>VLOOKUP(A:A,[1]Перечень_ПП!$A:$X,20,0)</f>
        <v>не определен</v>
      </c>
      <c r="Y327" s="14">
        <f>VLOOKUP(A:A,[2]ДОРОГИ!$A:$BX,24,0)</f>
        <v>0</v>
      </c>
      <c r="Z327" s="14">
        <f>VLOOKUP(A:A,[2]ДОРОГИ!$A:$BX,25,0)</f>
        <v>0</v>
      </c>
      <c r="AA327" s="16" t="str">
        <f>VLOOKUP($A:$A,'[3]данные ру Грузы'!$A:$CC,10,0)</f>
        <v>не определена</v>
      </c>
      <c r="AB327" s="16">
        <f>VLOOKUP($A:$A,'[3]данные ру Грузы'!$A:$CC,11,0)</f>
        <v>354</v>
      </c>
      <c r="AC327" s="16" t="str">
        <f>VLOOKUP($A:$A,'[3]данные ру Грузы'!$A:$CC,13,0)</f>
        <v>Сухопутный</v>
      </c>
      <c r="AD327" s="16" t="str">
        <f>VLOOKUP($A:$A,'[3]данные ру Грузы'!$A:$CC,12,0)</f>
        <v>Западный</v>
      </c>
      <c r="AE327" s="16">
        <f>VLOOKUP(A:A,[2]Данные_УА!$A:$BF,37,0)</f>
        <v>0</v>
      </c>
      <c r="AF327" s="16">
        <f>VLOOKUP(A:A,[2]Данные_УА!$A:$BF,41,0)</f>
        <v>0</v>
      </c>
      <c r="AG327" s="16">
        <f>VLOOKUP(A:A,[2]Данные_УА!$A:$BF,45,0)</f>
        <v>0</v>
      </c>
      <c r="AH327" s="16">
        <f>VLOOKUP(A:A,[2]Данные_УА!$A:$BF,49,0)</f>
        <v>0</v>
      </c>
      <c r="AI327" s="16">
        <f>VLOOKUP(A:A,[2]Данные_УА!$A:$BF,53,0)</f>
        <v>0</v>
      </c>
      <c r="AJ327" s="16">
        <f>VLOOKUP(A:A,[2]Данные_УА!$A:$BF,57,0)</f>
        <v>0</v>
      </c>
      <c r="AK327" s="17">
        <f>VLOOKUP(A:A,[2]Данные_УА!$A:$BF,38,0)</f>
        <v>0</v>
      </c>
      <c r="AL327" s="17">
        <f>VLOOKUP(A:A,[2]Данные_УА!$A:$BF,42,0)</f>
        <v>0</v>
      </c>
      <c r="AM327" s="17">
        <f>VLOOKUP(A:A,[2]Данные_УА!$A:$BF,46,0)</f>
        <v>0</v>
      </c>
      <c r="AN327" s="17">
        <f>VLOOKUP(A:A,[2]Данные_УА!$A:$BF,50,0)</f>
        <v>0</v>
      </c>
      <c r="AO327" s="17">
        <f>VLOOKUP(A:A,[2]Данные_УА!$A:$BF,54,0)</f>
        <v>0</v>
      </c>
      <c r="AP327" s="18">
        <f>VLOOKUP(A:A,[2]Данные_УА!$A:$BF,58,0)</f>
        <v>0</v>
      </c>
      <c r="AQ327" s="19">
        <f>VLOOKUP($A:$A,'[3]данные ру ТС'!$A:$CZ,22,0)</f>
        <v>0</v>
      </c>
      <c r="AR327" s="19">
        <f>VLOOKUP($A:$A,'[3]данные ру ТС'!$A:$CZ,27,0)</f>
        <v>0</v>
      </c>
      <c r="AS327" s="19">
        <f>VLOOKUP($A:$A,'[3]данные ру ТС'!$A:$CZ,32,0)</f>
        <v>0</v>
      </c>
      <c r="AT327" s="19">
        <f>VLOOKUP($A:$A,'[3]данные ру ТС'!$A:$CZ,33,0)</f>
        <v>0</v>
      </c>
      <c r="AU327" s="19">
        <f>VLOOKUP($A:$A,'[3]данные ру ТС'!$A:$CZ,38,0)</f>
        <v>0</v>
      </c>
      <c r="AV327" s="19">
        <f>VLOOKUP($A:$A,'[3]данные ру ТС'!$A:$CZ,43,0)</f>
        <v>0</v>
      </c>
      <c r="AW327" s="19">
        <f>VLOOKUP($A:$A,'[3]данные ру ТС'!$A:$CZ,48,0)</f>
        <v>0</v>
      </c>
      <c r="AX327" s="19">
        <f>VLOOKUP($A:$A,'[3]данные ру ТС'!$A:$CZ,49,0)</f>
        <v>0</v>
      </c>
      <c r="AY327" s="19">
        <f>VLOOKUP($A:$A,'[3]данные ру ТС'!$A:$CZ,54,0)</f>
        <v>0</v>
      </c>
      <c r="AZ327" s="19">
        <f>VLOOKUP($A:$A,'[3]данные ру ТС'!$A:$CZ,59,0)</f>
        <v>0</v>
      </c>
      <c r="BA327" s="19">
        <f>VLOOKUP($A:$A,'[3]данные ру ТС'!$A:$CZ,64,0)</f>
        <v>0</v>
      </c>
      <c r="BB327" s="19">
        <f>VLOOKUP($A:$A,'[3]данные ру ТС'!$A:$CZ,65,0)</f>
        <v>0</v>
      </c>
      <c r="BC327" s="19">
        <f>VLOOKUP($A:$A,'[3]данные ру ТС'!$A:$CZ,78,0)</f>
        <v>0</v>
      </c>
      <c r="BD327" s="19">
        <f>VLOOKUP($A:$A,'[3]данные ру ТС'!$A:$CZ,83,0)</f>
        <v>0</v>
      </c>
      <c r="BE327" s="19">
        <f>VLOOKUP($A:$A,'[3]данные ру ТС'!$A:$CZ,88,0)</f>
        <v>0</v>
      </c>
      <c r="BF327" s="19">
        <f>VLOOKUP($A:$A,'[3]данные ру ТС'!$A:$CZ,89,0)</f>
        <v>0</v>
      </c>
      <c r="BG327" s="19">
        <f>VLOOKUP($A:$A,'[3]данные ру ТС'!$A:$FD,126,0)</f>
        <v>0</v>
      </c>
      <c r="BH327" s="19">
        <f>VLOOKUP($A:$A,'[3]данные ру ТС'!$A:$FD,127,0)</f>
        <v>0</v>
      </c>
      <c r="BI327" s="19">
        <f>VLOOKUP($A:$A,'[3]данные ру ТС'!$A:$FD,128,0)</f>
        <v>0</v>
      </c>
      <c r="BJ327" s="19">
        <f>VLOOKUP($A:$A,'[3]данные ру ТС'!$A:$FD,129,0)</f>
        <v>0</v>
      </c>
      <c r="BK327" s="19">
        <f>VLOOKUP($A:$A,'[3]данные ру ТС'!$A:$FD,142,0)</f>
        <v>0</v>
      </c>
      <c r="BL327" s="19">
        <f>VLOOKUP($A:$A,'[3]данные ру ТС'!$A:$FD,155,0)</f>
        <v>0</v>
      </c>
      <c r="BM327" s="19">
        <f>VLOOKUP($A:$A,'[3]данные ру ТС'!$A:$FW,168,0)</f>
        <v>0</v>
      </c>
      <c r="BN327" s="19">
        <f>Таблица2[[#This Row],[ЛТС 2022 (факт)]]+Таблица2[[#This Row],[ПТС 2022 (факт)]]+Таблица2[[#This Row],[ГТС 2022 (факт)]]</f>
        <v>0</v>
      </c>
      <c r="BO327" s="20">
        <f>VLOOKUP($A:$A,'[3]данные ру ФЛ'!$A:$DL,27,0)</f>
        <v>0</v>
      </c>
      <c r="BP327" s="20">
        <f>VLOOKUP($A:$A,'[3]данные ру ФЛ'!$A:$DL,40,0)</f>
        <v>0</v>
      </c>
      <c r="BQ327" s="20">
        <f>VLOOKUP($A:$A,'[3]данные ру ФЛ'!$A:$DL,53,0)</f>
        <v>0</v>
      </c>
      <c r="BR327" s="20">
        <f>VLOOKUP($A:$A,'[3]данные ру ФЛ'!$A:$DL,74,0)</f>
        <v>0</v>
      </c>
      <c r="BS327" s="20">
        <f>VLOOKUP($A:$A,'[3]данные ру ФЛ'!$A:$DL,95,0)</f>
        <v>0</v>
      </c>
      <c r="BT327" s="20">
        <f>VLOOKUP($A:$A,'[3]данные ру ФЛ'!$A:$DL,116,0)</f>
        <v>0</v>
      </c>
      <c r="BU327" s="21">
        <f>VLOOKUP($A:$A,'[3]данные ру Грузы'!$A:$CR,31,0)</f>
        <v>0</v>
      </c>
      <c r="BV327" s="21">
        <f>VLOOKUP($A:$A,'[3]данные ру Грузы'!$A:$CR,44,0)</f>
        <v>0</v>
      </c>
      <c r="BW327" s="21">
        <f>VLOOKUP($A:$A,'[3]данные ру Грузы'!$A:$CR,57,0)</f>
        <v>0</v>
      </c>
      <c r="BX327" s="21">
        <f>VLOOKUP($A:$A,'[3]данные ру Грузы'!$A:$CR,70,0)</f>
        <v>0</v>
      </c>
      <c r="BY327" s="21">
        <f>VLOOKUP($A:$A,'[3]данные ру Грузы'!$A:$CR,83,0)</f>
        <v>0</v>
      </c>
      <c r="BZ327" s="21">
        <f>VLOOKUP($A:$A,'[3]данные ру Грузы'!$A:$CR,96,0)</f>
        <v>0</v>
      </c>
      <c r="CA327" s="22" t="str">
        <f>VLOOKUP(A:A,[2]Данные_УА!$A:$BO,60,0)</f>
        <v>нет</v>
      </c>
      <c r="CB327" s="23" t="str">
        <f>VLOOKUP(A:A,[2]Данные_УА!$A:$BO,61,0)</f>
        <v>нет</v>
      </c>
      <c r="CC327" s="23" t="str">
        <f>VLOOKUP(A:A,[2]Данные_УА!$A:$BO,62,0)</f>
        <v>нет</v>
      </c>
      <c r="CD327" s="23" t="str">
        <f>VLOOKUP(A:A,[2]Данные_УА!$A:$BO,63,0)</f>
        <v>нет</v>
      </c>
      <c r="CE327" s="23" t="str">
        <f>VLOOKUP(A:A,[2]Данные_УА!$A:$BO,64,0)</f>
        <v>нет</v>
      </c>
      <c r="CF327" s="23" t="str">
        <f>VLOOKUP(A:A,[2]Данные_УА!$A:$BO,65,0)</f>
        <v>нет</v>
      </c>
    </row>
    <row r="328" spans="1:84" s="12" customFormat="1" ht="11.25" x14ac:dyDescent="0.2">
      <c r="A328" s="24" t="s">
        <v>13</v>
      </c>
      <c r="B328" s="25" t="str">
        <f>VLOOKUP(A:A,[1]Перечень_ПП!$A:$X,3,0)</f>
        <v>Белгородский</v>
      </c>
      <c r="C328" s="26" t="str">
        <f>VLOOKUP(A:A,[1]Перечень_ПП!$A:$X,4,0)</f>
        <v>АПП</v>
      </c>
      <c r="D328" s="26" t="str">
        <f>VLOOKUP(A:A,[1]Перечень_ПП!$A:$X,5,0)</f>
        <v>ДАПП</v>
      </c>
      <c r="E328" s="25" t="str">
        <f>VLOOKUP(A:A,[1]Перечень_ПП!$A:$X,6,0)</f>
        <v>Тишанка</v>
      </c>
      <c r="F328" s="25" t="str">
        <f>VLOOKUP(A:A,[1]Перечень_ПП!$A:$X,23,0)</f>
        <v>установлен</v>
      </c>
      <c r="G328" s="26" t="str">
        <f>VLOOKUP(A:A,[1]Перечень_ПП!$A:$X,21,0)</f>
        <v>нет</v>
      </c>
      <c r="H328" s="26" t="s">
        <v>524</v>
      </c>
      <c r="I328" s="14" t="str">
        <f>VLOOKUP(A:A,[1]Перечень_ПП!$A:$X,22,0)</f>
        <v>Пункт пропуска не обустроен, так как решение о целесообразности функционирования не принято, в том числе сопредельным государством. В соответствии с Соглашением между Правительством РФ и Кабинетом Министров Украины от 18.10.2011 функционирует как МПГ</v>
      </c>
      <c r="J328" s="15" t="str">
        <f>VLOOKUP(A:A,[2]Данные_УА!$A:$BF,24,0)</f>
        <v>не определен</v>
      </c>
      <c r="K328" s="26" t="str">
        <f>VLOOKUP(A:A,[1]Перечень_ПП!$A:$X,7,0)</f>
        <v>автомобильный</v>
      </c>
      <c r="L328" s="26" t="str">
        <f>VLOOKUP(A:A,[1]Перечень_ПП!$A:$X,8,0)</f>
        <v>не определен</v>
      </c>
      <c r="M328" s="26" t="str">
        <f>VLOOKUP(A:A,[1]Перечень_ПП!$A:$X,9,0)</f>
        <v>грузо-пассажирский</v>
      </c>
      <c r="N328" s="26" t="str">
        <f>VLOOKUP(A:A,[1]Перечень_ПП!$A:$X,10,0)</f>
        <v>постоянный</v>
      </c>
      <c r="O328" s="26" t="str">
        <f>VLOOKUP(A:A,[1]Перечень_ПП!$A:$X,11,0)</f>
        <v>двусторонний</v>
      </c>
      <c r="P328" s="26" t="str">
        <f>VLOOKUP(A:A,[1]Перечень_ПП!$A:$X,12,0)</f>
        <v>не определен</v>
      </c>
      <c r="Q328" s="26" t="str">
        <f>VLOOKUP(A:A,[1]Перечень_ПП!$A:$X,13,0)</f>
        <v>нет</v>
      </c>
      <c r="R328" s="26" t="str">
        <f>VLOOKUP(A:A,[1]Перечень_ПП!$A:$X,14,0)</f>
        <v>нет</v>
      </c>
      <c r="S328" s="26" t="str">
        <f>VLOOKUP(A:A,[1]Перечень_ПП!$A:$X,15,0)</f>
        <v>нет</v>
      </c>
      <c r="T328" s="13" t="str">
        <f>VLOOKUP(A:A,[1]Перечень_ПП!$A:$X,16,0)</f>
        <v>Украина</v>
      </c>
      <c r="U328" s="12" t="str">
        <f>VLOOKUP(A:A,[1]Перечень_ПП!$A:$X,17,0)</f>
        <v>Бударки</v>
      </c>
      <c r="V328" s="26" t="str">
        <f>VLOOKUP(A:A,[1]Перечень_ПП!$A:$X,18,0)</f>
        <v>ЦФО</v>
      </c>
      <c r="W328" s="12" t="str">
        <f>VLOOKUP(A:A,[1]Перечень_ПП!$A:$X,19,0)</f>
        <v>Белгородская область</v>
      </c>
      <c r="X328" s="14" t="str">
        <f>VLOOKUP(A:A,[1]Перечень_ПП!$A:$X,20,0)</f>
        <v>не определен</v>
      </c>
      <c r="Y328" s="14" t="str">
        <f>VLOOKUP(A:A,[2]ДОРОГИ!$A:$BX,24,0)</f>
        <v>региональная</v>
      </c>
      <c r="Z328" s="14" t="str">
        <f>VLOOKUP(A:A,[2]ДОРОГИ!$A:$BX,25,0)</f>
        <v xml:space="preserve"> 14.ОП.МЗ.К-56 Верхние Лубянки-Борисовка-Тишанка</v>
      </c>
      <c r="AA328" s="16" t="str">
        <f>VLOOKUP($A:$A,'[3]данные ру Грузы'!$A:$CC,10,0)</f>
        <v>не определена</v>
      </c>
      <c r="AB328" s="16">
        <f>VLOOKUP($A:$A,'[3]данные ру Грузы'!$A:$CC,11,0)</f>
        <v>314</v>
      </c>
      <c r="AC328" s="16" t="str">
        <f>VLOOKUP($A:$A,'[3]данные ру Грузы'!$A:$CC,13,0)</f>
        <v>Сухопутный</v>
      </c>
      <c r="AD328" s="16" t="str">
        <f>VLOOKUP($A:$A,'[3]данные ру Грузы'!$A:$CC,12,0)</f>
        <v>Западный</v>
      </c>
      <c r="AE328" s="16">
        <f>VLOOKUP(A:A,[2]Данные_УА!$A:$BF,37,0)</f>
        <v>0</v>
      </c>
      <c r="AF328" s="16">
        <f>VLOOKUP(A:A,[2]Данные_УА!$A:$BF,41,0)</f>
        <v>0</v>
      </c>
      <c r="AG328" s="16">
        <f>VLOOKUP(A:A,[2]Данные_УА!$A:$BF,45,0)</f>
        <v>0</v>
      </c>
      <c r="AH328" s="16">
        <f>VLOOKUP(A:A,[2]Данные_УА!$A:$BF,49,0)</f>
        <v>0</v>
      </c>
      <c r="AI328" s="16">
        <f>VLOOKUP(A:A,[2]Данные_УА!$A:$BF,53,0)</f>
        <v>0</v>
      </c>
      <c r="AJ328" s="16">
        <f>VLOOKUP(A:A,[2]Данные_УА!$A:$BF,57,0)</f>
        <v>0</v>
      </c>
      <c r="AK328" s="17">
        <f>VLOOKUP(A:A,[2]Данные_УА!$A:$BF,38,0)</f>
        <v>0</v>
      </c>
      <c r="AL328" s="17">
        <f>VLOOKUP(A:A,[2]Данные_УА!$A:$BF,42,0)</f>
        <v>0</v>
      </c>
      <c r="AM328" s="17">
        <f>VLOOKUP(A:A,[2]Данные_УА!$A:$BF,46,0)</f>
        <v>0</v>
      </c>
      <c r="AN328" s="17">
        <f>VLOOKUP(A:A,[2]Данные_УА!$A:$BF,50,0)</f>
        <v>0</v>
      </c>
      <c r="AO328" s="17">
        <f>VLOOKUP(A:A,[2]Данные_УА!$A:$BF,54,0)</f>
        <v>0</v>
      </c>
      <c r="AP328" s="18">
        <f>VLOOKUP(A:A,[2]Данные_УА!$A:$BF,58,0)</f>
        <v>0</v>
      </c>
      <c r="AQ328" s="19">
        <f>VLOOKUP($A:$A,'[3]данные ру ТС'!$A:$CZ,22,0)</f>
        <v>0</v>
      </c>
      <c r="AR328" s="19">
        <f>VLOOKUP($A:$A,'[3]данные ру ТС'!$A:$CZ,27,0)</f>
        <v>0</v>
      </c>
      <c r="AS328" s="19">
        <f>VLOOKUP($A:$A,'[3]данные ру ТС'!$A:$CZ,32,0)</f>
        <v>0</v>
      </c>
      <c r="AT328" s="19">
        <f>VLOOKUP($A:$A,'[3]данные ру ТС'!$A:$CZ,33,0)</f>
        <v>0</v>
      </c>
      <c r="AU328" s="19">
        <f>VLOOKUP($A:$A,'[3]данные ру ТС'!$A:$CZ,38,0)</f>
        <v>0</v>
      </c>
      <c r="AV328" s="19">
        <f>VLOOKUP($A:$A,'[3]данные ру ТС'!$A:$CZ,43,0)</f>
        <v>0</v>
      </c>
      <c r="AW328" s="19">
        <f>VLOOKUP($A:$A,'[3]данные ру ТС'!$A:$CZ,48,0)</f>
        <v>0</v>
      </c>
      <c r="AX328" s="19">
        <f>VLOOKUP($A:$A,'[3]данные ру ТС'!$A:$CZ,49,0)</f>
        <v>0</v>
      </c>
      <c r="AY328" s="19">
        <f>VLOOKUP($A:$A,'[3]данные ру ТС'!$A:$CZ,54,0)</f>
        <v>0</v>
      </c>
      <c r="AZ328" s="19">
        <f>VLOOKUP($A:$A,'[3]данные ру ТС'!$A:$CZ,59,0)</f>
        <v>0</v>
      </c>
      <c r="BA328" s="19">
        <f>VLOOKUP($A:$A,'[3]данные ру ТС'!$A:$CZ,64,0)</f>
        <v>0</v>
      </c>
      <c r="BB328" s="19">
        <f>VLOOKUP($A:$A,'[3]данные ру ТС'!$A:$CZ,65,0)</f>
        <v>0</v>
      </c>
      <c r="BC328" s="19">
        <f>VLOOKUP($A:$A,'[3]данные ру ТС'!$A:$CZ,78,0)</f>
        <v>0</v>
      </c>
      <c r="BD328" s="19">
        <f>VLOOKUP($A:$A,'[3]данные ру ТС'!$A:$CZ,83,0)</f>
        <v>0</v>
      </c>
      <c r="BE328" s="19">
        <f>VLOOKUP($A:$A,'[3]данные ру ТС'!$A:$CZ,88,0)</f>
        <v>0</v>
      </c>
      <c r="BF328" s="19">
        <f>VLOOKUP($A:$A,'[3]данные ру ТС'!$A:$CZ,89,0)</f>
        <v>0</v>
      </c>
      <c r="BG328" s="19">
        <f>VLOOKUP($A:$A,'[3]данные ру ТС'!$A:$FD,126,0)</f>
        <v>0</v>
      </c>
      <c r="BH328" s="19">
        <f>VLOOKUP($A:$A,'[3]данные ру ТС'!$A:$FD,127,0)</f>
        <v>0</v>
      </c>
      <c r="BI328" s="19">
        <f>VLOOKUP($A:$A,'[3]данные ру ТС'!$A:$FD,128,0)</f>
        <v>0</v>
      </c>
      <c r="BJ328" s="19">
        <f>VLOOKUP($A:$A,'[3]данные ру ТС'!$A:$FD,129,0)</f>
        <v>0</v>
      </c>
      <c r="BK328" s="19">
        <f>VLOOKUP($A:$A,'[3]данные ру ТС'!$A:$FD,142,0)</f>
        <v>0</v>
      </c>
      <c r="BL328" s="19">
        <f>VLOOKUP($A:$A,'[3]данные ру ТС'!$A:$FD,155,0)</f>
        <v>0</v>
      </c>
      <c r="BM328" s="19">
        <f>VLOOKUP($A:$A,'[3]данные ру ТС'!$A:$FW,168,0)</f>
        <v>0</v>
      </c>
      <c r="BN328" s="19">
        <f>Таблица2[[#This Row],[ЛТС 2022 (факт)]]+Таблица2[[#This Row],[ПТС 2022 (факт)]]+Таблица2[[#This Row],[ГТС 2022 (факт)]]</f>
        <v>0</v>
      </c>
      <c r="BO328" s="20">
        <f>VLOOKUP($A:$A,'[3]данные ру ФЛ'!$A:$DL,27,0)</f>
        <v>0</v>
      </c>
      <c r="BP328" s="20">
        <f>VLOOKUP($A:$A,'[3]данные ру ФЛ'!$A:$DL,40,0)</f>
        <v>0</v>
      </c>
      <c r="BQ328" s="20">
        <f>VLOOKUP($A:$A,'[3]данные ру ФЛ'!$A:$DL,53,0)</f>
        <v>0</v>
      </c>
      <c r="BR328" s="20">
        <f>VLOOKUP($A:$A,'[3]данные ру ФЛ'!$A:$DL,74,0)</f>
        <v>0</v>
      </c>
      <c r="BS328" s="20">
        <f>VLOOKUP($A:$A,'[3]данные ру ФЛ'!$A:$DL,95,0)</f>
        <v>0</v>
      </c>
      <c r="BT328" s="20">
        <f>VLOOKUP($A:$A,'[3]данные ру ФЛ'!$A:$DL,116,0)</f>
        <v>0</v>
      </c>
      <c r="BU328" s="21">
        <f>VLOOKUP($A:$A,'[3]данные ру Грузы'!$A:$CR,31,0)</f>
        <v>0</v>
      </c>
      <c r="BV328" s="21">
        <f>VLOOKUP($A:$A,'[3]данные ру Грузы'!$A:$CR,44,0)</f>
        <v>0</v>
      </c>
      <c r="BW328" s="21">
        <f>VLOOKUP($A:$A,'[3]данные ру Грузы'!$A:$CR,57,0)</f>
        <v>0</v>
      </c>
      <c r="BX328" s="21">
        <f>VLOOKUP($A:$A,'[3]данные ру Грузы'!$A:$CR,70,0)</f>
        <v>0</v>
      </c>
      <c r="BY328" s="21">
        <f>VLOOKUP($A:$A,'[3]данные ру Грузы'!$A:$CR,83,0)</f>
        <v>0</v>
      </c>
      <c r="BZ328" s="21">
        <f>VLOOKUP($A:$A,'[3]данные ру Грузы'!$A:$CR,96,0)</f>
        <v>0</v>
      </c>
      <c r="CA328" s="22" t="str">
        <f>VLOOKUP(A:A,[2]Данные_УА!$A:$BO,60,0)</f>
        <v>нет</v>
      </c>
      <c r="CB328" s="23" t="str">
        <f>VLOOKUP(A:A,[2]Данные_УА!$A:$BO,61,0)</f>
        <v>нет</v>
      </c>
      <c r="CC328" s="23" t="str">
        <f>VLOOKUP(A:A,[2]Данные_УА!$A:$BO,62,0)</f>
        <v>нет</v>
      </c>
      <c r="CD328" s="23" t="str">
        <f>VLOOKUP(A:A,[2]Данные_УА!$A:$BO,63,0)</f>
        <v>нет</v>
      </c>
      <c r="CE328" s="23" t="str">
        <f>VLOOKUP(A:A,[2]Данные_УА!$A:$BO,64,0)</f>
        <v>нет</v>
      </c>
      <c r="CF328" s="23" t="str">
        <f>VLOOKUP(A:A,[2]Данные_УА!$A:$BO,65,0)</f>
        <v>нет</v>
      </c>
    </row>
    <row r="329" spans="1:84" s="12" customFormat="1" ht="11.25" x14ac:dyDescent="0.2">
      <c r="A329" s="12" t="s">
        <v>516</v>
      </c>
      <c r="B329" s="25" t="str">
        <f>VLOOKUP(A:A,[1]Перечень_ПП!$A:$X,3,0)</f>
        <v>Уральский</v>
      </c>
      <c r="C329" s="26" t="str">
        <f>VLOOKUP(A:A,[1]Перечень_ПП!$A:$X,4,0)</f>
        <v>ВПП</v>
      </c>
      <c r="D329" s="26" t="str">
        <f>VLOOKUP(A:A,[1]Перечень_ПП!$A:$X,5,0)</f>
        <v>ВПП</v>
      </c>
      <c r="E329" s="28" t="str">
        <f>VLOOKUP(A:A,[1]Перечень_ПП!$A:$X,6,0)</f>
        <v>Тобольск (Ремезов)</v>
      </c>
      <c r="F329" s="26" t="str">
        <f>VLOOKUP(A:A,[1]Перечень_ПП!$A:$X,23,0)</f>
        <v>установлен</v>
      </c>
      <c r="G329" s="26" t="str">
        <f>VLOOKUP(A:A,[1]Перечень_ПП!$A:$X,21,0)</f>
        <v>нет</v>
      </c>
      <c r="H329" s="26" t="s">
        <v>524</v>
      </c>
      <c r="I329" s="29" t="str">
        <f>VLOOKUP(A:A,[1]Перечень_ПП!$A:$X,22,0)</f>
        <v>Установлен в 2023 г. Будет открыт после проведения мероприятий по обустройству</v>
      </c>
      <c r="J329" s="15" t="str">
        <f>VLOOKUP(A:A,[2]Данные_УА!$A:$BF,24,0)</f>
        <v>не определен</v>
      </c>
      <c r="K329" s="26" t="str">
        <f>VLOOKUP(A:A,[1]Перечень_ПП!$A:$X,7,0)</f>
        <v>воздушный</v>
      </c>
      <c r="L329" s="26" t="str">
        <f>VLOOKUP(A:A,[1]Перечень_ПП!$A:$X,8,0)</f>
        <v>не определен</v>
      </c>
      <c r="M329" s="26" t="str">
        <f>VLOOKUP(A:A,[1]Перечень_ПП!$A:$X,9,0)</f>
        <v>грузо-пассажирский</v>
      </c>
      <c r="N329" s="26" t="str">
        <f>VLOOKUP(A:A,[1]Перечень_ПП!$A:$X,10,0)</f>
        <v>работающий на нерегулярной основе</v>
      </c>
      <c r="O329" s="26" t="str">
        <f>VLOOKUP(A:A,[1]Перечень_ПП!$A:$X,11,0)</f>
        <v>многосторонний</v>
      </c>
      <c r="P329" s="26" t="str">
        <f>VLOOKUP(A:A,[1]Перечень_ПП!$A:$X,12,0)</f>
        <v>не определен</v>
      </c>
      <c r="Q329" s="26" t="str">
        <f>VLOOKUP(A:A,[1]Перечень_ПП!$A:$X,13,0)</f>
        <v>нет</v>
      </c>
      <c r="R329" s="26" t="str">
        <f>VLOOKUP(A:A,[1]Перечень_ПП!$A:$X,14,0)</f>
        <v>нет</v>
      </c>
      <c r="S329" s="26" t="str">
        <f>VLOOKUP(A:A,[1]Перечень_ПП!$A:$X,15,0)</f>
        <v>нет</v>
      </c>
      <c r="T329" s="26" t="str">
        <f>VLOOKUP(A:A,[1]Перечень_ПП!$A:$X,16,0)</f>
        <v>не применимо</v>
      </c>
      <c r="U329" s="25" t="str">
        <f>VLOOKUP(A:A,[1]Перечень_ПП!$A:$X,17,0)</f>
        <v>не применимо</v>
      </c>
      <c r="V329" s="26" t="str">
        <f>VLOOKUP(A:A,[1]Перечень_ПП!$A:$X,18,0)</f>
        <v>УФО</v>
      </c>
      <c r="W329" s="25" t="str">
        <f>VLOOKUP(A:A,[1]Перечень_ПП!$A:$X,19,0)</f>
        <v>Тюменская область</v>
      </c>
      <c r="X329" s="26" t="str">
        <f>VLOOKUP(A:A,[1]Перечень_ПП!$A:$X,20,0)</f>
        <v>не определен</v>
      </c>
      <c r="Y329" s="29" t="e">
        <f>VLOOKUP(A:A,[2]ДОРОГИ!$A:$BX,24,0)</f>
        <v>#N/A</v>
      </c>
      <c r="Z329" s="29" t="e">
        <f>VLOOKUP(A:A,[2]ДОРОГИ!$A:$BX,25,0)</f>
        <v>#N/A</v>
      </c>
      <c r="AA329" s="30">
        <f>VLOOKUP($A:$A,'[3]данные ру Грузы'!$A:$CC,10,0)</f>
        <v>0</v>
      </c>
      <c r="AB329" s="26">
        <f>VLOOKUP($A:$A,'[3]данные ру Грузы'!$A:$CC,11,0)</f>
        <v>0</v>
      </c>
      <c r="AC329" s="30" t="str">
        <f>VLOOKUP($A:$A,'[3]данные ру Грузы'!$A:$CC,13,0)</f>
        <v>Не является признаком отнесения к МТК</v>
      </c>
      <c r="AD329" s="26" t="str">
        <f>VLOOKUP($A:$A,'[3]данные ру Грузы'!$A:$CC,12,0)</f>
        <v>Не является признаком отнесения к МТК</v>
      </c>
      <c r="AE329" s="30">
        <f>VLOOKUP(A:A,[2]Данные_УА!$A:$BF,37,0)</f>
        <v>0</v>
      </c>
      <c r="AF329" s="30">
        <f>VLOOKUP(A:A,[2]Данные_УА!$A:$BF,41,0)</f>
        <v>0</v>
      </c>
      <c r="AG329" s="30">
        <f>VLOOKUP(A:A,[2]Данные_УА!$A:$BF,45,0)</f>
        <v>0</v>
      </c>
      <c r="AH329" s="30">
        <f>VLOOKUP(A:A,[2]Данные_УА!$A:$BF,49,0)</f>
        <v>0</v>
      </c>
      <c r="AI329" s="30">
        <f>VLOOKUP(A:A,[2]Данные_УА!$A:$BF,53,0)</f>
        <v>0</v>
      </c>
      <c r="AJ329" s="30">
        <f>VLOOKUP(A:A,[2]Данные_УА!$A:$BF,57,0)</f>
        <v>0</v>
      </c>
      <c r="AK329" s="17">
        <f>VLOOKUP(A:A,[2]Данные_УА!$A:$BF,38,0)</f>
        <v>0</v>
      </c>
      <c r="AL329" s="17">
        <f>VLOOKUP(A:A,[2]Данные_УА!$A:$BF,42,0)</f>
        <v>0</v>
      </c>
      <c r="AM329" s="17">
        <f>VLOOKUP(A:A,[2]Данные_УА!$A:$BF,46,0)</f>
        <v>0</v>
      </c>
      <c r="AN329" s="17">
        <f>VLOOKUP(A:A,[2]Данные_УА!$A:$BF,50,0)</f>
        <v>0</v>
      </c>
      <c r="AO329" s="17">
        <f>VLOOKUP(A:A,[2]Данные_УА!$A:$BF,54,0)</f>
        <v>0</v>
      </c>
      <c r="AP329" s="18">
        <f>VLOOKUP(A:A,[2]Данные_УА!$A:$BF,58,0)</f>
        <v>0</v>
      </c>
      <c r="AQ329" s="17">
        <f>VLOOKUP($A:$A,'[3]данные ру ТС'!$A:$CZ,22,0)</f>
        <v>0</v>
      </c>
      <c r="AR329" s="17">
        <f>VLOOKUP($A:$A,'[3]данные ру ТС'!$A:$CZ,27,0)</f>
        <v>0</v>
      </c>
      <c r="AS329" s="17">
        <f>VLOOKUP($A:$A,'[3]данные ру ТС'!$A:$CZ,32,0)</f>
        <v>0</v>
      </c>
      <c r="AT329" s="17">
        <f>VLOOKUP($A:$A,'[3]данные ру ТС'!$A:$CZ,33,0)</f>
        <v>0</v>
      </c>
      <c r="AU329" s="70">
        <f>VLOOKUP($A:$A,'[3]данные ру ТС'!$A:$CZ,38,0)</f>
        <v>0</v>
      </c>
      <c r="AV329" s="70">
        <f>VLOOKUP($A:$A,'[3]данные ру ТС'!$A:$CZ,43,0)</f>
        <v>0</v>
      </c>
      <c r="AW329" s="70">
        <f>VLOOKUP($A:$A,'[3]данные ру ТС'!$A:$CZ,48,0)</f>
        <v>0</v>
      </c>
      <c r="AX329" s="71">
        <f>VLOOKUP($A:$A,'[3]данные ру ТС'!$A:$CZ,49,0)</f>
        <v>0</v>
      </c>
      <c r="AY329" s="70">
        <f>VLOOKUP($A:$A,'[3]данные ру ТС'!$A:$CZ,54,0)</f>
        <v>0</v>
      </c>
      <c r="AZ329" s="70">
        <f>VLOOKUP($A:$A,'[3]данные ру ТС'!$A:$CZ,59,0)</f>
        <v>0</v>
      </c>
      <c r="BA329" s="70">
        <f>VLOOKUP($A:$A,'[3]данные ру ТС'!$A:$CZ,64,0)</f>
        <v>0</v>
      </c>
      <c r="BB329" s="71">
        <f>VLOOKUP($A:$A,'[3]данные ру ТС'!$A:$CZ,65,0)</f>
        <v>0</v>
      </c>
      <c r="BC329" s="71">
        <f>VLOOKUP($A:$A,'[3]данные ру ТС'!$A:$CZ,78,0)</f>
        <v>0</v>
      </c>
      <c r="BD329" s="71">
        <f>VLOOKUP($A:$A,'[3]данные ру ТС'!$A:$CZ,83,0)</f>
        <v>0</v>
      </c>
      <c r="BE329" s="71">
        <f>VLOOKUP($A:$A,'[3]данные ру ТС'!$A:$CZ,88,0)</f>
        <v>0</v>
      </c>
      <c r="BF329" s="71">
        <f>VLOOKUP($A:$A,'[3]данные ру ТС'!$A:$CZ,89,0)</f>
        <v>0</v>
      </c>
      <c r="BG329" s="19">
        <f>VLOOKUP($A:$A,'[3]данные ру ТС'!$A:$FD,126,0)</f>
        <v>0</v>
      </c>
      <c r="BH329" s="19">
        <f>VLOOKUP($A:$A,'[3]данные ру ТС'!$A:$FD,127,0)</f>
        <v>0</v>
      </c>
      <c r="BI329" s="19">
        <f>VLOOKUP($A:$A,'[3]данные ру ТС'!$A:$FD,128,0)</f>
        <v>0</v>
      </c>
      <c r="BJ329" s="19">
        <f>VLOOKUP($A:$A,'[3]данные ру ТС'!$A:$FD,129,0)</f>
        <v>0</v>
      </c>
      <c r="BK329" s="71">
        <f>VLOOKUP($A:$A,'[3]данные ру ТС'!$A:$FD,142,0)</f>
        <v>0</v>
      </c>
      <c r="BL329" s="19">
        <f>VLOOKUP($A:$A,'[3]данные ру ТС'!$A:$FD,155,0)</f>
        <v>0</v>
      </c>
      <c r="BM329" s="19">
        <f>VLOOKUP($A:$A,'[3]данные ру ТС'!$A:$FW,168,0)</f>
        <v>0</v>
      </c>
      <c r="BN329" s="71">
        <f>Таблица2[[#This Row],[ЛТС 2022 (факт)]]+Таблица2[[#This Row],[ПТС 2022 (факт)]]+Таблица2[[#This Row],[ГТС 2022 (факт)]]</f>
        <v>0</v>
      </c>
      <c r="BO329" s="20">
        <f>VLOOKUP($A:$A,'[3]данные ру ФЛ'!$A:$DL,27,0)</f>
        <v>0</v>
      </c>
      <c r="BP329" s="20">
        <f>VLOOKUP($A:$A,'[3]данные ру ФЛ'!$A:$DL,40,0)</f>
        <v>0</v>
      </c>
      <c r="BQ329" s="20">
        <f>VLOOKUP($A:$A,'[3]данные ру ФЛ'!$A:$DL,53,0)</f>
        <v>0</v>
      </c>
      <c r="BR329" s="20">
        <f>VLOOKUP($A:$A,'[3]данные ру ФЛ'!$A:$DL,74,0)</f>
        <v>0</v>
      </c>
      <c r="BS329" s="20">
        <f>VLOOKUP($A:$A,'[3]данные ру ФЛ'!$A:$DL,95,0)</f>
        <v>0</v>
      </c>
      <c r="BT329" s="20">
        <f>VLOOKUP($A:$A,'[3]данные ру ФЛ'!$A:$DL,116,0)</f>
        <v>0</v>
      </c>
      <c r="BU329" s="21">
        <f>VLOOKUP($A:$A,'[3]данные ру Грузы'!$A:$CR,31,0)</f>
        <v>0</v>
      </c>
      <c r="BV329" s="21">
        <f>VLOOKUP($A:$A,'[3]данные ру Грузы'!$A:$CR,44,0)</f>
        <v>0</v>
      </c>
      <c r="BW329" s="21">
        <f>VLOOKUP($A:$A,'[3]данные ру Грузы'!$A:$CR,57,0)</f>
        <v>0</v>
      </c>
      <c r="BX329" s="21">
        <f>VLOOKUP($A:$A,'[3]данные ру Грузы'!$A:$CR,70,0)</f>
        <v>0</v>
      </c>
      <c r="BY329" s="21">
        <f>VLOOKUP($A:$A,'[3]данные ру Грузы'!$A:$CR,83,0)</f>
        <v>0</v>
      </c>
      <c r="BZ329" s="21">
        <f>VLOOKUP($A:$A,'[3]данные ру Грузы'!$A:$CR,96,0)</f>
        <v>0</v>
      </c>
      <c r="CA329" s="22" t="str">
        <f>VLOOKUP(A:A,[2]Данные_УА!$A:$BO,60,0)</f>
        <v>нет</v>
      </c>
      <c r="CB329" s="23" t="str">
        <f>VLOOKUP(A:A,[2]Данные_УА!$A:$BO,61,0)</f>
        <v>нет</v>
      </c>
      <c r="CC329" s="23" t="str">
        <f>VLOOKUP(A:A,[2]Данные_УА!$A:$BO,62,0)</f>
        <v>нет</v>
      </c>
      <c r="CD329" s="23" t="str">
        <f>VLOOKUP(A:A,[2]Данные_УА!$A:$BO,63,0)</f>
        <v>нет</v>
      </c>
      <c r="CE329" s="23" t="str">
        <f>VLOOKUP(A:A,[2]Данные_УА!$A:$BO,64,0)</f>
        <v>нет</v>
      </c>
      <c r="CF329" s="23" t="str">
        <f>VLOOKUP(A:A,[2]Данные_УА!$A:$BO,65,0)</f>
        <v>нет</v>
      </c>
    </row>
    <row r="330" spans="1:84" s="12" customFormat="1" ht="11.25" x14ac:dyDescent="0.2">
      <c r="A330" s="12" t="s">
        <v>186</v>
      </c>
      <c r="B330" s="12" t="str">
        <f>VLOOKUP(A:A,[1]Перечень_ПП!$A:$X,3,0)</f>
        <v>Новосибирский</v>
      </c>
      <c r="C330" s="13" t="str">
        <f>VLOOKUP(A:A,[1]Перечень_ПП!$A:$X,4,0)</f>
        <v>ВПП</v>
      </c>
      <c r="D330" s="13" t="str">
        <f>VLOOKUP(A:A,[1]Перечень_ПП!$A:$X,5,0)</f>
        <v>ВПП</v>
      </c>
      <c r="E330" s="12" t="str">
        <f>VLOOKUP(A:A,[1]Перечень_ПП!$A:$X,6,0)</f>
        <v>Томск (Богашево)</v>
      </c>
      <c r="F330" s="12" t="str">
        <f>VLOOKUP(A:A,[1]Перечень_ПП!$A:$X,23,0)</f>
        <v>установлен</v>
      </c>
      <c r="G330" s="13" t="str">
        <f>VLOOKUP(A:A,[1]Перечень_ПП!$A:$X,21,0)</f>
        <v>да</v>
      </c>
      <c r="H330" s="13" t="s">
        <v>524</v>
      </c>
      <c r="I330" s="14" t="str">
        <f>VLOOKUP(A:A,[1]Перечень_ПП!$A:$X,22,0)</f>
        <v>функционирует</v>
      </c>
      <c r="J330" s="15" t="str">
        <f>VLOOKUP(A:A,[2]Данные_УА!$A:$BF,24,0)</f>
        <v>круглосуточно</v>
      </c>
      <c r="K330" s="13" t="str">
        <f>VLOOKUP(A:A,[1]Перечень_ПП!$A:$X,7,0)</f>
        <v>воздушный</v>
      </c>
      <c r="L330" s="13" t="str">
        <f>VLOOKUP(A:A,[1]Перечень_ПП!$A:$X,8,0)</f>
        <v>не определен</v>
      </c>
      <c r="M330" s="13" t="str">
        <f>VLOOKUP(A:A,[1]Перечень_ПП!$A:$X,9,0)</f>
        <v>грузо-пассажирский</v>
      </c>
      <c r="N330" s="13" t="str">
        <f>VLOOKUP(A:A,[1]Перечень_ПП!$A:$X,10,0)</f>
        <v>временный</v>
      </c>
      <c r="O330" s="13" t="str">
        <f>VLOOKUP(A:A,[1]Перечень_ПП!$A:$X,11,0)</f>
        <v>многосторонний</v>
      </c>
      <c r="P330" s="13" t="str">
        <f>VLOOKUP(A:A,[1]Перечень_ПП!$A:$X,12,0)</f>
        <v>не определен</v>
      </c>
      <c r="Q330" s="13" t="str">
        <f>VLOOKUP(A:A,[1]Перечень_ПП!$A:$X,13,0)</f>
        <v>нет</v>
      </c>
      <c r="R330" s="13" t="str">
        <f>VLOOKUP(A:A,[1]Перечень_ПП!$A:$X,14,0)</f>
        <v>нет</v>
      </c>
      <c r="S330" s="13" t="str">
        <f>VLOOKUP(A:A,[1]Перечень_ПП!$A:$X,15,0)</f>
        <v>нет</v>
      </c>
      <c r="T330" s="13" t="str">
        <f>VLOOKUP(A:A,[1]Перечень_ПП!$A:$X,16,0)</f>
        <v>не применимо</v>
      </c>
      <c r="U330" s="12" t="str">
        <f>VLOOKUP(A:A,[1]Перечень_ПП!$A:$X,17,0)</f>
        <v>не применимо</v>
      </c>
      <c r="V330" s="13" t="str">
        <f>VLOOKUP(A:A,[1]Перечень_ПП!$A:$X,18,0)</f>
        <v>СФО</v>
      </c>
      <c r="W330" s="12" t="str">
        <f>VLOOKUP(A:A,[1]Перечень_ПП!$A:$X,19,0)</f>
        <v>Томская область</v>
      </c>
      <c r="X330" s="14" t="str">
        <f>VLOOKUP(A:A,[1]Перечень_ПП!$A:$X,20,0)</f>
        <v>Аэропорт расположен на территории Томского района, на расстоянии 20 км от города Томска</v>
      </c>
      <c r="Y330" s="14">
        <f>VLOOKUP(A:A,[2]ДОРОГИ!$A:$BX,24,0)</f>
        <v>0</v>
      </c>
      <c r="Z330" s="14">
        <f>VLOOKUP(A:A,[2]ДОРОГИ!$A:$BX,25,0)</f>
        <v>0</v>
      </c>
      <c r="AA330" s="16" t="str">
        <f>VLOOKUP($A:$A,'[3]данные ру Грузы'!$A:$CC,10,0)</f>
        <v>Группа С</v>
      </c>
      <c r="AB330" s="16">
        <f>VLOOKUP($A:$A,'[3]данные ру Грузы'!$A:$CC,11,0)</f>
        <v>213</v>
      </c>
      <c r="AC330" s="16" t="str">
        <f>VLOOKUP($A:$A,'[3]данные ру Грузы'!$A:$CC,13,0)</f>
        <v>Не является признаком отнесения к МТК</v>
      </c>
      <c r="AD330" s="16" t="str">
        <f>VLOOKUP($A:$A,'[3]данные ру Грузы'!$A:$CC,12,0)</f>
        <v>Не является признаком отнесения к МТК</v>
      </c>
      <c r="AE330" s="16">
        <f>VLOOKUP(A:A,[2]Данные_УА!$A:$BF,37,0)</f>
        <v>0</v>
      </c>
      <c r="AF330" s="16">
        <f>VLOOKUP(A:A,[2]Данные_УА!$A:$BF,41,0)</f>
        <v>8</v>
      </c>
      <c r="AG330" s="16">
        <f>VLOOKUP(A:A,[2]Данные_УА!$A:$BF,45,0)</f>
        <v>0</v>
      </c>
      <c r="AH330" s="16">
        <f>VLOOKUP(A:A,[2]Данные_УА!$A:$BF,49,0)</f>
        <v>8</v>
      </c>
      <c r="AI330" s="16">
        <f>VLOOKUP(A:A,[2]Данные_УА!$A:$BF,53,0)</f>
        <v>4800</v>
      </c>
      <c r="AJ330" s="16">
        <f>VLOOKUP(A:A,[2]Данные_УА!$A:$BF,57,0)</f>
        <v>0</v>
      </c>
      <c r="AK330" s="17">
        <f>VLOOKUP(A:A,[2]Данные_УА!$A:$BF,38,0)</f>
        <v>0</v>
      </c>
      <c r="AL330" s="17">
        <f>VLOOKUP(A:A,[2]Данные_УА!$A:$BF,42,0)</f>
        <v>2920</v>
      </c>
      <c r="AM330" s="17">
        <f>VLOOKUP(A:A,[2]Данные_УА!$A:$BF,46,0)</f>
        <v>0</v>
      </c>
      <c r="AN330" s="17">
        <f>VLOOKUP(A:A,[2]Данные_УА!$A:$BF,50,0)</f>
        <v>2920</v>
      </c>
      <c r="AO330" s="17">
        <f>VLOOKUP(A:A,[2]Данные_УА!$A:$BF,54,0)</f>
        <v>1752000</v>
      </c>
      <c r="AP330" s="18">
        <f>VLOOKUP(A:A,[2]Данные_УА!$A:$BF,58,0)</f>
        <v>0</v>
      </c>
      <c r="AQ330" s="19">
        <f>VLOOKUP($A:$A,'[3]данные ру ТС'!$A:$CZ,22,0)</f>
        <v>0</v>
      </c>
      <c r="AR330" s="19">
        <f>VLOOKUP($A:$A,'[3]данные ру ТС'!$A:$CZ,27,0)</f>
        <v>244</v>
      </c>
      <c r="AS330" s="19">
        <f>VLOOKUP($A:$A,'[3]данные ру ТС'!$A:$CZ,32,0)</f>
        <v>0</v>
      </c>
      <c r="AT330" s="19">
        <f>VLOOKUP($A:$A,'[3]данные ру ТС'!$A:$CZ,33,0)</f>
        <v>244</v>
      </c>
      <c r="AU330" s="19">
        <f>VLOOKUP($A:$A,'[3]данные ру ТС'!$A:$CZ,38,0)</f>
        <v>0</v>
      </c>
      <c r="AV330" s="19">
        <f>VLOOKUP($A:$A,'[3]данные ру ТС'!$A:$CZ,43,0)</f>
        <v>337</v>
      </c>
      <c r="AW330" s="19">
        <f>VLOOKUP($A:$A,'[3]данные ру ТС'!$A:$CZ,48,0)</f>
        <v>0</v>
      </c>
      <c r="AX330" s="19">
        <f>VLOOKUP($A:$A,'[3]данные ру ТС'!$A:$CZ,49,0)</f>
        <v>337</v>
      </c>
      <c r="AY330" s="19">
        <f>VLOOKUP($A:$A,'[3]данные ру ТС'!$A:$CZ,54,0)</f>
        <v>0</v>
      </c>
      <c r="AZ330" s="19">
        <f>VLOOKUP($A:$A,'[3]данные ру ТС'!$A:$CZ,59,0)</f>
        <v>286</v>
      </c>
      <c r="BA330" s="19">
        <f>VLOOKUP($A:$A,'[3]данные ру ТС'!$A:$CZ,64,0)</f>
        <v>0</v>
      </c>
      <c r="BB330" s="19">
        <f>VLOOKUP($A:$A,'[3]данные ру ТС'!$A:$CZ,65,0)</f>
        <v>286</v>
      </c>
      <c r="BC330" s="19">
        <f>VLOOKUP($A:$A,'[3]данные ру ТС'!$A:$CZ,78,0)</f>
        <v>0</v>
      </c>
      <c r="BD330" s="19">
        <f>VLOOKUP($A:$A,'[3]данные ру ТС'!$A:$CZ,83,0)</f>
        <v>104</v>
      </c>
      <c r="BE330" s="19">
        <f>VLOOKUP($A:$A,'[3]данные ру ТС'!$A:$CZ,88,0)</f>
        <v>0</v>
      </c>
      <c r="BF330" s="19">
        <f>VLOOKUP($A:$A,'[3]данные ру ТС'!$A:$CZ,89,0)</f>
        <v>104</v>
      </c>
      <c r="BG330" s="19">
        <f>VLOOKUP($A:$A,'[3]данные ру ТС'!$A:$FD,126,0)</f>
        <v>3</v>
      </c>
      <c r="BH330" s="19">
        <f>VLOOKUP($A:$A,'[3]данные ру ТС'!$A:$FD,127,0)</f>
        <v>84</v>
      </c>
      <c r="BI330" s="19">
        <f>VLOOKUP($A:$A,'[3]данные ру ТС'!$A:$FD,128,0)</f>
        <v>0</v>
      </c>
      <c r="BJ330" s="19">
        <f>VLOOKUP($A:$A,'[3]данные ру ТС'!$A:$FD,129,0)</f>
        <v>87</v>
      </c>
      <c r="BK330" s="19">
        <f>VLOOKUP($A:$A,'[3]данные ру ТС'!$A:$FD,142,0)</f>
        <v>0</v>
      </c>
      <c r="BL330" s="19">
        <f>VLOOKUP($A:$A,'[3]данные ру ТС'!$A:$FD,155,0)</f>
        <v>42</v>
      </c>
      <c r="BM330" s="19">
        <f>VLOOKUP($A:$A,'[3]данные ру ТС'!$A:$FW,168,0)</f>
        <v>0</v>
      </c>
      <c r="BN330" s="19">
        <f>Таблица2[[#This Row],[ЛТС 2022 (факт)]]+Таблица2[[#This Row],[ПТС 2022 (факт)]]+Таблица2[[#This Row],[ГТС 2022 (факт)]]</f>
        <v>42</v>
      </c>
      <c r="BO330" s="20">
        <f>VLOOKUP($A:$A,'[3]данные ру ФЛ'!$A:$DL,27,0)</f>
        <v>53947</v>
      </c>
      <c r="BP330" s="20">
        <f>VLOOKUP($A:$A,'[3]данные ру ФЛ'!$A:$DL,40,0)</f>
        <v>58669</v>
      </c>
      <c r="BQ330" s="20">
        <f>VLOOKUP($A:$A,'[3]данные ру ФЛ'!$A:$DL,53,0)</f>
        <v>57121</v>
      </c>
      <c r="BR330" s="20">
        <f>VLOOKUP($A:$A,'[3]данные ру ФЛ'!$A:$DL,74,0)</f>
        <v>17561</v>
      </c>
      <c r="BS330" s="20">
        <f>VLOOKUP($A:$A,'[3]данные ру ФЛ'!$A:$DL,95,0)</f>
        <v>10458</v>
      </c>
      <c r="BT330" s="20">
        <f>VLOOKUP($A:$A,'[3]данные ру ФЛ'!$A:$DL,116,0)</f>
        <v>3383</v>
      </c>
      <c r="BU330" s="21">
        <f>VLOOKUP($A:$A,'[3]данные ру Грузы'!$A:$CR,31,0)</f>
        <v>0</v>
      </c>
      <c r="BV330" s="21">
        <f>VLOOKUP($A:$A,'[3]данные ру Грузы'!$A:$CR,44,0)</f>
        <v>0</v>
      </c>
      <c r="BW330" s="21">
        <f>VLOOKUP($A:$A,'[3]данные ру Грузы'!$A:$CR,57,0)</f>
        <v>0</v>
      </c>
      <c r="BX330" s="21">
        <f>VLOOKUP($A:$A,'[3]данные ру Грузы'!$A:$CR,70,0)</f>
        <v>0</v>
      </c>
      <c r="BY330" s="21">
        <f>VLOOKUP($A:$A,'[3]данные ру Грузы'!$A:$CR,83,0)</f>
        <v>0</v>
      </c>
      <c r="BZ330" s="21">
        <f>VLOOKUP($A:$A,'[3]данные ру Грузы'!$A:$CR,96,0)</f>
        <v>0</v>
      </c>
      <c r="CA330" s="22" t="str">
        <f>VLOOKUP(A:A,[2]Данные_УА!$A:$BO,60,0)</f>
        <v>да</v>
      </c>
      <c r="CB330" s="23" t="str">
        <f>VLOOKUP(A:A,[2]Данные_УА!$A:$BO,61,0)</f>
        <v>да</v>
      </c>
      <c r="CC330" s="23" t="str">
        <f>VLOOKUP(A:A,[2]Данные_УА!$A:$BO,62,0)</f>
        <v>да</v>
      </c>
      <c r="CD330" s="23" t="str">
        <f>VLOOKUP(A:A,[2]Данные_УА!$A:$BO,63,0)</f>
        <v>да</v>
      </c>
      <c r="CE330" s="23" t="str">
        <f>VLOOKUP(A:A,[2]Данные_УА!$A:$BO,64,0)</f>
        <v>да</v>
      </c>
      <c r="CF330" s="23" t="str">
        <f>VLOOKUP(A:A,[2]Данные_УА!$A:$BO,65,0)</f>
        <v>нет</v>
      </c>
    </row>
    <row r="331" spans="1:84" s="12" customFormat="1" ht="11.25" x14ac:dyDescent="0.2">
      <c r="A331" s="12" t="s">
        <v>168</v>
      </c>
      <c r="B331" s="12" t="str">
        <f>VLOOKUP(A:A,[1]Перечень_ПП!$A:$X,3,0)</f>
        <v>Новосибирский</v>
      </c>
      <c r="C331" s="13" t="str">
        <f>VLOOKUP(A:A,[1]Перечень_ПП!$A:$X,4,0)</f>
        <v>АПП</v>
      </c>
      <c r="D331" s="13" t="str">
        <f>VLOOKUP(A:A,[1]Перечень_ПП!$A:$X,5,0)</f>
        <v>ДАПП</v>
      </c>
      <c r="E331" s="12" t="str">
        <f>VLOOKUP(A:A,[1]Перечень_ПП!$A:$X,6,0)</f>
        <v>Топольное</v>
      </c>
      <c r="F331" s="12" t="str">
        <f>VLOOKUP(A:A,[1]Перечень_ПП!$A:$X,23,0)</f>
        <v>установлен</v>
      </c>
      <c r="G331" s="13" t="str">
        <f>VLOOKUP(A:A,[1]Перечень_ПП!$A:$X,21,0)</f>
        <v>да</v>
      </c>
      <c r="H331" s="13" t="s">
        <v>524</v>
      </c>
      <c r="I331" s="14" t="str">
        <f>VLOOKUP(A:A,[1]Перечень_ПП!$A:$X,22,0)</f>
        <v>функционирует</v>
      </c>
      <c r="J331" s="15" t="str">
        <f>VLOOKUP(A:A,[2]Данные_УА!$A:$BF,24,0)</f>
        <v>с 09.00 до 21.00</v>
      </c>
      <c r="K331" s="13" t="str">
        <f>VLOOKUP(A:A,[1]Перечень_ПП!$A:$X,7,0)</f>
        <v>автомобильный</v>
      </c>
      <c r="L331" s="13" t="str">
        <f>VLOOKUP(A:A,[1]Перечень_ПП!$A:$X,8,0)</f>
        <v>не определен</v>
      </c>
      <c r="M331" s="13" t="str">
        <f>VLOOKUP(A:A,[1]Перечень_ПП!$A:$X,9,0)</f>
        <v>грузо-пассажирский</v>
      </c>
      <c r="N331" s="13" t="str">
        <f>VLOOKUP(A:A,[1]Перечень_ПП!$A:$X,10,0)</f>
        <v>постоянный</v>
      </c>
      <c r="O331" s="13" t="str">
        <f>VLOOKUP(A:A,[1]Перечень_ПП!$A:$X,11,0)</f>
        <v>двусторонний</v>
      </c>
      <c r="P331" s="13" t="str">
        <f>VLOOKUP(A:A,[1]Перечень_ПП!$A:$X,12,0)</f>
        <v>не определен</v>
      </c>
      <c r="Q331" s="13" t="str">
        <f>VLOOKUP(A:A,[1]Перечень_ПП!$A:$X,13,0)</f>
        <v>нет</v>
      </c>
      <c r="R331" s="13" t="str">
        <f>VLOOKUP(A:A,[1]Перечень_ПП!$A:$X,14,0)</f>
        <v>нет</v>
      </c>
      <c r="S331" s="13" t="str">
        <f>VLOOKUP(A:A,[1]Перечень_ПП!$A:$X,15,0)</f>
        <v>нет</v>
      </c>
      <c r="T331" s="13" t="str">
        <f>VLOOKUP(A:A,[1]Перечень_ПП!$A:$X,16,0)</f>
        <v>Республика Казахстан</v>
      </c>
      <c r="U331" s="12" t="str">
        <f>VLOOKUP(A:A,[1]Перечень_ПП!$A:$X,17,0)</f>
        <v>Байтанат</v>
      </c>
      <c r="V331" s="13" t="str">
        <f>VLOOKUP(A:A,[1]Перечень_ПП!$A:$X,18,0)</f>
        <v>СФО</v>
      </c>
      <c r="W331" s="12" t="str">
        <f>VLOOKUP(A:A,[1]Перечень_ПП!$A:$X,19,0)</f>
        <v>Алтайский край</v>
      </c>
      <c r="X331" s="14" t="str">
        <f>VLOOKUP(A:A,[1]Перечень_ПП!$A:$X,20,0)</f>
        <v>Алтайский край, Угловский район, автодорога Круглое - Топольное - граница Республики Казахстан, 48 км</v>
      </c>
      <c r="Y331" s="14" t="str">
        <f>VLOOKUP(A:A,[2]ДОРОГИ!$A:$BX,24,0)</f>
        <v>региональная</v>
      </c>
      <c r="Z331" s="14" t="str">
        <f>VLOOKUP(A:A,[2]ДОРОГИ!$A:$BX,25,0)</f>
        <v>К-21</v>
      </c>
      <c r="AA331" s="16" t="str">
        <f>VLOOKUP($A:$A,'[3]данные ру Грузы'!$A:$CC,10,0)</f>
        <v>Группа В</v>
      </c>
      <c r="AB331" s="16">
        <f>VLOOKUP($A:$A,'[3]данные ру Грузы'!$A:$CC,11,0)</f>
        <v>84</v>
      </c>
      <c r="AC331" s="16" t="str">
        <f>VLOOKUP($A:$A,'[3]данные ру Грузы'!$A:$CC,13,0)</f>
        <v>Не является признаком отнесения к МТК</v>
      </c>
      <c r="AD331" s="16" t="str">
        <f>VLOOKUP($A:$A,'[3]данные ру Грузы'!$A:$CC,12,0)</f>
        <v>Не является признаком отнесения к МТК</v>
      </c>
      <c r="AE331" s="16">
        <f>VLOOKUP(A:A,[2]Данные_УА!$A:$BF,37,0)</f>
        <v>0</v>
      </c>
      <c r="AF331" s="16">
        <f>VLOOKUP(A:A,[2]Данные_УА!$A:$BF,41,0)</f>
        <v>0</v>
      </c>
      <c r="AG331" s="16">
        <f>VLOOKUP(A:A,[2]Данные_УА!$A:$BF,45,0)</f>
        <v>0</v>
      </c>
      <c r="AH331" s="16">
        <f>VLOOKUP(A:A,[2]Данные_УА!$A:$BF,49,0)</f>
        <v>0</v>
      </c>
      <c r="AI331" s="16">
        <f>VLOOKUP(A:A,[2]Данные_УА!$A:$BF,53,0)</f>
        <v>240</v>
      </c>
      <c r="AJ331" s="16">
        <f>VLOOKUP(A:A,[2]Данные_УА!$A:$BF,57,0)</f>
        <v>0</v>
      </c>
      <c r="AK331" s="17">
        <f>VLOOKUP(A:A,[2]Данные_УА!$A:$BF,38,0)</f>
        <v>0</v>
      </c>
      <c r="AL331" s="17">
        <f>VLOOKUP(A:A,[2]Данные_УА!$A:$BF,42,0)</f>
        <v>0</v>
      </c>
      <c r="AM331" s="17">
        <f>VLOOKUP(A:A,[2]Данные_УА!$A:$BF,46,0)</f>
        <v>0</v>
      </c>
      <c r="AN331" s="17">
        <f>VLOOKUP(A:A,[2]Данные_УА!$A:$BF,50,0)</f>
        <v>0</v>
      </c>
      <c r="AO331" s="17">
        <f>VLOOKUP(A:A,[2]Данные_УА!$A:$BF,54,0)</f>
        <v>87600</v>
      </c>
      <c r="AP331" s="18">
        <f>VLOOKUP(A:A,[2]Данные_УА!$A:$BF,58,0)</f>
        <v>0</v>
      </c>
      <c r="AQ331" s="19">
        <f>VLOOKUP($A:$A,'[3]данные ру ТС'!$A:$CZ,22,0)</f>
        <v>4502</v>
      </c>
      <c r="AR331" s="19">
        <f>VLOOKUP($A:$A,'[3]данные ру ТС'!$A:$CZ,27,0)</f>
        <v>290</v>
      </c>
      <c r="AS331" s="19">
        <f>VLOOKUP($A:$A,'[3]данные ру ТС'!$A:$CZ,32,0)</f>
        <v>4694</v>
      </c>
      <c r="AT331" s="19">
        <f>VLOOKUP($A:$A,'[3]данные ру ТС'!$A:$CZ,33,0)</f>
        <v>9486</v>
      </c>
      <c r="AU331" s="19">
        <f>VLOOKUP($A:$A,'[3]данные ру ТС'!$A:$CZ,38,0)</f>
        <v>5610</v>
      </c>
      <c r="AV331" s="19">
        <f>VLOOKUP($A:$A,'[3]данные ру ТС'!$A:$CZ,43,0)</f>
        <v>241</v>
      </c>
      <c r="AW331" s="19">
        <f>VLOOKUP($A:$A,'[3]данные ру ТС'!$A:$CZ,48,0)</f>
        <v>5719</v>
      </c>
      <c r="AX331" s="19">
        <f>VLOOKUP($A:$A,'[3]данные ру ТС'!$A:$CZ,49,0)</f>
        <v>11570</v>
      </c>
      <c r="AY331" s="19">
        <f>VLOOKUP($A:$A,'[3]данные ру ТС'!$A:$CZ,54,0)</f>
        <v>5874</v>
      </c>
      <c r="AZ331" s="19">
        <f>VLOOKUP($A:$A,'[3]данные ру ТС'!$A:$CZ,59,0)</f>
        <v>28</v>
      </c>
      <c r="BA331" s="19">
        <f>VLOOKUP($A:$A,'[3]данные ру ТС'!$A:$CZ,64,0)</f>
        <v>6350</v>
      </c>
      <c r="BB331" s="19">
        <f>VLOOKUP($A:$A,'[3]данные ру ТС'!$A:$CZ,65,0)</f>
        <v>12252</v>
      </c>
      <c r="BC331" s="19">
        <f>VLOOKUP($A:$A,'[3]данные ру ТС'!$A:$CZ,78,0)</f>
        <v>239</v>
      </c>
      <c r="BD331" s="19">
        <f>VLOOKUP($A:$A,'[3]данные ру ТС'!$A:$CZ,83,0)</f>
        <v>0</v>
      </c>
      <c r="BE331" s="19">
        <f>VLOOKUP($A:$A,'[3]данные ру ТС'!$A:$CZ,88,0)</f>
        <v>417</v>
      </c>
      <c r="BF331" s="19">
        <f>VLOOKUP($A:$A,'[3]данные ру ТС'!$A:$CZ,89,0)</f>
        <v>656</v>
      </c>
      <c r="BG331" s="19">
        <f>VLOOKUP($A:$A,'[3]данные ру ТС'!$A:$FD,126,0)</f>
        <v>0</v>
      </c>
      <c r="BH331" s="19">
        <f>VLOOKUP($A:$A,'[3]данные ру ТС'!$A:$FD,127,0)</f>
        <v>0</v>
      </c>
      <c r="BI331" s="19">
        <f>VLOOKUP($A:$A,'[3]данные ру ТС'!$A:$FD,128,0)</f>
        <v>0</v>
      </c>
      <c r="BJ331" s="19">
        <f>VLOOKUP($A:$A,'[3]данные ру ТС'!$A:$FD,129,0)</f>
        <v>0</v>
      </c>
      <c r="BK331" s="19">
        <f>VLOOKUP($A:$A,'[3]данные ру ТС'!$A:$FD,142,0)</f>
        <v>761</v>
      </c>
      <c r="BL331" s="19">
        <f>VLOOKUP($A:$A,'[3]данные ру ТС'!$A:$FD,155,0)</f>
        <v>1</v>
      </c>
      <c r="BM331" s="19">
        <f>VLOOKUP($A:$A,'[3]данные ру ТС'!$A:$FW,168,0)</f>
        <v>2737</v>
      </c>
      <c r="BN331" s="19">
        <f>Таблица2[[#This Row],[ЛТС 2022 (факт)]]+Таблица2[[#This Row],[ПТС 2022 (факт)]]+Таблица2[[#This Row],[ГТС 2022 (факт)]]</f>
        <v>3499</v>
      </c>
      <c r="BO331" s="20">
        <f>VLOOKUP($A:$A,'[3]данные ру ФЛ'!$A:$DL,27,0)</f>
        <v>21952</v>
      </c>
      <c r="BP331" s="20">
        <f>VLOOKUP($A:$A,'[3]данные ру ФЛ'!$A:$DL,40,0)</f>
        <v>24241</v>
      </c>
      <c r="BQ331" s="20">
        <f>VLOOKUP($A:$A,'[3]данные ру ФЛ'!$A:$DL,53,0)</f>
        <v>23376</v>
      </c>
      <c r="BR331" s="20">
        <f>VLOOKUP($A:$A,'[3]данные ру ФЛ'!$A:$DL,74,0)</f>
        <v>1320</v>
      </c>
      <c r="BS331" s="20">
        <f>VLOOKUP($A:$A,'[3]данные ру ФЛ'!$A:$DL,95,0)</f>
        <v>0</v>
      </c>
      <c r="BT331" s="20">
        <f>VLOOKUP($A:$A,'[3]данные ру ФЛ'!$A:$DL,116,0)</f>
        <v>7957</v>
      </c>
      <c r="BU331" s="21">
        <f>VLOOKUP($A:$A,'[3]данные ру Грузы'!$A:$CR,31,0)</f>
        <v>0</v>
      </c>
      <c r="BV331" s="21">
        <f>VLOOKUP($A:$A,'[3]данные ру Грузы'!$A:$CR,44,0)</f>
        <v>0</v>
      </c>
      <c r="BW331" s="21">
        <f>VLOOKUP($A:$A,'[3]данные ру Грузы'!$A:$CR,57,0)</f>
        <v>0</v>
      </c>
      <c r="BX331" s="21">
        <f>VLOOKUP($A:$A,'[3]данные ру Грузы'!$A:$CR,70,0)</f>
        <v>0</v>
      </c>
      <c r="BY331" s="21">
        <f>VLOOKUP($A:$A,'[3]данные ру Грузы'!$A:$CR,83,0)</f>
        <v>0</v>
      </c>
      <c r="BZ331" s="21">
        <f>VLOOKUP($A:$A,'[3]данные ру Грузы'!$A:$CR,96,0)</f>
        <v>0</v>
      </c>
      <c r="CA331" s="22" t="str">
        <f>VLOOKUP(A:A,[2]Данные_УА!$A:$BO,60,0)</f>
        <v>да</v>
      </c>
      <c r="CB331" s="23" t="str">
        <f>VLOOKUP(A:A,[2]Данные_УА!$A:$BO,61,0)</f>
        <v>нет</v>
      </c>
      <c r="CC331" s="23" t="str">
        <f>VLOOKUP(A:A,[2]Данные_УА!$A:$BO,62,0)</f>
        <v>нет</v>
      </c>
      <c r="CD331" s="23" t="str">
        <f>VLOOKUP(A:A,[2]Данные_УА!$A:$BO,63,0)</f>
        <v>нет</v>
      </c>
      <c r="CE331" s="23" t="str">
        <f>VLOOKUP(A:A,[2]Данные_УА!$A:$BO,64,0)</f>
        <v>нет</v>
      </c>
      <c r="CF331" s="23" t="str">
        <f>VLOOKUP(A:A,[2]Данные_УА!$A:$BO,65,0)</f>
        <v>нет</v>
      </c>
    </row>
    <row r="332" spans="1:84" s="12" customFormat="1" ht="11.25" x14ac:dyDescent="0.2">
      <c r="A332" s="12" t="s">
        <v>230</v>
      </c>
      <c r="B332" s="12" t="str">
        <f>VLOOKUP(A:A,[1]Перечень_ПП!$A:$X,3,0)</f>
        <v>Санкт-Петербургский</v>
      </c>
      <c r="C332" s="13" t="str">
        <f>VLOOKUP(A:A,[1]Перечень_ПП!$A:$X,4,0)</f>
        <v>АПП</v>
      </c>
      <c r="D332" s="13" t="str">
        <f>VLOOKUP(A:A,[1]Перечень_ПП!$A:$X,5,0)</f>
        <v>МАПП</v>
      </c>
      <c r="E332" s="12" t="str">
        <f>VLOOKUP(A:A,[1]Перечень_ПП!$A:$X,6,0)</f>
        <v>Торфяновка</v>
      </c>
      <c r="F332" s="12" t="str">
        <f>VLOOKUP(A:A,[1]Перечень_ПП!$A:$X,23,0)</f>
        <v>установлен</v>
      </c>
      <c r="G332" s="13" t="str">
        <f>VLOOKUP(A:A,[1]Перечень_ПП!$A:$X,21,0)</f>
        <v>да</v>
      </c>
      <c r="H332" s="13" t="s">
        <v>523</v>
      </c>
      <c r="I332" s="14" t="str">
        <f>VLOOKUP(A:A,[1]Перечень_ПП!$A:$X,22,0)</f>
        <v>функционирует</v>
      </c>
      <c r="J332" s="15" t="str">
        <f>VLOOKUP(A:A,[2]Данные_УА!$A:$BF,24,0)</f>
        <v>круглосуточно</v>
      </c>
      <c r="K332" s="13" t="str">
        <f>VLOOKUP(A:A,[1]Перечень_ПП!$A:$X,7,0)</f>
        <v>автомобильный</v>
      </c>
      <c r="L332" s="13" t="str">
        <f>VLOOKUP(A:A,[1]Перечень_ПП!$A:$X,8,0)</f>
        <v>не определен</v>
      </c>
      <c r="M332" s="13" t="str">
        <f>VLOOKUP(A:A,[1]Перечень_ПП!$A:$X,9,0)</f>
        <v>грузо-пассажирский</v>
      </c>
      <c r="N332" s="13" t="str">
        <f>VLOOKUP(A:A,[1]Перечень_ПП!$A:$X,10,0)</f>
        <v>постоянный</v>
      </c>
      <c r="O332" s="13" t="str">
        <f>VLOOKUP(A:A,[1]Перечень_ПП!$A:$X,11,0)</f>
        <v>многосторонний</v>
      </c>
      <c r="P332" s="13" t="str">
        <f>VLOOKUP(A:A,[1]Перечень_ПП!$A:$X,12,0)</f>
        <v>не определен</v>
      </c>
      <c r="Q332" s="13" t="str">
        <f>VLOOKUP(A:A,[1]Перечень_ПП!$A:$X,13,0)</f>
        <v>да</v>
      </c>
      <c r="R332" s="13" t="str">
        <f>VLOOKUP(A:A,[1]Перечень_ПП!$A:$X,14,0)</f>
        <v>да</v>
      </c>
      <c r="S332" s="13" t="str">
        <f>VLOOKUP(A:A,[1]Перечень_ПП!$A:$X,15,0)</f>
        <v>да</v>
      </c>
      <c r="T332" s="13" t="str">
        <f>VLOOKUP(A:A,[1]Перечень_ПП!$A:$X,16,0)</f>
        <v>Финляндская Республика</v>
      </c>
      <c r="U332" s="12" t="str">
        <f>VLOOKUP(A:A,[1]Перечень_ПП!$A:$X,17,0)</f>
        <v>Ваалимаа</v>
      </c>
      <c r="V332" s="13" t="str">
        <f>VLOOKUP(A:A,[1]Перечень_ПП!$A:$X,18,0)</f>
        <v>СЗФО</v>
      </c>
      <c r="W332" s="12" t="str">
        <f>VLOOKUP(A:A,[1]Перечень_ПП!$A:$X,19,0)</f>
        <v>Ленинградская область</v>
      </c>
      <c r="X332" s="14" t="str">
        <f>VLOOKUP(A:A,[1]Перечень_ПП!$A:$X,20,0)</f>
        <v>Ленинградская область, Выборгский район, Кондратьевская волость, 204-й км автодороги «Скандинавия», 60 км от г. Выборга, трасса Е-18</v>
      </c>
      <c r="Y332" s="14" t="str">
        <f>VLOOKUP(A:A,[2]ДОРОГИ!$A:$BX,24,0)</f>
        <v>федеральная</v>
      </c>
      <c r="Z332" s="14" t="str">
        <f>VLOOKUP(A:A,[2]ДОРОГИ!$A:$BX,25,0)</f>
        <v>А-181</v>
      </c>
      <c r="AA332" s="16" t="str">
        <f>VLOOKUP($A:$A,'[3]данные ру Грузы'!$A:$CC,10,0)</f>
        <v>Группа А</v>
      </c>
      <c r="AB332" s="16">
        <f>VLOOKUP($A:$A,'[3]данные ру Грузы'!$A:$CC,11,0)</f>
        <v>14</v>
      </c>
      <c r="AC332" s="16" t="str">
        <f>VLOOKUP($A:$A,'[3]данные ру Грузы'!$A:$CC,13,0)</f>
        <v>Сухопутный</v>
      </c>
      <c r="AD332" s="16" t="str">
        <f>VLOOKUP($A:$A,'[3]данные ру Грузы'!$A:$CC,12,0)</f>
        <v>Западный</v>
      </c>
      <c r="AE332" s="16">
        <f>VLOOKUP(A:A,[2]Данные_УА!$A:$BF,37,0)</f>
        <v>1300</v>
      </c>
      <c r="AF332" s="16">
        <f>VLOOKUP(A:A,[2]Данные_УА!$A:$BF,41,0)</f>
        <v>100</v>
      </c>
      <c r="AG332" s="16">
        <f>VLOOKUP(A:A,[2]Данные_УА!$A:$BF,45,0)</f>
        <v>2100</v>
      </c>
      <c r="AH332" s="16">
        <f>VLOOKUP(A:A,[2]Данные_УА!$A:$BF,49,0)</f>
        <v>3500</v>
      </c>
      <c r="AI332" s="16">
        <f>VLOOKUP(A:A,[2]Данные_УА!$A:$BF,53,0)</f>
        <v>5250</v>
      </c>
      <c r="AJ332" s="16">
        <f>VLOOKUP(A:A,[2]Данные_УА!$A:$BF,57,0)</f>
        <v>0</v>
      </c>
      <c r="AK332" s="17">
        <f>VLOOKUP(A:A,[2]Данные_УА!$A:$BF,38,0)</f>
        <v>474500</v>
      </c>
      <c r="AL332" s="17">
        <f>VLOOKUP(A:A,[2]Данные_УА!$A:$BF,42,0)</f>
        <v>36500</v>
      </c>
      <c r="AM332" s="17">
        <f>VLOOKUP(A:A,[2]Данные_УА!$A:$BF,46,0)</f>
        <v>766500</v>
      </c>
      <c r="AN332" s="17">
        <f>VLOOKUP(A:A,[2]Данные_УА!$A:$BF,50,0)</f>
        <v>1277500</v>
      </c>
      <c r="AO332" s="17">
        <f>VLOOKUP(A:A,[2]Данные_УА!$A:$BF,54,0)</f>
        <v>1916250</v>
      </c>
      <c r="AP332" s="18">
        <f>VLOOKUP(A:A,[2]Данные_УА!$A:$BF,58,0)</f>
        <v>0</v>
      </c>
      <c r="AQ332" s="19">
        <f>VLOOKUP($A:$A,'[3]данные ру ТС'!$A:$CZ,22,0)</f>
        <v>164580</v>
      </c>
      <c r="AR332" s="19">
        <f>VLOOKUP($A:$A,'[3]данные ру ТС'!$A:$CZ,27,0)</f>
        <v>20612</v>
      </c>
      <c r="AS332" s="19">
        <f>VLOOKUP($A:$A,'[3]данные ру ТС'!$A:$CZ,32,0)</f>
        <v>874626</v>
      </c>
      <c r="AT332" s="19">
        <f>VLOOKUP($A:$A,'[3]данные ру ТС'!$A:$CZ,33,0)</f>
        <v>1059818</v>
      </c>
      <c r="AU332" s="19">
        <f>VLOOKUP($A:$A,'[3]данные ру ТС'!$A:$CZ,38,0)</f>
        <v>165592</v>
      </c>
      <c r="AV332" s="19">
        <f>VLOOKUP($A:$A,'[3]данные ру ТС'!$A:$CZ,43,0)</f>
        <v>19636</v>
      </c>
      <c r="AW332" s="19">
        <f>VLOOKUP($A:$A,'[3]данные ру ТС'!$A:$CZ,48,0)</f>
        <v>820229</v>
      </c>
      <c r="AX332" s="19">
        <f>VLOOKUP($A:$A,'[3]данные ру ТС'!$A:$CZ,49,0)</f>
        <v>1005457</v>
      </c>
      <c r="AY332" s="19">
        <f>VLOOKUP($A:$A,'[3]данные ру ТС'!$A:$CZ,54,0)</f>
        <v>162970</v>
      </c>
      <c r="AZ332" s="19">
        <f>VLOOKUP($A:$A,'[3]данные ру ТС'!$A:$CZ,59,0)</f>
        <v>20762</v>
      </c>
      <c r="BA332" s="19">
        <f>VLOOKUP($A:$A,'[3]данные ру ТС'!$A:$CZ,64,0)</f>
        <v>786281</v>
      </c>
      <c r="BB332" s="19">
        <f>VLOOKUP($A:$A,'[3]данные ру ТС'!$A:$CZ,65,0)</f>
        <v>970013</v>
      </c>
      <c r="BC332" s="19">
        <f>VLOOKUP($A:$A,'[3]данные ру ТС'!$A:$CZ,78,0)</f>
        <v>142368</v>
      </c>
      <c r="BD332" s="19">
        <f>VLOOKUP($A:$A,'[3]данные ру ТС'!$A:$CZ,83,0)</f>
        <v>3622</v>
      </c>
      <c r="BE332" s="19">
        <f>VLOOKUP($A:$A,'[3]данные ру ТС'!$A:$CZ,88,0)</f>
        <v>177689</v>
      </c>
      <c r="BF332" s="19">
        <f>VLOOKUP($A:$A,'[3]данные ру ТС'!$A:$CZ,89,0)</f>
        <v>323679</v>
      </c>
      <c r="BG332" s="19">
        <f>VLOOKUP($A:$A,'[3]данные ру ТС'!$A:$FD,126,0)</f>
        <v>131741</v>
      </c>
      <c r="BH332" s="19">
        <f>VLOOKUP($A:$A,'[3]данные ру ТС'!$A:$FD,127,0)</f>
        <v>1022</v>
      </c>
      <c r="BI332" s="19">
        <f>VLOOKUP($A:$A,'[3]данные ру ТС'!$A:$FD,128,0)</f>
        <v>93240</v>
      </c>
      <c r="BJ332" s="19">
        <f>VLOOKUP($A:$A,'[3]данные ру ТС'!$A:$FD,129,0)</f>
        <v>226003</v>
      </c>
      <c r="BK332" s="19">
        <f>VLOOKUP($A:$A,'[3]данные ру ТС'!$A:$FD,142,0)</f>
        <v>80685</v>
      </c>
      <c r="BL332" s="19">
        <f>VLOOKUP($A:$A,'[3]данные ру ТС'!$A:$FD,155,0)</f>
        <v>7863</v>
      </c>
      <c r="BM332" s="19">
        <f>VLOOKUP($A:$A,'[3]данные ру ТС'!$A:$FW,168,0)</f>
        <v>267082</v>
      </c>
      <c r="BN332" s="19">
        <f>Таблица2[[#This Row],[ЛТС 2022 (факт)]]+Таблица2[[#This Row],[ПТС 2022 (факт)]]+Таблица2[[#This Row],[ГТС 2022 (факт)]]</f>
        <v>355630</v>
      </c>
      <c r="BO332" s="20">
        <f>VLOOKUP($A:$A,'[3]данные ру ФЛ'!$A:$DL,27,0)</f>
        <v>2469696</v>
      </c>
      <c r="BP332" s="20">
        <f>VLOOKUP($A:$A,'[3]данные ру ФЛ'!$A:$DL,40,0)</f>
        <v>2403572</v>
      </c>
      <c r="BQ332" s="20">
        <f>VLOOKUP($A:$A,'[3]данные ру ФЛ'!$A:$DL,53,0)</f>
        <v>2455333</v>
      </c>
      <c r="BR332" s="20">
        <f>VLOOKUP($A:$A,'[3]данные ру ФЛ'!$A:$DL,74,0)</f>
        <v>628487</v>
      </c>
      <c r="BS332" s="20">
        <f>VLOOKUP($A:$A,'[3]данные ру ФЛ'!$A:$DL,95,0)</f>
        <v>334922</v>
      </c>
      <c r="BT332" s="20">
        <f>VLOOKUP($A:$A,'[3]данные ру ФЛ'!$A:$DL,116,0)</f>
        <v>855576</v>
      </c>
      <c r="BU332" s="21">
        <f>VLOOKUP($A:$A,'[3]данные ру Грузы'!$A:$CR,31,0)</f>
        <v>1635685</v>
      </c>
      <c r="BV332" s="21">
        <f>VLOOKUP($A:$A,'[3]данные ру Грузы'!$A:$CR,44,0)</f>
        <v>1763641</v>
      </c>
      <c r="BW332" s="21">
        <f>VLOOKUP($A:$A,'[3]данные ру Грузы'!$A:$CR,57,0)</f>
        <v>1847212.6300000001</v>
      </c>
      <c r="BX332" s="21">
        <f>VLOOKUP($A:$A,'[3]данные ру Грузы'!$A:$CR,70,0)</f>
        <v>1711502.3829999999</v>
      </c>
      <c r="BY332" s="21">
        <f>VLOOKUP($A:$A,'[3]данные ру Грузы'!$A:$CR,83,0)</f>
        <v>1594749.4669999999</v>
      </c>
      <c r="BZ332" s="21">
        <f>VLOOKUP($A:$A,'[3]данные ру Грузы'!$A:$CR,96,0)</f>
        <v>731852.19000000006</v>
      </c>
      <c r="CA332" s="22" t="str">
        <f>VLOOKUP(A:A,[2]Данные_УА!$A:$BO,60,0)</f>
        <v>да</v>
      </c>
      <c r="CB332" s="23" t="str">
        <f>VLOOKUP(A:A,[2]Данные_УА!$A:$BO,61,0)</f>
        <v>да</v>
      </c>
      <c r="CC332" s="23" t="str">
        <f>VLOOKUP(A:A,[2]Данные_УА!$A:$BO,62,0)</f>
        <v>да</v>
      </c>
      <c r="CD332" s="23" t="str">
        <f>VLOOKUP(A:A,[2]Данные_УА!$A:$BO,63,0)</f>
        <v>да</v>
      </c>
      <c r="CE332" s="23" t="str">
        <f>VLOOKUP(A:A,[2]Данные_УА!$A:$BO,64,0)</f>
        <v>да</v>
      </c>
      <c r="CF332" s="23" t="str">
        <f>VLOOKUP(A:A,[2]Данные_УА!$A:$BO,65,0)</f>
        <v>да</v>
      </c>
    </row>
    <row r="333" spans="1:84" s="12" customFormat="1" ht="11.25" x14ac:dyDescent="0.2">
      <c r="A333" s="12" t="s">
        <v>177</v>
      </c>
      <c r="B333" s="12" t="str">
        <f>VLOOKUP(A:A,[1]Перечень_ПП!$A:$X,3,0)</f>
        <v>Новосибирский</v>
      </c>
      <c r="C333" s="13" t="str">
        <f>VLOOKUP(A:A,[1]Перечень_ПП!$A:$X,4,0)</f>
        <v>ЖДПП</v>
      </c>
      <c r="D333" s="13" t="str">
        <f>VLOOKUP(A:A,[1]Перечень_ПП!$A:$X,5,0)</f>
        <v>ЖДПП</v>
      </c>
      <c r="E333" s="12" t="str">
        <f>VLOOKUP(A:A,[1]Перечень_ПП!$A:$X,6,0)</f>
        <v>Третьяково</v>
      </c>
      <c r="F333" s="12" t="str">
        <f>VLOOKUP(A:A,[1]Перечень_ПП!$A:$X,23,0)</f>
        <v>установлен</v>
      </c>
      <c r="G333" s="13" t="str">
        <f>VLOOKUP(A:A,[1]Перечень_ПП!$A:$X,21,0)</f>
        <v>да</v>
      </c>
      <c r="H333" s="13" t="s">
        <v>524</v>
      </c>
      <c r="I333" s="14" t="str">
        <f>VLOOKUP(A:A,[1]Перечень_ПП!$A:$X,22,0)</f>
        <v>функционирует</v>
      </c>
      <c r="J333" s="15" t="str">
        <f>VLOOKUP(A:A,[2]Данные_УА!$A:$BF,24,0)</f>
        <v>круглосуточно</v>
      </c>
      <c r="K333" s="13" t="str">
        <f>VLOOKUP(A:A,[1]Перечень_ПП!$A:$X,7,0)</f>
        <v>железнодорожный</v>
      </c>
      <c r="L333" s="13" t="str">
        <f>VLOOKUP(A:A,[1]Перечень_ПП!$A:$X,8,0)</f>
        <v>не определен</v>
      </c>
      <c r="M333" s="13" t="str">
        <f>VLOOKUP(A:A,[1]Перечень_ПП!$A:$X,9,0)</f>
        <v>грузо-пассажирский</v>
      </c>
      <c r="N333" s="13" t="str">
        <f>VLOOKUP(A:A,[1]Перечень_ПП!$A:$X,10,0)</f>
        <v>постоянный</v>
      </c>
      <c r="O333" s="13" t="str">
        <f>VLOOKUP(A:A,[1]Перечень_ПП!$A:$X,11,0)</f>
        <v>двусторонний</v>
      </c>
      <c r="P333" s="13" t="str">
        <f>VLOOKUP(A:A,[1]Перечень_ПП!$A:$X,12,0)</f>
        <v>не определен</v>
      </c>
      <c r="Q333" s="13" t="str">
        <f>VLOOKUP(A:A,[1]Перечень_ПП!$A:$X,13,0)</f>
        <v>нет</v>
      </c>
      <c r="R333" s="13" t="str">
        <f>VLOOKUP(A:A,[1]Перечень_ПП!$A:$X,14,0)</f>
        <v>нет</v>
      </c>
      <c r="S333" s="13" t="str">
        <f>VLOOKUP(A:A,[1]Перечень_ПП!$A:$X,15,0)</f>
        <v>нет</v>
      </c>
      <c r="T333" s="13" t="str">
        <f>VLOOKUP(A:A,[1]Перечень_ПП!$A:$X,16,0)</f>
        <v>Республика Казахстан</v>
      </c>
      <c r="U333" s="12" t="str">
        <f>VLOOKUP(A:A,[1]Перечень_ПП!$A:$X,17,0)</f>
        <v>Шемонаиха</v>
      </c>
      <c r="V333" s="13" t="str">
        <f>VLOOKUP(A:A,[1]Перечень_ПП!$A:$X,18,0)</f>
        <v>СФО</v>
      </c>
      <c r="W333" s="12" t="str">
        <f>VLOOKUP(A:A,[1]Перечень_ПП!$A:$X,19,0)</f>
        <v>Алтайский край</v>
      </c>
      <c r="X333" s="14" t="str">
        <f>VLOOKUP(A:A,[1]Перечень_ПП!$A:$X,20,0)</f>
        <v>Алтайский край, Третьяковский район, село Третьяково, ул. Привокзальная, д. 3</v>
      </c>
      <c r="Y333" s="14">
        <f>VLOOKUP(A:A,[2]ДОРОГИ!$A:$BX,24,0)</f>
        <v>0</v>
      </c>
      <c r="Z333" s="14">
        <f>VLOOKUP(A:A,[2]ДОРОГИ!$A:$BX,25,0)</f>
        <v>0</v>
      </c>
      <c r="AA333" s="16" t="str">
        <f>VLOOKUP($A:$A,'[3]данные ру Грузы'!$A:$CC,10,0)</f>
        <v>Группа В</v>
      </c>
      <c r="AB333" s="16">
        <f>VLOOKUP($A:$A,'[3]данные ру Грузы'!$A:$CC,11,0)</f>
        <v>132</v>
      </c>
      <c r="AC333" s="16" t="str">
        <f>VLOOKUP($A:$A,'[3]данные ру Грузы'!$A:$CC,13,0)</f>
        <v>Не является признаком отнесения к МТК</v>
      </c>
      <c r="AD333" s="16" t="str">
        <f>VLOOKUP($A:$A,'[3]данные ру Грузы'!$A:$CC,12,0)</f>
        <v>Не является признаком отнесения к МТК</v>
      </c>
      <c r="AE333" s="16">
        <f>VLOOKUP(A:A,[2]Данные_УА!$A:$BF,37,0)</f>
        <v>0</v>
      </c>
      <c r="AF333" s="16">
        <f>VLOOKUP(A:A,[2]Данные_УА!$A:$BF,41,0)</f>
        <v>0</v>
      </c>
      <c r="AG333" s="16">
        <f>VLOOKUP(A:A,[2]Данные_УА!$A:$BF,45,0)</f>
        <v>0</v>
      </c>
      <c r="AH333" s="16">
        <f>VLOOKUP(A:A,[2]Данные_УА!$A:$BF,49,0)</f>
        <v>0</v>
      </c>
      <c r="AI333" s="16">
        <f>VLOOKUP(A:A,[2]Данные_УА!$A:$BF,53,0)</f>
        <v>480</v>
      </c>
      <c r="AJ333" s="16">
        <f>VLOOKUP(A:A,[2]Данные_УА!$A:$BF,57,0)</f>
        <v>0</v>
      </c>
      <c r="AK333" s="17">
        <f>VLOOKUP(A:A,[2]Данные_УА!$A:$BF,38,0)</f>
        <v>0</v>
      </c>
      <c r="AL333" s="17">
        <f>VLOOKUP(A:A,[2]Данные_УА!$A:$BF,42,0)</f>
        <v>0</v>
      </c>
      <c r="AM333" s="17">
        <f>VLOOKUP(A:A,[2]Данные_УА!$A:$BF,46,0)</f>
        <v>0</v>
      </c>
      <c r="AN333" s="17">
        <f>VLOOKUP(A:A,[2]Данные_УА!$A:$BF,50,0)</f>
        <v>0</v>
      </c>
      <c r="AO333" s="17">
        <f>VLOOKUP(A:A,[2]Данные_УА!$A:$BF,54,0)</f>
        <v>175200</v>
      </c>
      <c r="AP333" s="18">
        <f>VLOOKUP(A:A,[2]Данные_УА!$A:$BF,58,0)</f>
        <v>0</v>
      </c>
      <c r="AQ333" s="19">
        <f>VLOOKUP($A:$A,'[3]данные ру ТС'!$A:$CZ,22,0)</f>
        <v>30</v>
      </c>
      <c r="AR333" s="19">
        <f>VLOOKUP($A:$A,'[3]данные ру ТС'!$A:$CZ,27,0)</f>
        <v>1092</v>
      </c>
      <c r="AS333" s="19">
        <f>VLOOKUP($A:$A,'[3]данные ру ТС'!$A:$CZ,32,0)</f>
        <v>0</v>
      </c>
      <c r="AT333" s="19">
        <f>VLOOKUP($A:$A,'[3]данные ру ТС'!$A:$CZ,33,0)</f>
        <v>1122</v>
      </c>
      <c r="AU333" s="19">
        <f>VLOOKUP($A:$A,'[3]данные ру ТС'!$A:$CZ,38,0)</f>
        <v>1226</v>
      </c>
      <c r="AV333" s="19">
        <f>VLOOKUP($A:$A,'[3]данные ру ТС'!$A:$CZ,43,0)</f>
        <v>1088</v>
      </c>
      <c r="AW333" s="19">
        <f>VLOOKUP($A:$A,'[3]данные ру ТС'!$A:$CZ,48,0)</f>
        <v>0</v>
      </c>
      <c r="AX333" s="19">
        <f>VLOOKUP($A:$A,'[3]данные ру ТС'!$A:$CZ,49,0)</f>
        <v>2314</v>
      </c>
      <c r="AY333" s="19">
        <f>VLOOKUP($A:$A,'[3]данные ру ТС'!$A:$CZ,54,0)</f>
        <v>2401</v>
      </c>
      <c r="AZ333" s="19">
        <f>VLOOKUP($A:$A,'[3]данные ру ТС'!$A:$CZ,59,0)</f>
        <v>630</v>
      </c>
      <c r="BA333" s="19">
        <f>VLOOKUP($A:$A,'[3]данные ру ТС'!$A:$CZ,64,0)</f>
        <v>0</v>
      </c>
      <c r="BB333" s="19">
        <f>VLOOKUP($A:$A,'[3]данные ру ТС'!$A:$CZ,65,0)</f>
        <v>3031</v>
      </c>
      <c r="BC333" s="19">
        <f>VLOOKUP($A:$A,'[3]данные ру ТС'!$A:$CZ,78,0)</f>
        <v>2472</v>
      </c>
      <c r="BD333" s="19">
        <f>VLOOKUP($A:$A,'[3]данные ру ТС'!$A:$CZ,83,0)</f>
        <v>36</v>
      </c>
      <c r="BE333" s="19">
        <f>VLOOKUP($A:$A,'[3]данные ру ТС'!$A:$CZ,88,0)</f>
        <v>0</v>
      </c>
      <c r="BF333" s="19">
        <f>VLOOKUP($A:$A,'[3]данные ру ТС'!$A:$CZ,89,0)</f>
        <v>2508</v>
      </c>
      <c r="BG333" s="19">
        <f>VLOOKUP($A:$A,'[3]данные ру ТС'!$A:$FD,126,0)</f>
        <v>2915</v>
      </c>
      <c r="BH333" s="19">
        <f>VLOOKUP($A:$A,'[3]данные ру ТС'!$A:$FD,127,0)</f>
        <v>0</v>
      </c>
      <c r="BI333" s="19">
        <f>VLOOKUP($A:$A,'[3]данные ру ТС'!$A:$FD,128,0)</f>
        <v>0</v>
      </c>
      <c r="BJ333" s="19">
        <f>VLOOKUP($A:$A,'[3]данные ру ТС'!$A:$FD,129,0)</f>
        <v>2915</v>
      </c>
      <c r="BK333" s="19">
        <f>VLOOKUP($A:$A,'[3]данные ру ТС'!$A:$FD,142,0)</f>
        <v>2046</v>
      </c>
      <c r="BL333" s="19">
        <f>VLOOKUP($A:$A,'[3]данные ру ТС'!$A:$FD,155,0)</f>
        <v>0</v>
      </c>
      <c r="BM333" s="19">
        <f>VLOOKUP($A:$A,'[3]данные ру ТС'!$A:$FW,168,0)</f>
        <v>0</v>
      </c>
      <c r="BN333" s="19">
        <f>Таблица2[[#This Row],[ЛТС 2022 (факт)]]+Таблица2[[#This Row],[ПТС 2022 (факт)]]+Таблица2[[#This Row],[ГТС 2022 (факт)]]</f>
        <v>2046</v>
      </c>
      <c r="BO333" s="20">
        <f>VLOOKUP($A:$A,'[3]данные ру ФЛ'!$A:$DL,27,0)</f>
        <v>70539</v>
      </c>
      <c r="BP333" s="20">
        <f>VLOOKUP($A:$A,'[3]данные ру ФЛ'!$A:$DL,40,0)</f>
        <v>69147</v>
      </c>
      <c r="BQ333" s="20">
        <f>VLOOKUP($A:$A,'[3]данные ру ФЛ'!$A:$DL,53,0)</f>
        <v>69889</v>
      </c>
      <c r="BR333" s="20">
        <f>VLOOKUP($A:$A,'[3]данные ру ФЛ'!$A:$DL,74,0)</f>
        <v>19354</v>
      </c>
      <c r="BS333" s="20">
        <f>VLOOKUP($A:$A,'[3]данные ру ФЛ'!$A:$DL,95,0)</f>
        <v>6365</v>
      </c>
      <c r="BT333" s="20">
        <f>VLOOKUP($A:$A,'[3]данные ру ФЛ'!$A:$DL,116,0)</f>
        <v>5364</v>
      </c>
      <c r="BU333" s="21">
        <f>VLOOKUP($A:$A,'[3]данные ру Грузы'!$A:$CR,31,0)</f>
        <v>0</v>
      </c>
      <c r="BV333" s="21">
        <f>VLOOKUP($A:$A,'[3]данные ру Грузы'!$A:$CR,44,0)</f>
        <v>0</v>
      </c>
      <c r="BW333" s="21">
        <f>VLOOKUP($A:$A,'[3]данные ру Грузы'!$A:$CR,57,0)</f>
        <v>0</v>
      </c>
      <c r="BX333" s="21">
        <f>VLOOKUP($A:$A,'[3]данные ру Грузы'!$A:$CR,70,0)</f>
        <v>0</v>
      </c>
      <c r="BY333" s="21">
        <f>VLOOKUP($A:$A,'[3]данные ру Грузы'!$A:$CR,83,0)</f>
        <v>0</v>
      </c>
      <c r="BZ333" s="21">
        <f>VLOOKUP($A:$A,'[3]данные ру Грузы'!$A:$CR,96,0)</f>
        <v>0</v>
      </c>
      <c r="CA333" s="22" t="str">
        <f>VLOOKUP(A:A,[2]Данные_УА!$A:$BO,60,0)</f>
        <v>да</v>
      </c>
      <c r="CB333" s="23" t="str">
        <f>VLOOKUP(A:A,[2]Данные_УА!$A:$BO,61,0)</f>
        <v>нет</v>
      </c>
      <c r="CC333" s="23" t="str">
        <f>VLOOKUP(A:A,[2]Данные_УА!$A:$BO,62,0)</f>
        <v>нет</v>
      </c>
      <c r="CD333" s="23" t="str">
        <f>VLOOKUP(A:A,[2]Данные_УА!$A:$BO,63,0)</f>
        <v>нет</v>
      </c>
      <c r="CE333" s="23" t="str">
        <f>VLOOKUP(A:A,[2]Данные_УА!$A:$BO,64,0)</f>
        <v>нет</v>
      </c>
      <c r="CF333" s="23" t="str">
        <f>VLOOKUP(A:A,[2]Данные_УА!$A:$BO,65,0)</f>
        <v>нет</v>
      </c>
    </row>
    <row r="334" spans="1:84" s="12" customFormat="1" ht="11.25" x14ac:dyDescent="0.2">
      <c r="A334" s="12" t="s">
        <v>35</v>
      </c>
      <c r="B334" s="12" t="str">
        <f>VLOOKUP(A:A,[1]Перечень_ПП!$A:$X,3,0)</f>
        <v>Брянский</v>
      </c>
      <c r="C334" s="13" t="str">
        <f>VLOOKUP(A:A,[1]Перечень_ПП!$A:$X,4,0)</f>
        <v>АПП</v>
      </c>
      <c r="D334" s="13" t="str">
        <f>VLOOKUP(A:A,[1]Перечень_ПП!$A:$X,5,0)</f>
        <v>МАПП</v>
      </c>
      <c r="E334" s="12" t="str">
        <f>VLOOKUP(A:A,[1]Перечень_ПП!$A:$X,6,0)</f>
        <v>Троебортное</v>
      </c>
      <c r="F334" s="12" t="str">
        <f>VLOOKUP(A:A,[1]Перечень_ПП!$A:$X,23,0)</f>
        <v>установлен</v>
      </c>
      <c r="G334" s="13" t="str">
        <f>VLOOKUP(A:A,[1]Перечень_ПП!$A:$X,21,0)</f>
        <v>да</v>
      </c>
      <c r="H334" s="13" t="s">
        <v>524</v>
      </c>
      <c r="I334" s="14" t="str">
        <f>VLOOKUP(A:A,[1]Перечень_ПП!$A:$X,22,0)</f>
        <v>функционирует</v>
      </c>
      <c r="J334" s="15" t="str">
        <f>VLOOKUP(A:A,[2]Данные_УА!$A:$BF,24,0)</f>
        <v>круглосуточно</v>
      </c>
      <c r="K334" s="13" t="str">
        <f>VLOOKUP(A:A,[1]Перечень_ПП!$A:$X,7,0)</f>
        <v>автомобильный</v>
      </c>
      <c r="L334" s="13" t="str">
        <f>VLOOKUP(A:A,[1]Перечень_ПП!$A:$X,8,0)</f>
        <v>не определен</v>
      </c>
      <c r="M334" s="13" t="str">
        <f>VLOOKUP(A:A,[1]Перечень_ПП!$A:$X,9,0)</f>
        <v>грузо-пассажирский</v>
      </c>
      <c r="N334" s="13" t="str">
        <f>VLOOKUP(A:A,[1]Перечень_ПП!$A:$X,10,0)</f>
        <v>постоянный</v>
      </c>
      <c r="O334" s="13" t="str">
        <f>VLOOKUP(A:A,[1]Перечень_ПП!$A:$X,11,0)</f>
        <v>многосторонний</v>
      </c>
      <c r="P334" s="13" t="str">
        <f>VLOOKUP(A:A,[1]Перечень_ПП!$A:$X,12,0)</f>
        <v>не определен</v>
      </c>
      <c r="Q334" s="13" t="str">
        <f>VLOOKUP(A:A,[1]Перечень_ПП!$A:$X,13,0)</f>
        <v>да</v>
      </c>
      <c r="R334" s="13" t="str">
        <f>VLOOKUP(A:A,[1]Перечень_ПП!$A:$X,14,0)</f>
        <v>нет</v>
      </c>
      <c r="S334" s="13" t="str">
        <f>VLOOKUP(A:A,[1]Перечень_ПП!$A:$X,15,0)</f>
        <v>да</v>
      </c>
      <c r="T334" s="13" t="str">
        <f>VLOOKUP(A:A,[1]Перечень_ПП!$A:$X,16,0)</f>
        <v>Украина</v>
      </c>
      <c r="U334" s="12" t="str">
        <f>VLOOKUP(A:A,[1]Перечень_ПП!$A:$X,17,0)</f>
        <v>Бачевск</v>
      </c>
      <c r="V334" s="13" t="str">
        <f>VLOOKUP(A:A,[1]Перечень_ПП!$A:$X,18,0)</f>
        <v>ЦФО</v>
      </c>
      <c r="W334" s="12" t="str">
        <f>VLOOKUP(A:A,[1]Перечень_ПП!$A:$X,19,0)</f>
        <v>Брянская область</v>
      </c>
      <c r="X334" s="14" t="str">
        <f>VLOOKUP(A:A,[1]Перечень_ПП!$A:$X,20,0)</f>
        <v>242455, Брянская область, Севский район, 518 км +580м а/д «Украина»</v>
      </c>
      <c r="Y334" s="14" t="str">
        <f>VLOOKUP(A:A,[2]ДОРОГИ!$A:$BX,24,0)</f>
        <v>федеральная</v>
      </c>
      <c r="Z334" s="14" t="str">
        <f>VLOOKUP(A:A,[2]ДОРОГИ!$A:$BX,25,0)</f>
        <v>М-3</v>
      </c>
      <c r="AA334" s="16" t="str">
        <f>VLOOKUP($A:$A,'[3]данные ру Грузы'!$A:$CC,10,0)</f>
        <v>Группа В</v>
      </c>
      <c r="AB334" s="16">
        <f>VLOOKUP($A:$A,'[3]данные ру Грузы'!$A:$CC,11,0)</f>
        <v>153</v>
      </c>
      <c r="AC334" s="16" t="str">
        <f>VLOOKUP($A:$A,'[3]данные ру Грузы'!$A:$CC,13,0)</f>
        <v>Сухопутный</v>
      </c>
      <c r="AD334" s="16" t="str">
        <f>VLOOKUP($A:$A,'[3]данные ру Грузы'!$A:$CC,12,0)</f>
        <v>Западный</v>
      </c>
      <c r="AE334" s="16">
        <f>VLOOKUP(A:A,[2]Данные_УА!$A:$BF,37,0)</f>
        <v>550</v>
      </c>
      <c r="AF334" s="16">
        <f>VLOOKUP(A:A,[2]Данные_УА!$A:$BF,41,0)</f>
        <v>50</v>
      </c>
      <c r="AG334" s="16">
        <f>VLOOKUP(A:A,[2]Данные_УА!$A:$BF,45,0)</f>
        <v>900</v>
      </c>
      <c r="AH334" s="16">
        <f>VLOOKUP(A:A,[2]Данные_УА!$A:$BF,49,0)</f>
        <v>1500</v>
      </c>
      <c r="AI334" s="16">
        <f>VLOOKUP(A:A,[2]Данные_УА!$A:$BF,53,0)</f>
        <v>5500</v>
      </c>
      <c r="AJ334" s="16">
        <f>VLOOKUP(A:A,[2]Данные_УА!$A:$BF,57,0)</f>
        <v>5500</v>
      </c>
      <c r="AK334" s="17">
        <f>VLOOKUP(A:A,[2]Данные_УА!$A:$BF,38,0)</f>
        <v>200750</v>
      </c>
      <c r="AL334" s="17">
        <f>VLOOKUP(A:A,[2]Данные_УА!$A:$BF,42,0)</f>
        <v>18250</v>
      </c>
      <c r="AM334" s="17">
        <f>VLOOKUP(A:A,[2]Данные_УА!$A:$BF,46,0)</f>
        <v>328500</v>
      </c>
      <c r="AN334" s="17">
        <f>VLOOKUP(A:A,[2]Данные_УА!$A:$BF,50,0)</f>
        <v>547500</v>
      </c>
      <c r="AO334" s="17">
        <f>VLOOKUP(A:A,[2]Данные_УА!$A:$BF,54,0)</f>
        <v>2007500</v>
      </c>
      <c r="AP334" s="18">
        <f>VLOOKUP(A:A,[2]Данные_УА!$A:$BF,58,0)</f>
        <v>2007500</v>
      </c>
      <c r="AQ334" s="19">
        <f>VLOOKUP($A:$A,'[3]данные ру ТС'!$A:$CZ,22,0)</f>
        <v>127688</v>
      </c>
      <c r="AR334" s="19">
        <f>VLOOKUP($A:$A,'[3]данные ру ТС'!$A:$CZ,27,0)</f>
        <v>19100</v>
      </c>
      <c r="AS334" s="19">
        <f>VLOOKUP($A:$A,'[3]данные ру ТС'!$A:$CZ,32,0)</f>
        <v>214285</v>
      </c>
      <c r="AT334" s="19">
        <f>VLOOKUP($A:$A,'[3]данные ру ТС'!$A:$CZ,33,0)</f>
        <v>361073</v>
      </c>
      <c r="AU334" s="19">
        <f>VLOOKUP($A:$A,'[3]данные ру ТС'!$A:$CZ,38,0)</f>
        <v>119168</v>
      </c>
      <c r="AV334" s="19">
        <f>VLOOKUP($A:$A,'[3]данные ру ТС'!$A:$CZ,43,0)</f>
        <v>14404</v>
      </c>
      <c r="AW334" s="19">
        <f>VLOOKUP($A:$A,'[3]данные ру ТС'!$A:$CZ,48,0)</f>
        <v>208390</v>
      </c>
      <c r="AX334" s="19">
        <f>VLOOKUP($A:$A,'[3]данные ру ТС'!$A:$CZ,49,0)</f>
        <v>341962</v>
      </c>
      <c r="AY334" s="19">
        <f>VLOOKUP($A:$A,'[3]данные ру ТС'!$A:$CZ,54,0)</f>
        <v>94673</v>
      </c>
      <c r="AZ334" s="19">
        <f>VLOOKUP($A:$A,'[3]данные ру ТС'!$A:$CZ,59,0)</f>
        <v>14441</v>
      </c>
      <c r="BA334" s="19">
        <f>VLOOKUP($A:$A,'[3]данные ру ТС'!$A:$CZ,64,0)</f>
        <v>213369</v>
      </c>
      <c r="BB334" s="19">
        <f>VLOOKUP($A:$A,'[3]данные ру ТС'!$A:$CZ,65,0)</f>
        <v>322483</v>
      </c>
      <c r="BC334" s="19">
        <f>VLOOKUP($A:$A,'[3]данные ру ТС'!$A:$CZ,78,0)</f>
        <v>84581</v>
      </c>
      <c r="BD334" s="19">
        <f>VLOOKUP($A:$A,'[3]данные ру ТС'!$A:$CZ,83,0)</f>
        <v>3006</v>
      </c>
      <c r="BE334" s="19">
        <f>VLOOKUP($A:$A,'[3]данные ру ТС'!$A:$CZ,88,0)</f>
        <v>71896</v>
      </c>
      <c r="BF334" s="19">
        <f>VLOOKUP($A:$A,'[3]данные ру ТС'!$A:$CZ,89,0)</f>
        <v>159483</v>
      </c>
      <c r="BG334" s="19">
        <f>VLOOKUP($A:$A,'[3]данные ру ТС'!$A:$FD,126,0)</f>
        <v>88353</v>
      </c>
      <c r="BH334" s="19">
        <f>VLOOKUP($A:$A,'[3]данные ру ТС'!$A:$FD,127,0)</f>
        <v>7581</v>
      </c>
      <c r="BI334" s="19">
        <f>VLOOKUP($A:$A,'[3]данные ру ТС'!$A:$FD,128,0)</f>
        <v>132261</v>
      </c>
      <c r="BJ334" s="19">
        <f>VLOOKUP($A:$A,'[3]данные ру ТС'!$A:$FD,129,0)</f>
        <v>228195</v>
      </c>
      <c r="BK334" s="19">
        <f>VLOOKUP($A:$A,'[3]данные ру ТС'!$A:$FD,142,0)</f>
        <v>11649</v>
      </c>
      <c r="BL334" s="19">
        <f>VLOOKUP($A:$A,'[3]данные ру ТС'!$A:$FD,155,0)</f>
        <v>1272</v>
      </c>
      <c r="BM334" s="19">
        <f>VLOOKUP($A:$A,'[3]данные ру ТС'!$A:$FW,168,0)</f>
        <v>13839</v>
      </c>
      <c r="BN334" s="19">
        <f>Таблица2[[#This Row],[ЛТС 2022 (факт)]]+Таблица2[[#This Row],[ПТС 2022 (факт)]]+Таблица2[[#This Row],[ГТС 2022 (факт)]]</f>
        <v>26760</v>
      </c>
      <c r="BO334" s="20">
        <f>VLOOKUP($A:$A,'[3]данные ру ФЛ'!$A:$DL,27,0)</f>
        <v>1568530</v>
      </c>
      <c r="BP334" s="20">
        <f>VLOOKUP($A:$A,'[3]данные ру ФЛ'!$A:$DL,40,0)</f>
        <v>1326533</v>
      </c>
      <c r="BQ334" s="20">
        <f>VLOOKUP($A:$A,'[3]данные ру ФЛ'!$A:$DL,53,0)</f>
        <v>1309142</v>
      </c>
      <c r="BR334" s="20">
        <f>VLOOKUP($A:$A,'[3]данные ру ФЛ'!$A:$DL,74,0)</f>
        <v>520211</v>
      </c>
      <c r="BS334" s="20">
        <f>VLOOKUP($A:$A,'[3]данные ру ФЛ'!$A:$DL,95,0)</f>
        <v>861507</v>
      </c>
      <c r="BT334" s="20">
        <f>VLOOKUP($A:$A,'[3]данные ру ФЛ'!$A:$DL,116,0)</f>
        <v>90177</v>
      </c>
      <c r="BU334" s="21">
        <f>VLOOKUP($A:$A,'[3]данные ру Грузы'!$A:$CR,31,0)</f>
        <v>1645482</v>
      </c>
      <c r="BV334" s="21">
        <f>VLOOKUP($A:$A,'[3]данные ру Грузы'!$A:$CR,44,0)</f>
        <v>1598505</v>
      </c>
      <c r="BW334" s="21">
        <f>VLOOKUP($A:$A,'[3]данные ру Грузы'!$A:$CR,57,0)</f>
        <v>1269140</v>
      </c>
      <c r="BX334" s="21">
        <f>VLOOKUP($A:$A,'[3]данные ру Грузы'!$A:$CR,70,0)</f>
        <v>1103955</v>
      </c>
      <c r="BY334" s="21">
        <f>VLOOKUP($A:$A,'[3]данные ру Грузы'!$A:$CR,83,0)</f>
        <v>1186426</v>
      </c>
      <c r="BZ334" s="21">
        <f>VLOOKUP($A:$A,'[3]данные ру Грузы'!$A:$CR,96,0)</f>
        <v>143280</v>
      </c>
      <c r="CA334" s="22" t="str">
        <f>VLOOKUP(A:A,[2]Данные_УА!$A:$BO,60,0)</f>
        <v>да</v>
      </c>
      <c r="CB334" s="23" t="str">
        <f>VLOOKUP(A:A,[2]Данные_УА!$A:$BO,61,0)</f>
        <v>да</v>
      </c>
      <c r="CC334" s="23" t="str">
        <f>VLOOKUP(A:A,[2]Данные_УА!$A:$BO,62,0)</f>
        <v>да</v>
      </c>
      <c r="CD334" s="23" t="str">
        <f>VLOOKUP(A:A,[2]Данные_УА!$A:$BO,63,0)</f>
        <v>да</v>
      </c>
      <c r="CE334" s="23" t="str">
        <f>VLOOKUP(A:A,[2]Данные_УА!$A:$BO,64,0)</f>
        <v>да</v>
      </c>
      <c r="CF334" s="23" t="str">
        <f>VLOOKUP(A:A,[2]Данные_УА!$A:$BO,65,0)</f>
        <v>да</v>
      </c>
    </row>
    <row r="335" spans="1:84" s="12" customFormat="1" ht="11.25" x14ac:dyDescent="0.2">
      <c r="A335" s="12" t="s">
        <v>297</v>
      </c>
      <c r="B335" s="12" t="str">
        <f>VLOOKUP(A:A,[1]Перечень_ПП!$A:$X,3,0)</f>
        <v>Уральский</v>
      </c>
      <c r="C335" s="13" t="str">
        <f>VLOOKUP(A:A,[1]Перечень_ПП!$A:$X,4,0)</f>
        <v>ЖДПП</v>
      </c>
      <c r="D335" s="13" t="str">
        <f>VLOOKUP(A:A,[1]Перечень_ПП!$A:$X,5,0)</f>
        <v>ЖДПП</v>
      </c>
      <c r="E335" s="12" t="str">
        <f>VLOOKUP(A:A,[1]Перечень_ПП!$A:$X,6,0)</f>
        <v>Троицк (Кайрак, Магнай)</v>
      </c>
      <c r="F335" s="12" t="str">
        <f>VLOOKUP(A:A,[1]Перечень_ПП!$A:$X,23,0)</f>
        <v>установлен</v>
      </c>
      <c r="G335" s="13" t="str">
        <f>VLOOKUP(A:A,[1]Перечень_ПП!$A:$X,21,0)</f>
        <v>да</v>
      </c>
      <c r="H335" s="13" t="s">
        <v>524</v>
      </c>
      <c r="I335" s="14" t="str">
        <f>VLOOKUP(A:A,[1]Перечень_ПП!$A:$X,22,0)</f>
        <v>функционирует</v>
      </c>
      <c r="J335" s="15" t="str">
        <f>VLOOKUP(A:A,[2]Данные_УА!$A:$BF,24,0)</f>
        <v>круглосуточно</v>
      </c>
      <c r="K335" s="13" t="str">
        <f>VLOOKUP(A:A,[1]Перечень_ПП!$A:$X,7,0)</f>
        <v>железнодорожный</v>
      </c>
      <c r="L335" s="13" t="str">
        <f>VLOOKUP(A:A,[1]Перечень_ПП!$A:$X,8,0)</f>
        <v>не определен</v>
      </c>
      <c r="M335" s="13" t="str">
        <f>VLOOKUP(A:A,[1]Перечень_ПП!$A:$X,9,0)</f>
        <v>грузо-пассажирский</v>
      </c>
      <c r="N335" s="13" t="str">
        <f>VLOOKUP(A:A,[1]Перечень_ПП!$A:$X,10,0)</f>
        <v>постоянный</v>
      </c>
      <c r="O335" s="13" t="str">
        <f>VLOOKUP(A:A,[1]Перечень_ПП!$A:$X,11,0)</f>
        <v>многосторонний</v>
      </c>
      <c r="P335" s="13" t="str">
        <f>VLOOKUP(A:A,[1]Перечень_ПП!$A:$X,12,0)</f>
        <v>не определен</v>
      </c>
      <c r="Q335" s="13" t="str">
        <f>VLOOKUP(A:A,[1]Перечень_ПП!$A:$X,13,0)</f>
        <v>нет</v>
      </c>
      <c r="R335" s="13" t="str">
        <f>VLOOKUP(A:A,[1]Перечень_ПП!$A:$X,14,0)</f>
        <v>нет</v>
      </c>
      <c r="S335" s="13" t="str">
        <f>VLOOKUP(A:A,[1]Перечень_ПП!$A:$X,15,0)</f>
        <v>нет</v>
      </c>
      <c r="T335" s="13" t="str">
        <f>VLOOKUP(A:A,[1]Перечень_ПП!$A:$X,16,0)</f>
        <v>Республика Казахстан</v>
      </c>
      <c r="U335" s="12" t="str">
        <f>VLOOKUP(A:A,[1]Перечень_ПП!$A:$X,17,0)</f>
        <v>Кайрак, Магнай</v>
      </c>
      <c r="V335" s="13" t="str">
        <f>VLOOKUP(A:A,[1]Перечень_ПП!$A:$X,18,0)</f>
        <v>УФО</v>
      </c>
      <c r="W335" s="12" t="str">
        <f>VLOOKUP(A:A,[1]Перечень_ПП!$A:$X,19,0)</f>
        <v>Челябинская область</v>
      </c>
      <c r="X335" s="14" t="str">
        <f>VLOOKUP(A:A,[1]Перечень_ПП!$A:$X,20,0)</f>
        <v>Челябинская область, г. Троицк (жд. станция Троицк)</v>
      </c>
      <c r="Y335" s="14">
        <f>VLOOKUP(A:A,[2]ДОРОГИ!$A:$BX,24,0)</f>
        <v>0</v>
      </c>
      <c r="Z335" s="14">
        <f>VLOOKUP(A:A,[2]ДОРОГИ!$A:$BX,25,0)</f>
        <v>0</v>
      </c>
      <c r="AA335" s="16" t="str">
        <f>VLOOKUP($A:$A,'[3]данные ру Грузы'!$A:$CC,10,0)</f>
        <v>Группа В</v>
      </c>
      <c r="AB335" s="16">
        <f>VLOOKUP($A:$A,'[3]данные ру Грузы'!$A:$CC,11,0)</f>
        <v>77</v>
      </c>
      <c r="AC335" s="16" t="str">
        <f>VLOOKUP($A:$A,'[3]данные ру Грузы'!$A:$CC,13,0)</f>
        <v>Не является признаком отнесения к МТК</v>
      </c>
      <c r="AD335" s="16" t="str">
        <f>VLOOKUP($A:$A,'[3]данные ру Грузы'!$A:$CC,12,0)</f>
        <v>Не является признаком отнесения к МТК</v>
      </c>
      <c r="AE335" s="16">
        <f>VLOOKUP(A:A,[2]Данные_УА!$A:$BF,37,0)</f>
        <v>0</v>
      </c>
      <c r="AF335" s="16">
        <f>VLOOKUP(A:A,[2]Данные_УА!$A:$BF,41,0)</f>
        <v>0</v>
      </c>
      <c r="AG335" s="16">
        <f>VLOOKUP(A:A,[2]Данные_УА!$A:$BF,45,0)</f>
        <v>0</v>
      </c>
      <c r="AH335" s="16">
        <f>VLOOKUP(A:A,[2]Данные_УА!$A:$BF,49,0)</f>
        <v>0</v>
      </c>
      <c r="AI335" s="16">
        <f>VLOOKUP(A:A,[2]Данные_УА!$A:$BF,53,0)</f>
        <v>0</v>
      </c>
      <c r="AJ335" s="16">
        <f>VLOOKUP(A:A,[2]Данные_УА!$A:$BF,57,0)</f>
        <v>0</v>
      </c>
      <c r="AK335" s="17">
        <f>VLOOKUP(A:A,[2]Данные_УА!$A:$BF,38,0)</f>
        <v>0</v>
      </c>
      <c r="AL335" s="17">
        <f>VLOOKUP(A:A,[2]Данные_УА!$A:$BF,42,0)</f>
        <v>0</v>
      </c>
      <c r="AM335" s="17">
        <f>VLOOKUP(A:A,[2]Данные_УА!$A:$BF,46,0)</f>
        <v>0</v>
      </c>
      <c r="AN335" s="17">
        <f>VLOOKUP(A:A,[2]Данные_УА!$A:$BF,50,0)</f>
        <v>0</v>
      </c>
      <c r="AO335" s="17">
        <f>VLOOKUP(A:A,[2]Данные_УА!$A:$BF,54,0)</f>
        <v>0</v>
      </c>
      <c r="AP335" s="18">
        <f>VLOOKUP(A:A,[2]Данные_УА!$A:$BF,58,0)</f>
        <v>0</v>
      </c>
      <c r="AQ335" s="19">
        <f>VLOOKUP($A:$A,'[3]данные ру ТС'!$A:$CZ,22,0)</f>
        <v>5353</v>
      </c>
      <c r="AR335" s="19">
        <f>VLOOKUP($A:$A,'[3]данные ру ТС'!$A:$CZ,27,0)</f>
        <v>888</v>
      </c>
      <c r="AS335" s="19">
        <f>VLOOKUP($A:$A,'[3]данные ру ТС'!$A:$CZ,32,0)</f>
        <v>0</v>
      </c>
      <c r="AT335" s="19">
        <f>VLOOKUP($A:$A,'[3]данные ру ТС'!$A:$CZ,33,0)</f>
        <v>6241</v>
      </c>
      <c r="AU335" s="19">
        <f>VLOOKUP($A:$A,'[3]данные ру ТС'!$A:$CZ,38,0)</f>
        <v>5724</v>
      </c>
      <c r="AV335" s="19">
        <f>VLOOKUP($A:$A,'[3]данные ру ТС'!$A:$CZ,43,0)</f>
        <v>882</v>
      </c>
      <c r="AW335" s="19">
        <f>VLOOKUP($A:$A,'[3]данные ру ТС'!$A:$CZ,48,0)</f>
        <v>0</v>
      </c>
      <c r="AX335" s="19">
        <f>VLOOKUP($A:$A,'[3]данные ру ТС'!$A:$CZ,49,0)</f>
        <v>6606</v>
      </c>
      <c r="AY335" s="19">
        <f>VLOOKUP($A:$A,'[3]данные ру ТС'!$A:$CZ,54,0)</f>
        <v>6724</v>
      </c>
      <c r="AZ335" s="19">
        <f>VLOOKUP($A:$A,'[3]данные ру ТС'!$A:$CZ,59,0)</f>
        <v>806</v>
      </c>
      <c r="BA335" s="19">
        <f>VLOOKUP($A:$A,'[3]данные ру ТС'!$A:$CZ,64,0)</f>
        <v>0</v>
      </c>
      <c r="BB335" s="19">
        <f>VLOOKUP($A:$A,'[3]данные ру ТС'!$A:$CZ,65,0)</f>
        <v>7530</v>
      </c>
      <c r="BC335" s="19">
        <f>VLOOKUP($A:$A,'[3]данные ру ТС'!$A:$CZ,78,0)</f>
        <v>4428</v>
      </c>
      <c r="BD335" s="19">
        <f>VLOOKUP($A:$A,'[3]данные ру ТС'!$A:$CZ,83,0)</f>
        <v>159</v>
      </c>
      <c r="BE335" s="19">
        <f>VLOOKUP($A:$A,'[3]данные ру ТС'!$A:$CZ,88,0)</f>
        <v>0</v>
      </c>
      <c r="BF335" s="19">
        <f>VLOOKUP($A:$A,'[3]данные ру ТС'!$A:$CZ,89,0)</f>
        <v>4587</v>
      </c>
      <c r="BG335" s="19">
        <f>VLOOKUP($A:$A,'[3]данные ру ТС'!$A:$FD,126,0)</f>
        <v>3741</v>
      </c>
      <c r="BH335" s="19">
        <f>VLOOKUP($A:$A,'[3]данные ру ТС'!$A:$FD,127,0)</f>
        <v>2</v>
      </c>
      <c r="BI335" s="19">
        <f>VLOOKUP($A:$A,'[3]данные ру ТС'!$A:$FD,128,0)</f>
        <v>0</v>
      </c>
      <c r="BJ335" s="19">
        <f>VLOOKUP($A:$A,'[3]данные ру ТС'!$A:$FD,129,0)</f>
        <v>3743</v>
      </c>
      <c r="BK335" s="19">
        <f>VLOOKUP($A:$A,'[3]данные ру ТС'!$A:$FD,142,0)</f>
        <v>4054</v>
      </c>
      <c r="BL335" s="19">
        <f>VLOOKUP($A:$A,'[3]данные ру ТС'!$A:$FD,155,0)</f>
        <v>0</v>
      </c>
      <c r="BM335" s="19">
        <f>VLOOKUP($A:$A,'[3]данные ру ТС'!$A:$FW,168,0)</f>
        <v>0</v>
      </c>
      <c r="BN335" s="19">
        <f>Таблица2[[#This Row],[ЛТС 2022 (факт)]]+Таблица2[[#This Row],[ПТС 2022 (факт)]]+Таблица2[[#This Row],[ГТС 2022 (факт)]]</f>
        <v>4054</v>
      </c>
      <c r="BO335" s="20">
        <f>VLOOKUP($A:$A,'[3]данные ру ФЛ'!$A:$DL,27,0)</f>
        <v>95506</v>
      </c>
      <c r="BP335" s="20">
        <f>VLOOKUP($A:$A,'[3]данные ру ФЛ'!$A:$DL,40,0)</f>
        <v>94212</v>
      </c>
      <c r="BQ335" s="20">
        <f>VLOOKUP($A:$A,'[3]данные ру ФЛ'!$A:$DL,53,0)</f>
        <v>98364</v>
      </c>
      <c r="BR335" s="20">
        <f>VLOOKUP($A:$A,'[3]данные ру ФЛ'!$A:$DL,74,0)</f>
        <v>29044</v>
      </c>
      <c r="BS335" s="20">
        <f>VLOOKUP($A:$A,'[3]данные ру ФЛ'!$A:$DL,95,0)</f>
        <v>12309</v>
      </c>
      <c r="BT335" s="20">
        <f>VLOOKUP($A:$A,'[3]данные ру ФЛ'!$A:$DL,116,0)</f>
        <v>12560</v>
      </c>
      <c r="BU335" s="21">
        <f>VLOOKUP($A:$A,'[3]данные ру Грузы'!$A:$CR,31,0)</f>
        <v>0</v>
      </c>
      <c r="BV335" s="21">
        <f>VLOOKUP($A:$A,'[3]данные ру Грузы'!$A:$CR,44,0)</f>
        <v>0</v>
      </c>
      <c r="BW335" s="21">
        <f>VLOOKUP($A:$A,'[3]данные ру Грузы'!$A:$CR,57,0)</f>
        <v>0</v>
      </c>
      <c r="BX335" s="21">
        <f>VLOOKUP($A:$A,'[3]данные ру Грузы'!$A:$CR,70,0)</f>
        <v>0</v>
      </c>
      <c r="BY335" s="21">
        <f>VLOOKUP($A:$A,'[3]данные ру Грузы'!$A:$CR,83,0)</f>
        <v>0</v>
      </c>
      <c r="BZ335" s="21">
        <f>VLOOKUP($A:$A,'[3]данные ру Грузы'!$A:$CR,96,0)</f>
        <v>0</v>
      </c>
      <c r="CA335" s="22" t="str">
        <f>VLOOKUP(A:A,[2]Данные_УА!$A:$BO,60,0)</f>
        <v>да</v>
      </c>
      <c r="CB335" s="23" t="str">
        <f>VLOOKUP(A:A,[2]Данные_УА!$A:$BO,61,0)</f>
        <v>нет</v>
      </c>
      <c r="CC335" s="23" t="str">
        <f>VLOOKUP(A:A,[2]Данные_УА!$A:$BO,62,0)</f>
        <v>нет</v>
      </c>
      <c r="CD335" s="23" t="str">
        <f>VLOOKUP(A:A,[2]Данные_УА!$A:$BO,63,0)</f>
        <v>нет</v>
      </c>
      <c r="CE335" s="23" t="str">
        <f>VLOOKUP(A:A,[2]Данные_УА!$A:$BO,64,0)</f>
        <v>нет</v>
      </c>
      <c r="CF335" s="23" t="str">
        <f>VLOOKUP(A:A,[2]Данные_УА!$A:$BO,65,0)</f>
        <v>нет</v>
      </c>
    </row>
    <row r="336" spans="1:84" s="12" customFormat="1" ht="11.25" x14ac:dyDescent="0.2">
      <c r="A336" s="12" t="s">
        <v>273</v>
      </c>
      <c r="B336" s="12" t="str">
        <f>VLOOKUP(A:A,[1]Перечень_ПП!$A:$X,3,0)</f>
        <v>Сочинский</v>
      </c>
      <c r="C336" s="13" t="str">
        <f>VLOOKUP(A:A,[1]Перечень_ПП!$A:$X,4,0)</f>
        <v>МПП</v>
      </c>
      <c r="D336" s="13" t="str">
        <f>VLOOKUP(A:A,[1]Перечень_ПП!$A:$X,5,0)</f>
        <v>МПП</v>
      </c>
      <c r="E336" s="12" t="str">
        <f>VLOOKUP(A:A,[1]Перечень_ПП!$A:$X,6,0)</f>
        <v>Туапсе</v>
      </c>
      <c r="F336" s="12" t="str">
        <f>VLOOKUP(A:A,[1]Перечень_ПП!$A:$X,23,0)</f>
        <v>установлен</v>
      </c>
      <c r="G336" s="13" t="str">
        <f>VLOOKUP(A:A,[1]Перечень_ПП!$A:$X,21,0)</f>
        <v>да</v>
      </c>
      <c r="H336" s="13" t="s">
        <v>523</v>
      </c>
      <c r="I336" s="14" t="str">
        <f>VLOOKUP(A:A,[1]Перечень_ПП!$A:$X,22,0)</f>
        <v>функционирует</v>
      </c>
      <c r="J336" s="15" t="str">
        <f>VLOOKUP(A:A,[2]Данные_УА!$A:$BF,24,0)</f>
        <v>круглосуточно</v>
      </c>
      <c r="K336" s="13" t="str">
        <f>VLOOKUP(A:A,[1]Перечень_ПП!$A:$X,7,0)</f>
        <v>морской</v>
      </c>
      <c r="L336" s="13" t="str">
        <f>VLOOKUP(A:A,[1]Перечень_ПП!$A:$X,8,0)</f>
        <v>не определен</v>
      </c>
      <c r="M336" s="13" t="str">
        <f>VLOOKUP(A:A,[1]Перечень_ПП!$A:$X,9,0)</f>
        <v>грузовой</v>
      </c>
      <c r="N336" s="13" t="str">
        <f>VLOOKUP(A:A,[1]Перечень_ПП!$A:$X,10,0)</f>
        <v>постоянный</v>
      </c>
      <c r="O336" s="13" t="str">
        <f>VLOOKUP(A:A,[1]Перечень_ПП!$A:$X,11,0)</f>
        <v>многосторонний</v>
      </c>
      <c r="P336" s="13" t="str">
        <f>VLOOKUP(A:A,[1]Перечень_ПП!$A:$X,12,0)</f>
        <v>не определен</v>
      </c>
      <c r="Q336" s="13" t="str">
        <f>VLOOKUP(A:A,[1]Перечень_ПП!$A:$X,13,0)</f>
        <v>да</v>
      </c>
      <c r="R336" s="13" t="str">
        <f>VLOOKUP(A:A,[1]Перечень_ПП!$A:$X,14,0)</f>
        <v>да</v>
      </c>
      <c r="S336" s="13" t="str">
        <f>VLOOKUP(A:A,[1]Перечень_ПП!$A:$X,15,0)</f>
        <v>да</v>
      </c>
      <c r="T336" s="13" t="str">
        <f>VLOOKUP(A:A,[1]Перечень_ПП!$A:$X,16,0)</f>
        <v>не применимо</v>
      </c>
      <c r="U336" s="12" t="str">
        <f>VLOOKUP(A:A,[1]Перечень_ПП!$A:$X,17,0)</f>
        <v>не применимо</v>
      </c>
      <c r="V336" s="13" t="str">
        <f>VLOOKUP(A:A,[1]Перечень_ПП!$A:$X,18,0)</f>
        <v>ЮФО</v>
      </c>
      <c r="W336" s="12" t="str">
        <f>VLOOKUP(A:A,[1]Перечень_ПП!$A:$X,19,0)</f>
        <v>Краснодарский край</v>
      </c>
      <c r="X336" s="14" t="str">
        <f>VLOOKUP(A:A,[1]Перечень_ПП!$A:$X,20,0)</f>
        <v>Краснодарский край, г. Туапсе, ул. Горького, 8</v>
      </c>
      <c r="Y336" s="14">
        <f>VLOOKUP(A:A,[2]ДОРОГИ!$A:$BX,24,0)</f>
        <v>0</v>
      </c>
      <c r="Z336" s="14">
        <f>VLOOKUP(A:A,[2]ДОРОГИ!$A:$BX,25,0)</f>
        <v>0</v>
      </c>
      <c r="AA336" s="16" t="str">
        <f>VLOOKUP($A:$A,'[3]данные ру Грузы'!$A:$CC,10,0)</f>
        <v>Группа В</v>
      </c>
      <c r="AB336" s="16">
        <f>VLOOKUP($A:$A,'[3]данные ру Грузы'!$A:$CC,11,0)</f>
        <v>185</v>
      </c>
      <c r="AC336" s="16" t="str">
        <f>VLOOKUP($A:$A,'[3]данные ру Грузы'!$A:$CC,13,0)</f>
        <v>Морской</v>
      </c>
      <c r="AD336" s="16" t="str">
        <f>VLOOKUP($A:$A,'[3]данные ру Грузы'!$A:$CC,12,0)</f>
        <v>АЧБ</v>
      </c>
      <c r="AE336" s="16">
        <f>VLOOKUP(A:A,[2]Данные_УА!$A:$BF,37,0)</f>
        <v>4</v>
      </c>
      <c r="AF336" s="16">
        <f>VLOOKUP(A:A,[2]Данные_УА!$A:$BF,41,0)</f>
        <v>0</v>
      </c>
      <c r="AG336" s="16">
        <f>VLOOKUP(A:A,[2]Данные_УА!$A:$BF,45,0)</f>
        <v>0</v>
      </c>
      <c r="AH336" s="16">
        <f>VLOOKUP(A:A,[2]Данные_УА!$A:$BF,49,0)</f>
        <v>4</v>
      </c>
      <c r="AI336" s="16">
        <f>VLOOKUP(A:A,[2]Данные_УА!$A:$BF,53,0)</f>
        <v>0</v>
      </c>
      <c r="AJ336" s="16">
        <f>VLOOKUP(A:A,[2]Данные_УА!$A:$BF,57,0)</f>
        <v>94882</v>
      </c>
      <c r="AK336" s="17">
        <f>VLOOKUP(A:A,[2]Данные_УА!$A:$BF,38,0)</f>
        <v>1460</v>
      </c>
      <c r="AL336" s="17">
        <f>VLOOKUP(A:A,[2]Данные_УА!$A:$BF,42,0)</f>
        <v>0</v>
      </c>
      <c r="AM336" s="17">
        <f>VLOOKUP(A:A,[2]Данные_УА!$A:$BF,46,0)</f>
        <v>0</v>
      </c>
      <c r="AN336" s="17">
        <f>VLOOKUP(A:A,[2]Данные_УА!$A:$BF,50,0)</f>
        <v>1460</v>
      </c>
      <c r="AO336" s="17">
        <f>VLOOKUP(A:A,[2]Данные_УА!$A:$BF,54,0)</f>
        <v>0</v>
      </c>
      <c r="AP336" s="18">
        <f>VLOOKUP(A:A,[2]Данные_УА!$A:$BF,58,0)</f>
        <v>34631930</v>
      </c>
      <c r="AQ336" s="19">
        <f>VLOOKUP($A:$A,'[3]данные ру ТС'!$A:$CZ,22,0)</f>
        <v>2206</v>
      </c>
      <c r="AR336" s="19">
        <f>VLOOKUP($A:$A,'[3]данные ру ТС'!$A:$CZ,27,0)</f>
        <v>0</v>
      </c>
      <c r="AS336" s="19">
        <f>VLOOKUP($A:$A,'[3]данные ру ТС'!$A:$CZ,32,0)</f>
        <v>0</v>
      </c>
      <c r="AT336" s="19">
        <f>VLOOKUP($A:$A,'[3]данные ру ТС'!$A:$CZ,33,0)</f>
        <v>2206</v>
      </c>
      <c r="AU336" s="19">
        <f>VLOOKUP($A:$A,'[3]данные ру ТС'!$A:$CZ,38,0)</f>
        <v>2143</v>
      </c>
      <c r="AV336" s="19">
        <f>VLOOKUP($A:$A,'[3]данные ру ТС'!$A:$CZ,43,0)</f>
        <v>0</v>
      </c>
      <c r="AW336" s="19">
        <f>VLOOKUP($A:$A,'[3]данные ру ТС'!$A:$CZ,48,0)</f>
        <v>0</v>
      </c>
      <c r="AX336" s="19">
        <f>VLOOKUP($A:$A,'[3]данные ру ТС'!$A:$CZ,49,0)</f>
        <v>2143</v>
      </c>
      <c r="AY336" s="19">
        <f>VLOOKUP($A:$A,'[3]данные ру ТС'!$A:$CZ,54,0)</f>
        <v>2312</v>
      </c>
      <c r="AZ336" s="19">
        <f>VLOOKUP($A:$A,'[3]данные ру ТС'!$A:$CZ,59,0)</f>
        <v>0</v>
      </c>
      <c r="BA336" s="19">
        <f>VLOOKUP($A:$A,'[3]данные ру ТС'!$A:$CZ,64,0)</f>
        <v>0</v>
      </c>
      <c r="BB336" s="19">
        <f>VLOOKUP($A:$A,'[3]данные ру ТС'!$A:$CZ,65,0)</f>
        <v>2312</v>
      </c>
      <c r="BC336" s="19">
        <f>VLOOKUP($A:$A,'[3]данные ру ТС'!$A:$CZ,78,0)</f>
        <v>2776</v>
      </c>
      <c r="BD336" s="19">
        <f>VLOOKUP($A:$A,'[3]данные ру ТС'!$A:$CZ,83,0)</f>
        <v>14</v>
      </c>
      <c r="BE336" s="19">
        <f>VLOOKUP($A:$A,'[3]данные ру ТС'!$A:$CZ,88,0)</f>
        <v>0</v>
      </c>
      <c r="BF336" s="19">
        <f>VLOOKUP($A:$A,'[3]данные ру ТС'!$A:$CZ,89,0)</f>
        <v>2790</v>
      </c>
      <c r="BG336" s="19">
        <f>VLOOKUP($A:$A,'[3]данные ру ТС'!$A:$FD,126,0)</f>
        <v>2474</v>
      </c>
      <c r="BH336" s="19">
        <f>VLOOKUP($A:$A,'[3]данные ру ТС'!$A:$FD,127,0)</f>
        <v>0</v>
      </c>
      <c r="BI336" s="19">
        <f>VLOOKUP($A:$A,'[3]данные ру ТС'!$A:$FD,128,0)</f>
        <v>0</v>
      </c>
      <c r="BJ336" s="19">
        <f>VLOOKUP($A:$A,'[3]данные ру ТС'!$A:$FD,129,0)</f>
        <v>2474</v>
      </c>
      <c r="BK336" s="19">
        <f>VLOOKUP($A:$A,'[3]данные ру ТС'!$A:$FD,142,0)</f>
        <v>2184</v>
      </c>
      <c r="BL336" s="19">
        <f>VLOOKUP($A:$A,'[3]данные ру ТС'!$A:$FD,155,0)</f>
        <v>0</v>
      </c>
      <c r="BM336" s="19">
        <f>VLOOKUP($A:$A,'[3]данные ру ТС'!$A:$FW,168,0)</f>
        <v>0</v>
      </c>
      <c r="BN336" s="19">
        <f>Таблица2[[#This Row],[ЛТС 2022 (факт)]]+Таблица2[[#This Row],[ПТС 2022 (факт)]]+Таблица2[[#This Row],[ГТС 2022 (факт)]]</f>
        <v>2184</v>
      </c>
      <c r="BO336" s="20">
        <f>VLOOKUP($A:$A,'[3]данные ру ФЛ'!$A:$DL,27,0)</f>
        <v>42671</v>
      </c>
      <c r="BP336" s="20">
        <f>VLOOKUP($A:$A,'[3]данные ру ФЛ'!$A:$DL,40,0)</f>
        <v>42406</v>
      </c>
      <c r="BQ336" s="20">
        <f>VLOOKUP($A:$A,'[3]данные ру ФЛ'!$A:$DL,53,0)</f>
        <v>47402</v>
      </c>
      <c r="BR336" s="20">
        <f>VLOOKUP($A:$A,'[3]данные ру ФЛ'!$A:$DL,74,0)</f>
        <v>56519</v>
      </c>
      <c r="BS336" s="20">
        <f>VLOOKUP($A:$A,'[3]данные ру ФЛ'!$A:$DL,95,0)</f>
        <v>50589</v>
      </c>
      <c r="BT336" s="20">
        <f>VLOOKUP($A:$A,'[3]данные ру ФЛ'!$A:$DL,116,0)</f>
        <v>46434</v>
      </c>
      <c r="BU336" s="21">
        <f>VLOOKUP($A:$A,'[3]данные ру Грузы'!$A:$CR,31,0)</f>
        <v>26319662.478</v>
      </c>
      <c r="BV336" s="21">
        <f>VLOOKUP($A:$A,'[3]данные ру Грузы'!$A:$CR,44,0)</f>
        <v>25424232.6087</v>
      </c>
      <c r="BW336" s="21">
        <f>VLOOKUP($A:$A,'[3]данные ру Грузы'!$A:$CR,57,0)</f>
        <v>26119817.672999997</v>
      </c>
      <c r="BX336" s="21">
        <f>VLOOKUP($A:$A,'[3]данные ру Грузы'!$A:$CR,70,0)</f>
        <v>28453730.262599997</v>
      </c>
      <c r="BY336" s="21">
        <f>VLOOKUP($A:$A,'[3]данные ру Грузы'!$A:$CR,83,0)</f>
        <v>36283389.864999995</v>
      </c>
      <c r="BZ336" s="21">
        <f>VLOOKUP($A:$A,'[3]данные ру Грузы'!$A:$CR,96,0)</f>
        <v>15704134.5361</v>
      </c>
      <c r="CA336" s="22" t="str">
        <f>VLOOKUP(A:A,[2]Данные_УА!$A:$BO,60,0)</f>
        <v>да</v>
      </c>
      <c r="CB336" s="23" t="str">
        <f>VLOOKUP(A:A,[2]Данные_УА!$A:$BO,61,0)</f>
        <v>да</v>
      </c>
      <c r="CC336" s="23" t="str">
        <f>VLOOKUP(A:A,[2]Данные_УА!$A:$BO,62,0)</f>
        <v>да</v>
      </c>
      <c r="CD336" s="23" t="str">
        <f>VLOOKUP(A:A,[2]Данные_УА!$A:$BO,63,0)</f>
        <v>да</v>
      </c>
      <c r="CE336" s="23" t="str">
        <f>VLOOKUP(A:A,[2]Данные_УА!$A:$BO,64,0)</f>
        <v>да</v>
      </c>
      <c r="CF336" s="23" t="str">
        <f>VLOOKUP(A:A,[2]Данные_УА!$A:$BO,65,0)</f>
        <v>нет</v>
      </c>
    </row>
    <row r="337" spans="1:84" s="12" customFormat="1" ht="11.25" x14ac:dyDescent="0.2">
      <c r="A337" s="12" t="s">
        <v>48</v>
      </c>
      <c r="B337" s="12" t="str">
        <f>VLOOKUP(A:A,[1]Перечень_ПП!$A:$X,3,0)</f>
        <v>Владивостокский</v>
      </c>
      <c r="C337" s="13" t="str">
        <f>VLOOKUP(A:A,[1]Перечень_ПП!$A:$X,4,0)</f>
        <v>АПП</v>
      </c>
      <c r="D337" s="13" t="str">
        <f>VLOOKUP(A:A,[1]Перечень_ПП!$A:$X,5,0)</f>
        <v>ДАПП</v>
      </c>
      <c r="E337" s="12" t="str">
        <f>VLOOKUP(A:A,[1]Перечень_ПП!$A:$X,6,0)</f>
        <v>Турий Рог</v>
      </c>
      <c r="F337" s="12" t="str">
        <f>VLOOKUP(A:A,[1]Перечень_ПП!$A:$X,23,0)</f>
        <v>установлен</v>
      </c>
      <c r="G337" s="13" t="str">
        <f>VLOOKUP(A:A,[1]Перечень_ПП!$A:$X,21,0)</f>
        <v>да</v>
      </c>
      <c r="H337" s="13" t="s">
        <v>523</v>
      </c>
      <c r="I337" s="14" t="str">
        <f>VLOOKUP(A:A,[1]Перечень_ПП!$A:$X,22,0)</f>
        <v>функционирует</v>
      </c>
      <c r="J337" s="15" t="str">
        <f>VLOOKUP(A:A,[2]Данные_УА!$A:$BF,24,0)</f>
        <v>с 11.00 до 19.00, 6 дней в неделю кроме воскресенья и государственных праздничных (нерабочих) дней КНР</v>
      </c>
      <c r="K337" s="13" t="str">
        <f>VLOOKUP(A:A,[1]Перечень_ПП!$A:$X,7,0)</f>
        <v>автомобильный</v>
      </c>
      <c r="L337" s="13" t="str">
        <f>VLOOKUP(A:A,[1]Перечень_ПП!$A:$X,8,0)</f>
        <v>не определен</v>
      </c>
      <c r="M337" s="13" t="str">
        <f>VLOOKUP(A:A,[1]Перечень_ПП!$A:$X,9,0)</f>
        <v>грузо-пассажирский</v>
      </c>
      <c r="N337" s="13" t="str">
        <f>VLOOKUP(A:A,[1]Перечень_ПП!$A:$X,10,0)</f>
        <v>постоянный</v>
      </c>
      <c r="O337" s="13" t="str">
        <f>VLOOKUP(A:A,[1]Перечень_ПП!$A:$X,11,0)</f>
        <v>двусторонний</v>
      </c>
      <c r="P337" s="13" t="str">
        <f>VLOOKUP(A:A,[1]Перечень_ПП!$A:$X,12,0)</f>
        <v>не определен</v>
      </c>
      <c r="Q337" s="13" t="str">
        <f>VLOOKUP(A:A,[1]Перечень_ПП!$A:$X,13,0)</f>
        <v>нет</v>
      </c>
      <c r="R337" s="13" t="str">
        <f>VLOOKUP(A:A,[1]Перечень_ПП!$A:$X,14,0)</f>
        <v>да</v>
      </c>
      <c r="S337" s="13" t="str">
        <f>VLOOKUP(A:A,[1]Перечень_ПП!$A:$X,15,0)</f>
        <v>да</v>
      </c>
      <c r="T337" s="13" t="str">
        <f>VLOOKUP(A:A,[1]Перечень_ПП!$A:$X,16,0)</f>
        <v>Китайская Народная Республика</v>
      </c>
      <c r="U337" s="12" t="str">
        <f>VLOOKUP(A:A,[1]Перечень_ПП!$A:$X,17,0)</f>
        <v>Мишань</v>
      </c>
      <c r="V337" s="13" t="str">
        <f>VLOOKUP(A:A,[1]Перечень_ПП!$A:$X,18,0)</f>
        <v>ДФО</v>
      </c>
      <c r="W337" s="12" t="str">
        <f>VLOOKUP(A:A,[1]Перечень_ПП!$A:$X,19,0)</f>
        <v>Приморский край</v>
      </c>
      <c r="X337" s="14" t="str">
        <f>VLOOKUP(A:A,[1]Перечень_ПП!$A:$X,20,0)</f>
        <v>Приморский край, Ханкайский район, с. Турий Рог, ул. Пограничная, д. 1</v>
      </c>
      <c r="Y337" s="14" t="str">
        <f>VLOOKUP(A:A,[2]ДОРОГИ!$A:$BX,24,0)</f>
        <v>региональная</v>
      </c>
      <c r="Z337" s="14" t="str">
        <f>VLOOKUP(A:A,[2]ДОРОГИ!$A:$BX,25,0)</f>
        <v>Михайловка-Турий рог</v>
      </c>
      <c r="AA337" s="16" t="str">
        <f>VLOOKUP($A:$A,'[3]данные ру Грузы'!$A:$CC,10,0)</f>
        <v>Группа А</v>
      </c>
      <c r="AB337" s="16">
        <f>VLOOKUP($A:$A,'[3]данные ру Грузы'!$A:$CC,11,0)</f>
        <v>46</v>
      </c>
      <c r="AC337" s="16" t="str">
        <f>VLOOKUP($A:$A,'[3]данные ру Грузы'!$A:$CC,13,0)</f>
        <v>РК (сухопутный)</v>
      </c>
      <c r="AD337" s="16" t="str">
        <f>VLOOKUP($A:$A,'[3]данные ру Грузы'!$A:$CC,12,0)</f>
        <v>Восток</v>
      </c>
      <c r="AE337" s="16">
        <f>VLOOKUP(A:A,[2]Данные_УА!$A:$BF,37,0)</f>
        <v>0</v>
      </c>
      <c r="AF337" s="16">
        <f>VLOOKUP(A:A,[2]Данные_УА!$A:$BF,41,0)</f>
        <v>0</v>
      </c>
      <c r="AG337" s="16">
        <f>VLOOKUP(A:A,[2]Данные_УА!$A:$BF,45,0)</f>
        <v>0</v>
      </c>
      <c r="AH337" s="16">
        <f>VLOOKUP(A:A,[2]Данные_УА!$A:$BF,49,0)</f>
        <v>0</v>
      </c>
      <c r="AI337" s="16">
        <f>VLOOKUP(A:A,[2]Данные_УА!$A:$BF,53,0)</f>
        <v>0</v>
      </c>
      <c r="AJ337" s="16">
        <f>VLOOKUP(A:A,[2]Данные_УА!$A:$BF,57,0)</f>
        <v>0</v>
      </c>
      <c r="AK337" s="17">
        <f>VLOOKUP(A:A,[2]Данные_УА!$A:$BF,38,0)</f>
        <v>0</v>
      </c>
      <c r="AL337" s="17">
        <f>VLOOKUP(A:A,[2]Данные_УА!$A:$BF,42,0)</f>
        <v>0</v>
      </c>
      <c r="AM337" s="17">
        <f>VLOOKUP(A:A,[2]Данные_УА!$A:$BF,46,0)</f>
        <v>0</v>
      </c>
      <c r="AN337" s="17">
        <f>VLOOKUP(A:A,[2]Данные_УА!$A:$BF,50,0)</f>
        <v>0</v>
      </c>
      <c r="AO337" s="17">
        <f>VLOOKUP(A:A,[2]Данные_УА!$A:$BF,54,0)</f>
        <v>0</v>
      </c>
      <c r="AP337" s="18">
        <f>VLOOKUP(A:A,[2]Данные_УА!$A:$BF,58,0)</f>
        <v>0</v>
      </c>
      <c r="AQ337" s="19">
        <f>VLOOKUP($A:$A,'[3]данные ру ТС'!$A:$CZ,22,0)</f>
        <v>1186</v>
      </c>
      <c r="AR337" s="19">
        <f>VLOOKUP($A:$A,'[3]данные ру ТС'!$A:$CZ,27,0)</f>
        <v>5437</v>
      </c>
      <c r="AS337" s="19">
        <f>VLOOKUP($A:$A,'[3]данные ру ТС'!$A:$CZ,32,0)</f>
        <v>0</v>
      </c>
      <c r="AT337" s="19">
        <f>VLOOKUP($A:$A,'[3]данные ру ТС'!$A:$CZ,33,0)</f>
        <v>6623</v>
      </c>
      <c r="AU337" s="19">
        <f>VLOOKUP($A:$A,'[3]данные ру ТС'!$A:$CZ,38,0)</f>
        <v>3157</v>
      </c>
      <c r="AV337" s="19">
        <f>VLOOKUP($A:$A,'[3]данные ру ТС'!$A:$CZ,43,0)</f>
        <v>3002</v>
      </c>
      <c r="AW337" s="19">
        <f>VLOOKUP($A:$A,'[3]данные ру ТС'!$A:$CZ,48,0)</f>
        <v>0</v>
      </c>
      <c r="AX337" s="19">
        <f>VLOOKUP($A:$A,'[3]данные ру ТС'!$A:$CZ,49,0)</f>
        <v>6159</v>
      </c>
      <c r="AY337" s="19">
        <f>VLOOKUP($A:$A,'[3]данные ру ТС'!$A:$CZ,54,0)</f>
        <v>4791</v>
      </c>
      <c r="AZ337" s="19">
        <f>VLOOKUP($A:$A,'[3]данные ру ТС'!$A:$CZ,59,0)</f>
        <v>4954</v>
      </c>
      <c r="BA337" s="19">
        <f>VLOOKUP($A:$A,'[3]данные ру ТС'!$A:$CZ,64,0)</f>
        <v>0</v>
      </c>
      <c r="BB337" s="19">
        <f>VLOOKUP($A:$A,'[3]данные ру ТС'!$A:$CZ,65,0)</f>
        <v>9745</v>
      </c>
      <c r="BC337" s="19">
        <f>VLOOKUP($A:$A,'[3]данные ру ТС'!$A:$CZ,78,0)</f>
        <v>3656</v>
      </c>
      <c r="BD337" s="19">
        <f>VLOOKUP($A:$A,'[3]данные ру ТС'!$A:$CZ,83,0)</f>
        <v>309</v>
      </c>
      <c r="BE337" s="19">
        <f>VLOOKUP($A:$A,'[3]данные ру ТС'!$A:$CZ,88,0)</f>
        <v>0</v>
      </c>
      <c r="BF337" s="19">
        <f>VLOOKUP($A:$A,'[3]данные ру ТС'!$A:$CZ,89,0)</f>
        <v>3965</v>
      </c>
      <c r="BG337" s="19">
        <f>VLOOKUP($A:$A,'[3]данные ру ТС'!$A:$FD,126,0)</f>
        <v>4530</v>
      </c>
      <c r="BH337" s="19">
        <f>VLOOKUP($A:$A,'[3]данные ру ТС'!$A:$FD,127,0)</f>
        <v>0</v>
      </c>
      <c r="BI337" s="19">
        <f>VLOOKUP($A:$A,'[3]данные ру ТС'!$A:$FD,128,0)</f>
        <v>0</v>
      </c>
      <c r="BJ337" s="19">
        <f>VLOOKUP($A:$A,'[3]данные ру ТС'!$A:$FD,129,0)</f>
        <v>4530</v>
      </c>
      <c r="BK337" s="19">
        <f>VLOOKUP($A:$A,'[3]данные ру ТС'!$A:$FD,142,0)</f>
        <v>6746</v>
      </c>
      <c r="BL337" s="19">
        <f>VLOOKUP($A:$A,'[3]данные ру ТС'!$A:$FD,155,0)</f>
        <v>0</v>
      </c>
      <c r="BM337" s="19">
        <f>VLOOKUP($A:$A,'[3]данные ру ТС'!$A:$FW,168,0)</f>
        <v>0</v>
      </c>
      <c r="BN337" s="19">
        <f>Таблица2[[#This Row],[ЛТС 2022 (факт)]]+Таблица2[[#This Row],[ПТС 2022 (факт)]]+Таблица2[[#This Row],[ГТС 2022 (факт)]]</f>
        <v>6746</v>
      </c>
      <c r="BO337" s="20">
        <f>VLOOKUP($A:$A,'[3]данные ру ФЛ'!$A:$DL,27,0)</f>
        <v>208794</v>
      </c>
      <c r="BP337" s="20">
        <f>VLOOKUP($A:$A,'[3]данные ру ФЛ'!$A:$DL,40,0)</f>
        <v>105431</v>
      </c>
      <c r="BQ337" s="20">
        <f>VLOOKUP($A:$A,'[3]данные ру ФЛ'!$A:$DL,53,0)</f>
        <v>179641</v>
      </c>
      <c r="BR337" s="20">
        <f>VLOOKUP($A:$A,'[3]данные ру ФЛ'!$A:$DL,74,0)</f>
        <v>14019</v>
      </c>
      <c r="BS337" s="20">
        <f>VLOOKUP($A:$A,'[3]данные ру ФЛ'!$A:$DL,95,0)</f>
        <v>4530</v>
      </c>
      <c r="BT337" s="20">
        <f>VLOOKUP($A:$A,'[3]данные ру ФЛ'!$A:$DL,116,0)</f>
        <v>6746</v>
      </c>
      <c r="BU337" s="21">
        <f>VLOOKUP($A:$A,'[3]данные ру Грузы'!$A:$CR,31,0)</f>
        <v>11676</v>
      </c>
      <c r="BV337" s="21">
        <f>VLOOKUP($A:$A,'[3]данные ру Грузы'!$A:$CR,44,0)</f>
        <v>37151</v>
      </c>
      <c r="BW337" s="21">
        <f>VLOOKUP($A:$A,'[3]данные ру Грузы'!$A:$CR,57,0)</f>
        <v>57190</v>
      </c>
      <c r="BX337" s="21">
        <f>VLOOKUP($A:$A,'[3]данные ру Грузы'!$A:$CR,70,0)</f>
        <v>43095</v>
      </c>
      <c r="BY337" s="21">
        <f>VLOOKUP($A:$A,'[3]данные ру Грузы'!$A:$CR,83,0)</f>
        <v>51255</v>
      </c>
      <c r="BZ337" s="21">
        <f>VLOOKUP($A:$A,'[3]данные ру Грузы'!$A:$CR,96,0)</f>
        <v>71725</v>
      </c>
      <c r="CA337" s="22" t="str">
        <f>VLOOKUP(A:A,[2]Данные_УА!$A:$BO,60,0)</f>
        <v>да</v>
      </c>
      <c r="CB337" s="23" t="str">
        <f>VLOOKUP(A:A,[2]Данные_УА!$A:$BO,61,0)</f>
        <v>да</v>
      </c>
      <c r="CC337" s="23" t="str">
        <f>VLOOKUP(A:A,[2]Данные_УА!$A:$BO,62,0)</f>
        <v>да</v>
      </c>
      <c r="CD337" s="23" t="str">
        <f>VLOOKUP(A:A,[2]Данные_УА!$A:$BO,63,0)</f>
        <v>да</v>
      </c>
      <c r="CE337" s="23" t="str">
        <f>VLOOKUP(A:A,[2]Данные_УА!$A:$BO,64,0)</f>
        <v>да</v>
      </c>
      <c r="CF337" s="23" t="str">
        <f>VLOOKUP(A:A,[2]Данные_УА!$A:$BO,65,0)</f>
        <v>да</v>
      </c>
    </row>
    <row r="338" spans="1:84" s="12" customFormat="1" ht="11.25" x14ac:dyDescent="0.2">
      <c r="A338" s="12" t="s">
        <v>307</v>
      </c>
      <c r="B338" s="12" t="str">
        <f>VLOOKUP(A:A,[1]Перечень_ПП!$A:$X,3,0)</f>
        <v>Уральский</v>
      </c>
      <c r="C338" s="13" t="str">
        <f>VLOOKUP(A:A,[1]Перечень_ПП!$A:$X,4,0)</f>
        <v>ВПП</v>
      </c>
      <c r="D338" s="13" t="str">
        <f>VLOOKUP(A:A,[1]Перечень_ПП!$A:$X,5,0)</f>
        <v>ВПП</v>
      </c>
      <c r="E338" s="12" t="str">
        <f>VLOOKUP(A:A,[1]Перечень_ПП!$A:$X,6,0)</f>
        <v>Тюмень (Рощино)</v>
      </c>
      <c r="F338" s="12" t="str">
        <f>VLOOKUP(A:A,[1]Перечень_ПП!$A:$X,23,0)</f>
        <v>установлен</v>
      </c>
      <c r="G338" s="13" t="str">
        <f>VLOOKUP(A:A,[1]Перечень_ПП!$A:$X,21,0)</f>
        <v>да</v>
      </c>
      <c r="H338" s="13" t="s">
        <v>524</v>
      </c>
      <c r="I338" s="14" t="str">
        <f>VLOOKUP(A:A,[1]Перечень_ПП!$A:$X,22,0)</f>
        <v>функционирует</v>
      </c>
      <c r="J338" s="15" t="str">
        <f>VLOOKUP(A:A,[2]Данные_УА!$A:$BF,24,0)</f>
        <v>круглосуточно</v>
      </c>
      <c r="K338" s="13" t="str">
        <f>VLOOKUP(A:A,[1]Перечень_ПП!$A:$X,7,0)</f>
        <v>воздушный</v>
      </c>
      <c r="L338" s="13" t="str">
        <f>VLOOKUP(A:A,[1]Перечень_ПП!$A:$X,8,0)</f>
        <v>не определен</v>
      </c>
      <c r="M338" s="13" t="str">
        <f>VLOOKUP(A:A,[1]Перечень_ПП!$A:$X,9,0)</f>
        <v>грузо-пассажирский</v>
      </c>
      <c r="N338" s="13" t="str">
        <f>VLOOKUP(A:A,[1]Перечень_ПП!$A:$X,10,0)</f>
        <v>постоянный</v>
      </c>
      <c r="O338" s="13" t="str">
        <f>VLOOKUP(A:A,[1]Перечень_ПП!$A:$X,11,0)</f>
        <v>многосторонний</v>
      </c>
      <c r="P338" s="13" t="str">
        <f>VLOOKUP(A:A,[1]Перечень_ПП!$A:$X,12,0)</f>
        <v>не определен</v>
      </c>
      <c r="Q338" s="13" t="str">
        <f>VLOOKUP(A:A,[1]Перечень_ПП!$A:$X,13,0)</f>
        <v>нет</v>
      </c>
      <c r="R338" s="13" t="str">
        <f>VLOOKUP(A:A,[1]Перечень_ПП!$A:$X,14,0)</f>
        <v>нет</v>
      </c>
      <c r="S338" s="13" t="str">
        <f>VLOOKUP(A:A,[1]Перечень_ПП!$A:$X,15,0)</f>
        <v>нет</v>
      </c>
      <c r="T338" s="13" t="str">
        <f>VLOOKUP(A:A,[1]Перечень_ПП!$A:$X,16,0)</f>
        <v>не применимо</v>
      </c>
      <c r="U338" s="12" t="str">
        <f>VLOOKUP(A:A,[1]Перечень_ПП!$A:$X,17,0)</f>
        <v>не применимо</v>
      </c>
      <c r="V338" s="13" t="str">
        <f>VLOOKUP(A:A,[1]Перечень_ПП!$A:$X,18,0)</f>
        <v>УФО</v>
      </c>
      <c r="W338" s="12" t="str">
        <f>VLOOKUP(A:A,[1]Перечень_ПП!$A:$X,19,0)</f>
        <v>Тюменская область</v>
      </c>
      <c r="X338" s="14" t="str">
        <f>VLOOKUP(A:A,[1]Перечень_ПП!$A:$X,20,0)</f>
        <v>Тюменская область, расположен в 14 км западнее города Тюмени</v>
      </c>
      <c r="Y338" s="14">
        <f>VLOOKUP(A:A,[2]ДОРОГИ!$A:$BX,24,0)</f>
        <v>0</v>
      </c>
      <c r="Z338" s="14">
        <f>VLOOKUP(A:A,[2]ДОРОГИ!$A:$BX,25,0)</f>
        <v>0</v>
      </c>
      <c r="AA338" s="16" t="str">
        <f>VLOOKUP($A:$A,'[3]данные ру Грузы'!$A:$CC,10,0)</f>
        <v>Группа В</v>
      </c>
      <c r="AB338" s="16">
        <f>VLOOKUP($A:$A,'[3]данные ру Грузы'!$A:$CC,11,0)</f>
        <v>108</v>
      </c>
      <c r="AC338" s="16" t="str">
        <f>VLOOKUP($A:$A,'[3]данные ру Грузы'!$A:$CC,13,0)</f>
        <v>Не является признаком отнесения к МТК</v>
      </c>
      <c r="AD338" s="16" t="str">
        <f>VLOOKUP($A:$A,'[3]данные ру Грузы'!$A:$CC,12,0)</f>
        <v>Не является признаком отнесения к МТК</v>
      </c>
      <c r="AE338" s="16">
        <f>VLOOKUP(A:A,[2]Данные_УА!$A:$BF,37,0)</f>
        <v>0</v>
      </c>
      <c r="AF338" s="16">
        <f>VLOOKUP(A:A,[2]Данные_УА!$A:$BF,41,0)</f>
        <v>0</v>
      </c>
      <c r="AG338" s="16">
        <f>VLOOKUP(A:A,[2]Данные_УА!$A:$BF,45,0)</f>
        <v>0</v>
      </c>
      <c r="AH338" s="16">
        <f>VLOOKUP(A:A,[2]Данные_УА!$A:$BF,49,0)</f>
        <v>0</v>
      </c>
      <c r="AI338" s="16">
        <f>VLOOKUP(A:A,[2]Данные_УА!$A:$BF,53,0)</f>
        <v>4800</v>
      </c>
      <c r="AJ338" s="16">
        <f>VLOOKUP(A:A,[2]Данные_УА!$A:$BF,57,0)</f>
        <v>0</v>
      </c>
      <c r="AK338" s="17">
        <f>VLOOKUP(A:A,[2]Данные_УА!$A:$BF,38,0)</f>
        <v>0</v>
      </c>
      <c r="AL338" s="17">
        <f>VLOOKUP(A:A,[2]Данные_УА!$A:$BF,42,0)</f>
        <v>0</v>
      </c>
      <c r="AM338" s="17">
        <f>VLOOKUP(A:A,[2]Данные_УА!$A:$BF,46,0)</f>
        <v>0</v>
      </c>
      <c r="AN338" s="17">
        <f>VLOOKUP(A:A,[2]Данные_УА!$A:$BF,50,0)</f>
        <v>0</v>
      </c>
      <c r="AO338" s="17">
        <f>VLOOKUP(A:A,[2]Данные_УА!$A:$BF,54,0)</f>
        <v>1752000</v>
      </c>
      <c r="AP338" s="18">
        <f>VLOOKUP(A:A,[2]Данные_УА!$A:$BF,58,0)</f>
        <v>0</v>
      </c>
      <c r="AQ338" s="19">
        <f>VLOOKUP($A:$A,'[3]данные ру ТС'!$A:$CZ,22,0)</f>
        <v>23</v>
      </c>
      <c r="AR338" s="19">
        <f>VLOOKUP($A:$A,'[3]данные ру ТС'!$A:$CZ,27,0)</f>
        <v>1010</v>
      </c>
      <c r="AS338" s="19">
        <f>VLOOKUP($A:$A,'[3]данные ру ТС'!$A:$CZ,32,0)</f>
        <v>0</v>
      </c>
      <c r="AT338" s="19">
        <f>VLOOKUP($A:$A,'[3]данные ру ТС'!$A:$CZ,33,0)</f>
        <v>1033</v>
      </c>
      <c r="AU338" s="19">
        <f>VLOOKUP($A:$A,'[3]данные ру ТС'!$A:$CZ,38,0)</f>
        <v>33</v>
      </c>
      <c r="AV338" s="19">
        <f>VLOOKUP($A:$A,'[3]данные ру ТС'!$A:$CZ,43,0)</f>
        <v>1322</v>
      </c>
      <c r="AW338" s="19">
        <f>VLOOKUP($A:$A,'[3]данные ру ТС'!$A:$CZ,48,0)</f>
        <v>0</v>
      </c>
      <c r="AX338" s="19">
        <f>VLOOKUP($A:$A,'[3]данные ру ТС'!$A:$CZ,49,0)</f>
        <v>1355</v>
      </c>
      <c r="AY338" s="19">
        <f>VLOOKUP($A:$A,'[3]данные ру ТС'!$A:$CZ,54,0)</f>
        <v>30</v>
      </c>
      <c r="AZ338" s="19">
        <f>VLOOKUP($A:$A,'[3]данные ру ТС'!$A:$CZ,59,0)</f>
        <v>1124</v>
      </c>
      <c r="BA338" s="19">
        <f>VLOOKUP($A:$A,'[3]данные ру ТС'!$A:$CZ,64,0)</f>
        <v>0</v>
      </c>
      <c r="BB338" s="19">
        <f>VLOOKUP($A:$A,'[3]данные ру ТС'!$A:$CZ,65,0)</f>
        <v>1154</v>
      </c>
      <c r="BC338" s="19">
        <f>VLOOKUP($A:$A,'[3]данные ру ТС'!$A:$CZ,78,0)</f>
        <v>45</v>
      </c>
      <c r="BD338" s="19">
        <f>VLOOKUP($A:$A,'[3]данные ру ТС'!$A:$CZ,83,0)</f>
        <v>164</v>
      </c>
      <c r="BE338" s="19">
        <f>VLOOKUP($A:$A,'[3]данные ру ТС'!$A:$CZ,88,0)</f>
        <v>0</v>
      </c>
      <c r="BF338" s="19">
        <f>VLOOKUP($A:$A,'[3]данные ру ТС'!$A:$CZ,89,0)</f>
        <v>209</v>
      </c>
      <c r="BG338" s="19">
        <f>VLOOKUP($A:$A,'[3]данные ру ТС'!$A:$FD,126,0)</f>
        <v>17</v>
      </c>
      <c r="BH338" s="19">
        <f>VLOOKUP($A:$A,'[3]данные ру ТС'!$A:$FD,127,0)</f>
        <v>932</v>
      </c>
      <c r="BI338" s="19">
        <f>VLOOKUP($A:$A,'[3]данные ру ТС'!$A:$FD,128,0)</f>
        <v>0</v>
      </c>
      <c r="BJ338" s="19">
        <f>VLOOKUP($A:$A,'[3]данные ру ТС'!$A:$FD,129,0)</f>
        <v>949</v>
      </c>
      <c r="BK338" s="19">
        <f>VLOOKUP($A:$A,'[3]данные ру ТС'!$A:$FD,142,0)</f>
        <v>62</v>
      </c>
      <c r="BL338" s="19">
        <f>VLOOKUP($A:$A,'[3]данные ру ТС'!$A:$FD,155,0)</f>
        <v>943</v>
      </c>
      <c r="BM338" s="19">
        <f>VLOOKUP($A:$A,'[3]данные ру ТС'!$A:$FW,168,0)</f>
        <v>0</v>
      </c>
      <c r="BN338" s="19">
        <f>Таблица2[[#This Row],[ЛТС 2022 (факт)]]+Таблица2[[#This Row],[ПТС 2022 (факт)]]+Таблица2[[#This Row],[ГТС 2022 (факт)]]</f>
        <v>1005</v>
      </c>
      <c r="BO338" s="20">
        <f>VLOOKUP($A:$A,'[3]данные ру ФЛ'!$A:$DL,27,0)</f>
        <v>176294</v>
      </c>
      <c r="BP338" s="20">
        <f>VLOOKUP($A:$A,'[3]данные ру ФЛ'!$A:$DL,40,0)</f>
        <v>232693</v>
      </c>
      <c r="BQ338" s="20">
        <f>VLOOKUP($A:$A,'[3]данные ру ФЛ'!$A:$DL,53,0)</f>
        <v>220474</v>
      </c>
      <c r="BR338" s="20">
        <f>VLOOKUP($A:$A,'[3]данные ру ФЛ'!$A:$DL,74,0)</f>
        <v>30212</v>
      </c>
      <c r="BS338" s="20">
        <f>VLOOKUP($A:$A,'[3]данные ру ФЛ'!$A:$DL,95,0)</f>
        <v>158354</v>
      </c>
      <c r="BT338" s="20">
        <f>VLOOKUP($A:$A,'[3]данные ру ФЛ'!$A:$DL,116,0)</f>
        <v>150375</v>
      </c>
      <c r="BU338" s="21">
        <f>VLOOKUP($A:$A,'[3]данные ру Грузы'!$A:$CR,31,0)</f>
        <v>351.6</v>
      </c>
      <c r="BV338" s="21">
        <f>VLOOKUP($A:$A,'[3]данные ру Грузы'!$A:$CR,44,0)</f>
        <v>2343.223</v>
      </c>
      <c r="BW338" s="21">
        <f>VLOOKUP($A:$A,'[3]данные ру Грузы'!$A:$CR,57,0)</f>
        <v>2468.1799999999998</v>
      </c>
      <c r="BX338" s="21">
        <f>VLOOKUP($A:$A,'[3]данные ру Грузы'!$A:$CR,70,0)</f>
        <v>197.32429999999999</v>
      </c>
      <c r="BY338" s="21">
        <f>VLOOKUP($A:$A,'[3]данные ру Грузы'!$A:$CR,83,0)</f>
        <v>1410.4726000000001</v>
      </c>
      <c r="BZ338" s="21">
        <f>VLOOKUP($A:$A,'[3]данные ру Грузы'!$A:$CR,96,0)</f>
        <v>1154.8710599999999</v>
      </c>
      <c r="CA338" s="22" t="str">
        <f>VLOOKUP(A:A,[2]Данные_УА!$A:$BO,60,0)</f>
        <v>да</v>
      </c>
      <c r="CB338" s="23" t="str">
        <f>VLOOKUP(A:A,[2]Данные_УА!$A:$BO,61,0)</f>
        <v>да</v>
      </c>
      <c r="CC338" s="23" t="str">
        <f>VLOOKUP(A:A,[2]Данные_УА!$A:$BO,62,0)</f>
        <v>да</v>
      </c>
      <c r="CD338" s="23" t="str">
        <f>VLOOKUP(A:A,[2]Данные_УА!$A:$BO,63,0)</f>
        <v>да</v>
      </c>
      <c r="CE338" s="23" t="str">
        <f>VLOOKUP(A:A,[2]Данные_УА!$A:$BO,64,0)</f>
        <v>да</v>
      </c>
      <c r="CF338" s="23" t="str">
        <f>VLOOKUP(A:A,[2]Данные_УА!$A:$BO,65,0)</f>
        <v>нет</v>
      </c>
    </row>
    <row r="339" spans="1:84" s="12" customFormat="1" ht="11.25" x14ac:dyDescent="0.2">
      <c r="A339" s="12" t="s">
        <v>154</v>
      </c>
      <c r="B339" s="12" t="str">
        <f>VLOOKUP(A:A,[1]Перечень_ПП!$A:$X,3,0)</f>
        <v>Новосибирский</v>
      </c>
      <c r="C339" s="13" t="str">
        <f>VLOOKUP(A:A,[1]Перечень_ПП!$A:$X,4,0)</f>
        <v>АПП</v>
      </c>
      <c r="D339" s="13" t="str">
        <f>VLOOKUP(A:A,[1]Перечень_ПП!$A:$X,5,0)</f>
        <v>ДАПП ПУП</v>
      </c>
      <c r="E339" s="12" t="str">
        <f>VLOOKUP(A:A,[1]Перечень_ПП!$A:$X,6,0)</f>
        <v>Аспайты</v>
      </c>
      <c r="F339" s="12" t="str">
        <f>VLOOKUP(A:A,[1]Перечень_ПП!$A:$X,23,0)</f>
        <v>установлен</v>
      </c>
      <c r="G339" s="13" t="str">
        <f>VLOOKUP(A:A,[1]Перечень_ПП!$A:$X,21,0)</f>
        <v>нет</v>
      </c>
      <c r="H339" s="13" t="s">
        <v>524</v>
      </c>
      <c r="I339" s="14" t="str">
        <f>VLOOKUP(A:A,[1]Перечень_ПП!$A:$X,22,0)</f>
        <v>Пункт пропуска не обустроен, так как решение о целесообразности функционирования не принято, в том числе сопредельным государством</v>
      </c>
      <c r="J339" s="15" t="str">
        <f>VLOOKUP(A:A,[2]Данные_УА!$A:$BF,24,0)</f>
        <v>не определен</v>
      </c>
      <c r="K339" s="13" t="str">
        <f>VLOOKUP(A:A,[1]Перечень_ПП!$A:$X,7,0)</f>
        <v>автомобильный</v>
      </c>
      <c r="L339" s="13" t="str">
        <f>VLOOKUP(A:A,[1]Перечень_ПП!$A:$X,8,0)</f>
        <v>не определен</v>
      </c>
      <c r="M339" s="13" t="str">
        <f>VLOOKUP(A:A,[1]Перечень_ПП!$A:$X,9,0)</f>
        <v>грузо-пассажирский</v>
      </c>
      <c r="N339" s="13" t="str">
        <f>VLOOKUP(A:A,[1]Перечень_ПП!$A:$X,10,0)</f>
        <v>работающий на нерегулярной основе</v>
      </c>
      <c r="O339" s="13" t="str">
        <f>VLOOKUP(A:A,[1]Перечень_ПП!$A:$X,11,0)</f>
        <v>двусторонний</v>
      </c>
      <c r="P339" s="13" t="str">
        <f>VLOOKUP(A:A,[1]Перечень_ПП!$A:$X,12,0)</f>
        <v>упрощенный</v>
      </c>
      <c r="Q339" s="13" t="str">
        <f>VLOOKUP(A:A,[1]Перечень_ПП!$A:$X,13,0)</f>
        <v>нет</v>
      </c>
      <c r="R339" s="13" t="str">
        <f>VLOOKUP(A:A,[1]Перечень_ПП!$A:$X,14,0)</f>
        <v>нет</v>
      </c>
      <c r="S339" s="13" t="str">
        <f>VLOOKUP(A:A,[1]Перечень_ПП!$A:$X,15,0)</f>
        <v>нет</v>
      </c>
      <c r="T339" s="13" t="str">
        <f>VLOOKUP(A:A,[1]Перечень_ПП!$A:$X,16,0)</f>
        <v>Монголия</v>
      </c>
      <c r="U339" s="12" t="str">
        <f>VLOOKUP(A:A,[1]Перечень_ПП!$A:$X,17,0)</f>
        <v>Асгатын-Гол</v>
      </c>
      <c r="V339" s="13" t="str">
        <f>VLOOKUP(A:A,[1]Перечень_ПП!$A:$X,18,0)</f>
        <v>СФО</v>
      </c>
      <c r="W339" s="12" t="str">
        <f>VLOOKUP(A:A,[1]Перечень_ПП!$A:$X,19,0)</f>
        <v>Республика Тыва</v>
      </c>
      <c r="X339" s="14" t="str">
        <f>VLOOKUP(A:A,[1]Перечень_ПП!$A:$X,20,0)</f>
        <v>не определен</v>
      </c>
      <c r="Y339" s="14">
        <f>VLOOKUP(A:A,[2]ДОРОГИ!$A:$BX,24,0)</f>
        <v>0</v>
      </c>
      <c r="Z339" s="14">
        <f>VLOOKUP(A:A,[2]ДОРОГИ!$A:$BX,25,0)</f>
        <v>0</v>
      </c>
      <c r="AA339" s="16" t="str">
        <f>VLOOKUP($A:$A,'[3]данные ру Грузы'!$A:$CC,10,0)</f>
        <v>не определена</v>
      </c>
      <c r="AB339" s="16">
        <f>VLOOKUP($A:$A,'[3]данные ру Грузы'!$A:$CC,11,0)</f>
        <v>347</v>
      </c>
      <c r="AC339" s="16" t="str">
        <f>VLOOKUP($A:$A,'[3]данные ру Грузы'!$A:$CC,13,0)</f>
        <v>РМК</v>
      </c>
      <c r="AD339" s="16" t="str">
        <f>VLOOKUP($A:$A,'[3]данные ру Грузы'!$A:$CC,12,0)</f>
        <v>Восток</v>
      </c>
      <c r="AE339" s="16">
        <f>VLOOKUP(A:A,[2]Данные_УА!$A:$BF,37,0)</f>
        <v>0</v>
      </c>
      <c r="AF339" s="16">
        <f>VLOOKUP(A:A,[2]Данные_УА!$A:$BF,41,0)</f>
        <v>0</v>
      </c>
      <c r="AG339" s="16">
        <f>VLOOKUP(A:A,[2]Данные_УА!$A:$BF,45,0)</f>
        <v>0</v>
      </c>
      <c r="AH339" s="16">
        <f>VLOOKUP(A:A,[2]Данные_УА!$A:$BF,49,0)</f>
        <v>0</v>
      </c>
      <c r="AI339" s="16">
        <f>VLOOKUP(A:A,[2]Данные_УА!$A:$BF,53,0)</f>
        <v>0</v>
      </c>
      <c r="AJ339" s="16">
        <f>VLOOKUP(A:A,[2]Данные_УА!$A:$BF,57,0)</f>
        <v>0</v>
      </c>
      <c r="AK339" s="17">
        <f>VLOOKUP(A:A,[2]Данные_УА!$A:$BF,38,0)</f>
        <v>0</v>
      </c>
      <c r="AL339" s="17">
        <f>VLOOKUP(A:A,[2]Данные_УА!$A:$BF,42,0)</f>
        <v>0</v>
      </c>
      <c r="AM339" s="17">
        <f>VLOOKUP(A:A,[2]Данные_УА!$A:$BF,46,0)</f>
        <v>0</v>
      </c>
      <c r="AN339" s="17">
        <f>VLOOKUP(A:A,[2]Данные_УА!$A:$BF,50,0)</f>
        <v>0</v>
      </c>
      <c r="AO339" s="17">
        <f>VLOOKUP(A:A,[2]Данные_УА!$A:$BF,54,0)</f>
        <v>0</v>
      </c>
      <c r="AP339" s="18">
        <f>VLOOKUP(A:A,[2]Данные_УА!$A:$BF,58,0)</f>
        <v>0</v>
      </c>
      <c r="AQ339" s="19">
        <f>VLOOKUP($A:$A,'[3]данные ру ТС'!$A:$CZ,22,0)</f>
        <v>0</v>
      </c>
      <c r="AR339" s="19">
        <f>VLOOKUP($A:$A,'[3]данные ру ТС'!$A:$CZ,27,0)</f>
        <v>0</v>
      </c>
      <c r="AS339" s="19">
        <f>VLOOKUP($A:$A,'[3]данные ру ТС'!$A:$CZ,32,0)</f>
        <v>0</v>
      </c>
      <c r="AT339" s="19">
        <f>VLOOKUP($A:$A,'[3]данные ру ТС'!$A:$CZ,33,0)</f>
        <v>0</v>
      </c>
      <c r="AU339" s="19">
        <f>VLOOKUP($A:$A,'[3]данные ру ТС'!$A:$CZ,38,0)</f>
        <v>0</v>
      </c>
      <c r="AV339" s="19">
        <f>VLOOKUP($A:$A,'[3]данные ру ТС'!$A:$CZ,43,0)</f>
        <v>0</v>
      </c>
      <c r="AW339" s="19">
        <f>VLOOKUP($A:$A,'[3]данные ру ТС'!$A:$CZ,48,0)</f>
        <v>0</v>
      </c>
      <c r="AX339" s="19">
        <f>VLOOKUP($A:$A,'[3]данные ру ТС'!$A:$CZ,49,0)</f>
        <v>0</v>
      </c>
      <c r="AY339" s="19">
        <f>VLOOKUP($A:$A,'[3]данные ру ТС'!$A:$CZ,54,0)</f>
        <v>0</v>
      </c>
      <c r="AZ339" s="19">
        <f>VLOOKUP($A:$A,'[3]данные ру ТС'!$A:$CZ,59,0)</f>
        <v>0</v>
      </c>
      <c r="BA339" s="19">
        <f>VLOOKUP($A:$A,'[3]данные ру ТС'!$A:$CZ,64,0)</f>
        <v>0</v>
      </c>
      <c r="BB339" s="19">
        <f>VLOOKUP($A:$A,'[3]данные ру ТС'!$A:$CZ,65,0)</f>
        <v>0</v>
      </c>
      <c r="BC339" s="19">
        <f>VLOOKUP($A:$A,'[3]данные ру ТС'!$A:$CZ,78,0)</f>
        <v>0</v>
      </c>
      <c r="BD339" s="19">
        <f>VLOOKUP($A:$A,'[3]данные ру ТС'!$A:$CZ,83,0)</f>
        <v>0</v>
      </c>
      <c r="BE339" s="19">
        <f>VLOOKUP($A:$A,'[3]данные ру ТС'!$A:$CZ,88,0)</f>
        <v>0</v>
      </c>
      <c r="BF339" s="19">
        <f>VLOOKUP($A:$A,'[3]данные ру ТС'!$A:$CZ,89,0)</f>
        <v>0</v>
      </c>
      <c r="BG339" s="19">
        <f>VLOOKUP($A:$A,'[3]данные ру ТС'!$A:$FD,126,0)</f>
        <v>0</v>
      </c>
      <c r="BH339" s="19">
        <f>VLOOKUP($A:$A,'[3]данные ру ТС'!$A:$FD,127,0)</f>
        <v>0</v>
      </c>
      <c r="BI339" s="19">
        <f>VLOOKUP($A:$A,'[3]данные ру ТС'!$A:$FD,128,0)</f>
        <v>0</v>
      </c>
      <c r="BJ339" s="19">
        <f>VLOOKUP($A:$A,'[3]данные ру ТС'!$A:$FD,129,0)</f>
        <v>0</v>
      </c>
      <c r="BK339" s="19">
        <f>VLOOKUP($A:$A,'[3]данные ру ТС'!$A:$FD,142,0)</f>
        <v>0</v>
      </c>
      <c r="BL339" s="19">
        <f>VLOOKUP($A:$A,'[3]данные ру ТС'!$A:$FD,155,0)</f>
        <v>0</v>
      </c>
      <c r="BM339" s="19">
        <f>VLOOKUP($A:$A,'[3]данные ру ТС'!$A:$FW,168,0)</f>
        <v>0</v>
      </c>
      <c r="BN339" s="19">
        <f>Таблица2[[#This Row],[ЛТС 2022 (факт)]]+Таблица2[[#This Row],[ПТС 2022 (факт)]]+Таблица2[[#This Row],[ГТС 2022 (факт)]]</f>
        <v>0</v>
      </c>
      <c r="BO339" s="20">
        <f>VLOOKUP($A:$A,'[3]данные ру ФЛ'!$A:$DL,27,0)</f>
        <v>0</v>
      </c>
      <c r="BP339" s="20">
        <f>VLOOKUP($A:$A,'[3]данные ру ФЛ'!$A:$DL,40,0)</f>
        <v>0</v>
      </c>
      <c r="BQ339" s="20">
        <f>VLOOKUP($A:$A,'[3]данные ру ФЛ'!$A:$DL,53,0)</f>
        <v>0</v>
      </c>
      <c r="BR339" s="20">
        <f>VLOOKUP($A:$A,'[3]данные ру ФЛ'!$A:$DL,74,0)</f>
        <v>0</v>
      </c>
      <c r="BS339" s="20">
        <f>VLOOKUP($A:$A,'[3]данные ру ФЛ'!$A:$DL,95,0)</f>
        <v>0</v>
      </c>
      <c r="BT339" s="20">
        <f>VLOOKUP($A:$A,'[3]данные ру ФЛ'!$A:$DL,116,0)</f>
        <v>0</v>
      </c>
      <c r="BU339" s="21">
        <f>VLOOKUP($A:$A,'[3]данные ру Грузы'!$A:$CR,31,0)</f>
        <v>0</v>
      </c>
      <c r="BV339" s="21">
        <f>VLOOKUP($A:$A,'[3]данные ру Грузы'!$A:$CR,44,0)</f>
        <v>0</v>
      </c>
      <c r="BW339" s="21">
        <f>VLOOKUP($A:$A,'[3]данные ру Грузы'!$A:$CR,57,0)</f>
        <v>0</v>
      </c>
      <c r="BX339" s="21">
        <f>VLOOKUP($A:$A,'[3]данные ру Грузы'!$A:$CR,70,0)</f>
        <v>0</v>
      </c>
      <c r="BY339" s="21">
        <f>VLOOKUP($A:$A,'[3]данные ру Грузы'!$A:$CR,83,0)</f>
        <v>0</v>
      </c>
      <c r="BZ339" s="21">
        <f>VLOOKUP($A:$A,'[3]данные ру Грузы'!$A:$CR,96,0)</f>
        <v>0</v>
      </c>
      <c r="CA339" s="22" t="str">
        <f>VLOOKUP(A:A,[2]Данные_УА!$A:$BO,60,0)</f>
        <v>нет</v>
      </c>
      <c r="CB339" s="23" t="str">
        <f>VLOOKUP(A:A,[2]Данные_УА!$A:$BO,61,0)</f>
        <v>нет</v>
      </c>
      <c r="CC339" s="23" t="str">
        <f>VLOOKUP(A:A,[2]Данные_УА!$A:$BO,62,0)</f>
        <v>нет</v>
      </c>
      <c r="CD339" s="23" t="str">
        <f>VLOOKUP(A:A,[2]Данные_УА!$A:$BO,63,0)</f>
        <v>нет</v>
      </c>
      <c r="CE339" s="23" t="str">
        <f>VLOOKUP(A:A,[2]Данные_УА!$A:$BO,64,0)</f>
        <v>нет</v>
      </c>
      <c r="CF339" s="23" t="str">
        <f>VLOOKUP(A:A,[2]Данные_УА!$A:$BO,65,0)</f>
        <v>нет</v>
      </c>
    </row>
    <row r="340" spans="1:84" s="12" customFormat="1" ht="11.25" x14ac:dyDescent="0.2">
      <c r="A340" s="12" t="s">
        <v>193</v>
      </c>
      <c r="B340" s="12" t="str">
        <f>VLOOKUP(A:A,[1]Перечень_ПП!$A:$X,3,0)</f>
        <v>Псковский</v>
      </c>
      <c r="C340" s="13" t="str">
        <f>VLOOKUP(A:A,[1]Перечень_ПП!$A:$X,4,0)</f>
        <v>АПП</v>
      </c>
      <c r="D340" s="13" t="str">
        <f>VLOOKUP(A:A,[1]Перечень_ПП!$A:$X,5,0)</f>
        <v>МАПП</v>
      </c>
      <c r="E340" s="12" t="str">
        <f>VLOOKUP(A:A,[1]Перечень_ПП!$A:$X,6,0)</f>
        <v>Убылинка</v>
      </c>
      <c r="F340" s="12" t="str">
        <f>VLOOKUP(A:A,[1]Перечень_ПП!$A:$X,23,0)</f>
        <v>установлен</v>
      </c>
      <c r="G340" s="13" t="str">
        <f>VLOOKUP(A:A,[1]Перечень_ПП!$A:$X,21,0)</f>
        <v>да</v>
      </c>
      <c r="H340" s="13" t="s">
        <v>523</v>
      </c>
      <c r="I340" s="14" t="str">
        <f>VLOOKUP(A:A,[1]Перечень_ПП!$A:$X,22,0)</f>
        <v>функционирует</v>
      </c>
      <c r="J340" s="15" t="str">
        <f>VLOOKUP(A:A,[2]Данные_УА!$A:$BF,24,0)</f>
        <v>круглосуточно</v>
      </c>
      <c r="K340" s="13" t="str">
        <f>VLOOKUP(A:A,[1]Перечень_ПП!$A:$X,7,0)</f>
        <v>автомобильный</v>
      </c>
      <c r="L340" s="13" t="str">
        <f>VLOOKUP(A:A,[1]Перечень_ПП!$A:$X,8,0)</f>
        <v>не определен</v>
      </c>
      <c r="M340" s="13" t="str">
        <f>VLOOKUP(A:A,[1]Перечень_ПП!$A:$X,9,0)</f>
        <v>грузо-пассажирский</v>
      </c>
      <c r="N340" s="13" t="str">
        <f>VLOOKUP(A:A,[1]Перечень_ПП!$A:$X,10,0)</f>
        <v>постоянный</v>
      </c>
      <c r="O340" s="13" t="str">
        <f>VLOOKUP(A:A,[1]Перечень_ПП!$A:$X,11,0)</f>
        <v>многосторонний</v>
      </c>
      <c r="P340" s="13" t="str">
        <f>VLOOKUP(A:A,[1]Перечень_ПП!$A:$X,12,0)</f>
        <v>не определен</v>
      </c>
      <c r="Q340" s="13" t="str">
        <f>VLOOKUP(A:A,[1]Перечень_ПП!$A:$X,13,0)</f>
        <v>да</v>
      </c>
      <c r="R340" s="13" t="str">
        <f>VLOOKUP(A:A,[1]Перечень_ПП!$A:$X,14,0)</f>
        <v>нет</v>
      </c>
      <c r="S340" s="13" t="str">
        <f>VLOOKUP(A:A,[1]Перечень_ПП!$A:$X,15,0)</f>
        <v>да</v>
      </c>
      <c r="T340" s="13" t="str">
        <f>VLOOKUP(A:A,[1]Перечень_ПП!$A:$X,16,0)</f>
        <v>Латвийская Республика</v>
      </c>
      <c r="U340" s="12" t="str">
        <f>VLOOKUP(A:A,[1]Перечень_ПП!$A:$X,17,0)</f>
        <v>Гребнево</v>
      </c>
      <c r="V340" s="13" t="str">
        <f>VLOOKUP(A:A,[1]Перечень_ПП!$A:$X,18,0)</f>
        <v>СЗФО</v>
      </c>
      <c r="W340" s="12" t="str">
        <f>VLOOKUP(A:A,[1]Перечень_ПП!$A:$X,19,0)</f>
        <v>Псковская область</v>
      </c>
      <c r="X340" s="14" t="str">
        <f>VLOOKUP(A:A,[1]Перечень_ПП!$A:$X,20,0)</f>
        <v>Псковская область, Пыталовский район, Гавровская волость, д. Уболенка</v>
      </c>
      <c r="Y340" s="14" t="str">
        <f>VLOOKUP(A:A,[2]ДОРОГИ!$A:$BX,24,0)</f>
        <v>региональная</v>
      </c>
      <c r="Z340" s="14" t="str">
        <f>VLOOKUP(A:A,[2]ДОРОГИ!$A:$BX,25,0)</f>
        <v>58 ОП РЗ 58К-306 Остров – Вышгородок – граница с Латвийской Республикой</v>
      </c>
      <c r="AA340" s="16" t="str">
        <f>VLOOKUP($A:$A,'[3]данные ру Грузы'!$A:$CC,10,0)</f>
        <v>Группа А</v>
      </c>
      <c r="AB340" s="16">
        <f>VLOOKUP($A:$A,'[3]данные ру Грузы'!$A:$CC,11,0)</f>
        <v>169</v>
      </c>
      <c r="AC340" s="16" t="str">
        <f>VLOOKUP($A:$A,'[3]данные ру Грузы'!$A:$CC,13,0)</f>
        <v>Сухопутный</v>
      </c>
      <c r="AD340" s="16" t="str">
        <f>VLOOKUP($A:$A,'[3]данные ру Грузы'!$A:$CC,12,0)</f>
        <v>Западный</v>
      </c>
      <c r="AE340" s="16">
        <f>VLOOKUP(A:A,[2]Данные_УА!$A:$BF,37,0)</f>
        <v>300</v>
      </c>
      <c r="AF340" s="16">
        <f>VLOOKUP(A:A,[2]Данные_УА!$A:$BF,41,0)</f>
        <v>80</v>
      </c>
      <c r="AG340" s="16">
        <f>VLOOKUP(A:A,[2]Данные_УА!$A:$BF,45,0)</f>
        <v>1620</v>
      </c>
      <c r="AH340" s="16">
        <f>VLOOKUP(A:A,[2]Данные_УА!$A:$BF,49,0)</f>
        <v>2000</v>
      </c>
      <c r="AI340" s="16">
        <f>VLOOKUP(A:A,[2]Данные_УА!$A:$BF,53,0)</f>
        <v>4000</v>
      </c>
      <c r="AJ340" s="16">
        <f>VLOOKUP(A:A,[2]Данные_УА!$A:$BF,57,0)</f>
        <v>0</v>
      </c>
      <c r="AK340" s="17">
        <f>VLOOKUP(A:A,[2]Данные_УА!$A:$BF,38,0)</f>
        <v>109500</v>
      </c>
      <c r="AL340" s="17">
        <f>VLOOKUP(A:A,[2]Данные_УА!$A:$BF,42,0)</f>
        <v>29200</v>
      </c>
      <c r="AM340" s="17">
        <f>VLOOKUP(A:A,[2]Данные_УА!$A:$BF,46,0)</f>
        <v>591300</v>
      </c>
      <c r="AN340" s="17">
        <f>VLOOKUP(A:A,[2]Данные_УА!$A:$BF,50,0)</f>
        <v>730000</v>
      </c>
      <c r="AO340" s="17">
        <f>VLOOKUP(A:A,[2]Данные_УА!$A:$BF,54,0)</f>
        <v>1460000</v>
      </c>
      <c r="AP340" s="18">
        <f>VLOOKUP(A:A,[2]Данные_УА!$A:$BF,58,0)</f>
        <v>0</v>
      </c>
      <c r="AQ340" s="19">
        <f>VLOOKUP($A:$A,'[3]данные ру ТС'!$A:$CZ,22,0)</f>
        <v>68478</v>
      </c>
      <c r="AR340" s="19">
        <f>VLOOKUP($A:$A,'[3]данные ру ТС'!$A:$CZ,27,0)</f>
        <v>1119</v>
      </c>
      <c r="AS340" s="19">
        <f>VLOOKUP($A:$A,'[3]данные ру ТС'!$A:$CZ,32,0)</f>
        <v>76591</v>
      </c>
      <c r="AT340" s="19">
        <f>VLOOKUP($A:$A,'[3]данные ру ТС'!$A:$CZ,33,0)</f>
        <v>146188</v>
      </c>
      <c r="AU340" s="19">
        <f>VLOOKUP($A:$A,'[3]данные ру ТС'!$A:$CZ,38,0)</f>
        <v>68788</v>
      </c>
      <c r="AV340" s="19">
        <f>VLOOKUP($A:$A,'[3]данные ру ТС'!$A:$CZ,43,0)</f>
        <v>973</v>
      </c>
      <c r="AW340" s="19">
        <f>VLOOKUP($A:$A,'[3]данные ру ТС'!$A:$CZ,48,0)</f>
        <v>84730</v>
      </c>
      <c r="AX340" s="19">
        <f>VLOOKUP($A:$A,'[3]данные ру ТС'!$A:$CZ,49,0)</f>
        <v>154491</v>
      </c>
      <c r="AY340" s="19">
        <f>VLOOKUP($A:$A,'[3]данные ру ТС'!$A:$CZ,54,0)</f>
        <v>66600</v>
      </c>
      <c r="AZ340" s="19">
        <f>VLOOKUP($A:$A,'[3]данные ру ТС'!$A:$CZ,59,0)</f>
        <v>1090</v>
      </c>
      <c r="BA340" s="19">
        <f>VLOOKUP($A:$A,'[3]данные ру ТС'!$A:$CZ,64,0)</f>
        <v>97449</v>
      </c>
      <c r="BB340" s="19">
        <f>VLOOKUP($A:$A,'[3]данные ру ТС'!$A:$CZ,65,0)</f>
        <v>165139</v>
      </c>
      <c r="BC340" s="19">
        <f>VLOOKUP($A:$A,'[3]данные ру ТС'!$A:$CZ,78,0)</f>
        <v>56844</v>
      </c>
      <c r="BD340" s="19">
        <f>VLOOKUP($A:$A,'[3]данные ру ТС'!$A:$CZ,83,0)</f>
        <v>146</v>
      </c>
      <c r="BE340" s="19">
        <f>VLOOKUP($A:$A,'[3]данные ру ТС'!$A:$CZ,88,0)</f>
        <v>21371</v>
      </c>
      <c r="BF340" s="19">
        <f>VLOOKUP($A:$A,'[3]данные ру ТС'!$A:$CZ,89,0)</f>
        <v>78361</v>
      </c>
      <c r="BG340" s="19">
        <f>VLOOKUP($A:$A,'[3]данные ру ТС'!$A:$FD,126,0)</f>
        <v>70991</v>
      </c>
      <c r="BH340" s="19">
        <f>VLOOKUP($A:$A,'[3]данные ру ТС'!$A:$FD,127,0)</f>
        <v>16</v>
      </c>
      <c r="BI340" s="19">
        <f>VLOOKUP($A:$A,'[3]данные ру ТС'!$A:$FD,128,0)</f>
        <v>4858</v>
      </c>
      <c r="BJ340" s="19">
        <f>VLOOKUP($A:$A,'[3]данные ру ТС'!$A:$FD,129,0)</f>
        <v>75865</v>
      </c>
      <c r="BK340" s="19">
        <f>VLOOKUP($A:$A,'[3]данные ру ТС'!$A:$FD,142,0)</f>
        <v>75930</v>
      </c>
      <c r="BL340" s="19">
        <f>VLOOKUP($A:$A,'[3]данные ру ТС'!$A:$FD,155,0)</f>
        <v>973</v>
      </c>
      <c r="BM340" s="19">
        <f>VLOOKUP($A:$A,'[3]данные ру ТС'!$A:$FW,168,0)</f>
        <v>29548</v>
      </c>
      <c r="BN340" s="19">
        <f>Таблица2[[#This Row],[ЛТС 2022 (факт)]]+Таблица2[[#This Row],[ПТС 2022 (факт)]]+Таблица2[[#This Row],[ГТС 2022 (факт)]]</f>
        <v>106451</v>
      </c>
      <c r="BO340" s="20">
        <f>VLOOKUP($A:$A,'[3]данные ру ФЛ'!$A:$DL,27,0)</f>
        <v>254532</v>
      </c>
      <c r="BP340" s="20">
        <f>VLOOKUP($A:$A,'[3]данные ру ФЛ'!$A:$DL,40,0)</f>
        <v>278530</v>
      </c>
      <c r="BQ340" s="20">
        <f>VLOOKUP($A:$A,'[3]данные ру ФЛ'!$A:$DL,53,0)</f>
        <v>285312</v>
      </c>
      <c r="BR340" s="20">
        <f>VLOOKUP($A:$A,'[3]данные ру ФЛ'!$A:$DL,74,0)</f>
        <v>109020</v>
      </c>
      <c r="BS340" s="20">
        <f>VLOOKUP($A:$A,'[3]данные ру ФЛ'!$A:$DL,95,0)</f>
        <v>85043</v>
      </c>
      <c r="BT340" s="20">
        <f>VLOOKUP($A:$A,'[3]данные ру ФЛ'!$A:$DL,116,0)</f>
        <v>261046</v>
      </c>
      <c r="BU340" s="21">
        <f>VLOOKUP($A:$A,'[3]данные ру Грузы'!$A:$CR,31,0)</f>
        <v>572247</v>
      </c>
      <c r="BV340" s="21">
        <f>VLOOKUP($A:$A,'[3]данные ру Грузы'!$A:$CR,44,0)</f>
        <v>466886</v>
      </c>
      <c r="BW340" s="21">
        <f>VLOOKUP($A:$A,'[3]данные ру Грузы'!$A:$CR,57,0)</f>
        <v>572191</v>
      </c>
      <c r="BX340" s="21">
        <f>VLOOKUP($A:$A,'[3]данные ру Грузы'!$A:$CR,70,0)</f>
        <v>498950</v>
      </c>
      <c r="BY340" s="21">
        <f>VLOOKUP($A:$A,'[3]данные ру Грузы'!$A:$CR,83,0)</f>
        <v>660560</v>
      </c>
      <c r="BZ340" s="21">
        <f>VLOOKUP($A:$A,'[3]данные ру Грузы'!$A:$CR,96,0)</f>
        <v>835130</v>
      </c>
      <c r="CA340" s="22" t="str">
        <f>VLOOKUP(A:A,[2]Данные_УА!$A:$BO,60,0)</f>
        <v>да</v>
      </c>
      <c r="CB340" s="23" t="str">
        <f>VLOOKUP(A:A,[2]Данные_УА!$A:$BO,61,0)</f>
        <v>да</v>
      </c>
      <c r="CC340" s="23" t="str">
        <f>VLOOKUP(A:A,[2]Данные_УА!$A:$BO,62,0)</f>
        <v>да</v>
      </c>
      <c r="CD340" s="23" t="str">
        <f>VLOOKUP(A:A,[2]Данные_УА!$A:$BO,63,0)</f>
        <v>да</v>
      </c>
      <c r="CE340" s="23" t="str">
        <f>VLOOKUP(A:A,[2]Данные_УА!$A:$BO,64,0)</f>
        <v>да</v>
      </c>
      <c r="CF340" s="23" t="str">
        <f>VLOOKUP(A:A,[2]Данные_УА!$A:$BO,65,0)</f>
        <v>да</v>
      </c>
    </row>
    <row r="341" spans="1:84" s="12" customFormat="1" ht="11.25" x14ac:dyDescent="0.2">
      <c r="A341" s="12" t="s">
        <v>78</v>
      </c>
      <c r="B341" s="12" t="str">
        <f>VLOOKUP(A:A,[1]Перечень_ПП!$A:$X,3,0)</f>
        <v>Владивостокский</v>
      </c>
      <c r="C341" s="13" t="str">
        <f>VLOOKUP(A:A,[1]Перечень_ПП!$A:$X,4,0)</f>
        <v>МПП</v>
      </c>
      <c r="D341" s="13" t="str">
        <f>VLOOKUP(A:A,[1]Перечень_ПП!$A:$X,5,0)</f>
        <v>МПП</v>
      </c>
      <c r="E341" s="12" t="str">
        <f>VLOOKUP(A:A,[1]Перечень_ПП!$A:$X,6,0)</f>
        <v>Углегорск</v>
      </c>
      <c r="F341" s="12" t="str">
        <f>VLOOKUP(A:A,[1]Перечень_ПП!$A:$X,23,0)</f>
        <v>установлен</v>
      </c>
      <c r="G341" s="13" t="str">
        <f>VLOOKUP(A:A,[1]Перечень_ПП!$A:$X,21,0)</f>
        <v>нет</v>
      </c>
      <c r="H341" s="13" t="s">
        <v>524</v>
      </c>
      <c r="I341" s="14" t="str">
        <f>VLOOKUP(A:A,[1]Перечень_ПП!$A:$X,22,0)</f>
        <v>Не функционирует с момента установления. Пункт пропуска не обустроен, так как решение о целесообразности функционирования не принято</v>
      </c>
      <c r="J341" s="15" t="str">
        <f>VLOOKUP(A:A,[2]Данные_УА!$A:$BF,24,0)</f>
        <v>не определен</v>
      </c>
      <c r="K341" s="13" t="str">
        <f>VLOOKUP(A:A,[1]Перечень_ПП!$A:$X,7,0)</f>
        <v>морской</v>
      </c>
      <c r="L341" s="13" t="str">
        <f>VLOOKUP(A:A,[1]Перечень_ПП!$A:$X,8,0)</f>
        <v>не определен</v>
      </c>
      <c r="M341" s="13" t="str">
        <f>VLOOKUP(A:A,[1]Перечень_ПП!$A:$X,9,0)</f>
        <v>грузовой</v>
      </c>
      <c r="N341" s="13" t="str">
        <f>VLOOKUP(A:A,[1]Перечень_ПП!$A:$X,10,0)</f>
        <v>постоянный</v>
      </c>
      <c r="O341" s="13" t="str">
        <f>VLOOKUP(A:A,[1]Перечень_ПП!$A:$X,11,0)</f>
        <v>многосторонний</v>
      </c>
      <c r="P341" s="13" t="str">
        <f>VLOOKUP(A:A,[1]Перечень_ПП!$A:$X,12,0)</f>
        <v>не определен</v>
      </c>
      <c r="Q341" s="13" t="str">
        <f>VLOOKUP(A:A,[1]Перечень_ПП!$A:$X,13,0)</f>
        <v>нет</v>
      </c>
      <c r="R341" s="13" t="str">
        <f>VLOOKUP(A:A,[1]Перечень_ПП!$A:$X,14,0)</f>
        <v>нет</v>
      </c>
      <c r="S341" s="13" t="str">
        <f>VLOOKUP(A:A,[1]Перечень_ПП!$A:$X,15,0)</f>
        <v>нет</v>
      </c>
      <c r="T341" s="13" t="str">
        <f>VLOOKUP(A:A,[1]Перечень_ПП!$A:$X,16,0)</f>
        <v>не применимо</v>
      </c>
      <c r="U341" s="12" t="str">
        <f>VLOOKUP(A:A,[1]Перечень_ПП!$A:$X,17,0)</f>
        <v>не применимо</v>
      </c>
      <c r="V341" s="13" t="str">
        <f>VLOOKUP(A:A,[1]Перечень_ПП!$A:$X,18,0)</f>
        <v>ДФО</v>
      </c>
      <c r="W341" s="12" t="str">
        <f>VLOOKUP(A:A,[1]Перечень_ПП!$A:$X,19,0)</f>
        <v>Сахалинская область</v>
      </c>
      <c r="X341" s="14" t="str">
        <f>VLOOKUP(A:A,[1]Перечень_ПП!$A:$X,20,0)</f>
        <v>не определен</v>
      </c>
      <c r="Y341" s="14">
        <f>VLOOKUP(A:A,[2]ДОРОГИ!$A:$BX,24,0)</f>
        <v>0</v>
      </c>
      <c r="Z341" s="14">
        <f>VLOOKUP(A:A,[2]ДОРОГИ!$A:$BX,25,0)</f>
        <v>0</v>
      </c>
      <c r="AA341" s="16" t="str">
        <f>VLOOKUP($A:$A,'[3]данные ру Грузы'!$A:$CC,10,0)</f>
        <v>не определена</v>
      </c>
      <c r="AB341" s="16">
        <f>VLOOKUP($A:$A,'[3]данные ру Грузы'!$A:$CC,11,0)</f>
        <v>381</v>
      </c>
      <c r="AC341" s="16" t="str">
        <f>VLOOKUP($A:$A,'[3]данные ру Грузы'!$A:$CC,13,0)</f>
        <v>Морской</v>
      </c>
      <c r="AD341" s="16" t="str">
        <f>VLOOKUP($A:$A,'[3]данные ру Грузы'!$A:$CC,12,0)</f>
        <v>Арктика</v>
      </c>
      <c r="AE341" s="16">
        <f>VLOOKUP(A:A,[2]Данные_УА!$A:$BF,37,0)</f>
        <v>0</v>
      </c>
      <c r="AF341" s="16">
        <f>VLOOKUP(A:A,[2]Данные_УА!$A:$BF,41,0)</f>
        <v>0</v>
      </c>
      <c r="AG341" s="16">
        <f>VLOOKUP(A:A,[2]Данные_УА!$A:$BF,45,0)</f>
        <v>0</v>
      </c>
      <c r="AH341" s="16">
        <f>VLOOKUP(A:A,[2]Данные_УА!$A:$BF,49,0)</f>
        <v>0</v>
      </c>
      <c r="AI341" s="16">
        <f>VLOOKUP(A:A,[2]Данные_УА!$A:$BF,53,0)</f>
        <v>0</v>
      </c>
      <c r="AJ341" s="16">
        <f>VLOOKUP(A:A,[2]Данные_УА!$A:$BF,57,0)</f>
        <v>0</v>
      </c>
      <c r="AK341" s="17">
        <f>VLOOKUP(A:A,[2]Данные_УА!$A:$BF,38,0)</f>
        <v>0</v>
      </c>
      <c r="AL341" s="17">
        <f>VLOOKUP(A:A,[2]Данные_УА!$A:$BF,42,0)</f>
        <v>0</v>
      </c>
      <c r="AM341" s="17">
        <f>VLOOKUP(A:A,[2]Данные_УА!$A:$BF,46,0)</f>
        <v>0</v>
      </c>
      <c r="AN341" s="17">
        <f>VLOOKUP(A:A,[2]Данные_УА!$A:$BF,50,0)</f>
        <v>0</v>
      </c>
      <c r="AO341" s="17">
        <f>VLOOKUP(A:A,[2]Данные_УА!$A:$BF,54,0)</f>
        <v>0</v>
      </c>
      <c r="AP341" s="18">
        <f>VLOOKUP(A:A,[2]Данные_УА!$A:$BF,58,0)</f>
        <v>0</v>
      </c>
      <c r="AQ341" s="19">
        <f>VLOOKUP($A:$A,'[3]данные ру ТС'!$A:$CZ,22,0)</f>
        <v>0</v>
      </c>
      <c r="AR341" s="19">
        <f>VLOOKUP($A:$A,'[3]данные ру ТС'!$A:$CZ,27,0)</f>
        <v>0</v>
      </c>
      <c r="AS341" s="19">
        <f>VLOOKUP($A:$A,'[3]данные ру ТС'!$A:$CZ,32,0)</f>
        <v>0</v>
      </c>
      <c r="AT341" s="19">
        <f>VLOOKUP($A:$A,'[3]данные ру ТС'!$A:$CZ,33,0)</f>
        <v>0</v>
      </c>
      <c r="AU341" s="19">
        <f>VLOOKUP($A:$A,'[3]данные ру ТС'!$A:$CZ,38,0)</f>
        <v>0</v>
      </c>
      <c r="AV341" s="19">
        <f>VLOOKUP($A:$A,'[3]данные ру ТС'!$A:$CZ,43,0)</f>
        <v>0</v>
      </c>
      <c r="AW341" s="19">
        <f>VLOOKUP($A:$A,'[3]данные ру ТС'!$A:$CZ,48,0)</f>
        <v>0</v>
      </c>
      <c r="AX341" s="19">
        <f>VLOOKUP($A:$A,'[3]данные ру ТС'!$A:$CZ,49,0)</f>
        <v>0</v>
      </c>
      <c r="AY341" s="19">
        <f>VLOOKUP($A:$A,'[3]данные ру ТС'!$A:$CZ,54,0)</f>
        <v>0</v>
      </c>
      <c r="AZ341" s="19">
        <f>VLOOKUP($A:$A,'[3]данные ру ТС'!$A:$CZ,59,0)</f>
        <v>0</v>
      </c>
      <c r="BA341" s="19">
        <f>VLOOKUP($A:$A,'[3]данные ру ТС'!$A:$CZ,64,0)</f>
        <v>0</v>
      </c>
      <c r="BB341" s="19">
        <f>VLOOKUP($A:$A,'[3]данные ру ТС'!$A:$CZ,65,0)</f>
        <v>0</v>
      </c>
      <c r="BC341" s="19">
        <f>VLOOKUP($A:$A,'[3]данные ру ТС'!$A:$CZ,78,0)</f>
        <v>0</v>
      </c>
      <c r="BD341" s="19">
        <f>VLOOKUP($A:$A,'[3]данные ру ТС'!$A:$CZ,83,0)</f>
        <v>0</v>
      </c>
      <c r="BE341" s="19">
        <f>VLOOKUP($A:$A,'[3]данные ру ТС'!$A:$CZ,88,0)</f>
        <v>0</v>
      </c>
      <c r="BF341" s="19">
        <f>VLOOKUP($A:$A,'[3]данные ру ТС'!$A:$CZ,89,0)</f>
        <v>0</v>
      </c>
      <c r="BG341" s="19">
        <f>VLOOKUP($A:$A,'[3]данные ру ТС'!$A:$FD,126,0)</f>
        <v>0</v>
      </c>
      <c r="BH341" s="19">
        <f>VLOOKUP($A:$A,'[3]данные ру ТС'!$A:$FD,127,0)</f>
        <v>0</v>
      </c>
      <c r="BI341" s="19">
        <f>VLOOKUP($A:$A,'[3]данные ру ТС'!$A:$FD,128,0)</f>
        <v>0</v>
      </c>
      <c r="BJ341" s="19">
        <f>VLOOKUP($A:$A,'[3]данные ру ТС'!$A:$FD,129,0)</f>
        <v>0</v>
      </c>
      <c r="BK341" s="19">
        <f>VLOOKUP($A:$A,'[3]данные ру ТС'!$A:$FD,142,0)</f>
        <v>0</v>
      </c>
      <c r="BL341" s="19">
        <f>VLOOKUP($A:$A,'[3]данные ру ТС'!$A:$FD,155,0)</f>
        <v>0</v>
      </c>
      <c r="BM341" s="19">
        <f>VLOOKUP($A:$A,'[3]данные ру ТС'!$A:$FW,168,0)</f>
        <v>0</v>
      </c>
      <c r="BN341" s="19">
        <f>Таблица2[[#This Row],[ЛТС 2022 (факт)]]+Таблица2[[#This Row],[ПТС 2022 (факт)]]+Таблица2[[#This Row],[ГТС 2022 (факт)]]</f>
        <v>0</v>
      </c>
      <c r="BO341" s="20">
        <f>VLOOKUP($A:$A,'[3]данные ру ФЛ'!$A:$DL,27,0)</f>
        <v>0</v>
      </c>
      <c r="BP341" s="20">
        <f>VLOOKUP($A:$A,'[3]данные ру ФЛ'!$A:$DL,40,0)</f>
        <v>0</v>
      </c>
      <c r="BQ341" s="20">
        <f>VLOOKUP($A:$A,'[3]данные ру ФЛ'!$A:$DL,53,0)</f>
        <v>0</v>
      </c>
      <c r="BR341" s="20">
        <f>VLOOKUP($A:$A,'[3]данные ру ФЛ'!$A:$DL,74,0)</f>
        <v>0</v>
      </c>
      <c r="BS341" s="20">
        <f>VLOOKUP($A:$A,'[3]данные ру ФЛ'!$A:$DL,95,0)</f>
        <v>0</v>
      </c>
      <c r="BT341" s="20">
        <f>VLOOKUP($A:$A,'[3]данные ру ФЛ'!$A:$DL,116,0)</f>
        <v>0</v>
      </c>
      <c r="BU341" s="21">
        <f>VLOOKUP($A:$A,'[3]данные ру Грузы'!$A:$CR,31,0)</f>
        <v>0</v>
      </c>
      <c r="BV341" s="21">
        <f>VLOOKUP($A:$A,'[3]данные ру Грузы'!$A:$CR,44,0)</f>
        <v>0</v>
      </c>
      <c r="BW341" s="21">
        <f>VLOOKUP($A:$A,'[3]данные ру Грузы'!$A:$CR,57,0)</f>
        <v>0</v>
      </c>
      <c r="BX341" s="21">
        <f>VLOOKUP($A:$A,'[3]данные ру Грузы'!$A:$CR,70,0)</f>
        <v>0</v>
      </c>
      <c r="BY341" s="21">
        <f>VLOOKUP($A:$A,'[3]данные ру Грузы'!$A:$CR,83,0)</f>
        <v>0</v>
      </c>
      <c r="BZ341" s="21">
        <f>VLOOKUP($A:$A,'[3]данные ру Грузы'!$A:$CR,96,0)</f>
        <v>0</v>
      </c>
      <c r="CA341" s="22" t="str">
        <f>VLOOKUP(A:A,[2]Данные_УА!$A:$BO,60,0)</f>
        <v>нет</v>
      </c>
      <c r="CB341" s="23" t="str">
        <f>VLOOKUP(A:A,[2]Данные_УА!$A:$BO,61,0)</f>
        <v>нет</v>
      </c>
      <c r="CC341" s="23" t="str">
        <f>VLOOKUP(A:A,[2]Данные_УА!$A:$BO,62,0)</f>
        <v>нет</v>
      </c>
      <c r="CD341" s="23" t="str">
        <f>VLOOKUP(A:A,[2]Данные_УА!$A:$BO,63,0)</f>
        <v>нет</v>
      </c>
      <c r="CE341" s="23" t="str">
        <f>VLOOKUP(A:A,[2]Данные_УА!$A:$BO,64,0)</f>
        <v>нет</v>
      </c>
      <c r="CF341" s="23" t="str">
        <f>VLOOKUP(A:A,[2]Данные_УА!$A:$BO,65,0)</f>
        <v>нет</v>
      </c>
    </row>
    <row r="342" spans="1:84" s="12" customFormat="1" ht="11.25" x14ac:dyDescent="0.2">
      <c r="A342" s="12" t="s">
        <v>361</v>
      </c>
      <c r="B342" s="12" t="str">
        <f>VLOOKUP(A:A,[1]Перечень_ПП!$A:$X,3,0)</f>
        <v>Читинский</v>
      </c>
      <c r="C342" s="13" t="str">
        <f>VLOOKUP(A:A,[1]Перечень_ПП!$A:$X,4,0)</f>
        <v>ВПП</v>
      </c>
      <c r="D342" s="13" t="str">
        <f>VLOOKUP(A:A,[1]Перечень_ПП!$A:$X,5,0)</f>
        <v>ВПП</v>
      </c>
      <c r="E342" s="12" t="str">
        <f>VLOOKUP(A:A,[1]Перечень_ПП!$A:$X,6,0)</f>
        <v>Улан-Удэ (Мухино)</v>
      </c>
      <c r="F342" s="12" t="str">
        <f>VLOOKUP(A:A,[1]Перечень_ПП!$A:$X,23,0)</f>
        <v>установлен</v>
      </c>
      <c r="G342" s="13" t="str">
        <f>VLOOKUP(A:A,[1]Перечень_ПП!$A:$X,21,0)</f>
        <v>да</v>
      </c>
      <c r="H342" s="13" t="s">
        <v>524</v>
      </c>
      <c r="I342" s="14" t="str">
        <f>VLOOKUP(A:A,[1]Перечень_ПП!$A:$X,22,0)</f>
        <v>функционирует</v>
      </c>
      <c r="J342" s="15" t="str">
        <f>VLOOKUP(A:A,[2]Данные_УА!$A:$BF,24,0)</f>
        <v>круглосуточно</v>
      </c>
      <c r="K342" s="13" t="str">
        <f>VLOOKUP(A:A,[1]Перечень_ПП!$A:$X,7,0)</f>
        <v>воздушный</v>
      </c>
      <c r="L342" s="13" t="str">
        <f>VLOOKUP(A:A,[1]Перечень_ПП!$A:$X,8,0)</f>
        <v>не определен</v>
      </c>
      <c r="M342" s="13" t="str">
        <f>VLOOKUP(A:A,[1]Перечень_ПП!$A:$X,9,0)</f>
        <v>грузо-пассажирский</v>
      </c>
      <c r="N342" s="13" t="str">
        <f>VLOOKUP(A:A,[1]Перечень_ПП!$A:$X,10,0)</f>
        <v>постоянный</v>
      </c>
      <c r="O342" s="13" t="str">
        <f>VLOOKUP(A:A,[1]Перечень_ПП!$A:$X,11,0)</f>
        <v>многосторонний</v>
      </c>
      <c r="P342" s="13" t="str">
        <f>VLOOKUP(A:A,[1]Перечень_ПП!$A:$X,12,0)</f>
        <v>не определен</v>
      </c>
      <c r="Q342" s="13" t="str">
        <f>VLOOKUP(A:A,[1]Перечень_ПП!$A:$X,13,0)</f>
        <v>нет</v>
      </c>
      <c r="R342" s="13" t="str">
        <f>VLOOKUP(A:A,[1]Перечень_ПП!$A:$X,14,0)</f>
        <v>нет</v>
      </c>
      <c r="S342" s="13" t="str">
        <f>VLOOKUP(A:A,[1]Перечень_ПП!$A:$X,15,0)</f>
        <v>нет</v>
      </c>
      <c r="T342" s="13" t="str">
        <f>VLOOKUP(A:A,[1]Перечень_ПП!$A:$X,16,0)</f>
        <v>не применимо</v>
      </c>
      <c r="U342" s="12" t="str">
        <f>VLOOKUP(A:A,[1]Перечень_ПП!$A:$X,17,0)</f>
        <v>не применимо</v>
      </c>
      <c r="V342" s="13" t="str">
        <f>VLOOKUP(A:A,[1]Перечень_ПП!$A:$X,18,0)</f>
        <v>ДФО</v>
      </c>
      <c r="W342" s="12" t="str">
        <f>VLOOKUP(A:A,[1]Перечень_ПП!$A:$X,19,0)</f>
        <v>Республика Бурятия</v>
      </c>
      <c r="X342" s="14" t="str">
        <f>VLOOKUP(A:A,[1]Перечень_ПП!$A:$X,20,0)</f>
        <v>Республика Бурятия, г. Улан-Удэ, п. Аэропорт, 15</v>
      </c>
      <c r="Y342" s="14">
        <f>VLOOKUP(A:A,[2]ДОРОГИ!$A:$BX,24,0)</f>
        <v>0</v>
      </c>
      <c r="Z342" s="14">
        <f>VLOOKUP(A:A,[2]ДОРОГИ!$A:$BX,25,0)</f>
        <v>0</v>
      </c>
      <c r="AA342" s="16" t="str">
        <f>VLOOKUP($A:$A,'[3]данные ру Грузы'!$A:$CC,10,0)</f>
        <v>Группа В</v>
      </c>
      <c r="AB342" s="16">
        <f>VLOOKUP($A:$A,'[3]данные ру Грузы'!$A:$CC,11,0)</f>
        <v>197</v>
      </c>
      <c r="AC342" s="16" t="str">
        <f>VLOOKUP($A:$A,'[3]данные ру Грузы'!$A:$CC,13,0)</f>
        <v>Не является признаком отнесения к МТК</v>
      </c>
      <c r="AD342" s="16" t="str">
        <f>VLOOKUP($A:$A,'[3]данные ру Грузы'!$A:$CC,12,0)</f>
        <v>Не является признаком отнесения к МТК</v>
      </c>
      <c r="AE342" s="16">
        <f>VLOOKUP(A:A,[2]Данные_УА!$A:$BF,37,0)</f>
        <v>0</v>
      </c>
      <c r="AF342" s="16">
        <f>VLOOKUP(A:A,[2]Данные_УА!$A:$BF,41,0)</f>
        <v>0</v>
      </c>
      <c r="AG342" s="16">
        <f>VLOOKUP(A:A,[2]Данные_УА!$A:$BF,45,0)</f>
        <v>0</v>
      </c>
      <c r="AH342" s="16">
        <f>VLOOKUP(A:A,[2]Данные_УА!$A:$BF,49,0)</f>
        <v>0</v>
      </c>
      <c r="AI342" s="16">
        <f>VLOOKUP(A:A,[2]Данные_УА!$A:$BF,53,0)</f>
        <v>6000</v>
      </c>
      <c r="AJ342" s="16">
        <f>VLOOKUP(A:A,[2]Данные_УА!$A:$BF,57,0)</f>
        <v>0</v>
      </c>
      <c r="AK342" s="17">
        <f>VLOOKUP(A:A,[2]Данные_УА!$A:$BF,38,0)</f>
        <v>0</v>
      </c>
      <c r="AL342" s="17">
        <f>VLOOKUP(A:A,[2]Данные_УА!$A:$BF,42,0)</f>
        <v>0</v>
      </c>
      <c r="AM342" s="17">
        <f>VLOOKUP(A:A,[2]Данные_УА!$A:$BF,46,0)</f>
        <v>0</v>
      </c>
      <c r="AN342" s="17">
        <f>VLOOKUP(A:A,[2]Данные_УА!$A:$BF,50,0)</f>
        <v>0</v>
      </c>
      <c r="AO342" s="17">
        <f>VLOOKUP(A:A,[2]Данные_УА!$A:$BF,54,0)</f>
        <v>2190000</v>
      </c>
      <c r="AP342" s="18">
        <f>VLOOKUP(A:A,[2]Данные_УА!$A:$BF,58,0)</f>
        <v>0</v>
      </c>
      <c r="AQ342" s="19">
        <f>VLOOKUP($A:$A,'[3]данные ру ТС'!$A:$CZ,22,0)</f>
        <v>21</v>
      </c>
      <c r="AR342" s="19">
        <f>VLOOKUP($A:$A,'[3]данные ру ТС'!$A:$CZ,27,0)</f>
        <v>445</v>
      </c>
      <c r="AS342" s="19">
        <f>VLOOKUP($A:$A,'[3]данные ру ТС'!$A:$CZ,32,0)</f>
        <v>0</v>
      </c>
      <c r="AT342" s="19">
        <f>VLOOKUP($A:$A,'[3]данные ру ТС'!$A:$CZ,33,0)</f>
        <v>466</v>
      </c>
      <c r="AU342" s="19">
        <f>VLOOKUP($A:$A,'[3]данные ру ТС'!$A:$CZ,38,0)</f>
        <v>17</v>
      </c>
      <c r="AV342" s="19">
        <f>VLOOKUP($A:$A,'[3]данные ру ТС'!$A:$CZ,43,0)</f>
        <v>645</v>
      </c>
      <c r="AW342" s="19">
        <f>VLOOKUP($A:$A,'[3]данные ру ТС'!$A:$CZ,48,0)</f>
        <v>0</v>
      </c>
      <c r="AX342" s="19">
        <f>VLOOKUP($A:$A,'[3]данные ру ТС'!$A:$CZ,49,0)</f>
        <v>662</v>
      </c>
      <c r="AY342" s="19">
        <f>VLOOKUP($A:$A,'[3]данные ру ТС'!$A:$CZ,54,0)</f>
        <v>19</v>
      </c>
      <c r="AZ342" s="19">
        <f>VLOOKUP($A:$A,'[3]данные ру ТС'!$A:$CZ,59,0)</f>
        <v>711</v>
      </c>
      <c r="BA342" s="19">
        <f>VLOOKUP($A:$A,'[3]данные ру ТС'!$A:$CZ,64,0)</f>
        <v>0</v>
      </c>
      <c r="BB342" s="19">
        <f>VLOOKUP($A:$A,'[3]данные ру ТС'!$A:$CZ,65,0)</f>
        <v>730</v>
      </c>
      <c r="BC342" s="19">
        <f>VLOOKUP($A:$A,'[3]данные ру ТС'!$A:$CZ,78,0)</f>
        <v>71</v>
      </c>
      <c r="BD342" s="19">
        <f>VLOOKUP($A:$A,'[3]данные ру ТС'!$A:$CZ,83,0)</f>
        <v>100</v>
      </c>
      <c r="BE342" s="19">
        <f>VLOOKUP($A:$A,'[3]данные ру ТС'!$A:$CZ,88,0)</f>
        <v>0</v>
      </c>
      <c r="BF342" s="19">
        <f>VLOOKUP($A:$A,'[3]данные ру ТС'!$A:$CZ,89,0)</f>
        <v>171</v>
      </c>
      <c r="BG342" s="19">
        <f>VLOOKUP($A:$A,'[3]данные ру ТС'!$A:$FD,126,0)</f>
        <v>270</v>
      </c>
      <c r="BH342" s="19">
        <f>VLOOKUP($A:$A,'[3]данные ру ТС'!$A:$FD,127,0)</f>
        <v>118</v>
      </c>
      <c r="BI342" s="19">
        <f>VLOOKUP($A:$A,'[3]данные ру ТС'!$A:$FD,128,0)</f>
        <v>0</v>
      </c>
      <c r="BJ342" s="19">
        <f>VLOOKUP($A:$A,'[3]данные ру ТС'!$A:$FD,129,0)</f>
        <v>388</v>
      </c>
      <c r="BK342" s="19">
        <f>VLOOKUP($A:$A,'[3]данные ру ТС'!$A:$FD,142,0)</f>
        <v>424</v>
      </c>
      <c r="BL342" s="19">
        <f>VLOOKUP($A:$A,'[3]данные ру ТС'!$A:$FD,155,0)</f>
        <v>321</v>
      </c>
      <c r="BM342" s="19">
        <f>VLOOKUP($A:$A,'[3]данные ру ТС'!$A:$FW,168,0)</f>
        <v>0</v>
      </c>
      <c r="BN342" s="19">
        <f>Таблица2[[#This Row],[ЛТС 2022 (факт)]]+Таблица2[[#This Row],[ПТС 2022 (факт)]]+Таблица2[[#This Row],[ГТС 2022 (факт)]]</f>
        <v>745</v>
      </c>
      <c r="BO342" s="20">
        <f>VLOOKUP($A:$A,'[3]данные ру ФЛ'!$A:$DL,27,0)</f>
        <v>29775</v>
      </c>
      <c r="BP342" s="20">
        <f>VLOOKUP($A:$A,'[3]данные ру ФЛ'!$A:$DL,40,0)</f>
        <v>40346</v>
      </c>
      <c r="BQ342" s="20">
        <f>VLOOKUP($A:$A,'[3]данные ру ФЛ'!$A:$DL,53,0)</f>
        <v>40735</v>
      </c>
      <c r="BR342" s="20">
        <f>VLOOKUP($A:$A,'[3]данные ру ФЛ'!$A:$DL,74,0)</f>
        <v>6069</v>
      </c>
      <c r="BS342" s="20">
        <f>VLOOKUP($A:$A,'[3]данные ру ФЛ'!$A:$DL,95,0)</f>
        <v>4823</v>
      </c>
      <c r="BT342" s="20">
        <f>VLOOKUP($A:$A,'[3]данные ру ФЛ'!$A:$DL,116,0)</f>
        <v>16029</v>
      </c>
      <c r="BU342" s="21">
        <f>VLOOKUP($A:$A,'[3]данные ру Грузы'!$A:$CR,31,0)</f>
        <v>286.06110000000001</v>
      </c>
      <c r="BV342" s="21">
        <f>VLOOKUP($A:$A,'[3]данные ру Грузы'!$A:$CR,44,0)</f>
        <v>353.30520000000001</v>
      </c>
      <c r="BW342" s="21">
        <f>VLOOKUP($A:$A,'[3]данные ру Грузы'!$A:$CR,57,0)</f>
        <v>191.85587999999998</v>
      </c>
      <c r="BX342" s="21">
        <f>VLOOKUP($A:$A,'[3]данные ру Грузы'!$A:$CR,70,0)</f>
        <v>526.32100000000003</v>
      </c>
      <c r="BY342" s="21">
        <f>VLOOKUP($A:$A,'[3]данные ру Грузы'!$A:$CR,83,0)</f>
        <v>383.57534999999996</v>
      </c>
      <c r="BZ342" s="21">
        <f>VLOOKUP($A:$A,'[3]данные ру Грузы'!$A:$CR,96,0)</f>
        <v>3941.17</v>
      </c>
      <c r="CA342" s="22" t="str">
        <f>VLOOKUP(A:A,[2]Данные_УА!$A:$BO,60,0)</f>
        <v>да</v>
      </c>
      <c r="CB342" s="23" t="str">
        <f>VLOOKUP(A:A,[2]Данные_УА!$A:$BO,61,0)</f>
        <v>да</v>
      </c>
      <c r="CC342" s="23" t="str">
        <f>VLOOKUP(A:A,[2]Данные_УА!$A:$BO,62,0)</f>
        <v>да</v>
      </c>
      <c r="CD342" s="23" t="str">
        <f>VLOOKUP(A:A,[2]Данные_УА!$A:$BO,63,0)</f>
        <v>да</v>
      </c>
      <c r="CE342" s="23" t="str">
        <f>VLOOKUP(A:A,[2]Данные_УА!$A:$BO,64,0)</f>
        <v>да</v>
      </c>
      <c r="CF342" s="23" t="str">
        <f>VLOOKUP(A:A,[2]Данные_УА!$A:$BO,65,0)</f>
        <v>нет</v>
      </c>
    </row>
    <row r="343" spans="1:84" s="12" customFormat="1" ht="11.25" x14ac:dyDescent="0.2">
      <c r="A343" s="12" t="s">
        <v>99</v>
      </c>
      <c r="B343" s="12" t="str">
        <f>VLOOKUP(A:A,[1]Перечень_ПП!$A:$X,3,0)</f>
        <v>Волгоградский</v>
      </c>
      <c r="C343" s="13" t="str">
        <f>VLOOKUP(A:A,[1]Перечень_ПП!$A:$X,4,0)</f>
        <v>ВПП</v>
      </c>
      <c r="D343" s="13" t="str">
        <f>VLOOKUP(A:A,[1]Перечень_ПП!$A:$X,5,0)</f>
        <v>ВПП</v>
      </c>
      <c r="E343" s="12" t="str">
        <f>VLOOKUP(A:A,[1]Перечень_ПП!$A:$X,6,0)</f>
        <v>Ульяновск (Баратаевка)</v>
      </c>
      <c r="F343" s="12" t="str">
        <f>VLOOKUP(A:A,[1]Перечень_ПП!$A:$X,23,0)</f>
        <v>установлен</v>
      </c>
      <c r="G343" s="13" t="str">
        <f>VLOOKUP(A:A,[1]Перечень_ПП!$A:$X,21,0)</f>
        <v>да</v>
      </c>
      <c r="H343" s="13" t="s">
        <v>524</v>
      </c>
      <c r="I343" s="14" t="str">
        <f>VLOOKUP(A:A,[1]Перечень_ПП!$A:$X,22,0)</f>
        <v>функционирует</v>
      </c>
      <c r="J343" s="15" t="str">
        <f>VLOOKUP(A:A,[2]Данные_УА!$A:$BF,24,0)</f>
        <v>круглосуточно</v>
      </c>
      <c r="K343" s="13" t="str">
        <f>VLOOKUP(A:A,[1]Перечень_ПП!$A:$X,7,0)</f>
        <v>воздушный</v>
      </c>
      <c r="L343" s="13" t="str">
        <f>VLOOKUP(A:A,[1]Перечень_ПП!$A:$X,8,0)</f>
        <v>не определен</v>
      </c>
      <c r="M343" s="13" t="str">
        <f>VLOOKUP(A:A,[1]Перечень_ПП!$A:$X,9,0)</f>
        <v>пассажирский</v>
      </c>
      <c r="N343" s="13" t="str">
        <f>VLOOKUP(A:A,[1]Перечень_ПП!$A:$X,10,0)</f>
        <v>работающий на нерегулярной основе</v>
      </c>
      <c r="O343" s="13" t="str">
        <f>VLOOKUP(A:A,[1]Перечень_ПП!$A:$X,11,0)</f>
        <v>многосторонний</v>
      </c>
      <c r="P343" s="13" t="str">
        <f>VLOOKUP(A:A,[1]Перечень_ПП!$A:$X,12,0)</f>
        <v>не определен</v>
      </c>
      <c r="Q343" s="13" t="str">
        <f>VLOOKUP(A:A,[1]Перечень_ПП!$A:$X,13,0)</f>
        <v>нет</v>
      </c>
      <c r="R343" s="13" t="str">
        <f>VLOOKUP(A:A,[1]Перечень_ПП!$A:$X,14,0)</f>
        <v>нет</v>
      </c>
      <c r="S343" s="13" t="str">
        <f>VLOOKUP(A:A,[1]Перечень_ПП!$A:$X,15,0)</f>
        <v>нет</v>
      </c>
      <c r="T343" s="13" t="str">
        <f>VLOOKUP(A:A,[1]Перечень_ПП!$A:$X,16,0)</f>
        <v>не применимо</v>
      </c>
      <c r="U343" s="12" t="str">
        <f>VLOOKUP(A:A,[1]Перечень_ПП!$A:$X,17,0)</f>
        <v>не применимо</v>
      </c>
      <c r="V343" s="13" t="str">
        <f>VLOOKUP(A:A,[1]Перечень_ПП!$A:$X,18,0)</f>
        <v>ПФО</v>
      </c>
      <c r="W343" s="12" t="str">
        <f>VLOOKUP(A:A,[1]Перечень_ПП!$A:$X,19,0)</f>
        <v>Ульяновская область</v>
      </c>
      <c r="X343" s="14" t="str">
        <f>VLOOKUP(A:A,[1]Перечень_ПП!$A:$X,20,0)</f>
        <v>432045, Ульяновская область, г. Ульяновск, ул. Авиационная, 20</v>
      </c>
      <c r="Y343" s="14">
        <f>VLOOKUP(A:A,[2]ДОРОГИ!$A:$BX,24,0)</f>
        <v>0</v>
      </c>
      <c r="Z343" s="14">
        <f>VLOOKUP(A:A,[2]ДОРОГИ!$A:$BX,25,0)</f>
        <v>0</v>
      </c>
      <c r="AA343" s="16" t="str">
        <f>VLOOKUP($A:$A,'[3]данные ру Грузы'!$A:$CC,10,0)</f>
        <v>Группа С</v>
      </c>
      <c r="AB343" s="16">
        <f>VLOOKUP($A:$A,'[3]данные ру Грузы'!$A:$CC,11,0)</f>
        <v>311</v>
      </c>
      <c r="AC343" s="16" t="str">
        <f>VLOOKUP($A:$A,'[3]данные ру Грузы'!$A:$CC,13,0)</f>
        <v>Не является признаком отнесения к МТК</v>
      </c>
      <c r="AD343" s="16" t="str">
        <f>VLOOKUP($A:$A,'[3]данные ру Грузы'!$A:$CC,12,0)</f>
        <v>Не является признаком отнесения к МТК</v>
      </c>
      <c r="AE343" s="16">
        <f>VLOOKUP(A:A,[2]Данные_УА!$A:$BF,37,0)</f>
        <v>0</v>
      </c>
      <c r="AF343" s="16">
        <f>VLOOKUP(A:A,[2]Данные_УА!$A:$BF,41,0)</f>
        <v>0</v>
      </c>
      <c r="AG343" s="16">
        <f>VLOOKUP(A:A,[2]Данные_УА!$A:$BF,45,0)</f>
        <v>0</v>
      </c>
      <c r="AH343" s="16">
        <f>VLOOKUP(A:A,[2]Данные_УА!$A:$BF,49,0)</f>
        <v>0</v>
      </c>
      <c r="AI343" s="16">
        <f>VLOOKUP(A:A,[2]Данные_УА!$A:$BF,53,0)</f>
        <v>3840</v>
      </c>
      <c r="AJ343" s="16">
        <f>VLOOKUP(A:A,[2]Данные_УА!$A:$BF,57,0)</f>
        <v>0</v>
      </c>
      <c r="AK343" s="17">
        <f>VLOOKUP(A:A,[2]Данные_УА!$A:$BF,38,0)</f>
        <v>0</v>
      </c>
      <c r="AL343" s="17">
        <f>VLOOKUP(A:A,[2]Данные_УА!$A:$BF,42,0)</f>
        <v>0</v>
      </c>
      <c r="AM343" s="17">
        <f>VLOOKUP(A:A,[2]Данные_УА!$A:$BF,46,0)</f>
        <v>0</v>
      </c>
      <c r="AN343" s="17">
        <f>VLOOKUP(A:A,[2]Данные_УА!$A:$BF,50,0)</f>
        <v>0</v>
      </c>
      <c r="AO343" s="17">
        <f>VLOOKUP(A:A,[2]Данные_УА!$A:$BF,54,0)</f>
        <v>0</v>
      </c>
      <c r="AP343" s="18">
        <f>VLOOKUP(A:A,[2]Данные_УА!$A:$BF,58,0)</f>
        <v>0</v>
      </c>
      <c r="AQ343" s="19">
        <f>VLOOKUP($A:$A,'[3]данные ру ТС'!$A:$CZ,22,0)</f>
        <v>0</v>
      </c>
      <c r="AR343" s="19">
        <f>VLOOKUP($A:$A,'[3]данные ру ТС'!$A:$CZ,27,0)</f>
        <v>0</v>
      </c>
      <c r="AS343" s="19">
        <f>VLOOKUP($A:$A,'[3]данные ру ТС'!$A:$CZ,32,0)</f>
        <v>0</v>
      </c>
      <c r="AT343" s="19">
        <f>VLOOKUP($A:$A,'[3]данные ру ТС'!$A:$CZ,33,0)</f>
        <v>0</v>
      </c>
      <c r="AU343" s="19">
        <f>VLOOKUP($A:$A,'[3]данные ру ТС'!$A:$CZ,38,0)</f>
        <v>0</v>
      </c>
      <c r="AV343" s="19">
        <f>VLOOKUP($A:$A,'[3]данные ру ТС'!$A:$CZ,43,0)</f>
        <v>0</v>
      </c>
      <c r="AW343" s="19">
        <f>VLOOKUP($A:$A,'[3]данные ру ТС'!$A:$CZ,48,0)</f>
        <v>0</v>
      </c>
      <c r="AX343" s="19">
        <f>VLOOKUP($A:$A,'[3]данные ру ТС'!$A:$CZ,49,0)</f>
        <v>0</v>
      </c>
      <c r="AY343" s="19">
        <f>VLOOKUP($A:$A,'[3]данные ру ТС'!$A:$CZ,54,0)</f>
        <v>0</v>
      </c>
      <c r="AZ343" s="19">
        <f>VLOOKUP($A:$A,'[3]данные ру ТС'!$A:$CZ,59,0)</f>
        <v>143</v>
      </c>
      <c r="BA343" s="19">
        <f>VLOOKUP($A:$A,'[3]данные ру ТС'!$A:$CZ,64,0)</f>
        <v>0</v>
      </c>
      <c r="BB343" s="19">
        <f>VLOOKUP($A:$A,'[3]данные ру ТС'!$A:$CZ,65,0)</f>
        <v>143</v>
      </c>
      <c r="BC343" s="19">
        <f>VLOOKUP($A:$A,'[3]данные ру ТС'!$A:$CZ,78,0)</f>
        <v>0</v>
      </c>
      <c r="BD343" s="19">
        <f>VLOOKUP($A:$A,'[3]данные ру ТС'!$A:$CZ,83,0)</f>
        <v>11</v>
      </c>
      <c r="BE343" s="19">
        <f>VLOOKUP($A:$A,'[3]данные ру ТС'!$A:$CZ,88,0)</f>
        <v>0</v>
      </c>
      <c r="BF343" s="19">
        <f>VLOOKUP($A:$A,'[3]данные ру ТС'!$A:$CZ,89,0)</f>
        <v>11</v>
      </c>
      <c r="BG343" s="19">
        <f>VLOOKUP($A:$A,'[3]данные ру ТС'!$A:$FD,126,0)</f>
        <v>10</v>
      </c>
      <c r="BH343" s="19">
        <f>VLOOKUP($A:$A,'[3]данные ру ТС'!$A:$FD,127,0)</f>
        <v>49</v>
      </c>
      <c r="BI343" s="19">
        <f>VLOOKUP($A:$A,'[3]данные ру ТС'!$A:$FD,128,0)</f>
        <v>0</v>
      </c>
      <c r="BJ343" s="19">
        <f>VLOOKUP($A:$A,'[3]данные ру ТС'!$A:$FD,129,0)</f>
        <v>59</v>
      </c>
      <c r="BK343" s="19">
        <f>VLOOKUP($A:$A,'[3]данные ру ТС'!$A:$FD,142,0)</f>
        <v>0</v>
      </c>
      <c r="BL343" s="19">
        <f>VLOOKUP($A:$A,'[3]данные ру ТС'!$A:$FD,155,0)</f>
        <v>0</v>
      </c>
      <c r="BM343" s="19">
        <f>VLOOKUP($A:$A,'[3]данные ру ТС'!$A:$FW,168,0)</f>
        <v>0</v>
      </c>
      <c r="BN343" s="19">
        <f>Таблица2[[#This Row],[ЛТС 2022 (факт)]]+Таблица2[[#This Row],[ПТС 2022 (факт)]]+Таблица2[[#This Row],[ГТС 2022 (факт)]]</f>
        <v>0</v>
      </c>
      <c r="BO343" s="20">
        <f>VLOOKUP($A:$A,'[3]данные ру ФЛ'!$A:$DL,27,0)</f>
        <v>0</v>
      </c>
      <c r="BP343" s="20">
        <f>VLOOKUP($A:$A,'[3]данные ру ФЛ'!$A:$DL,40,0)</f>
        <v>0</v>
      </c>
      <c r="BQ343" s="20">
        <f>VLOOKUP($A:$A,'[3]данные ру ФЛ'!$A:$DL,53,0)</f>
        <v>24737</v>
      </c>
      <c r="BR343" s="20">
        <f>VLOOKUP($A:$A,'[3]данные ру ФЛ'!$A:$DL,74,0)</f>
        <v>200</v>
      </c>
      <c r="BS343" s="20">
        <f>VLOOKUP($A:$A,'[3]данные ру ФЛ'!$A:$DL,95,0)</f>
        <v>7936</v>
      </c>
      <c r="BT343" s="20">
        <f>VLOOKUP($A:$A,'[3]данные ру ФЛ'!$A:$DL,116,0)</f>
        <v>0</v>
      </c>
      <c r="BU343" s="21">
        <f>VLOOKUP($A:$A,'[3]данные ру Грузы'!$A:$CR,31,0)</f>
        <v>0</v>
      </c>
      <c r="BV343" s="21">
        <f>VLOOKUP($A:$A,'[3]данные ру Грузы'!$A:$CR,44,0)</f>
        <v>0</v>
      </c>
      <c r="BW343" s="21">
        <f>VLOOKUP($A:$A,'[3]данные ру Грузы'!$A:$CR,57,0)</f>
        <v>0</v>
      </c>
      <c r="BX343" s="21">
        <f>VLOOKUP($A:$A,'[3]данные ру Грузы'!$A:$CR,70,0)</f>
        <v>0</v>
      </c>
      <c r="BY343" s="21">
        <f>VLOOKUP($A:$A,'[3]данные ру Грузы'!$A:$CR,83,0)</f>
        <v>404.79570999999999</v>
      </c>
      <c r="BZ343" s="21">
        <f>VLOOKUP($A:$A,'[3]данные ру Грузы'!$A:$CR,96,0)</f>
        <v>0</v>
      </c>
      <c r="CA343" s="22" t="str">
        <f>VLOOKUP(A:A,[2]Данные_УА!$A:$BO,60,0)</f>
        <v>да</v>
      </c>
      <c r="CB343" s="23" t="str">
        <f>VLOOKUP(A:A,[2]Данные_УА!$A:$BO,61,0)</f>
        <v>да</v>
      </c>
      <c r="CC343" s="23" t="str">
        <f>VLOOKUP(A:A,[2]Данные_УА!$A:$BO,62,0)</f>
        <v>да</v>
      </c>
      <c r="CD343" s="23" t="str">
        <f>VLOOKUP(A:A,[2]Данные_УА!$A:$BO,63,0)</f>
        <v>да</v>
      </c>
      <c r="CE343" s="23" t="str">
        <f>VLOOKUP(A:A,[2]Данные_УА!$A:$BO,64,0)</f>
        <v>да</v>
      </c>
      <c r="CF343" s="23" t="str">
        <f>VLOOKUP(A:A,[2]Данные_УА!$A:$BO,65,0)</f>
        <v>нет</v>
      </c>
    </row>
    <row r="344" spans="1:84" s="12" customFormat="1" ht="11.25" x14ac:dyDescent="0.2">
      <c r="A344" s="12" t="s">
        <v>100</v>
      </c>
      <c r="B344" s="12" t="str">
        <f>VLOOKUP(A:A,[1]Перечень_ПП!$A:$X,3,0)</f>
        <v>Волгоградский</v>
      </c>
      <c r="C344" s="13" t="str">
        <f>VLOOKUP(A:A,[1]Перечень_ПП!$A:$X,4,0)</f>
        <v>ВПП</v>
      </c>
      <c r="D344" s="13" t="str">
        <f>VLOOKUP(A:A,[1]Перечень_ПП!$A:$X,5,0)</f>
        <v>ВПП</v>
      </c>
      <c r="E344" s="12" t="str">
        <f>VLOOKUP(A:A,[1]Перечень_ПП!$A:$X,6,0)</f>
        <v>Ульяновск (Восточный)</v>
      </c>
      <c r="F344" s="12" t="str">
        <f>VLOOKUP(A:A,[1]Перечень_ПП!$A:$X,23,0)</f>
        <v>установлен</v>
      </c>
      <c r="G344" s="13" t="str">
        <f>VLOOKUP(A:A,[1]Перечень_ПП!$A:$X,21,0)</f>
        <v>да</v>
      </c>
      <c r="H344" s="13" t="s">
        <v>524</v>
      </c>
      <c r="I344" s="14" t="str">
        <f>VLOOKUP(A:A,[1]Перечень_ПП!$A:$X,22,0)</f>
        <v>функционирует</v>
      </c>
      <c r="J344" s="15" t="str">
        <f>VLOOKUP(A:A,[2]Данные_УА!$A:$BF,24,0)</f>
        <v>круглосуточно</v>
      </c>
      <c r="K344" s="13" t="str">
        <f>VLOOKUP(A:A,[1]Перечень_ПП!$A:$X,7,0)</f>
        <v>воздушный</v>
      </c>
      <c r="L344" s="13" t="str">
        <f>VLOOKUP(A:A,[1]Перечень_ПП!$A:$X,8,0)</f>
        <v>не определен</v>
      </c>
      <c r="M344" s="13" t="str">
        <f>VLOOKUP(A:A,[1]Перечень_ПП!$A:$X,9,0)</f>
        <v>грузо-пассажирский</v>
      </c>
      <c r="N344" s="13" t="str">
        <f>VLOOKUP(A:A,[1]Перечень_ПП!$A:$X,10,0)</f>
        <v>постоянный</v>
      </c>
      <c r="O344" s="13" t="str">
        <f>VLOOKUP(A:A,[1]Перечень_ПП!$A:$X,11,0)</f>
        <v>многосторонний</v>
      </c>
      <c r="P344" s="13" t="str">
        <f>VLOOKUP(A:A,[1]Перечень_ПП!$A:$X,12,0)</f>
        <v>не определен</v>
      </c>
      <c r="Q344" s="13" t="str">
        <f>VLOOKUP(A:A,[1]Перечень_ПП!$A:$X,13,0)</f>
        <v>нет</v>
      </c>
      <c r="R344" s="13" t="str">
        <f>VLOOKUP(A:A,[1]Перечень_ПП!$A:$X,14,0)</f>
        <v>нет</v>
      </c>
      <c r="S344" s="13" t="str">
        <f>VLOOKUP(A:A,[1]Перечень_ПП!$A:$X,15,0)</f>
        <v>нет</v>
      </c>
      <c r="T344" s="13" t="str">
        <f>VLOOKUP(A:A,[1]Перечень_ПП!$A:$X,16,0)</f>
        <v>не применимо</v>
      </c>
      <c r="U344" s="12" t="str">
        <f>VLOOKUP(A:A,[1]Перечень_ПП!$A:$X,17,0)</f>
        <v>не применимо</v>
      </c>
      <c r="V344" s="13" t="str">
        <f>VLOOKUP(A:A,[1]Перечень_ПП!$A:$X,18,0)</f>
        <v>ПФО</v>
      </c>
      <c r="W344" s="12" t="str">
        <f>VLOOKUP(A:A,[1]Перечень_ПП!$A:$X,19,0)</f>
        <v>Ульяновская область</v>
      </c>
      <c r="X344" s="14" t="str">
        <f>VLOOKUP(A:A,[1]Перечень_ПП!$A:$X,20,0)</f>
        <v>Ульяновская область, Чердаклинский район, 38 км восточнее г. Ульяновска</v>
      </c>
      <c r="Y344" s="14">
        <f>VLOOKUP(A:A,[2]ДОРОГИ!$A:$BX,24,0)</f>
        <v>0</v>
      </c>
      <c r="Z344" s="14">
        <f>VLOOKUP(A:A,[2]ДОРОГИ!$A:$BX,25,0)</f>
        <v>0</v>
      </c>
      <c r="AA344" s="16" t="str">
        <f>VLOOKUP($A:$A,'[3]данные ру Грузы'!$A:$CC,10,0)</f>
        <v>Группа В</v>
      </c>
      <c r="AB344" s="16">
        <f>VLOOKUP($A:$A,'[3]данные ру Грузы'!$A:$CC,11,0)</f>
        <v>81</v>
      </c>
      <c r="AC344" s="16" t="str">
        <f>VLOOKUP($A:$A,'[3]данные ру Грузы'!$A:$CC,13,0)</f>
        <v>Не является признаком отнесения к МТК</v>
      </c>
      <c r="AD344" s="16" t="str">
        <f>VLOOKUP($A:$A,'[3]данные ру Грузы'!$A:$CC,12,0)</f>
        <v>Не является признаком отнесения к МТК</v>
      </c>
      <c r="AE344" s="16">
        <f>VLOOKUP(A:A,[2]Данные_УА!$A:$BF,37,0)</f>
        <v>0</v>
      </c>
      <c r="AF344" s="16">
        <f>VLOOKUP(A:A,[2]Данные_УА!$A:$BF,41,0)</f>
        <v>0</v>
      </c>
      <c r="AG344" s="16">
        <f>VLOOKUP(A:A,[2]Данные_УА!$A:$BF,45,0)</f>
        <v>0</v>
      </c>
      <c r="AH344" s="16">
        <f>VLOOKUP(A:A,[2]Данные_УА!$A:$BF,49,0)</f>
        <v>0</v>
      </c>
      <c r="AI344" s="16">
        <f>VLOOKUP(A:A,[2]Данные_УА!$A:$BF,53,0)</f>
        <v>1920</v>
      </c>
      <c r="AJ344" s="16">
        <f>VLOOKUP(A:A,[2]Данные_УА!$A:$BF,57,0)</f>
        <v>0</v>
      </c>
      <c r="AK344" s="17">
        <f>VLOOKUP(A:A,[2]Данные_УА!$A:$BF,38,0)</f>
        <v>0</v>
      </c>
      <c r="AL344" s="17">
        <f>VLOOKUP(A:A,[2]Данные_УА!$A:$BF,42,0)</f>
        <v>0</v>
      </c>
      <c r="AM344" s="17">
        <f>VLOOKUP(A:A,[2]Данные_УА!$A:$BF,46,0)</f>
        <v>0</v>
      </c>
      <c r="AN344" s="17">
        <f>VLOOKUP(A:A,[2]Данные_УА!$A:$BF,50,0)</f>
        <v>0</v>
      </c>
      <c r="AO344" s="17">
        <f>VLOOKUP(A:A,[2]Данные_УА!$A:$BF,54,0)</f>
        <v>700800</v>
      </c>
      <c r="AP344" s="18">
        <f>VLOOKUP(A:A,[2]Данные_УА!$A:$BF,58,0)</f>
        <v>0</v>
      </c>
      <c r="AQ344" s="19">
        <f>VLOOKUP($A:$A,'[3]данные ру ТС'!$A:$CZ,22,0)</f>
        <v>62</v>
      </c>
      <c r="AR344" s="19">
        <f>VLOOKUP($A:$A,'[3]данные ру ТС'!$A:$CZ,27,0)</f>
        <v>231</v>
      </c>
      <c r="AS344" s="19">
        <f>VLOOKUP($A:$A,'[3]данные ру ТС'!$A:$CZ,32,0)</f>
        <v>0</v>
      </c>
      <c r="AT344" s="19">
        <f>VLOOKUP($A:$A,'[3]данные ру ТС'!$A:$CZ,33,0)</f>
        <v>293</v>
      </c>
      <c r="AU344" s="19">
        <f>VLOOKUP($A:$A,'[3]данные ру ТС'!$A:$CZ,38,0)</f>
        <v>98</v>
      </c>
      <c r="AV344" s="19">
        <f>VLOOKUP($A:$A,'[3]данные ру ТС'!$A:$CZ,43,0)</f>
        <v>149</v>
      </c>
      <c r="AW344" s="19">
        <f>VLOOKUP($A:$A,'[3]данные ру ТС'!$A:$CZ,48,0)</f>
        <v>0</v>
      </c>
      <c r="AX344" s="19">
        <f>VLOOKUP($A:$A,'[3]данные ру ТС'!$A:$CZ,49,0)</f>
        <v>247</v>
      </c>
      <c r="AY344" s="19">
        <f>VLOOKUP($A:$A,'[3]данные ру ТС'!$A:$CZ,54,0)</f>
        <v>111</v>
      </c>
      <c r="AZ344" s="19">
        <f>VLOOKUP($A:$A,'[3]данные ру ТС'!$A:$CZ,59,0)</f>
        <v>47</v>
      </c>
      <c r="BA344" s="19">
        <f>VLOOKUP($A:$A,'[3]данные ру ТС'!$A:$CZ,64,0)</f>
        <v>0</v>
      </c>
      <c r="BB344" s="19">
        <f>VLOOKUP($A:$A,'[3]данные ру ТС'!$A:$CZ,65,0)</f>
        <v>158</v>
      </c>
      <c r="BC344" s="19">
        <f>VLOOKUP($A:$A,'[3]данные ру ТС'!$A:$CZ,78,0)</f>
        <v>343</v>
      </c>
      <c r="BD344" s="19">
        <f>VLOOKUP($A:$A,'[3]данные ру ТС'!$A:$CZ,83,0)</f>
        <v>2</v>
      </c>
      <c r="BE344" s="19">
        <f>VLOOKUP($A:$A,'[3]данные ру ТС'!$A:$CZ,88,0)</f>
        <v>0</v>
      </c>
      <c r="BF344" s="19">
        <f>VLOOKUP($A:$A,'[3]данные ру ТС'!$A:$CZ,89,0)</f>
        <v>345</v>
      </c>
      <c r="BG344" s="19">
        <f>VLOOKUP($A:$A,'[3]данные ру ТС'!$A:$FD,126,0)</f>
        <v>136</v>
      </c>
      <c r="BH344" s="19">
        <f>VLOOKUP($A:$A,'[3]данные ру ТС'!$A:$FD,127,0)</f>
        <v>24</v>
      </c>
      <c r="BI344" s="19">
        <f>VLOOKUP($A:$A,'[3]данные ру ТС'!$A:$FD,128,0)</f>
        <v>0</v>
      </c>
      <c r="BJ344" s="19">
        <f>VLOOKUP($A:$A,'[3]данные ру ТС'!$A:$FD,129,0)</f>
        <v>160</v>
      </c>
      <c r="BK344" s="19">
        <f>VLOOKUP($A:$A,'[3]данные ру ТС'!$A:$FD,142,0)</f>
        <v>243</v>
      </c>
      <c r="BL344" s="19">
        <f>VLOOKUP($A:$A,'[3]данные ру ТС'!$A:$FD,155,0)</f>
        <v>3</v>
      </c>
      <c r="BM344" s="19">
        <f>VLOOKUP($A:$A,'[3]данные ру ТС'!$A:$FW,168,0)</f>
        <v>0</v>
      </c>
      <c r="BN344" s="19">
        <f>Таблица2[[#This Row],[ЛТС 2022 (факт)]]+Таблица2[[#This Row],[ПТС 2022 (факт)]]+Таблица2[[#This Row],[ГТС 2022 (факт)]]</f>
        <v>246</v>
      </c>
      <c r="BO344" s="20">
        <f>VLOOKUP($A:$A,'[3]данные ру ФЛ'!$A:$DL,27,0)</f>
        <v>35788</v>
      </c>
      <c r="BP344" s="20">
        <f>VLOOKUP($A:$A,'[3]данные ру ФЛ'!$A:$DL,40,0)</f>
        <v>25950</v>
      </c>
      <c r="BQ344" s="20">
        <f>VLOOKUP($A:$A,'[3]данные ру ФЛ'!$A:$DL,53,0)</f>
        <v>1692</v>
      </c>
      <c r="BR344" s="20">
        <f>VLOOKUP($A:$A,'[3]данные ру ФЛ'!$A:$DL,74,0)</f>
        <v>5130</v>
      </c>
      <c r="BS344" s="20">
        <f>VLOOKUP($A:$A,'[3]данные ру ФЛ'!$A:$DL,95,0)</f>
        <v>2301</v>
      </c>
      <c r="BT344" s="20">
        <f>VLOOKUP($A:$A,'[3]данные ру ФЛ'!$A:$DL,116,0)</f>
        <v>2309</v>
      </c>
      <c r="BU344" s="21">
        <f>VLOOKUP($A:$A,'[3]данные ру Грузы'!$A:$CR,31,0)</f>
        <v>2616.1257000000001</v>
      </c>
      <c r="BV344" s="21">
        <f>VLOOKUP($A:$A,'[3]данные ру Грузы'!$A:$CR,44,0)</f>
        <v>2300.4349999999999</v>
      </c>
      <c r="BW344" s="21">
        <f>VLOOKUP($A:$A,'[3]данные ру Грузы'!$A:$CR,57,0)</f>
        <v>1593.5187000000001</v>
      </c>
      <c r="BX344" s="21">
        <f>VLOOKUP($A:$A,'[3]данные ру Грузы'!$A:$CR,70,0)</f>
        <v>686.19053700000006</v>
      </c>
      <c r="BY344" s="21">
        <f>VLOOKUP($A:$A,'[3]данные ру Грузы'!$A:$CR,83,0)</f>
        <v>4546.673753</v>
      </c>
      <c r="BZ344" s="21">
        <f>VLOOKUP($A:$A,'[3]данные ру Грузы'!$A:$CR,96,0)</f>
        <v>3643.5666460000002</v>
      </c>
      <c r="CA344" s="22" t="str">
        <f>VLOOKUP(A:A,[2]Данные_УА!$A:$BO,60,0)</f>
        <v>да</v>
      </c>
      <c r="CB344" s="23" t="str">
        <f>VLOOKUP(A:A,[2]Данные_УА!$A:$BO,61,0)</f>
        <v>да</v>
      </c>
      <c r="CC344" s="23" t="str">
        <f>VLOOKUP(A:A,[2]Данные_УА!$A:$BO,62,0)</f>
        <v>да</v>
      </c>
      <c r="CD344" s="23" t="str">
        <f>VLOOKUP(A:A,[2]Данные_УА!$A:$BO,63,0)</f>
        <v>да</v>
      </c>
      <c r="CE344" s="23" t="str">
        <f>VLOOKUP(A:A,[2]Данные_УА!$A:$BO,64,0)</f>
        <v>да</v>
      </c>
      <c r="CF344" s="23" t="str">
        <f>VLOOKUP(A:A,[2]Данные_УА!$A:$BO,65,0)</f>
        <v>нет</v>
      </c>
    </row>
    <row r="345" spans="1:84" s="12" customFormat="1" ht="11.25" x14ac:dyDescent="0.2">
      <c r="A345" s="12" t="s">
        <v>212</v>
      </c>
      <c r="B345" s="12" t="str">
        <f>VLOOKUP(A:A,[1]Перечень_ПП!$A:$X,3,0)</f>
        <v>Ростовский</v>
      </c>
      <c r="C345" s="13" t="str">
        <f>VLOOKUP(A:A,[1]Перечень_ПП!$A:$X,4,0)</f>
        <v>ЖДПП</v>
      </c>
      <c r="D345" s="13" t="str">
        <f>VLOOKUP(A:A,[1]Перечень_ПП!$A:$X,5,0)</f>
        <v>ЖДПП</v>
      </c>
      <c r="E345" s="12" t="str">
        <f>VLOOKUP(A:A,[1]Перечень_ПП!$A:$X,6,0)</f>
        <v>Успенская</v>
      </c>
      <c r="F345" s="12" t="str">
        <f>VLOOKUP(A:A,[1]Перечень_ПП!$A:$X,23,0)</f>
        <v>установлен</v>
      </c>
      <c r="G345" s="13" t="str">
        <f>VLOOKUP(A:A,[1]Перечень_ПП!$A:$X,21,0)</f>
        <v>да</v>
      </c>
      <c r="H345" s="13" t="s">
        <v>524</v>
      </c>
      <c r="I345" s="14" t="str">
        <f>VLOOKUP(A:A,[1]Перечень_ПП!$A:$X,22,0)</f>
        <v>функционирует</v>
      </c>
      <c r="J345" s="15" t="str">
        <f>VLOOKUP(A:A,[2]Данные_УА!$A:$BF,24,0)</f>
        <v>круглосуточно</v>
      </c>
      <c r="K345" s="13" t="str">
        <f>VLOOKUP(A:A,[1]Перечень_ПП!$A:$X,7,0)</f>
        <v>железнодорожный</v>
      </c>
      <c r="L345" s="13" t="str">
        <f>VLOOKUP(A:A,[1]Перечень_ПП!$A:$X,8,0)</f>
        <v>не определен</v>
      </c>
      <c r="M345" s="13" t="str">
        <f>VLOOKUP(A:A,[1]Перечень_ПП!$A:$X,9,0)</f>
        <v>грузо-пассажирский</v>
      </c>
      <c r="N345" s="13" t="str">
        <f>VLOOKUP(A:A,[1]Перечень_ПП!$A:$X,10,0)</f>
        <v>постоянный</v>
      </c>
      <c r="O345" s="13" t="str">
        <f>VLOOKUP(A:A,[1]Перечень_ПП!$A:$X,11,0)</f>
        <v>многосторонний</v>
      </c>
      <c r="P345" s="13" t="str">
        <f>VLOOKUP(A:A,[1]Перечень_ПП!$A:$X,12,0)</f>
        <v>не определен</v>
      </c>
      <c r="Q345" s="13" t="str">
        <f>VLOOKUP(A:A,[1]Перечень_ПП!$A:$X,13,0)</f>
        <v>да</v>
      </c>
      <c r="R345" s="13" t="str">
        <f>VLOOKUP(A:A,[1]Перечень_ПП!$A:$X,14,0)</f>
        <v>да</v>
      </c>
      <c r="S345" s="13" t="str">
        <f>VLOOKUP(A:A,[1]Перечень_ПП!$A:$X,15,0)</f>
        <v>да</v>
      </c>
      <c r="T345" s="13" t="str">
        <f>VLOOKUP(A:A,[1]Перечень_ПП!$A:$X,16,0)</f>
        <v>не применимо (ДНР)</v>
      </c>
      <c r="U345" s="12" t="str">
        <f>VLOOKUP(A:A,[1]Перечень_ПП!$A:$X,17,0)</f>
        <v>Квашино</v>
      </c>
      <c r="V345" s="13" t="str">
        <f>VLOOKUP(A:A,[1]Перечень_ПП!$A:$X,18,0)</f>
        <v>ЮФО</v>
      </c>
      <c r="W345" s="12" t="str">
        <f>VLOOKUP(A:A,[1]Перечень_ПП!$A:$X,19,0)</f>
        <v>Ростовская область</v>
      </c>
      <c r="X345" s="14" t="str">
        <f>VLOOKUP(A:A,[1]Перечень_ПП!$A:$X,20,0)</f>
        <v>Ростовская область, Матвеево-Курганский район, село Авило-Успенка, улица Кооперативная, 4 А</v>
      </c>
      <c r="Y345" s="14">
        <f>VLOOKUP(A:A,[2]ДОРОГИ!$A:$BX,24,0)</f>
        <v>0</v>
      </c>
      <c r="Z345" s="14">
        <f>VLOOKUP(A:A,[2]ДОРОГИ!$A:$BX,25,0)</f>
        <v>0</v>
      </c>
      <c r="AA345" s="16" t="str">
        <f>VLOOKUP($A:$A,'[3]данные ру Грузы'!$A:$CC,10,0)</f>
        <v>Группа В</v>
      </c>
      <c r="AB345" s="16">
        <f>VLOOKUP($A:$A,'[3]данные ру Грузы'!$A:$CC,11,0)</f>
        <v>17</v>
      </c>
      <c r="AC345" s="16" t="str">
        <f>VLOOKUP($A:$A,'[3]данные ру Грузы'!$A:$CC,13,0)</f>
        <v>Сухопутный</v>
      </c>
      <c r="AD345" s="16" t="str">
        <f>VLOOKUP($A:$A,'[3]данные ру Грузы'!$A:$CC,12,0)</f>
        <v>Западный</v>
      </c>
      <c r="AE345" s="16">
        <f>VLOOKUP(A:A,[2]Данные_УА!$A:$BF,37,0)</f>
        <v>0</v>
      </c>
      <c r="AF345" s="16">
        <f>VLOOKUP(A:A,[2]Данные_УА!$A:$BF,41,0)</f>
        <v>44</v>
      </c>
      <c r="AG345" s="16">
        <f>VLOOKUP(A:A,[2]Данные_УА!$A:$BF,45,0)</f>
        <v>0</v>
      </c>
      <c r="AH345" s="16">
        <f>VLOOKUP(A:A,[2]Данные_УА!$A:$BF,49,0)</f>
        <v>44</v>
      </c>
      <c r="AI345" s="16">
        <f>VLOOKUP(A:A,[2]Данные_УА!$A:$BF,53,0)</f>
        <v>0</v>
      </c>
      <c r="AJ345" s="16">
        <f>VLOOKUP(A:A,[2]Данные_УА!$A:$BF,57,0)</f>
        <v>0</v>
      </c>
      <c r="AK345" s="17">
        <f>VLOOKUP(A:A,[2]Данные_УА!$A:$BF,38,0)</f>
        <v>0</v>
      </c>
      <c r="AL345" s="17">
        <f>VLOOKUP(A:A,[2]Данные_УА!$A:$BF,42,0)</f>
        <v>16060</v>
      </c>
      <c r="AM345" s="17">
        <f>VLOOKUP(A:A,[2]Данные_УА!$A:$BF,46,0)</f>
        <v>0</v>
      </c>
      <c r="AN345" s="17">
        <f>VLOOKUP(A:A,[2]Данные_УА!$A:$BF,50,0)</f>
        <v>16060</v>
      </c>
      <c r="AO345" s="17">
        <f>VLOOKUP(A:A,[2]Данные_УА!$A:$BF,54,0)</f>
        <v>0</v>
      </c>
      <c r="AP345" s="18">
        <f>VLOOKUP(A:A,[2]Данные_УА!$A:$BF,58,0)</f>
        <v>0</v>
      </c>
      <c r="AQ345" s="19">
        <f>VLOOKUP($A:$A,'[3]данные ру ТС'!$A:$CZ,22,0)</f>
        <v>2982</v>
      </c>
      <c r="AR345" s="19">
        <f>VLOOKUP($A:$A,'[3]данные ру ТС'!$A:$CZ,27,0)</f>
        <v>718</v>
      </c>
      <c r="AS345" s="19">
        <f>VLOOKUP($A:$A,'[3]данные ру ТС'!$A:$CZ,32,0)</f>
        <v>0</v>
      </c>
      <c r="AT345" s="19">
        <f>VLOOKUP($A:$A,'[3]данные ру ТС'!$A:$CZ,33,0)</f>
        <v>3700</v>
      </c>
      <c r="AU345" s="19">
        <f>VLOOKUP($A:$A,'[3]данные ру ТС'!$A:$CZ,38,0)</f>
        <v>6363</v>
      </c>
      <c r="AV345" s="19">
        <f>VLOOKUP($A:$A,'[3]данные ру ТС'!$A:$CZ,43,0)</f>
        <v>711</v>
      </c>
      <c r="AW345" s="19">
        <f>VLOOKUP($A:$A,'[3]данные ру ТС'!$A:$CZ,48,0)</f>
        <v>0</v>
      </c>
      <c r="AX345" s="19">
        <f>VLOOKUP($A:$A,'[3]данные ру ТС'!$A:$CZ,49,0)</f>
        <v>7074</v>
      </c>
      <c r="AY345" s="19">
        <f>VLOOKUP($A:$A,'[3]данные ру ТС'!$A:$CZ,54,0)</f>
        <v>5793</v>
      </c>
      <c r="AZ345" s="19">
        <f>VLOOKUP($A:$A,'[3]данные ру ТС'!$A:$CZ,59,0)</f>
        <v>718</v>
      </c>
      <c r="BA345" s="19">
        <f>VLOOKUP($A:$A,'[3]данные ру ТС'!$A:$CZ,64,0)</f>
        <v>0</v>
      </c>
      <c r="BB345" s="19">
        <f>VLOOKUP($A:$A,'[3]данные ру ТС'!$A:$CZ,65,0)</f>
        <v>6511</v>
      </c>
      <c r="BC345" s="19">
        <f>VLOOKUP($A:$A,'[3]данные ру ТС'!$A:$CZ,78,0)</f>
        <v>3478</v>
      </c>
      <c r="BD345" s="19">
        <f>VLOOKUP($A:$A,'[3]данные ру ТС'!$A:$CZ,83,0)</f>
        <v>524</v>
      </c>
      <c r="BE345" s="19">
        <f>VLOOKUP($A:$A,'[3]данные ру ТС'!$A:$CZ,88,0)</f>
        <v>0</v>
      </c>
      <c r="BF345" s="19">
        <f>VLOOKUP($A:$A,'[3]данные ру ТС'!$A:$CZ,89,0)</f>
        <v>4002</v>
      </c>
      <c r="BG345" s="19">
        <f>VLOOKUP($A:$A,'[3]данные ру ТС'!$A:$FD,126,0)</f>
        <v>3477</v>
      </c>
      <c r="BH345" s="19">
        <f>VLOOKUP($A:$A,'[3]данные ру ТС'!$A:$FD,127,0)</f>
        <v>552</v>
      </c>
      <c r="BI345" s="19">
        <f>VLOOKUP($A:$A,'[3]данные ру ТС'!$A:$FD,128,0)</f>
        <v>0</v>
      </c>
      <c r="BJ345" s="19">
        <f>VLOOKUP($A:$A,'[3]данные ру ТС'!$A:$FD,129,0)</f>
        <v>4029</v>
      </c>
      <c r="BK345" s="19">
        <f>VLOOKUP($A:$A,'[3]данные ру ТС'!$A:$FD,142,0)</f>
        <v>3540</v>
      </c>
      <c r="BL345" s="19">
        <f>VLOOKUP($A:$A,'[3]данные ру ТС'!$A:$FD,155,0)</f>
        <v>798</v>
      </c>
      <c r="BM345" s="19">
        <f>VLOOKUP($A:$A,'[3]данные ру ТС'!$A:$FW,168,0)</f>
        <v>0</v>
      </c>
      <c r="BN345" s="19">
        <f>Таблица2[[#This Row],[ЛТС 2022 (факт)]]+Таблица2[[#This Row],[ПТС 2022 (факт)]]+Таблица2[[#This Row],[ГТС 2022 (факт)]]</f>
        <v>4338</v>
      </c>
      <c r="BO345" s="20">
        <f>VLOOKUP($A:$A,'[3]данные ру ФЛ'!$A:$DL,27,0)</f>
        <v>75705</v>
      </c>
      <c r="BP345" s="20">
        <f>VLOOKUP($A:$A,'[3]данные ру ФЛ'!$A:$DL,40,0)</f>
        <v>96720</v>
      </c>
      <c r="BQ345" s="20">
        <f>VLOOKUP($A:$A,'[3]данные ру ФЛ'!$A:$DL,53,0)</f>
        <v>105793</v>
      </c>
      <c r="BR345" s="20">
        <f>VLOOKUP($A:$A,'[3]данные ру ФЛ'!$A:$DL,74,0)</f>
        <v>72418</v>
      </c>
      <c r="BS345" s="20">
        <f>VLOOKUP($A:$A,'[3]данные ру ФЛ'!$A:$DL,95,0)</f>
        <v>134328</v>
      </c>
      <c r="BT345" s="20">
        <f>VLOOKUP($A:$A,'[3]данные ру ФЛ'!$A:$DL,116,0)</f>
        <v>192264</v>
      </c>
      <c r="BU345" s="21">
        <f>VLOOKUP($A:$A,'[3]данные ру Грузы'!$A:$CR,31,0)</f>
        <v>5341027.78</v>
      </c>
      <c r="BV345" s="21">
        <f>VLOOKUP($A:$A,'[3]данные ру Грузы'!$A:$CR,44,0)</f>
        <v>12811298.790000001</v>
      </c>
      <c r="BW345" s="21">
        <f>VLOOKUP($A:$A,'[3]данные ру Грузы'!$A:$CR,57,0)</f>
        <v>14009628.940000001</v>
      </c>
      <c r="BX345" s="21">
        <f>VLOOKUP($A:$A,'[3]данные ру Грузы'!$A:$CR,70,0)</f>
        <v>6674017.0800000001</v>
      </c>
      <c r="BY345" s="21">
        <f>VLOOKUP($A:$A,'[3]данные ру Грузы'!$A:$CR,83,0)</f>
        <v>6466592.0699999994</v>
      </c>
      <c r="BZ345" s="21">
        <f>VLOOKUP($A:$A,'[3]данные ру Грузы'!$A:$CR,96,0)</f>
        <v>6084899</v>
      </c>
      <c r="CA345" s="22" t="str">
        <f>VLOOKUP(A:A,[2]Данные_УА!$A:$BO,60,0)</f>
        <v>да</v>
      </c>
      <c r="CB345" s="23" t="str">
        <f>VLOOKUP(A:A,[2]Данные_УА!$A:$BO,61,0)</f>
        <v>да</v>
      </c>
      <c r="CC345" s="23" t="str">
        <f>VLOOKUP(A:A,[2]Данные_УА!$A:$BO,62,0)</f>
        <v>да</v>
      </c>
      <c r="CD345" s="23" t="str">
        <f>VLOOKUP(A:A,[2]Данные_УА!$A:$BO,63,0)</f>
        <v>да</v>
      </c>
      <c r="CE345" s="23" t="str">
        <f>VLOOKUP(A:A,[2]Данные_УА!$A:$BO,64,0)</f>
        <v>да</v>
      </c>
      <c r="CF345" s="23" t="str">
        <f>VLOOKUP(A:A,[2]Данные_УА!$A:$BO,65,0)</f>
        <v>нет</v>
      </c>
    </row>
    <row r="346" spans="1:84" s="12" customFormat="1" ht="11.25" x14ac:dyDescent="0.2">
      <c r="A346" s="12" t="s">
        <v>246</v>
      </c>
      <c r="B346" s="12" t="str">
        <f>VLOOKUP(A:A,[1]Перечень_ПП!$A:$X,3,0)</f>
        <v>Санкт-Петербургский</v>
      </c>
      <c r="C346" s="13" t="str">
        <f>VLOOKUP(A:A,[1]Перечень_ПП!$A:$X,4,0)</f>
        <v>МПП</v>
      </c>
      <c r="D346" s="13" t="str">
        <f>VLOOKUP(A:A,[1]Перечень_ПП!$A:$X,5,0)</f>
        <v>МПП</v>
      </c>
      <c r="E346" s="12" t="str">
        <f>VLOOKUP(A:A,[1]Перечень_ПП!$A:$X,6,0)</f>
        <v>Усть-Луга</v>
      </c>
      <c r="F346" s="12" t="str">
        <f>VLOOKUP(A:A,[1]Перечень_ПП!$A:$X,23,0)</f>
        <v>установлен</v>
      </c>
      <c r="G346" s="13" t="str">
        <f>VLOOKUP(A:A,[1]Перечень_ПП!$A:$X,21,0)</f>
        <v>да</v>
      </c>
      <c r="H346" s="13" t="s">
        <v>523</v>
      </c>
      <c r="I346" s="14" t="str">
        <f>VLOOKUP(A:A,[1]Перечень_ПП!$A:$X,22,0)</f>
        <v>функционирует</v>
      </c>
      <c r="J346" s="15" t="str">
        <f>VLOOKUP(A:A,[2]Данные_УА!$A:$BF,24,0)</f>
        <v>круглосуточно</v>
      </c>
      <c r="K346" s="13" t="str">
        <f>VLOOKUP(A:A,[1]Перечень_ПП!$A:$X,7,0)</f>
        <v>морской</v>
      </c>
      <c r="L346" s="13" t="str">
        <f>VLOOKUP(A:A,[1]Перечень_ПП!$A:$X,8,0)</f>
        <v>не определен</v>
      </c>
      <c r="M346" s="13" t="str">
        <f>VLOOKUP(A:A,[1]Перечень_ПП!$A:$X,9,0)</f>
        <v>грузо-пассажирский</v>
      </c>
      <c r="N346" s="13" t="str">
        <f>VLOOKUP(A:A,[1]Перечень_ПП!$A:$X,10,0)</f>
        <v>постоянный</v>
      </c>
      <c r="O346" s="13" t="str">
        <f>VLOOKUP(A:A,[1]Перечень_ПП!$A:$X,11,0)</f>
        <v>многосторонний</v>
      </c>
      <c r="P346" s="13" t="str">
        <f>VLOOKUP(A:A,[1]Перечень_ПП!$A:$X,12,0)</f>
        <v>не определен</v>
      </c>
      <c r="Q346" s="13" t="str">
        <f>VLOOKUP(A:A,[1]Перечень_ПП!$A:$X,13,0)</f>
        <v>да</v>
      </c>
      <c r="R346" s="13" t="str">
        <f>VLOOKUP(A:A,[1]Перечень_ПП!$A:$X,14,0)</f>
        <v>да</v>
      </c>
      <c r="S346" s="13" t="str">
        <f>VLOOKUP(A:A,[1]Перечень_ПП!$A:$X,15,0)</f>
        <v>да</v>
      </c>
      <c r="T346" s="13" t="str">
        <f>VLOOKUP(A:A,[1]Перечень_ПП!$A:$X,16,0)</f>
        <v>не применимо</v>
      </c>
      <c r="U346" s="12" t="str">
        <f>VLOOKUP(A:A,[1]Перечень_ПП!$A:$X,17,0)</f>
        <v>не применимо</v>
      </c>
      <c r="V346" s="13" t="str">
        <f>VLOOKUP(A:A,[1]Перечень_ПП!$A:$X,18,0)</f>
        <v>СЗФО</v>
      </c>
      <c r="W346" s="12" t="str">
        <f>VLOOKUP(A:A,[1]Перечень_ПП!$A:$X,19,0)</f>
        <v>Ленинградская область</v>
      </c>
      <c r="X346" s="14" t="str">
        <f>VLOOKUP(A:A,[1]Перечень_ПП!$A:$X,20,0)</f>
        <v>Ленинградская область, Кингисеппский район, п. Усть-Луга, п. Краколье</v>
      </c>
      <c r="Y346" s="14">
        <f>VLOOKUP(A:A,[2]ДОРОГИ!$A:$BX,24,0)</f>
        <v>0</v>
      </c>
      <c r="Z346" s="14">
        <f>VLOOKUP(A:A,[2]ДОРОГИ!$A:$BX,25,0)</f>
        <v>0</v>
      </c>
      <c r="AA346" s="16" t="str">
        <f>VLOOKUP($A:$A,'[3]данные ру Грузы'!$A:$CC,10,0)</f>
        <v>Группа А</v>
      </c>
      <c r="AB346" s="16">
        <f>VLOOKUP($A:$A,'[3]данные ру Грузы'!$A:$CC,11,0)</f>
        <v>41</v>
      </c>
      <c r="AC346" s="16" t="str">
        <f>VLOOKUP($A:$A,'[3]данные ру Грузы'!$A:$CC,13,0)</f>
        <v>Морской</v>
      </c>
      <c r="AD346" s="16" t="str">
        <f>VLOOKUP($A:$A,'[3]данные ру Грузы'!$A:$CC,12,0)</f>
        <v>Западный</v>
      </c>
      <c r="AE346" s="16">
        <f>VLOOKUP(A:A,[2]Данные_УА!$A:$BF,37,0)</f>
        <v>10</v>
      </c>
      <c r="AF346" s="16">
        <f>VLOOKUP(A:A,[2]Данные_УА!$A:$BF,41,0)</f>
        <v>0</v>
      </c>
      <c r="AG346" s="16">
        <f>VLOOKUP(A:A,[2]Данные_УА!$A:$BF,45,0)</f>
        <v>0</v>
      </c>
      <c r="AH346" s="16">
        <f>VLOOKUP(A:A,[2]Данные_УА!$A:$BF,49,0)</f>
        <v>10</v>
      </c>
      <c r="AI346" s="16">
        <f>VLOOKUP(A:A,[2]Данные_УА!$A:$BF,53,0)</f>
        <v>200</v>
      </c>
      <c r="AJ346" s="16">
        <f>VLOOKUP(A:A,[2]Данные_УА!$A:$BF,57,0)</f>
        <v>531205</v>
      </c>
      <c r="AK346" s="17">
        <f>VLOOKUP(A:A,[2]Данные_УА!$A:$BF,38,0)</f>
        <v>3650</v>
      </c>
      <c r="AL346" s="17">
        <f>VLOOKUP(A:A,[2]Данные_УА!$A:$BF,42,0)</f>
        <v>0</v>
      </c>
      <c r="AM346" s="17">
        <f>VLOOKUP(A:A,[2]Данные_УА!$A:$BF,46,0)</f>
        <v>0</v>
      </c>
      <c r="AN346" s="17">
        <f>VLOOKUP(A:A,[2]Данные_УА!$A:$BF,50,0)</f>
        <v>3650</v>
      </c>
      <c r="AO346" s="17">
        <f>VLOOKUP(A:A,[2]Данные_УА!$A:$BF,54,0)</f>
        <v>73000</v>
      </c>
      <c r="AP346" s="18">
        <f>VLOOKUP(A:A,[2]Данные_УА!$A:$BF,58,0)</f>
        <v>193889825</v>
      </c>
      <c r="AQ346" s="19">
        <f>VLOOKUP($A:$A,'[3]данные ру ТС'!$A:$CZ,22,0)</f>
        <v>4728</v>
      </c>
      <c r="AR346" s="19">
        <f>VLOOKUP($A:$A,'[3]данные ру ТС'!$A:$CZ,27,0)</f>
        <v>0</v>
      </c>
      <c r="AS346" s="19">
        <f>VLOOKUP($A:$A,'[3]данные ру ТС'!$A:$CZ,32,0)</f>
        <v>0</v>
      </c>
      <c r="AT346" s="19">
        <f>VLOOKUP($A:$A,'[3]данные ру ТС'!$A:$CZ,33,0)</f>
        <v>4728</v>
      </c>
      <c r="AU346" s="19">
        <f>VLOOKUP($A:$A,'[3]данные ру ТС'!$A:$CZ,38,0)</f>
        <v>4757</v>
      </c>
      <c r="AV346" s="19">
        <f>VLOOKUP($A:$A,'[3]данные ру ТС'!$A:$CZ,43,0)</f>
        <v>0</v>
      </c>
      <c r="AW346" s="19">
        <f>VLOOKUP($A:$A,'[3]данные ру ТС'!$A:$CZ,48,0)</f>
        <v>0</v>
      </c>
      <c r="AX346" s="19">
        <f>VLOOKUP($A:$A,'[3]данные ру ТС'!$A:$CZ,49,0)</f>
        <v>4757</v>
      </c>
      <c r="AY346" s="19">
        <f>VLOOKUP($A:$A,'[3]данные ру ТС'!$A:$CZ,54,0)</f>
        <v>5524</v>
      </c>
      <c r="AZ346" s="19">
        <f>VLOOKUP($A:$A,'[3]данные ру ТС'!$A:$CZ,59,0)</f>
        <v>0</v>
      </c>
      <c r="BA346" s="19">
        <f>VLOOKUP($A:$A,'[3]данные ру ТС'!$A:$CZ,64,0)</f>
        <v>0</v>
      </c>
      <c r="BB346" s="19">
        <f>VLOOKUP($A:$A,'[3]данные ру ТС'!$A:$CZ,65,0)</f>
        <v>5524</v>
      </c>
      <c r="BC346" s="19">
        <f>VLOOKUP($A:$A,'[3]данные ру ТС'!$A:$CZ,78,0)</f>
        <v>4840</v>
      </c>
      <c r="BD346" s="19">
        <f>VLOOKUP($A:$A,'[3]данные ру ТС'!$A:$CZ,83,0)</f>
        <v>0</v>
      </c>
      <c r="BE346" s="19">
        <f>VLOOKUP($A:$A,'[3]данные ру ТС'!$A:$CZ,88,0)</f>
        <v>0</v>
      </c>
      <c r="BF346" s="19">
        <f>VLOOKUP($A:$A,'[3]данные ру ТС'!$A:$CZ,89,0)</f>
        <v>4840</v>
      </c>
      <c r="BG346" s="19">
        <f>VLOOKUP($A:$A,'[3]данные ру ТС'!$A:$FD,126,0)</f>
        <v>5042</v>
      </c>
      <c r="BH346" s="19">
        <f>VLOOKUP($A:$A,'[3]данные ру ТС'!$A:$FD,127,0)</f>
        <v>0</v>
      </c>
      <c r="BI346" s="19">
        <f>VLOOKUP($A:$A,'[3]данные ру ТС'!$A:$FD,128,0)</f>
        <v>0</v>
      </c>
      <c r="BJ346" s="19">
        <f>VLOOKUP($A:$A,'[3]данные ру ТС'!$A:$FD,129,0)</f>
        <v>5042</v>
      </c>
      <c r="BK346" s="19">
        <f>VLOOKUP($A:$A,'[3]данные ру ТС'!$A:$FD,142,0)</f>
        <v>4698</v>
      </c>
      <c r="BL346" s="19">
        <f>VLOOKUP($A:$A,'[3]данные ру ТС'!$A:$FD,155,0)</f>
        <v>0</v>
      </c>
      <c r="BM346" s="19">
        <f>VLOOKUP($A:$A,'[3]данные ру ТС'!$A:$FW,168,0)</f>
        <v>0</v>
      </c>
      <c r="BN346" s="19">
        <f>Таблица2[[#This Row],[ЛТС 2022 (факт)]]+Таблица2[[#This Row],[ПТС 2022 (факт)]]+Таблица2[[#This Row],[ГТС 2022 (факт)]]</f>
        <v>4698</v>
      </c>
      <c r="BO346" s="20">
        <f>VLOOKUP($A:$A,'[3]данные ру ФЛ'!$A:$DL,27,0)</f>
        <v>88741</v>
      </c>
      <c r="BP346" s="20">
        <f>VLOOKUP($A:$A,'[3]данные ру ФЛ'!$A:$DL,40,0)</f>
        <v>87606</v>
      </c>
      <c r="BQ346" s="20">
        <f>VLOOKUP($A:$A,'[3]данные ру ФЛ'!$A:$DL,53,0)</f>
        <v>105399</v>
      </c>
      <c r="BR346" s="20">
        <f>VLOOKUP($A:$A,'[3]данные ру ФЛ'!$A:$DL,74,0)</f>
        <v>89942</v>
      </c>
      <c r="BS346" s="20">
        <f>VLOOKUP($A:$A,'[3]данные ру ФЛ'!$A:$DL,95,0)</f>
        <v>93334</v>
      </c>
      <c r="BT346" s="20">
        <f>VLOOKUP($A:$A,'[3]данные ру ФЛ'!$A:$DL,116,0)</f>
        <v>96436</v>
      </c>
      <c r="BU346" s="21">
        <f>VLOOKUP($A:$A,'[3]данные ру Грузы'!$A:$CR,31,0)</f>
        <v>102976095.55923</v>
      </c>
      <c r="BV346" s="21">
        <f>VLOOKUP($A:$A,'[3]данные ру Грузы'!$A:$CR,44,0)</f>
        <v>99556853.277500004</v>
      </c>
      <c r="BW346" s="21">
        <f>VLOOKUP($A:$A,'[3]данные ру Грузы'!$A:$CR,57,0)</f>
        <v>103750496.34027001</v>
      </c>
      <c r="BX346" s="21">
        <f>VLOOKUP($A:$A,'[3]данные ру Грузы'!$A:$CR,70,0)</f>
        <v>89384254.336030006</v>
      </c>
      <c r="BY346" s="21">
        <f>VLOOKUP($A:$A,'[3]данные ру Грузы'!$A:$CR,83,0)</f>
        <v>114898277.10204001</v>
      </c>
      <c r="BZ346" s="21">
        <f>VLOOKUP($A:$A,'[3]данные ру Грузы'!$A:$CR,96,0)</f>
        <v>133740462.85600001</v>
      </c>
      <c r="CA346" s="22" t="str">
        <f>VLOOKUP(A:A,[2]Данные_УА!$A:$BO,60,0)</f>
        <v>да</v>
      </c>
      <c r="CB346" s="23" t="str">
        <f>VLOOKUP(A:A,[2]Данные_УА!$A:$BO,61,0)</f>
        <v>да</v>
      </c>
      <c r="CC346" s="23" t="str">
        <f>VLOOKUP(A:A,[2]Данные_УА!$A:$BO,62,0)</f>
        <v>да</v>
      </c>
      <c r="CD346" s="23" t="str">
        <f>VLOOKUP(A:A,[2]Данные_УА!$A:$BO,63,0)</f>
        <v>да</v>
      </c>
      <c r="CE346" s="23" t="str">
        <f>VLOOKUP(A:A,[2]Данные_УА!$A:$BO,64,0)</f>
        <v>да</v>
      </c>
      <c r="CF346" s="23" t="str">
        <f>VLOOKUP(A:A,[2]Данные_УА!$A:$BO,65,0)</f>
        <v>нет</v>
      </c>
    </row>
    <row r="347" spans="1:84" s="12" customFormat="1" ht="11.25" x14ac:dyDescent="0.2">
      <c r="A347" s="12" t="s">
        <v>308</v>
      </c>
      <c r="B347" s="12" t="str">
        <f>VLOOKUP(A:A,[1]Перечень_ПП!$A:$X,3,0)</f>
        <v>Уральский</v>
      </c>
      <c r="C347" s="13" t="str">
        <f>VLOOKUP(A:A,[1]Перечень_ПП!$A:$X,4,0)</f>
        <v>ВПП</v>
      </c>
      <c r="D347" s="13" t="str">
        <f>VLOOKUP(A:A,[1]Перечень_ПП!$A:$X,5,0)</f>
        <v>ВПП</v>
      </c>
      <c r="E347" s="12" t="str">
        <f>VLOOKUP(A:A,[1]Перечень_ПП!$A:$X,6,0)</f>
        <v>Уфа</v>
      </c>
      <c r="F347" s="12" t="str">
        <f>VLOOKUP(A:A,[1]Перечень_ПП!$A:$X,23,0)</f>
        <v>установлен</v>
      </c>
      <c r="G347" s="13" t="str">
        <f>VLOOKUP(A:A,[1]Перечень_ПП!$A:$X,21,0)</f>
        <v>да</v>
      </c>
      <c r="H347" s="13" t="s">
        <v>524</v>
      </c>
      <c r="I347" s="14" t="str">
        <f>VLOOKUP(A:A,[1]Перечень_ПП!$A:$X,22,0)</f>
        <v>функционирует</v>
      </c>
      <c r="J347" s="15" t="str">
        <f>VLOOKUP(A:A,[2]Данные_УА!$A:$BF,24,0)</f>
        <v>круглосуточно</v>
      </c>
      <c r="K347" s="13" t="str">
        <f>VLOOKUP(A:A,[1]Перечень_ПП!$A:$X,7,0)</f>
        <v>воздушный</v>
      </c>
      <c r="L347" s="13" t="str">
        <f>VLOOKUP(A:A,[1]Перечень_ПП!$A:$X,8,0)</f>
        <v>не определен</v>
      </c>
      <c r="M347" s="13" t="str">
        <f>VLOOKUP(A:A,[1]Перечень_ПП!$A:$X,9,0)</f>
        <v>грузо-пассажирский</v>
      </c>
      <c r="N347" s="13" t="str">
        <f>VLOOKUP(A:A,[1]Перечень_ПП!$A:$X,10,0)</f>
        <v>постоянный</v>
      </c>
      <c r="O347" s="13" t="str">
        <f>VLOOKUP(A:A,[1]Перечень_ПП!$A:$X,11,0)</f>
        <v>многосторонний</v>
      </c>
      <c r="P347" s="13" t="str">
        <f>VLOOKUP(A:A,[1]Перечень_ПП!$A:$X,12,0)</f>
        <v>не определен</v>
      </c>
      <c r="Q347" s="13" t="str">
        <f>VLOOKUP(A:A,[1]Перечень_ПП!$A:$X,13,0)</f>
        <v>нет</v>
      </c>
      <c r="R347" s="13" t="str">
        <f>VLOOKUP(A:A,[1]Перечень_ПП!$A:$X,14,0)</f>
        <v>нет</v>
      </c>
      <c r="S347" s="13" t="str">
        <f>VLOOKUP(A:A,[1]Перечень_ПП!$A:$X,15,0)</f>
        <v>нет</v>
      </c>
      <c r="T347" s="13" t="str">
        <f>VLOOKUP(A:A,[1]Перечень_ПП!$A:$X,16,0)</f>
        <v>не применимо</v>
      </c>
      <c r="U347" s="12" t="str">
        <f>VLOOKUP(A:A,[1]Перечень_ПП!$A:$X,17,0)</f>
        <v>не применимо</v>
      </c>
      <c r="V347" s="13" t="str">
        <f>VLOOKUP(A:A,[1]Перечень_ПП!$A:$X,18,0)</f>
        <v>ПФО</v>
      </c>
      <c r="W347" s="12" t="str">
        <f>VLOOKUP(A:A,[1]Перечень_ПП!$A:$X,19,0)</f>
        <v>Республика Башкортостан</v>
      </c>
      <c r="X347" s="14" t="str">
        <f>VLOOKUP(A:A,[1]Перечень_ПП!$A:$X,20,0)</f>
        <v>Республика Башкортостан, 20 км. юго-западнее г. Уфа</v>
      </c>
      <c r="Y347" s="14">
        <f>VLOOKUP(A:A,[2]ДОРОГИ!$A:$BX,24,0)</f>
        <v>0</v>
      </c>
      <c r="Z347" s="14">
        <f>VLOOKUP(A:A,[2]ДОРОГИ!$A:$BX,25,0)</f>
        <v>0</v>
      </c>
      <c r="AA347" s="16" t="str">
        <f>VLOOKUP($A:$A,'[3]данные ру Грузы'!$A:$CC,10,0)</f>
        <v>Группа В</v>
      </c>
      <c r="AB347" s="16">
        <f>VLOOKUP($A:$A,'[3]данные ру Грузы'!$A:$CC,11,0)</f>
        <v>140</v>
      </c>
      <c r="AC347" s="16" t="str">
        <f>VLOOKUP($A:$A,'[3]данные ру Грузы'!$A:$CC,13,0)</f>
        <v>Не является признаком отнесения к МТК</v>
      </c>
      <c r="AD347" s="16" t="str">
        <f>VLOOKUP($A:$A,'[3]данные ру Грузы'!$A:$CC,12,0)</f>
        <v>Не является признаком отнесения к МТК</v>
      </c>
      <c r="AE347" s="16">
        <f>VLOOKUP(A:A,[2]Данные_УА!$A:$BF,37,0)</f>
        <v>0</v>
      </c>
      <c r="AF347" s="16">
        <f>VLOOKUP(A:A,[2]Данные_УА!$A:$BF,41,0)</f>
        <v>0</v>
      </c>
      <c r="AG347" s="16">
        <f>VLOOKUP(A:A,[2]Данные_УА!$A:$BF,45,0)</f>
        <v>0</v>
      </c>
      <c r="AH347" s="16">
        <f>VLOOKUP(A:A,[2]Данные_УА!$A:$BF,49,0)</f>
        <v>0</v>
      </c>
      <c r="AI347" s="16">
        <f>VLOOKUP(A:A,[2]Данные_УА!$A:$BF,53,0)</f>
        <v>19200</v>
      </c>
      <c r="AJ347" s="16">
        <f>VLOOKUP(A:A,[2]Данные_УА!$A:$BF,57,0)</f>
        <v>0</v>
      </c>
      <c r="AK347" s="17">
        <f>VLOOKUP(A:A,[2]Данные_УА!$A:$BF,38,0)</f>
        <v>0</v>
      </c>
      <c r="AL347" s="17">
        <f>VLOOKUP(A:A,[2]Данные_УА!$A:$BF,42,0)</f>
        <v>0</v>
      </c>
      <c r="AM347" s="17">
        <f>VLOOKUP(A:A,[2]Данные_УА!$A:$BF,46,0)</f>
        <v>0</v>
      </c>
      <c r="AN347" s="17">
        <f>VLOOKUP(A:A,[2]Данные_УА!$A:$BF,50,0)</f>
        <v>0</v>
      </c>
      <c r="AO347" s="17">
        <f>VLOOKUP(A:A,[2]Данные_УА!$A:$BF,54,0)</f>
        <v>7008000</v>
      </c>
      <c r="AP347" s="18">
        <f>VLOOKUP(A:A,[2]Данные_УА!$A:$BF,58,0)</f>
        <v>0</v>
      </c>
      <c r="AQ347" s="19">
        <f>VLOOKUP($A:$A,'[3]данные ру ТС'!$A:$CZ,22,0)</f>
        <v>38</v>
      </c>
      <c r="AR347" s="19">
        <f>VLOOKUP($A:$A,'[3]данные ру ТС'!$A:$CZ,27,0)</f>
        <v>3400</v>
      </c>
      <c r="AS347" s="19">
        <f>VLOOKUP($A:$A,'[3]данные ру ТС'!$A:$CZ,32,0)</f>
        <v>0</v>
      </c>
      <c r="AT347" s="19">
        <f>VLOOKUP($A:$A,'[3]данные ру ТС'!$A:$CZ,33,0)</f>
        <v>3438</v>
      </c>
      <c r="AU347" s="19">
        <f>VLOOKUP($A:$A,'[3]данные ру ТС'!$A:$CZ,38,0)</f>
        <v>85</v>
      </c>
      <c r="AV347" s="19">
        <f>VLOOKUP($A:$A,'[3]данные ру ТС'!$A:$CZ,43,0)</f>
        <v>4106</v>
      </c>
      <c r="AW347" s="19">
        <f>VLOOKUP($A:$A,'[3]данные ру ТС'!$A:$CZ,48,0)</f>
        <v>0</v>
      </c>
      <c r="AX347" s="19">
        <f>VLOOKUP($A:$A,'[3]данные ру ТС'!$A:$CZ,49,0)</f>
        <v>4191</v>
      </c>
      <c r="AY347" s="19">
        <f>VLOOKUP($A:$A,'[3]данные ру ТС'!$A:$CZ,54,0)</f>
        <v>53</v>
      </c>
      <c r="AZ347" s="19">
        <f>VLOOKUP($A:$A,'[3]данные ру ТС'!$A:$CZ,59,0)</f>
        <v>4245</v>
      </c>
      <c r="BA347" s="19">
        <f>VLOOKUP($A:$A,'[3]данные ру ТС'!$A:$CZ,64,0)</f>
        <v>0</v>
      </c>
      <c r="BB347" s="19">
        <f>VLOOKUP($A:$A,'[3]данные ру ТС'!$A:$CZ,65,0)</f>
        <v>4298</v>
      </c>
      <c r="BC347" s="19">
        <f>VLOOKUP($A:$A,'[3]данные ру ТС'!$A:$CZ,78,0)</f>
        <v>31</v>
      </c>
      <c r="BD347" s="19">
        <f>VLOOKUP($A:$A,'[3]данные ру ТС'!$A:$CZ,83,0)</f>
        <v>600</v>
      </c>
      <c r="BE347" s="19">
        <f>VLOOKUP($A:$A,'[3]данные ру ТС'!$A:$CZ,88,0)</f>
        <v>0</v>
      </c>
      <c r="BF347" s="19">
        <f>VLOOKUP($A:$A,'[3]данные ру ТС'!$A:$CZ,89,0)</f>
        <v>631</v>
      </c>
      <c r="BG347" s="19">
        <f>VLOOKUP($A:$A,'[3]данные ру ТС'!$A:$FD,126,0)</f>
        <v>18</v>
      </c>
      <c r="BH347" s="19">
        <f>VLOOKUP($A:$A,'[3]данные ру ТС'!$A:$FD,127,0)</f>
        <v>3779</v>
      </c>
      <c r="BI347" s="19">
        <f>VLOOKUP($A:$A,'[3]данные ру ТС'!$A:$FD,128,0)</f>
        <v>0</v>
      </c>
      <c r="BJ347" s="19">
        <f>VLOOKUP($A:$A,'[3]данные ру ТС'!$A:$FD,129,0)</f>
        <v>3797</v>
      </c>
      <c r="BK347" s="19">
        <f>VLOOKUP($A:$A,'[3]данные ру ТС'!$A:$FD,142,0)</f>
        <v>10</v>
      </c>
      <c r="BL347" s="19">
        <f>VLOOKUP($A:$A,'[3]данные ру ТС'!$A:$FD,155,0)</f>
        <v>3043</v>
      </c>
      <c r="BM347" s="19">
        <f>VLOOKUP($A:$A,'[3]данные ру ТС'!$A:$FW,168,0)</f>
        <v>0</v>
      </c>
      <c r="BN347" s="19">
        <f>Таблица2[[#This Row],[ЛТС 2022 (факт)]]+Таблица2[[#This Row],[ПТС 2022 (факт)]]+Таблица2[[#This Row],[ГТС 2022 (факт)]]</f>
        <v>3053</v>
      </c>
      <c r="BO347" s="20">
        <f>VLOOKUP($A:$A,'[3]данные ру ФЛ'!$A:$DL,27,0)</f>
        <v>603531</v>
      </c>
      <c r="BP347" s="20">
        <f>VLOOKUP($A:$A,'[3]данные ру ФЛ'!$A:$DL,40,0)</f>
        <v>742073</v>
      </c>
      <c r="BQ347" s="20">
        <f>VLOOKUP($A:$A,'[3]данные ру ФЛ'!$A:$DL,53,0)</f>
        <v>804180</v>
      </c>
      <c r="BR347" s="20">
        <f>VLOOKUP($A:$A,'[3]данные ру ФЛ'!$A:$DL,74,0)</f>
        <v>116474</v>
      </c>
      <c r="BS347" s="20">
        <f>VLOOKUP($A:$A,'[3]данные ру ФЛ'!$A:$DL,95,0)</f>
        <v>670767</v>
      </c>
      <c r="BT347" s="20">
        <f>VLOOKUP($A:$A,'[3]данные ру ФЛ'!$A:$DL,116,0)</f>
        <v>466755</v>
      </c>
      <c r="BU347" s="21">
        <f>VLOOKUP($A:$A,'[3]данные ру Грузы'!$A:$CR,31,0)</f>
        <v>620.6</v>
      </c>
      <c r="BV347" s="21">
        <f>VLOOKUP($A:$A,'[3]данные ру Грузы'!$A:$CR,44,0)</f>
        <v>795.93</v>
      </c>
      <c r="BW347" s="21">
        <f>VLOOKUP($A:$A,'[3]данные ру Грузы'!$A:$CR,57,0)</f>
        <v>11002.82</v>
      </c>
      <c r="BX347" s="21">
        <f>VLOOKUP($A:$A,'[3]данные ру Грузы'!$A:$CR,70,0)</f>
        <v>546.9</v>
      </c>
      <c r="BY347" s="21">
        <f>VLOOKUP($A:$A,'[3]данные ру Грузы'!$A:$CR,83,0)</f>
        <v>202.92000000000002</v>
      </c>
      <c r="BZ347" s="21">
        <f>VLOOKUP($A:$A,'[3]данные ру Грузы'!$A:$CR,96,0)</f>
        <v>191.33</v>
      </c>
      <c r="CA347" s="22" t="str">
        <f>VLOOKUP(A:A,[2]Данные_УА!$A:$BO,60,0)</f>
        <v>да</v>
      </c>
      <c r="CB347" s="23" t="str">
        <f>VLOOKUP(A:A,[2]Данные_УА!$A:$BO,61,0)</f>
        <v>да</v>
      </c>
      <c r="CC347" s="23" t="str">
        <f>VLOOKUP(A:A,[2]Данные_УА!$A:$BO,62,0)</f>
        <v>да</v>
      </c>
      <c r="CD347" s="23" t="str">
        <f>VLOOKUP(A:A,[2]Данные_УА!$A:$BO,63,0)</f>
        <v>да</v>
      </c>
      <c r="CE347" s="23" t="str">
        <f>VLOOKUP(A:A,[2]Данные_УА!$A:$BO,64,0)</f>
        <v>да</v>
      </c>
      <c r="CF347" s="23" t="str">
        <f>VLOOKUP(A:A,[2]Данные_УА!$A:$BO,65,0)</f>
        <v>нет</v>
      </c>
    </row>
    <row r="348" spans="1:84" s="12" customFormat="1" ht="11.25" x14ac:dyDescent="0.2">
      <c r="A348" s="12" t="s">
        <v>332</v>
      </c>
      <c r="B348" s="12" t="str">
        <f>VLOOKUP(A:A,[1]Перечень_ПП!$A:$X,3,0)</f>
        <v>Хабаровский</v>
      </c>
      <c r="C348" s="13" t="str">
        <f>VLOOKUP(A:A,[1]Перечень_ПП!$A:$X,4,0)</f>
        <v>СПП</v>
      </c>
      <c r="D348" s="13" t="str">
        <f>VLOOKUP(A:A,[1]Перечень_ПП!$A:$X,5,0)</f>
        <v>СПП</v>
      </c>
      <c r="E348" s="12" t="str">
        <f>VLOOKUP(A:A,[1]Перечень_ПП!$A:$X,6,0)</f>
        <v>Ушаково</v>
      </c>
      <c r="F348" s="12" t="str">
        <f>VLOOKUP(A:A,[1]Перечень_ПП!$A:$X,23,0)</f>
        <v>установлен</v>
      </c>
      <c r="G348" s="13" t="str">
        <f>VLOOKUP(A:A,[1]Перечень_ПП!$A:$X,21,0)</f>
        <v>нет</v>
      </c>
      <c r="H348" s="13" t="s">
        <v>524</v>
      </c>
      <c r="I348" s="14" t="str">
        <f>VLOOKUP(A:A,[1]Перечень_ПП!$A:$X,22,0)</f>
        <v>Пункт пропуска не обустроен, так как решение о целесообразности функционирования не принято</v>
      </c>
      <c r="J348" s="15" t="str">
        <f>VLOOKUP(A:A,[2]Данные_УА!$A:$BF,24,0)</f>
        <v>не определен</v>
      </c>
      <c r="K348" s="13" t="str">
        <f>VLOOKUP(A:A,[1]Перечень_ПП!$A:$X,7,0)</f>
        <v>смешанный</v>
      </c>
      <c r="L348" s="13" t="str">
        <f>VLOOKUP(A:A,[1]Перечень_ПП!$A:$X,8,0)</f>
        <v>не определен</v>
      </c>
      <c r="M348" s="13" t="str">
        <f>VLOOKUP(A:A,[1]Перечень_ПП!$A:$X,9,0)</f>
        <v>грузо-пассажирский</v>
      </c>
      <c r="N348" s="13" t="str">
        <f>VLOOKUP(A:A,[1]Перечень_ПП!$A:$X,10,0)</f>
        <v>постоянный</v>
      </c>
      <c r="O348" s="13" t="str">
        <f>VLOOKUP(A:A,[1]Перечень_ПП!$A:$X,11,0)</f>
        <v>многосторонний</v>
      </c>
      <c r="P348" s="13" t="str">
        <f>VLOOKUP(A:A,[1]Перечень_ПП!$A:$X,12,0)</f>
        <v>не определен</v>
      </c>
      <c r="Q348" s="13" t="str">
        <f>VLOOKUP(A:A,[1]Перечень_ПП!$A:$X,13,0)</f>
        <v>нет</v>
      </c>
      <c r="R348" s="13" t="str">
        <f>VLOOKUP(A:A,[1]Перечень_ПП!$A:$X,14,0)</f>
        <v>нет</v>
      </c>
      <c r="S348" s="13" t="str">
        <f>VLOOKUP(A:A,[1]Перечень_ПП!$A:$X,15,0)</f>
        <v>нет</v>
      </c>
      <c r="T348" s="13" t="str">
        <f>VLOOKUP(A:A,[1]Перечень_ПП!$A:$X,16,0)</f>
        <v>Китайская Народная Республика</v>
      </c>
      <c r="U348" s="12" t="str">
        <f>VLOOKUP(A:A,[1]Перечень_ПП!$A:$X,17,0)</f>
        <v>Хума</v>
      </c>
      <c r="V348" s="13" t="str">
        <f>VLOOKUP(A:A,[1]Перечень_ПП!$A:$X,18,0)</f>
        <v>ДФО</v>
      </c>
      <c r="W348" s="12" t="str">
        <f>VLOOKUP(A:A,[1]Перечень_ПП!$A:$X,19,0)</f>
        <v>Амурская область</v>
      </c>
      <c r="X348" s="14" t="str">
        <f>VLOOKUP(A:A,[1]Перечень_ПП!$A:$X,20,0)</f>
        <v>не определен</v>
      </c>
      <c r="Y348" s="14">
        <f>VLOOKUP(A:A,[2]ДОРОГИ!$A:$BX,24,0)</f>
        <v>0</v>
      </c>
      <c r="Z348" s="14">
        <f>VLOOKUP(A:A,[2]ДОРОГИ!$A:$BX,25,0)</f>
        <v>0</v>
      </c>
      <c r="AA348" s="16" t="str">
        <f>VLOOKUP($A:$A,'[3]данные ру Грузы'!$A:$CC,10,0)</f>
        <v>не определена</v>
      </c>
      <c r="AB348" s="16">
        <f>VLOOKUP($A:$A,'[3]данные ру Грузы'!$A:$CC,11,0)</f>
        <v>341</v>
      </c>
      <c r="AC348" s="16" t="str">
        <f>VLOOKUP($A:$A,'[3]данные ру Грузы'!$A:$CC,13,0)</f>
        <v>РК (сухопутный)</v>
      </c>
      <c r="AD348" s="16" t="str">
        <f>VLOOKUP($A:$A,'[3]данные ру Грузы'!$A:$CC,12,0)</f>
        <v>Восток</v>
      </c>
      <c r="AE348" s="16">
        <f>VLOOKUP(A:A,[2]Данные_УА!$A:$BF,37,0)</f>
        <v>0</v>
      </c>
      <c r="AF348" s="16">
        <f>VLOOKUP(A:A,[2]Данные_УА!$A:$BF,41,0)</f>
        <v>0</v>
      </c>
      <c r="AG348" s="16">
        <f>VLOOKUP(A:A,[2]Данные_УА!$A:$BF,45,0)</f>
        <v>0</v>
      </c>
      <c r="AH348" s="16">
        <f>VLOOKUP(A:A,[2]Данные_УА!$A:$BF,49,0)</f>
        <v>0</v>
      </c>
      <c r="AI348" s="16">
        <f>VLOOKUP(A:A,[2]Данные_УА!$A:$BF,53,0)</f>
        <v>0</v>
      </c>
      <c r="AJ348" s="16">
        <f>VLOOKUP(A:A,[2]Данные_УА!$A:$BF,57,0)</f>
        <v>0</v>
      </c>
      <c r="AK348" s="17">
        <f>VLOOKUP(A:A,[2]Данные_УА!$A:$BF,38,0)</f>
        <v>0</v>
      </c>
      <c r="AL348" s="17">
        <f>VLOOKUP(A:A,[2]Данные_УА!$A:$BF,42,0)</f>
        <v>0</v>
      </c>
      <c r="AM348" s="17">
        <f>VLOOKUP(A:A,[2]Данные_УА!$A:$BF,46,0)</f>
        <v>0</v>
      </c>
      <c r="AN348" s="17">
        <f>VLOOKUP(A:A,[2]Данные_УА!$A:$BF,50,0)</f>
        <v>0</v>
      </c>
      <c r="AO348" s="17">
        <f>VLOOKUP(A:A,[2]Данные_УА!$A:$BF,54,0)</f>
        <v>0</v>
      </c>
      <c r="AP348" s="18">
        <f>VLOOKUP(A:A,[2]Данные_УА!$A:$BF,58,0)</f>
        <v>0</v>
      </c>
      <c r="AQ348" s="19">
        <f>VLOOKUP($A:$A,'[3]данные ру ТС'!$A:$CZ,22,0)</f>
        <v>0</v>
      </c>
      <c r="AR348" s="19">
        <f>VLOOKUP($A:$A,'[3]данные ру ТС'!$A:$CZ,27,0)</f>
        <v>0</v>
      </c>
      <c r="AS348" s="19">
        <f>VLOOKUP($A:$A,'[3]данные ру ТС'!$A:$CZ,32,0)</f>
        <v>0</v>
      </c>
      <c r="AT348" s="19">
        <f>VLOOKUP($A:$A,'[3]данные ру ТС'!$A:$CZ,33,0)</f>
        <v>0</v>
      </c>
      <c r="AU348" s="19">
        <f>VLOOKUP($A:$A,'[3]данные ру ТС'!$A:$CZ,38,0)</f>
        <v>0</v>
      </c>
      <c r="AV348" s="19">
        <f>VLOOKUP($A:$A,'[3]данные ру ТС'!$A:$CZ,43,0)</f>
        <v>0</v>
      </c>
      <c r="AW348" s="19">
        <f>VLOOKUP($A:$A,'[3]данные ру ТС'!$A:$CZ,48,0)</f>
        <v>0</v>
      </c>
      <c r="AX348" s="19">
        <f>VLOOKUP($A:$A,'[3]данные ру ТС'!$A:$CZ,49,0)</f>
        <v>0</v>
      </c>
      <c r="AY348" s="19">
        <f>VLOOKUP($A:$A,'[3]данные ру ТС'!$A:$CZ,54,0)</f>
        <v>0</v>
      </c>
      <c r="AZ348" s="19">
        <f>VLOOKUP($A:$A,'[3]данные ру ТС'!$A:$CZ,59,0)</f>
        <v>0</v>
      </c>
      <c r="BA348" s="19">
        <f>VLOOKUP($A:$A,'[3]данные ру ТС'!$A:$CZ,64,0)</f>
        <v>0</v>
      </c>
      <c r="BB348" s="19">
        <f>VLOOKUP($A:$A,'[3]данные ру ТС'!$A:$CZ,65,0)</f>
        <v>0</v>
      </c>
      <c r="BC348" s="19">
        <f>VLOOKUP($A:$A,'[3]данные ру ТС'!$A:$CZ,78,0)</f>
        <v>0</v>
      </c>
      <c r="BD348" s="19">
        <f>VLOOKUP($A:$A,'[3]данные ру ТС'!$A:$CZ,83,0)</f>
        <v>0</v>
      </c>
      <c r="BE348" s="19">
        <f>VLOOKUP($A:$A,'[3]данные ру ТС'!$A:$CZ,88,0)</f>
        <v>0</v>
      </c>
      <c r="BF348" s="19">
        <f>VLOOKUP($A:$A,'[3]данные ру ТС'!$A:$CZ,89,0)</f>
        <v>0</v>
      </c>
      <c r="BG348" s="19">
        <f>VLOOKUP($A:$A,'[3]данные ру ТС'!$A:$FD,126,0)</f>
        <v>0</v>
      </c>
      <c r="BH348" s="19">
        <f>VLOOKUP($A:$A,'[3]данные ру ТС'!$A:$FD,127,0)</f>
        <v>0</v>
      </c>
      <c r="BI348" s="19">
        <f>VLOOKUP($A:$A,'[3]данные ру ТС'!$A:$FD,128,0)</f>
        <v>0</v>
      </c>
      <c r="BJ348" s="19">
        <f>VLOOKUP($A:$A,'[3]данные ру ТС'!$A:$FD,129,0)</f>
        <v>0</v>
      </c>
      <c r="BK348" s="19">
        <f>VLOOKUP($A:$A,'[3]данные ру ТС'!$A:$FD,142,0)</f>
        <v>0</v>
      </c>
      <c r="BL348" s="19">
        <f>VLOOKUP($A:$A,'[3]данные ру ТС'!$A:$FD,155,0)</f>
        <v>0</v>
      </c>
      <c r="BM348" s="19">
        <f>VLOOKUP($A:$A,'[3]данные ру ТС'!$A:$FW,168,0)</f>
        <v>0</v>
      </c>
      <c r="BN348" s="19">
        <f>Таблица2[[#This Row],[ЛТС 2022 (факт)]]+Таблица2[[#This Row],[ПТС 2022 (факт)]]+Таблица2[[#This Row],[ГТС 2022 (факт)]]</f>
        <v>0</v>
      </c>
      <c r="BO348" s="20">
        <f>VLOOKUP($A:$A,'[3]данные ру ФЛ'!$A:$DL,27,0)</f>
        <v>0</v>
      </c>
      <c r="BP348" s="20">
        <f>VLOOKUP($A:$A,'[3]данные ру ФЛ'!$A:$DL,40,0)</f>
        <v>0</v>
      </c>
      <c r="BQ348" s="20">
        <f>VLOOKUP($A:$A,'[3]данные ру ФЛ'!$A:$DL,53,0)</f>
        <v>0</v>
      </c>
      <c r="BR348" s="20">
        <f>VLOOKUP($A:$A,'[3]данные ру ФЛ'!$A:$DL,74,0)</f>
        <v>0</v>
      </c>
      <c r="BS348" s="20">
        <f>VLOOKUP($A:$A,'[3]данные ру ФЛ'!$A:$DL,95,0)</f>
        <v>0</v>
      </c>
      <c r="BT348" s="20" t="e">
        <f>VLOOKUP($A:$A,'[3]данные ру ФЛ'!$A:$DL,116,0)</f>
        <v>#N/A</v>
      </c>
      <c r="BU348" s="21">
        <f>VLOOKUP($A:$A,'[3]данные ру Грузы'!$A:$CR,31,0)</f>
        <v>0</v>
      </c>
      <c r="BV348" s="21">
        <f>VLOOKUP($A:$A,'[3]данные ру Грузы'!$A:$CR,44,0)</f>
        <v>0</v>
      </c>
      <c r="BW348" s="21">
        <f>VLOOKUP($A:$A,'[3]данные ру Грузы'!$A:$CR,57,0)</f>
        <v>0</v>
      </c>
      <c r="BX348" s="21">
        <f>VLOOKUP($A:$A,'[3]данные ру Грузы'!$A:$CR,70,0)</f>
        <v>0</v>
      </c>
      <c r="BY348" s="21">
        <f>VLOOKUP($A:$A,'[3]данные ру Грузы'!$A:$CR,83,0)</f>
        <v>0</v>
      </c>
      <c r="BZ348" s="21">
        <f>VLOOKUP($A:$A,'[3]данные ру Грузы'!$A:$CR,96,0)</f>
        <v>0</v>
      </c>
      <c r="CA348" s="22" t="str">
        <f>VLOOKUP(A:A,[2]Данные_УА!$A:$BO,60,0)</f>
        <v>нет</v>
      </c>
      <c r="CB348" s="23" t="str">
        <f>VLOOKUP(A:A,[2]Данные_УА!$A:$BO,61,0)</f>
        <v>нет</v>
      </c>
      <c r="CC348" s="23" t="str">
        <f>VLOOKUP(A:A,[2]Данные_УА!$A:$BO,62,0)</f>
        <v>нет</v>
      </c>
      <c r="CD348" s="23" t="str">
        <f>VLOOKUP(A:A,[2]Данные_УА!$A:$BO,63,0)</f>
        <v>нет</v>
      </c>
      <c r="CE348" s="23" t="str">
        <f>VLOOKUP(A:A,[2]Данные_УА!$A:$BO,64,0)</f>
        <v>нет</v>
      </c>
      <c r="CF348" s="23" t="str">
        <f>VLOOKUP(A:A,[2]Данные_УА!$A:$BO,65,0)</f>
        <v>нет</v>
      </c>
    </row>
    <row r="349" spans="1:84" s="12" customFormat="1" ht="11.25" x14ac:dyDescent="0.2">
      <c r="A349" s="12" t="s">
        <v>79</v>
      </c>
      <c r="B349" s="12" t="str">
        <f>VLOOKUP(A:A,[1]Перечень_ПП!$A:$X,3,0)</f>
        <v>Владивостокский</v>
      </c>
      <c r="C349" s="13" t="str">
        <f>VLOOKUP(A:A,[1]Перечень_ПП!$A:$X,4,0)</f>
        <v>МПП</v>
      </c>
      <c r="D349" s="13" t="str">
        <f>VLOOKUP(A:A,[1]Перечень_ПП!$A:$X,5,0)</f>
        <v>МПП</v>
      </c>
      <c r="E349" s="12" t="str">
        <f>VLOOKUP(A:A,[1]Перечень_ПП!$A:$X,6,0)</f>
        <v>Уэлен</v>
      </c>
      <c r="F349" s="12" t="str">
        <f>VLOOKUP(A:A,[1]Перечень_ПП!$A:$X,23,0)</f>
        <v>установлен</v>
      </c>
      <c r="G349" s="13" t="str">
        <f>VLOOKUP(A:A,[1]Перечень_ПП!$A:$X,21,0)</f>
        <v>нет</v>
      </c>
      <c r="H349" s="13" t="s">
        <v>524</v>
      </c>
      <c r="I349" s="14" t="str">
        <f>VLOOKUP(A:A,[1]Перечень_ПП!$A:$X,22,0)</f>
        <v>Не функционирует с момента установления. Пункт пропуска не обустроен, так как решение о целесообразности функционирования не принято</v>
      </c>
      <c r="J349" s="15" t="str">
        <f>VLOOKUP(A:A,[2]Данные_УА!$A:$BF,24,0)</f>
        <v>не определен</v>
      </c>
      <c r="K349" s="13" t="str">
        <f>VLOOKUP(A:A,[1]Перечень_ПП!$A:$X,7,0)</f>
        <v>морской</v>
      </c>
      <c r="L349" s="13" t="str">
        <f>VLOOKUP(A:A,[1]Перечень_ПП!$A:$X,8,0)</f>
        <v>не определен</v>
      </c>
      <c r="M349" s="13" t="str">
        <f>VLOOKUP(A:A,[1]Перечень_ПП!$A:$X,9,0)</f>
        <v>пассажирский</v>
      </c>
      <c r="N349" s="13" t="str">
        <f>VLOOKUP(A:A,[1]Перечень_ПП!$A:$X,10,0)</f>
        <v>не определен</v>
      </c>
      <c r="O349" s="13" t="str">
        <f>VLOOKUP(A:A,[1]Перечень_ПП!$A:$X,11,0)</f>
        <v>двусторонний</v>
      </c>
      <c r="P349" s="13" t="str">
        <f>VLOOKUP(A:A,[1]Перечень_ПП!$A:$X,12,0)</f>
        <v>не определен</v>
      </c>
      <c r="Q349" s="13" t="str">
        <f>VLOOKUP(A:A,[1]Перечень_ПП!$A:$X,13,0)</f>
        <v>нет</v>
      </c>
      <c r="R349" s="13" t="str">
        <f>VLOOKUP(A:A,[1]Перечень_ПП!$A:$X,14,0)</f>
        <v>нет</v>
      </c>
      <c r="S349" s="13" t="str">
        <f>VLOOKUP(A:A,[1]Перечень_ПП!$A:$X,15,0)</f>
        <v>нет</v>
      </c>
      <c r="T349" s="13" t="str">
        <f>VLOOKUP(A:A,[1]Перечень_ПП!$A:$X,16,0)</f>
        <v>не применимо</v>
      </c>
      <c r="U349" s="12" t="str">
        <f>VLOOKUP(A:A,[1]Перечень_ПП!$A:$X,17,0)</f>
        <v>не применимо</v>
      </c>
      <c r="V349" s="13" t="str">
        <f>VLOOKUP(A:A,[1]Перечень_ПП!$A:$X,18,0)</f>
        <v>ДФО</v>
      </c>
      <c r="W349" s="12" t="str">
        <f>VLOOKUP(A:A,[1]Перечень_ПП!$A:$X,19,0)</f>
        <v>Чукотский автономный округ</v>
      </c>
      <c r="X349" s="14" t="str">
        <f>VLOOKUP(A:A,[1]Перечень_ПП!$A:$X,20,0)</f>
        <v>не определен</v>
      </c>
      <c r="Y349" s="14">
        <f>VLOOKUP(A:A,[2]ДОРОГИ!$A:$BX,24,0)</f>
        <v>0</v>
      </c>
      <c r="Z349" s="14">
        <f>VLOOKUP(A:A,[2]ДОРОГИ!$A:$BX,25,0)</f>
        <v>0</v>
      </c>
      <c r="AA349" s="16" t="str">
        <f>VLOOKUP($A:$A,'[3]данные ру Грузы'!$A:$CC,10,0)</f>
        <v>не определена</v>
      </c>
      <c r="AB349" s="16">
        <f>VLOOKUP($A:$A,'[3]данные ру Грузы'!$A:$CC,11,0)</f>
        <v>382</v>
      </c>
      <c r="AC349" s="16" t="str">
        <f>VLOOKUP($A:$A,'[3]данные ру Грузы'!$A:$CC,13,0)</f>
        <v>Не является признаком отнесения к МТК</v>
      </c>
      <c r="AD349" s="16" t="str">
        <f>VLOOKUP($A:$A,'[3]данные ру Грузы'!$A:$CC,12,0)</f>
        <v>Не является признаком отнесения к МТК</v>
      </c>
      <c r="AE349" s="16">
        <f>VLOOKUP(A:A,[2]Данные_УА!$A:$BF,37,0)</f>
        <v>0</v>
      </c>
      <c r="AF349" s="16">
        <f>VLOOKUP(A:A,[2]Данные_УА!$A:$BF,41,0)</f>
        <v>0</v>
      </c>
      <c r="AG349" s="16">
        <f>VLOOKUP(A:A,[2]Данные_УА!$A:$BF,45,0)</f>
        <v>0</v>
      </c>
      <c r="AH349" s="16">
        <f>VLOOKUP(A:A,[2]Данные_УА!$A:$BF,49,0)</f>
        <v>0</v>
      </c>
      <c r="AI349" s="16">
        <f>VLOOKUP(A:A,[2]Данные_УА!$A:$BF,53,0)</f>
        <v>0</v>
      </c>
      <c r="AJ349" s="16">
        <f>VLOOKUP(A:A,[2]Данные_УА!$A:$BF,57,0)</f>
        <v>0</v>
      </c>
      <c r="AK349" s="17">
        <f>VLOOKUP(A:A,[2]Данные_УА!$A:$BF,38,0)</f>
        <v>0</v>
      </c>
      <c r="AL349" s="17">
        <f>VLOOKUP(A:A,[2]Данные_УА!$A:$BF,42,0)</f>
        <v>0</v>
      </c>
      <c r="AM349" s="17">
        <f>VLOOKUP(A:A,[2]Данные_УА!$A:$BF,46,0)</f>
        <v>0</v>
      </c>
      <c r="AN349" s="17">
        <f>VLOOKUP(A:A,[2]Данные_УА!$A:$BF,50,0)</f>
        <v>0</v>
      </c>
      <c r="AO349" s="17">
        <f>VLOOKUP(A:A,[2]Данные_УА!$A:$BF,54,0)</f>
        <v>0</v>
      </c>
      <c r="AP349" s="18">
        <f>VLOOKUP(A:A,[2]Данные_УА!$A:$BF,58,0)</f>
        <v>0</v>
      </c>
      <c r="AQ349" s="19">
        <f>VLOOKUP($A:$A,'[3]данные ру ТС'!$A:$CZ,22,0)</f>
        <v>0</v>
      </c>
      <c r="AR349" s="19">
        <f>VLOOKUP($A:$A,'[3]данные ру ТС'!$A:$CZ,27,0)</f>
        <v>0</v>
      </c>
      <c r="AS349" s="19">
        <f>VLOOKUP($A:$A,'[3]данные ру ТС'!$A:$CZ,32,0)</f>
        <v>0</v>
      </c>
      <c r="AT349" s="19">
        <f>VLOOKUP($A:$A,'[3]данные ру ТС'!$A:$CZ,33,0)</f>
        <v>0</v>
      </c>
      <c r="AU349" s="19">
        <f>VLOOKUP($A:$A,'[3]данные ру ТС'!$A:$CZ,38,0)</f>
        <v>0</v>
      </c>
      <c r="AV349" s="19">
        <f>VLOOKUP($A:$A,'[3]данные ру ТС'!$A:$CZ,43,0)</f>
        <v>0</v>
      </c>
      <c r="AW349" s="19">
        <f>VLOOKUP($A:$A,'[3]данные ру ТС'!$A:$CZ,48,0)</f>
        <v>0</v>
      </c>
      <c r="AX349" s="19">
        <f>VLOOKUP($A:$A,'[3]данные ру ТС'!$A:$CZ,49,0)</f>
        <v>0</v>
      </c>
      <c r="AY349" s="19">
        <f>VLOOKUP($A:$A,'[3]данные ру ТС'!$A:$CZ,54,0)</f>
        <v>0</v>
      </c>
      <c r="AZ349" s="19">
        <f>VLOOKUP($A:$A,'[3]данные ру ТС'!$A:$CZ,59,0)</f>
        <v>0</v>
      </c>
      <c r="BA349" s="19">
        <f>VLOOKUP($A:$A,'[3]данные ру ТС'!$A:$CZ,64,0)</f>
        <v>0</v>
      </c>
      <c r="BB349" s="19">
        <f>VLOOKUP($A:$A,'[3]данные ру ТС'!$A:$CZ,65,0)</f>
        <v>0</v>
      </c>
      <c r="BC349" s="19">
        <f>VLOOKUP($A:$A,'[3]данные ру ТС'!$A:$CZ,78,0)</f>
        <v>0</v>
      </c>
      <c r="BD349" s="19">
        <f>VLOOKUP($A:$A,'[3]данные ру ТС'!$A:$CZ,83,0)</f>
        <v>0</v>
      </c>
      <c r="BE349" s="19">
        <f>VLOOKUP($A:$A,'[3]данные ру ТС'!$A:$CZ,88,0)</f>
        <v>0</v>
      </c>
      <c r="BF349" s="19">
        <f>VLOOKUP($A:$A,'[3]данные ру ТС'!$A:$CZ,89,0)</f>
        <v>0</v>
      </c>
      <c r="BG349" s="19">
        <f>VLOOKUP($A:$A,'[3]данные ру ТС'!$A:$FD,126,0)</f>
        <v>0</v>
      </c>
      <c r="BH349" s="19">
        <f>VLOOKUP($A:$A,'[3]данные ру ТС'!$A:$FD,127,0)</f>
        <v>0</v>
      </c>
      <c r="BI349" s="19">
        <f>VLOOKUP($A:$A,'[3]данные ру ТС'!$A:$FD,128,0)</f>
        <v>0</v>
      </c>
      <c r="BJ349" s="19">
        <f>VLOOKUP($A:$A,'[3]данные ру ТС'!$A:$FD,129,0)</f>
        <v>0</v>
      </c>
      <c r="BK349" s="19">
        <f>VLOOKUP($A:$A,'[3]данные ру ТС'!$A:$FD,142,0)</f>
        <v>0</v>
      </c>
      <c r="BL349" s="19">
        <f>VLOOKUP($A:$A,'[3]данные ру ТС'!$A:$FD,155,0)</f>
        <v>0</v>
      </c>
      <c r="BM349" s="19">
        <f>VLOOKUP($A:$A,'[3]данные ру ТС'!$A:$FW,168,0)</f>
        <v>0</v>
      </c>
      <c r="BN349" s="19">
        <f>Таблица2[[#This Row],[ЛТС 2022 (факт)]]+Таблица2[[#This Row],[ПТС 2022 (факт)]]+Таблица2[[#This Row],[ГТС 2022 (факт)]]</f>
        <v>0</v>
      </c>
      <c r="BO349" s="20">
        <f>VLOOKUP($A:$A,'[3]данные ру ФЛ'!$A:$DL,27,0)</f>
        <v>0</v>
      </c>
      <c r="BP349" s="20">
        <f>VLOOKUP($A:$A,'[3]данные ру ФЛ'!$A:$DL,40,0)</f>
        <v>0</v>
      </c>
      <c r="BQ349" s="20">
        <f>VLOOKUP($A:$A,'[3]данные ру ФЛ'!$A:$DL,53,0)</f>
        <v>0</v>
      </c>
      <c r="BR349" s="20">
        <f>VLOOKUP($A:$A,'[3]данные ру ФЛ'!$A:$DL,74,0)</f>
        <v>0</v>
      </c>
      <c r="BS349" s="20">
        <f>VLOOKUP($A:$A,'[3]данные ру ФЛ'!$A:$DL,95,0)</f>
        <v>0</v>
      </c>
      <c r="BT349" s="20">
        <f>VLOOKUP($A:$A,'[3]данные ру ФЛ'!$A:$DL,116,0)</f>
        <v>0</v>
      </c>
      <c r="BU349" s="21">
        <f>VLOOKUP($A:$A,'[3]данные ру Грузы'!$A:$CR,31,0)</f>
        <v>0</v>
      </c>
      <c r="BV349" s="21">
        <f>VLOOKUP($A:$A,'[3]данные ру Грузы'!$A:$CR,44,0)</f>
        <v>0</v>
      </c>
      <c r="BW349" s="21">
        <f>VLOOKUP($A:$A,'[3]данные ру Грузы'!$A:$CR,57,0)</f>
        <v>0</v>
      </c>
      <c r="BX349" s="21">
        <f>VLOOKUP($A:$A,'[3]данные ру Грузы'!$A:$CR,70,0)</f>
        <v>0</v>
      </c>
      <c r="BY349" s="21">
        <f>VLOOKUP($A:$A,'[3]данные ру Грузы'!$A:$CR,83,0)</f>
        <v>0</v>
      </c>
      <c r="BZ349" s="21">
        <f>VLOOKUP($A:$A,'[3]данные ру Грузы'!$A:$CR,96,0)</f>
        <v>0</v>
      </c>
      <c r="CA349" s="22" t="str">
        <f>VLOOKUP(A:A,[2]Данные_УА!$A:$BO,60,0)</f>
        <v>нет</v>
      </c>
      <c r="CB349" s="23" t="str">
        <f>VLOOKUP(A:A,[2]Данные_УА!$A:$BO,61,0)</f>
        <v>нет</v>
      </c>
      <c r="CC349" s="23" t="str">
        <f>VLOOKUP(A:A,[2]Данные_УА!$A:$BO,62,0)</f>
        <v>нет</v>
      </c>
      <c r="CD349" s="23" t="str">
        <f>VLOOKUP(A:A,[2]Данные_УА!$A:$BO,63,0)</f>
        <v>нет</v>
      </c>
      <c r="CE349" s="23" t="str">
        <f>VLOOKUP(A:A,[2]Данные_УА!$A:$BO,64,0)</f>
        <v>нет</v>
      </c>
      <c r="CF349" s="23" t="str">
        <f>VLOOKUP(A:A,[2]Данные_УА!$A:$BO,65,0)</f>
        <v>нет</v>
      </c>
    </row>
    <row r="350" spans="1:84" s="12" customFormat="1" ht="11.25" x14ac:dyDescent="0.2">
      <c r="A350" s="12" t="s">
        <v>136</v>
      </c>
      <c r="B350" s="12" t="str">
        <f>VLOOKUP(A:A,[1]Перечень_ПП!$A:$X,3,0)</f>
        <v>Крымский</v>
      </c>
      <c r="C350" s="13" t="str">
        <f>VLOOKUP(A:A,[1]Перечень_ПП!$A:$X,4,0)</f>
        <v>МПП</v>
      </c>
      <c r="D350" s="13" t="str">
        <f>VLOOKUP(A:A,[1]Перечень_ПП!$A:$X,5,0)</f>
        <v>МПП</v>
      </c>
      <c r="E350" s="12" t="str">
        <f>VLOOKUP(A:A,[1]Перечень_ПП!$A:$X,6,0)</f>
        <v>Феодосия</v>
      </c>
      <c r="F350" s="12" t="str">
        <f>VLOOKUP(A:A,[1]Перечень_ПП!$A:$X,23,0)</f>
        <v>установлен</v>
      </c>
      <c r="G350" s="13" t="str">
        <f>VLOOKUP(A:A,[1]Перечень_ПП!$A:$X,21,0)</f>
        <v>да</v>
      </c>
      <c r="H350" s="13" t="s">
        <v>523</v>
      </c>
      <c r="I350" s="14" t="str">
        <f>VLOOKUP(A:A,[1]Перечень_ПП!$A:$X,22,0)</f>
        <v>функционирует</v>
      </c>
      <c r="J350" s="15" t="str">
        <f>VLOOKUP(A:A,[2]Данные_УА!$A:$BF,24,0)</f>
        <v>круглосуточно</v>
      </c>
      <c r="K350" s="13" t="str">
        <f>VLOOKUP(A:A,[1]Перечень_ПП!$A:$X,7,0)</f>
        <v>морской</v>
      </c>
      <c r="L350" s="13" t="str">
        <f>VLOOKUP(A:A,[1]Перечень_ПП!$A:$X,8,0)</f>
        <v>не определен</v>
      </c>
      <c r="M350" s="13" t="str">
        <f>VLOOKUP(A:A,[1]Перечень_ПП!$A:$X,9,0)</f>
        <v>грузо-пассажирский</v>
      </c>
      <c r="N350" s="13" t="str">
        <f>VLOOKUP(A:A,[1]Перечень_ПП!$A:$X,10,0)</f>
        <v>постоянный</v>
      </c>
      <c r="O350" s="13" t="str">
        <f>VLOOKUP(A:A,[1]Перечень_ПП!$A:$X,11,0)</f>
        <v>многосторонний</v>
      </c>
      <c r="P350" s="13" t="str">
        <f>VLOOKUP(A:A,[1]Перечень_ПП!$A:$X,12,0)</f>
        <v>не определен</v>
      </c>
      <c r="Q350" s="13" t="str">
        <f>VLOOKUP(A:A,[1]Перечень_ПП!$A:$X,13,0)</f>
        <v>нет</v>
      </c>
      <c r="R350" s="13" t="str">
        <f>VLOOKUP(A:A,[1]Перечень_ПП!$A:$X,14,0)</f>
        <v>да</v>
      </c>
      <c r="S350" s="13" t="str">
        <f>VLOOKUP(A:A,[1]Перечень_ПП!$A:$X,15,0)</f>
        <v>да</v>
      </c>
      <c r="T350" s="13" t="str">
        <f>VLOOKUP(A:A,[1]Перечень_ПП!$A:$X,16,0)</f>
        <v>не применимо</v>
      </c>
      <c r="U350" s="12" t="str">
        <f>VLOOKUP(A:A,[1]Перечень_ПП!$A:$X,17,0)</f>
        <v>не применимо</v>
      </c>
      <c r="V350" s="13" t="str">
        <f>VLOOKUP(A:A,[1]Перечень_ПП!$A:$X,18,0)</f>
        <v>ЮФО</v>
      </c>
      <c r="W350" s="12" t="str">
        <f>VLOOKUP(A:A,[1]Перечень_ПП!$A:$X,19,0)</f>
        <v>Республика Крым</v>
      </c>
      <c r="X350" s="14" t="str">
        <f>VLOOKUP(A:A,[1]Перечень_ПП!$A:$X,20,0)</f>
        <v>Республика Крым, г. Феодосия, ул. Горького, 11. причалы №№ 1 (санитарный причал), 2, 3, 14; РНП «Северныи» и «Южный» и районы якорной стоянки №400, 401 (для осуществления пропуска через государственную границу нефтеналивных судов)</v>
      </c>
      <c r="Y350" s="14">
        <f>VLOOKUP(A:A,[2]ДОРОГИ!$A:$BX,24,0)</f>
        <v>0</v>
      </c>
      <c r="Z350" s="14">
        <f>VLOOKUP(A:A,[2]ДОРОГИ!$A:$BX,25,0)</f>
        <v>0</v>
      </c>
      <c r="AA350" s="16" t="str">
        <f>VLOOKUP($A:$A,'[3]данные ру Грузы'!$A:$CC,10,0)</f>
        <v>Группа А</v>
      </c>
      <c r="AB350" s="16">
        <f>VLOOKUP($A:$A,'[3]данные ру Грузы'!$A:$CC,11,0)</f>
        <v>55</v>
      </c>
      <c r="AC350" s="16" t="str">
        <f>VLOOKUP($A:$A,'[3]данные ру Грузы'!$A:$CC,13,0)</f>
        <v>Морской</v>
      </c>
      <c r="AD350" s="16" t="str">
        <f>VLOOKUP($A:$A,'[3]данные ру Грузы'!$A:$CC,12,0)</f>
        <v>АЧБ</v>
      </c>
      <c r="AE350" s="16">
        <f>VLOOKUP(A:A,[2]Данные_УА!$A:$BF,37,0)</f>
        <v>0</v>
      </c>
      <c r="AF350" s="16">
        <f>VLOOKUP(A:A,[2]Данные_УА!$A:$BF,41,0)</f>
        <v>0</v>
      </c>
      <c r="AG350" s="16">
        <f>VLOOKUP(A:A,[2]Данные_УА!$A:$BF,45,0)</f>
        <v>0</v>
      </c>
      <c r="AH350" s="16">
        <f>VLOOKUP(A:A,[2]Данные_УА!$A:$BF,49,0)</f>
        <v>0</v>
      </c>
      <c r="AI350" s="16">
        <f>VLOOKUP(A:A,[2]Данные_УА!$A:$BF,53,0)</f>
        <v>0</v>
      </c>
      <c r="AJ350" s="16">
        <f>VLOOKUP(A:A,[2]Данные_УА!$A:$BF,57,0)</f>
        <v>0</v>
      </c>
      <c r="AK350" s="17">
        <f>VLOOKUP(A:A,[2]Данные_УА!$A:$BF,38,0)</f>
        <v>0</v>
      </c>
      <c r="AL350" s="17">
        <f>VLOOKUP(A:A,[2]Данные_УА!$A:$BF,42,0)</f>
        <v>0</v>
      </c>
      <c r="AM350" s="17">
        <f>VLOOKUP(A:A,[2]Данные_УА!$A:$BF,46,0)</f>
        <v>0</v>
      </c>
      <c r="AN350" s="17">
        <f>VLOOKUP(A:A,[2]Данные_УА!$A:$BF,50,0)</f>
        <v>0</v>
      </c>
      <c r="AO350" s="17">
        <f>VLOOKUP(A:A,[2]Данные_УА!$A:$BF,54,0)</f>
        <v>0</v>
      </c>
      <c r="AP350" s="18">
        <f>VLOOKUP(A:A,[2]Данные_УА!$A:$BF,58,0)</f>
        <v>0</v>
      </c>
      <c r="AQ350" s="19">
        <f>VLOOKUP($A:$A,'[3]данные ру ТС'!$A:$CZ,22,0)</f>
        <v>31</v>
      </c>
      <c r="AR350" s="19">
        <f>VLOOKUP($A:$A,'[3]данные ру ТС'!$A:$CZ,27,0)</f>
        <v>5</v>
      </c>
      <c r="AS350" s="19">
        <f>VLOOKUP($A:$A,'[3]данные ру ТС'!$A:$CZ,32,0)</f>
        <v>0</v>
      </c>
      <c r="AT350" s="19">
        <f>VLOOKUP($A:$A,'[3]данные ру ТС'!$A:$CZ,33,0)</f>
        <v>36</v>
      </c>
      <c r="AU350" s="19">
        <f>VLOOKUP($A:$A,'[3]данные ру ТС'!$A:$CZ,38,0)</f>
        <v>63</v>
      </c>
      <c r="AV350" s="19">
        <f>VLOOKUP($A:$A,'[3]данные ру ТС'!$A:$CZ,43,0)</f>
        <v>8</v>
      </c>
      <c r="AW350" s="19">
        <f>VLOOKUP($A:$A,'[3]данные ру ТС'!$A:$CZ,48,0)</f>
        <v>0</v>
      </c>
      <c r="AX350" s="19">
        <f>VLOOKUP($A:$A,'[3]данные ру ТС'!$A:$CZ,49,0)</f>
        <v>71</v>
      </c>
      <c r="AY350" s="19">
        <f>VLOOKUP($A:$A,'[3]данные ру ТС'!$A:$CZ,54,0)</f>
        <v>47</v>
      </c>
      <c r="AZ350" s="19">
        <f>VLOOKUP($A:$A,'[3]данные ру ТС'!$A:$CZ,59,0)</f>
        <v>6</v>
      </c>
      <c r="BA350" s="19">
        <f>VLOOKUP($A:$A,'[3]данные ру ТС'!$A:$CZ,64,0)</f>
        <v>0</v>
      </c>
      <c r="BB350" s="19">
        <f>VLOOKUP($A:$A,'[3]данные ру ТС'!$A:$CZ,65,0)</f>
        <v>53</v>
      </c>
      <c r="BC350" s="19">
        <f>VLOOKUP($A:$A,'[3]данные ру ТС'!$A:$CZ,78,0)</f>
        <v>22</v>
      </c>
      <c r="BD350" s="19">
        <f>VLOOKUP($A:$A,'[3]данные ру ТС'!$A:$CZ,83,0)</f>
        <v>0</v>
      </c>
      <c r="BE350" s="19">
        <f>VLOOKUP($A:$A,'[3]данные ру ТС'!$A:$CZ,88,0)</f>
        <v>0</v>
      </c>
      <c r="BF350" s="19">
        <f>VLOOKUP($A:$A,'[3]данные ру ТС'!$A:$CZ,89,0)</f>
        <v>22</v>
      </c>
      <c r="BG350" s="19">
        <f>VLOOKUP($A:$A,'[3]данные ру ТС'!$A:$FD,126,0)</f>
        <v>16</v>
      </c>
      <c r="BH350" s="19">
        <f>VLOOKUP($A:$A,'[3]данные ру ТС'!$A:$FD,127,0)</f>
        <v>0</v>
      </c>
      <c r="BI350" s="19">
        <f>VLOOKUP($A:$A,'[3]данные ру ТС'!$A:$FD,128,0)</f>
        <v>0</v>
      </c>
      <c r="BJ350" s="19">
        <f>VLOOKUP($A:$A,'[3]данные ру ТС'!$A:$FD,129,0)</f>
        <v>16</v>
      </c>
      <c r="BK350" s="19">
        <f>VLOOKUP($A:$A,'[3]данные ру ТС'!$A:$FD,142,0)</f>
        <v>17</v>
      </c>
      <c r="BL350" s="19">
        <f>VLOOKUP($A:$A,'[3]данные ру ТС'!$A:$FD,155,0)</f>
        <v>2</v>
      </c>
      <c r="BM350" s="19">
        <f>VLOOKUP($A:$A,'[3]данные ру ТС'!$A:$FW,168,0)</f>
        <v>0</v>
      </c>
      <c r="BN350" s="19">
        <f>Таблица2[[#This Row],[ЛТС 2022 (факт)]]+Таблица2[[#This Row],[ПТС 2022 (факт)]]+Таблица2[[#This Row],[ГТС 2022 (факт)]]</f>
        <v>19</v>
      </c>
      <c r="BO350" s="20">
        <f>VLOOKUP($A:$A,'[3]данные ру ФЛ'!$A:$DL,27,0)</f>
        <v>363</v>
      </c>
      <c r="BP350" s="20">
        <f>VLOOKUP($A:$A,'[3]данные ру ФЛ'!$A:$DL,40,0)</f>
        <v>878</v>
      </c>
      <c r="BQ350" s="20">
        <f>VLOOKUP($A:$A,'[3]данные ру ФЛ'!$A:$DL,53,0)</f>
        <v>747</v>
      </c>
      <c r="BR350" s="20">
        <f>VLOOKUP($A:$A,'[3]данные ру ФЛ'!$A:$DL,74,0)</f>
        <v>411</v>
      </c>
      <c r="BS350" s="20">
        <f>VLOOKUP($A:$A,'[3]данные ру ФЛ'!$A:$DL,95,0)</f>
        <v>313</v>
      </c>
      <c r="BT350" s="20">
        <f>VLOOKUP($A:$A,'[3]данные ру ФЛ'!$A:$DL,116,0)</f>
        <v>325</v>
      </c>
      <c r="BU350" s="21">
        <f>VLOOKUP($A:$A,'[3]данные ру Грузы'!$A:$CR,31,0)</f>
        <v>48405.18</v>
      </c>
      <c r="BV350" s="21">
        <f>VLOOKUP($A:$A,'[3]данные ру Грузы'!$A:$CR,44,0)</f>
        <v>110866.465</v>
      </c>
      <c r="BW350" s="21">
        <f>VLOOKUP($A:$A,'[3]данные ру Грузы'!$A:$CR,57,0)</f>
        <v>177946.94700000001</v>
      </c>
      <c r="BX350" s="21">
        <f>VLOOKUP($A:$A,'[3]данные ру Грузы'!$A:$CR,70,0)</f>
        <v>116699.87</v>
      </c>
      <c r="BY350" s="21">
        <f>VLOOKUP($A:$A,'[3]данные ру Грузы'!$A:$CR,83,0)</f>
        <v>82661.554000000004</v>
      </c>
      <c r="BZ350" s="21">
        <f>VLOOKUP($A:$A,'[3]данные ру Грузы'!$A:$CR,96,0)</f>
        <v>90439.679000000004</v>
      </c>
      <c r="CA350" s="22" t="str">
        <f>VLOOKUP(A:A,[2]Данные_УА!$A:$BO,60,0)</f>
        <v>да</v>
      </c>
      <c r="CB350" s="23" t="str">
        <f>VLOOKUP(A:A,[2]Данные_УА!$A:$BO,61,0)</f>
        <v>да</v>
      </c>
      <c r="CC350" s="23" t="str">
        <f>VLOOKUP(A:A,[2]Данные_УА!$A:$BO,62,0)</f>
        <v>да</v>
      </c>
      <c r="CD350" s="23" t="str">
        <f>VLOOKUP(A:A,[2]Данные_УА!$A:$BO,63,0)</f>
        <v>да</v>
      </c>
      <c r="CE350" s="23" t="str">
        <f>VLOOKUP(A:A,[2]Данные_УА!$A:$BO,64,0)</f>
        <v>да</v>
      </c>
      <c r="CF350" s="23" t="str">
        <f>VLOOKUP(A:A,[2]Данные_УА!$A:$BO,65,0)</f>
        <v>да</v>
      </c>
    </row>
    <row r="351" spans="1:84" s="12" customFormat="1" ht="11.25" x14ac:dyDescent="0.2">
      <c r="A351" s="12" t="s">
        <v>322</v>
      </c>
      <c r="B351" s="12" t="str">
        <f>VLOOKUP(A:A,[1]Перечень_ПП!$A:$X,3,0)</f>
        <v>Хабаровский</v>
      </c>
      <c r="C351" s="13" t="str">
        <f>VLOOKUP(A:A,[1]Перечень_ПП!$A:$X,4,0)</f>
        <v>РПП</v>
      </c>
      <c r="D351" s="13" t="str">
        <f>VLOOKUP(A:A,[1]Перечень_ПП!$A:$X,5,0)</f>
        <v>РПП</v>
      </c>
      <c r="E351" s="12" t="str">
        <f>VLOOKUP(A:A,[1]Перечень_ПП!$A:$X,6,0)</f>
        <v>Хабаровск</v>
      </c>
      <c r="F351" s="12" t="str">
        <f>VLOOKUP(A:A,[1]Перечень_ПП!$A:$X,23,0)</f>
        <v>установлен</v>
      </c>
      <c r="G351" s="13" t="str">
        <f>VLOOKUP(A:A,[1]Перечень_ПП!$A:$X,21,0)</f>
        <v>да</v>
      </c>
      <c r="H351" s="13" t="s">
        <v>524</v>
      </c>
      <c r="I351" s="14" t="str">
        <f>VLOOKUP(A:A,[1]Перечень_ПП!$A:$X,22,0)</f>
        <v>функционирует</v>
      </c>
      <c r="J351" s="15" t="str">
        <f>VLOOKUP(A:A,[2]Данные_УА!$A:$BF,24,0)</f>
        <v xml:space="preserve">7 дней в неделю в навигационный период;  пассажирское направление: летний период (май-август) с 08.00 до 20.00, технологический перерыв с 12.00 до 16.00; осенний период (сентябрь-октябрь) с 08.00 до 19.00, технологический перерыв с 12.00 до 15.00, грузовое направление:  с 08.00 до 20.00, технологический перерыв с 12.00 до 13.00. </v>
      </c>
      <c r="K351" s="13" t="str">
        <f>VLOOKUP(A:A,[1]Перечень_ПП!$A:$X,7,0)</f>
        <v>речной</v>
      </c>
      <c r="L351" s="13" t="str">
        <f>VLOOKUP(A:A,[1]Перечень_ПП!$A:$X,8,0)</f>
        <v>не определен</v>
      </c>
      <c r="M351" s="13" t="str">
        <f>VLOOKUP(A:A,[1]Перечень_ПП!$A:$X,9,0)</f>
        <v>грузо-пассажирский</v>
      </c>
      <c r="N351" s="13" t="str">
        <f>VLOOKUP(A:A,[1]Перечень_ПП!$A:$X,10,0)</f>
        <v>постоянный</v>
      </c>
      <c r="O351" s="13" t="str">
        <f>VLOOKUP(A:A,[1]Перечень_ПП!$A:$X,11,0)</f>
        <v>многосторонний</v>
      </c>
      <c r="P351" s="13" t="str">
        <f>VLOOKUP(A:A,[1]Перечень_ПП!$A:$X,12,0)</f>
        <v>не определен</v>
      </c>
      <c r="Q351" s="13" t="str">
        <f>VLOOKUP(A:A,[1]Перечень_ПП!$A:$X,13,0)</f>
        <v>да</v>
      </c>
      <c r="R351" s="13" t="str">
        <f>VLOOKUP(A:A,[1]Перечень_ПП!$A:$X,14,0)</f>
        <v>нет</v>
      </c>
      <c r="S351" s="13" t="str">
        <f>VLOOKUP(A:A,[1]Перечень_ПП!$A:$X,15,0)</f>
        <v>да</v>
      </c>
      <c r="T351" s="13" t="str">
        <f>VLOOKUP(A:A,[1]Перечень_ПП!$A:$X,16,0)</f>
        <v>Китайская Народная Республика</v>
      </c>
      <c r="U351" s="12" t="str">
        <f>VLOOKUP(A:A,[1]Перечень_ПП!$A:$X,17,0)</f>
        <v>Фуюань</v>
      </c>
      <c r="V351" s="13" t="str">
        <f>VLOOKUP(A:A,[1]Перечень_ПП!$A:$X,18,0)</f>
        <v>ДФО</v>
      </c>
      <c r="W351" s="12" t="str">
        <f>VLOOKUP(A:A,[1]Перечень_ПП!$A:$X,19,0)</f>
        <v>Хабаровский край</v>
      </c>
      <c r="X351" s="14" t="str">
        <f>VLOOKUP(A:A,[1]Перечень_ПП!$A:$X,20,0)</f>
        <v>Хабаровский край, г. Хабаровск, ул. Шевченко, д. 1 и прилегающая акватория в районе набережной реки Амур, напротив речного вокзала (пассажирское направление), участок № 1 грузовой район «Ветка»: г. Хабаровск, ул. Тихоокеанская, д. 45 (грузовое направление); г. Хабаровск, ул. Приемная, 114  грузовое направление)</v>
      </c>
      <c r="Y351" s="14">
        <f>VLOOKUP(A:A,[2]ДОРОГИ!$A:$BX,24,0)</f>
        <v>0</v>
      </c>
      <c r="Z351" s="14">
        <f>VLOOKUP(A:A,[2]ДОРОГИ!$A:$BX,25,0)</f>
        <v>0</v>
      </c>
      <c r="AA351" s="16" t="str">
        <f>VLOOKUP($A:$A,'[3]данные ру Грузы'!$A:$CC,10,0)</f>
        <v>Группа В</v>
      </c>
      <c r="AB351" s="16">
        <f>VLOOKUP($A:$A,'[3]данные ру Грузы'!$A:$CC,11,0)</f>
        <v>144</v>
      </c>
      <c r="AC351" s="16" t="str">
        <f>VLOOKUP($A:$A,'[3]данные ру Грузы'!$A:$CC,13,0)</f>
        <v>РК (сухопутный)</v>
      </c>
      <c r="AD351" s="16" t="str">
        <f>VLOOKUP($A:$A,'[3]данные ру Грузы'!$A:$CC,12,0)</f>
        <v>Восток</v>
      </c>
      <c r="AE351" s="16">
        <f>VLOOKUP(A:A,[2]Данные_УА!$A:$BF,37,0)</f>
        <v>8</v>
      </c>
      <c r="AF351" s="16">
        <f>VLOOKUP(A:A,[2]Данные_УА!$A:$BF,41,0)</f>
        <v>16</v>
      </c>
      <c r="AG351" s="16">
        <f>VLOOKUP(A:A,[2]Данные_УА!$A:$BF,45,0)</f>
        <v>0</v>
      </c>
      <c r="AH351" s="16">
        <f>VLOOKUP(A:A,[2]Данные_УА!$A:$BF,49,0)</f>
        <v>24</v>
      </c>
      <c r="AI351" s="16">
        <f>VLOOKUP(A:A,[2]Данные_УА!$A:$BF,53,0)</f>
        <v>720</v>
      </c>
      <c r="AJ351" s="16">
        <f>VLOOKUP(A:A,[2]Данные_УА!$A:$BF,57,0)</f>
        <v>10000</v>
      </c>
      <c r="AK351" s="17">
        <f>VLOOKUP(A:A,[2]Данные_УА!$A:$BF,38,0)</f>
        <v>1456</v>
      </c>
      <c r="AL351" s="17">
        <f>VLOOKUP(A:A,[2]Данные_УА!$A:$BF,42,0)</f>
        <v>2912</v>
      </c>
      <c r="AM351" s="17">
        <f>VLOOKUP(A:A,[2]Данные_УА!$A:$BF,46,0)</f>
        <v>0</v>
      </c>
      <c r="AN351" s="17">
        <f>VLOOKUP(A:A,[2]Данные_УА!$A:$BF,50,0)</f>
        <v>4368</v>
      </c>
      <c r="AO351" s="17">
        <f>VLOOKUP(A:A,[2]Данные_УА!$A:$BF,54,0)</f>
        <v>131040</v>
      </c>
      <c r="AP351" s="18">
        <f>VLOOKUP(A:A,[2]Данные_УА!$A:$BF,58,0)</f>
        <v>1820000</v>
      </c>
      <c r="AQ351" s="19">
        <f>VLOOKUP($A:$A,'[3]данные ру ТС'!$A:$CZ,22,0)</f>
        <v>817</v>
      </c>
      <c r="AR351" s="19">
        <f>VLOOKUP($A:$A,'[3]данные ру ТС'!$A:$CZ,27,0)</f>
        <v>2780</v>
      </c>
      <c r="AS351" s="19">
        <f>VLOOKUP($A:$A,'[3]данные ру ТС'!$A:$CZ,32,0)</f>
        <v>0</v>
      </c>
      <c r="AT351" s="19">
        <f>VLOOKUP($A:$A,'[3]данные ру ТС'!$A:$CZ,33,0)</f>
        <v>3597</v>
      </c>
      <c r="AU351" s="19">
        <f>VLOOKUP($A:$A,'[3]данные ру ТС'!$A:$CZ,38,0)</f>
        <v>904</v>
      </c>
      <c r="AV351" s="19">
        <f>VLOOKUP($A:$A,'[3]данные ру ТС'!$A:$CZ,43,0)</f>
        <v>2570</v>
      </c>
      <c r="AW351" s="19">
        <f>VLOOKUP($A:$A,'[3]данные ру ТС'!$A:$CZ,48,0)</f>
        <v>0</v>
      </c>
      <c r="AX351" s="19">
        <f>VLOOKUP($A:$A,'[3]данные ру ТС'!$A:$CZ,49,0)</f>
        <v>3474</v>
      </c>
      <c r="AY351" s="19">
        <f>VLOOKUP($A:$A,'[3]данные ру ТС'!$A:$CZ,54,0)</f>
        <v>752</v>
      </c>
      <c r="AZ351" s="19">
        <f>VLOOKUP($A:$A,'[3]данные ру ТС'!$A:$CZ,59,0)</f>
        <v>1676</v>
      </c>
      <c r="BA351" s="19">
        <f>VLOOKUP($A:$A,'[3]данные ру ТС'!$A:$CZ,64,0)</f>
        <v>0</v>
      </c>
      <c r="BB351" s="19">
        <f>VLOOKUP($A:$A,'[3]данные ру ТС'!$A:$CZ,65,0)</f>
        <v>2428</v>
      </c>
      <c r="BC351" s="19">
        <f>VLOOKUP($A:$A,'[3]данные ру ТС'!$A:$CZ,78,0)</f>
        <v>608</v>
      </c>
      <c r="BD351" s="19">
        <f>VLOOKUP($A:$A,'[3]данные ру ТС'!$A:$CZ,83,0)</f>
        <v>0</v>
      </c>
      <c r="BE351" s="19">
        <f>VLOOKUP($A:$A,'[3]данные ру ТС'!$A:$CZ,88,0)</f>
        <v>0</v>
      </c>
      <c r="BF351" s="19">
        <f>VLOOKUP($A:$A,'[3]данные ру ТС'!$A:$CZ,89,0)</f>
        <v>608</v>
      </c>
      <c r="BG351" s="19">
        <f>VLOOKUP($A:$A,'[3]данные ру ТС'!$A:$FD,126,0)</f>
        <v>679</v>
      </c>
      <c r="BH351" s="19">
        <f>VLOOKUP($A:$A,'[3]данные ру ТС'!$A:$FD,127,0)</f>
        <v>0</v>
      </c>
      <c r="BI351" s="19">
        <f>VLOOKUP($A:$A,'[3]данные ру ТС'!$A:$FD,128,0)</f>
        <v>0</v>
      </c>
      <c r="BJ351" s="19">
        <f>VLOOKUP($A:$A,'[3]данные ру ТС'!$A:$FD,129,0)</f>
        <v>679</v>
      </c>
      <c r="BK351" s="19">
        <f>VLOOKUP($A:$A,'[3]данные ру ТС'!$A:$FD,142,0)</f>
        <v>444</v>
      </c>
      <c r="BL351" s="19">
        <f>VLOOKUP($A:$A,'[3]данные ру ТС'!$A:$FD,155,0)</f>
        <v>0</v>
      </c>
      <c r="BM351" s="19">
        <f>VLOOKUP($A:$A,'[3]данные ру ТС'!$A:$FW,168,0)</f>
        <v>0</v>
      </c>
      <c r="BN351" s="19">
        <f>Таблица2[[#This Row],[ЛТС 2022 (факт)]]+Таблица2[[#This Row],[ПТС 2022 (факт)]]+Таблица2[[#This Row],[ГТС 2022 (факт)]]</f>
        <v>444</v>
      </c>
      <c r="BO351" s="20">
        <f>VLOOKUP($A:$A,'[3]данные ру ФЛ'!$A:$DL,27,0)</f>
        <v>121782</v>
      </c>
      <c r="BP351" s="20">
        <f>VLOOKUP($A:$A,'[3]данные ру ФЛ'!$A:$DL,40,0)</f>
        <v>111227</v>
      </c>
      <c r="BQ351" s="20">
        <f>VLOOKUP($A:$A,'[3]данные ру ФЛ'!$A:$DL,53,0)</f>
        <v>66790</v>
      </c>
      <c r="BR351" s="20">
        <f>VLOOKUP($A:$A,'[3]данные ру ФЛ'!$A:$DL,74,0)</f>
        <v>1622</v>
      </c>
      <c r="BS351" s="20">
        <f>VLOOKUP($A:$A,'[3]данные ру ФЛ'!$A:$DL,95,0)</f>
        <v>1555</v>
      </c>
      <c r="BT351" s="20">
        <f>VLOOKUP($A:$A,'[3]данные ру ФЛ'!$A:$DL,116,0)</f>
        <v>978</v>
      </c>
      <c r="BU351" s="21">
        <f>VLOOKUP($A:$A,'[3]данные ру Грузы'!$A:$CR,31,0)</f>
        <v>392816</v>
      </c>
      <c r="BV351" s="21">
        <f>VLOOKUP($A:$A,'[3]данные ру Грузы'!$A:$CR,44,0)</f>
        <v>721959</v>
      </c>
      <c r="BW351" s="21">
        <f>VLOOKUP($A:$A,'[3]данные ру Грузы'!$A:$CR,57,0)</f>
        <v>365450</v>
      </c>
      <c r="BX351" s="21">
        <f>VLOOKUP($A:$A,'[3]данные ру Грузы'!$A:$CR,70,0)</f>
        <v>378034.43400000001</v>
      </c>
      <c r="BY351" s="21">
        <f>VLOOKUP($A:$A,'[3]данные ру Грузы'!$A:$CR,83,0)</f>
        <v>372369.59700000001</v>
      </c>
      <c r="BZ351" s="21">
        <f>VLOOKUP($A:$A,'[3]данные ру Грузы'!$A:$CR,96,0)</f>
        <v>223961.761</v>
      </c>
      <c r="CA351" s="22" t="str">
        <f>VLOOKUP(A:A,[2]Данные_УА!$A:$BO,60,0)</f>
        <v>да</v>
      </c>
      <c r="CB351" s="23" t="str">
        <f>VLOOKUP(A:A,[2]Данные_УА!$A:$BO,61,0)</f>
        <v>да</v>
      </c>
      <c r="CC351" s="23" t="str">
        <f>VLOOKUP(A:A,[2]Данные_УА!$A:$BO,62,0)</f>
        <v>да</v>
      </c>
      <c r="CD351" s="23" t="str">
        <f>VLOOKUP(A:A,[2]Данные_УА!$A:$BO,63,0)</f>
        <v>да</v>
      </c>
      <c r="CE351" s="23" t="str">
        <f>VLOOKUP(A:A,[2]Данные_УА!$A:$BO,64,0)</f>
        <v>да</v>
      </c>
      <c r="CF351" s="23" t="str">
        <f>VLOOKUP(A:A,[2]Данные_УА!$A:$BO,65,0)</f>
        <v>нет</v>
      </c>
    </row>
    <row r="352" spans="1:84" s="12" customFormat="1" ht="11.25" x14ac:dyDescent="0.2">
      <c r="A352" s="12" t="s">
        <v>315</v>
      </c>
      <c r="B352" s="12" t="str">
        <f>VLOOKUP(A:A,[1]Перечень_ПП!$A:$X,3,0)</f>
        <v>Хабаровский</v>
      </c>
      <c r="C352" s="13" t="str">
        <f>VLOOKUP(A:A,[1]Перечень_ПП!$A:$X,4,0)</f>
        <v>ВПП</v>
      </c>
      <c r="D352" s="13" t="str">
        <f>VLOOKUP(A:A,[1]Перечень_ПП!$A:$X,5,0)</f>
        <v>ВПП</v>
      </c>
      <c r="E352" s="12" t="str">
        <f>VLOOKUP(A:A,[1]Перечень_ПП!$A:$X,6,0)</f>
        <v>Хабаровск (Новый)</v>
      </c>
      <c r="F352" s="12" t="str">
        <f>VLOOKUP(A:A,[1]Перечень_ПП!$A:$X,23,0)</f>
        <v>установлен</v>
      </c>
      <c r="G352" s="13" t="str">
        <f>VLOOKUP(A:A,[1]Перечень_ПП!$A:$X,21,0)</f>
        <v>да</v>
      </c>
      <c r="H352" s="13" t="s">
        <v>523</v>
      </c>
      <c r="I352" s="14" t="str">
        <f>VLOOKUP(A:A,[1]Перечень_ПП!$A:$X,22,0)</f>
        <v>функционирует</v>
      </c>
      <c r="J352" s="15" t="str">
        <f>VLOOKUP(A:A,[2]Данные_УА!$A:$BF,24,0)</f>
        <v>круглосуточно</v>
      </c>
      <c r="K352" s="13" t="str">
        <f>VLOOKUP(A:A,[1]Перечень_ПП!$A:$X,7,0)</f>
        <v>воздушный</v>
      </c>
      <c r="L352" s="13" t="str">
        <f>VLOOKUP(A:A,[1]Перечень_ПП!$A:$X,8,0)</f>
        <v>не определен</v>
      </c>
      <c r="M352" s="13" t="str">
        <f>VLOOKUP(A:A,[1]Перечень_ПП!$A:$X,9,0)</f>
        <v>грузо-пассажирский</v>
      </c>
      <c r="N352" s="13" t="str">
        <f>VLOOKUP(A:A,[1]Перечень_ПП!$A:$X,10,0)</f>
        <v>постоянный</v>
      </c>
      <c r="O352" s="13" t="str">
        <f>VLOOKUP(A:A,[1]Перечень_ПП!$A:$X,11,0)</f>
        <v>многосторонний</v>
      </c>
      <c r="P352" s="13" t="str">
        <f>VLOOKUP(A:A,[1]Перечень_ПП!$A:$X,12,0)</f>
        <v>не определен</v>
      </c>
      <c r="Q352" s="13" t="str">
        <f>VLOOKUP(A:A,[1]Перечень_ПП!$A:$X,13,0)</f>
        <v>да</v>
      </c>
      <c r="R352" s="13" t="str">
        <f>VLOOKUP(A:A,[1]Перечень_ПП!$A:$X,14,0)</f>
        <v>да</v>
      </c>
      <c r="S352" s="13" t="str">
        <f>VLOOKUP(A:A,[1]Перечень_ПП!$A:$X,15,0)</f>
        <v>да</v>
      </c>
      <c r="T352" s="13" t="str">
        <f>VLOOKUP(A:A,[1]Перечень_ПП!$A:$X,16,0)</f>
        <v>не применимо</v>
      </c>
      <c r="U352" s="12" t="str">
        <f>VLOOKUP(A:A,[1]Перечень_ПП!$A:$X,17,0)</f>
        <v>не применимо</v>
      </c>
      <c r="V352" s="13" t="str">
        <f>VLOOKUP(A:A,[1]Перечень_ПП!$A:$X,18,0)</f>
        <v>ДФО</v>
      </c>
      <c r="W352" s="12" t="str">
        <f>VLOOKUP(A:A,[1]Перечень_ПП!$A:$X,19,0)</f>
        <v>Хабаровский край</v>
      </c>
      <c r="X352" s="14" t="str">
        <f>VLOOKUP(A:A,[1]Перечень_ПП!$A:$X,20,0)</f>
        <v>Хабаровский край, г. Хабаровск, Матвеевское шоссе, 32а, 34д, 26</v>
      </c>
      <c r="Y352" s="14">
        <f>VLOOKUP(A:A,[2]ДОРОГИ!$A:$BX,24,0)</f>
        <v>0</v>
      </c>
      <c r="Z352" s="14">
        <f>VLOOKUP(A:A,[2]ДОРОГИ!$A:$BX,25,0)</f>
        <v>0</v>
      </c>
      <c r="AA352" s="16" t="str">
        <f>VLOOKUP($A:$A,'[3]данные ру Грузы'!$A:$CC,10,0)</f>
        <v>Группа С</v>
      </c>
      <c r="AB352" s="16">
        <f>VLOOKUP($A:$A,'[3]данные ру Грузы'!$A:$CC,11,0)</f>
        <v>227</v>
      </c>
      <c r="AC352" s="16" t="str">
        <f>VLOOKUP($A:$A,'[3]данные ру Грузы'!$A:$CC,13,0)</f>
        <v>Не является признаком отнесения к МТК</v>
      </c>
      <c r="AD352" s="16" t="str">
        <f>VLOOKUP($A:$A,'[3]данные ру Грузы'!$A:$CC,12,0)</f>
        <v>Не является признаком отнесения к МТК</v>
      </c>
      <c r="AE352" s="16">
        <f>VLOOKUP(A:A,[2]Данные_УА!$A:$BF,37,0)</f>
        <v>0</v>
      </c>
      <c r="AF352" s="16">
        <f>VLOOKUP(A:A,[2]Данные_УА!$A:$BF,41,0)</f>
        <v>0</v>
      </c>
      <c r="AG352" s="16">
        <f>VLOOKUP(A:A,[2]Данные_УА!$A:$BF,45,0)</f>
        <v>0</v>
      </c>
      <c r="AH352" s="16">
        <f>VLOOKUP(A:A,[2]Данные_УА!$A:$BF,49,0)</f>
        <v>0</v>
      </c>
      <c r="AI352" s="16">
        <f>VLOOKUP(A:A,[2]Данные_УА!$A:$BF,53,0)</f>
        <v>7200</v>
      </c>
      <c r="AJ352" s="16">
        <f>VLOOKUP(A:A,[2]Данные_УА!$A:$BF,57,0)</f>
        <v>25</v>
      </c>
      <c r="AK352" s="17">
        <f>VLOOKUP(A:A,[2]Данные_УА!$A:$BF,38,0)</f>
        <v>0</v>
      </c>
      <c r="AL352" s="17">
        <f>VLOOKUP(A:A,[2]Данные_УА!$A:$BF,42,0)</f>
        <v>0</v>
      </c>
      <c r="AM352" s="17">
        <f>VLOOKUP(A:A,[2]Данные_УА!$A:$BF,46,0)</f>
        <v>0</v>
      </c>
      <c r="AN352" s="17">
        <f>VLOOKUP(A:A,[2]Данные_УА!$A:$BF,50,0)</f>
        <v>0</v>
      </c>
      <c r="AO352" s="17">
        <f>VLOOKUP(A:A,[2]Данные_УА!$A:$BF,54,0)</f>
        <v>2628000</v>
      </c>
      <c r="AP352" s="18">
        <f>VLOOKUP(A:A,[2]Данные_УА!$A:$BF,58,0)</f>
        <v>9125</v>
      </c>
      <c r="AQ352" s="19">
        <f>VLOOKUP($A:$A,'[3]данные ру ТС'!$A:$CZ,22,0)</f>
        <v>349</v>
      </c>
      <c r="AR352" s="19">
        <f>VLOOKUP($A:$A,'[3]данные ру ТС'!$A:$CZ,27,0)</f>
        <v>2805</v>
      </c>
      <c r="AS352" s="19">
        <f>VLOOKUP($A:$A,'[3]данные ру ТС'!$A:$CZ,32,0)</f>
        <v>0</v>
      </c>
      <c r="AT352" s="19">
        <f>VLOOKUP($A:$A,'[3]данные ру ТС'!$A:$CZ,33,0)</f>
        <v>3154</v>
      </c>
      <c r="AU352" s="19">
        <f>VLOOKUP($A:$A,'[3]данные ру ТС'!$A:$CZ,38,0)</f>
        <v>221</v>
      </c>
      <c r="AV352" s="19">
        <f>VLOOKUP($A:$A,'[3]данные ру ТС'!$A:$CZ,43,0)</f>
        <v>2988</v>
      </c>
      <c r="AW352" s="19">
        <f>VLOOKUP($A:$A,'[3]данные ру ТС'!$A:$CZ,48,0)</f>
        <v>0</v>
      </c>
      <c r="AX352" s="19">
        <f>VLOOKUP($A:$A,'[3]данные ру ТС'!$A:$CZ,49,0)</f>
        <v>3209</v>
      </c>
      <c r="AY352" s="19">
        <f>VLOOKUP($A:$A,'[3]данные ру ТС'!$A:$CZ,54,0)</f>
        <v>429</v>
      </c>
      <c r="AZ352" s="19">
        <f>VLOOKUP($A:$A,'[3]данные ру ТС'!$A:$CZ,59,0)</f>
        <v>2683</v>
      </c>
      <c r="BA352" s="19">
        <f>VLOOKUP($A:$A,'[3]данные ру ТС'!$A:$CZ,64,0)</f>
        <v>0</v>
      </c>
      <c r="BB352" s="19">
        <f>VLOOKUP($A:$A,'[3]данные ру ТС'!$A:$CZ,65,0)</f>
        <v>3112</v>
      </c>
      <c r="BC352" s="19">
        <f>VLOOKUP($A:$A,'[3]данные ру ТС'!$A:$CZ,78,0)</f>
        <v>407</v>
      </c>
      <c r="BD352" s="19">
        <f>VLOOKUP($A:$A,'[3]данные ру ТС'!$A:$CZ,83,0)</f>
        <v>575</v>
      </c>
      <c r="BE352" s="19">
        <f>VLOOKUP($A:$A,'[3]данные ру ТС'!$A:$CZ,88,0)</f>
        <v>0</v>
      </c>
      <c r="BF352" s="19">
        <f>VLOOKUP($A:$A,'[3]данные ру ТС'!$A:$CZ,89,0)</f>
        <v>982</v>
      </c>
      <c r="BG352" s="19">
        <f>VLOOKUP($A:$A,'[3]данные ру ТС'!$A:$FD,126,0)</f>
        <v>1239</v>
      </c>
      <c r="BH352" s="19">
        <f>VLOOKUP($A:$A,'[3]данные ру ТС'!$A:$FD,127,0)</f>
        <v>217</v>
      </c>
      <c r="BI352" s="19">
        <f>VLOOKUP($A:$A,'[3]данные ру ТС'!$A:$FD,128,0)</f>
        <v>0</v>
      </c>
      <c r="BJ352" s="19">
        <f>VLOOKUP($A:$A,'[3]данные ру ТС'!$A:$FD,129,0)</f>
        <v>1456</v>
      </c>
      <c r="BK352" s="19">
        <f>VLOOKUP($A:$A,'[3]данные ру ТС'!$A:$FD,142,0)</f>
        <v>404</v>
      </c>
      <c r="BL352" s="19">
        <f>VLOOKUP($A:$A,'[3]данные ру ТС'!$A:$FD,155,0)</f>
        <v>114</v>
      </c>
      <c r="BM352" s="19">
        <f>VLOOKUP($A:$A,'[3]данные ру ТС'!$A:$FW,168,0)</f>
        <v>0</v>
      </c>
      <c r="BN352" s="19">
        <f>Таблица2[[#This Row],[ЛТС 2022 (факт)]]+Таблица2[[#This Row],[ПТС 2022 (факт)]]+Таблица2[[#This Row],[ГТС 2022 (факт)]]</f>
        <v>518</v>
      </c>
      <c r="BO352" s="20">
        <f>VLOOKUP($A:$A,'[3]данные ру ФЛ'!$A:$DL,27,0)</f>
        <v>376714</v>
      </c>
      <c r="BP352" s="20">
        <f>VLOOKUP($A:$A,'[3]данные ру ФЛ'!$A:$DL,40,0)</f>
        <v>392117</v>
      </c>
      <c r="BQ352" s="20">
        <f>VLOOKUP($A:$A,'[3]данные ру ФЛ'!$A:$DL,53,0)</f>
        <v>392665</v>
      </c>
      <c r="BR352" s="20">
        <f>VLOOKUP($A:$A,'[3]данные ру ФЛ'!$A:$DL,74,0)</f>
        <v>87743</v>
      </c>
      <c r="BS352" s="20">
        <f>VLOOKUP($A:$A,'[3]данные ру ФЛ'!$A:$DL,95,0)</f>
        <v>62110</v>
      </c>
      <c r="BT352" s="20">
        <f>VLOOKUP($A:$A,'[3]данные ру ФЛ'!$A:$DL,116,0)</f>
        <v>22492</v>
      </c>
      <c r="BU352" s="21">
        <f>VLOOKUP($A:$A,'[3]данные ру Грузы'!$A:$CR,31,0)</f>
        <v>12499</v>
      </c>
      <c r="BV352" s="21">
        <f>VLOOKUP($A:$A,'[3]данные ру Грузы'!$A:$CR,44,0)</f>
        <v>755</v>
      </c>
      <c r="BW352" s="21">
        <f>VLOOKUP($A:$A,'[3]данные ру Грузы'!$A:$CR,57,0)</f>
        <v>1091</v>
      </c>
      <c r="BX352" s="21">
        <f>VLOOKUP($A:$A,'[3]данные ру Грузы'!$A:$CR,70,0)</f>
        <v>295.04000000000002</v>
      </c>
      <c r="BY352" s="21">
        <f>VLOOKUP($A:$A,'[3]данные ру Грузы'!$A:$CR,83,0)</f>
        <v>399.18700000000001</v>
      </c>
      <c r="BZ352" s="21">
        <f>VLOOKUP($A:$A,'[3]данные ру Грузы'!$A:$CR,96,0)</f>
        <v>1652.539</v>
      </c>
      <c r="CA352" s="22" t="str">
        <f>VLOOKUP(A:A,[2]Данные_УА!$A:$BO,60,0)</f>
        <v>да</v>
      </c>
      <c r="CB352" s="23" t="str">
        <f>VLOOKUP(A:A,[2]Данные_УА!$A:$BO,61,0)</f>
        <v>да</v>
      </c>
      <c r="CC352" s="23" t="str">
        <f>VLOOKUP(A:A,[2]Данные_УА!$A:$BO,62,0)</f>
        <v>да</v>
      </c>
      <c r="CD352" s="23" t="str">
        <f>VLOOKUP(A:A,[2]Данные_УА!$A:$BO,63,0)</f>
        <v>да</v>
      </c>
      <c r="CE352" s="23" t="str">
        <f>VLOOKUP(A:A,[2]Данные_УА!$A:$BO,64,0)</f>
        <v>да</v>
      </c>
      <c r="CF352" s="23" t="str">
        <f>VLOOKUP(A:A,[2]Данные_УА!$A:$BO,65,0)</f>
        <v>нет</v>
      </c>
    </row>
    <row r="353" spans="1:84" s="12" customFormat="1" ht="11.25" x14ac:dyDescent="0.2">
      <c r="A353" s="12" t="s">
        <v>348</v>
      </c>
      <c r="B353" s="12" t="str">
        <f>VLOOKUP(A:A,[1]Перечень_ПП!$A:$X,3,0)</f>
        <v>Читинский</v>
      </c>
      <c r="C353" s="13" t="str">
        <f>VLOOKUP(A:A,[1]Перечень_ПП!$A:$X,4,0)</f>
        <v>АПП</v>
      </c>
      <c r="D353" s="13" t="str">
        <f>VLOOKUP(A:A,[1]Перечень_ПП!$A:$X,5,0)</f>
        <v>ДАПП</v>
      </c>
      <c r="E353" s="12" t="str">
        <f>VLOOKUP(A:A,[1]Перечень_ПП!$A:$X,6,0)</f>
        <v>Желтура</v>
      </c>
      <c r="F353" s="12" t="str">
        <f>VLOOKUP(A:A,[1]Перечень_ПП!$A:$X,23,0)</f>
        <v>установлен</v>
      </c>
      <c r="G353" s="13" t="str">
        <f>VLOOKUP(A:A,[1]Перечень_ПП!$A:$X,21,0)</f>
        <v>нет</v>
      </c>
      <c r="H353" s="13" t="s">
        <v>524</v>
      </c>
      <c r="I353" s="14" t="str">
        <f>VLOOKUP(A:A,[1]Перечень_ПП!$A:$X,22,0)</f>
        <v>Пункт пропуска не обустроен, так как решение о целесообразности функционирования не принято. В 2013 году ООО Транспортно-строительная фирма "Ростепломонтаж" иницировал реконструкцию пункта пропуска для организации функционирования с целью ввоза из Монголии каменного угля. Работы не завершены</v>
      </c>
      <c r="J353" s="15" t="str">
        <f>VLOOKUP(A:A,[2]Данные_УА!$A:$BF,24,0)</f>
        <v>не определен</v>
      </c>
      <c r="K353" s="13" t="str">
        <f>VLOOKUP(A:A,[1]Перечень_ПП!$A:$X,7,0)</f>
        <v>автомобильный</v>
      </c>
      <c r="L353" s="13" t="str">
        <f>VLOOKUP(A:A,[1]Перечень_ПП!$A:$X,8,0)</f>
        <v>не определен</v>
      </c>
      <c r="M353" s="13" t="str">
        <f>VLOOKUP(A:A,[1]Перечень_ПП!$A:$X,9,0)</f>
        <v>грузо-пассажирский</v>
      </c>
      <c r="N353" s="13" t="str">
        <f>VLOOKUP(A:A,[1]Перечень_ПП!$A:$X,10,0)</f>
        <v>работающий на нерегулярной основе</v>
      </c>
      <c r="O353" s="13" t="str">
        <f>VLOOKUP(A:A,[1]Перечень_ПП!$A:$X,11,0)</f>
        <v>двусторонний</v>
      </c>
      <c r="P353" s="13" t="str">
        <f>VLOOKUP(A:A,[1]Перечень_ПП!$A:$X,12,0)</f>
        <v>не определен</v>
      </c>
      <c r="Q353" s="13" t="str">
        <f>VLOOKUP(A:A,[1]Перечень_ПП!$A:$X,13,0)</f>
        <v>нет</v>
      </c>
      <c r="R353" s="13" t="str">
        <f>VLOOKUP(A:A,[1]Перечень_ПП!$A:$X,14,0)</f>
        <v>нет</v>
      </c>
      <c r="S353" s="13" t="str">
        <f>VLOOKUP(A:A,[1]Перечень_ПП!$A:$X,15,0)</f>
        <v>нет</v>
      </c>
      <c r="T353" s="13" t="str">
        <f>VLOOKUP(A:A,[1]Перечень_ПП!$A:$X,16,0)</f>
        <v>Монголия</v>
      </c>
      <c r="U353" s="12" t="str">
        <f>VLOOKUP(A:A,[1]Перечень_ПП!$A:$X,17,0)</f>
        <v>Зэлтэр</v>
      </c>
      <c r="V353" s="13" t="str">
        <f>VLOOKUP(A:A,[1]Перечень_ПП!$A:$X,18,0)</f>
        <v>ДФО</v>
      </c>
      <c r="W353" s="12" t="str">
        <f>VLOOKUP(A:A,[1]Перечень_ПП!$A:$X,19,0)</f>
        <v>Республика Бурятия</v>
      </c>
      <c r="X353" s="14" t="str">
        <f>VLOOKUP(A:A,[1]Перечень_ПП!$A:$X,20,0)</f>
        <v>Республика Бурятия, Джидинский район в 11 км. южнее с. Желтура непосредственно на границе на высоте 750 м. над уровнем моря.</v>
      </c>
      <c r="Y353" s="14">
        <f>VLOOKUP(A:A,[2]ДОРОГИ!$A:$BX,24,0)</f>
        <v>0</v>
      </c>
      <c r="Z353" s="14">
        <f>VLOOKUP(A:A,[2]ДОРОГИ!$A:$BX,25,0)</f>
        <v>0</v>
      </c>
      <c r="AA353" s="16" t="str">
        <f>VLOOKUP($A:$A,'[3]данные ру Грузы'!$A:$CC,10,0)</f>
        <v>не определена</v>
      </c>
      <c r="AB353" s="16">
        <f>VLOOKUP($A:$A,'[3]данные ру Грузы'!$A:$CC,11,0)</f>
        <v>272</v>
      </c>
      <c r="AC353" s="16" t="str">
        <f>VLOOKUP($A:$A,'[3]данные ру Грузы'!$A:$CC,13,0)</f>
        <v>РМК</v>
      </c>
      <c r="AD353" s="16" t="str">
        <f>VLOOKUP($A:$A,'[3]данные ру Грузы'!$A:$CC,12,0)</f>
        <v>Восток</v>
      </c>
      <c r="AE353" s="16">
        <f>VLOOKUP(A:A,[2]Данные_УА!$A:$BF,37,0)</f>
        <v>0</v>
      </c>
      <c r="AF353" s="16">
        <f>VLOOKUP(A:A,[2]Данные_УА!$A:$BF,41,0)</f>
        <v>0</v>
      </c>
      <c r="AG353" s="16">
        <f>VLOOKUP(A:A,[2]Данные_УА!$A:$BF,45,0)</f>
        <v>0</v>
      </c>
      <c r="AH353" s="16">
        <f>VLOOKUP(A:A,[2]Данные_УА!$A:$BF,49,0)</f>
        <v>0</v>
      </c>
      <c r="AI353" s="16">
        <f>VLOOKUP(A:A,[2]Данные_УА!$A:$BF,53,0)</f>
        <v>0</v>
      </c>
      <c r="AJ353" s="16">
        <f>VLOOKUP(A:A,[2]Данные_УА!$A:$BF,57,0)</f>
        <v>0</v>
      </c>
      <c r="AK353" s="17">
        <f>VLOOKUP(A:A,[2]Данные_УА!$A:$BF,38,0)</f>
        <v>0</v>
      </c>
      <c r="AL353" s="17">
        <f>VLOOKUP(A:A,[2]Данные_УА!$A:$BF,42,0)</f>
        <v>0</v>
      </c>
      <c r="AM353" s="17">
        <f>VLOOKUP(A:A,[2]Данные_УА!$A:$BF,46,0)</f>
        <v>0</v>
      </c>
      <c r="AN353" s="17">
        <f>VLOOKUP(A:A,[2]Данные_УА!$A:$BF,50,0)</f>
        <v>0</v>
      </c>
      <c r="AO353" s="17">
        <f>VLOOKUP(A:A,[2]Данные_УА!$A:$BF,54,0)</f>
        <v>0</v>
      </c>
      <c r="AP353" s="18">
        <f>VLOOKUP(A:A,[2]Данные_УА!$A:$BF,58,0)</f>
        <v>0</v>
      </c>
      <c r="AQ353" s="19">
        <f>VLOOKUP($A:$A,'[3]данные ру ТС'!$A:$CZ,22,0)</f>
        <v>0</v>
      </c>
      <c r="AR353" s="19">
        <f>VLOOKUP($A:$A,'[3]данные ру ТС'!$A:$CZ,27,0)</f>
        <v>0</v>
      </c>
      <c r="AS353" s="19">
        <f>VLOOKUP($A:$A,'[3]данные ру ТС'!$A:$CZ,32,0)</f>
        <v>0</v>
      </c>
      <c r="AT353" s="19">
        <f>VLOOKUP($A:$A,'[3]данные ру ТС'!$A:$CZ,33,0)</f>
        <v>0</v>
      </c>
      <c r="AU353" s="19">
        <f>VLOOKUP($A:$A,'[3]данные ру ТС'!$A:$CZ,38,0)</f>
        <v>0</v>
      </c>
      <c r="AV353" s="19">
        <f>VLOOKUP($A:$A,'[3]данные ру ТС'!$A:$CZ,43,0)</f>
        <v>0</v>
      </c>
      <c r="AW353" s="19">
        <f>VLOOKUP($A:$A,'[3]данные ру ТС'!$A:$CZ,48,0)</f>
        <v>0</v>
      </c>
      <c r="AX353" s="19">
        <f>VLOOKUP($A:$A,'[3]данные ру ТС'!$A:$CZ,49,0)</f>
        <v>0</v>
      </c>
      <c r="AY353" s="19">
        <f>VLOOKUP($A:$A,'[3]данные ру ТС'!$A:$CZ,54,0)</f>
        <v>0</v>
      </c>
      <c r="AZ353" s="19">
        <f>VLOOKUP($A:$A,'[3]данные ру ТС'!$A:$CZ,59,0)</f>
        <v>0</v>
      </c>
      <c r="BA353" s="19">
        <f>VLOOKUP($A:$A,'[3]данные ру ТС'!$A:$CZ,64,0)</f>
        <v>0</v>
      </c>
      <c r="BB353" s="19">
        <f>VLOOKUP($A:$A,'[3]данные ру ТС'!$A:$CZ,65,0)</f>
        <v>0</v>
      </c>
      <c r="BC353" s="19">
        <f>VLOOKUP($A:$A,'[3]данные ру ТС'!$A:$CZ,78,0)</f>
        <v>0</v>
      </c>
      <c r="BD353" s="19">
        <f>VLOOKUP($A:$A,'[3]данные ру ТС'!$A:$CZ,83,0)</f>
        <v>0</v>
      </c>
      <c r="BE353" s="19">
        <f>VLOOKUP($A:$A,'[3]данные ру ТС'!$A:$CZ,88,0)</f>
        <v>0</v>
      </c>
      <c r="BF353" s="19">
        <f>VLOOKUP($A:$A,'[3]данные ру ТС'!$A:$CZ,89,0)</f>
        <v>0</v>
      </c>
      <c r="BG353" s="19">
        <f>VLOOKUP($A:$A,'[3]данные ру ТС'!$A:$FD,126,0)</f>
        <v>0</v>
      </c>
      <c r="BH353" s="19">
        <f>VLOOKUP($A:$A,'[3]данные ру ТС'!$A:$FD,127,0)</f>
        <v>0</v>
      </c>
      <c r="BI353" s="19">
        <f>VLOOKUP($A:$A,'[3]данные ру ТС'!$A:$FD,128,0)</f>
        <v>0</v>
      </c>
      <c r="BJ353" s="19">
        <f>VLOOKUP($A:$A,'[3]данные ру ТС'!$A:$FD,129,0)</f>
        <v>0</v>
      </c>
      <c r="BK353" s="19">
        <f>VLOOKUP($A:$A,'[3]данные ру ТС'!$A:$FD,142,0)</f>
        <v>0</v>
      </c>
      <c r="BL353" s="19">
        <f>VLOOKUP($A:$A,'[3]данные ру ТС'!$A:$FD,155,0)</f>
        <v>0</v>
      </c>
      <c r="BM353" s="19">
        <f>VLOOKUP($A:$A,'[3]данные ру ТС'!$A:$FW,168,0)</f>
        <v>0</v>
      </c>
      <c r="BN353" s="19">
        <f>Таблица2[[#This Row],[ЛТС 2022 (факт)]]+Таблица2[[#This Row],[ПТС 2022 (факт)]]+Таблица2[[#This Row],[ГТС 2022 (факт)]]</f>
        <v>0</v>
      </c>
      <c r="BO353" s="20">
        <f>VLOOKUP($A:$A,'[3]данные ру ФЛ'!$A:$DL,27,0)</f>
        <v>0</v>
      </c>
      <c r="BP353" s="20">
        <f>VLOOKUP($A:$A,'[3]данные ру ФЛ'!$A:$DL,40,0)</f>
        <v>0</v>
      </c>
      <c r="BQ353" s="20">
        <f>VLOOKUP($A:$A,'[3]данные ру ФЛ'!$A:$DL,53,0)</f>
        <v>0</v>
      </c>
      <c r="BR353" s="20">
        <f>VLOOKUP($A:$A,'[3]данные ру ФЛ'!$A:$DL,74,0)</f>
        <v>0</v>
      </c>
      <c r="BS353" s="20">
        <f>VLOOKUP($A:$A,'[3]данные ру ФЛ'!$A:$DL,95,0)</f>
        <v>0</v>
      </c>
      <c r="BT353" s="20">
        <f>VLOOKUP($A:$A,'[3]данные ру ФЛ'!$A:$DL,116,0)</f>
        <v>0</v>
      </c>
      <c r="BU353" s="21">
        <f>VLOOKUP($A:$A,'[3]данные ру Грузы'!$A:$CR,31,0)</f>
        <v>0</v>
      </c>
      <c r="BV353" s="21">
        <f>VLOOKUP($A:$A,'[3]данные ру Грузы'!$A:$CR,44,0)</f>
        <v>0</v>
      </c>
      <c r="BW353" s="21">
        <f>VLOOKUP($A:$A,'[3]данные ру Грузы'!$A:$CR,57,0)</f>
        <v>0</v>
      </c>
      <c r="BX353" s="21">
        <f>VLOOKUP($A:$A,'[3]данные ру Грузы'!$A:$CR,70,0)</f>
        <v>0</v>
      </c>
      <c r="BY353" s="21">
        <f>VLOOKUP($A:$A,'[3]данные ру Грузы'!$A:$CR,83,0)</f>
        <v>0</v>
      </c>
      <c r="BZ353" s="21">
        <f>VLOOKUP($A:$A,'[3]данные ру Грузы'!$A:$CR,96,0)</f>
        <v>0</v>
      </c>
      <c r="CA353" s="22" t="str">
        <f>VLOOKUP(A:A,[2]Данные_УА!$A:$BO,60,0)</f>
        <v>нет</v>
      </c>
      <c r="CB353" s="23" t="str">
        <f>VLOOKUP(A:A,[2]Данные_УА!$A:$BO,61,0)</f>
        <v>нет</v>
      </c>
      <c r="CC353" s="23" t="str">
        <f>VLOOKUP(A:A,[2]Данные_УА!$A:$BO,62,0)</f>
        <v>нет</v>
      </c>
      <c r="CD353" s="23" t="str">
        <f>VLOOKUP(A:A,[2]Данные_УА!$A:$BO,63,0)</f>
        <v>нет</v>
      </c>
      <c r="CE353" s="23" t="str">
        <f>VLOOKUP(A:A,[2]Данные_УА!$A:$BO,64,0)</f>
        <v>нет</v>
      </c>
      <c r="CF353" s="23" t="str">
        <f>VLOOKUP(A:A,[2]Данные_УА!$A:$BO,65,0)</f>
        <v>нет</v>
      </c>
    </row>
    <row r="354" spans="1:84" s="12" customFormat="1" ht="11.25" x14ac:dyDescent="0.2">
      <c r="A354" s="12" t="s">
        <v>309</v>
      </c>
      <c r="B354" s="12" t="str">
        <f>VLOOKUP(A:A,[1]Перечень_ПП!$A:$X,3,0)</f>
        <v>Уральский</v>
      </c>
      <c r="C354" s="13" t="str">
        <f>VLOOKUP(A:A,[1]Перечень_ПП!$A:$X,4,0)</f>
        <v>ВПП</v>
      </c>
      <c r="D354" s="13" t="str">
        <f>VLOOKUP(A:A,[1]Перечень_ПП!$A:$X,5,0)</f>
        <v>ВПП</v>
      </c>
      <c r="E354" s="12" t="str">
        <f>VLOOKUP(A:A,[1]Перечень_ПП!$A:$X,6,0)</f>
        <v>Ханты-Мансийск</v>
      </c>
      <c r="F354" s="12" t="str">
        <f>VLOOKUP(A:A,[1]Перечень_ПП!$A:$X,23,0)</f>
        <v>установлен</v>
      </c>
      <c r="G354" s="13" t="str">
        <f>VLOOKUP(A:A,[1]Перечень_ПП!$A:$X,21,0)</f>
        <v>да</v>
      </c>
      <c r="H354" s="13" t="s">
        <v>524</v>
      </c>
      <c r="I354" s="14" t="str">
        <f>VLOOKUP(A:A,[1]Перечень_ПП!$A:$X,22,0)</f>
        <v>функционирует</v>
      </c>
      <c r="J354" s="15" t="str">
        <f>VLOOKUP(A:A,[2]Данные_УА!$A:$BF,24,0)</f>
        <v>круглосуточно</v>
      </c>
      <c r="K354" s="13" t="str">
        <f>VLOOKUP(A:A,[1]Перечень_ПП!$A:$X,7,0)</f>
        <v>воздушный</v>
      </c>
      <c r="L354" s="13" t="str">
        <f>VLOOKUP(A:A,[1]Перечень_ПП!$A:$X,8,0)</f>
        <v>не определен</v>
      </c>
      <c r="M354" s="13" t="str">
        <f>VLOOKUP(A:A,[1]Перечень_ПП!$A:$X,9,0)</f>
        <v>грузо-пассажирский</v>
      </c>
      <c r="N354" s="13" t="str">
        <f>VLOOKUP(A:A,[1]Перечень_ПП!$A:$X,10,0)</f>
        <v>постоянный</v>
      </c>
      <c r="O354" s="13" t="str">
        <f>VLOOKUP(A:A,[1]Перечень_ПП!$A:$X,11,0)</f>
        <v>многосторонний</v>
      </c>
      <c r="P354" s="13" t="str">
        <f>VLOOKUP(A:A,[1]Перечень_ПП!$A:$X,12,0)</f>
        <v>не определен</v>
      </c>
      <c r="Q354" s="13" t="str">
        <f>VLOOKUP(A:A,[1]Перечень_ПП!$A:$X,13,0)</f>
        <v>нет</v>
      </c>
      <c r="R354" s="13" t="str">
        <f>VLOOKUP(A:A,[1]Перечень_ПП!$A:$X,14,0)</f>
        <v>нет</v>
      </c>
      <c r="S354" s="13" t="str">
        <f>VLOOKUP(A:A,[1]Перечень_ПП!$A:$X,15,0)</f>
        <v>нет</v>
      </c>
      <c r="T354" s="13" t="str">
        <f>VLOOKUP(A:A,[1]Перечень_ПП!$A:$X,16,0)</f>
        <v>не применимо</v>
      </c>
      <c r="U354" s="12" t="str">
        <f>VLOOKUP(A:A,[1]Перечень_ПП!$A:$X,17,0)</f>
        <v>не применимо</v>
      </c>
      <c r="V354" s="13" t="str">
        <f>VLOOKUP(A:A,[1]Перечень_ПП!$A:$X,18,0)</f>
        <v>УФО</v>
      </c>
      <c r="W354" s="12" t="str">
        <f>VLOOKUP(A:A,[1]Перечень_ПП!$A:$X,19,0)</f>
        <v>Ханты-Мансийский автономный округ - Югра</v>
      </c>
      <c r="X354" s="14" t="str">
        <f>VLOOKUP(A:A,[1]Перечень_ПП!$A:$X,20,0)</f>
        <v>Ханты-Мансийский автономный округ – Югра, г. Ханты-Мансийск, аэропорт</v>
      </c>
      <c r="Y354" s="14">
        <f>VLOOKUP(A:A,[2]ДОРОГИ!$A:$BX,24,0)</f>
        <v>0</v>
      </c>
      <c r="Z354" s="14">
        <f>VLOOKUP(A:A,[2]ДОРОГИ!$A:$BX,25,0)</f>
        <v>0</v>
      </c>
      <c r="AA354" s="16" t="str">
        <f>VLOOKUP($A:$A,'[3]данные ру Грузы'!$A:$CC,10,0)</f>
        <v>Группа С</v>
      </c>
      <c r="AB354" s="16">
        <f>VLOOKUP($A:$A,'[3]данные ру Грузы'!$A:$CC,11,0)</f>
        <v>255</v>
      </c>
      <c r="AC354" s="16" t="str">
        <f>VLOOKUP($A:$A,'[3]данные ру Грузы'!$A:$CC,13,0)</f>
        <v>Не является признаком отнесения к МТК</v>
      </c>
      <c r="AD354" s="16" t="str">
        <f>VLOOKUP($A:$A,'[3]данные ру Грузы'!$A:$CC,12,0)</f>
        <v>Не является признаком отнесения к МТК</v>
      </c>
      <c r="AE354" s="16">
        <f>VLOOKUP(A:A,[2]Данные_УА!$A:$BF,37,0)</f>
        <v>0</v>
      </c>
      <c r="AF354" s="16">
        <f>VLOOKUP(A:A,[2]Данные_УА!$A:$BF,41,0)</f>
        <v>0</v>
      </c>
      <c r="AG354" s="16">
        <f>VLOOKUP(A:A,[2]Данные_УА!$A:$BF,45,0)</f>
        <v>0</v>
      </c>
      <c r="AH354" s="16">
        <f>VLOOKUP(A:A,[2]Данные_УА!$A:$BF,49,0)</f>
        <v>0</v>
      </c>
      <c r="AI354" s="16">
        <f>VLOOKUP(A:A,[2]Данные_УА!$A:$BF,53,0)</f>
        <v>2400</v>
      </c>
      <c r="AJ354" s="16">
        <f>VLOOKUP(A:A,[2]Данные_УА!$A:$BF,57,0)</f>
        <v>54750</v>
      </c>
      <c r="AK354" s="17">
        <f>VLOOKUP(A:A,[2]Данные_УА!$A:$BF,38,0)</f>
        <v>0</v>
      </c>
      <c r="AL354" s="17">
        <f>VLOOKUP(A:A,[2]Данные_УА!$A:$BF,42,0)</f>
        <v>0</v>
      </c>
      <c r="AM354" s="17">
        <f>VLOOKUP(A:A,[2]Данные_УА!$A:$BF,46,0)</f>
        <v>0</v>
      </c>
      <c r="AN354" s="17">
        <f>VLOOKUP(A:A,[2]Данные_УА!$A:$BF,50,0)</f>
        <v>0</v>
      </c>
      <c r="AO354" s="17">
        <f>VLOOKUP(A:A,[2]Данные_УА!$A:$BF,54,0)</f>
        <v>876000</v>
      </c>
      <c r="AP354" s="18">
        <f>VLOOKUP(A:A,[2]Данные_УА!$A:$BF,58,0)</f>
        <v>0</v>
      </c>
      <c r="AQ354" s="19">
        <f>VLOOKUP($A:$A,'[3]данные ру ТС'!$A:$CZ,22,0)</f>
        <v>0</v>
      </c>
      <c r="AR354" s="19">
        <f>VLOOKUP($A:$A,'[3]данные ру ТС'!$A:$CZ,27,0)</f>
        <v>78</v>
      </c>
      <c r="AS354" s="19">
        <f>VLOOKUP($A:$A,'[3]данные ру ТС'!$A:$CZ,32,0)</f>
        <v>0</v>
      </c>
      <c r="AT354" s="19">
        <f>VLOOKUP($A:$A,'[3]данные ру ТС'!$A:$CZ,33,0)</f>
        <v>78</v>
      </c>
      <c r="AU354" s="19">
        <f>VLOOKUP($A:$A,'[3]данные ру ТС'!$A:$CZ,38,0)</f>
        <v>2</v>
      </c>
      <c r="AV354" s="19">
        <f>VLOOKUP($A:$A,'[3]данные ру ТС'!$A:$CZ,43,0)</f>
        <v>62</v>
      </c>
      <c r="AW354" s="19">
        <f>VLOOKUP($A:$A,'[3]данные ру ТС'!$A:$CZ,48,0)</f>
        <v>0</v>
      </c>
      <c r="AX354" s="19">
        <f>VLOOKUP($A:$A,'[3]данные ру ТС'!$A:$CZ,49,0)</f>
        <v>64</v>
      </c>
      <c r="AY354" s="19">
        <f>VLOOKUP($A:$A,'[3]данные ру ТС'!$A:$CZ,54,0)</f>
        <v>0</v>
      </c>
      <c r="AZ354" s="19">
        <f>VLOOKUP($A:$A,'[3]данные ру ТС'!$A:$CZ,59,0)</f>
        <v>71</v>
      </c>
      <c r="BA354" s="19">
        <f>VLOOKUP($A:$A,'[3]данные ру ТС'!$A:$CZ,64,0)</f>
        <v>0</v>
      </c>
      <c r="BB354" s="19">
        <f>VLOOKUP($A:$A,'[3]данные ру ТС'!$A:$CZ,65,0)</f>
        <v>71</v>
      </c>
      <c r="BC354" s="19">
        <f>VLOOKUP($A:$A,'[3]данные ру ТС'!$A:$CZ,78,0)</f>
        <v>0</v>
      </c>
      <c r="BD354" s="19">
        <f>VLOOKUP($A:$A,'[3]данные ру ТС'!$A:$CZ,83,0)</f>
        <v>9</v>
      </c>
      <c r="BE354" s="19">
        <f>VLOOKUP($A:$A,'[3]данные ру ТС'!$A:$CZ,88,0)</f>
        <v>0</v>
      </c>
      <c r="BF354" s="19">
        <f>VLOOKUP($A:$A,'[3]данные ру ТС'!$A:$CZ,89,0)</f>
        <v>9</v>
      </c>
      <c r="BG354" s="19">
        <f>VLOOKUP($A:$A,'[3]данные ру ТС'!$A:$FD,126,0)</f>
        <v>0</v>
      </c>
      <c r="BH354" s="19">
        <f>VLOOKUP($A:$A,'[3]данные ру ТС'!$A:$FD,127,0)</f>
        <v>0</v>
      </c>
      <c r="BI354" s="19">
        <f>VLOOKUP($A:$A,'[3]данные ру ТС'!$A:$FD,128,0)</f>
        <v>0</v>
      </c>
      <c r="BJ354" s="19">
        <f>VLOOKUP($A:$A,'[3]данные ру ТС'!$A:$FD,129,0)</f>
        <v>0</v>
      </c>
      <c r="BK354" s="19">
        <f>VLOOKUP($A:$A,'[3]данные ру ТС'!$A:$FD,142,0)</f>
        <v>0</v>
      </c>
      <c r="BL354" s="19">
        <f>VLOOKUP($A:$A,'[3]данные ру ТС'!$A:$FD,155,0)</f>
        <v>0</v>
      </c>
      <c r="BM354" s="19">
        <f>VLOOKUP($A:$A,'[3]данные ру ТС'!$A:$FW,168,0)</f>
        <v>0</v>
      </c>
      <c r="BN354" s="19">
        <f>Таблица2[[#This Row],[ЛТС 2022 (факт)]]+Таблица2[[#This Row],[ПТС 2022 (факт)]]+Таблица2[[#This Row],[ГТС 2022 (факт)]]</f>
        <v>0</v>
      </c>
      <c r="BO354" s="20">
        <f>VLOOKUP($A:$A,'[3]данные ру ФЛ'!$A:$DL,27,0)</f>
        <v>10943</v>
      </c>
      <c r="BP354" s="20">
        <f>VLOOKUP($A:$A,'[3]данные ру ФЛ'!$A:$DL,40,0)</f>
        <v>10175</v>
      </c>
      <c r="BQ354" s="20">
        <f>VLOOKUP($A:$A,'[3]данные ру ФЛ'!$A:$DL,53,0)</f>
        <v>11575</v>
      </c>
      <c r="BR354" s="20">
        <f>VLOOKUP($A:$A,'[3]данные ру ФЛ'!$A:$DL,74,0)</f>
        <v>584</v>
      </c>
      <c r="BS354" s="20">
        <f>VLOOKUP($A:$A,'[3]данные ру ФЛ'!$A:$DL,95,0)</f>
        <v>0</v>
      </c>
      <c r="BT354" s="20">
        <f>VLOOKUP($A:$A,'[3]данные ру ФЛ'!$A:$DL,116,0)</f>
        <v>0</v>
      </c>
      <c r="BU354" s="21">
        <f>VLOOKUP($A:$A,'[3]данные ру Грузы'!$A:$CR,31,0)</f>
        <v>91.27</v>
      </c>
      <c r="BV354" s="21">
        <f>VLOOKUP($A:$A,'[3]данные ру Грузы'!$A:$CR,44,0)</f>
        <v>86.17</v>
      </c>
      <c r="BW354" s="21">
        <f>VLOOKUP($A:$A,'[3]данные ру Грузы'!$A:$CR,57,0)</f>
        <v>84.57</v>
      </c>
      <c r="BX354" s="21">
        <f>VLOOKUP($A:$A,'[3]данные ру Грузы'!$A:$CR,70,0)</f>
        <v>0</v>
      </c>
      <c r="BY354" s="21">
        <f>VLOOKUP($A:$A,'[3]данные ру Грузы'!$A:$CR,83,0)</f>
        <v>0</v>
      </c>
      <c r="BZ354" s="21">
        <f>VLOOKUP($A:$A,'[3]данные ру Грузы'!$A:$CR,96,0)</f>
        <v>0</v>
      </c>
      <c r="CA354" s="22" t="str">
        <f>VLOOKUP(A:A,[2]Данные_УА!$A:$BO,60,0)</f>
        <v>да</v>
      </c>
      <c r="CB354" s="23" t="str">
        <f>VLOOKUP(A:A,[2]Данные_УА!$A:$BO,61,0)</f>
        <v>да</v>
      </c>
      <c r="CC354" s="23" t="str">
        <f>VLOOKUP(A:A,[2]Данные_УА!$A:$BO,62,0)</f>
        <v>да</v>
      </c>
      <c r="CD354" s="23" t="str">
        <f>VLOOKUP(A:A,[2]Данные_УА!$A:$BO,63,0)</f>
        <v>да</v>
      </c>
      <c r="CE354" s="23" t="str">
        <f>VLOOKUP(A:A,[2]Данные_УА!$A:$BO,64,0)</f>
        <v>да</v>
      </c>
      <c r="CF354" s="23" t="str">
        <f>VLOOKUP(A:A,[2]Данные_УА!$A:$BO,65,0)</f>
        <v>нет</v>
      </c>
    </row>
    <row r="355" spans="1:84" s="12" customFormat="1" ht="11.25" x14ac:dyDescent="0.2">
      <c r="A355" s="12" t="s">
        <v>51</v>
      </c>
      <c r="B355" s="12" t="str">
        <f>VLOOKUP(A:A,[1]Перечень_ПП!$A:$X,3,0)</f>
        <v>Владивостокский</v>
      </c>
      <c r="C355" s="13" t="str">
        <f>VLOOKUP(A:A,[1]Перечень_ПП!$A:$X,4,0)</f>
        <v>ЖДПП</v>
      </c>
      <c r="D355" s="13" t="str">
        <f>VLOOKUP(A:A,[1]Перечень_ПП!$A:$X,5,0)</f>
        <v>ЖДПП</v>
      </c>
      <c r="E355" s="12" t="str">
        <f>VLOOKUP(A:A,[1]Перечень_ПП!$A:$X,6,0)</f>
        <v>Хасан</v>
      </c>
      <c r="F355" s="12" t="str">
        <f>VLOOKUP(A:A,[1]Перечень_ПП!$A:$X,23,0)</f>
        <v>установлен</v>
      </c>
      <c r="G355" s="13" t="str">
        <f>VLOOKUP(A:A,[1]Перечень_ПП!$A:$X,21,0)</f>
        <v>да</v>
      </c>
      <c r="H355" s="13" t="s">
        <v>524</v>
      </c>
      <c r="I355" s="14" t="str">
        <f>VLOOKUP(A:A,[1]Перечень_ПП!$A:$X,22,0)</f>
        <v>функционирует</v>
      </c>
      <c r="J355" s="15" t="str">
        <f>VLOOKUP(A:A,[2]Данные_УА!$A:$BF,24,0)</f>
        <v>ежедневно, без выходных и праздничных дней с 10.00 до 20.00</v>
      </c>
      <c r="K355" s="13" t="str">
        <f>VLOOKUP(A:A,[1]Перечень_ПП!$A:$X,7,0)</f>
        <v>железнодорожный</v>
      </c>
      <c r="L355" s="13" t="str">
        <f>VLOOKUP(A:A,[1]Перечень_ПП!$A:$X,8,0)</f>
        <v>не определен</v>
      </c>
      <c r="M355" s="13" t="str">
        <f>VLOOKUP(A:A,[1]Перечень_ПП!$A:$X,9,0)</f>
        <v>грузо-пассажирский</v>
      </c>
      <c r="N355" s="13" t="str">
        <f>VLOOKUP(A:A,[1]Перечень_ПП!$A:$X,10,0)</f>
        <v>постоянный</v>
      </c>
      <c r="O355" s="13" t="str">
        <f>VLOOKUP(A:A,[1]Перечень_ПП!$A:$X,11,0)</f>
        <v>многосторонний</v>
      </c>
      <c r="P355" s="13" t="str">
        <f>VLOOKUP(A:A,[1]Перечень_ПП!$A:$X,12,0)</f>
        <v>не определен</v>
      </c>
      <c r="Q355" s="13" t="str">
        <f>VLOOKUP(A:A,[1]Перечень_ПП!$A:$X,13,0)</f>
        <v>нет</v>
      </c>
      <c r="R355" s="13" t="str">
        <f>VLOOKUP(A:A,[1]Перечень_ПП!$A:$X,14,0)</f>
        <v>нет</v>
      </c>
      <c r="S355" s="13" t="str">
        <f>VLOOKUP(A:A,[1]Перечень_ПП!$A:$X,15,0)</f>
        <v>нет</v>
      </c>
      <c r="T355" s="13" t="str">
        <f>VLOOKUP(A:A,[1]Перечень_ПП!$A:$X,16,0)</f>
        <v>Корейская Народно-Демократическая Республика</v>
      </c>
      <c r="U355" s="12" t="str">
        <f>VLOOKUP(A:A,[1]Перечень_ПП!$A:$X,17,0)</f>
        <v>Туманган</v>
      </c>
      <c r="V355" s="13" t="str">
        <f>VLOOKUP(A:A,[1]Перечень_ПП!$A:$X,18,0)</f>
        <v>ДФО</v>
      </c>
      <c r="W355" s="12" t="str">
        <f>VLOOKUP(A:A,[1]Перечень_ПП!$A:$X,19,0)</f>
        <v>Приморский край</v>
      </c>
      <c r="X355" s="14" t="str">
        <f>VLOOKUP(A:A,[1]Перечень_ПП!$A:$X,20,0)</f>
        <v>Приморский край, Хасанский район, ст. "Хасан"</v>
      </c>
      <c r="Y355" s="14">
        <f>VLOOKUP(A:A,[2]ДОРОГИ!$A:$BX,24,0)</f>
        <v>0</v>
      </c>
      <c r="Z355" s="14">
        <f>VLOOKUP(A:A,[2]ДОРОГИ!$A:$BX,25,0)</f>
        <v>0</v>
      </c>
      <c r="AA355" s="16" t="str">
        <f>VLOOKUP($A:$A,'[3]данные ру Грузы'!$A:$CC,10,0)</f>
        <v>Группа В</v>
      </c>
      <c r="AB355" s="16">
        <f>VLOOKUP($A:$A,'[3]данные ру Грузы'!$A:$CC,11,0)</f>
        <v>75</v>
      </c>
      <c r="AC355" s="16" t="str">
        <f>VLOOKUP($A:$A,'[3]данные ру Грузы'!$A:$CC,13,0)</f>
        <v>РК (сухопутный)</v>
      </c>
      <c r="AD355" s="16" t="str">
        <f>VLOOKUP($A:$A,'[3]данные ру Грузы'!$A:$CC,12,0)</f>
        <v>Восток</v>
      </c>
      <c r="AE355" s="16">
        <f>VLOOKUP(A:A,[2]Данные_УА!$A:$BF,37,0)</f>
        <v>0</v>
      </c>
      <c r="AF355" s="16">
        <f>VLOOKUP(A:A,[2]Данные_УА!$A:$BF,41,0)</f>
        <v>0</v>
      </c>
      <c r="AG355" s="16">
        <f>VLOOKUP(A:A,[2]Данные_УА!$A:$BF,45,0)</f>
        <v>0</v>
      </c>
      <c r="AH355" s="16">
        <f>VLOOKUP(A:A,[2]Данные_УА!$A:$BF,49,0)</f>
        <v>0</v>
      </c>
      <c r="AI355" s="16">
        <f>VLOOKUP(A:A,[2]Данные_УА!$A:$BF,53,0)</f>
        <v>0</v>
      </c>
      <c r="AJ355" s="16">
        <f>VLOOKUP(A:A,[2]Данные_УА!$A:$BF,57,0)</f>
        <v>0</v>
      </c>
      <c r="AK355" s="17">
        <f>VLOOKUP(A:A,[2]Данные_УА!$A:$BF,38,0)</f>
        <v>0</v>
      </c>
      <c r="AL355" s="17">
        <f>VLOOKUP(A:A,[2]Данные_УА!$A:$BF,42,0)</f>
        <v>0</v>
      </c>
      <c r="AM355" s="17">
        <f>VLOOKUP(A:A,[2]Данные_УА!$A:$BF,46,0)</f>
        <v>0</v>
      </c>
      <c r="AN355" s="17">
        <f>VLOOKUP(A:A,[2]Данные_УА!$A:$BF,50,0)</f>
        <v>0</v>
      </c>
      <c r="AO355" s="17">
        <f>VLOOKUP(A:A,[2]Данные_УА!$A:$BF,54,0)</f>
        <v>0</v>
      </c>
      <c r="AP355" s="18">
        <f>VLOOKUP(A:A,[2]Данные_УА!$A:$BF,58,0)</f>
        <v>0</v>
      </c>
      <c r="AQ355" s="19">
        <f>VLOOKUP($A:$A,'[3]данные ру ТС'!$A:$CZ,22,0)</f>
        <v>1233</v>
      </c>
      <c r="AR355" s="19">
        <f>VLOOKUP($A:$A,'[3]данные ру ТС'!$A:$CZ,27,0)</f>
        <v>277</v>
      </c>
      <c r="AS355" s="19">
        <f>VLOOKUP($A:$A,'[3]данные ру ТС'!$A:$CZ,32,0)</f>
        <v>0</v>
      </c>
      <c r="AT355" s="19">
        <f>VLOOKUP($A:$A,'[3]данные ру ТС'!$A:$CZ,33,0)</f>
        <v>1510</v>
      </c>
      <c r="AU355" s="19">
        <f>VLOOKUP($A:$A,'[3]данные ру ТС'!$A:$CZ,38,0)</f>
        <v>392</v>
      </c>
      <c r="AV355" s="19">
        <f>VLOOKUP($A:$A,'[3]данные ру ТС'!$A:$CZ,43,0)</f>
        <v>255</v>
      </c>
      <c r="AW355" s="19">
        <f>VLOOKUP($A:$A,'[3]данные ру ТС'!$A:$CZ,48,0)</f>
        <v>0</v>
      </c>
      <c r="AX355" s="19">
        <f>VLOOKUP($A:$A,'[3]данные ру ТС'!$A:$CZ,49,0)</f>
        <v>647</v>
      </c>
      <c r="AY355" s="19">
        <f>VLOOKUP($A:$A,'[3]данные ру ТС'!$A:$CZ,54,0)</f>
        <v>382</v>
      </c>
      <c r="AZ355" s="19">
        <f>VLOOKUP($A:$A,'[3]данные ру ТС'!$A:$CZ,59,0)</f>
        <v>169</v>
      </c>
      <c r="BA355" s="19">
        <f>VLOOKUP($A:$A,'[3]данные ру ТС'!$A:$CZ,64,0)</f>
        <v>0</v>
      </c>
      <c r="BB355" s="19">
        <f>VLOOKUP($A:$A,'[3]данные ру ТС'!$A:$CZ,65,0)</f>
        <v>551</v>
      </c>
      <c r="BC355" s="19">
        <f>VLOOKUP($A:$A,'[3]данные ру ТС'!$A:$CZ,78,0)</f>
        <v>151</v>
      </c>
      <c r="BD355" s="19">
        <f>VLOOKUP($A:$A,'[3]данные ру ТС'!$A:$CZ,83,0)</f>
        <v>17</v>
      </c>
      <c r="BE355" s="19">
        <f>VLOOKUP($A:$A,'[3]данные ру ТС'!$A:$CZ,88,0)</f>
        <v>0</v>
      </c>
      <c r="BF355" s="19">
        <f>VLOOKUP($A:$A,'[3]данные ру ТС'!$A:$CZ,89,0)</f>
        <v>168</v>
      </c>
      <c r="BG355" s="19">
        <f>VLOOKUP($A:$A,'[3]данные ру ТС'!$A:$FD,126,0)</f>
        <v>0</v>
      </c>
      <c r="BH355" s="19">
        <f>VLOOKUP($A:$A,'[3]данные ру ТС'!$A:$FD,127,0)</f>
        <v>0</v>
      </c>
      <c r="BI355" s="19">
        <f>VLOOKUP($A:$A,'[3]данные ру ТС'!$A:$FD,128,0)</f>
        <v>0</v>
      </c>
      <c r="BJ355" s="19">
        <f>VLOOKUP($A:$A,'[3]данные ру ТС'!$A:$FD,129,0)</f>
        <v>0</v>
      </c>
      <c r="BK355" s="19">
        <f>VLOOKUP($A:$A,'[3]данные ру ТС'!$A:$FD,142,0)</f>
        <v>0</v>
      </c>
      <c r="BL355" s="19">
        <f>VLOOKUP($A:$A,'[3]данные ру ТС'!$A:$FD,155,0)</f>
        <v>2</v>
      </c>
      <c r="BM355" s="19">
        <f>VLOOKUP($A:$A,'[3]данные ру ТС'!$A:$FW,168,0)</f>
        <v>0</v>
      </c>
      <c r="BN355" s="19">
        <f>Таблица2[[#This Row],[ЛТС 2022 (факт)]]+Таблица2[[#This Row],[ПТС 2022 (факт)]]+Таблица2[[#This Row],[ГТС 2022 (факт)]]</f>
        <v>2</v>
      </c>
      <c r="BO355" s="20">
        <f>VLOOKUP($A:$A,'[3]данные ру ФЛ'!$A:$DL,27,0)</f>
        <v>14408</v>
      </c>
      <c r="BP355" s="20">
        <f>VLOOKUP($A:$A,'[3]данные ру ФЛ'!$A:$DL,40,0)</f>
        <v>11016</v>
      </c>
      <c r="BQ355" s="20">
        <f>VLOOKUP($A:$A,'[3]данные ру ФЛ'!$A:$DL,53,0)</f>
        <v>9990</v>
      </c>
      <c r="BR355" s="20">
        <f>VLOOKUP($A:$A,'[3]данные ру ФЛ'!$A:$DL,74,0)</f>
        <v>1403</v>
      </c>
      <c r="BS355" s="20">
        <f>VLOOKUP($A:$A,'[3]данные ру ФЛ'!$A:$DL,95,0)</f>
        <v>120</v>
      </c>
      <c r="BT355" s="20">
        <f>VLOOKUP($A:$A,'[3]данные ру ФЛ'!$A:$DL,116,0)</f>
        <v>138</v>
      </c>
      <c r="BU355" s="21">
        <f>VLOOKUP($A:$A,'[3]данные ру Грузы'!$A:$CR,31,0)</f>
        <v>1931870</v>
      </c>
      <c r="BV355" s="21">
        <f>VLOOKUP($A:$A,'[3]данные ру Грузы'!$A:$CR,44,0)</f>
        <v>30159</v>
      </c>
      <c r="BW355" s="21">
        <f>VLOOKUP($A:$A,'[3]данные ру Грузы'!$A:$CR,57,0)</f>
        <v>49934</v>
      </c>
      <c r="BX355" s="21">
        <f>VLOOKUP($A:$A,'[3]данные ру Грузы'!$A:$CR,70,0)</f>
        <v>36119</v>
      </c>
      <c r="BY355" s="21">
        <f>VLOOKUP($A:$A,'[3]данные ру Грузы'!$A:$CR,83,0)</f>
        <v>0</v>
      </c>
      <c r="BZ355" s="21">
        <f>VLOOKUP($A:$A,'[3]данные ру Грузы'!$A:$CR,96,0)</f>
        <v>3312</v>
      </c>
      <c r="CA355" s="22" t="str">
        <f>VLOOKUP(A:A,[2]Данные_УА!$A:$BO,60,0)</f>
        <v>да</v>
      </c>
      <c r="CB355" s="23" t="str">
        <f>VLOOKUP(A:A,[2]Данные_УА!$A:$BO,61,0)</f>
        <v>да</v>
      </c>
      <c r="CC355" s="23" t="str">
        <f>VLOOKUP(A:A,[2]Данные_УА!$A:$BO,62,0)</f>
        <v>да</v>
      </c>
      <c r="CD355" s="23" t="str">
        <f>VLOOKUP(A:A,[2]Данные_УА!$A:$BO,63,0)</f>
        <v>да</v>
      </c>
      <c r="CE355" s="23" t="str">
        <f>VLOOKUP(A:A,[2]Данные_УА!$A:$BO,64,0)</f>
        <v>да</v>
      </c>
      <c r="CF355" s="23" t="str">
        <f>VLOOKUP(A:A,[2]Данные_УА!$A:$BO,65,0)</f>
        <v>нет</v>
      </c>
    </row>
    <row r="356" spans="1:84" s="12" customFormat="1" ht="11.25" x14ac:dyDescent="0.2">
      <c r="A356" s="12" t="s">
        <v>80</v>
      </c>
      <c r="B356" s="12" t="str">
        <f>VLOOKUP(A:A,[1]Перечень_ПП!$A:$X,3,0)</f>
        <v>Владивостокский</v>
      </c>
      <c r="C356" s="13" t="str">
        <f>VLOOKUP(A:A,[1]Перечень_ПП!$A:$X,4,0)</f>
        <v>МПП</v>
      </c>
      <c r="D356" s="13" t="str">
        <f>VLOOKUP(A:A,[1]Перечень_ПП!$A:$X,5,0)</f>
        <v>МПП</v>
      </c>
      <c r="E356" s="12" t="str">
        <f>VLOOKUP(A:A,[1]Перечень_ПП!$A:$X,6,0)</f>
        <v>Холмск</v>
      </c>
      <c r="F356" s="12" t="str">
        <f>VLOOKUP(A:A,[1]Перечень_ПП!$A:$X,23,0)</f>
        <v>установлен</v>
      </c>
      <c r="G356" s="13" t="str">
        <f>VLOOKUP(A:A,[1]Перечень_ПП!$A:$X,21,0)</f>
        <v>да</v>
      </c>
      <c r="H356" s="13" t="s">
        <v>523</v>
      </c>
      <c r="I356" s="14" t="str">
        <f>VLOOKUP(A:A,[1]Перечень_ПП!$A:$X,22,0)</f>
        <v>функционирует</v>
      </c>
      <c r="J356" s="15" t="str">
        <f>VLOOKUP(A:A,[2]Данные_УА!$A:$BF,24,0)</f>
        <v>ежедневно, кроме праздничных дней, с 09.00 до 20.00, перерыв с 13.00 до 14.00</v>
      </c>
      <c r="K356" s="13" t="str">
        <f>VLOOKUP(A:A,[1]Перечень_ПП!$A:$X,7,0)</f>
        <v>морской</v>
      </c>
      <c r="L356" s="13" t="str">
        <f>VLOOKUP(A:A,[1]Перечень_ПП!$A:$X,8,0)</f>
        <v>не определен</v>
      </c>
      <c r="M356" s="13" t="str">
        <f>VLOOKUP(A:A,[1]Перечень_ПП!$A:$X,9,0)</f>
        <v>грузо-пассажирский</v>
      </c>
      <c r="N356" s="13" t="str">
        <f>VLOOKUP(A:A,[1]Перечень_ПП!$A:$X,10,0)</f>
        <v>постоянный</v>
      </c>
      <c r="O356" s="13" t="str">
        <f>VLOOKUP(A:A,[1]Перечень_ПП!$A:$X,11,0)</f>
        <v>многосторонний</v>
      </c>
      <c r="P356" s="13" t="str">
        <f>VLOOKUP(A:A,[1]Перечень_ПП!$A:$X,12,0)</f>
        <v>не определен</v>
      </c>
      <c r="Q356" s="13" t="str">
        <f>VLOOKUP(A:A,[1]Перечень_ПП!$A:$X,13,0)</f>
        <v>нет</v>
      </c>
      <c r="R356" s="13" t="str">
        <f>VLOOKUP(A:A,[1]Перечень_ПП!$A:$X,14,0)</f>
        <v>да</v>
      </c>
      <c r="S356" s="13" t="str">
        <f>VLOOKUP(A:A,[1]Перечень_ПП!$A:$X,15,0)</f>
        <v>да</v>
      </c>
      <c r="T356" s="13" t="str">
        <f>VLOOKUP(A:A,[1]Перечень_ПП!$A:$X,16,0)</f>
        <v>не применимо</v>
      </c>
      <c r="U356" s="12" t="str">
        <f>VLOOKUP(A:A,[1]Перечень_ПП!$A:$X,17,0)</f>
        <v>не применимо</v>
      </c>
      <c r="V356" s="13" t="str">
        <f>VLOOKUP(A:A,[1]Перечень_ПП!$A:$X,18,0)</f>
        <v>ДФО</v>
      </c>
      <c r="W356" s="12" t="str">
        <f>VLOOKUP(A:A,[1]Перечень_ПП!$A:$X,19,0)</f>
        <v>Сахалинская область</v>
      </c>
      <c r="X356" s="14" t="str">
        <f>VLOOKUP(A:A,[1]Перечень_ПП!$A:$X,20,0)</f>
        <v>Сахалинская область, г. Холмск, ул. Советская д. 39, г. Холмск, ул. Лесозаводская, д. 11, морской порт Холмск</v>
      </c>
      <c r="Y356" s="14">
        <f>VLOOKUP(A:A,[2]ДОРОГИ!$A:$BX,24,0)</f>
        <v>0</v>
      </c>
      <c r="Z356" s="14">
        <f>VLOOKUP(A:A,[2]ДОРОГИ!$A:$BX,25,0)</f>
        <v>0</v>
      </c>
      <c r="AA356" s="16" t="str">
        <f>VLOOKUP($A:$A,'[3]данные ру Грузы'!$A:$CC,10,0)</f>
        <v>Группа А</v>
      </c>
      <c r="AB356" s="16">
        <f>VLOOKUP($A:$A,'[3]данные ру Грузы'!$A:$CC,11,0)</f>
        <v>110</v>
      </c>
      <c r="AC356" s="16" t="str">
        <f>VLOOKUP($A:$A,'[3]данные ру Грузы'!$A:$CC,13,0)</f>
        <v>Морской</v>
      </c>
      <c r="AD356" s="16" t="str">
        <f>VLOOKUP($A:$A,'[3]данные ру Грузы'!$A:$CC,12,0)</f>
        <v>Арктика</v>
      </c>
      <c r="AE356" s="16">
        <f>VLOOKUP(A:A,[2]Данные_УА!$A:$BF,37,0)</f>
        <v>0</v>
      </c>
      <c r="AF356" s="16">
        <f>VLOOKUP(A:A,[2]Данные_УА!$A:$BF,41,0)</f>
        <v>0</v>
      </c>
      <c r="AG356" s="16">
        <f>VLOOKUP(A:A,[2]Данные_УА!$A:$BF,45,0)</f>
        <v>0</v>
      </c>
      <c r="AH356" s="16">
        <f>VLOOKUP(A:A,[2]Данные_УА!$A:$BF,49,0)</f>
        <v>0</v>
      </c>
      <c r="AI356" s="16">
        <f>VLOOKUP(A:A,[2]Данные_УА!$A:$BF,53,0)</f>
        <v>0</v>
      </c>
      <c r="AJ356" s="16">
        <f>VLOOKUP(A:A,[2]Данные_УА!$A:$BF,57,0)</f>
        <v>0</v>
      </c>
      <c r="AK356" s="17">
        <f>VLOOKUP(A:A,[2]Данные_УА!$A:$BF,38,0)</f>
        <v>0</v>
      </c>
      <c r="AL356" s="17">
        <f>VLOOKUP(A:A,[2]Данные_УА!$A:$BF,42,0)</f>
        <v>0</v>
      </c>
      <c r="AM356" s="17">
        <f>VLOOKUP(A:A,[2]Данные_УА!$A:$BF,46,0)</f>
        <v>0</v>
      </c>
      <c r="AN356" s="17">
        <f>VLOOKUP(A:A,[2]Данные_УА!$A:$BF,50,0)</f>
        <v>0</v>
      </c>
      <c r="AO356" s="17">
        <f>VLOOKUP(A:A,[2]Данные_УА!$A:$BF,54,0)</f>
        <v>0</v>
      </c>
      <c r="AP356" s="18">
        <f>VLOOKUP(A:A,[2]Данные_УА!$A:$BF,58,0)</f>
        <v>0</v>
      </c>
      <c r="AQ356" s="19">
        <f>VLOOKUP($A:$A,'[3]данные ру ТС'!$A:$CZ,22,0)</f>
        <v>450</v>
      </c>
      <c r="AR356" s="19">
        <f>VLOOKUP($A:$A,'[3]данные ру ТС'!$A:$CZ,27,0)</f>
        <v>10</v>
      </c>
      <c r="AS356" s="19">
        <f>VLOOKUP($A:$A,'[3]данные ру ТС'!$A:$CZ,32,0)</f>
        <v>0</v>
      </c>
      <c r="AT356" s="19">
        <f>VLOOKUP($A:$A,'[3]данные ру ТС'!$A:$CZ,33,0)</f>
        <v>460</v>
      </c>
      <c r="AU356" s="19">
        <f>VLOOKUP($A:$A,'[3]данные ру ТС'!$A:$CZ,38,0)</f>
        <v>433</v>
      </c>
      <c r="AV356" s="19">
        <f>VLOOKUP($A:$A,'[3]данные ру ТС'!$A:$CZ,43,0)</f>
        <v>8</v>
      </c>
      <c r="AW356" s="19">
        <f>VLOOKUP($A:$A,'[3]данные ру ТС'!$A:$CZ,48,0)</f>
        <v>0</v>
      </c>
      <c r="AX356" s="19">
        <f>VLOOKUP($A:$A,'[3]данные ру ТС'!$A:$CZ,49,0)</f>
        <v>441</v>
      </c>
      <c r="AY356" s="19">
        <f>VLOOKUP($A:$A,'[3]данные ру ТС'!$A:$CZ,54,0)</f>
        <v>161</v>
      </c>
      <c r="AZ356" s="19">
        <f>VLOOKUP($A:$A,'[3]данные ру ТС'!$A:$CZ,59,0)</f>
        <v>6</v>
      </c>
      <c r="BA356" s="19">
        <f>VLOOKUP($A:$A,'[3]данные ру ТС'!$A:$CZ,64,0)</f>
        <v>0</v>
      </c>
      <c r="BB356" s="19">
        <f>VLOOKUP($A:$A,'[3]данные ру ТС'!$A:$CZ,65,0)</f>
        <v>167</v>
      </c>
      <c r="BC356" s="19">
        <f>VLOOKUP($A:$A,'[3]данные ру ТС'!$A:$CZ,78,0)</f>
        <v>152</v>
      </c>
      <c r="BD356" s="19">
        <f>VLOOKUP($A:$A,'[3]данные ру ТС'!$A:$CZ,83,0)</f>
        <v>0</v>
      </c>
      <c r="BE356" s="19">
        <f>VLOOKUP($A:$A,'[3]данные ру ТС'!$A:$CZ,88,0)</f>
        <v>0</v>
      </c>
      <c r="BF356" s="19">
        <f>VLOOKUP($A:$A,'[3]данные ру ТС'!$A:$CZ,89,0)</f>
        <v>152</v>
      </c>
      <c r="BG356" s="19">
        <f>VLOOKUP($A:$A,'[3]данные ру ТС'!$A:$FD,126,0)</f>
        <v>126</v>
      </c>
      <c r="BH356" s="19">
        <f>VLOOKUP($A:$A,'[3]данные ру ТС'!$A:$FD,127,0)</f>
        <v>1</v>
      </c>
      <c r="BI356" s="19">
        <f>VLOOKUP($A:$A,'[3]данные ру ТС'!$A:$FD,128,0)</f>
        <v>0</v>
      </c>
      <c r="BJ356" s="19">
        <f>VLOOKUP($A:$A,'[3]данные ру ТС'!$A:$FD,129,0)</f>
        <v>127</v>
      </c>
      <c r="BK356" s="19">
        <f>VLOOKUP($A:$A,'[3]данные ру ТС'!$A:$FD,142,0)</f>
        <v>131</v>
      </c>
      <c r="BL356" s="19">
        <f>VLOOKUP($A:$A,'[3]данные ру ТС'!$A:$FD,155,0)</f>
        <v>0</v>
      </c>
      <c r="BM356" s="19">
        <f>VLOOKUP($A:$A,'[3]данные ру ТС'!$A:$FW,168,0)</f>
        <v>0</v>
      </c>
      <c r="BN356" s="19">
        <f>Таблица2[[#This Row],[ЛТС 2022 (факт)]]+Таблица2[[#This Row],[ПТС 2022 (факт)]]+Таблица2[[#This Row],[ГТС 2022 (факт)]]</f>
        <v>131</v>
      </c>
      <c r="BO356" s="20">
        <f>VLOOKUP($A:$A,'[3]данные ру ФЛ'!$A:$DL,27,0)</f>
        <v>8867</v>
      </c>
      <c r="BP356" s="20">
        <f>VLOOKUP($A:$A,'[3]данные ру ФЛ'!$A:$DL,40,0)</f>
        <v>8718</v>
      </c>
      <c r="BQ356" s="20">
        <f>VLOOKUP($A:$A,'[3]данные ру ФЛ'!$A:$DL,53,0)</f>
        <v>3147</v>
      </c>
      <c r="BR356" s="20">
        <f>VLOOKUP($A:$A,'[3]данные ру ФЛ'!$A:$DL,74,0)</f>
        <v>3343</v>
      </c>
      <c r="BS356" s="20">
        <f>VLOOKUP($A:$A,'[3]данные ру ФЛ'!$A:$DL,95,0)</f>
        <v>2281</v>
      </c>
      <c r="BT356" s="20">
        <f>VLOOKUP($A:$A,'[3]данные ру ФЛ'!$A:$DL,116,0)</f>
        <v>2394</v>
      </c>
      <c r="BU356" s="21">
        <f>VLOOKUP($A:$A,'[3]данные ру Грузы'!$A:$CR,31,0)</f>
        <v>5769004</v>
      </c>
      <c r="BV356" s="21">
        <f>VLOOKUP($A:$A,'[3]данные ру Грузы'!$A:$CR,44,0)</f>
        <v>7818282</v>
      </c>
      <c r="BW356" s="21">
        <f>VLOOKUP($A:$A,'[3]данные ру Грузы'!$A:$CR,57,0)</f>
        <v>1827452</v>
      </c>
      <c r="BX356" s="21">
        <f>VLOOKUP($A:$A,'[3]данные ру Грузы'!$A:$CR,70,0)</f>
        <v>1027822.73</v>
      </c>
      <c r="BY356" s="21">
        <f>VLOOKUP($A:$A,'[3]данные ру Грузы'!$A:$CR,83,0)</f>
        <v>1342588.91</v>
      </c>
      <c r="BZ356" s="21">
        <f>VLOOKUP($A:$A,'[3]данные ру Грузы'!$A:$CR,96,0)</f>
        <v>586632.08000000007</v>
      </c>
      <c r="CA356" s="22" t="str">
        <f>VLOOKUP(A:A,[2]Данные_УА!$A:$BO,60,0)</f>
        <v>да</v>
      </c>
      <c r="CB356" s="23" t="str">
        <f>VLOOKUP(A:A,[2]Данные_УА!$A:$BO,61,0)</f>
        <v>да</v>
      </c>
      <c r="CC356" s="23" t="str">
        <f>VLOOKUP(A:A,[2]Данные_УА!$A:$BO,62,0)</f>
        <v>да</v>
      </c>
      <c r="CD356" s="23" t="str">
        <f>VLOOKUP(A:A,[2]Данные_УА!$A:$BO,63,0)</f>
        <v>да</v>
      </c>
      <c r="CE356" s="23" t="str">
        <f>VLOOKUP(A:A,[2]Данные_УА!$A:$BO,64,0)</f>
        <v>да</v>
      </c>
      <c r="CF356" s="23" t="str">
        <f>VLOOKUP(A:A,[2]Данные_УА!$A:$BO,65,0)</f>
        <v>нет</v>
      </c>
    </row>
    <row r="357" spans="1:84" s="12" customFormat="1" ht="11.25" x14ac:dyDescent="0.2">
      <c r="A357" s="12" t="s">
        <v>161</v>
      </c>
      <c r="B357" s="12" t="str">
        <f>VLOOKUP(A:A,[1]Перечень_ПП!$A:$X,3,0)</f>
        <v>Новосибирский</v>
      </c>
      <c r="C357" s="13" t="str">
        <f>VLOOKUP(A:A,[1]Перечень_ПП!$A:$X,4,0)</f>
        <v>АПП</v>
      </c>
      <c r="D357" s="13" t="str">
        <f>VLOOKUP(A:A,[1]Перечень_ПП!$A:$X,5,0)</f>
        <v>ДАПП ПУП</v>
      </c>
      <c r="E357" s="12" t="str">
        <f>VLOOKUP(A:A,[1]Перечень_ПП!$A:$X,6,0)</f>
        <v>Мугур-Аксы</v>
      </c>
      <c r="F357" s="12" t="str">
        <f>VLOOKUP(A:A,[1]Перечень_ПП!$A:$X,23,0)</f>
        <v>установлен</v>
      </c>
      <c r="G357" s="13" t="str">
        <f>VLOOKUP(A:A,[1]Перечень_ПП!$A:$X,21,0)</f>
        <v>нет</v>
      </c>
      <c r="H357" s="13" t="s">
        <v>524</v>
      </c>
      <c r="I357" s="14" t="str">
        <f>VLOOKUP(A:A,[1]Перечень_ПП!$A:$X,22,0)</f>
        <v>Не функционирует с 2004 г. Пункт пропуска не обустроен, так как решение о целесообразности функционирования не принято, в том числе сопредельным государством</v>
      </c>
      <c r="J357" s="15" t="str">
        <f>VLOOKUP(A:A,[2]Данные_УА!$A:$BF,24,0)</f>
        <v>не определен</v>
      </c>
      <c r="K357" s="13" t="str">
        <f>VLOOKUP(A:A,[1]Перечень_ПП!$A:$X,7,0)</f>
        <v>автомобильный</v>
      </c>
      <c r="L357" s="13" t="str">
        <f>VLOOKUP(A:A,[1]Перечень_ПП!$A:$X,8,0)</f>
        <v>не определен</v>
      </c>
      <c r="M357" s="13" t="str">
        <f>VLOOKUP(A:A,[1]Перечень_ПП!$A:$X,9,0)</f>
        <v>грузо-пассажирский</v>
      </c>
      <c r="N357" s="13" t="str">
        <f>VLOOKUP(A:A,[1]Перечень_ПП!$A:$X,10,0)</f>
        <v>работающий на нерегулярной основе</v>
      </c>
      <c r="O357" s="13" t="str">
        <f>VLOOKUP(A:A,[1]Перечень_ПП!$A:$X,11,0)</f>
        <v>двусторонний</v>
      </c>
      <c r="P357" s="13" t="str">
        <f>VLOOKUP(A:A,[1]Перечень_ПП!$A:$X,12,0)</f>
        <v>упрощенный</v>
      </c>
      <c r="Q357" s="13" t="str">
        <f>VLOOKUP(A:A,[1]Перечень_ПП!$A:$X,13,0)</f>
        <v>нет</v>
      </c>
      <c r="R357" s="13" t="str">
        <f>VLOOKUP(A:A,[1]Перечень_ПП!$A:$X,14,0)</f>
        <v>нет</v>
      </c>
      <c r="S357" s="13" t="str">
        <f>VLOOKUP(A:A,[1]Перечень_ПП!$A:$X,15,0)</f>
        <v>нет</v>
      </c>
      <c r="T357" s="13" t="str">
        <f>VLOOKUP(A:A,[1]Перечень_ПП!$A:$X,16,0)</f>
        <v>Монголия</v>
      </c>
      <c r="U357" s="12" t="str">
        <f>VLOOKUP(A:A,[1]Перечень_ПП!$A:$X,17,0)</f>
        <v>Харигийн-Гол</v>
      </c>
      <c r="V357" s="13" t="str">
        <f>VLOOKUP(A:A,[1]Перечень_ПП!$A:$X,18,0)</f>
        <v>СФО</v>
      </c>
      <c r="W357" s="12" t="str">
        <f>VLOOKUP(A:A,[1]Перечень_ПП!$A:$X,19,0)</f>
        <v>Республика Тыва</v>
      </c>
      <c r="X357" s="14" t="str">
        <f>VLOOKUP(A:A,[1]Перечень_ПП!$A:$X,20,0)</f>
        <v>не определен</v>
      </c>
      <c r="Y357" s="14">
        <f>VLOOKUP(A:A,[2]ДОРОГИ!$A:$BX,24,0)</f>
        <v>0</v>
      </c>
      <c r="Z357" s="14">
        <f>VLOOKUP(A:A,[2]ДОРОГИ!$A:$BX,25,0)</f>
        <v>0</v>
      </c>
      <c r="AA357" s="16" t="str">
        <f>VLOOKUP($A:$A,'[3]данные ру Грузы'!$A:$CC,10,0)</f>
        <v>не определена</v>
      </c>
      <c r="AB357" s="16">
        <f>VLOOKUP($A:$A,'[3]данные ру Грузы'!$A:$CC,11,0)</f>
        <v>350</v>
      </c>
      <c r="AC357" s="16" t="str">
        <f>VLOOKUP($A:$A,'[3]данные ру Грузы'!$A:$CC,13,0)</f>
        <v>РМК</v>
      </c>
      <c r="AD357" s="16" t="str">
        <f>VLOOKUP($A:$A,'[3]данные ру Грузы'!$A:$CC,12,0)</f>
        <v>Восток</v>
      </c>
      <c r="AE357" s="16">
        <f>VLOOKUP(A:A,[2]Данные_УА!$A:$BF,37,0)</f>
        <v>0</v>
      </c>
      <c r="AF357" s="16">
        <f>VLOOKUP(A:A,[2]Данные_УА!$A:$BF,41,0)</f>
        <v>0</v>
      </c>
      <c r="AG357" s="16">
        <f>VLOOKUP(A:A,[2]Данные_УА!$A:$BF,45,0)</f>
        <v>0</v>
      </c>
      <c r="AH357" s="16">
        <f>VLOOKUP(A:A,[2]Данные_УА!$A:$BF,49,0)</f>
        <v>0</v>
      </c>
      <c r="AI357" s="16">
        <f>VLOOKUP(A:A,[2]Данные_УА!$A:$BF,53,0)</f>
        <v>0</v>
      </c>
      <c r="AJ357" s="16">
        <f>VLOOKUP(A:A,[2]Данные_УА!$A:$BF,57,0)</f>
        <v>0</v>
      </c>
      <c r="AK357" s="17">
        <f>VLOOKUP(A:A,[2]Данные_УА!$A:$BF,38,0)</f>
        <v>0</v>
      </c>
      <c r="AL357" s="17">
        <f>VLOOKUP(A:A,[2]Данные_УА!$A:$BF,42,0)</f>
        <v>0</v>
      </c>
      <c r="AM357" s="17">
        <f>VLOOKUP(A:A,[2]Данные_УА!$A:$BF,46,0)</f>
        <v>0</v>
      </c>
      <c r="AN357" s="17">
        <f>VLOOKUP(A:A,[2]Данные_УА!$A:$BF,50,0)</f>
        <v>0</v>
      </c>
      <c r="AO357" s="17">
        <f>VLOOKUP(A:A,[2]Данные_УА!$A:$BF,54,0)</f>
        <v>0</v>
      </c>
      <c r="AP357" s="18">
        <f>VLOOKUP(A:A,[2]Данные_УА!$A:$BF,58,0)</f>
        <v>0</v>
      </c>
      <c r="AQ357" s="19">
        <f>VLOOKUP($A:$A,'[3]данные ру ТС'!$A:$CZ,22,0)</f>
        <v>0</v>
      </c>
      <c r="AR357" s="19">
        <f>VLOOKUP($A:$A,'[3]данные ру ТС'!$A:$CZ,27,0)</f>
        <v>0</v>
      </c>
      <c r="AS357" s="19">
        <f>VLOOKUP($A:$A,'[3]данные ру ТС'!$A:$CZ,32,0)</f>
        <v>0</v>
      </c>
      <c r="AT357" s="19">
        <f>VLOOKUP($A:$A,'[3]данные ру ТС'!$A:$CZ,33,0)</f>
        <v>0</v>
      </c>
      <c r="AU357" s="19">
        <f>VLOOKUP($A:$A,'[3]данные ру ТС'!$A:$CZ,38,0)</f>
        <v>0</v>
      </c>
      <c r="AV357" s="19">
        <f>VLOOKUP($A:$A,'[3]данные ру ТС'!$A:$CZ,43,0)</f>
        <v>0</v>
      </c>
      <c r="AW357" s="19">
        <f>VLOOKUP($A:$A,'[3]данные ру ТС'!$A:$CZ,48,0)</f>
        <v>0</v>
      </c>
      <c r="AX357" s="19">
        <f>VLOOKUP($A:$A,'[3]данные ру ТС'!$A:$CZ,49,0)</f>
        <v>0</v>
      </c>
      <c r="AY357" s="19">
        <f>VLOOKUP($A:$A,'[3]данные ру ТС'!$A:$CZ,54,0)</f>
        <v>0</v>
      </c>
      <c r="AZ357" s="19">
        <f>VLOOKUP($A:$A,'[3]данные ру ТС'!$A:$CZ,59,0)</f>
        <v>0</v>
      </c>
      <c r="BA357" s="19">
        <f>VLOOKUP($A:$A,'[3]данные ру ТС'!$A:$CZ,64,0)</f>
        <v>0</v>
      </c>
      <c r="BB357" s="19">
        <f>VLOOKUP($A:$A,'[3]данные ру ТС'!$A:$CZ,65,0)</f>
        <v>0</v>
      </c>
      <c r="BC357" s="19">
        <f>VLOOKUP($A:$A,'[3]данные ру ТС'!$A:$CZ,78,0)</f>
        <v>0</v>
      </c>
      <c r="BD357" s="19">
        <f>VLOOKUP($A:$A,'[3]данные ру ТС'!$A:$CZ,83,0)</f>
        <v>0</v>
      </c>
      <c r="BE357" s="19">
        <f>VLOOKUP($A:$A,'[3]данные ру ТС'!$A:$CZ,88,0)</f>
        <v>0</v>
      </c>
      <c r="BF357" s="19">
        <f>VLOOKUP($A:$A,'[3]данные ру ТС'!$A:$CZ,89,0)</f>
        <v>0</v>
      </c>
      <c r="BG357" s="19">
        <f>VLOOKUP($A:$A,'[3]данные ру ТС'!$A:$FD,126,0)</f>
        <v>0</v>
      </c>
      <c r="BH357" s="19">
        <f>VLOOKUP($A:$A,'[3]данные ру ТС'!$A:$FD,127,0)</f>
        <v>0</v>
      </c>
      <c r="BI357" s="19">
        <f>VLOOKUP($A:$A,'[3]данные ру ТС'!$A:$FD,128,0)</f>
        <v>0</v>
      </c>
      <c r="BJ357" s="19">
        <f>VLOOKUP($A:$A,'[3]данные ру ТС'!$A:$FD,129,0)</f>
        <v>0</v>
      </c>
      <c r="BK357" s="19">
        <f>VLOOKUP($A:$A,'[3]данные ру ТС'!$A:$FD,142,0)</f>
        <v>0</v>
      </c>
      <c r="BL357" s="19">
        <f>VLOOKUP($A:$A,'[3]данные ру ТС'!$A:$FD,155,0)</f>
        <v>0</v>
      </c>
      <c r="BM357" s="19">
        <f>VLOOKUP($A:$A,'[3]данные ру ТС'!$A:$FW,168,0)</f>
        <v>0</v>
      </c>
      <c r="BN357" s="19">
        <f>Таблица2[[#This Row],[ЛТС 2022 (факт)]]+Таблица2[[#This Row],[ПТС 2022 (факт)]]+Таблица2[[#This Row],[ГТС 2022 (факт)]]</f>
        <v>0</v>
      </c>
      <c r="BO357" s="20">
        <f>VLOOKUP($A:$A,'[3]данные ру ФЛ'!$A:$DL,27,0)</f>
        <v>0</v>
      </c>
      <c r="BP357" s="20">
        <f>VLOOKUP($A:$A,'[3]данные ру ФЛ'!$A:$DL,40,0)</f>
        <v>0</v>
      </c>
      <c r="BQ357" s="20">
        <f>VLOOKUP($A:$A,'[3]данные ру ФЛ'!$A:$DL,53,0)</f>
        <v>0</v>
      </c>
      <c r="BR357" s="20">
        <f>VLOOKUP($A:$A,'[3]данные ру ФЛ'!$A:$DL,74,0)</f>
        <v>0</v>
      </c>
      <c r="BS357" s="20">
        <f>VLOOKUP($A:$A,'[3]данные ру ФЛ'!$A:$DL,95,0)</f>
        <v>0</v>
      </c>
      <c r="BT357" s="20">
        <f>VLOOKUP($A:$A,'[3]данные ру ФЛ'!$A:$DL,116,0)</f>
        <v>0</v>
      </c>
      <c r="BU357" s="21">
        <f>VLOOKUP($A:$A,'[3]данные ру Грузы'!$A:$CR,31,0)</f>
        <v>0</v>
      </c>
      <c r="BV357" s="21">
        <f>VLOOKUP($A:$A,'[3]данные ру Грузы'!$A:$CR,44,0)</f>
        <v>0</v>
      </c>
      <c r="BW357" s="21">
        <f>VLOOKUP($A:$A,'[3]данные ру Грузы'!$A:$CR,57,0)</f>
        <v>0</v>
      </c>
      <c r="BX357" s="21">
        <f>VLOOKUP($A:$A,'[3]данные ру Грузы'!$A:$CR,70,0)</f>
        <v>0</v>
      </c>
      <c r="BY357" s="21">
        <f>VLOOKUP($A:$A,'[3]данные ру Грузы'!$A:$CR,83,0)</f>
        <v>0</v>
      </c>
      <c r="BZ357" s="21">
        <f>VLOOKUP($A:$A,'[3]данные ру Грузы'!$A:$CR,96,0)</f>
        <v>0</v>
      </c>
      <c r="CA357" s="22" t="str">
        <f>VLOOKUP(A:A,[2]Данные_УА!$A:$BO,60,0)</f>
        <v>нет</v>
      </c>
      <c r="CB357" s="23" t="str">
        <f>VLOOKUP(A:A,[2]Данные_УА!$A:$BO,61,0)</f>
        <v>нет</v>
      </c>
      <c r="CC357" s="23" t="str">
        <f>VLOOKUP(A:A,[2]Данные_УА!$A:$BO,62,0)</f>
        <v>нет</v>
      </c>
      <c r="CD357" s="23" t="str">
        <f>VLOOKUP(A:A,[2]Данные_УА!$A:$BO,63,0)</f>
        <v>нет</v>
      </c>
      <c r="CE357" s="23" t="str">
        <f>VLOOKUP(A:A,[2]Данные_УА!$A:$BO,64,0)</f>
        <v>нет</v>
      </c>
      <c r="CF357" s="23" t="str">
        <f>VLOOKUP(A:A,[2]Данные_УА!$A:$BO,65,0)</f>
        <v>нет</v>
      </c>
    </row>
    <row r="358" spans="1:84" s="12" customFormat="1" ht="11.25" x14ac:dyDescent="0.2">
      <c r="A358" s="12" t="s">
        <v>101</v>
      </c>
      <c r="B358" s="12" t="str">
        <f>VLOOKUP(A:A,[1]Перечень_ПП!$A:$X,3,0)</f>
        <v>Волгоградский</v>
      </c>
      <c r="C358" s="13" t="str">
        <f>VLOOKUP(A:A,[1]Перечень_ПП!$A:$X,4,0)</f>
        <v>ВПП</v>
      </c>
      <c r="D358" s="13" t="str">
        <f>VLOOKUP(A:A,[1]Перечень_ПП!$A:$X,5,0)</f>
        <v>ВПП</v>
      </c>
      <c r="E358" s="12" t="str">
        <f>VLOOKUP(A:A,[1]Перечень_ПП!$A:$X,6,0)</f>
        <v>Чебоксары</v>
      </c>
      <c r="F358" s="12" t="str">
        <f>VLOOKUP(A:A,[1]Перечень_ПП!$A:$X,23,0)</f>
        <v>установлен</v>
      </c>
      <c r="G358" s="13" t="str">
        <f>VLOOKUP(A:A,[1]Перечень_ПП!$A:$X,21,0)</f>
        <v>да</v>
      </c>
      <c r="H358" s="13" t="s">
        <v>524</v>
      </c>
      <c r="I358" s="14" t="str">
        <f>VLOOKUP(A:A,[1]Перечень_ПП!$A:$X,22,0)</f>
        <v>функционирует</v>
      </c>
      <c r="J358" s="15" t="str">
        <f>VLOOKUP(A:A,[2]Данные_УА!$A:$BF,24,0)</f>
        <v>круглосуточно</v>
      </c>
      <c r="K358" s="13" t="str">
        <f>VLOOKUP(A:A,[1]Перечень_ПП!$A:$X,7,0)</f>
        <v>воздушный</v>
      </c>
      <c r="L358" s="13" t="str">
        <f>VLOOKUP(A:A,[1]Перечень_ПП!$A:$X,8,0)</f>
        <v>не определен</v>
      </c>
      <c r="M358" s="13" t="str">
        <f>VLOOKUP(A:A,[1]Перечень_ПП!$A:$X,9,0)</f>
        <v>грузо-пассажирский</v>
      </c>
      <c r="N358" s="13" t="str">
        <f>VLOOKUP(A:A,[1]Перечень_ПП!$A:$X,10,0)</f>
        <v>постоянный</v>
      </c>
      <c r="O358" s="13" t="str">
        <f>VLOOKUP(A:A,[1]Перечень_ПП!$A:$X,11,0)</f>
        <v>многосторонний</v>
      </c>
      <c r="P358" s="13" t="str">
        <f>VLOOKUP(A:A,[1]Перечень_ПП!$A:$X,12,0)</f>
        <v>не определен</v>
      </c>
      <c r="Q358" s="13" t="str">
        <f>VLOOKUP(A:A,[1]Перечень_ПП!$A:$X,13,0)</f>
        <v>нет</v>
      </c>
      <c r="R358" s="13" t="str">
        <f>VLOOKUP(A:A,[1]Перечень_ПП!$A:$X,14,0)</f>
        <v>нет</v>
      </c>
      <c r="S358" s="13" t="str">
        <f>VLOOKUP(A:A,[1]Перечень_ПП!$A:$X,15,0)</f>
        <v>нет</v>
      </c>
      <c r="T358" s="13" t="str">
        <f>VLOOKUP(A:A,[1]Перечень_ПП!$A:$X,16,0)</f>
        <v>не применимо</v>
      </c>
      <c r="U358" s="12" t="str">
        <f>VLOOKUP(A:A,[1]Перечень_ПП!$A:$X,17,0)</f>
        <v>не применимо</v>
      </c>
      <c r="V358" s="13" t="str">
        <f>VLOOKUP(A:A,[1]Перечень_ПП!$A:$X,18,0)</f>
        <v>ПФО</v>
      </c>
      <c r="W358" s="12" t="str">
        <f>VLOOKUP(A:A,[1]Перечень_ПП!$A:$X,19,0)</f>
        <v>Чувашская Республика – Чувашия</v>
      </c>
      <c r="X358" s="14" t="str">
        <f>VLOOKUP(A:A,[1]Перечень_ПП!$A:$X,20,0)</f>
        <v>Чувашская Республика, г. Чебоксары, пл. И.Ф. Скворцова, д. 1, аэропорт "Чебоксары"</v>
      </c>
      <c r="Y358" s="14">
        <f>VLOOKUP(A:A,[2]ДОРОГИ!$A:$BX,24,0)</f>
        <v>0</v>
      </c>
      <c r="Z358" s="14">
        <f>VLOOKUP(A:A,[2]ДОРОГИ!$A:$BX,25,0)</f>
        <v>0</v>
      </c>
      <c r="AA358" s="16" t="str">
        <f>VLOOKUP($A:$A,'[3]данные ру Грузы'!$A:$CC,10,0)</f>
        <v>Группа С</v>
      </c>
      <c r="AB358" s="16">
        <f>VLOOKUP($A:$A,'[3]данные ру Грузы'!$A:$CC,11,0)</f>
        <v>246</v>
      </c>
      <c r="AC358" s="16" t="str">
        <f>VLOOKUP($A:$A,'[3]данные ру Грузы'!$A:$CC,13,0)</f>
        <v>Не является признаком отнесения к МТК</v>
      </c>
      <c r="AD358" s="16" t="str">
        <f>VLOOKUP($A:$A,'[3]данные ру Грузы'!$A:$CC,12,0)</f>
        <v>Не является признаком отнесения к МТК</v>
      </c>
      <c r="AE358" s="16">
        <f>VLOOKUP(A:A,[2]Данные_УА!$A:$BF,37,0)</f>
        <v>0</v>
      </c>
      <c r="AF358" s="16">
        <f>VLOOKUP(A:A,[2]Данные_УА!$A:$BF,41,0)</f>
        <v>0</v>
      </c>
      <c r="AG358" s="16">
        <f>VLOOKUP(A:A,[2]Данные_УА!$A:$BF,45,0)</f>
        <v>0</v>
      </c>
      <c r="AH358" s="16">
        <f>VLOOKUP(A:A,[2]Данные_УА!$A:$BF,49,0)</f>
        <v>0</v>
      </c>
      <c r="AI358" s="16">
        <f>VLOOKUP(A:A,[2]Данные_УА!$A:$BF,53,0)</f>
        <v>0</v>
      </c>
      <c r="AJ358" s="16">
        <f>VLOOKUP(A:A,[2]Данные_УА!$A:$BF,57,0)</f>
        <v>0</v>
      </c>
      <c r="AK358" s="17">
        <f>VLOOKUP(A:A,[2]Данные_УА!$A:$BF,38,0)</f>
        <v>0</v>
      </c>
      <c r="AL358" s="17">
        <f>VLOOKUP(A:A,[2]Данные_УА!$A:$BF,42,0)</f>
        <v>0</v>
      </c>
      <c r="AM358" s="17">
        <f>VLOOKUP(A:A,[2]Данные_УА!$A:$BF,46,0)</f>
        <v>0</v>
      </c>
      <c r="AN358" s="17">
        <f>VLOOKUP(A:A,[2]Данные_УА!$A:$BF,50,0)</f>
        <v>0</v>
      </c>
      <c r="AO358" s="17">
        <f>VLOOKUP(A:A,[2]Данные_УА!$A:$BF,54,0)</f>
        <v>0</v>
      </c>
      <c r="AP358" s="18">
        <f>VLOOKUP(A:A,[2]Данные_УА!$A:$BF,58,0)</f>
        <v>0</v>
      </c>
      <c r="AQ358" s="19">
        <f>VLOOKUP($A:$A,'[3]данные ру ТС'!$A:$CZ,22,0)</f>
        <v>0</v>
      </c>
      <c r="AR358" s="19">
        <f>VLOOKUP($A:$A,'[3]данные ру ТС'!$A:$CZ,27,0)</f>
        <v>69</v>
      </c>
      <c r="AS358" s="19">
        <f>VLOOKUP($A:$A,'[3]данные ру ТС'!$A:$CZ,32,0)</f>
        <v>0</v>
      </c>
      <c r="AT358" s="19">
        <f>VLOOKUP($A:$A,'[3]данные ру ТС'!$A:$CZ,33,0)</f>
        <v>69</v>
      </c>
      <c r="AU358" s="19">
        <f>VLOOKUP($A:$A,'[3]данные ру ТС'!$A:$CZ,38,0)</f>
        <v>1</v>
      </c>
      <c r="AV358" s="19">
        <f>VLOOKUP($A:$A,'[3]данные ру ТС'!$A:$CZ,43,0)</f>
        <v>87</v>
      </c>
      <c r="AW358" s="19">
        <f>VLOOKUP($A:$A,'[3]данные ру ТС'!$A:$CZ,48,0)</f>
        <v>0</v>
      </c>
      <c r="AX358" s="19">
        <f>VLOOKUP($A:$A,'[3]данные ру ТС'!$A:$CZ,49,0)</f>
        <v>88</v>
      </c>
      <c r="AY358" s="19">
        <f>VLOOKUP($A:$A,'[3]данные ру ТС'!$A:$CZ,54,0)</f>
        <v>0</v>
      </c>
      <c r="AZ358" s="19">
        <f>VLOOKUP($A:$A,'[3]данные ру ТС'!$A:$CZ,59,0)</f>
        <v>76</v>
      </c>
      <c r="BA358" s="19">
        <f>VLOOKUP($A:$A,'[3]данные ру ТС'!$A:$CZ,64,0)</f>
        <v>0</v>
      </c>
      <c r="BB358" s="19">
        <f>VLOOKUP($A:$A,'[3]данные ру ТС'!$A:$CZ,65,0)</f>
        <v>76</v>
      </c>
      <c r="BC358" s="19">
        <f>VLOOKUP($A:$A,'[3]данные ру ТС'!$A:$CZ,78,0)</f>
        <v>0</v>
      </c>
      <c r="BD358" s="19">
        <f>VLOOKUP($A:$A,'[3]данные ру ТС'!$A:$CZ,83,0)</f>
        <v>6</v>
      </c>
      <c r="BE358" s="19">
        <f>VLOOKUP($A:$A,'[3]данные ру ТС'!$A:$CZ,88,0)</f>
        <v>0</v>
      </c>
      <c r="BF358" s="19">
        <f>VLOOKUP($A:$A,'[3]данные ру ТС'!$A:$CZ,89,0)</f>
        <v>6</v>
      </c>
      <c r="BG358" s="19">
        <f>VLOOKUP($A:$A,'[3]данные ру ТС'!$A:$FD,126,0)</f>
        <v>0</v>
      </c>
      <c r="BH358" s="19">
        <f>VLOOKUP($A:$A,'[3]данные ру ТС'!$A:$FD,127,0)</f>
        <v>0</v>
      </c>
      <c r="BI358" s="19">
        <f>VLOOKUP($A:$A,'[3]данные ру ТС'!$A:$FD,128,0)</f>
        <v>0</v>
      </c>
      <c r="BJ358" s="19">
        <f>VLOOKUP($A:$A,'[3]данные ру ТС'!$A:$FD,129,0)</f>
        <v>0</v>
      </c>
      <c r="BK358" s="19">
        <f>VLOOKUP($A:$A,'[3]данные ру ТС'!$A:$FD,142,0)</f>
        <v>0</v>
      </c>
      <c r="BL358" s="19">
        <f>VLOOKUP($A:$A,'[3]данные ру ТС'!$A:$FD,155,0)</f>
        <v>0</v>
      </c>
      <c r="BM358" s="19">
        <f>VLOOKUP($A:$A,'[3]данные ру ТС'!$A:$FW,168,0)</f>
        <v>0</v>
      </c>
      <c r="BN358" s="19">
        <f>Таблица2[[#This Row],[ЛТС 2022 (факт)]]+Таблица2[[#This Row],[ПТС 2022 (факт)]]+Таблица2[[#This Row],[ГТС 2022 (факт)]]</f>
        <v>0</v>
      </c>
      <c r="BO358" s="20">
        <f>VLOOKUP($A:$A,'[3]данные ру ФЛ'!$A:$DL,27,0)</f>
        <v>13269</v>
      </c>
      <c r="BP358" s="20">
        <f>VLOOKUP($A:$A,'[3]данные ру ФЛ'!$A:$DL,40,0)</f>
        <v>17540</v>
      </c>
      <c r="BQ358" s="20">
        <f>VLOOKUP($A:$A,'[3]данные ру ФЛ'!$A:$DL,53,0)</f>
        <v>14786</v>
      </c>
      <c r="BR358" s="20">
        <f>VLOOKUP($A:$A,'[3]данные ру ФЛ'!$A:$DL,74,0)</f>
        <v>18</v>
      </c>
      <c r="BS358" s="20">
        <f>VLOOKUP($A:$A,'[3]данные ру ФЛ'!$A:$DL,95,0)</f>
        <v>0</v>
      </c>
      <c r="BT358" s="20">
        <f>VLOOKUP($A:$A,'[3]данные ру ФЛ'!$A:$DL,116,0)</f>
        <v>0</v>
      </c>
      <c r="BU358" s="21">
        <f>VLOOKUP($A:$A,'[3]данные ру Грузы'!$A:$CR,31,0)</f>
        <v>0</v>
      </c>
      <c r="BV358" s="21">
        <f>VLOOKUP($A:$A,'[3]данные ру Грузы'!$A:$CR,44,0)</f>
        <v>0</v>
      </c>
      <c r="BW358" s="21">
        <f>VLOOKUP($A:$A,'[3]данные ру Грузы'!$A:$CR,57,0)</f>
        <v>0</v>
      </c>
      <c r="BX358" s="21">
        <f>VLOOKUP($A:$A,'[3]данные ру Грузы'!$A:$CR,70,0)</f>
        <v>0</v>
      </c>
      <c r="BY358" s="21">
        <f>VLOOKUP($A:$A,'[3]данные ру Грузы'!$A:$CR,83,0)</f>
        <v>0</v>
      </c>
      <c r="BZ358" s="21">
        <f>VLOOKUP($A:$A,'[3]данные ру Грузы'!$A:$CR,96,0)</f>
        <v>0</v>
      </c>
      <c r="CA358" s="22" t="str">
        <f>VLOOKUP(A:A,[2]Данные_УА!$A:$BO,60,0)</f>
        <v>да</v>
      </c>
      <c r="CB358" s="23" t="str">
        <f>VLOOKUP(A:A,[2]Данные_УА!$A:$BO,61,0)</f>
        <v>да</v>
      </c>
      <c r="CC358" s="23" t="str">
        <f>VLOOKUP(A:A,[2]Данные_УА!$A:$BO,62,0)</f>
        <v>да</v>
      </c>
      <c r="CD358" s="23" t="str">
        <f>VLOOKUP(A:A,[2]Данные_УА!$A:$BO,63,0)</f>
        <v>да</v>
      </c>
      <c r="CE358" s="23" t="str">
        <f>VLOOKUP(A:A,[2]Данные_УА!$A:$BO,64,0)</f>
        <v>да</v>
      </c>
      <c r="CF358" s="23" t="str">
        <f>VLOOKUP(A:A,[2]Данные_УА!$A:$BO,65,0)</f>
        <v>нет</v>
      </c>
    </row>
    <row r="359" spans="1:84" s="12" customFormat="1" ht="11.25" x14ac:dyDescent="0.2">
      <c r="A359" s="12" t="s">
        <v>310</v>
      </c>
      <c r="B359" s="12" t="str">
        <f>VLOOKUP(A:A,[1]Перечень_ПП!$A:$X,3,0)</f>
        <v>Уральский</v>
      </c>
      <c r="C359" s="13" t="str">
        <f>VLOOKUP(A:A,[1]Перечень_ПП!$A:$X,4,0)</f>
        <v>ВПП</v>
      </c>
      <c r="D359" s="13" t="str">
        <f>VLOOKUP(A:A,[1]Перечень_ПП!$A:$X,5,0)</f>
        <v>ВПП</v>
      </c>
      <c r="E359" s="12" t="str">
        <f>VLOOKUP(A:A,[1]Перечень_ПП!$A:$X,6,0)</f>
        <v>Челябинск (Баландино)</v>
      </c>
      <c r="F359" s="12" t="str">
        <f>VLOOKUP(A:A,[1]Перечень_ПП!$A:$X,23,0)</f>
        <v>установлен</v>
      </c>
      <c r="G359" s="13" t="str">
        <f>VLOOKUP(A:A,[1]Перечень_ПП!$A:$X,21,0)</f>
        <v>да</v>
      </c>
      <c r="H359" s="13" t="s">
        <v>523</v>
      </c>
      <c r="I359" s="14" t="str">
        <f>VLOOKUP(A:A,[1]Перечень_ПП!$A:$X,22,0)</f>
        <v>функционирует</v>
      </c>
      <c r="J359" s="15" t="str">
        <f>VLOOKUP(A:A,[2]Данные_УА!$A:$BF,24,0)</f>
        <v>круглосуточно</v>
      </c>
      <c r="K359" s="13" t="str">
        <f>VLOOKUP(A:A,[1]Перечень_ПП!$A:$X,7,0)</f>
        <v>воздушный</v>
      </c>
      <c r="L359" s="13" t="str">
        <f>VLOOKUP(A:A,[1]Перечень_ПП!$A:$X,8,0)</f>
        <v>не определен</v>
      </c>
      <c r="M359" s="13" t="str">
        <f>VLOOKUP(A:A,[1]Перечень_ПП!$A:$X,9,0)</f>
        <v>грузо-пассажирский</v>
      </c>
      <c r="N359" s="13" t="str">
        <f>VLOOKUP(A:A,[1]Перечень_ПП!$A:$X,10,0)</f>
        <v>постоянный</v>
      </c>
      <c r="O359" s="13" t="str">
        <f>VLOOKUP(A:A,[1]Перечень_ПП!$A:$X,11,0)</f>
        <v>многосторонний</v>
      </c>
      <c r="P359" s="13" t="str">
        <f>VLOOKUP(A:A,[1]Перечень_ПП!$A:$X,12,0)</f>
        <v>не определен</v>
      </c>
      <c r="Q359" s="13" t="str">
        <f>VLOOKUP(A:A,[1]Перечень_ПП!$A:$X,13,0)</f>
        <v>нет</v>
      </c>
      <c r="R359" s="13" t="str">
        <f>VLOOKUP(A:A,[1]Перечень_ПП!$A:$X,14,0)</f>
        <v>нет</v>
      </c>
      <c r="S359" s="13" t="str">
        <f>VLOOKUP(A:A,[1]Перечень_ПП!$A:$X,15,0)</f>
        <v>нет</v>
      </c>
      <c r="T359" s="13" t="str">
        <f>VLOOKUP(A:A,[1]Перечень_ПП!$A:$X,16,0)</f>
        <v>не применимо</v>
      </c>
      <c r="U359" s="12" t="str">
        <f>VLOOKUP(A:A,[1]Перечень_ПП!$A:$X,17,0)</f>
        <v>не применимо</v>
      </c>
      <c r="V359" s="13" t="str">
        <f>VLOOKUP(A:A,[1]Перечень_ПП!$A:$X,18,0)</f>
        <v>УФО</v>
      </c>
      <c r="W359" s="12" t="str">
        <f>VLOOKUP(A:A,[1]Перечень_ПП!$A:$X,19,0)</f>
        <v>Челябинская область</v>
      </c>
      <c r="X359" s="14" t="str">
        <f>VLOOKUP(A:A,[1]Перечень_ПП!$A:$X,20,0)</f>
        <v>Челябинская область, 18 км северо-восточнее г. Челябинска</v>
      </c>
      <c r="Y359" s="14">
        <f>VLOOKUP(A:A,[2]ДОРОГИ!$A:$BX,24,0)</f>
        <v>0</v>
      </c>
      <c r="Z359" s="14">
        <f>VLOOKUP(A:A,[2]ДОРОГИ!$A:$BX,25,0)</f>
        <v>0</v>
      </c>
      <c r="AA359" s="16" t="str">
        <f>VLOOKUP($A:$A,'[3]данные ру Грузы'!$A:$CC,10,0)</f>
        <v>Группа А</v>
      </c>
      <c r="AB359" s="16">
        <f>VLOOKUP($A:$A,'[3]данные ру Грузы'!$A:$CC,11,0)</f>
        <v>182</v>
      </c>
      <c r="AC359" s="16" t="str">
        <f>VLOOKUP($A:$A,'[3]данные ру Грузы'!$A:$CC,13,0)</f>
        <v>Не является признаком отнесения к МТК</v>
      </c>
      <c r="AD359" s="16" t="str">
        <f>VLOOKUP($A:$A,'[3]данные ру Грузы'!$A:$CC,12,0)</f>
        <v>Не является признаком отнесения к МТК</v>
      </c>
      <c r="AE359" s="16">
        <f>VLOOKUP(A:A,[2]Данные_УА!$A:$BF,37,0)</f>
        <v>0</v>
      </c>
      <c r="AF359" s="16">
        <f>VLOOKUP(A:A,[2]Данные_УА!$A:$BF,41,0)</f>
        <v>0</v>
      </c>
      <c r="AG359" s="16">
        <f>VLOOKUP(A:A,[2]Данные_УА!$A:$BF,45,0)</f>
        <v>0</v>
      </c>
      <c r="AH359" s="16">
        <f>VLOOKUP(A:A,[2]Данные_УА!$A:$BF,49,0)</f>
        <v>0</v>
      </c>
      <c r="AI359" s="16">
        <f>VLOOKUP(A:A,[2]Данные_УА!$A:$BF,53,0)</f>
        <v>9600</v>
      </c>
      <c r="AJ359" s="16">
        <f>VLOOKUP(A:A,[2]Данные_УА!$A:$BF,57,0)</f>
        <v>0</v>
      </c>
      <c r="AK359" s="17">
        <f>VLOOKUP(A:A,[2]Данные_УА!$A:$BF,38,0)</f>
        <v>0</v>
      </c>
      <c r="AL359" s="17">
        <f>VLOOKUP(A:A,[2]Данные_УА!$A:$BF,42,0)</f>
        <v>0</v>
      </c>
      <c r="AM359" s="17">
        <f>VLOOKUP(A:A,[2]Данные_УА!$A:$BF,46,0)</f>
        <v>0</v>
      </c>
      <c r="AN359" s="17">
        <f>VLOOKUP(A:A,[2]Данные_УА!$A:$BF,50,0)</f>
        <v>0</v>
      </c>
      <c r="AO359" s="17">
        <f>VLOOKUP(A:A,[2]Данные_УА!$A:$BF,54,0)</f>
        <v>3504000</v>
      </c>
      <c r="AP359" s="18">
        <f>VLOOKUP(A:A,[2]Данные_УА!$A:$BF,58,0)</f>
        <v>0</v>
      </c>
      <c r="AQ359" s="19">
        <f>VLOOKUP($A:$A,'[3]данные ру ТС'!$A:$CZ,22,0)</f>
        <v>19</v>
      </c>
      <c r="AR359" s="19">
        <f>VLOOKUP($A:$A,'[3]данные ру ТС'!$A:$CZ,27,0)</f>
        <v>1302</v>
      </c>
      <c r="AS359" s="19">
        <f>VLOOKUP($A:$A,'[3]данные ру ТС'!$A:$CZ,32,0)</f>
        <v>0</v>
      </c>
      <c r="AT359" s="19">
        <f>VLOOKUP($A:$A,'[3]данные ру ТС'!$A:$CZ,33,0)</f>
        <v>1321</v>
      </c>
      <c r="AU359" s="19">
        <f>VLOOKUP($A:$A,'[3]данные ру ТС'!$A:$CZ,38,0)</f>
        <v>27</v>
      </c>
      <c r="AV359" s="19">
        <f>VLOOKUP($A:$A,'[3]данные ру ТС'!$A:$CZ,43,0)</f>
        <v>1864</v>
      </c>
      <c r="AW359" s="19">
        <f>VLOOKUP($A:$A,'[3]данные ру ТС'!$A:$CZ,48,0)</f>
        <v>0</v>
      </c>
      <c r="AX359" s="19">
        <f>VLOOKUP($A:$A,'[3]данные ру ТС'!$A:$CZ,49,0)</f>
        <v>1891</v>
      </c>
      <c r="AY359" s="19">
        <f>VLOOKUP($A:$A,'[3]данные ру ТС'!$A:$CZ,54,0)</f>
        <v>16</v>
      </c>
      <c r="AZ359" s="19">
        <f>VLOOKUP($A:$A,'[3]данные ру ТС'!$A:$CZ,59,0)</f>
        <v>1663</v>
      </c>
      <c r="BA359" s="19">
        <f>VLOOKUP($A:$A,'[3]данные ру ТС'!$A:$CZ,64,0)</f>
        <v>0</v>
      </c>
      <c r="BB359" s="19">
        <f>VLOOKUP($A:$A,'[3]данные ру ТС'!$A:$CZ,65,0)</f>
        <v>1679</v>
      </c>
      <c r="BC359" s="19">
        <f>VLOOKUP($A:$A,'[3]данные ру ТС'!$A:$CZ,78,0)</f>
        <v>2</v>
      </c>
      <c r="BD359" s="19">
        <f>VLOOKUP($A:$A,'[3]данные ру ТС'!$A:$CZ,83,0)</f>
        <v>186</v>
      </c>
      <c r="BE359" s="19">
        <f>VLOOKUP($A:$A,'[3]данные ру ТС'!$A:$CZ,88,0)</f>
        <v>0</v>
      </c>
      <c r="BF359" s="19">
        <f>VLOOKUP($A:$A,'[3]данные ру ТС'!$A:$CZ,89,0)</f>
        <v>188</v>
      </c>
      <c r="BG359" s="19">
        <f>VLOOKUP($A:$A,'[3]данные ру ТС'!$A:$FD,126,0)</f>
        <v>10</v>
      </c>
      <c r="BH359" s="19">
        <f>VLOOKUP($A:$A,'[3]данные ру ТС'!$A:$FD,127,0)</f>
        <v>1081</v>
      </c>
      <c r="BI359" s="19">
        <f>VLOOKUP($A:$A,'[3]данные ру ТС'!$A:$FD,128,0)</f>
        <v>0</v>
      </c>
      <c r="BJ359" s="19">
        <f>VLOOKUP($A:$A,'[3]данные ру ТС'!$A:$FD,129,0)</f>
        <v>1091</v>
      </c>
      <c r="BK359" s="19">
        <f>VLOOKUP($A:$A,'[3]данные ру ТС'!$A:$FD,142,0)</f>
        <v>5</v>
      </c>
      <c r="BL359" s="19">
        <f>VLOOKUP($A:$A,'[3]данные ру ТС'!$A:$FD,155,0)</f>
        <v>1462</v>
      </c>
      <c r="BM359" s="19">
        <f>VLOOKUP($A:$A,'[3]данные ру ТС'!$A:$FW,168,0)</f>
        <v>0</v>
      </c>
      <c r="BN359" s="19">
        <f>Таблица2[[#This Row],[ЛТС 2022 (факт)]]+Таблица2[[#This Row],[ПТС 2022 (факт)]]+Таблица2[[#This Row],[ГТС 2022 (факт)]]</f>
        <v>1467</v>
      </c>
      <c r="BO359" s="20">
        <f>VLOOKUP($A:$A,'[3]данные ру ФЛ'!$A:$DL,27,0)</f>
        <v>235998</v>
      </c>
      <c r="BP359" s="20">
        <f>VLOOKUP($A:$A,'[3]данные ру ФЛ'!$A:$DL,40,0)</f>
        <v>337827</v>
      </c>
      <c r="BQ359" s="20">
        <f>VLOOKUP($A:$A,'[3]данные ру ФЛ'!$A:$DL,53,0)</f>
        <v>316515</v>
      </c>
      <c r="BR359" s="20">
        <f>VLOOKUP($A:$A,'[3]данные ру ФЛ'!$A:$DL,74,0)</f>
        <v>27884</v>
      </c>
      <c r="BS359" s="20">
        <f>VLOOKUP($A:$A,'[3]данные ру ФЛ'!$A:$DL,95,0)</f>
        <v>153216</v>
      </c>
      <c r="BT359" s="20">
        <f>VLOOKUP($A:$A,'[3]данные ру ФЛ'!$A:$DL,116,0)</f>
        <v>190659</v>
      </c>
      <c r="BU359" s="21">
        <f>VLOOKUP($A:$A,'[3]данные ру Грузы'!$A:$CR,31,0)</f>
        <v>1724.9209999999998</v>
      </c>
      <c r="BV359" s="21">
        <f>VLOOKUP($A:$A,'[3]данные ру Грузы'!$A:$CR,44,0)</f>
        <v>3774.83</v>
      </c>
      <c r="BW359" s="21">
        <f>VLOOKUP($A:$A,'[3]данные ру Грузы'!$A:$CR,57,0)</f>
        <v>3197.8450399999997</v>
      </c>
      <c r="BX359" s="21">
        <f>VLOOKUP($A:$A,'[3]данные ру Грузы'!$A:$CR,70,0)</f>
        <v>320.93299999999994</v>
      </c>
      <c r="BY359" s="21">
        <f>VLOOKUP($A:$A,'[3]данные ру Грузы'!$A:$CR,83,0)</f>
        <v>1499.4330000000002</v>
      </c>
      <c r="BZ359" s="21">
        <f>VLOOKUP($A:$A,'[3]данные ру Грузы'!$A:$CR,96,0)</f>
        <v>1836.3850000000002</v>
      </c>
      <c r="CA359" s="22" t="str">
        <f>VLOOKUP(A:A,[2]Данные_УА!$A:$BO,60,0)</f>
        <v>да</v>
      </c>
      <c r="CB359" s="23" t="str">
        <f>VLOOKUP(A:A,[2]Данные_УА!$A:$BO,61,0)</f>
        <v>да</v>
      </c>
      <c r="CC359" s="23" t="str">
        <f>VLOOKUP(A:A,[2]Данные_УА!$A:$BO,62,0)</f>
        <v>да</v>
      </c>
      <c r="CD359" s="23" t="str">
        <f>VLOOKUP(A:A,[2]Данные_УА!$A:$BO,63,0)</f>
        <v>да</v>
      </c>
      <c r="CE359" s="23" t="str">
        <f>VLOOKUP(A:A,[2]Данные_УА!$A:$BO,64,0)</f>
        <v>да</v>
      </c>
      <c r="CF359" s="23" t="str">
        <f>VLOOKUP(A:A,[2]Данные_УА!$A:$BO,65,0)</f>
        <v>нет</v>
      </c>
    </row>
    <row r="360" spans="1:84" s="12" customFormat="1" ht="11.25" x14ac:dyDescent="0.2">
      <c r="A360" s="12" t="s">
        <v>239</v>
      </c>
      <c r="B360" s="12" t="str">
        <f>VLOOKUP(A:A,[1]Перечень_ПП!$A:$X,3,0)</f>
        <v>Санкт-Петербургский</v>
      </c>
      <c r="C360" s="13" t="str">
        <f>VLOOKUP(A:A,[1]Перечень_ПП!$A:$X,4,0)</f>
        <v>ВПП</v>
      </c>
      <c r="D360" s="13" t="str">
        <f>VLOOKUP(A:A,[1]Перечень_ПП!$A:$X,5,0)</f>
        <v>ВПП</v>
      </c>
      <c r="E360" s="12" t="str">
        <f>VLOOKUP(A:A,[1]Перечень_ПП!$A:$X,6,0)</f>
        <v>Череповец</v>
      </c>
      <c r="F360" s="12" t="str">
        <f>VLOOKUP(A:A,[1]Перечень_ПП!$A:$X,23,0)</f>
        <v>установлен</v>
      </c>
      <c r="G360" s="13" t="str">
        <f>VLOOKUP(A:A,[1]Перечень_ПП!$A:$X,21,0)</f>
        <v>да</v>
      </c>
      <c r="H360" s="13" t="s">
        <v>524</v>
      </c>
      <c r="I360" s="14" t="str">
        <f>VLOOKUP(A:A,[1]Перечень_ПП!$A:$X,22,0)</f>
        <v>функционирует</v>
      </c>
      <c r="J360" s="15" t="str">
        <f>VLOOKUP(A:A,[2]Данные_УА!$A:$BF,24,0)</f>
        <v>в соответствии с графиком 
вылета/прилета международных авиарейсов</v>
      </c>
      <c r="K360" s="13" t="str">
        <f>VLOOKUP(A:A,[1]Перечень_ПП!$A:$X,7,0)</f>
        <v>воздушный</v>
      </c>
      <c r="L360" s="13" t="str">
        <f>VLOOKUP(A:A,[1]Перечень_ПП!$A:$X,8,0)</f>
        <v>не определен</v>
      </c>
      <c r="M360" s="13" t="str">
        <f>VLOOKUP(A:A,[1]Перечень_ПП!$A:$X,9,0)</f>
        <v>пассажирский</v>
      </c>
      <c r="N360" s="13" t="str">
        <f>VLOOKUP(A:A,[1]Перечень_ПП!$A:$X,10,0)</f>
        <v>работающий на нерегулярной основе</v>
      </c>
      <c r="O360" s="13" t="str">
        <f>VLOOKUP(A:A,[1]Перечень_ПП!$A:$X,11,0)</f>
        <v>многосторонний</v>
      </c>
      <c r="P360" s="13" t="str">
        <f>VLOOKUP(A:A,[1]Перечень_ПП!$A:$X,12,0)</f>
        <v>не определен</v>
      </c>
      <c r="Q360" s="13" t="str">
        <f>VLOOKUP(A:A,[1]Перечень_ПП!$A:$X,13,0)</f>
        <v>нет</v>
      </c>
      <c r="R360" s="13" t="str">
        <f>VLOOKUP(A:A,[1]Перечень_ПП!$A:$X,14,0)</f>
        <v>нет</v>
      </c>
      <c r="S360" s="13" t="str">
        <f>VLOOKUP(A:A,[1]Перечень_ПП!$A:$X,15,0)</f>
        <v>нет</v>
      </c>
      <c r="T360" s="13" t="str">
        <f>VLOOKUP(A:A,[1]Перечень_ПП!$A:$X,16,0)</f>
        <v>не применимо</v>
      </c>
      <c r="U360" s="12" t="str">
        <f>VLOOKUP(A:A,[1]Перечень_ПП!$A:$X,17,0)</f>
        <v>не применимо</v>
      </c>
      <c r="V360" s="13" t="str">
        <f>VLOOKUP(A:A,[1]Перечень_ПП!$A:$X,18,0)</f>
        <v>СЗФО</v>
      </c>
      <c r="W360" s="12" t="str">
        <f>VLOOKUP(A:A,[1]Перечень_ПП!$A:$X,19,0)</f>
        <v>Вологодская область</v>
      </c>
      <c r="X360" s="14" t="str">
        <f>VLOOKUP(A:A,[1]Перечень_ПП!$A:$X,20,0)</f>
        <v>д. Ботово, Аэропорт Череповец, 18 км северо-восточнее г. Череповец</v>
      </c>
      <c r="Y360" s="14">
        <f>VLOOKUP(A:A,[2]ДОРОГИ!$A:$BX,24,0)</f>
        <v>0</v>
      </c>
      <c r="Z360" s="14">
        <f>VLOOKUP(A:A,[2]ДОРОГИ!$A:$BX,25,0)</f>
        <v>0</v>
      </c>
      <c r="AA360" s="16" t="str">
        <f>VLOOKUP($A:$A,'[3]данные ру Грузы'!$A:$CC,10,0)</f>
        <v>Группа С</v>
      </c>
      <c r="AB360" s="16">
        <f>VLOOKUP($A:$A,'[3]данные ру Грузы'!$A:$CC,11,0)</f>
        <v>267</v>
      </c>
      <c r="AC360" s="16" t="str">
        <f>VLOOKUP($A:$A,'[3]данные ру Грузы'!$A:$CC,13,0)</f>
        <v>Не является признаком отнесения к МТК</v>
      </c>
      <c r="AD360" s="16" t="str">
        <f>VLOOKUP($A:$A,'[3]данные ру Грузы'!$A:$CC,12,0)</f>
        <v>Не является признаком отнесения к МТК</v>
      </c>
      <c r="AE360" s="16">
        <f>VLOOKUP(A:A,[2]Данные_УА!$A:$BF,37,0)</f>
        <v>0</v>
      </c>
      <c r="AF360" s="16">
        <f>VLOOKUP(A:A,[2]Данные_УА!$A:$BF,41,0)</f>
        <v>2</v>
      </c>
      <c r="AG360" s="16">
        <f>VLOOKUP(A:A,[2]Данные_УА!$A:$BF,45,0)</f>
        <v>0</v>
      </c>
      <c r="AH360" s="16">
        <f>VLOOKUP(A:A,[2]Данные_УА!$A:$BF,49,0)</f>
        <v>2</v>
      </c>
      <c r="AI360" s="16">
        <f>VLOOKUP(A:A,[2]Данные_УА!$A:$BF,53,0)</f>
        <v>840</v>
      </c>
      <c r="AJ360" s="16">
        <f>VLOOKUP(A:A,[2]Данные_УА!$A:$BF,57,0)</f>
        <v>0</v>
      </c>
      <c r="AK360" s="17">
        <f>VLOOKUP(A:A,[2]Данные_УА!$A:$BF,38,0)</f>
        <v>0</v>
      </c>
      <c r="AL360" s="17">
        <f>VLOOKUP(A:A,[2]Данные_УА!$A:$BF,42,0)</f>
        <v>0</v>
      </c>
      <c r="AM360" s="17">
        <f>VLOOKUP(A:A,[2]Данные_УА!$A:$BF,46,0)</f>
        <v>0</v>
      </c>
      <c r="AN360" s="17">
        <f>VLOOKUP(A:A,[2]Данные_УА!$A:$BF,50,0)</f>
        <v>0</v>
      </c>
      <c r="AO360" s="17">
        <f>VLOOKUP(A:A,[2]Данные_УА!$A:$BF,54,0)</f>
        <v>0</v>
      </c>
      <c r="AP360" s="18">
        <f>VLOOKUP(A:A,[2]Данные_УА!$A:$BF,58,0)</f>
        <v>0</v>
      </c>
      <c r="AQ360" s="19">
        <f>VLOOKUP($A:$A,'[3]данные ру ТС'!$A:$CZ,22,0)</f>
        <v>0</v>
      </c>
      <c r="AR360" s="19">
        <f>VLOOKUP($A:$A,'[3]данные ру ТС'!$A:$CZ,27,0)</f>
        <v>123</v>
      </c>
      <c r="AS360" s="19">
        <f>VLOOKUP($A:$A,'[3]данные ру ТС'!$A:$CZ,32,0)</f>
        <v>0</v>
      </c>
      <c r="AT360" s="19">
        <f>VLOOKUP($A:$A,'[3]данные ру ТС'!$A:$CZ,33,0)</f>
        <v>123</v>
      </c>
      <c r="AU360" s="19">
        <f>VLOOKUP($A:$A,'[3]данные ру ТС'!$A:$CZ,38,0)</f>
        <v>0</v>
      </c>
      <c r="AV360" s="19">
        <f>VLOOKUP($A:$A,'[3]данные ру ТС'!$A:$CZ,43,0)</f>
        <v>115</v>
      </c>
      <c r="AW360" s="19">
        <f>VLOOKUP($A:$A,'[3]данные ру ТС'!$A:$CZ,48,0)</f>
        <v>0</v>
      </c>
      <c r="AX360" s="19">
        <f>VLOOKUP($A:$A,'[3]данные ру ТС'!$A:$CZ,49,0)</f>
        <v>115</v>
      </c>
      <c r="AY360" s="19">
        <f>VLOOKUP($A:$A,'[3]данные ру ТС'!$A:$CZ,54,0)</f>
        <v>0</v>
      </c>
      <c r="AZ360" s="19">
        <f>VLOOKUP($A:$A,'[3]данные ру ТС'!$A:$CZ,59,0)</f>
        <v>107</v>
      </c>
      <c r="BA360" s="19">
        <f>VLOOKUP($A:$A,'[3]данные ру ТС'!$A:$CZ,64,0)</f>
        <v>0</v>
      </c>
      <c r="BB360" s="19">
        <f>VLOOKUP($A:$A,'[3]данные ру ТС'!$A:$CZ,65,0)</f>
        <v>107</v>
      </c>
      <c r="BC360" s="19">
        <f>VLOOKUP($A:$A,'[3]данные ру ТС'!$A:$CZ,78,0)</f>
        <v>0</v>
      </c>
      <c r="BD360" s="19">
        <f>VLOOKUP($A:$A,'[3]данные ру ТС'!$A:$CZ,83,0)</f>
        <v>39</v>
      </c>
      <c r="BE360" s="19">
        <f>VLOOKUP($A:$A,'[3]данные ру ТС'!$A:$CZ,88,0)</f>
        <v>0</v>
      </c>
      <c r="BF360" s="19">
        <f>VLOOKUP($A:$A,'[3]данные ру ТС'!$A:$CZ,89,0)</f>
        <v>39</v>
      </c>
      <c r="BG360" s="19">
        <f>VLOOKUP($A:$A,'[3]данные ру ТС'!$A:$FD,126,0)</f>
        <v>1</v>
      </c>
      <c r="BH360" s="19">
        <f>VLOOKUP($A:$A,'[3]данные ру ТС'!$A:$FD,127,0)</f>
        <v>143</v>
      </c>
      <c r="BI360" s="19">
        <f>VLOOKUP($A:$A,'[3]данные ру ТС'!$A:$FD,128,0)</f>
        <v>0</v>
      </c>
      <c r="BJ360" s="19">
        <f>VLOOKUP($A:$A,'[3]данные ру ТС'!$A:$FD,129,0)</f>
        <v>144</v>
      </c>
      <c r="BK360" s="19">
        <f>VLOOKUP($A:$A,'[3]данные ру ТС'!$A:$FD,142,0)</f>
        <v>0</v>
      </c>
      <c r="BL360" s="19">
        <f>VLOOKUP($A:$A,'[3]данные ру ТС'!$A:$FD,155,0)</f>
        <v>85</v>
      </c>
      <c r="BM360" s="19">
        <f>VLOOKUP($A:$A,'[3]данные ру ТС'!$A:$FW,168,0)</f>
        <v>0</v>
      </c>
      <c r="BN360" s="19">
        <f>Таблица2[[#This Row],[ЛТС 2022 (факт)]]+Таблица2[[#This Row],[ПТС 2022 (факт)]]+Таблица2[[#This Row],[ГТС 2022 (факт)]]</f>
        <v>85</v>
      </c>
      <c r="BO360" s="20">
        <f>VLOOKUP($A:$A,'[3]данные ру ФЛ'!$A:$DL,27,0)</f>
        <v>3269</v>
      </c>
      <c r="BP360" s="20">
        <f>VLOOKUP($A:$A,'[3]данные ру ФЛ'!$A:$DL,40,0)</f>
        <v>2987</v>
      </c>
      <c r="BQ360" s="20">
        <f>VLOOKUP($A:$A,'[3]данные ру ФЛ'!$A:$DL,53,0)</f>
        <v>2212</v>
      </c>
      <c r="BR360" s="20">
        <f>VLOOKUP($A:$A,'[3]данные ру ФЛ'!$A:$DL,74,0)</f>
        <v>1067</v>
      </c>
      <c r="BS360" s="20">
        <f>VLOOKUP($A:$A,'[3]данные ру ФЛ'!$A:$DL,95,0)</f>
        <v>1136</v>
      </c>
      <c r="BT360" s="20">
        <f>VLOOKUP($A:$A,'[3]данные ру ФЛ'!$A:$DL,116,0)</f>
        <v>352</v>
      </c>
      <c r="BU360" s="21">
        <f>VLOOKUP($A:$A,'[3]данные ру Грузы'!$A:$CR,31,0)</f>
        <v>27.779</v>
      </c>
      <c r="BV360" s="21">
        <f>VLOOKUP($A:$A,'[3]данные ру Грузы'!$A:$CR,44,0)</f>
        <v>81.293000000000006</v>
      </c>
      <c r="BW360" s="21">
        <f>VLOOKUP($A:$A,'[3]данные ру Грузы'!$A:$CR,57,0)</f>
        <v>0</v>
      </c>
      <c r="BX360" s="21">
        <f>VLOOKUP($A:$A,'[3]данные ру Грузы'!$A:$CR,70,0)</f>
        <v>1.4059999999999999</v>
      </c>
      <c r="BY360" s="21">
        <f>VLOOKUP($A:$A,'[3]данные ру Грузы'!$A:$CR,83,0)</f>
        <v>114.54700000000001</v>
      </c>
      <c r="BZ360" s="21">
        <f>VLOOKUP($A:$A,'[3]данные ру Грузы'!$A:$CR,96,0)</f>
        <v>0</v>
      </c>
      <c r="CA360" s="22" t="str">
        <f>VLOOKUP(A:A,[2]Данные_УА!$A:$BO,60,0)</f>
        <v>да</v>
      </c>
      <c r="CB360" s="23" t="str">
        <f>VLOOKUP(A:A,[2]Данные_УА!$A:$BO,61,0)</f>
        <v>да</v>
      </c>
      <c r="CC360" s="23" t="str">
        <f>VLOOKUP(A:A,[2]Данные_УА!$A:$BO,62,0)</f>
        <v>да</v>
      </c>
      <c r="CD360" s="23" t="str">
        <f>VLOOKUP(A:A,[2]Данные_УА!$A:$BO,63,0)</f>
        <v>да</v>
      </c>
      <c r="CE360" s="23" t="str">
        <f>VLOOKUP(A:A,[2]Данные_УА!$A:$BO,64,0)</f>
        <v>да</v>
      </c>
      <c r="CF360" s="23" t="str">
        <f>VLOOKUP(A:A,[2]Данные_УА!$A:$BO,65,0)</f>
        <v>нет</v>
      </c>
    </row>
    <row r="361" spans="1:84" s="12" customFormat="1" ht="11.25" x14ac:dyDescent="0.2">
      <c r="A361" s="12" t="s">
        <v>187</v>
      </c>
      <c r="B361" s="12" t="str">
        <f>VLOOKUP(A:A,[1]Перечень_ПП!$A:$X,3,0)</f>
        <v>Новосибирский</v>
      </c>
      <c r="C361" s="13" t="str">
        <f>VLOOKUP(A:A,[1]Перечень_ПП!$A:$X,4,0)</f>
        <v>РПП</v>
      </c>
      <c r="D361" s="13" t="str">
        <f>VLOOKUP(A:A,[1]Перечень_ПП!$A:$X,5,0)</f>
        <v>РПП</v>
      </c>
      <c r="E361" s="12" t="str">
        <f>VLOOKUP(A:A,[1]Перечень_ПП!$A:$X,6,0)</f>
        <v>Черлак</v>
      </c>
      <c r="F361" s="12" t="str">
        <f>VLOOKUP(A:A,[1]Перечень_ПП!$A:$X,23,0)</f>
        <v>установлен</v>
      </c>
      <c r="G361" s="13" t="str">
        <f>VLOOKUP(A:A,[1]Перечень_ПП!$A:$X,21,0)</f>
        <v>да</v>
      </c>
      <c r="H361" s="13" t="s">
        <v>524</v>
      </c>
      <c r="I361" s="14" t="str">
        <f>VLOOKUP(A:A,[1]Перечень_ПП!$A:$X,22,0)</f>
        <v>функционирует</v>
      </c>
      <c r="J361" s="15" t="str">
        <f>VLOOKUP(A:A,[2]Данные_УА!$A:$BF,24,0)</f>
        <v>с 09.00 до 18.00</v>
      </c>
      <c r="K361" s="13" t="str">
        <f>VLOOKUP(A:A,[1]Перечень_ПП!$A:$X,7,0)</f>
        <v>речной</v>
      </c>
      <c r="L361" s="13" t="str">
        <f>VLOOKUP(A:A,[1]Перечень_ПП!$A:$X,8,0)</f>
        <v>не определен</v>
      </c>
      <c r="M361" s="13" t="str">
        <f>VLOOKUP(A:A,[1]Перечень_ПП!$A:$X,9,0)</f>
        <v>грузо-пассажирский</v>
      </c>
      <c r="N361" s="13" t="str">
        <f>VLOOKUP(A:A,[1]Перечень_ПП!$A:$X,10,0)</f>
        <v>сезонный</v>
      </c>
      <c r="O361" s="13" t="str">
        <f>VLOOKUP(A:A,[1]Перечень_ПП!$A:$X,11,0)</f>
        <v>двусторонний</v>
      </c>
      <c r="P361" s="13" t="str">
        <f>VLOOKUP(A:A,[1]Перечень_ПП!$A:$X,12,0)</f>
        <v>не определен</v>
      </c>
      <c r="Q361" s="13" t="str">
        <f>VLOOKUP(A:A,[1]Перечень_ПП!$A:$X,13,0)</f>
        <v>нет</v>
      </c>
      <c r="R361" s="13" t="str">
        <f>VLOOKUP(A:A,[1]Перечень_ПП!$A:$X,14,0)</f>
        <v>нет</v>
      </c>
      <c r="S361" s="13" t="str">
        <f>VLOOKUP(A:A,[1]Перечень_ПП!$A:$X,15,0)</f>
        <v>нет</v>
      </c>
      <c r="T361" s="13" t="str">
        <f>VLOOKUP(A:A,[1]Перечень_ПП!$A:$X,16,0)</f>
        <v>Республика Казахстан</v>
      </c>
      <c r="U361" s="12" t="str">
        <f>VLOOKUP(A:A,[1]Перечень_ПП!$A:$X,17,0)</f>
        <v>Урлитобе</v>
      </c>
      <c r="V361" s="13" t="str">
        <f>VLOOKUP(A:A,[1]Перечень_ПП!$A:$X,18,0)</f>
        <v>СФО</v>
      </c>
      <c r="W361" s="12" t="str">
        <f>VLOOKUP(A:A,[1]Перечень_ПП!$A:$X,19,0)</f>
        <v>Омская область</v>
      </c>
      <c r="X361" s="14" t="str">
        <f>VLOOKUP(A:A,[1]Перечень_ПП!$A:$X,20,0)</f>
        <v>Омская область, Черлакский район, р.п. Черлак река Иртыш</v>
      </c>
      <c r="Y361" s="14">
        <f>VLOOKUP(A:A,[2]ДОРОГИ!$A:$BX,24,0)</f>
        <v>0</v>
      </c>
      <c r="Z361" s="14">
        <f>VLOOKUP(A:A,[2]ДОРОГИ!$A:$BX,25,0)</f>
        <v>0</v>
      </c>
      <c r="AA361" s="16" t="str">
        <f>VLOOKUP($A:$A,'[3]данные ру Грузы'!$A:$CC,10,0)</f>
        <v>Группа С</v>
      </c>
      <c r="AB361" s="16">
        <f>VLOOKUP($A:$A,'[3]данные ру Грузы'!$A:$CC,11,0)</f>
        <v>307</v>
      </c>
      <c r="AC361" s="16" t="str">
        <f>VLOOKUP($A:$A,'[3]данные ру Грузы'!$A:$CC,13,0)</f>
        <v>Не является признаком отнесения к МТК</v>
      </c>
      <c r="AD361" s="16" t="str">
        <f>VLOOKUP($A:$A,'[3]данные ру Грузы'!$A:$CC,12,0)</f>
        <v>Не является признаком отнесения к МТК</v>
      </c>
      <c r="AE361" s="16">
        <f>VLOOKUP(A:A,[2]Данные_УА!$A:$BF,37,0)</f>
        <v>0</v>
      </c>
      <c r="AF361" s="16">
        <f>VLOOKUP(A:A,[2]Данные_УА!$A:$BF,41,0)</f>
        <v>0</v>
      </c>
      <c r="AG361" s="16">
        <f>VLOOKUP(A:A,[2]Данные_УА!$A:$BF,45,0)</f>
        <v>0</v>
      </c>
      <c r="AH361" s="16">
        <f>VLOOKUP(A:A,[2]Данные_УА!$A:$BF,49,0)</f>
        <v>0</v>
      </c>
      <c r="AI361" s="16">
        <f>VLOOKUP(A:A,[2]Данные_УА!$A:$BF,53,0)</f>
        <v>0</v>
      </c>
      <c r="AJ361" s="16">
        <f>VLOOKUP(A:A,[2]Данные_УА!$A:$BF,57,0)</f>
        <v>0</v>
      </c>
      <c r="AK361" s="17">
        <f>VLOOKUP(A:A,[2]Данные_УА!$A:$BF,38,0)</f>
        <v>0</v>
      </c>
      <c r="AL361" s="17">
        <f>VLOOKUP(A:A,[2]Данные_УА!$A:$BF,42,0)</f>
        <v>0</v>
      </c>
      <c r="AM361" s="17">
        <f>VLOOKUP(A:A,[2]Данные_УА!$A:$BF,46,0)</f>
        <v>0</v>
      </c>
      <c r="AN361" s="17">
        <f>VLOOKUP(A:A,[2]Данные_УА!$A:$BF,50,0)</f>
        <v>0</v>
      </c>
      <c r="AO361" s="17">
        <f>VLOOKUP(A:A,[2]Данные_УА!$A:$BF,54,0)</f>
        <v>0</v>
      </c>
      <c r="AP361" s="18">
        <f>VLOOKUP(A:A,[2]Данные_УА!$A:$BF,58,0)</f>
        <v>0</v>
      </c>
      <c r="AQ361" s="19">
        <f>VLOOKUP($A:$A,'[3]данные ру ТС'!$A:$CZ,22,0)</f>
        <v>111</v>
      </c>
      <c r="AR361" s="19">
        <f>VLOOKUP($A:$A,'[3]данные ру ТС'!$A:$CZ,27,0)</f>
        <v>0</v>
      </c>
      <c r="AS361" s="19">
        <f>VLOOKUP($A:$A,'[3]данные ру ТС'!$A:$CZ,32,0)</f>
        <v>0</v>
      </c>
      <c r="AT361" s="19">
        <f>VLOOKUP($A:$A,'[3]данные ру ТС'!$A:$CZ,33,0)</f>
        <v>111</v>
      </c>
      <c r="AU361" s="19">
        <f>VLOOKUP($A:$A,'[3]данные ру ТС'!$A:$CZ,38,0)</f>
        <v>132</v>
      </c>
      <c r="AV361" s="19">
        <f>VLOOKUP($A:$A,'[3]данные ру ТС'!$A:$CZ,43,0)</f>
        <v>0</v>
      </c>
      <c r="AW361" s="19">
        <f>VLOOKUP($A:$A,'[3]данные ру ТС'!$A:$CZ,48,0)</f>
        <v>0</v>
      </c>
      <c r="AX361" s="19">
        <f>VLOOKUP($A:$A,'[3]данные ру ТС'!$A:$CZ,49,0)</f>
        <v>132</v>
      </c>
      <c r="AY361" s="19">
        <f>VLOOKUP($A:$A,'[3]данные ру ТС'!$A:$CZ,54,0)</f>
        <v>160</v>
      </c>
      <c r="AZ361" s="19">
        <f>VLOOKUP($A:$A,'[3]данные ру ТС'!$A:$CZ,59,0)</f>
        <v>0</v>
      </c>
      <c r="BA361" s="19">
        <f>VLOOKUP($A:$A,'[3]данные ру ТС'!$A:$CZ,64,0)</f>
        <v>0</v>
      </c>
      <c r="BB361" s="19">
        <f>VLOOKUP($A:$A,'[3]данные ру ТС'!$A:$CZ,65,0)</f>
        <v>160</v>
      </c>
      <c r="BC361" s="19">
        <f>VLOOKUP($A:$A,'[3]данные ру ТС'!$A:$CZ,78,0)</f>
        <v>130</v>
      </c>
      <c r="BD361" s="19">
        <f>VLOOKUP($A:$A,'[3]данные ру ТС'!$A:$CZ,83,0)</f>
        <v>0</v>
      </c>
      <c r="BE361" s="19">
        <f>VLOOKUP($A:$A,'[3]данные ру ТС'!$A:$CZ,88,0)</f>
        <v>0</v>
      </c>
      <c r="BF361" s="19">
        <f>VLOOKUP($A:$A,'[3]данные ру ТС'!$A:$CZ,89,0)</f>
        <v>130</v>
      </c>
      <c r="BG361" s="19">
        <f>VLOOKUP($A:$A,'[3]данные ру ТС'!$A:$FD,126,0)</f>
        <v>104</v>
      </c>
      <c r="BH361" s="19">
        <f>VLOOKUP($A:$A,'[3]данные ру ТС'!$A:$FD,127,0)</f>
        <v>0</v>
      </c>
      <c r="BI361" s="19">
        <f>VLOOKUP($A:$A,'[3]данные ру ТС'!$A:$FD,128,0)</f>
        <v>0</v>
      </c>
      <c r="BJ361" s="19">
        <f>VLOOKUP($A:$A,'[3]данные ру ТС'!$A:$FD,129,0)</f>
        <v>104</v>
      </c>
      <c r="BK361" s="19">
        <f>VLOOKUP($A:$A,'[3]данные ру ТС'!$A:$FD,142,0)</f>
        <v>154</v>
      </c>
      <c r="BL361" s="19">
        <f>VLOOKUP($A:$A,'[3]данные ру ТС'!$A:$FD,155,0)</f>
        <v>0</v>
      </c>
      <c r="BM361" s="19">
        <f>VLOOKUP($A:$A,'[3]данные ру ТС'!$A:$FW,168,0)</f>
        <v>0</v>
      </c>
      <c r="BN361" s="19">
        <f>Таблица2[[#This Row],[ЛТС 2022 (факт)]]+Таблица2[[#This Row],[ПТС 2022 (факт)]]+Таблица2[[#This Row],[ГТС 2022 (факт)]]</f>
        <v>154</v>
      </c>
      <c r="BO361" s="20">
        <f>VLOOKUP($A:$A,'[3]данные ру ФЛ'!$A:$DL,27,0)</f>
        <v>796</v>
      </c>
      <c r="BP361" s="20">
        <f>VLOOKUP($A:$A,'[3]данные ру ФЛ'!$A:$DL,40,0)</f>
        <v>937</v>
      </c>
      <c r="BQ361" s="20">
        <f>VLOOKUP($A:$A,'[3]данные ру ФЛ'!$A:$DL,53,0)</f>
        <v>1101</v>
      </c>
      <c r="BR361" s="20">
        <f>VLOOKUP($A:$A,'[3]данные ру ФЛ'!$A:$DL,74,0)</f>
        <v>873</v>
      </c>
      <c r="BS361" s="20">
        <f>VLOOKUP($A:$A,'[3]данные ру ФЛ'!$A:$DL,95,0)</f>
        <v>645</v>
      </c>
      <c r="BT361" s="20">
        <f>VLOOKUP($A:$A,'[3]данные ру ФЛ'!$A:$DL,116,0)</f>
        <v>992</v>
      </c>
      <c r="BU361" s="21">
        <f>VLOOKUP($A:$A,'[3]данные ру Грузы'!$A:$CR,31,0)</f>
        <v>0</v>
      </c>
      <c r="BV361" s="21">
        <f>VLOOKUP($A:$A,'[3]данные ру Грузы'!$A:$CR,44,0)</f>
        <v>0</v>
      </c>
      <c r="BW361" s="21">
        <f>VLOOKUP($A:$A,'[3]данные ру Грузы'!$A:$CR,57,0)</f>
        <v>0</v>
      </c>
      <c r="BX361" s="21">
        <f>VLOOKUP($A:$A,'[3]данные ру Грузы'!$A:$CR,70,0)</f>
        <v>0</v>
      </c>
      <c r="BY361" s="21">
        <f>VLOOKUP($A:$A,'[3]данные ру Грузы'!$A:$CR,83,0)</f>
        <v>0</v>
      </c>
      <c r="BZ361" s="21">
        <f>VLOOKUP($A:$A,'[3]данные ру Грузы'!$A:$CR,96,0)</f>
        <v>0</v>
      </c>
      <c r="CA361" s="22" t="str">
        <f>VLOOKUP(A:A,[2]Данные_УА!$A:$BO,60,0)</f>
        <v>да</v>
      </c>
      <c r="CB361" s="23" t="str">
        <f>VLOOKUP(A:A,[2]Данные_УА!$A:$BO,61,0)</f>
        <v>нет</v>
      </c>
      <c r="CC361" s="23" t="str">
        <f>VLOOKUP(A:A,[2]Данные_УА!$A:$BO,62,0)</f>
        <v>нет</v>
      </c>
      <c r="CD361" s="23" t="str">
        <f>VLOOKUP(A:A,[2]Данные_УА!$A:$BO,63,0)</f>
        <v>нет</v>
      </c>
      <c r="CE361" s="23" t="str">
        <f>VLOOKUP(A:A,[2]Данные_УА!$A:$BO,64,0)</f>
        <v>нет</v>
      </c>
      <c r="CF361" s="23" t="str">
        <f>VLOOKUP(A:A,[2]Данные_УА!$A:$BO,65,0)</f>
        <v>нет</v>
      </c>
    </row>
    <row r="362" spans="1:84" s="12" customFormat="1" ht="11.25" x14ac:dyDescent="0.2">
      <c r="A362" s="12" t="s">
        <v>115</v>
      </c>
      <c r="B362" s="12" t="str">
        <f>VLOOKUP(A:A,[1]Перечень_ПП!$A:$X,3,0)</f>
        <v>Калининградский</v>
      </c>
      <c r="C362" s="13" t="str">
        <f>VLOOKUP(A:A,[1]Перечень_ПП!$A:$X,4,0)</f>
        <v>АПП</v>
      </c>
      <c r="D362" s="13" t="str">
        <f>VLOOKUP(A:A,[1]Перечень_ПП!$A:$X,5,0)</f>
        <v>МАПП</v>
      </c>
      <c r="E362" s="12" t="str">
        <f>VLOOKUP(A:A,[1]Перечень_ПП!$A:$X,6,0)</f>
        <v>Чернышевское</v>
      </c>
      <c r="F362" s="12" t="str">
        <f>VLOOKUP(A:A,[1]Перечень_ПП!$A:$X,23,0)</f>
        <v>установлен</v>
      </c>
      <c r="G362" s="13" t="str">
        <f>VLOOKUP(A:A,[1]Перечень_ПП!$A:$X,21,0)</f>
        <v>да</v>
      </c>
      <c r="H362" s="13" t="s">
        <v>523</v>
      </c>
      <c r="I362" s="14" t="str">
        <f>VLOOKUP(A:A,[1]Перечень_ПП!$A:$X,22,0)</f>
        <v>функционирует</v>
      </c>
      <c r="J362" s="15" t="str">
        <f>VLOOKUP(A:A,[2]Данные_УА!$A:$BF,24,0)</f>
        <v>круглосуточно</v>
      </c>
      <c r="K362" s="13" t="str">
        <f>VLOOKUP(A:A,[1]Перечень_ПП!$A:$X,7,0)</f>
        <v>автомобильный</v>
      </c>
      <c r="L362" s="13" t="str">
        <f>VLOOKUP(A:A,[1]Перечень_ПП!$A:$X,8,0)</f>
        <v>не определен</v>
      </c>
      <c r="M362" s="13" t="str">
        <f>VLOOKUP(A:A,[1]Перечень_ПП!$A:$X,9,0)</f>
        <v>грузо-пассажирский</v>
      </c>
      <c r="N362" s="13" t="str">
        <f>VLOOKUP(A:A,[1]Перечень_ПП!$A:$X,10,0)</f>
        <v>постоянный</v>
      </c>
      <c r="O362" s="13" t="str">
        <f>VLOOKUP(A:A,[1]Перечень_ПП!$A:$X,11,0)</f>
        <v>многосторонний</v>
      </c>
      <c r="P362" s="13" t="str">
        <f>VLOOKUP(A:A,[1]Перечень_ПП!$A:$X,12,0)</f>
        <v>не определен</v>
      </c>
      <c r="Q362" s="13" t="str">
        <f>VLOOKUP(A:A,[1]Перечень_ПП!$A:$X,13,0)</f>
        <v>да</v>
      </c>
      <c r="R362" s="13" t="str">
        <f>VLOOKUP(A:A,[1]Перечень_ПП!$A:$X,14,0)</f>
        <v>да</v>
      </c>
      <c r="S362" s="13" t="str">
        <f>VLOOKUP(A:A,[1]Перечень_ПП!$A:$X,15,0)</f>
        <v>да</v>
      </c>
      <c r="T362" s="13" t="str">
        <f>VLOOKUP(A:A,[1]Перечень_ПП!$A:$X,16,0)</f>
        <v>Литовская Республика</v>
      </c>
      <c r="U362" s="12" t="str">
        <f>VLOOKUP(A:A,[1]Перечень_ПП!$A:$X,17,0)</f>
        <v>Кибартай</v>
      </c>
      <c r="V362" s="13" t="str">
        <f>VLOOKUP(A:A,[1]Перечень_ПП!$A:$X,18,0)</f>
        <v>СЗФО</v>
      </c>
      <c r="W362" s="12" t="str">
        <f>VLOOKUP(A:A,[1]Перечень_ПП!$A:$X,19,0)</f>
        <v>Калининградская область</v>
      </c>
      <c r="X362" s="14" t="str">
        <f>VLOOKUP(A:A,[1]Перечень_ПП!$A:$X,20,0)</f>
        <v>Калининградская область, Нестеровский район, поселок Чернышевское, ул. Калининградская, 1, автомобильные дороги: обход пос. Чернышевское, Северный (I очередь) км 3,2 и А-229 Калининград - Черняховск - Нестеров - граница с Литовской Республикой км 150,4</v>
      </c>
      <c r="Y362" s="14" t="str">
        <f>VLOOKUP(A:A,[2]ДОРОГИ!$A:$BX,24,0)</f>
        <v>региональная</v>
      </c>
      <c r="Z362" s="14" t="str">
        <f>VLOOKUP(A:A,[2]ДОРОГИ!$A:$BX,25,0)</f>
        <v>27 ОП РЗ 27А-005-(РЕ 9А)Обход пос. Чернышевское, Северный (I очередь)</v>
      </c>
      <c r="AA362" s="16" t="str">
        <f>VLOOKUP($A:$A,'[3]данные ру Грузы'!$A:$CC,10,0)</f>
        <v>Группа В</v>
      </c>
      <c r="AB362" s="16">
        <f>VLOOKUP($A:$A,'[3]данные ру Грузы'!$A:$CC,11,0)</f>
        <v>138</v>
      </c>
      <c r="AC362" s="16" t="str">
        <f>VLOOKUP($A:$A,'[3]данные ру Грузы'!$A:$CC,13,0)</f>
        <v>Сухопутный</v>
      </c>
      <c r="AD362" s="16" t="str">
        <f>VLOOKUP($A:$A,'[3]данные ру Грузы'!$A:$CC,12,0)</f>
        <v>Западный</v>
      </c>
      <c r="AE362" s="16">
        <f>VLOOKUP(A:A,[2]Данные_УА!$A:$BF,37,0)</f>
        <v>300</v>
      </c>
      <c r="AF362" s="16">
        <f>VLOOKUP(A:A,[2]Данные_УА!$A:$BF,41,0)</f>
        <v>50</v>
      </c>
      <c r="AG362" s="16">
        <f>VLOOKUP(A:A,[2]Данные_УА!$A:$BF,45,0)</f>
        <v>1150</v>
      </c>
      <c r="AH362" s="16">
        <f>VLOOKUP(A:A,[2]Данные_УА!$A:$BF,49,0)</f>
        <v>1500</v>
      </c>
      <c r="AI362" s="16">
        <f>VLOOKUP(A:A,[2]Данные_УА!$A:$BF,53,0)</f>
        <v>4000</v>
      </c>
      <c r="AJ362" s="16">
        <f>VLOOKUP(A:A,[2]Данные_УА!$A:$BF,57,0)</f>
        <v>0</v>
      </c>
      <c r="AK362" s="17">
        <f>VLOOKUP(A:A,[2]Данные_УА!$A:$BF,38,0)</f>
        <v>109500</v>
      </c>
      <c r="AL362" s="17">
        <f>VLOOKUP(A:A,[2]Данные_УА!$A:$BF,42,0)</f>
        <v>18250</v>
      </c>
      <c r="AM362" s="17">
        <f>VLOOKUP(A:A,[2]Данные_УА!$A:$BF,46,0)</f>
        <v>419750</v>
      </c>
      <c r="AN362" s="17">
        <f>VLOOKUP(A:A,[2]Данные_УА!$A:$BF,50,0)</f>
        <v>547500</v>
      </c>
      <c r="AO362" s="17">
        <f>VLOOKUP(A:A,[2]Данные_УА!$A:$BF,54,0)</f>
        <v>1460000</v>
      </c>
      <c r="AP362" s="18">
        <f>VLOOKUP(A:A,[2]Данные_УА!$A:$BF,58,0)</f>
        <v>0</v>
      </c>
      <c r="AQ362" s="19">
        <f>VLOOKUP($A:$A,'[3]данные ру ТС'!$A:$CZ,22,0)</f>
        <v>133222</v>
      </c>
      <c r="AR362" s="19">
        <f>VLOOKUP($A:$A,'[3]данные ру ТС'!$A:$CZ,27,0)</f>
        <v>2310</v>
      </c>
      <c r="AS362" s="19">
        <f>VLOOKUP($A:$A,'[3]данные ру ТС'!$A:$CZ,32,0)</f>
        <v>160541</v>
      </c>
      <c r="AT362" s="19">
        <f>VLOOKUP($A:$A,'[3]данные ру ТС'!$A:$CZ,33,0)</f>
        <v>296073</v>
      </c>
      <c r="AU362" s="19">
        <f>VLOOKUP($A:$A,'[3]данные ру ТС'!$A:$CZ,38,0)</f>
        <v>128113</v>
      </c>
      <c r="AV362" s="19">
        <f>VLOOKUP($A:$A,'[3]данные ру ТС'!$A:$CZ,43,0)</f>
        <v>2297</v>
      </c>
      <c r="AW362" s="19">
        <f>VLOOKUP($A:$A,'[3]данные ру ТС'!$A:$CZ,48,0)</f>
        <v>170903</v>
      </c>
      <c r="AX362" s="19">
        <f>VLOOKUP($A:$A,'[3]данные ру ТС'!$A:$CZ,49,0)</f>
        <v>301313</v>
      </c>
      <c r="AY362" s="19">
        <f>VLOOKUP($A:$A,'[3]данные ру ТС'!$A:$CZ,54,0)</f>
        <v>124743</v>
      </c>
      <c r="AZ362" s="19">
        <f>VLOOKUP($A:$A,'[3]данные ру ТС'!$A:$CZ,59,0)</f>
        <v>2613</v>
      </c>
      <c r="BA362" s="19">
        <f>VLOOKUP($A:$A,'[3]данные ру ТС'!$A:$CZ,64,0)</f>
        <v>183150</v>
      </c>
      <c r="BB362" s="19">
        <f>VLOOKUP($A:$A,'[3]данные ру ТС'!$A:$CZ,65,0)</f>
        <v>310506</v>
      </c>
      <c r="BC362" s="19">
        <f>VLOOKUP($A:$A,'[3]данные ру ТС'!$A:$CZ,78,0)</f>
        <v>135092</v>
      </c>
      <c r="BD362" s="19">
        <f>VLOOKUP($A:$A,'[3]данные ру ТС'!$A:$CZ,83,0)</f>
        <v>467</v>
      </c>
      <c r="BE362" s="19">
        <f>VLOOKUP($A:$A,'[3]данные ру ТС'!$A:$CZ,88,0)</f>
        <v>42571</v>
      </c>
      <c r="BF362" s="19">
        <f>VLOOKUP($A:$A,'[3]данные ру ТС'!$A:$CZ,89,0)</f>
        <v>178130</v>
      </c>
      <c r="BG362" s="19">
        <f>VLOOKUP($A:$A,'[3]данные ру ТС'!$A:$FD,126,0)</f>
        <v>130257</v>
      </c>
      <c r="BH362" s="19">
        <f>VLOOKUP($A:$A,'[3]данные ру ТС'!$A:$FD,127,0)</f>
        <v>103</v>
      </c>
      <c r="BI362" s="19">
        <f>VLOOKUP($A:$A,'[3]данные ру ТС'!$A:$FD,128,0)</f>
        <v>16082</v>
      </c>
      <c r="BJ362" s="19">
        <f>VLOOKUP($A:$A,'[3]данные ру ТС'!$A:$FD,129,0)</f>
        <v>146442</v>
      </c>
      <c r="BK362" s="19">
        <f>VLOOKUP($A:$A,'[3]данные ру ТС'!$A:$FD,142,0)</f>
        <v>139439</v>
      </c>
      <c r="BL362" s="19">
        <f>VLOOKUP($A:$A,'[3]данные ру ТС'!$A:$FD,155,0)</f>
        <v>475</v>
      </c>
      <c r="BM362" s="19">
        <f>VLOOKUP($A:$A,'[3]данные ру ТС'!$A:$FW,168,0)</f>
        <v>55587</v>
      </c>
      <c r="BN362" s="19">
        <f>Таблица2[[#This Row],[ЛТС 2022 (факт)]]+Таблица2[[#This Row],[ПТС 2022 (факт)]]+Таблица2[[#This Row],[ГТС 2022 (факт)]]</f>
        <v>195501</v>
      </c>
      <c r="BO362" s="20">
        <f>VLOOKUP($A:$A,'[3]данные ру ФЛ'!$A:$DL,27,0)</f>
        <v>515298</v>
      </c>
      <c r="BP362" s="20">
        <f>VLOOKUP($A:$A,'[3]данные ру ФЛ'!$A:$DL,40,0)</f>
        <v>516755</v>
      </c>
      <c r="BQ362" s="20">
        <f>VLOOKUP($A:$A,'[3]данные ру ФЛ'!$A:$DL,53,0)</f>
        <v>550173</v>
      </c>
      <c r="BR362" s="20">
        <f>VLOOKUP($A:$A,'[3]данные ру ФЛ'!$A:$DL,74,0)</f>
        <v>221458</v>
      </c>
      <c r="BS362" s="20">
        <f>VLOOKUP($A:$A,'[3]данные ру ФЛ'!$A:$DL,95,0)</f>
        <v>156379</v>
      </c>
      <c r="BT362" s="20">
        <f>VLOOKUP($A:$A,'[3]данные ру ФЛ'!$A:$DL,116,0)</f>
        <v>266493</v>
      </c>
      <c r="BU362" s="21">
        <f>VLOOKUP($A:$A,'[3]данные ру Грузы'!$A:$CR,31,0)</f>
        <v>2289454.19</v>
      </c>
      <c r="BV362" s="21">
        <f>VLOOKUP($A:$A,'[3]данные ру Грузы'!$A:$CR,44,0)</f>
        <v>2238464.2799999998</v>
      </c>
      <c r="BW362" s="21">
        <f>VLOOKUP($A:$A,'[3]данные ру Грузы'!$A:$CR,57,0)</f>
        <v>2213293.62</v>
      </c>
      <c r="BX362" s="21">
        <f>VLOOKUP($A:$A,'[3]данные ру Грузы'!$A:$CR,70,0)</f>
        <v>2371128.5970000001</v>
      </c>
      <c r="BY362" s="21">
        <f>VLOOKUP($A:$A,'[3]данные ру Грузы'!$A:$CR,83,0)</f>
        <v>2319416.6689999998</v>
      </c>
      <c r="BZ362" s="21">
        <f>VLOOKUP($A:$A,'[3]данные ру Грузы'!$A:$CR,96,0)</f>
        <v>1901983.9719726301</v>
      </c>
      <c r="CA362" s="22" t="str">
        <f>VLOOKUP(A:A,[2]Данные_УА!$A:$BO,60,0)</f>
        <v>да</v>
      </c>
      <c r="CB362" s="23" t="str">
        <f>VLOOKUP(A:A,[2]Данные_УА!$A:$BO,61,0)</f>
        <v>да</v>
      </c>
      <c r="CC362" s="23" t="str">
        <f>VLOOKUP(A:A,[2]Данные_УА!$A:$BO,62,0)</f>
        <v>да</v>
      </c>
      <c r="CD362" s="23" t="str">
        <f>VLOOKUP(A:A,[2]Данные_УА!$A:$BO,63,0)</f>
        <v>да</v>
      </c>
      <c r="CE362" s="23" t="str">
        <f>VLOOKUP(A:A,[2]Данные_УА!$A:$BO,64,0)</f>
        <v>да</v>
      </c>
      <c r="CF362" s="23" t="str">
        <f>VLOOKUP(A:A,[2]Данные_УА!$A:$BO,65,0)</f>
        <v>да</v>
      </c>
    </row>
    <row r="363" spans="1:84" s="12" customFormat="1" ht="11.25" x14ac:dyDescent="0.2">
      <c r="A363" s="12" t="s">
        <v>121</v>
      </c>
      <c r="B363" s="12" t="str">
        <f>VLOOKUP(A:A,[1]Перечень_ПП!$A:$X,3,0)</f>
        <v>Калининградский</v>
      </c>
      <c r="C363" s="13" t="str">
        <f>VLOOKUP(A:A,[1]Перечень_ПП!$A:$X,4,0)</f>
        <v>ЖДПП</v>
      </c>
      <c r="D363" s="13" t="str">
        <f>VLOOKUP(A:A,[1]Перечень_ПП!$A:$X,5,0)</f>
        <v>ЖДПП</v>
      </c>
      <c r="E363" s="12" t="str">
        <f>VLOOKUP(A:A,[1]Перечень_ПП!$A:$X,6,0)</f>
        <v>Черняховск</v>
      </c>
      <c r="F363" s="12" t="str">
        <f>VLOOKUP(A:A,[1]Перечень_ПП!$A:$X,23,0)</f>
        <v>установлен</v>
      </c>
      <c r="G363" s="13" t="str">
        <f>VLOOKUP(A:A,[1]Перечень_ПП!$A:$X,21,0)</f>
        <v>да</v>
      </c>
      <c r="H363" s="13" t="s">
        <v>524</v>
      </c>
      <c r="I363" s="14" t="str">
        <f>VLOOKUP(A:A,[1]Перечень_ПП!$A:$X,22,0)</f>
        <v>Не функционирует с 02 10.2017. Установлен на период обустройства ЖДПП Нестеров.
ЖДПП Нестеров открыт и с октября 2017 года осуществляет пропуск</v>
      </c>
      <c r="J363" s="15" t="str">
        <f>VLOOKUP(A:A,[2]Данные_УА!$A:$BF,24,0)</f>
        <v>Фитосанитарный контрольный пост ЖДПП Черняховск в уведомительном порядке ФКП МАПП Чернышевское</v>
      </c>
      <c r="K363" s="13" t="str">
        <f>VLOOKUP(A:A,[1]Перечень_ПП!$A:$X,7,0)</f>
        <v>железнодорожный</v>
      </c>
      <c r="L363" s="13" t="str">
        <f>VLOOKUP(A:A,[1]Перечень_ПП!$A:$X,8,0)</f>
        <v>не определен</v>
      </c>
      <c r="M363" s="13" t="str">
        <f>VLOOKUP(A:A,[1]Перечень_ПП!$A:$X,9,0)</f>
        <v>грузовой</v>
      </c>
      <c r="N363" s="13" t="str">
        <f>VLOOKUP(A:A,[1]Перечень_ПП!$A:$X,10,0)</f>
        <v>временный</v>
      </c>
      <c r="O363" s="13" t="str">
        <f>VLOOKUP(A:A,[1]Перечень_ПП!$A:$X,11,0)</f>
        <v>многосторонний</v>
      </c>
      <c r="P363" s="13" t="str">
        <f>VLOOKUP(A:A,[1]Перечень_ПП!$A:$X,12,0)</f>
        <v>не определен</v>
      </c>
      <c r="Q363" s="13" t="str">
        <f>VLOOKUP(A:A,[1]Перечень_ПП!$A:$X,13,0)</f>
        <v>нет</v>
      </c>
      <c r="R363" s="13" t="str">
        <f>VLOOKUP(A:A,[1]Перечень_ПП!$A:$X,14,0)</f>
        <v>да</v>
      </c>
      <c r="S363" s="13" t="str">
        <f>VLOOKUP(A:A,[1]Перечень_ПП!$A:$X,15,0)</f>
        <v>да</v>
      </c>
      <c r="T363" s="13" t="str">
        <f>VLOOKUP(A:A,[1]Перечень_ПП!$A:$X,16,0)</f>
        <v>Литовская Республика</v>
      </c>
      <c r="U363" s="12" t="str">
        <f>VLOOKUP(A:A,[1]Перечень_ПП!$A:$X,17,0)</f>
        <v>Кибартай</v>
      </c>
      <c r="V363" s="13" t="str">
        <f>VLOOKUP(A:A,[1]Перечень_ПП!$A:$X,18,0)</f>
        <v>СЗФО</v>
      </c>
      <c r="W363" s="12" t="str">
        <f>VLOOKUP(A:A,[1]Перечень_ПП!$A:$X,19,0)</f>
        <v>Калининградская область</v>
      </c>
      <c r="X363" s="14" t="str">
        <f>VLOOKUP(A:A,[1]Перечень_ПП!$A:$X,20,0)</f>
        <v>Калининградская область, г. Черняховск, ж/д ст. Черняховск, Гусевское шоссе, км 24а</v>
      </c>
      <c r="Y363" s="14">
        <f>VLOOKUP(A:A,[2]ДОРОГИ!$A:$BX,24,0)</f>
        <v>0</v>
      </c>
      <c r="Z363" s="14">
        <f>VLOOKUP(A:A,[2]ДОРОГИ!$A:$BX,25,0)</f>
        <v>0</v>
      </c>
      <c r="AA363" s="16" t="str">
        <f>VLOOKUP($A:$A,'[3]данные ру Грузы'!$A:$CC,10,0)</f>
        <v>Группа С</v>
      </c>
      <c r="AB363" s="16">
        <f>VLOOKUP($A:$A,'[3]данные ру Грузы'!$A:$CC,11,0)</f>
        <v>149</v>
      </c>
      <c r="AC363" s="16" t="str">
        <f>VLOOKUP($A:$A,'[3]данные ру Грузы'!$A:$CC,13,0)</f>
        <v>Сухопутный</v>
      </c>
      <c r="AD363" s="16" t="str">
        <f>VLOOKUP($A:$A,'[3]данные ру Грузы'!$A:$CC,12,0)</f>
        <v>Западный</v>
      </c>
      <c r="AE363" s="16">
        <f>VLOOKUP(A:A,[2]Данные_УА!$A:$BF,37,0)</f>
        <v>0</v>
      </c>
      <c r="AF363" s="16">
        <f>VLOOKUP(A:A,[2]Данные_УА!$A:$BF,41,0)</f>
        <v>0</v>
      </c>
      <c r="AG363" s="16">
        <f>VLOOKUP(A:A,[2]Данные_УА!$A:$BF,45,0)</f>
        <v>0</v>
      </c>
      <c r="AH363" s="16">
        <f>VLOOKUP(A:A,[2]Данные_УА!$A:$BF,49,0)</f>
        <v>0</v>
      </c>
      <c r="AI363" s="16">
        <f>VLOOKUP(A:A,[2]Данные_УА!$A:$BF,53,0)</f>
        <v>0</v>
      </c>
      <c r="AJ363" s="16">
        <f>VLOOKUP(A:A,[2]Данные_УА!$A:$BF,57,0)</f>
        <v>0</v>
      </c>
      <c r="AK363" s="17">
        <f>VLOOKUP(A:A,[2]Данные_УА!$A:$BF,38,0)</f>
        <v>0</v>
      </c>
      <c r="AL363" s="17">
        <f>VLOOKUP(A:A,[2]Данные_УА!$A:$BF,42,0)</f>
        <v>0</v>
      </c>
      <c r="AM363" s="17">
        <f>VLOOKUP(A:A,[2]Данные_УА!$A:$BF,46,0)</f>
        <v>0</v>
      </c>
      <c r="AN363" s="17">
        <f>VLOOKUP(A:A,[2]Данные_УА!$A:$BF,50,0)</f>
        <v>0</v>
      </c>
      <c r="AO363" s="17">
        <f>VLOOKUP(A:A,[2]Данные_УА!$A:$BF,54,0)</f>
        <v>0</v>
      </c>
      <c r="AP363" s="18">
        <f>VLOOKUP(A:A,[2]Данные_УА!$A:$BF,58,0)</f>
        <v>0</v>
      </c>
      <c r="AQ363" s="19">
        <f>VLOOKUP($A:$A,'[3]данные ру ТС'!$A:$CZ,22,0)</f>
        <v>4273</v>
      </c>
      <c r="AR363" s="19">
        <f>VLOOKUP($A:$A,'[3]данные ру ТС'!$A:$CZ,27,0)</f>
        <v>0</v>
      </c>
      <c r="AS363" s="19">
        <f>VLOOKUP($A:$A,'[3]данные ру ТС'!$A:$CZ,32,0)</f>
        <v>0</v>
      </c>
      <c r="AT363" s="19">
        <f>VLOOKUP($A:$A,'[3]данные ру ТС'!$A:$CZ,33,0)</f>
        <v>4273</v>
      </c>
      <c r="AU363" s="19">
        <f>VLOOKUP($A:$A,'[3]данные ру ТС'!$A:$CZ,38,0)</f>
        <v>0</v>
      </c>
      <c r="AV363" s="19">
        <f>VLOOKUP($A:$A,'[3]данные ру ТС'!$A:$CZ,43,0)</f>
        <v>0</v>
      </c>
      <c r="AW363" s="19">
        <f>VLOOKUP($A:$A,'[3]данные ру ТС'!$A:$CZ,48,0)</f>
        <v>0</v>
      </c>
      <c r="AX363" s="19">
        <f>VLOOKUP($A:$A,'[3]данные ру ТС'!$A:$CZ,49,0)</f>
        <v>0</v>
      </c>
      <c r="AY363" s="19">
        <f>VLOOKUP($A:$A,'[3]данные ру ТС'!$A:$CZ,54,0)</f>
        <v>0</v>
      </c>
      <c r="AZ363" s="19">
        <f>VLOOKUP($A:$A,'[3]данные ру ТС'!$A:$CZ,59,0)</f>
        <v>0</v>
      </c>
      <c r="BA363" s="19">
        <f>VLOOKUP($A:$A,'[3]данные ру ТС'!$A:$CZ,64,0)</f>
        <v>0</v>
      </c>
      <c r="BB363" s="19">
        <f>VLOOKUP($A:$A,'[3]данные ру ТС'!$A:$CZ,65,0)</f>
        <v>0</v>
      </c>
      <c r="BC363" s="19">
        <f>VLOOKUP($A:$A,'[3]данные ру ТС'!$A:$CZ,78,0)</f>
        <v>0</v>
      </c>
      <c r="BD363" s="19">
        <f>VLOOKUP($A:$A,'[3]данные ру ТС'!$A:$CZ,83,0)</f>
        <v>0</v>
      </c>
      <c r="BE363" s="19">
        <f>VLOOKUP($A:$A,'[3]данные ру ТС'!$A:$CZ,88,0)</f>
        <v>0</v>
      </c>
      <c r="BF363" s="19">
        <f>VLOOKUP($A:$A,'[3]данные ру ТС'!$A:$CZ,89,0)</f>
        <v>0</v>
      </c>
      <c r="BG363" s="19">
        <f>VLOOKUP($A:$A,'[3]данные ру ТС'!$A:$FD,126,0)</f>
        <v>0</v>
      </c>
      <c r="BH363" s="19">
        <f>VLOOKUP($A:$A,'[3]данные ру ТС'!$A:$FD,127,0)</f>
        <v>0</v>
      </c>
      <c r="BI363" s="19">
        <f>VLOOKUP($A:$A,'[3]данные ру ТС'!$A:$FD,128,0)</f>
        <v>0</v>
      </c>
      <c r="BJ363" s="19">
        <f>VLOOKUP($A:$A,'[3]данные ру ТС'!$A:$FD,129,0)</f>
        <v>0</v>
      </c>
      <c r="BK363" s="19">
        <f>VLOOKUP($A:$A,'[3]данные ру ТС'!$A:$FD,142,0)</f>
        <v>0</v>
      </c>
      <c r="BL363" s="19">
        <f>VLOOKUP($A:$A,'[3]данные ру ТС'!$A:$FD,155,0)</f>
        <v>0</v>
      </c>
      <c r="BM363" s="19">
        <f>VLOOKUP($A:$A,'[3]данные ру ТС'!$A:$FW,168,0)</f>
        <v>0</v>
      </c>
      <c r="BN363" s="19">
        <f>Таблица2[[#This Row],[ЛТС 2022 (факт)]]+Таблица2[[#This Row],[ПТС 2022 (факт)]]+Таблица2[[#This Row],[ГТС 2022 (факт)]]</f>
        <v>0</v>
      </c>
      <c r="BO363" s="20">
        <f>VLOOKUP($A:$A,'[3]данные ру ФЛ'!$A:$DL,27,0)</f>
        <v>8775</v>
      </c>
      <c r="BP363" s="20">
        <f>VLOOKUP($A:$A,'[3]данные ру ФЛ'!$A:$DL,40,0)</f>
        <v>0</v>
      </c>
      <c r="BQ363" s="20">
        <f>VLOOKUP($A:$A,'[3]данные ру ФЛ'!$A:$DL,53,0)</f>
        <v>0</v>
      </c>
      <c r="BR363" s="20">
        <f>VLOOKUP($A:$A,'[3]данные ру ФЛ'!$A:$DL,74,0)</f>
        <v>0</v>
      </c>
      <c r="BS363" s="20">
        <f>VLOOKUP($A:$A,'[3]данные ру ФЛ'!$A:$DL,95,0)</f>
        <v>0</v>
      </c>
      <c r="BT363" s="20">
        <f>VLOOKUP($A:$A,'[3]данные ру ФЛ'!$A:$DL,116,0)</f>
        <v>0</v>
      </c>
      <c r="BU363" s="21">
        <f>VLOOKUP($A:$A,'[3]данные ру Грузы'!$A:$CR,31,0)</f>
        <v>8194565</v>
      </c>
      <c r="BV363" s="21">
        <f>VLOOKUP($A:$A,'[3]данные ру Грузы'!$A:$CR,44,0)</f>
        <v>0</v>
      </c>
      <c r="BW363" s="21">
        <f>VLOOKUP($A:$A,'[3]данные ру Грузы'!$A:$CR,57,0)</f>
        <v>0</v>
      </c>
      <c r="BX363" s="21">
        <f>VLOOKUP($A:$A,'[3]данные ру Грузы'!$A:$CR,70,0)</f>
        <v>0</v>
      </c>
      <c r="BY363" s="21">
        <f>VLOOKUP($A:$A,'[3]данные ру Грузы'!$A:$CR,83,0)</f>
        <v>0</v>
      </c>
      <c r="BZ363" s="21">
        <f>VLOOKUP($A:$A,'[3]данные ру Грузы'!$A:$CR,96,0)</f>
        <v>0</v>
      </c>
      <c r="CA363" s="22" t="str">
        <f>VLOOKUP(A:A,[2]Данные_УА!$A:$BO,60,0)</f>
        <v>нет</v>
      </c>
      <c r="CB363" s="23" t="str">
        <f>VLOOKUP(A:A,[2]Данные_УА!$A:$BO,61,0)</f>
        <v>нет</v>
      </c>
      <c r="CC363" s="23" t="str">
        <f>VLOOKUP(A:A,[2]Данные_УА!$A:$BO,62,0)</f>
        <v>да</v>
      </c>
      <c r="CD363" s="23" t="str">
        <f>VLOOKUP(A:A,[2]Данные_УА!$A:$BO,63,0)</f>
        <v>да</v>
      </c>
      <c r="CE363" s="23" t="str">
        <f>VLOOKUP(A:A,[2]Данные_УА!$A:$BO,64,0)</f>
        <v>да</v>
      </c>
      <c r="CF363" s="23" t="str">
        <f>VLOOKUP(A:A,[2]Данные_УА!$A:$BO,65,0)</f>
        <v>нет</v>
      </c>
    </row>
    <row r="364" spans="1:84" s="12" customFormat="1" ht="11.25" x14ac:dyDescent="0.2">
      <c r="A364" s="12" t="s">
        <v>208</v>
      </c>
      <c r="B364" s="12" t="str">
        <f>VLOOKUP(A:A,[1]Перечень_ПП!$A:$X,3,0)</f>
        <v>Ростовский</v>
      </c>
      <c r="C364" s="13" t="str">
        <f>VLOOKUP(A:A,[1]Перечень_ПП!$A:$X,4,0)</f>
        <v>АПП</v>
      </c>
      <c r="D364" s="13" t="str">
        <f>VLOOKUP(A:A,[1]Перечень_ПП!$A:$X,5,0)</f>
        <v>ДАПП</v>
      </c>
      <c r="E364" s="12" t="str">
        <f>VLOOKUP(A:A,[1]Перечень_ПП!$A:$X,6,0)</f>
        <v>Чертково</v>
      </c>
      <c r="F364" s="12" t="str">
        <f>VLOOKUP(A:A,[1]Перечень_ПП!$A:$X,23,0)</f>
        <v>установлен</v>
      </c>
      <c r="G364" s="13" t="str">
        <f>VLOOKUP(A:A,[1]Перечень_ПП!$A:$X,21,0)</f>
        <v>да</v>
      </c>
      <c r="H364" s="13" t="s">
        <v>524</v>
      </c>
      <c r="I364" s="14" t="str">
        <f>VLOOKUP(A:A,[1]Перечень_ПП!$A:$X,22,0)</f>
        <v>функционирует</v>
      </c>
      <c r="J364" s="15" t="str">
        <f>VLOOKUP(A:A,[2]Данные_УА!$A:$BF,24,0)</f>
        <v>круглосуточно</v>
      </c>
      <c r="K364" s="13" t="str">
        <f>VLOOKUP(A:A,[1]Перечень_ПП!$A:$X,7,0)</f>
        <v>автомобильный</v>
      </c>
      <c r="L364" s="13" t="str">
        <f>VLOOKUP(A:A,[1]Перечень_ПП!$A:$X,8,0)</f>
        <v>не определен</v>
      </c>
      <c r="M364" s="13" t="str">
        <f>VLOOKUP(A:A,[1]Перечень_ПП!$A:$X,9,0)</f>
        <v>грузо-пассажирский</v>
      </c>
      <c r="N364" s="13" t="str">
        <f>VLOOKUP(A:A,[1]Перечень_ПП!$A:$X,10,0)</f>
        <v>постоянный</v>
      </c>
      <c r="O364" s="13" t="str">
        <f>VLOOKUP(A:A,[1]Перечень_ПП!$A:$X,11,0)</f>
        <v>двусторонний</v>
      </c>
      <c r="P364" s="13" t="str">
        <f>VLOOKUP(A:A,[1]Перечень_ПП!$A:$X,12,0)</f>
        <v>не определен</v>
      </c>
      <c r="Q364" s="13" t="str">
        <f>VLOOKUP(A:A,[1]Перечень_ПП!$A:$X,13,0)</f>
        <v>нет</v>
      </c>
      <c r="R364" s="13" t="str">
        <f>VLOOKUP(A:A,[1]Перечень_ПП!$A:$X,14,0)</f>
        <v>нет</v>
      </c>
      <c r="S364" s="13" t="str">
        <f>VLOOKUP(A:A,[1]Перечень_ПП!$A:$X,15,0)</f>
        <v>да</v>
      </c>
      <c r="T364" s="13" t="str">
        <f>VLOOKUP(A:A,[1]Перечень_ПП!$A:$X,16,0)</f>
        <v>не применимо (ЛНР)</v>
      </c>
      <c r="U364" s="12" t="str">
        <f>VLOOKUP(A:A,[1]Перечень_ПП!$A:$X,17,0)</f>
        <v>Меловое</v>
      </c>
      <c r="V364" s="13" t="str">
        <f>VLOOKUP(A:A,[1]Перечень_ПП!$A:$X,18,0)</f>
        <v>ЮФО</v>
      </c>
      <c r="W364" s="12" t="str">
        <f>VLOOKUP(A:A,[1]Перечень_ПП!$A:$X,19,0)</f>
        <v>Ростовская область</v>
      </c>
      <c r="X364" s="14" t="str">
        <f>VLOOKUP(A:A,[1]Перечень_ПП!$A:$X,20,0)</f>
        <v>Ростовская область, п. Чертково, Пролетарская 2-б</v>
      </c>
      <c r="Y364" s="14" t="str">
        <f>VLOOKUP(A:A,[2]ДОРОГИ!$A:$BX,24,0)</f>
        <v>межмуниципальная</v>
      </c>
      <c r="Z364" s="14" t="str">
        <f>VLOOKUP(A:A,[2]ДОРОГИ!$A:$BX,25,0)</f>
        <v>муниципальная автомобильная дорога пос.Чертково - с.Меловое и улицам ПГТ Чертково</v>
      </c>
      <c r="AA364" s="16" t="str">
        <f>VLOOKUP($A:$A,'[3]данные ру Грузы'!$A:$CC,10,0)</f>
        <v>Группа А</v>
      </c>
      <c r="AB364" s="16">
        <f>VLOOKUP($A:$A,'[3]данные ру Грузы'!$A:$CC,11,0)</f>
        <v>105</v>
      </c>
      <c r="AC364" s="16" t="str">
        <f>VLOOKUP($A:$A,'[3]данные ру Грузы'!$A:$CC,13,0)</f>
        <v>Сухопутный</v>
      </c>
      <c r="AD364" s="16" t="str">
        <f>VLOOKUP($A:$A,'[3]данные ру Грузы'!$A:$CC,12,0)</f>
        <v>Западный</v>
      </c>
      <c r="AE364" s="16">
        <f>VLOOKUP(A:A,[2]Данные_УА!$A:$BF,37,0)</f>
        <v>0</v>
      </c>
      <c r="AF364" s="16">
        <f>VLOOKUP(A:A,[2]Данные_УА!$A:$BF,41,0)</f>
        <v>0</v>
      </c>
      <c r="AG364" s="16">
        <f>VLOOKUP(A:A,[2]Данные_УА!$A:$BF,45,0)</f>
        <v>0</v>
      </c>
      <c r="AH364" s="16">
        <f>VLOOKUP(A:A,[2]Данные_УА!$A:$BF,49,0)</f>
        <v>0</v>
      </c>
      <c r="AI364" s="16">
        <f>VLOOKUP(A:A,[2]Данные_УА!$A:$BF,53,0)</f>
        <v>0</v>
      </c>
      <c r="AJ364" s="16">
        <f>VLOOKUP(A:A,[2]Данные_УА!$A:$BF,57,0)</f>
        <v>0</v>
      </c>
      <c r="AK364" s="17">
        <f>VLOOKUP(A:A,[2]Данные_УА!$A:$BF,38,0)</f>
        <v>0</v>
      </c>
      <c r="AL364" s="17">
        <f>VLOOKUP(A:A,[2]Данные_УА!$A:$BF,42,0)</f>
        <v>0</v>
      </c>
      <c r="AM364" s="17">
        <f>VLOOKUP(A:A,[2]Данные_УА!$A:$BF,46,0)</f>
        <v>0</v>
      </c>
      <c r="AN364" s="17">
        <f>VLOOKUP(A:A,[2]Данные_УА!$A:$BF,50,0)</f>
        <v>0</v>
      </c>
      <c r="AO364" s="17">
        <f>VLOOKUP(A:A,[2]Данные_УА!$A:$BF,54,0)</f>
        <v>0</v>
      </c>
      <c r="AP364" s="18">
        <f>VLOOKUP(A:A,[2]Данные_УА!$A:$BF,58,0)</f>
        <v>0</v>
      </c>
      <c r="AQ364" s="19">
        <f>VLOOKUP($A:$A,'[3]данные ру ТС'!$A:$CZ,22,0)</f>
        <v>163</v>
      </c>
      <c r="AR364" s="19">
        <f>VLOOKUP($A:$A,'[3]данные ру ТС'!$A:$CZ,27,0)</f>
        <v>84</v>
      </c>
      <c r="AS364" s="19">
        <f>VLOOKUP($A:$A,'[3]данные ру ТС'!$A:$CZ,32,0)</f>
        <v>177269</v>
      </c>
      <c r="AT364" s="19">
        <f>VLOOKUP($A:$A,'[3]данные ру ТС'!$A:$CZ,33,0)</f>
        <v>177516</v>
      </c>
      <c r="AU364" s="19">
        <f>VLOOKUP($A:$A,'[3]данные ру ТС'!$A:$CZ,38,0)</f>
        <v>161</v>
      </c>
      <c r="AV364" s="19">
        <f>VLOOKUP($A:$A,'[3]данные ру ТС'!$A:$CZ,43,0)</f>
        <v>100</v>
      </c>
      <c r="AW364" s="19">
        <f>VLOOKUP($A:$A,'[3]данные ру ТС'!$A:$CZ,48,0)</f>
        <v>213493</v>
      </c>
      <c r="AX364" s="19">
        <f>VLOOKUP($A:$A,'[3]данные ру ТС'!$A:$CZ,49,0)</f>
        <v>213754</v>
      </c>
      <c r="AY364" s="19">
        <f>VLOOKUP($A:$A,'[3]данные ру ТС'!$A:$CZ,54,0)</f>
        <v>85</v>
      </c>
      <c r="AZ364" s="19">
        <f>VLOOKUP($A:$A,'[3]данные ру ТС'!$A:$CZ,59,0)</f>
        <v>38</v>
      </c>
      <c r="BA364" s="19">
        <f>VLOOKUP($A:$A,'[3]данные ру ТС'!$A:$CZ,64,0)</f>
        <v>199798</v>
      </c>
      <c r="BB364" s="19">
        <f>VLOOKUP($A:$A,'[3]данные ру ТС'!$A:$CZ,65,0)</f>
        <v>199921</v>
      </c>
      <c r="BC364" s="19">
        <f>VLOOKUP($A:$A,'[3]данные ру ТС'!$A:$CZ,78,0)</f>
        <v>1966</v>
      </c>
      <c r="BD364" s="19">
        <f>VLOOKUP($A:$A,'[3]данные ру ТС'!$A:$CZ,83,0)</f>
        <v>0</v>
      </c>
      <c r="BE364" s="19">
        <f>VLOOKUP($A:$A,'[3]данные ру ТС'!$A:$CZ,88,0)</f>
        <v>73020</v>
      </c>
      <c r="BF364" s="19">
        <f>VLOOKUP($A:$A,'[3]данные ру ТС'!$A:$CZ,89,0)</f>
        <v>74986</v>
      </c>
      <c r="BG364" s="19">
        <f>VLOOKUP($A:$A,'[3]данные ру ТС'!$A:$FD,126,0)</f>
        <v>6416</v>
      </c>
      <c r="BH364" s="19">
        <f>VLOOKUP($A:$A,'[3]данные ру ТС'!$A:$FD,127,0)</f>
        <v>0</v>
      </c>
      <c r="BI364" s="19">
        <f>VLOOKUP($A:$A,'[3]данные ру ТС'!$A:$FD,128,0)</f>
        <v>172865</v>
      </c>
      <c r="BJ364" s="19">
        <f>VLOOKUP($A:$A,'[3]данные ру ТС'!$A:$FD,129,0)</f>
        <v>179281</v>
      </c>
      <c r="BK364" s="19">
        <f>VLOOKUP($A:$A,'[3]данные ру ТС'!$A:$FD,142,0)</f>
        <v>17762</v>
      </c>
      <c r="BL364" s="19">
        <f>VLOOKUP($A:$A,'[3]данные ру ТС'!$A:$FD,155,0)</f>
        <v>79</v>
      </c>
      <c r="BM364" s="19">
        <f>VLOOKUP($A:$A,'[3]данные ру ТС'!$A:$FW,168,0)</f>
        <v>80054</v>
      </c>
      <c r="BN364" s="19">
        <f>Таблица2[[#This Row],[ЛТС 2022 (факт)]]+Таблица2[[#This Row],[ПТС 2022 (факт)]]+Таблица2[[#This Row],[ГТС 2022 (факт)]]</f>
        <v>97895</v>
      </c>
      <c r="BO364" s="20">
        <f>VLOOKUP($A:$A,'[3]данные ру ФЛ'!$A:$DL,27,0)</f>
        <v>728178</v>
      </c>
      <c r="BP364" s="20">
        <f>VLOOKUP($A:$A,'[3]данные ру ФЛ'!$A:$DL,40,0)</f>
        <v>818149</v>
      </c>
      <c r="BQ364" s="20">
        <f>VLOOKUP($A:$A,'[3]данные ру ФЛ'!$A:$DL,53,0)</f>
        <v>773689</v>
      </c>
      <c r="BR364" s="20">
        <f>VLOOKUP($A:$A,'[3]данные ру ФЛ'!$A:$DL,74,0)</f>
        <v>297331</v>
      </c>
      <c r="BS364" s="20">
        <f>VLOOKUP($A:$A,'[3]данные ру ФЛ'!$A:$DL,95,0)</f>
        <v>641040</v>
      </c>
      <c r="BT364" s="20">
        <f>VLOOKUP($A:$A,'[3]данные ру ФЛ'!$A:$DL,116,0)</f>
        <v>462252</v>
      </c>
      <c r="BU364" s="21">
        <f>VLOOKUP($A:$A,'[3]данные ру Грузы'!$A:$CR,31,0)</f>
        <v>0</v>
      </c>
      <c r="BV364" s="21">
        <f>VLOOKUP($A:$A,'[3]данные ру Грузы'!$A:$CR,44,0)</f>
        <v>0</v>
      </c>
      <c r="BW364" s="21">
        <f>VLOOKUP($A:$A,'[3]данные ру Грузы'!$A:$CR,57,0)</f>
        <v>0</v>
      </c>
      <c r="BX364" s="21">
        <f>VLOOKUP($A:$A,'[3]данные ру Грузы'!$A:$CR,70,0)</f>
        <v>14169.588</v>
      </c>
      <c r="BY364" s="21">
        <f>VLOOKUP($A:$A,'[3]данные ру Грузы'!$A:$CR,83,0)</f>
        <v>51157</v>
      </c>
      <c r="BZ364" s="21">
        <f>VLOOKUP($A:$A,'[3]данные ру Грузы'!$A:$CR,96,0)</f>
        <v>11407.969000000001</v>
      </c>
      <c r="CA364" s="22" t="str">
        <f>VLOOKUP(A:A,[2]Данные_УА!$A:$BO,60,0)</f>
        <v>да</v>
      </c>
      <c r="CB364" s="23" t="str">
        <f>VLOOKUP(A:A,[2]Данные_УА!$A:$BO,61,0)</f>
        <v>да</v>
      </c>
      <c r="CC364" s="23" t="str">
        <f>VLOOKUP(A:A,[2]Данные_УА!$A:$BO,62,0)</f>
        <v>да</v>
      </c>
      <c r="CD364" s="23" t="str">
        <f>VLOOKUP(A:A,[2]Данные_УА!$A:$BO,63,0)</f>
        <v>да</v>
      </c>
      <c r="CE364" s="23" t="str">
        <f>VLOOKUP(A:A,[2]Данные_УА!$A:$BO,64,0)</f>
        <v>да</v>
      </c>
      <c r="CF364" s="23" t="str">
        <f>VLOOKUP(A:A,[2]Данные_УА!$A:$BO,65,0)</f>
        <v>да</v>
      </c>
    </row>
    <row r="365" spans="1:84" s="12" customFormat="1" ht="11.25" x14ac:dyDescent="0.2">
      <c r="A365" s="12" t="s">
        <v>213</v>
      </c>
      <c r="B365" s="12" t="str">
        <f>VLOOKUP(A:A,[1]Перечень_ПП!$A:$X,3,0)</f>
        <v>Ростовский</v>
      </c>
      <c r="C365" s="13" t="str">
        <f>VLOOKUP(A:A,[1]Перечень_ПП!$A:$X,4,0)</f>
        <v>ЖДПП</v>
      </c>
      <c r="D365" s="13" t="str">
        <f>VLOOKUP(A:A,[1]Перечень_ПП!$A:$X,5,0)</f>
        <v>ЖДПП</v>
      </c>
      <c r="E365" s="12" t="str">
        <f>VLOOKUP(A:A,[1]Перечень_ПП!$A:$X,6,0)</f>
        <v>Чертково</v>
      </c>
      <c r="F365" s="12" t="str">
        <f>VLOOKUP(A:A,[1]Перечень_ПП!$A:$X,23,0)</f>
        <v>установлен</v>
      </c>
      <c r="G365" s="13" t="str">
        <f>VLOOKUP(A:A,[1]Перечень_ПП!$A:$X,21,0)</f>
        <v>нет</v>
      </c>
      <c r="H365" s="13" t="s">
        <v>524</v>
      </c>
      <c r="I365" s="14" t="str">
        <f>VLOOKUP(A:A,[1]Перечень_ПП!$A:$X,22,0)</f>
        <v>Пункт пропуска не обустроен, так как решение о целесообразности функционирования не принято, в том числе сопредельным государством</v>
      </c>
      <c r="J365" s="15" t="str">
        <f>VLOOKUP(A:A,[2]Данные_УА!$A:$BF,24,0)</f>
        <v>не определен</v>
      </c>
      <c r="K365" s="13" t="str">
        <f>VLOOKUP(A:A,[1]Перечень_ПП!$A:$X,7,0)</f>
        <v>железнодорожный</v>
      </c>
      <c r="L365" s="13" t="str">
        <f>VLOOKUP(A:A,[1]Перечень_ПП!$A:$X,8,0)</f>
        <v>не определен</v>
      </c>
      <c r="M365" s="13" t="str">
        <f>VLOOKUP(A:A,[1]Перечень_ПП!$A:$X,9,0)</f>
        <v>не определен</v>
      </c>
      <c r="N365" s="13" t="str">
        <f>VLOOKUP(A:A,[1]Перечень_ПП!$A:$X,10,0)</f>
        <v>не определен</v>
      </c>
      <c r="O365" s="13" t="str">
        <f>VLOOKUP(A:A,[1]Перечень_ПП!$A:$X,11,0)</f>
        <v>двусторонний</v>
      </c>
      <c r="P365" s="13" t="str">
        <f>VLOOKUP(A:A,[1]Перечень_ПП!$A:$X,12,0)</f>
        <v>не определен</v>
      </c>
      <c r="Q365" s="13" t="str">
        <f>VLOOKUP(A:A,[1]Перечень_ПП!$A:$X,13,0)</f>
        <v>нет</v>
      </c>
      <c r="R365" s="13" t="str">
        <f>VLOOKUP(A:A,[1]Перечень_ПП!$A:$X,14,0)</f>
        <v>нет</v>
      </c>
      <c r="S365" s="13" t="str">
        <f>VLOOKUP(A:A,[1]Перечень_ПП!$A:$X,15,0)</f>
        <v>нет</v>
      </c>
      <c r="T365" s="13" t="str">
        <f>VLOOKUP(A:A,[1]Перечень_ПП!$A:$X,16,0)</f>
        <v>не применимо (ЛНР)</v>
      </c>
      <c r="U365" s="12" t="str">
        <f>VLOOKUP(A:A,[1]Перечень_ПП!$A:$X,17,0)</f>
        <v>Зариновка</v>
      </c>
      <c r="V365" s="13" t="str">
        <f>VLOOKUP(A:A,[1]Перечень_ПП!$A:$X,18,0)</f>
        <v>ЮФО</v>
      </c>
      <c r="W365" s="12" t="str">
        <f>VLOOKUP(A:A,[1]Перечень_ПП!$A:$X,19,0)</f>
        <v>Ростовская область</v>
      </c>
      <c r="X365" s="14" t="str">
        <f>VLOOKUP(A:A,[1]Перечень_ПП!$A:$X,20,0)</f>
        <v>не определен</v>
      </c>
      <c r="Y365" s="14">
        <f>VLOOKUP(A:A,[2]ДОРОГИ!$A:$BX,24,0)</f>
        <v>0</v>
      </c>
      <c r="Z365" s="14">
        <f>VLOOKUP(A:A,[2]ДОРОГИ!$A:$BX,25,0)</f>
        <v>0</v>
      </c>
      <c r="AA365" s="16" t="str">
        <f>VLOOKUP($A:$A,'[3]данные ру Грузы'!$A:$CC,10,0)</f>
        <v>не определена</v>
      </c>
      <c r="AB365" s="16">
        <f>VLOOKUP($A:$A,'[3]данные ру Грузы'!$A:$CC,11,0)</f>
        <v>368</v>
      </c>
      <c r="AC365" s="16" t="str">
        <f>VLOOKUP($A:$A,'[3]данные ру Грузы'!$A:$CC,13,0)</f>
        <v>Сухопутный</v>
      </c>
      <c r="AD365" s="16" t="str">
        <f>VLOOKUP($A:$A,'[3]данные ру Грузы'!$A:$CC,12,0)</f>
        <v>Западный</v>
      </c>
      <c r="AE365" s="16">
        <f>VLOOKUP(A:A,[2]Данные_УА!$A:$BF,37,0)</f>
        <v>0</v>
      </c>
      <c r="AF365" s="16">
        <f>VLOOKUP(A:A,[2]Данные_УА!$A:$BF,41,0)</f>
        <v>0</v>
      </c>
      <c r="AG365" s="16">
        <f>VLOOKUP(A:A,[2]Данные_УА!$A:$BF,45,0)</f>
        <v>0</v>
      </c>
      <c r="AH365" s="16">
        <f>VLOOKUP(A:A,[2]Данные_УА!$A:$BF,49,0)</f>
        <v>0</v>
      </c>
      <c r="AI365" s="16">
        <f>VLOOKUP(A:A,[2]Данные_УА!$A:$BF,53,0)</f>
        <v>0</v>
      </c>
      <c r="AJ365" s="16">
        <f>VLOOKUP(A:A,[2]Данные_УА!$A:$BF,57,0)</f>
        <v>0</v>
      </c>
      <c r="AK365" s="17">
        <f>VLOOKUP(A:A,[2]Данные_УА!$A:$BF,38,0)</f>
        <v>0</v>
      </c>
      <c r="AL365" s="17">
        <f>VLOOKUP(A:A,[2]Данные_УА!$A:$BF,42,0)</f>
        <v>0</v>
      </c>
      <c r="AM365" s="17">
        <f>VLOOKUP(A:A,[2]Данные_УА!$A:$BF,46,0)</f>
        <v>0</v>
      </c>
      <c r="AN365" s="17">
        <f>VLOOKUP(A:A,[2]Данные_УА!$A:$BF,50,0)</f>
        <v>0</v>
      </c>
      <c r="AO365" s="17">
        <f>VLOOKUP(A:A,[2]Данные_УА!$A:$BF,54,0)</f>
        <v>0</v>
      </c>
      <c r="AP365" s="18">
        <f>VLOOKUP(A:A,[2]Данные_УА!$A:$BF,58,0)</f>
        <v>0</v>
      </c>
      <c r="AQ365" s="19">
        <f>VLOOKUP($A:$A,'[3]данные ру ТС'!$A:$CZ,22,0)</f>
        <v>0</v>
      </c>
      <c r="AR365" s="19">
        <f>VLOOKUP($A:$A,'[3]данные ру ТС'!$A:$CZ,27,0)</f>
        <v>0</v>
      </c>
      <c r="AS365" s="19">
        <f>VLOOKUP($A:$A,'[3]данные ру ТС'!$A:$CZ,32,0)</f>
        <v>0</v>
      </c>
      <c r="AT365" s="19">
        <f>VLOOKUP($A:$A,'[3]данные ру ТС'!$A:$CZ,33,0)</f>
        <v>0</v>
      </c>
      <c r="AU365" s="19">
        <f>VLOOKUP($A:$A,'[3]данные ру ТС'!$A:$CZ,38,0)</f>
        <v>0</v>
      </c>
      <c r="AV365" s="19">
        <f>VLOOKUP($A:$A,'[3]данные ру ТС'!$A:$CZ,43,0)</f>
        <v>0</v>
      </c>
      <c r="AW365" s="19">
        <f>VLOOKUP($A:$A,'[3]данные ру ТС'!$A:$CZ,48,0)</f>
        <v>0</v>
      </c>
      <c r="AX365" s="19">
        <f>VLOOKUP($A:$A,'[3]данные ру ТС'!$A:$CZ,49,0)</f>
        <v>0</v>
      </c>
      <c r="AY365" s="19">
        <f>VLOOKUP($A:$A,'[3]данные ру ТС'!$A:$CZ,54,0)</f>
        <v>0</v>
      </c>
      <c r="AZ365" s="19">
        <f>VLOOKUP($A:$A,'[3]данные ру ТС'!$A:$CZ,59,0)</f>
        <v>0</v>
      </c>
      <c r="BA365" s="19">
        <f>VLOOKUP($A:$A,'[3]данные ру ТС'!$A:$CZ,64,0)</f>
        <v>0</v>
      </c>
      <c r="BB365" s="19">
        <f>VLOOKUP($A:$A,'[3]данные ру ТС'!$A:$CZ,65,0)</f>
        <v>0</v>
      </c>
      <c r="BC365" s="19">
        <f>VLOOKUP($A:$A,'[3]данные ру ТС'!$A:$CZ,78,0)</f>
        <v>0</v>
      </c>
      <c r="BD365" s="19">
        <f>VLOOKUP($A:$A,'[3]данные ру ТС'!$A:$CZ,83,0)</f>
        <v>0</v>
      </c>
      <c r="BE365" s="19">
        <f>VLOOKUP($A:$A,'[3]данные ру ТС'!$A:$CZ,88,0)</f>
        <v>0</v>
      </c>
      <c r="BF365" s="19">
        <f>VLOOKUP($A:$A,'[3]данные ру ТС'!$A:$CZ,89,0)</f>
        <v>0</v>
      </c>
      <c r="BG365" s="19">
        <f>VLOOKUP($A:$A,'[3]данные ру ТС'!$A:$FD,126,0)</f>
        <v>0</v>
      </c>
      <c r="BH365" s="19">
        <f>VLOOKUP($A:$A,'[3]данные ру ТС'!$A:$FD,127,0)</f>
        <v>0</v>
      </c>
      <c r="BI365" s="19">
        <f>VLOOKUP($A:$A,'[3]данные ру ТС'!$A:$FD,128,0)</f>
        <v>0</v>
      </c>
      <c r="BJ365" s="19">
        <f>VLOOKUP($A:$A,'[3]данные ру ТС'!$A:$FD,129,0)</f>
        <v>0</v>
      </c>
      <c r="BK365" s="19">
        <f>VLOOKUP($A:$A,'[3]данные ру ТС'!$A:$FD,142,0)</f>
        <v>0</v>
      </c>
      <c r="BL365" s="19">
        <f>VLOOKUP($A:$A,'[3]данные ру ТС'!$A:$FD,155,0)</f>
        <v>0</v>
      </c>
      <c r="BM365" s="19">
        <f>VLOOKUP($A:$A,'[3]данные ру ТС'!$A:$FW,168,0)</f>
        <v>0</v>
      </c>
      <c r="BN365" s="19">
        <f>Таблица2[[#This Row],[ЛТС 2022 (факт)]]+Таблица2[[#This Row],[ПТС 2022 (факт)]]+Таблица2[[#This Row],[ГТС 2022 (факт)]]</f>
        <v>0</v>
      </c>
      <c r="BO365" s="20">
        <f>VLOOKUP($A:$A,'[3]данные ру ФЛ'!$A:$DL,27,0)</f>
        <v>0</v>
      </c>
      <c r="BP365" s="20">
        <f>VLOOKUP($A:$A,'[3]данные ру ФЛ'!$A:$DL,40,0)</f>
        <v>0</v>
      </c>
      <c r="BQ365" s="20">
        <f>VLOOKUP($A:$A,'[3]данные ру ФЛ'!$A:$DL,53,0)</f>
        <v>0</v>
      </c>
      <c r="BR365" s="20">
        <f>VLOOKUP($A:$A,'[3]данные ру ФЛ'!$A:$DL,74,0)</f>
        <v>0</v>
      </c>
      <c r="BS365" s="20">
        <f>VLOOKUP($A:$A,'[3]данные ру ФЛ'!$A:$DL,95,0)</f>
        <v>0</v>
      </c>
      <c r="BT365" s="20">
        <f>VLOOKUP($A:$A,'[3]данные ру ФЛ'!$A:$DL,116,0)</f>
        <v>0</v>
      </c>
      <c r="BU365" s="21">
        <f>VLOOKUP($A:$A,'[3]данные ру Грузы'!$A:$CR,31,0)</f>
        <v>0</v>
      </c>
      <c r="BV365" s="21">
        <f>VLOOKUP($A:$A,'[3]данные ру Грузы'!$A:$CR,44,0)</f>
        <v>0</v>
      </c>
      <c r="BW365" s="21">
        <f>VLOOKUP($A:$A,'[3]данные ру Грузы'!$A:$CR,57,0)</f>
        <v>0</v>
      </c>
      <c r="BX365" s="21">
        <f>VLOOKUP($A:$A,'[3]данные ру Грузы'!$A:$CR,70,0)</f>
        <v>0</v>
      </c>
      <c r="BY365" s="21">
        <f>VLOOKUP($A:$A,'[3]данные ру Грузы'!$A:$CR,83,0)</f>
        <v>0</v>
      </c>
      <c r="BZ365" s="21">
        <f>VLOOKUP($A:$A,'[3]данные ру Грузы'!$A:$CR,96,0)</f>
        <v>0</v>
      </c>
      <c r="CA365" s="22" t="str">
        <f>VLOOKUP(A:A,[2]Данные_УА!$A:$BO,60,0)</f>
        <v>нет</v>
      </c>
      <c r="CB365" s="23" t="str">
        <f>VLOOKUP(A:A,[2]Данные_УА!$A:$BO,61,0)</f>
        <v>нет</v>
      </c>
      <c r="CC365" s="23" t="str">
        <f>VLOOKUP(A:A,[2]Данные_УА!$A:$BO,62,0)</f>
        <v>нет</v>
      </c>
      <c r="CD365" s="23" t="str">
        <f>VLOOKUP(A:A,[2]Данные_УА!$A:$BO,63,0)</f>
        <v>нет</v>
      </c>
      <c r="CE365" s="23" t="str">
        <f>VLOOKUP(A:A,[2]Данные_УА!$A:$BO,64,0)</f>
        <v>нет</v>
      </c>
      <c r="CF365" s="23" t="str">
        <f>VLOOKUP(A:A,[2]Данные_УА!$A:$BO,65,0)</f>
        <v>нет</v>
      </c>
    </row>
    <row r="366" spans="1:84" s="12" customFormat="1" ht="11.25" x14ac:dyDescent="0.2">
      <c r="A366" s="12" t="s">
        <v>362</v>
      </c>
      <c r="B366" s="12" t="str">
        <f>VLOOKUP(A:A,[1]Перечень_ПП!$A:$X,3,0)</f>
        <v>Читинский</v>
      </c>
      <c r="C366" s="13" t="str">
        <f>VLOOKUP(A:A,[1]Перечень_ПП!$A:$X,4,0)</f>
        <v>ВПП</v>
      </c>
      <c r="D366" s="13" t="str">
        <f>VLOOKUP(A:A,[1]Перечень_ПП!$A:$X,5,0)</f>
        <v>ВПП</v>
      </c>
      <c r="E366" s="12" t="str">
        <f>VLOOKUP(A:A,[1]Перечень_ПП!$A:$X,6,0)</f>
        <v>Чита (Кадала)</v>
      </c>
      <c r="F366" s="12" t="str">
        <f>VLOOKUP(A:A,[1]Перечень_ПП!$A:$X,23,0)</f>
        <v>установлен</v>
      </c>
      <c r="G366" s="13" t="str">
        <f>VLOOKUP(A:A,[1]Перечень_ПП!$A:$X,21,0)</f>
        <v>да</v>
      </c>
      <c r="H366" s="13" t="s">
        <v>524</v>
      </c>
      <c r="I366" s="14" t="str">
        <f>VLOOKUP(A:A,[1]Перечень_ПП!$A:$X,22,0)</f>
        <v>функционирует</v>
      </c>
      <c r="J366" s="15" t="str">
        <f>VLOOKUP(A:A,[2]Данные_УА!$A:$BF,24,0)</f>
        <v>круглосуточно</v>
      </c>
      <c r="K366" s="13" t="str">
        <f>VLOOKUP(A:A,[1]Перечень_ПП!$A:$X,7,0)</f>
        <v>воздушный</v>
      </c>
      <c r="L366" s="13" t="str">
        <f>VLOOKUP(A:A,[1]Перечень_ПП!$A:$X,8,0)</f>
        <v>не определен</v>
      </c>
      <c r="M366" s="13" t="str">
        <f>VLOOKUP(A:A,[1]Перечень_ПП!$A:$X,9,0)</f>
        <v>грузо-пассажирский</v>
      </c>
      <c r="N366" s="13" t="str">
        <f>VLOOKUP(A:A,[1]Перечень_ПП!$A:$X,10,0)</f>
        <v>постоянный</v>
      </c>
      <c r="O366" s="13" t="str">
        <f>VLOOKUP(A:A,[1]Перечень_ПП!$A:$X,11,0)</f>
        <v>многосторонний</v>
      </c>
      <c r="P366" s="13" t="str">
        <f>VLOOKUP(A:A,[1]Перечень_ПП!$A:$X,12,0)</f>
        <v>не определен</v>
      </c>
      <c r="Q366" s="13" t="str">
        <f>VLOOKUP(A:A,[1]Перечень_ПП!$A:$X,13,0)</f>
        <v>нет</v>
      </c>
      <c r="R366" s="13" t="str">
        <f>VLOOKUP(A:A,[1]Перечень_ПП!$A:$X,14,0)</f>
        <v>нет</v>
      </c>
      <c r="S366" s="13" t="str">
        <f>VLOOKUP(A:A,[1]Перечень_ПП!$A:$X,15,0)</f>
        <v>нет</v>
      </c>
      <c r="T366" s="13" t="str">
        <f>VLOOKUP(A:A,[1]Перечень_ПП!$A:$X,16,0)</f>
        <v>не применимо</v>
      </c>
      <c r="U366" s="12" t="str">
        <f>VLOOKUP(A:A,[1]Перечень_ПП!$A:$X,17,0)</f>
        <v>не применимо</v>
      </c>
      <c r="V366" s="13" t="str">
        <f>VLOOKUP(A:A,[1]Перечень_ПП!$A:$X,18,0)</f>
        <v>ДФО</v>
      </c>
      <c r="W366" s="12" t="str">
        <f>VLOOKUP(A:A,[1]Перечень_ПП!$A:$X,19,0)</f>
        <v>Забайкальский край</v>
      </c>
      <c r="X366" s="14" t="str">
        <f>VLOOKUP(A:A,[1]Перечень_ПП!$A:$X,20,0)</f>
        <v>г. Чита, ул. Звёздная, 17</v>
      </c>
      <c r="Y366" s="14">
        <f>VLOOKUP(A:A,[2]ДОРОГИ!$A:$BX,24,0)</f>
        <v>0</v>
      </c>
      <c r="Z366" s="14">
        <f>VLOOKUP(A:A,[2]ДОРОГИ!$A:$BX,25,0)</f>
        <v>0</v>
      </c>
      <c r="AA366" s="16" t="str">
        <f>VLOOKUP($A:$A,'[3]данные ру Грузы'!$A:$CC,10,0)</f>
        <v>Группа С</v>
      </c>
      <c r="AB366" s="16">
        <f>VLOOKUP($A:$A,'[3]данные ру Грузы'!$A:$CC,11,0)</f>
        <v>212</v>
      </c>
      <c r="AC366" s="16" t="str">
        <f>VLOOKUP($A:$A,'[3]данные ру Грузы'!$A:$CC,13,0)</f>
        <v>Не является признаком отнесения к МТК</v>
      </c>
      <c r="AD366" s="16" t="str">
        <f>VLOOKUP($A:$A,'[3]данные ру Грузы'!$A:$CC,12,0)</f>
        <v>Не является признаком отнесения к МТК</v>
      </c>
      <c r="AE366" s="16">
        <f>VLOOKUP(A:A,[2]Данные_УА!$A:$BF,37,0)</f>
        <v>0</v>
      </c>
      <c r="AF366" s="16">
        <f>VLOOKUP(A:A,[2]Данные_УА!$A:$BF,41,0)</f>
        <v>0</v>
      </c>
      <c r="AG366" s="16">
        <f>VLOOKUP(A:A,[2]Данные_УА!$A:$BF,45,0)</f>
        <v>0</v>
      </c>
      <c r="AH366" s="16">
        <f>VLOOKUP(A:A,[2]Данные_УА!$A:$BF,49,0)</f>
        <v>0</v>
      </c>
      <c r="AI366" s="16">
        <f>VLOOKUP(A:A,[2]Данные_УА!$A:$BF,53,0)</f>
        <v>0</v>
      </c>
      <c r="AJ366" s="16">
        <f>VLOOKUP(A:A,[2]Данные_УА!$A:$BF,57,0)</f>
        <v>0</v>
      </c>
      <c r="AK366" s="17">
        <f>VLOOKUP(A:A,[2]Данные_УА!$A:$BF,38,0)</f>
        <v>0</v>
      </c>
      <c r="AL366" s="17">
        <f>VLOOKUP(A:A,[2]Данные_УА!$A:$BF,42,0)</f>
        <v>0</v>
      </c>
      <c r="AM366" s="17">
        <f>VLOOKUP(A:A,[2]Данные_УА!$A:$BF,46,0)</f>
        <v>0</v>
      </c>
      <c r="AN366" s="17">
        <f>VLOOKUP(A:A,[2]Данные_УА!$A:$BF,50,0)</f>
        <v>0</v>
      </c>
      <c r="AO366" s="17">
        <f>VLOOKUP(A:A,[2]Данные_УА!$A:$BF,54,0)</f>
        <v>0</v>
      </c>
      <c r="AP366" s="18">
        <f>VLOOKUP(A:A,[2]Данные_УА!$A:$BF,58,0)</f>
        <v>0</v>
      </c>
      <c r="AQ366" s="19">
        <f>VLOOKUP($A:$A,'[3]данные ру ТС'!$A:$CZ,22,0)</f>
        <v>0</v>
      </c>
      <c r="AR366" s="19">
        <f>VLOOKUP($A:$A,'[3]данные ру ТС'!$A:$CZ,27,0)</f>
        <v>127</v>
      </c>
      <c r="AS366" s="19">
        <f>VLOOKUP($A:$A,'[3]данные ру ТС'!$A:$CZ,32,0)</f>
        <v>0</v>
      </c>
      <c r="AT366" s="19">
        <f>VLOOKUP($A:$A,'[3]данные ру ТС'!$A:$CZ,33,0)</f>
        <v>127</v>
      </c>
      <c r="AU366" s="19">
        <f>VLOOKUP($A:$A,'[3]данные ру ТС'!$A:$CZ,38,0)</f>
        <v>70</v>
      </c>
      <c r="AV366" s="19">
        <f>VLOOKUP($A:$A,'[3]данные ру ТС'!$A:$CZ,43,0)</f>
        <v>254</v>
      </c>
      <c r="AW366" s="19">
        <f>VLOOKUP($A:$A,'[3]данные ру ТС'!$A:$CZ,48,0)</f>
        <v>0</v>
      </c>
      <c r="AX366" s="19">
        <f>VLOOKUP($A:$A,'[3]данные ру ТС'!$A:$CZ,49,0)</f>
        <v>324</v>
      </c>
      <c r="AY366" s="19">
        <f>VLOOKUP($A:$A,'[3]данные ру ТС'!$A:$CZ,54,0)</f>
        <v>0</v>
      </c>
      <c r="AZ366" s="19">
        <f>VLOOKUP($A:$A,'[3]данные ру ТС'!$A:$CZ,59,0)</f>
        <v>339</v>
      </c>
      <c r="BA366" s="19">
        <f>VLOOKUP($A:$A,'[3]данные ру ТС'!$A:$CZ,64,0)</f>
        <v>0</v>
      </c>
      <c r="BB366" s="19">
        <f>VLOOKUP($A:$A,'[3]данные ру ТС'!$A:$CZ,65,0)</f>
        <v>339</v>
      </c>
      <c r="BC366" s="19">
        <f>VLOOKUP($A:$A,'[3]данные ру ТС'!$A:$CZ,78,0)</f>
        <v>0</v>
      </c>
      <c r="BD366" s="19">
        <f>VLOOKUP($A:$A,'[3]данные ру ТС'!$A:$CZ,83,0)</f>
        <v>49</v>
      </c>
      <c r="BE366" s="19">
        <f>VLOOKUP($A:$A,'[3]данные ру ТС'!$A:$CZ,88,0)</f>
        <v>0</v>
      </c>
      <c r="BF366" s="19">
        <f>VLOOKUP($A:$A,'[3]данные ру ТС'!$A:$CZ,89,0)</f>
        <v>49</v>
      </c>
      <c r="BG366" s="19">
        <f>VLOOKUP($A:$A,'[3]данные ру ТС'!$A:$FD,126,0)</f>
        <v>33</v>
      </c>
      <c r="BH366" s="19">
        <f>VLOOKUP($A:$A,'[3]данные ру ТС'!$A:$FD,127,0)</f>
        <v>22</v>
      </c>
      <c r="BI366" s="19">
        <f>VLOOKUP($A:$A,'[3]данные ру ТС'!$A:$FD,128,0)</f>
        <v>0</v>
      </c>
      <c r="BJ366" s="19">
        <f>VLOOKUP($A:$A,'[3]данные ру ТС'!$A:$FD,129,0)</f>
        <v>55</v>
      </c>
      <c r="BK366" s="19">
        <f>VLOOKUP($A:$A,'[3]данные ру ТС'!$A:$FD,142,0)</f>
        <v>17</v>
      </c>
      <c r="BL366" s="19">
        <f>VLOOKUP($A:$A,'[3]данные ру ТС'!$A:$FD,155,0)</f>
        <v>2</v>
      </c>
      <c r="BM366" s="19">
        <f>VLOOKUP($A:$A,'[3]данные ру ТС'!$A:$FW,168,0)</f>
        <v>0</v>
      </c>
      <c r="BN366" s="19">
        <f>Таблица2[[#This Row],[ЛТС 2022 (факт)]]+Таблица2[[#This Row],[ПТС 2022 (факт)]]+Таблица2[[#This Row],[ГТС 2022 (факт)]]</f>
        <v>19</v>
      </c>
      <c r="BO366" s="20">
        <f>VLOOKUP($A:$A,'[3]данные ру ФЛ'!$A:$DL,27,0)</f>
        <v>18663</v>
      </c>
      <c r="BP366" s="20">
        <f>VLOOKUP($A:$A,'[3]данные ру ФЛ'!$A:$DL,40,0)</f>
        <v>26402</v>
      </c>
      <c r="BQ366" s="20">
        <f>VLOOKUP($A:$A,'[3]данные ру ФЛ'!$A:$DL,53,0)</f>
        <v>40563</v>
      </c>
      <c r="BR366" s="20">
        <f>VLOOKUP($A:$A,'[3]данные ру ФЛ'!$A:$DL,74,0)</f>
        <v>9045</v>
      </c>
      <c r="BS366" s="20">
        <f>VLOOKUP($A:$A,'[3]данные ру ФЛ'!$A:$DL,95,0)</f>
        <v>1908</v>
      </c>
      <c r="BT366" s="20">
        <f>VLOOKUP($A:$A,'[3]данные ру ФЛ'!$A:$DL,116,0)</f>
        <v>218</v>
      </c>
      <c r="BU366" s="21">
        <f>VLOOKUP($A:$A,'[3]данные ру Грузы'!$A:$CR,31,0)</f>
        <v>9.1739999999999995</v>
      </c>
      <c r="BV366" s="21">
        <f>VLOOKUP($A:$A,'[3]данные ру Грузы'!$A:$CR,44,0)</f>
        <v>59.542000000000002</v>
      </c>
      <c r="BW366" s="21">
        <f>VLOOKUP($A:$A,'[3]данные ру Грузы'!$A:$CR,57,0)</f>
        <v>0</v>
      </c>
      <c r="BX366" s="21">
        <f>VLOOKUP($A:$A,'[3]данные ру Грузы'!$A:$CR,70,0)</f>
        <v>0</v>
      </c>
      <c r="BY366" s="21">
        <f>VLOOKUP($A:$A,'[3]данные ру Грузы'!$A:$CR,83,0)</f>
        <v>267339.38</v>
      </c>
      <c r="BZ366" s="21">
        <f>VLOOKUP($A:$A,'[3]данные ру Грузы'!$A:$CR,96,0)</f>
        <v>23</v>
      </c>
      <c r="CA366" s="22" t="str">
        <f>VLOOKUP(A:A,[2]Данные_УА!$A:$BO,60,0)</f>
        <v>да</v>
      </c>
      <c r="CB366" s="23" t="str">
        <f>VLOOKUP(A:A,[2]Данные_УА!$A:$BO,61,0)</f>
        <v>да</v>
      </c>
      <c r="CC366" s="23" t="str">
        <f>VLOOKUP(A:A,[2]Данные_УА!$A:$BO,62,0)</f>
        <v>да</v>
      </c>
      <c r="CD366" s="23" t="str">
        <f>VLOOKUP(A:A,[2]Данные_УА!$A:$BO,63,0)</f>
        <v>да</v>
      </c>
      <c r="CE366" s="23" t="str">
        <f>VLOOKUP(A:A,[2]Данные_УА!$A:$BO,64,0)</f>
        <v>да</v>
      </c>
      <c r="CF366" s="23" t="str">
        <f>VLOOKUP(A:A,[2]Данные_УА!$A:$BO,65,0)</f>
        <v>нет</v>
      </c>
    </row>
    <row r="367" spans="1:84" s="12" customFormat="1" ht="11.25" x14ac:dyDescent="0.2">
      <c r="A367" s="12" t="s">
        <v>342</v>
      </c>
      <c r="B367" s="12" t="str">
        <f>VLOOKUP(A:A,[1]Перечень_ПП!$A:$X,3,0)</f>
        <v>Центральный аппарат</v>
      </c>
      <c r="C367" s="13" t="str">
        <f>VLOOKUP(A:A,[1]Перечень_ПП!$A:$X,4,0)</f>
        <v>ВПП</v>
      </c>
      <c r="D367" s="13" t="str">
        <f>VLOOKUP(A:A,[1]Перечень_ПП!$A:$X,5,0)</f>
        <v>ВПП</v>
      </c>
      <c r="E367" s="12" t="str">
        <f>VLOOKUP(A:A,[1]Перечень_ПП!$A:$X,6,0)</f>
        <v>Чкаловский</v>
      </c>
      <c r="F367" s="12" t="str">
        <f>VLOOKUP(A:A,[1]Перечень_ПП!$A:$X,23,0)</f>
        <v>установлен</v>
      </c>
      <c r="G367" s="13" t="str">
        <f>VLOOKUP(A:A,[1]Перечень_ПП!$A:$X,21,0)</f>
        <v>да</v>
      </c>
      <c r="H367" s="13" t="s">
        <v>524</v>
      </c>
      <c r="I367" s="14" t="str">
        <f>VLOOKUP(A:A,[1]Перечень_ПП!$A:$X,22,0)</f>
        <v>функционирует</v>
      </c>
      <c r="J367" s="15" t="str">
        <f>VLOOKUP(A:A,[2]Данные_УА!$A:$BF,24,0)</f>
        <v>круглосуточно</v>
      </c>
      <c r="K367" s="13" t="str">
        <f>VLOOKUP(A:A,[1]Перечень_ПП!$A:$X,7,0)</f>
        <v>воздушный</v>
      </c>
      <c r="L367" s="13" t="str">
        <f>VLOOKUP(A:A,[1]Перечень_ПП!$A:$X,8,0)</f>
        <v>не определен</v>
      </c>
      <c r="M367" s="13" t="str">
        <f>VLOOKUP(A:A,[1]Перечень_ПП!$A:$X,9,0)</f>
        <v>грузо-пассажирский</v>
      </c>
      <c r="N367" s="13" t="str">
        <f>VLOOKUP(A:A,[1]Перечень_ПП!$A:$X,10,0)</f>
        <v>работающий на нерегулярной основе</v>
      </c>
      <c r="O367" s="13" t="str">
        <f>VLOOKUP(A:A,[1]Перечень_ПП!$A:$X,11,0)</f>
        <v>многосторонний</v>
      </c>
      <c r="P367" s="13" t="str">
        <f>VLOOKUP(A:A,[1]Перечень_ПП!$A:$X,12,0)</f>
        <v>не определен</v>
      </c>
      <c r="Q367" s="13" t="str">
        <f>VLOOKUP(A:A,[1]Перечень_ПП!$A:$X,13,0)</f>
        <v>нет</v>
      </c>
      <c r="R367" s="13" t="str">
        <f>VLOOKUP(A:A,[1]Перечень_ПП!$A:$X,14,0)</f>
        <v>нет</v>
      </c>
      <c r="S367" s="13" t="str">
        <f>VLOOKUP(A:A,[1]Перечень_ПП!$A:$X,15,0)</f>
        <v>нет</v>
      </c>
      <c r="T367" s="13" t="str">
        <f>VLOOKUP(A:A,[1]Перечень_ПП!$A:$X,16,0)</f>
        <v>не применимо</v>
      </c>
      <c r="U367" s="12" t="str">
        <f>VLOOKUP(A:A,[1]Перечень_ПП!$A:$X,17,0)</f>
        <v>не применимо</v>
      </c>
      <c r="V367" s="13" t="str">
        <f>VLOOKUP(A:A,[1]Перечень_ПП!$A:$X,18,0)</f>
        <v>ЦФО</v>
      </c>
      <c r="W367" s="12" t="str">
        <f>VLOOKUP(A:A,[1]Перечень_ПП!$A:$X,19,0)</f>
        <v>Московская область</v>
      </c>
      <c r="X367" s="14" t="str">
        <f>VLOOKUP(A:A,[1]Перечень_ПП!$A:$X,20,0)</f>
        <v>Московская область, Щелковский район, ул. Аэродромная, д. 2 стр. 1</v>
      </c>
      <c r="Y367" s="14">
        <f>VLOOKUP(A:A,[2]ДОРОГИ!$A:$BX,24,0)</f>
        <v>0</v>
      </c>
      <c r="Z367" s="14">
        <f>VLOOKUP(A:A,[2]ДОРОГИ!$A:$BX,25,0)</f>
        <v>0</v>
      </c>
      <c r="AA367" s="16" t="str">
        <f>VLOOKUP($A:$A,'[3]данные ру Грузы'!$A:$CC,10,0)</f>
        <v>Группа В</v>
      </c>
      <c r="AB367" s="16">
        <f>VLOOKUP($A:$A,'[3]данные ру Грузы'!$A:$CC,11,0)</f>
        <v>145</v>
      </c>
      <c r="AC367" s="16" t="str">
        <f>VLOOKUP($A:$A,'[3]данные ру Грузы'!$A:$CC,13,0)</f>
        <v>Не является признаком отнесения к МТК</v>
      </c>
      <c r="AD367" s="16" t="str">
        <f>VLOOKUP($A:$A,'[3]данные ру Грузы'!$A:$CC,12,0)</f>
        <v>Не является признаком отнесения к МТК</v>
      </c>
      <c r="AE367" s="16">
        <f>VLOOKUP(A:A,[2]Данные_УА!$A:$BF,37,0)</f>
        <v>0</v>
      </c>
      <c r="AF367" s="16">
        <f>VLOOKUP(A:A,[2]Данные_УА!$A:$BF,41,0)</f>
        <v>0</v>
      </c>
      <c r="AG367" s="16">
        <f>VLOOKUP(A:A,[2]Данные_УА!$A:$BF,45,0)</f>
        <v>0</v>
      </c>
      <c r="AH367" s="16">
        <f>VLOOKUP(A:A,[2]Данные_УА!$A:$BF,49,0)</f>
        <v>0</v>
      </c>
      <c r="AI367" s="16">
        <f>VLOOKUP(A:A,[2]Данные_УА!$A:$BF,53,0)</f>
        <v>2400</v>
      </c>
      <c r="AJ367" s="16">
        <f>VLOOKUP(A:A,[2]Данные_УА!$A:$BF,57,0)</f>
        <v>0</v>
      </c>
      <c r="AK367" s="17">
        <f>VLOOKUP(A:A,[2]Данные_УА!$A:$BF,38,0)</f>
        <v>0</v>
      </c>
      <c r="AL367" s="17">
        <f>VLOOKUP(A:A,[2]Данные_УА!$A:$BF,42,0)</f>
        <v>0</v>
      </c>
      <c r="AM367" s="17">
        <f>VLOOKUP(A:A,[2]Данные_УА!$A:$BF,46,0)</f>
        <v>0</v>
      </c>
      <c r="AN367" s="17">
        <f>VLOOKUP(A:A,[2]Данные_УА!$A:$BF,50,0)</f>
        <v>0</v>
      </c>
      <c r="AO367" s="17">
        <f>VLOOKUP(A:A,[2]Данные_УА!$A:$BF,54,0)</f>
        <v>0</v>
      </c>
      <c r="AP367" s="18">
        <f>VLOOKUP(A:A,[2]Данные_УА!$A:$BF,58,0)</f>
        <v>0</v>
      </c>
      <c r="AQ367" s="19">
        <f>VLOOKUP($A:$A,'[3]данные ру ТС'!$A:$CZ,22,0)</f>
        <v>17</v>
      </c>
      <c r="AR367" s="19">
        <f>VLOOKUP($A:$A,'[3]данные ру ТС'!$A:$CZ,27,0)</f>
        <v>890</v>
      </c>
      <c r="AS367" s="19">
        <f>VLOOKUP($A:$A,'[3]данные ру ТС'!$A:$CZ,32,0)</f>
        <v>0</v>
      </c>
      <c r="AT367" s="19">
        <f>VLOOKUP($A:$A,'[3]данные ру ТС'!$A:$CZ,33,0)</f>
        <v>907</v>
      </c>
      <c r="AU367" s="19">
        <f>VLOOKUP($A:$A,'[3]данные ру ТС'!$A:$CZ,38,0)</f>
        <v>20</v>
      </c>
      <c r="AV367" s="19">
        <f>VLOOKUP($A:$A,'[3]данные ру ТС'!$A:$CZ,43,0)</f>
        <v>894</v>
      </c>
      <c r="AW367" s="19">
        <f>VLOOKUP($A:$A,'[3]данные ру ТС'!$A:$CZ,48,0)</f>
        <v>0</v>
      </c>
      <c r="AX367" s="19">
        <f>VLOOKUP($A:$A,'[3]данные ру ТС'!$A:$CZ,49,0)</f>
        <v>914</v>
      </c>
      <c r="AY367" s="19">
        <f>VLOOKUP($A:$A,'[3]данные ру ТС'!$A:$CZ,54,0)</f>
        <v>12</v>
      </c>
      <c r="AZ367" s="19">
        <f>VLOOKUP($A:$A,'[3]данные ру ТС'!$A:$CZ,59,0)</f>
        <v>970</v>
      </c>
      <c r="BA367" s="19">
        <f>VLOOKUP($A:$A,'[3]данные ру ТС'!$A:$CZ,64,0)</f>
        <v>0</v>
      </c>
      <c r="BB367" s="19">
        <f>VLOOKUP($A:$A,'[3]данные ру ТС'!$A:$CZ,65,0)</f>
        <v>982</v>
      </c>
      <c r="BC367" s="19">
        <f>VLOOKUP($A:$A,'[3]данные ру ТС'!$A:$CZ,78,0)</f>
        <v>73</v>
      </c>
      <c r="BD367" s="19">
        <f>VLOOKUP($A:$A,'[3]данные ру ТС'!$A:$CZ,83,0)</f>
        <v>828</v>
      </c>
      <c r="BE367" s="19">
        <f>VLOOKUP($A:$A,'[3]данные ру ТС'!$A:$CZ,88,0)</f>
        <v>0</v>
      </c>
      <c r="BF367" s="19">
        <f>VLOOKUP($A:$A,'[3]данные ру ТС'!$A:$CZ,89,0)</f>
        <v>901</v>
      </c>
      <c r="BG367" s="19">
        <f>VLOOKUP($A:$A,'[3]данные ру ТС'!$A:$FD,126,0)</f>
        <v>87</v>
      </c>
      <c r="BH367" s="19">
        <f>VLOOKUP($A:$A,'[3]данные ру ТС'!$A:$FD,127,0)</f>
        <v>1082</v>
      </c>
      <c r="BI367" s="19">
        <f>VLOOKUP($A:$A,'[3]данные ру ТС'!$A:$FD,128,0)</f>
        <v>0</v>
      </c>
      <c r="BJ367" s="19">
        <f>VLOOKUP($A:$A,'[3]данные ру ТС'!$A:$FD,129,0)</f>
        <v>1169</v>
      </c>
      <c r="BK367" s="19">
        <f>VLOOKUP($A:$A,'[3]данные ру ТС'!$A:$FD,142,0)</f>
        <v>90</v>
      </c>
      <c r="BL367" s="19">
        <f>VLOOKUP($A:$A,'[3]данные ру ТС'!$A:$FD,155,0)</f>
        <v>633</v>
      </c>
      <c r="BM367" s="19">
        <f>VLOOKUP($A:$A,'[3]данные ру ТС'!$A:$FW,168,0)</f>
        <v>0</v>
      </c>
      <c r="BN367" s="19">
        <f>Таблица2[[#This Row],[ЛТС 2022 (факт)]]+Таблица2[[#This Row],[ПТС 2022 (факт)]]+Таблица2[[#This Row],[ГТС 2022 (факт)]]</f>
        <v>723</v>
      </c>
      <c r="BO367" s="20">
        <f>VLOOKUP($A:$A,'[3]данные ру ФЛ'!$A:$DL,27,0)</f>
        <v>41757</v>
      </c>
      <c r="BP367" s="20">
        <f>VLOOKUP($A:$A,'[3]данные ру ФЛ'!$A:$DL,40,0)</f>
        <v>47360</v>
      </c>
      <c r="BQ367" s="20">
        <f>VLOOKUP($A:$A,'[3]данные ру ФЛ'!$A:$DL,53,0)</f>
        <v>51729</v>
      </c>
      <c r="BR367" s="20">
        <f>VLOOKUP($A:$A,'[3]данные ру ФЛ'!$A:$DL,74,0)</f>
        <v>54090</v>
      </c>
      <c r="BS367" s="20">
        <f>VLOOKUP($A:$A,'[3]данные ру ФЛ'!$A:$DL,95,0)</f>
        <v>55771</v>
      </c>
      <c r="BT367" s="20">
        <f>VLOOKUP($A:$A,'[3]данные ру ФЛ'!$A:$DL,116,0)</f>
        <v>30951</v>
      </c>
      <c r="BU367" s="21">
        <f>VLOOKUP($A:$A,'[3]данные ру Грузы'!$A:$CR,31,0)</f>
        <v>2094.4700000000003</v>
      </c>
      <c r="BV367" s="21">
        <f>VLOOKUP($A:$A,'[3]данные ру Грузы'!$A:$CR,44,0)</f>
        <v>2395.39</v>
      </c>
      <c r="BW367" s="21">
        <f>VLOOKUP($A:$A,'[3]данные ру Грузы'!$A:$CR,57,0)</f>
        <v>2874.6200000000003</v>
      </c>
      <c r="BX367" s="21">
        <f>VLOOKUP($A:$A,'[3]данные ру Грузы'!$A:$CR,70,0)</f>
        <v>6761.1399999999994</v>
      </c>
      <c r="BY367" s="21">
        <f>VLOOKUP($A:$A,'[3]данные ру Грузы'!$A:$CR,83,0)</f>
        <v>5216.4599999999991</v>
      </c>
      <c r="BZ367" s="21">
        <f>VLOOKUP($A:$A,'[3]данные ру Грузы'!$A:$CR,96,0)</f>
        <v>1461.49</v>
      </c>
      <c r="CA367" s="22" t="str">
        <f>VLOOKUP(A:A,[2]Данные_УА!$A:$BO,60,0)</f>
        <v>да</v>
      </c>
      <c r="CB367" s="23" t="str">
        <f>VLOOKUP(A:A,[2]Данные_УА!$A:$BO,61,0)</f>
        <v>да</v>
      </c>
      <c r="CC367" s="23" t="str">
        <f>VLOOKUP(A:A,[2]Данные_УА!$A:$BO,62,0)</f>
        <v>да</v>
      </c>
      <c r="CD367" s="23" t="str">
        <f>VLOOKUP(A:A,[2]Данные_УА!$A:$BO,63,0)</f>
        <v>да</v>
      </c>
      <c r="CE367" s="23" t="str">
        <f>VLOOKUP(A:A,[2]Данные_УА!$A:$BO,64,0)</f>
        <v>да</v>
      </c>
      <c r="CF367" s="23" t="str">
        <f>VLOOKUP(A:A,[2]Данные_УА!$A:$BO,65,0)</f>
        <v>нет</v>
      </c>
    </row>
    <row r="368" spans="1:84" s="12" customFormat="1" ht="11.25" x14ac:dyDescent="0.2">
      <c r="A368" s="12" t="s">
        <v>355</v>
      </c>
      <c r="B368" s="12" t="str">
        <f>VLOOKUP(A:A,[1]Перечень_ПП!$A:$X,3,0)</f>
        <v>Читинский</v>
      </c>
      <c r="C368" s="13" t="str">
        <f>VLOOKUP(A:A,[1]Перечень_ПП!$A:$X,4,0)</f>
        <v>АПП</v>
      </c>
      <c r="D368" s="13" t="str">
        <f>VLOOKUP(A:A,[1]Перечень_ПП!$A:$X,5,0)</f>
        <v>ДАПП ПУП</v>
      </c>
      <c r="E368" s="12" t="str">
        <f>VLOOKUP(A:A,[1]Перечень_ПП!$A:$X,6,0)</f>
        <v>Убур-Тохтор</v>
      </c>
      <c r="F368" s="12" t="str">
        <f>VLOOKUP(A:A,[1]Перечень_ПП!$A:$X,23,0)</f>
        <v>установлен</v>
      </c>
      <c r="G368" s="13" t="str">
        <f>VLOOKUP(A:A,[1]Перечень_ПП!$A:$X,21,0)</f>
        <v>нет</v>
      </c>
      <c r="H368" s="13" t="s">
        <v>524</v>
      </c>
      <c r="I368" s="14" t="str">
        <f>VLOOKUP(A:A,[1]Перечень_ПП!$A:$X,22,0)</f>
        <v>Пункт пропуска не обустроен, так как решение о целесообразности функционирования не принято, в том числе сопредельным государством</v>
      </c>
      <c r="J368" s="15" t="str">
        <f>VLOOKUP(A:A,[2]Данные_УА!$A:$BF,24,0)</f>
        <v>не определен</v>
      </c>
      <c r="K368" s="13" t="str">
        <f>VLOOKUP(A:A,[1]Перечень_ПП!$A:$X,7,0)</f>
        <v>автомобильный</v>
      </c>
      <c r="L368" s="13" t="str">
        <f>VLOOKUP(A:A,[1]Перечень_ПП!$A:$X,8,0)</f>
        <v>не определен</v>
      </c>
      <c r="M368" s="13" t="str">
        <f>VLOOKUP(A:A,[1]Перечень_ПП!$A:$X,9,0)</f>
        <v>грузо-пассажирский</v>
      </c>
      <c r="N368" s="13" t="str">
        <f>VLOOKUP(A:A,[1]Перечень_ПП!$A:$X,10,0)</f>
        <v>сезонный</v>
      </c>
      <c r="O368" s="13" t="str">
        <f>VLOOKUP(A:A,[1]Перечень_ПП!$A:$X,11,0)</f>
        <v>двусторонний</v>
      </c>
      <c r="P368" s="13" t="str">
        <f>VLOOKUP(A:A,[1]Перечень_ПП!$A:$X,12,0)</f>
        <v>упрощенный</v>
      </c>
      <c r="Q368" s="13" t="str">
        <f>VLOOKUP(A:A,[1]Перечень_ПП!$A:$X,13,0)</f>
        <v>нет</v>
      </c>
      <c r="R368" s="13" t="str">
        <f>VLOOKUP(A:A,[1]Перечень_ПП!$A:$X,14,0)</f>
        <v>нет</v>
      </c>
      <c r="S368" s="13" t="str">
        <f>VLOOKUP(A:A,[1]Перечень_ПП!$A:$X,15,0)</f>
        <v>нет</v>
      </c>
      <c r="T368" s="13" t="str">
        <f>VLOOKUP(A:A,[1]Перечень_ПП!$A:$X,16,0)</f>
        <v>Монголия</v>
      </c>
      <c r="U368" s="12" t="str">
        <f>VLOOKUP(A:A,[1]Перечень_ПП!$A:$X,17,0)</f>
        <v>Тогтор</v>
      </c>
      <c r="V368" s="13" t="str">
        <f>VLOOKUP(A:A,[1]Перечень_ПП!$A:$X,18,0)</f>
        <v>ДФО</v>
      </c>
      <c r="W368" s="12" t="str">
        <f>VLOOKUP(A:A,[1]Перечень_ПП!$A:$X,19,0)</f>
        <v>Забайкальский край</v>
      </c>
      <c r="X368" s="14" t="str">
        <f>VLOOKUP(A:A,[1]Перечень_ПП!$A:$X,20,0)</f>
        <v>не определен</v>
      </c>
      <c r="Y368" s="14">
        <f>VLOOKUP(A:A,[2]ДОРОГИ!$A:$BX,24,0)</f>
        <v>0</v>
      </c>
      <c r="Z368" s="14">
        <f>VLOOKUP(A:A,[2]ДОРОГИ!$A:$BX,25,0)</f>
        <v>0</v>
      </c>
      <c r="AA368" s="16" t="str">
        <f>VLOOKUP($A:$A,'[3]данные ру Грузы'!$A:$CC,10,0)</f>
        <v>не определена</v>
      </c>
      <c r="AB368" s="16">
        <f>VLOOKUP($A:$A,'[3]данные ру Грузы'!$A:$CC,11,0)</f>
        <v>333</v>
      </c>
      <c r="AC368" s="16" t="str">
        <f>VLOOKUP($A:$A,'[3]данные ру Грузы'!$A:$CC,13,0)</f>
        <v>РМК</v>
      </c>
      <c r="AD368" s="16" t="str">
        <f>VLOOKUP($A:$A,'[3]данные ру Грузы'!$A:$CC,12,0)</f>
        <v>Восток</v>
      </c>
      <c r="AE368" s="16">
        <f>VLOOKUP(A:A,[2]Данные_УА!$A:$BF,37,0)</f>
        <v>0</v>
      </c>
      <c r="AF368" s="16">
        <f>VLOOKUP(A:A,[2]Данные_УА!$A:$BF,41,0)</f>
        <v>0</v>
      </c>
      <c r="AG368" s="16">
        <f>VLOOKUP(A:A,[2]Данные_УА!$A:$BF,45,0)</f>
        <v>0</v>
      </c>
      <c r="AH368" s="16">
        <f>VLOOKUP(A:A,[2]Данные_УА!$A:$BF,49,0)</f>
        <v>0</v>
      </c>
      <c r="AI368" s="16">
        <f>VLOOKUP(A:A,[2]Данные_УА!$A:$BF,53,0)</f>
        <v>0</v>
      </c>
      <c r="AJ368" s="16">
        <f>VLOOKUP(A:A,[2]Данные_УА!$A:$BF,57,0)</f>
        <v>0</v>
      </c>
      <c r="AK368" s="17">
        <f>VLOOKUP(A:A,[2]Данные_УА!$A:$BF,38,0)</f>
        <v>0</v>
      </c>
      <c r="AL368" s="17">
        <f>VLOOKUP(A:A,[2]Данные_УА!$A:$BF,42,0)</f>
        <v>0</v>
      </c>
      <c r="AM368" s="17">
        <f>VLOOKUP(A:A,[2]Данные_УА!$A:$BF,46,0)</f>
        <v>0</v>
      </c>
      <c r="AN368" s="17">
        <f>VLOOKUP(A:A,[2]Данные_УА!$A:$BF,50,0)</f>
        <v>0</v>
      </c>
      <c r="AO368" s="17">
        <f>VLOOKUP(A:A,[2]Данные_УА!$A:$BF,54,0)</f>
        <v>0</v>
      </c>
      <c r="AP368" s="18">
        <f>VLOOKUP(A:A,[2]Данные_УА!$A:$BF,58,0)</f>
        <v>0</v>
      </c>
      <c r="AQ368" s="19">
        <f>VLOOKUP($A:$A,'[3]данные ру ТС'!$A:$CZ,22,0)</f>
        <v>0</v>
      </c>
      <c r="AR368" s="19">
        <f>VLOOKUP($A:$A,'[3]данные ру ТС'!$A:$CZ,27,0)</f>
        <v>0</v>
      </c>
      <c r="AS368" s="19">
        <f>VLOOKUP($A:$A,'[3]данные ру ТС'!$A:$CZ,32,0)</f>
        <v>0</v>
      </c>
      <c r="AT368" s="19">
        <f>VLOOKUP($A:$A,'[3]данные ру ТС'!$A:$CZ,33,0)</f>
        <v>0</v>
      </c>
      <c r="AU368" s="19">
        <f>VLOOKUP($A:$A,'[3]данные ру ТС'!$A:$CZ,38,0)</f>
        <v>0</v>
      </c>
      <c r="AV368" s="19">
        <f>VLOOKUP($A:$A,'[3]данные ру ТС'!$A:$CZ,43,0)</f>
        <v>0</v>
      </c>
      <c r="AW368" s="19">
        <f>VLOOKUP($A:$A,'[3]данные ру ТС'!$A:$CZ,48,0)</f>
        <v>0</v>
      </c>
      <c r="AX368" s="19">
        <f>VLOOKUP($A:$A,'[3]данные ру ТС'!$A:$CZ,49,0)</f>
        <v>0</v>
      </c>
      <c r="AY368" s="19">
        <f>VLOOKUP($A:$A,'[3]данные ру ТС'!$A:$CZ,54,0)</f>
        <v>0</v>
      </c>
      <c r="AZ368" s="19">
        <f>VLOOKUP($A:$A,'[3]данные ру ТС'!$A:$CZ,59,0)</f>
        <v>0</v>
      </c>
      <c r="BA368" s="19">
        <f>VLOOKUP($A:$A,'[3]данные ру ТС'!$A:$CZ,64,0)</f>
        <v>0</v>
      </c>
      <c r="BB368" s="19">
        <f>VLOOKUP($A:$A,'[3]данные ру ТС'!$A:$CZ,65,0)</f>
        <v>0</v>
      </c>
      <c r="BC368" s="19">
        <f>VLOOKUP($A:$A,'[3]данные ру ТС'!$A:$CZ,78,0)</f>
        <v>0</v>
      </c>
      <c r="BD368" s="19">
        <f>VLOOKUP($A:$A,'[3]данные ру ТС'!$A:$CZ,83,0)</f>
        <v>0</v>
      </c>
      <c r="BE368" s="19">
        <f>VLOOKUP($A:$A,'[3]данные ру ТС'!$A:$CZ,88,0)</f>
        <v>0</v>
      </c>
      <c r="BF368" s="19">
        <f>VLOOKUP($A:$A,'[3]данные ру ТС'!$A:$CZ,89,0)</f>
        <v>0</v>
      </c>
      <c r="BG368" s="19">
        <f>VLOOKUP($A:$A,'[3]данные ру ТС'!$A:$FD,126,0)</f>
        <v>0</v>
      </c>
      <c r="BH368" s="19">
        <f>VLOOKUP($A:$A,'[3]данные ру ТС'!$A:$FD,127,0)</f>
        <v>0</v>
      </c>
      <c r="BI368" s="19">
        <f>VLOOKUP($A:$A,'[3]данные ру ТС'!$A:$FD,128,0)</f>
        <v>0</v>
      </c>
      <c r="BJ368" s="19">
        <f>VLOOKUP($A:$A,'[3]данные ру ТС'!$A:$FD,129,0)</f>
        <v>0</v>
      </c>
      <c r="BK368" s="19">
        <f>VLOOKUP($A:$A,'[3]данные ру ТС'!$A:$FD,142,0)</f>
        <v>0</v>
      </c>
      <c r="BL368" s="19">
        <f>VLOOKUP($A:$A,'[3]данные ру ТС'!$A:$FD,155,0)</f>
        <v>0</v>
      </c>
      <c r="BM368" s="19">
        <f>VLOOKUP($A:$A,'[3]данные ру ТС'!$A:$FW,168,0)</f>
        <v>0</v>
      </c>
      <c r="BN368" s="19">
        <f>Таблица2[[#This Row],[ЛТС 2022 (факт)]]+Таблица2[[#This Row],[ПТС 2022 (факт)]]+Таблица2[[#This Row],[ГТС 2022 (факт)]]</f>
        <v>0</v>
      </c>
      <c r="BO368" s="20">
        <f>VLOOKUP($A:$A,'[3]данные ру ФЛ'!$A:$DL,27,0)</f>
        <v>0</v>
      </c>
      <c r="BP368" s="20">
        <f>VLOOKUP($A:$A,'[3]данные ру ФЛ'!$A:$DL,40,0)</f>
        <v>0</v>
      </c>
      <c r="BQ368" s="20">
        <f>VLOOKUP($A:$A,'[3]данные ру ФЛ'!$A:$DL,53,0)</f>
        <v>0</v>
      </c>
      <c r="BR368" s="20">
        <f>VLOOKUP($A:$A,'[3]данные ру ФЛ'!$A:$DL,74,0)</f>
        <v>0</v>
      </c>
      <c r="BS368" s="20">
        <f>VLOOKUP($A:$A,'[3]данные ру ФЛ'!$A:$DL,95,0)</f>
        <v>0</v>
      </c>
      <c r="BT368" s="20">
        <f>VLOOKUP($A:$A,'[3]данные ру ФЛ'!$A:$DL,116,0)</f>
        <v>0</v>
      </c>
      <c r="BU368" s="21">
        <f>VLOOKUP($A:$A,'[3]данные ру Грузы'!$A:$CR,31,0)</f>
        <v>0</v>
      </c>
      <c r="BV368" s="21">
        <f>VLOOKUP($A:$A,'[3]данные ру Грузы'!$A:$CR,44,0)</f>
        <v>0</v>
      </c>
      <c r="BW368" s="21">
        <f>VLOOKUP($A:$A,'[3]данные ру Грузы'!$A:$CR,57,0)</f>
        <v>0</v>
      </c>
      <c r="BX368" s="21">
        <f>VLOOKUP($A:$A,'[3]данные ру Грузы'!$A:$CR,70,0)</f>
        <v>0</v>
      </c>
      <c r="BY368" s="21">
        <f>VLOOKUP($A:$A,'[3]данные ру Грузы'!$A:$CR,83,0)</f>
        <v>0</v>
      </c>
      <c r="BZ368" s="21">
        <f>VLOOKUP($A:$A,'[3]данные ру Грузы'!$A:$CR,96,0)</f>
        <v>0</v>
      </c>
      <c r="CA368" s="22" t="str">
        <f>VLOOKUP(A:A,[2]Данные_УА!$A:$BO,60,0)</f>
        <v>нет</v>
      </c>
      <c r="CB368" s="23" t="str">
        <f>VLOOKUP(A:A,[2]Данные_УА!$A:$BO,61,0)</f>
        <v>нет</v>
      </c>
      <c r="CC368" s="23" t="str">
        <f>VLOOKUP(A:A,[2]Данные_УА!$A:$BO,62,0)</f>
        <v>нет</v>
      </c>
      <c r="CD368" s="23" t="str">
        <f>VLOOKUP(A:A,[2]Данные_УА!$A:$BO,63,0)</f>
        <v>нет</v>
      </c>
      <c r="CE368" s="23" t="str">
        <f>VLOOKUP(A:A,[2]Данные_УА!$A:$BO,64,0)</f>
        <v>нет</v>
      </c>
      <c r="CF368" s="23" t="str">
        <f>VLOOKUP(A:A,[2]Данные_УА!$A:$BO,65,0)</f>
        <v>нет</v>
      </c>
    </row>
    <row r="369" spans="1:84" s="12" customFormat="1" ht="11.25" x14ac:dyDescent="0.2">
      <c r="A369" s="12" t="s">
        <v>81</v>
      </c>
      <c r="B369" s="12" t="str">
        <f>VLOOKUP(A:A,[1]Перечень_ПП!$A:$X,3,0)</f>
        <v>Владивостокский</v>
      </c>
      <c r="C369" s="13" t="str">
        <f>VLOOKUP(A:A,[1]Перечень_ПП!$A:$X,4,0)</f>
        <v>МПП</v>
      </c>
      <c r="D369" s="13" t="str">
        <f>VLOOKUP(A:A,[1]Перечень_ПП!$A:$X,5,0)</f>
        <v>МПП</v>
      </c>
      <c r="E369" s="12" t="str">
        <f>VLOOKUP(A:A,[1]Перечень_ПП!$A:$X,6,0)</f>
        <v>Шахтерск</v>
      </c>
      <c r="F369" s="12" t="str">
        <f>VLOOKUP(A:A,[1]Перечень_ПП!$A:$X,23,0)</f>
        <v>установлен</v>
      </c>
      <c r="G369" s="13" t="str">
        <f>VLOOKUP(A:A,[1]Перечень_ПП!$A:$X,21,0)</f>
        <v>да</v>
      </c>
      <c r="H369" s="13" t="s">
        <v>524</v>
      </c>
      <c r="I369" s="14" t="str">
        <f>VLOOKUP(A:A,[1]Перечень_ПП!$A:$X,22,0)</f>
        <v>функционирует</v>
      </c>
      <c r="J369" s="15" t="str">
        <f>VLOOKUP(A:A,[2]Данные_УА!$A:$BF,24,0)</f>
        <v>ежедневно, круглосуточно</v>
      </c>
      <c r="K369" s="13" t="str">
        <f>VLOOKUP(A:A,[1]Перечень_ПП!$A:$X,7,0)</f>
        <v>морской</v>
      </c>
      <c r="L369" s="13" t="str">
        <f>VLOOKUP(A:A,[1]Перечень_ПП!$A:$X,8,0)</f>
        <v>не определен</v>
      </c>
      <c r="M369" s="13" t="str">
        <f>VLOOKUP(A:A,[1]Перечень_ПП!$A:$X,9,0)</f>
        <v>грузовой</v>
      </c>
      <c r="N369" s="13" t="str">
        <f>VLOOKUP(A:A,[1]Перечень_ПП!$A:$X,10,0)</f>
        <v>постоянный</v>
      </c>
      <c r="O369" s="13" t="str">
        <f>VLOOKUP(A:A,[1]Перечень_ПП!$A:$X,11,0)</f>
        <v>многосторонний</v>
      </c>
      <c r="P369" s="13" t="str">
        <f>VLOOKUP(A:A,[1]Перечень_ПП!$A:$X,12,0)</f>
        <v>не определен</v>
      </c>
      <c r="Q369" s="13" t="str">
        <f>VLOOKUP(A:A,[1]Перечень_ПП!$A:$X,13,0)</f>
        <v>нет</v>
      </c>
      <c r="R369" s="13" t="str">
        <f>VLOOKUP(A:A,[1]Перечень_ПП!$A:$X,14,0)</f>
        <v>нет</v>
      </c>
      <c r="S369" s="13" t="str">
        <f>VLOOKUP(A:A,[1]Перечень_ПП!$A:$X,15,0)</f>
        <v>нет</v>
      </c>
      <c r="T369" s="13" t="str">
        <f>VLOOKUP(A:A,[1]Перечень_ПП!$A:$X,16,0)</f>
        <v>не применимо</v>
      </c>
      <c r="U369" s="12" t="str">
        <f>VLOOKUP(A:A,[1]Перечень_ПП!$A:$X,17,0)</f>
        <v>не применимо</v>
      </c>
      <c r="V369" s="13" t="str">
        <f>VLOOKUP(A:A,[1]Перечень_ПП!$A:$X,18,0)</f>
        <v>ДФО</v>
      </c>
      <c r="W369" s="12" t="str">
        <f>VLOOKUP(A:A,[1]Перечень_ПП!$A:$X,19,0)</f>
        <v>Сахалинская область</v>
      </c>
      <c r="X369" s="14" t="str">
        <f>VLOOKUP(A:A,[1]Перечень_ПП!$A:$X,20,0)</f>
        <v>Сахалинская область, Углегорский район, г. Шахтерск, ул. Портовая, 10, морской порт Шахтерск</v>
      </c>
      <c r="Y369" s="14">
        <f>VLOOKUP(A:A,[2]ДОРОГИ!$A:$BX,24,0)</f>
        <v>0</v>
      </c>
      <c r="Z369" s="14">
        <f>VLOOKUP(A:A,[2]ДОРОГИ!$A:$BX,25,0)</f>
        <v>0</v>
      </c>
      <c r="AA369" s="16" t="str">
        <f>VLOOKUP($A:$A,'[3]данные ру Грузы'!$A:$CC,10,0)</f>
        <v>Группа С</v>
      </c>
      <c r="AB369" s="16">
        <f>VLOOKUP($A:$A,'[3]данные ру Грузы'!$A:$CC,11,0)</f>
        <v>383</v>
      </c>
      <c r="AC369" s="16" t="str">
        <f>VLOOKUP($A:$A,'[3]данные ру Грузы'!$A:$CC,13,0)</f>
        <v>Морской</v>
      </c>
      <c r="AD369" s="16" t="str">
        <f>VLOOKUP($A:$A,'[3]данные ру Грузы'!$A:$CC,12,0)</f>
        <v>Арктика</v>
      </c>
      <c r="AE369" s="16">
        <f>VLOOKUP(A:A,[2]Данные_УА!$A:$BF,37,0)</f>
        <v>1</v>
      </c>
      <c r="AF369" s="16">
        <f>VLOOKUP(A:A,[2]Данные_УА!$A:$BF,41,0)</f>
        <v>0</v>
      </c>
      <c r="AG369" s="16">
        <f>VLOOKUP(A:A,[2]Данные_УА!$A:$BF,45,0)</f>
        <v>0</v>
      </c>
      <c r="AH369" s="16">
        <f>VLOOKUP(A:A,[2]Данные_УА!$A:$BF,49,0)</f>
        <v>1</v>
      </c>
      <c r="AI369" s="16">
        <f>VLOOKUP(A:A,[2]Данные_УА!$A:$BF,53,0)</f>
        <v>0</v>
      </c>
      <c r="AJ369" s="16">
        <f>VLOOKUP(A:A,[2]Данные_УА!$A:$BF,57,0)</f>
        <v>19178</v>
      </c>
      <c r="AK369" s="17">
        <f>VLOOKUP(A:A,[2]Данные_УА!$A:$BF,38,0)</f>
        <v>365</v>
      </c>
      <c r="AL369" s="17">
        <f>VLOOKUP(A:A,[2]Данные_УА!$A:$BF,42,0)</f>
        <v>0</v>
      </c>
      <c r="AM369" s="17">
        <f>VLOOKUP(A:A,[2]Данные_УА!$A:$BF,46,0)</f>
        <v>0</v>
      </c>
      <c r="AN369" s="17">
        <f>VLOOKUP(A:A,[2]Данные_УА!$A:$BF,50,0)</f>
        <v>365</v>
      </c>
      <c r="AO369" s="17">
        <f>VLOOKUP(A:A,[2]Данные_УА!$A:$BF,54,0)</f>
        <v>0</v>
      </c>
      <c r="AP369" s="18">
        <f>VLOOKUP(A:A,[2]Данные_УА!$A:$BF,58,0)</f>
        <v>6999970</v>
      </c>
      <c r="AQ369" s="19">
        <f>VLOOKUP($A:$A,'[3]данные ру ТС'!$A:$CZ,22,0)</f>
        <v>0</v>
      </c>
      <c r="AR369" s="19">
        <f>VLOOKUP($A:$A,'[3]данные ру ТС'!$A:$CZ,27,0)</f>
        <v>0</v>
      </c>
      <c r="AS369" s="19">
        <f>VLOOKUP($A:$A,'[3]данные ру ТС'!$A:$CZ,32,0)</f>
        <v>0</v>
      </c>
      <c r="AT369" s="19">
        <f>VLOOKUP($A:$A,'[3]данные ру ТС'!$A:$CZ,33,0)</f>
        <v>0</v>
      </c>
      <c r="AU369" s="19">
        <f>VLOOKUP($A:$A,'[3]данные ру ТС'!$A:$CZ,38,0)</f>
        <v>0</v>
      </c>
      <c r="AV369" s="19">
        <f>VLOOKUP($A:$A,'[3]данные ру ТС'!$A:$CZ,43,0)</f>
        <v>0</v>
      </c>
      <c r="AW369" s="19">
        <f>VLOOKUP($A:$A,'[3]данные ру ТС'!$A:$CZ,48,0)</f>
        <v>0</v>
      </c>
      <c r="AX369" s="19">
        <f>VLOOKUP($A:$A,'[3]данные ру ТС'!$A:$CZ,49,0)</f>
        <v>0</v>
      </c>
      <c r="AY369" s="19">
        <f>VLOOKUP($A:$A,'[3]данные ру ТС'!$A:$CZ,54,0)</f>
        <v>253</v>
      </c>
      <c r="AZ369" s="19">
        <f>VLOOKUP($A:$A,'[3]данные ру ТС'!$A:$CZ,59,0)</f>
        <v>0</v>
      </c>
      <c r="BA369" s="19">
        <f>VLOOKUP($A:$A,'[3]данные ру ТС'!$A:$CZ,64,0)</f>
        <v>0</v>
      </c>
      <c r="BB369" s="19">
        <f>VLOOKUP($A:$A,'[3]данные ру ТС'!$A:$CZ,65,0)</f>
        <v>253</v>
      </c>
      <c r="BC369" s="19">
        <f>VLOOKUP($A:$A,'[3]данные ру ТС'!$A:$CZ,78,0)</f>
        <v>338</v>
      </c>
      <c r="BD369" s="19">
        <f>VLOOKUP($A:$A,'[3]данные ру ТС'!$A:$CZ,83,0)</f>
        <v>0</v>
      </c>
      <c r="BE369" s="19">
        <f>VLOOKUP($A:$A,'[3]данные ру ТС'!$A:$CZ,88,0)</f>
        <v>0</v>
      </c>
      <c r="BF369" s="19">
        <f>VLOOKUP($A:$A,'[3]данные ру ТС'!$A:$CZ,89,0)</f>
        <v>338</v>
      </c>
      <c r="BG369" s="19">
        <f>VLOOKUP($A:$A,'[3]данные ру ТС'!$A:$FD,126,0)</f>
        <v>279</v>
      </c>
      <c r="BH369" s="19">
        <f>VLOOKUP($A:$A,'[3]данные ру ТС'!$A:$FD,127,0)</f>
        <v>0</v>
      </c>
      <c r="BI369" s="19">
        <f>VLOOKUP($A:$A,'[3]данные ру ТС'!$A:$FD,128,0)</f>
        <v>0</v>
      </c>
      <c r="BJ369" s="19">
        <f>VLOOKUP($A:$A,'[3]данные ру ТС'!$A:$FD,129,0)</f>
        <v>279</v>
      </c>
      <c r="BK369" s="19">
        <f>VLOOKUP($A:$A,'[3]данные ру ТС'!$A:$FD,142,0)</f>
        <v>313</v>
      </c>
      <c r="BL369" s="19">
        <f>VLOOKUP($A:$A,'[3]данные ру ТС'!$A:$FD,155,0)</f>
        <v>0</v>
      </c>
      <c r="BM369" s="19">
        <f>VLOOKUP($A:$A,'[3]данные ру ТС'!$A:$FW,168,0)</f>
        <v>0</v>
      </c>
      <c r="BN369" s="19">
        <f>Таблица2[[#This Row],[ЛТС 2022 (факт)]]+Таблица2[[#This Row],[ПТС 2022 (факт)]]+Таблица2[[#This Row],[ГТС 2022 (факт)]]</f>
        <v>313</v>
      </c>
      <c r="BO369" s="20">
        <f>VLOOKUP($A:$A,'[3]данные ру ФЛ'!$A:$DL,27,0)</f>
        <v>0</v>
      </c>
      <c r="BP369" s="20">
        <f>VLOOKUP($A:$A,'[3]данные ру ФЛ'!$A:$DL,40,0)</f>
        <v>0</v>
      </c>
      <c r="BQ369" s="20">
        <f>VLOOKUP($A:$A,'[3]данные ру ФЛ'!$A:$DL,53,0)</f>
        <v>5348</v>
      </c>
      <c r="BR369" s="20">
        <f>VLOOKUP($A:$A,'[3]данные ру ФЛ'!$A:$DL,74,0)</f>
        <v>6991</v>
      </c>
      <c r="BS369" s="20">
        <f>VLOOKUP($A:$A,'[3]данные ру ФЛ'!$A:$DL,95,0)</f>
        <v>5879</v>
      </c>
      <c r="BT369" s="20">
        <f>VLOOKUP($A:$A,'[3]данные ру ФЛ'!$A:$DL,116,0)</f>
        <v>6861</v>
      </c>
      <c r="BU369" s="21">
        <f>VLOOKUP($A:$A,'[3]данные ру Грузы'!$A:$CR,31,0)</f>
        <v>0</v>
      </c>
      <c r="BV369" s="21">
        <f>VLOOKUP($A:$A,'[3]данные ру Грузы'!$A:$CR,44,0)</f>
        <v>0</v>
      </c>
      <c r="BW369" s="21">
        <f>VLOOKUP($A:$A,'[3]данные ру Грузы'!$A:$CR,57,0)</f>
        <v>8677007</v>
      </c>
      <c r="BX369" s="21">
        <f>VLOOKUP($A:$A,'[3]данные ру Грузы'!$A:$CR,70,0)</f>
        <v>8591061</v>
      </c>
      <c r="BY369" s="21">
        <f>VLOOKUP($A:$A,'[3]данные ру Грузы'!$A:$CR,83,0)</f>
        <v>9949194.3599999994</v>
      </c>
      <c r="BZ369" s="21">
        <f>VLOOKUP($A:$A,'[3]данные ру Грузы'!$A:$CR,96,0)</f>
        <v>10844631.74</v>
      </c>
      <c r="CA369" s="22" t="str">
        <f>VLOOKUP(A:A,[2]Данные_УА!$A:$BO,60,0)</f>
        <v>да</v>
      </c>
      <c r="CB369" s="23" t="str">
        <f>VLOOKUP(A:A,[2]Данные_УА!$A:$BO,61,0)</f>
        <v>да</v>
      </c>
      <c r="CC369" s="23" t="str">
        <f>VLOOKUP(A:A,[2]Данные_УА!$A:$BO,62,0)</f>
        <v>да</v>
      </c>
      <c r="CD369" s="23" t="str">
        <f>VLOOKUP(A:A,[2]Данные_УА!$A:$BO,63,0)</f>
        <v>да</v>
      </c>
      <c r="CE369" s="23" t="str">
        <f>VLOOKUP(A:A,[2]Данные_УА!$A:$BO,64,0)</f>
        <v>да</v>
      </c>
      <c r="CF369" s="23" t="str">
        <f>VLOOKUP(A:A,[2]Данные_УА!$A:$BO,65,0)</f>
        <v>нет</v>
      </c>
    </row>
    <row r="370" spans="1:84" s="12" customFormat="1" ht="13.5" customHeight="1" x14ac:dyDescent="0.2">
      <c r="A370" s="24" t="s">
        <v>14</v>
      </c>
      <c r="B370" s="25" t="str">
        <f>VLOOKUP(A:A,[1]Перечень_ПП!$A:$X,3,0)</f>
        <v>Белгородский</v>
      </c>
      <c r="C370" s="26" t="str">
        <f>VLOOKUP(A:A,[1]Перечень_ПП!$A:$X,4,0)</f>
        <v>АПП</v>
      </c>
      <c r="D370" s="26" t="str">
        <f>VLOOKUP(A:A,[1]Перечень_ПП!$A:$X,5,0)</f>
        <v>МАПП</v>
      </c>
      <c r="E370" s="25" t="str">
        <f>VLOOKUP(A:A,[1]Перечень_ПП!$A:$X,6,0)</f>
        <v>Шебекино</v>
      </c>
      <c r="F370" s="25" t="str">
        <f>VLOOKUP(A:A,[1]Перечень_ПП!$A:$X,23,0)</f>
        <v>установлен</v>
      </c>
      <c r="G370" s="26" t="str">
        <f>VLOOKUP(A:A,[1]Перечень_ПП!$A:$X,21,0)</f>
        <v>да</v>
      </c>
      <c r="H370" s="26" t="s">
        <v>524</v>
      </c>
      <c r="I370" s="14" t="str">
        <f>VLOOKUP(A:A,[1]Перечень_ПП!$A:$X,22,0)</f>
        <v>функционирует</v>
      </c>
      <c r="J370" s="15" t="str">
        <f>VLOOKUP(A:A,[2]Данные_УА!$A:$BF,24,0)</f>
        <v>круглосуточно</v>
      </c>
      <c r="K370" s="26" t="str">
        <f>VLOOKUP(A:A,[1]Перечень_ПП!$A:$X,7,0)</f>
        <v>автомобильный</v>
      </c>
      <c r="L370" s="26" t="str">
        <f>VLOOKUP(A:A,[1]Перечень_ПП!$A:$X,8,0)</f>
        <v>не определен</v>
      </c>
      <c r="M370" s="26" t="str">
        <f>VLOOKUP(A:A,[1]Перечень_ПП!$A:$X,9,0)</f>
        <v>грузо-пассажирский</v>
      </c>
      <c r="N370" s="26" t="str">
        <f>VLOOKUP(A:A,[1]Перечень_ПП!$A:$X,10,0)</f>
        <v>постоянный</v>
      </c>
      <c r="O370" s="26" t="str">
        <f>VLOOKUP(A:A,[1]Перечень_ПП!$A:$X,11,0)</f>
        <v>многосторонний</v>
      </c>
      <c r="P370" s="26" t="str">
        <f>VLOOKUP(A:A,[1]Перечень_ПП!$A:$X,12,0)</f>
        <v>не определен</v>
      </c>
      <c r="Q370" s="26" t="str">
        <f>VLOOKUP(A:A,[1]Перечень_ПП!$A:$X,13,0)</f>
        <v>нет</v>
      </c>
      <c r="R370" s="26" t="str">
        <f>VLOOKUP(A:A,[1]Перечень_ПП!$A:$X,14,0)</f>
        <v>да</v>
      </c>
      <c r="S370" s="26" t="str">
        <f>VLOOKUP(A:A,[1]Перечень_ПП!$A:$X,15,0)</f>
        <v>да</v>
      </c>
      <c r="T370" s="13" t="str">
        <f>VLOOKUP(A:A,[1]Перечень_ПП!$A:$X,16,0)</f>
        <v>Украина</v>
      </c>
      <c r="U370" s="12" t="str">
        <f>VLOOKUP(A:A,[1]Перечень_ПП!$A:$X,17,0)</f>
        <v>Плетеновка</v>
      </c>
      <c r="V370" s="26" t="str">
        <f>VLOOKUP(A:A,[1]Перечень_ПП!$A:$X,18,0)</f>
        <v>ЦФО</v>
      </c>
      <c r="W370" s="12" t="str">
        <f>VLOOKUP(A:A,[1]Перечень_ПП!$A:$X,19,0)</f>
        <v>Белгородская область</v>
      </c>
      <c r="X370" s="14" t="str">
        <f>VLOOKUP(A:A,[1]Перечень_ПП!$A:$X,20,0)</f>
        <v>Белгородская область, Шебекинский район, в границах Новотаволжанского сельского поселения</v>
      </c>
      <c r="Y370" s="14" t="str">
        <f>VLOOKUP(A:A,[2]ДОРОГИ!$A:$BX,24,0)</f>
        <v>региональная</v>
      </c>
      <c r="Z370" s="14" t="str">
        <f>VLOOKUP(A:A,[2]ДОРОГИ!$A:$BX,25,0)</f>
        <v>14.ОП.РЗ.К-46 Шебекино-граница Украины</v>
      </c>
      <c r="AA370" s="16" t="str">
        <f>VLOOKUP($A:$A,'[3]данные ру Грузы'!$A:$CC,10,0)</f>
        <v>Группа А</v>
      </c>
      <c r="AB370" s="16">
        <f>VLOOKUP($A:$A,'[3]данные ру Грузы'!$A:$CC,11,0)</f>
        <v>0</v>
      </c>
      <c r="AC370" s="16" t="str">
        <f>VLOOKUP($A:$A,'[3]данные ру Грузы'!$A:$CC,13,0)</f>
        <v>Сухопутный</v>
      </c>
      <c r="AD370" s="16" t="str">
        <f>VLOOKUP($A:$A,'[3]данные ру Грузы'!$A:$CC,12,0)</f>
        <v>Западный</v>
      </c>
      <c r="AE370" s="16">
        <f>VLOOKUP(A:A,[2]Данные_УА!$A:$BF,37,0)</f>
        <v>200</v>
      </c>
      <c r="AF370" s="16">
        <f>VLOOKUP(A:A,[2]Данные_УА!$A:$BF,41,0)</f>
        <v>50</v>
      </c>
      <c r="AG370" s="16">
        <f>VLOOKUP(A:A,[2]Данные_УА!$A:$BF,45,0)</f>
        <v>750</v>
      </c>
      <c r="AH370" s="16">
        <f>VLOOKUP(A:A,[2]Данные_УА!$A:$BF,49,0)</f>
        <v>1000</v>
      </c>
      <c r="AI370" s="16">
        <f>VLOOKUP(A:A,[2]Данные_УА!$A:$BF,53,0)</f>
        <v>4800</v>
      </c>
      <c r="AJ370" s="16">
        <f>VLOOKUP(A:A,[2]Данные_УА!$A:$BF,57,0)</f>
        <v>0</v>
      </c>
      <c r="AK370" s="17">
        <f>VLOOKUP(A:A,[2]Данные_УА!$A:$BF,38,0)</f>
        <v>73000</v>
      </c>
      <c r="AL370" s="17">
        <f>VLOOKUP(A:A,[2]Данные_УА!$A:$BF,42,0)</f>
        <v>18250</v>
      </c>
      <c r="AM370" s="17">
        <f>VLOOKUP(A:A,[2]Данные_УА!$A:$BF,46,0)</f>
        <v>273750</v>
      </c>
      <c r="AN370" s="17">
        <f>VLOOKUP(A:A,[2]Данные_УА!$A:$BF,50,0)</f>
        <v>365000</v>
      </c>
      <c r="AO370" s="17">
        <f>VLOOKUP(A:A,[2]Данные_УА!$A:$BF,54,0)</f>
        <v>1752000</v>
      </c>
      <c r="AP370" s="18">
        <f>VLOOKUP(A:A,[2]Данные_УА!$A:$BF,58,0)</f>
        <v>0</v>
      </c>
      <c r="AQ370" s="19">
        <f>VLOOKUP($A:$A,'[3]данные ру ТС'!$A:$CZ,22,0)</f>
        <v>13255</v>
      </c>
      <c r="AR370" s="19">
        <f>VLOOKUP($A:$A,'[3]данные ру ТС'!$A:$CZ,27,0)</f>
        <v>5631</v>
      </c>
      <c r="AS370" s="19">
        <f>VLOOKUP($A:$A,'[3]данные ру ТС'!$A:$CZ,32,0)</f>
        <v>265343</v>
      </c>
      <c r="AT370" s="19">
        <f>VLOOKUP($A:$A,'[3]данные ру ТС'!$A:$CZ,33,0)</f>
        <v>284229</v>
      </c>
      <c r="AU370" s="19">
        <f>VLOOKUP($A:$A,'[3]данные ру ТС'!$A:$CZ,38,0)</f>
        <v>11976</v>
      </c>
      <c r="AV370" s="19">
        <f>VLOOKUP($A:$A,'[3]данные ру ТС'!$A:$CZ,43,0)</f>
        <v>4653</v>
      </c>
      <c r="AW370" s="19">
        <f>VLOOKUP($A:$A,'[3]данные ру ТС'!$A:$CZ,48,0)</f>
        <v>250392</v>
      </c>
      <c r="AX370" s="19">
        <f>VLOOKUP($A:$A,'[3]данные ру ТС'!$A:$CZ,49,0)</f>
        <v>267021</v>
      </c>
      <c r="AY370" s="19">
        <f>VLOOKUP($A:$A,'[3]данные ру ТС'!$A:$CZ,54,0)</f>
        <v>8685</v>
      </c>
      <c r="AZ370" s="19">
        <f>VLOOKUP($A:$A,'[3]данные ру ТС'!$A:$CZ,59,0)</f>
        <v>3983</v>
      </c>
      <c r="BA370" s="19">
        <f>VLOOKUP($A:$A,'[3]данные ру ТС'!$A:$CZ,64,0)</f>
        <v>195038</v>
      </c>
      <c r="BB370" s="19">
        <f>VLOOKUP($A:$A,'[3]данные ру ТС'!$A:$CZ,65,0)</f>
        <v>207706</v>
      </c>
      <c r="BC370" s="19">
        <f>VLOOKUP($A:$A,'[3]данные ру ТС'!$A:$CZ,78,0)</f>
        <v>2139</v>
      </c>
      <c r="BD370" s="19">
        <f>VLOOKUP($A:$A,'[3]данные ру ТС'!$A:$CZ,83,0)</f>
        <v>677</v>
      </c>
      <c r="BE370" s="19">
        <f>VLOOKUP($A:$A,'[3]данные ру ТС'!$A:$CZ,88,0)</f>
        <v>29296</v>
      </c>
      <c r="BF370" s="19">
        <f>VLOOKUP($A:$A,'[3]данные ру ТС'!$A:$CZ,89,0)</f>
        <v>32112</v>
      </c>
      <c r="BG370" s="19">
        <f>VLOOKUP($A:$A,'[3]данные ру ТС'!$A:$FD,126,0)</f>
        <v>0</v>
      </c>
      <c r="BH370" s="19">
        <f>VLOOKUP($A:$A,'[3]данные ру ТС'!$A:$FD,127,0)</f>
        <v>0</v>
      </c>
      <c r="BI370" s="19">
        <f>VLOOKUP($A:$A,'[3]данные ру ТС'!$A:$FD,128,0)</f>
        <v>0</v>
      </c>
      <c r="BJ370" s="19">
        <f>VLOOKUP($A:$A,'[3]данные ру ТС'!$A:$FD,129,0)</f>
        <v>0</v>
      </c>
      <c r="BK370" s="19">
        <f>VLOOKUP($A:$A,'[3]данные ру ТС'!$A:$FD,142,0)</f>
        <v>93</v>
      </c>
      <c r="BL370" s="19">
        <f>VLOOKUP($A:$A,'[3]данные ру ТС'!$A:$FD,155,0)</f>
        <v>28</v>
      </c>
      <c r="BM370" s="19">
        <f>VLOOKUP($A:$A,'[3]данные ру ТС'!$A:$FW,168,0)</f>
        <v>35045</v>
      </c>
      <c r="BN370" s="19">
        <f>Таблица2[[#This Row],[ЛТС 2022 (факт)]]+Таблица2[[#This Row],[ПТС 2022 (факт)]]+Таблица2[[#This Row],[ГТС 2022 (факт)]]</f>
        <v>35166</v>
      </c>
      <c r="BO370" s="20">
        <f>VLOOKUP($A:$A,'[3]данные ру ФЛ'!$A:$DL,27,0)</f>
        <v>794017</v>
      </c>
      <c r="BP370" s="20">
        <f>VLOOKUP($A:$A,'[3]данные ру ФЛ'!$A:$DL,40,0)</f>
        <v>777231</v>
      </c>
      <c r="BQ370" s="20">
        <f>VLOOKUP($A:$A,'[3]данные ру ФЛ'!$A:$DL,53,0)</f>
        <v>664153</v>
      </c>
      <c r="BR370" s="20">
        <f>VLOOKUP($A:$A,'[3]данные ру ФЛ'!$A:$DL,74,0)</f>
        <v>115519</v>
      </c>
      <c r="BS370" s="20">
        <f>VLOOKUP($A:$A,'[3]данные ру ФЛ'!$A:$DL,95,0)</f>
        <v>0</v>
      </c>
      <c r="BT370" s="20">
        <f>VLOOKUP($A:$A,'[3]данные ру ФЛ'!$A:$DL,116,0)</f>
        <v>137062</v>
      </c>
      <c r="BU370" s="21">
        <f>VLOOKUP($A:$A,'[3]данные ру Грузы'!$A:$CR,31,0)</f>
        <v>108244.614</v>
      </c>
      <c r="BV370" s="21">
        <f>VLOOKUP($A:$A,'[3]данные ру Грузы'!$A:$CR,44,0)</f>
        <v>104706.822</v>
      </c>
      <c r="BW370" s="21">
        <f>VLOOKUP($A:$A,'[3]данные ру Грузы'!$A:$CR,57,0)</f>
        <v>83705.861999999994</v>
      </c>
      <c r="BX370" s="21">
        <f>VLOOKUP($A:$A,'[3]данные ру Грузы'!$A:$CR,70,0)</f>
        <v>19884.833999999999</v>
      </c>
      <c r="BY370" s="21">
        <f>VLOOKUP($A:$A,'[3]данные ру Грузы'!$A:$CR,83,0)</f>
        <v>0</v>
      </c>
      <c r="BZ370" s="21">
        <f>VLOOKUP($A:$A,'[3]данные ру Грузы'!$A:$CR,96,0)</f>
        <v>1396.787</v>
      </c>
      <c r="CA370" s="22" t="str">
        <f>VLOOKUP(A:A,[2]Данные_УА!$A:$BO,60,0)</f>
        <v>да</v>
      </c>
      <c r="CB370" s="23" t="str">
        <f>VLOOKUP(A:A,[2]Данные_УА!$A:$BO,61,0)</f>
        <v>да</v>
      </c>
      <c r="CC370" s="23" t="str">
        <f>VLOOKUP(A:A,[2]Данные_УА!$A:$BO,62,0)</f>
        <v>да</v>
      </c>
      <c r="CD370" s="23" t="str">
        <f>VLOOKUP(A:A,[2]Данные_УА!$A:$BO,63,0)</f>
        <v>да</v>
      </c>
      <c r="CE370" s="23" t="str">
        <f>VLOOKUP(A:A,[2]Данные_УА!$A:$BO,64,0)</f>
        <v>да</v>
      </c>
      <c r="CF370" s="23" t="str">
        <f>VLOOKUP(A:A,[2]Данные_УА!$A:$BO,65,0)</f>
        <v>да</v>
      </c>
    </row>
    <row r="371" spans="1:84" s="12" customFormat="1" ht="11.25" x14ac:dyDescent="0.2">
      <c r="A371" s="12" t="s">
        <v>194</v>
      </c>
      <c r="B371" s="12" t="str">
        <f>VLOOKUP(A:A,[1]Перечень_ПП!$A:$X,3,0)</f>
        <v>Псковский</v>
      </c>
      <c r="C371" s="13" t="str">
        <f>VLOOKUP(A:A,[1]Перечень_ПП!$A:$X,4,0)</f>
        <v>АПП</v>
      </c>
      <c r="D371" s="13" t="str">
        <f>VLOOKUP(A:A,[1]Перечень_ПП!$A:$X,5,0)</f>
        <v>МАПП</v>
      </c>
      <c r="E371" s="12" t="str">
        <f>VLOOKUP(A:A,[1]Перечень_ПП!$A:$X,6,0)</f>
        <v>Шумилкино</v>
      </c>
      <c r="F371" s="12" t="str">
        <f>VLOOKUP(A:A,[1]Перечень_ПП!$A:$X,23,0)</f>
        <v>установлен</v>
      </c>
      <c r="G371" s="13" t="str">
        <f>VLOOKUP(A:A,[1]Перечень_ПП!$A:$X,21,0)</f>
        <v>да</v>
      </c>
      <c r="H371" s="13" t="s">
        <v>523</v>
      </c>
      <c r="I371" s="14" t="str">
        <f>VLOOKUP(A:A,[1]Перечень_ПП!$A:$X,22,0)</f>
        <v>функционирует</v>
      </c>
      <c r="J371" s="15" t="str">
        <f>VLOOKUP(A:A,[2]Данные_УА!$A:$BF,24,0)</f>
        <v>круглосуточно</v>
      </c>
      <c r="K371" s="13" t="str">
        <f>VLOOKUP(A:A,[1]Перечень_ПП!$A:$X,7,0)</f>
        <v>автомобильный</v>
      </c>
      <c r="L371" s="13" t="str">
        <f>VLOOKUP(A:A,[1]Перечень_ПП!$A:$X,8,0)</f>
        <v>пешеходный</v>
      </c>
      <c r="M371" s="13" t="str">
        <f>VLOOKUP(A:A,[1]Перечень_ПП!$A:$X,9,0)</f>
        <v>грузо-пассажирский</v>
      </c>
      <c r="N371" s="13" t="str">
        <f>VLOOKUP(A:A,[1]Перечень_ПП!$A:$X,10,0)</f>
        <v>постоянный</v>
      </c>
      <c r="O371" s="13" t="str">
        <f>VLOOKUP(A:A,[1]Перечень_ПП!$A:$X,11,0)</f>
        <v>многосторонний</v>
      </c>
      <c r="P371" s="13" t="str">
        <f>VLOOKUP(A:A,[1]Перечень_ПП!$A:$X,12,0)</f>
        <v>не определен</v>
      </c>
      <c r="Q371" s="13" t="str">
        <f>VLOOKUP(A:A,[1]Перечень_ПП!$A:$X,13,0)</f>
        <v>да</v>
      </c>
      <c r="R371" s="13" t="str">
        <f>VLOOKUP(A:A,[1]Перечень_ПП!$A:$X,14,0)</f>
        <v>нет</v>
      </c>
      <c r="S371" s="13" t="str">
        <f>VLOOKUP(A:A,[1]Перечень_ПП!$A:$X,15,0)</f>
        <v>да</v>
      </c>
      <c r="T371" s="13" t="str">
        <f>VLOOKUP(A:A,[1]Перечень_ПП!$A:$X,16,0)</f>
        <v>Эстонская Республика</v>
      </c>
      <c r="U371" s="12" t="str">
        <f>VLOOKUP(A:A,[1]Перечень_ПП!$A:$X,17,0)</f>
        <v>Лухамаа</v>
      </c>
      <c r="V371" s="13" t="str">
        <f>VLOOKUP(A:A,[1]Перечень_ПП!$A:$X,18,0)</f>
        <v>СЗФО</v>
      </c>
      <c r="W371" s="12" t="str">
        <f>VLOOKUP(A:A,[1]Перечень_ПП!$A:$X,19,0)</f>
        <v>Псковская область</v>
      </c>
      <c r="X371" s="14" t="str">
        <f>VLOOKUP(A:A,[1]Перечень_ПП!$A:$X,20,0)</f>
        <v>Псковская область, Печорский район, Паниковская волость, д. Шумилкино</v>
      </c>
      <c r="Y371" s="14" t="str">
        <f>VLOOKUP(A:A,[2]ДОРОГИ!$A:$BX,24,0)</f>
        <v xml:space="preserve">федеральная </v>
      </c>
      <c r="Z371" s="14" t="str">
        <f>VLOOKUP(A:A,[2]ДОРОГИ!$A:$BX,25,0)</f>
        <v xml:space="preserve">А-212 </v>
      </c>
      <c r="AA371" s="16" t="str">
        <f>VLOOKUP($A:$A,'[3]данные ру Грузы'!$A:$CC,10,0)</f>
        <v>Группа В</v>
      </c>
      <c r="AB371" s="16">
        <f>VLOOKUP($A:$A,'[3]данные ру Грузы'!$A:$CC,11,0)</f>
        <v>139</v>
      </c>
      <c r="AC371" s="16" t="str">
        <f>VLOOKUP($A:$A,'[3]данные ру Грузы'!$A:$CC,13,0)</f>
        <v>Сухопутный</v>
      </c>
      <c r="AD371" s="16" t="str">
        <f>VLOOKUP($A:$A,'[3]данные ру Грузы'!$A:$CC,12,0)</f>
        <v>Западный</v>
      </c>
      <c r="AE371" s="16">
        <f>VLOOKUP(A:A,[2]Данные_УА!$A:$BF,37,0)</f>
        <v>300</v>
      </c>
      <c r="AF371" s="16">
        <f>VLOOKUP(A:A,[2]Данные_УА!$A:$BF,41,0)</f>
        <v>80</v>
      </c>
      <c r="AG371" s="16">
        <f>VLOOKUP(A:A,[2]Данные_УА!$A:$BF,45,0)</f>
        <v>1620</v>
      </c>
      <c r="AH371" s="16">
        <f>VLOOKUP(A:A,[2]Данные_УА!$A:$BF,49,0)</f>
        <v>2000</v>
      </c>
      <c r="AI371" s="16">
        <f>VLOOKUP(A:A,[2]Данные_УА!$A:$BF,53,0)</f>
        <v>4000</v>
      </c>
      <c r="AJ371" s="16">
        <f>VLOOKUP(A:A,[2]Данные_УА!$A:$BF,57,0)</f>
        <v>0</v>
      </c>
      <c r="AK371" s="17">
        <f>VLOOKUP(A:A,[2]Данные_УА!$A:$BF,38,0)</f>
        <v>109500</v>
      </c>
      <c r="AL371" s="17">
        <f>VLOOKUP(A:A,[2]Данные_УА!$A:$BF,42,0)</f>
        <v>29200</v>
      </c>
      <c r="AM371" s="17">
        <f>VLOOKUP(A:A,[2]Данные_УА!$A:$BF,46,0)</f>
        <v>591300</v>
      </c>
      <c r="AN371" s="17">
        <f>VLOOKUP(A:A,[2]Данные_УА!$A:$BF,50,0)</f>
        <v>730000</v>
      </c>
      <c r="AO371" s="17">
        <f>VLOOKUP(A:A,[2]Данные_УА!$A:$BF,54,0)</f>
        <v>1460000</v>
      </c>
      <c r="AP371" s="18">
        <f>VLOOKUP(A:A,[2]Данные_УА!$A:$BF,58,0)</f>
        <v>0</v>
      </c>
      <c r="AQ371" s="19">
        <f>VLOOKUP($A:$A,'[3]данные ру ТС'!$A:$CZ,22,0)</f>
        <v>55504</v>
      </c>
      <c r="AR371" s="19">
        <f>VLOOKUP($A:$A,'[3]данные ру ТС'!$A:$CZ,27,0)</f>
        <v>5215</v>
      </c>
      <c r="AS371" s="19">
        <f>VLOOKUP($A:$A,'[3]данные ру ТС'!$A:$CZ,32,0)</f>
        <v>198639</v>
      </c>
      <c r="AT371" s="19">
        <f>VLOOKUP($A:$A,'[3]данные ру ТС'!$A:$CZ,33,0)</f>
        <v>259358</v>
      </c>
      <c r="AU371" s="19">
        <f>VLOOKUP($A:$A,'[3]данные ру ТС'!$A:$CZ,38,0)</f>
        <v>58892</v>
      </c>
      <c r="AV371" s="19">
        <f>VLOOKUP($A:$A,'[3]данные ру ТС'!$A:$CZ,43,0)</f>
        <v>5100</v>
      </c>
      <c r="AW371" s="19">
        <f>VLOOKUP($A:$A,'[3]данные ру ТС'!$A:$CZ,48,0)</f>
        <v>214655</v>
      </c>
      <c r="AX371" s="19">
        <f>VLOOKUP($A:$A,'[3]данные ру ТС'!$A:$CZ,49,0)</f>
        <v>278647</v>
      </c>
      <c r="AY371" s="19">
        <f>VLOOKUP($A:$A,'[3]данные ру ТС'!$A:$CZ,54,0)</f>
        <v>58769</v>
      </c>
      <c r="AZ371" s="19">
        <f>VLOOKUP($A:$A,'[3]данные ру ТС'!$A:$CZ,59,0)</f>
        <v>5807</v>
      </c>
      <c r="BA371" s="19">
        <f>VLOOKUP($A:$A,'[3]данные ру ТС'!$A:$CZ,64,0)</f>
        <v>212938</v>
      </c>
      <c r="BB371" s="19">
        <f>VLOOKUP($A:$A,'[3]данные ру ТС'!$A:$CZ,65,0)</f>
        <v>277514</v>
      </c>
      <c r="BC371" s="19">
        <f>VLOOKUP($A:$A,'[3]данные ру ТС'!$A:$CZ,78,0)</f>
        <v>58857</v>
      </c>
      <c r="BD371" s="19">
        <f>VLOOKUP($A:$A,'[3]данные ру ТС'!$A:$CZ,83,0)</f>
        <v>1112</v>
      </c>
      <c r="BE371" s="19">
        <f>VLOOKUP($A:$A,'[3]данные ру ТС'!$A:$CZ,88,0)</f>
        <v>48810</v>
      </c>
      <c r="BF371" s="19">
        <f>VLOOKUP($A:$A,'[3]данные ру ТС'!$A:$CZ,89,0)</f>
        <v>108779</v>
      </c>
      <c r="BG371" s="19">
        <f>VLOOKUP($A:$A,'[3]данные ру ТС'!$A:$FD,126,0)</f>
        <v>64834</v>
      </c>
      <c r="BH371" s="19">
        <f>VLOOKUP($A:$A,'[3]данные ру ТС'!$A:$FD,127,0)</f>
        <v>81</v>
      </c>
      <c r="BI371" s="19">
        <f>VLOOKUP($A:$A,'[3]данные ру ТС'!$A:$FD,128,0)</f>
        <v>23210</v>
      </c>
      <c r="BJ371" s="19">
        <f>VLOOKUP($A:$A,'[3]данные ру ТС'!$A:$FD,129,0)</f>
        <v>88125</v>
      </c>
      <c r="BK371" s="19">
        <f>VLOOKUP($A:$A,'[3]данные ру ТС'!$A:$FD,142,0)</f>
        <v>62336</v>
      </c>
      <c r="BL371" s="19">
        <f>VLOOKUP($A:$A,'[3]данные ру ТС'!$A:$FD,155,0)</f>
        <v>526</v>
      </c>
      <c r="BM371" s="19">
        <f>VLOOKUP($A:$A,'[3]данные ру ТС'!$A:$FW,168,0)</f>
        <v>64948</v>
      </c>
      <c r="BN371" s="19">
        <f>Таблица2[[#This Row],[ЛТС 2022 (факт)]]+Таблица2[[#This Row],[ПТС 2022 (факт)]]+Таблица2[[#This Row],[ГТС 2022 (факт)]]</f>
        <v>127810</v>
      </c>
      <c r="BO371" s="20">
        <f>VLOOKUP($A:$A,'[3]данные ру ФЛ'!$A:$DL,27,0)</f>
        <v>633619</v>
      </c>
      <c r="BP371" s="20">
        <f>VLOOKUP($A:$A,'[3]данные ру ФЛ'!$A:$DL,40,0)</f>
        <v>654231</v>
      </c>
      <c r="BQ371" s="20">
        <f>VLOOKUP($A:$A,'[3]данные ру ФЛ'!$A:$DL,53,0)</f>
        <v>651221</v>
      </c>
      <c r="BR371" s="20">
        <f>VLOOKUP($A:$A,'[3]данные ру ФЛ'!$A:$DL,74,0)</f>
        <v>190662</v>
      </c>
      <c r="BS371" s="20">
        <f>VLOOKUP($A:$A,'[3]данные ру ФЛ'!$A:$DL,95,0)</f>
        <v>110971</v>
      </c>
      <c r="BT371" s="20">
        <f>VLOOKUP($A:$A,'[3]данные ру ФЛ'!$A:$DL,116,0)</f>
        <v>248105</v>
      </c>
      <c r="BU371" s="21">
        <f>VLOOKUP($A:$A,'[3]данные ру Грузы'!$A:$CR,31,0)</f>
        <v>682757</v>
      </c>
      <c r="BV371" s="21">
        <f>VLOOKUP($A:$A,'[3]данные ру Грузы'!$A:$CR,44,0)</f>
        <v>600095</v>
      </c>
      <c r="BW371" s="21">
        <f>VLOOKUP($A:$A,'[3]данные ру Грузы'!$A:$CR,57,0)</f>
        <v>677822</v>
      </c>
      <c r="BX371" s="21">
        <f>VLOOKUP($A:$A,'[3]данные ру Грузы'!$A:$CR,70,0)</f>
        <v>732725</v>
      </c>
      <c r="BY371" s="21">
        <f>VLOOKUP($A:$A,'[3]данные ру Грузы'!$A:$CR,83,0)</f>
        <v>835028</v>
      </c>
      <c r="BZ371" s="21">
        <f>VLOOKUP($A:$A,'[3]данные ру Грузы'!$A:$CR,96,0)</f>
        <v>633494</v>
      </c>
      <c r="CA371" s="22" t="str">
        <f>VLOOKUP(A:A,[2]Данные_УА!$A:$BO,60,0)</f>
        <v>да</v>
      </c>
      <c r="CB371" s="23" t="str">
        <f>VLOOKUP(A:A,[2]Данные_УА!$A:$BO,61,0)</f>
        <v>да</v>
      </c>
      <c r="CC371" s="23" t="str">
        <f>VLOOKUP(A:A,[2]Данные_УА!$A:$BO,62,0)</f>
        <v>да</v>
      </c>
      <c r="CD371" s="23" t="str">
        <f>VLOOKUP(A:A,[2]Данные_УА!$A:$BO,63,0)</f>
        <v>да</v>
      </c>
      <c r="CE371" s="23" t="str">
        <f>VLOOKUP(A:A,[2]Данные_УА!$A:$BO,64,0)</f>
        <v>да</v>
      </c>
      <c r="CF371" s="23" t="str">
        <f>VLOOKUP(A:A,[2]Данные_УА!$A:$BO,65,0)</f>
        <v>да</v>
      </c>
    </row>
    <row r="372" spans="1:84" s="12" customFormat="1" ht="11.25" x14ac:dyDescent="0.2">
      <c r="A372" s="12" t="s">
        <v>102</v>
      </c>
      <c r="B372" s="12" t="str">
        <f>VLOOKUP(A:A,[1]Перечень_ПП!$A:$X,3,0)</f>
        <v>Волгоградский</v>
      </c>
      <c r="C372" s="13" t="str">
        <f>VLOOKUP(A:A,[1]Перечень_ПП!$A:$X,4,0)</f>
        <v>ВПП</v>
      </c>
      <c r="D372" s="13" t="str">
        <f>VLOOKUP(A:A,[1]Перечень_ПП!$A:$X,5,0)</f>
        <v>ВПП</v>
      </c>
      <c r="E372" s="12" t="str">
        <f>VLOOKUP(A:A,[1]Перечень_ПП!$A:$X,6,0)</f>
        <v>Элиста</v>
      </c>
      <c r="F372" s="12" t="str">
        <f>VLOOKUP(A:A,[1]Перечень_ПП!$A:$X,23,0)</f>
        <v>установлен</v>
      </c>
      <c r="G372" s="13" t="str">
        <f>VLOOKUP(A:A,[1]Перечень_ПП!$A:$X,21,0)</f>
        <v>да</v>
      </c>
      <c r="H372" s="13" t="s">
        <v>524</v>
      </c>
      <c r="I372" s="14" t="str">
        <f>VLOOKUP(A:A,[1]Перечень_ПП!$A:$X,22,0)</f>
        <v>Не функционирует, отсутствуют международные рейсы</v>
      </c>
      <c r="J372" s="15" t="str">
        <f>VLOOKUP(A:A,[2]Данные_УА!$A:$BF,24,0)</f>
        <v>согласно графику прилета рейсов</v>
      </c>
      <c r="K372" s="13" t="str">
        <f>VLOOKUP(A:A,[1]Перечень_ПП!$A:$X,7,0)</f>
        <v>воздушный</v>
      </c>
      <c r="L372" s="13" t="str">
        <f>VLOOKUP(A:A,[1]Перечень_ПП!$A:$X,8,0)</f>
        <v>не определен</v>
      </c>
      <c r="M372" s="13" t="str">
        <f>VLOOKUP(A:A,[1]Перечень_ПП!$A:$X,9,0)</f>
        <v>грузо-пассажирский</v>
      </c>
      <c r="N372" s="13" t="str">
        <f>VLOOKUP(A:A,[1]Перечень_ПП!$A:$X,10,0)</f>
        <v>работающий на нерегулярной основе</v>
      </c>
      <c r="O372" s="13" t="str">
        <f>VLOOKUP(A:A,[1]Перечень_ПП!$A:$X,11,0)</f>
        <v>многосторонний</v>
      </c>
      <c r="P372" s="13" t="str">
        <f>VLOOKUP(A:A,[1]Перечень_ПП!$A:$X,12,0)</f>
        <v>не определен</v>
      </c>
      <c r="Q372" s="13" t="str">
        <f>VLOOKUP(A:A,[1]Перечень_ПП!$A:$X,13,0)</f>
        <v>нет</v>
      </c>
      <c r="R372" s="13" t="str">
        <f>VLOOKUP(A:A,[1]Перечень_ПП!$A:$X,14,0)</f>
        <v>нет</v>
      </c>
      <c r="S372" s="13" t="str">
        <f>VLOOKUP(A:A,[1]Перечень_ПП!$A:$X,15,0)</f>
        <v>нет</v>
      </c>
      <c r="T372" s="13" t="str">
        <f>VLOOKUP(A:A,[1]Перечень_ПП!$A:$X,16,0)</f>
        <v>не применимо</v>
      </c>
      <c r="U372" s="12" t="str">
        <f>VLOOKUP(A:A,[1]Перечень_ПП!$A:$X,17,0)</f>
        <v>не применимо</v>
      </c>
      <c r="V372" s="13" t="str">
        <f>VLOOKUP(A:A,[1]Перечень_ПП!$A:$X,18,0)</f>
        <v>ЮФО</v>
      </c>
      <c r="W372" s="12" t="str">
        <f>VLOOKUP(A:A,[1]Перечень_ПП!$A:$X,19,0)</f>
        <v>Республика Калмыкия</v>
      </c>
      <c r="X372" s="14" t="str">
        <f>VLOOKUP(A:A,[1]Перечень_ПП!$A:$X,20,0)</f>
        <v>358006, Республика Калмыкия, г. Элиста, Аэропорт</v>
      </c>
      <c r="Y372" s="14">
        <f>VLOOKUP(A:A,[2]ДОРОГИ!$A:$BX,24,0)</f>
        <v>0</v>
      </c>
      <c r="Z372" s="14">
        <f>VLOOKUP(A:A,[2]ДОРОГИ!$A:$BX,25,0)</f>
        <v>0</v>
      </c>
      <c r="AA372" s="16" t="str">
        <f>VLOOKUP($A:$A,'[3]данные ру Грузы'!$A:$CC,10,0)</f>
        <v>Группа С</v>
      </c>
      <c r="AB372" s="16">
        <f>VLOOKUP($A:$A,'[3]данные ру Грузы'!$A:$CC,11,0)</f>
        <v>280</v>
      </c>
      <c r="AC372" s="16" t="str">
        <f>VLOOKUP($A:$A,'[3]данные ру Грузы'!$A:$CC,13,0)</f>
        <v>Не является признаком отнесения к МТК</v>
      </c>
      <c r="AD372" s="16" t="str">
        <f>VLOOKUP($A:$A,'[3]данные ру Грузы'!$A:$CC,12,0)</f>
        <v>Не является признаком отнесения к МТК</v>
      </c>
      <c r="AE372" s="16">
        <f>VLOOKUP(A:A,[2]Данные_УА!$A:$BF,37,0)</f>
        <v>24</v>
      </c>
      <c r="AF372" s="16">
        <f>VLOOKUP(A:A,[2]Данные_УА!$A:$BF,41,0)</f>
        <v>24</v>
      </c>
      <c r="AG372" s="16">
        <f>VLOOKUP(A:A,[2]Данные_УА!$A:$BF,45,0)</f>
        <v>0</v>
      </c>
      <c r="AH372" s="16">
        <f>VLOOKUP(A:A,[2]Данные_УА!$A:$BF,49,0)</f>
        <v>48</v>
      </c>
      <c r="AI372" s="16">
        <f>VLOOKUP(A:A,[2]Данные_УА!$A:$BF,53,0)</f>
        <v>1440</v>
      </c>
      <c r="AJ372" s="16">
        <f>VLOOKUP(A:A,[2]Данные_УА!$A:$BF,57,0)</f>
        <v>8</v>
      </c>
      <c r="AK372" s="17">
        <f>VLOOKUP(A:A,[2]Данные_УА!$A:$BF,38,0)</f>
        <v>0</v>
      </c>
      <c r="AL372" s="17">
        <f>VLOOKUP(A:A,[2]Данные_УА!$A:$BF,42,0)</f>
        <v>0</v>
      </c>
      <c r="AM372" s="17">
        <f>VLOOKUP(A:A,[2]Данные_УА!$A:$BF,46,0)</f>
        <v>0</v>
      </c>
      <c r="AN372" s="17">
        <f>VLOOKUP(A:A,[2]Данные_УА!$A:$BF,50,0)</f>
        <v>0</v>
      </c>
      <c r="AO372" s="17">
        <f>VLOOKUP(A:A,[2]Данные_УА!$A:$BF,54,0)</f>
        <v>0</v>
      </c>
      <c r="AP372" s="18">
        <f>VLOOKUP(A:A,[2]Данные_УА!$A:$BF,58,0)</f>
        <v>0</v>
      </c>
      <c r="AQ372" s="19">
        <f>VLOOKUP($A:$A,'[3]данные ру ТС'!$A:$CZ,22,0)</f>
        <v>0</v>
      </c>
      <c r="AR372" s="19">
        <f>VLOOKUP($A:$A,'[3]данные ру ТС'!$A:$CZ,27,0)</f>
        <v>0</v>
      </c>
      <c r="AS372" s="19">
        <f>VLOOKUP($A:$A,'[3]данные ру ТС'!$A:$CZ,32,0)</f>
        <v>0</v>
      </c>
      <c r="AT372" s="19">
        <f>VLOOKUP($A:$A,'[3]данные ру ТС'!$A:$CZ,33,0)</f>
        <v>0</v>
      </c>
      <c r="AU372" s="19">
        <f>VLOOKUP($A:$A,'[3]данные ру ТС'!$A:$CZ,38,0)</f>
        <v>0</v>
      </c>
      <c r="AV372" s="19">
        <f>VLOOKUP($A:$A,'[3]данные ру ТС'!$A:$CZ,43,0)</f>
        <v>0</v>
      </c>
      <c r="AW372" s="19">
        <f>VLOOKUP($A:$A,'[3]данные ру ТС'!$A:$CZ,48,0)</f>
        <v>0</v>
      </c>
      <c r="AX372" s="19">
        <f>VLOOKUP($A:$A,'[3]данные ру ТС'!$A:$CZ,49,0)</f>
        <v>0</v>
      </c>
      <c r="AY372" s="19">
        <f>VLOOKUP($A:$A,'[3]данные ру ТС'!$A:$CZ,54,0)</f>
        <v>0</v>
      </c>
      <c r="AZ372" s="19">
        <f>VLOOKUP($A:$A,'[3]данные ру ТС'!$A:$CZ,59,0)</f>
        <v>0</v>
      </c>
      <c r="BA372" s="19">
        <f>VLOOKUP($A:$A,'[3]данные ру ТС'!$A:$CZ,64,0)</f>
        <v>0</v>
      </c>
      <c r="BB372" s="19">
        <f>VLOOKUP($A:$A,'[3]данные ру ТС'!$A:$CZ,65,0)</f>
        <v>0</v>
      </c>
      <c r="BC372" s="19">
        <f>VLOOKUP($A:$A,'[3]данные ру ТС'!$A:$CZ,78,0)</f>
        <v>0</v>
      </c>
      <c r="BD372" s="19">
        <f>VLOOKUP($A:$A,'[3]данные ру ТС'!$A:$CZ,83,0)</f>
        <v>0</v>
      </c>
      <c r="BE372" s="19">
        <f>VLOOKUP($A:$A,'[3]данные ру ТС'!$A:$CZ,88,0)</f>
        <v>0</v>
      </c>
      <c r="BF372" s="19">
        <f>VLOOKUP($A:$A,'[3]данные ру ТС'!$A:$CZ,89,0)</f>
        <v>0</v>
      </c>
      <c r="BG372" s="19">
        <f>VLOOKUP($A:$A,'[3]данные ру ТС'!$A:$FD,126,0)</f>
        <v>0</v>
      </c>
      <c r="BH372" s="19">
        <f>VLOOKUP($A:$A,'[3]данные ру ТС'!$A:$FD,127,0)</f>
        <v>0</v>
      </c>
      <c r="BI372" s="19">
        <f>VLOOKUP($A:$A,'[3]данные ру ТС'!$A:$FD,128,0)</f>
        <v>0</v>
      </c>
      <c r="BJ372" s="19">
        <f>VLOOKUP($A:$A,'[3]данные ру ТС'!$A:$FD,129,0)</f>
        <v>0</v>
      </c>
      <c r="BK372" s="19">
        <f>VLOOKUP($A:$A,'[3]данные ру ТС'!$A:$FD,142,0)</f>
        <v>0</v>
      </c>
      <c r="BL372" s="19">
        <f>VLOOKUP($A:$A,'[3]данные ру ТС'!$A:$FD,155,0)</f>
        <v>0</v>
      </c>
      <c r="BM372" s="19">
        <f>VLOOKUP($A:$A,'[3]данные ру ТС'!$A:$FW,168,0)</f>
        <v>0</v>
      </c>
      <c r="BN372" s="19">
        <f>Таблица2[[#This Row],[ЛТС 2022 (факт)]]+Таблица2[[#This Row],[ПТС 2022 (факт)]]+Таблица2[[#This Row],[ГТС 2022 (факт)]]</f>
        <v>0</v>
      </c>
      <c r="BO372" s="20">
        <f>VLOOKUP($A:$A,'[3]данные ру ФЛ'!$A:$DL,27,0)</f>
        <v>0</v>
      </c>
      <c r="BP372" s="20">
        <f>VLOOKUP($A:$A,'[3]данные ру ФЛ'!$A:$DL,40,0)</f>
        <v>0</v>
      </c>
      <c r="BQ372" s="20">
        <f>VLOOKUP($A:$A,'[3]данные ру ФЛ'!$A:$DL,53,0)</f>
        <v>0</v>
      </c>
      <c r="BR372" s="20">
        <f>VLOOKUP($A:$A,'[3]данные ру ФЛ'!$A:$DL,74,0)</f>
        <v>0</v>
      </c>
      <c r="BS372" s="20">
        <f>VLOOKUP($A:$A,'[3]данные ру ФЛ'!$A:$DL,95,0)</f>
        <v>0</v>
      </c>
      <c r="BT372" s="20">
        <f>VLOOKUP($A:$A,'[3]данные ру ФЛ'!$A:$DL,116,0)</f>
        <v>0</v>
      </c>
      <c r="BU372" s="21">
        <f>VLOOKUP($A:$A,'[3]данные ру Грузы'!$A:$CR,31,0)</f>
        <v>0</v>
      </c>
      <c r="BV372" s="21">
        <f>VLOOKUP($A:$A,'[3]данные ру Грузы'!$A:$CR,44,0)</f>
        <v>0</v>
      </c>
      <c r="BW372" s="21">
        <f>VLOOKUP($A:$A,'[3]данные ру Грузы'!$A:$CR,57,0)</f>
        <v>0</v>
      </c>
      <c r="BX372" s="21">
        <f>VLOOKUP($A:$A,'[3]данные ру Грузы'!$A:$CR,70,0)</f>
        <v>0</v>
      </c>
      <c r="BY372" s="21">
        <f>VLOOKUP($A:$A,'[3]данные ру Грузы'!$A:$CR,83,0)</f>
        <v>0</v>
      </c>
      <c r="BZ372" s="21">
        <f>VLOOKUP($A:$A,'[3]данные ру Грузы'!$A:$CR,96,0)</f>
        <v>0</v>
      </c>
      <c r="CA372" s="22" t="str">
        <f>VLOOKUP(A:A,[2]Данные_УА!$A:$BO,60,0)</f>
        <v>да</v>
      </c>
      <c r="CB372" s="23" t="str">
        <f>VLOOKUP(A:A,[2]Данные_УА!$A:$BO,61,0)</f>
        <v>да</v>
      </c>
      <c r="CC372" s="23" t="str">
        <f>VLOOKUP(A:A,[2]Данные_УА!$A:$BO,62,0)</f>
        <v>да</v>
      </c>
      <c r="CD372" s="23" t="str">
        <f>VLOOKUP(A:A,[2]Данные_УА!$A:$BO,63,0)</f>
        <v>да</v>
      </c>
      <c r="CE372" s="23" t="str">
        <f>VLOOKUP(A:A,[2]Данные_УА!$A:$BO,64,0)</f>
        <v>да</v>
      </c>
      <c r="CF372" s="23" t="str">
        <f>VLOOKUP(A:A,[2]Данные_УА!$A:$BO,65,0)</f>
        <v>нет</v>
      </c>
    </row>
    <row r="373" spans="1:84" s="12" customFormat="1" ht="11.25" x14ac:dyDescent="0.2">
      <c r="A373" s="12" t="s">
        <v>90</v>
      </c>
      <c r="B373" s="12" t="str">
        <f>VLOOKUP(A:A,[1]Перечень_ПП!$A:$X,3,0)</f>
        <v>Волгоградский</v>
      </c>
      <c r="C373" s="13" t="str">
        <f>VLOOKUP(A:A,[1]Перечень_ПП!$A:$X,4,0)</f>
        <v>ЖДПП</v>
      </c>
      <c r="D373" s="13" t="str">
        <f>VLOOKUP(A:A,[1]Перечень_ПП!$A:$X,5,0)</f>
        <v>ЖДПП</v>
      </c>
      <c r="E373" s="12" t="str">
        <f>VLOOKUP(A:A,[1]Перечень_ПП!$A:$X,6,0)</f>
        <v>Эльтон</v>
      </c>
      <c r="F373" s="12" t="str">
        <f>VLOOKUP(A:A,[1]Перечень_ПП!$A:$X,23,0)</f>
        <v>установлен</v>
      </c>
      <c r="G373" s="13" t="str">
        <f>VLOOKUP(A:A,[1]Перечень_ПП!$A:$X,21,0)</f>
        <v>да</v>
      </c>
      <c r="H373" s="13" t="s">
        <v>524</v>
      </c>
      <c r="I373" s="14" t="str">
        <f>VLOOKUP(A:A,[1]Перечень_ПП!$A:$X,22,0)</f>
        <v>функционирует</v>
      </c>
      <c r="J373" s="15" t="str">
        <f>VLOOKUP(A:A,[2]Данные_УА!$A:$BF,24,0)</f>
        <v>круглосуточно</v>
      </c>
      <c r="K373" s="13" t="str">
        <f>VLOOKUP(A:A,[1]Перечень_ПП!$A:$X,7,0)</f>
        <v>железнодорожный</v>
      </c>
      <c r="L373" s="13" t="str">
        <f>VLOOKUP(A:A,[1]Перечень_ПП!$A:$X,8,0)</f>
        <v>не определен</v>
      </c>
      <c r="M373" s="13" t="str">
        <f>VLOOKUP(A:A,[1]Перечень_ПП!$A:$X,9,0)</f>
        <v>грузо-пассажирский</v>
      </c>
      <c r="N373" s="13" t="str">
        <f>VLOOKUP(A:A,[1]Перечень_ПП!$A:$X,10,0)</f>
        <v>постоянный</v>
      </c>
      <c r="O373" s="13" t="str">
        <f>VLOOKUP(A:A,[1]Перечень_ПП!$A:$X,11,0)</f>
        <v>многосторонний</v>
      </c>
      <c r="P373" s="13" t="str">
        <f>VLOOKUP(A:A,[1]Перечень_ПП!$A:$X,12,0)</f>
        <v>не определен</v>
      </c>
      <c r="Q373" s="13" t="str">
        <f>VLOOKUP(A:A,[1]Перечень_ПП!$A:$X,13,0)</f>
        <v>нет</v>
      </c>
      <c r="R373" s="13" t="str">
        <f>VLOOKUP(A:A,[1]Перечень_ПП!$A:$X,14,0)</f>
        <v>нет</v>
      </c>
      <c r="S373" s="13" t="str">
        <f>VLOOKUP(A:A,[1]Перечень_ПП!$A:$X,15,0)</f>
        <v>нет</v>
      </c>
      <c r="T373" s="13" t="str">
        <f>VLOOKUP(A:A,[1]Перечень_ПП!$A:$X,16,0)</f>
        <v>Республика Казахстан</v>
      </c>
      <c r="U373" s="12" t="str">
        <f>VLOOKUP(A:A,[1]Перечень_ПП!$A:$X,17,0)</f>
        <v>Сайхин</v>
      </c>
      <c r="V373" s="13" t="str">
        <f>VLOOKUP(A:A,[1]Перечень_ПП!$A:$X,18,0)</f>
        <v>ЮФО</v>
      </c>
      <c r="W373" s="12" t="str">
        <f>VLOOKUP(A:A,[1]Перечень_ПП!$A:$X,19,0)</f>
        <v>Волгоградская область</v>
      </c>
      <c r="X373" s="14" t="str">
        <f>VLOOKUP(A:A,[1]Перечень_ПП!$A:$X,20,0)</f>
        <v>Волгоградская область, Палласовский район, ст. Эльтон</v>
      </c>
      <c r="Y373" s="14">
        <f>VLOOKUP(A:A,[2]ДОРОГИ!$A:$BX,24,0)</f>
        <v>0</v>
      </c>
      <c r="Z373" s="14">
        <f>VLOOKUP(A:A,[2]ДОРОГИ!$A:$BX,25,0)</f>
        <v>0</v>
      </c>
      <c r="AA373" s="16" t="str">
        <f>VLOOKUP($A:$A,'[3]данные ру Грузы'!$A:$CC,10,0)</f>
        <v>Группа С</v>
      </c>
      <c r="AB373" s="16">
        <f>VLOOKUP($A:$A,'[3]данные ру Грузы'!$A:$CC,11,0)</f>
        <v>295</v>
      </c>
      <c r="AC373" s="16" t="str">
        <f>VLOOKUP($A:$A,'[3]данные ру Грузы'!$A:$CC,13,0)</f>
        <v>Не является признаком отнесения к МТК</v>
      </c>
      <c r="AD373" s="16" t="str">
        <f>VLOOKUP($A:$A,'[3]данные ру Грузы'!$A:$CC,12,0)</f>
        <v>Не является признаком отнесения к МТК</v>
      </c>
      <c r="AE373" s="16">
        <f>VLOOKUP(A:A,[2]Данные_УА!$A:$BF,37,0)</f>
        <v>0</v>
      </c>
      <c r="AF373" s="16">
        <f>VLOOKUP(A:A,[2]Данные_УА!$A:$BF,41,0)</f>
        <v>0</v>
      </c>
      <c r="AG373" s="16">
        <f>VLOOKUP(A:A,[2]Данные_УА!$A:$BF,45,0)</f>
        <v>0</v>
      </c>
      <c r="AH373" s="16">
        <f>VLOOKUP(A:A,[2]Данные_УА!$A:$BF,49,0)</f>
        <v>0</v>
      </c>
      <c r="AI373" s="16">
        <f>VLOOKUP(A:A,[2]Данные_УА!$A:$BF,53,0)</f>
        <v>0</v>
      </c>
      <c r="AJ373" s="16">
        <f>VLOOKUP(A:A,[2]Данные_УА!$A:$BF,57,0)</f>
        <v>0</v>
      </c>
      <c r="AK373" s="17">
        <f>VLOOKUP(A:A,[2]Данные_УА!$A:$BF,38,0)</f>
        <v>0</v>
      </c>
      <c r="AL373" s="17">
        <f>VLOOKUP(A:A,[2]Данные_УА!$A:$BF,42,0)</f>
        <v>0</v>
      </c>
      <c r="AM373" s="17">
        <f>VLOOKUP(A:A,[2]Данные_УА!$A:$BF,46,0)</f>
        <v>0</v>
      </c>
      <c r="AN373" s="17">
        <f>VLOOKUP(A:A,[2]Данные_УА!$A:$BF,50,0)</f>
        <v>0</v>
      </c>
      <c r="AO373" s="17">
        <f>VLOOKUP(A:A,[2]Данные_УА!$A:$BF,54,0)</f>
        <v>0</v>
      </c>
      <c r="AP373" s="18">
        <f>VLOOKUP(A:A,[2]Данные_УА!$A:$BF,58,0)</f>
        <v>0</v>
      </c>
      <c r="AQ373" s="19">
        <f>VLOOKUP($A:$A,'[3]данные ру ТС'!$A:$CZ,22,0)</f>
        <v>891</v>
      </c>
      <c r="AR373" s="19">
        <f>VLOOKUP($A:$A,'[3]данные ру ТС'!$A:$CZ,27,0)</f>
        <v>0</v>
      </c>
      <c r="AS373" s="19">
        <f>VLOOKUP($A:$A,'[3]данные ру ТС'!$A:$CZ,32,0)</f>
        <v>0</v>
      </c>
      <c r="AT373" s="19">
        <f>VLOOKUP($A:$A,'[3]данные ру ТС'!$A:$CZ,33,0)</f>
        <v>891</v>
      </c>
      <c r="AU373" s="19">
        <f>VLOOKUP($A:$A,'[3]данные ру ТС'!$A:$CZ,38,0)</f>
        <v>453</v>
      </c>
      <c r="AV373" s="19">
        <f>VLOOKUP($A:$A,'[3]данные ру ТС'!$A:$CZ,43,0)</f>
        <v>0</v>
      </c>
      <c r="AW373" s="19">
        <f>VLOOKUP($A:$A,'[3]данные ру ТС'!$A:$CZ,48,0)</f>
        <v>0</v>
      </c>
      <c r="AX373" s="19">
        <f>VLOOKUP($A:$A,'[3]данные ру ТС'!$A:$CZ,49,0)</f>
        <v>453</v>
      </c>
      <c r="AY373" s="19">
        <f>VLOOKUP($A:$A,'[3]данные ру ТС'!$A:$CZ,54,0)</f>
        <v>314</v>
      </c>
      <c r="AZ373" s="19">
        <f>VLOOKUP($A:$A,'[3]данные ру ТС'!$A:$CZ,59,0)</f>
        <v>0</v>
      </c>
      <c r="BA373" s="19">
        <f>VLOOKUP($A:$A,'[3]данные ру ТС'!$A:$CZ,64,0)</f>
        <v>0</v>
      </c>
      <c r="BB373" s="19">
        <f>VLOOKUP($A:$A,'[3]данные ру ТС'!$A:$CZ,65,0)</f>
        <v>314</v>
      </c>
      <c r="BC373" s="19">
        <f>VLOOKUP($A:$A,'[3]данные ру ТС'!$A:$CZ,78,0)</f>
        <v>429</v>
      </c>
      <c r="BD373" s="19">
        <f>VLOOKUP($A:$A,'[3]данные ру ТС'!$A:$CZ,83,0)</f>
        <v>0</v>
      </c>
      <c r="BE373" s="19">
        <f>VLOOKUP($A:$A,'[3]данные ру ТС'!$A:$CZ,88,0)</f>
        <v>0</v>
      </c>
      <c r="BF373" s="19">
        <f>VLOOKUP($A:$A,'[3]данные ру ТС'!$A:$CZ,89,0)</f>
        <v>429</v>
      </c>
      <c r="BG373" s="19">
        <f>VLOOKUP($A:$A,'[3]данные ру ТС'!$A:$FD,126,0)</f>
        <v>793</v>
      </c>
      <c r="BH373" s="19">
        <f>VLOOKUP($A:$A,'[3]данные ру ТС'!$A:$FD,127,0)</f>
        <v>0</v>
      </c>
      <c r="BI373" s="19">
        <f>VLOOKUP($A:$A,'[3]данные ру ТС'!$A:$FD,128,0)</f>
        <v>0</v>
      </c>
      <c r="BJ373" s="19">
        <f>VLOOKUP($A:$A,'[3]данные ру ТС'!$A:$FD,129,0)</f>
        <v>793</v>
      </c>
      <c r="BK373" s="19">
        <f>VLOOKUP($A:$A,'[3]данные ру ТС'!$A:$FD,142,0)</f>
        <v>1145</v>
      </c>
      <c r="BL373" s="19">
        <f>VLOOKUP($A:$A,'[3]данные ру ТС'!$A:$FD,155,0)</f>
        <v>0</v>
      </c>
      <c r="BM373" s="19">
        <f>VLOOKUP($A:$A,'[3]данные ру ТС'!$A:$FW,168,0)</f>
        <v>0</v>
      </c>
      <c r="BN373" s="19">
        <f>Таблица2[[#This Row],[ЛТС 2022 (факт)]]+Таблица2[[#This Row],[ПТС 2022 (факт)]]+Таблица2[[#This Row],[ГТС 2022 (факт)]]</f>
        <v>1145</v>
      </c>
      <c r="BO373" s="20">
        <f>VLOOKUP($A:$A,'[3]данные ру ФЛ'!$A:$DL,27,0)</f>
        <v>5617</v>
      </c>
      <c r="BP373" s="20">
        <f>VLOOKUP($A:$A,'[3]данные ру ФЛ'!$A:$DL,40,0)</f>
        <v>2232</v>
      </c>
      <c r="BQ373" s="20">
        <f>VLOOKUP($A:$A,'[3]данные ру ФЛ'!$A:$DL,53,0)</f>
        <v>1556</v>
      </c>
      <c r="BR373" s="20">
        <f>VLOOKUP($A:$A,'[3]данные ру ФЛ'!$A:$DL,74,0)</f>
        <v>1561</v>
      </c>
      <c r="BS373" s="20">
        <f>VLOOKUP($A:$A,'[3]данные ру ФЛ'!$A:$DL,95,0)</f>
        <v>2471</v>
      </c>
      <c r="BT373" s="20">
        <f>VLOOKUP($A:$A,'[3]данные ру ФЛ'!$A:$DL,116,0)</f>
        <v>3130</v>
      </c>
      <c r="BU373" s="21">
        <f>VLOOKUP($A:$A,'[3]данные ру Грузы'!$A:$CR,31,0)</f>
        <v>0</v>
      </c>
      <c r="BV373" s="21">
        <f>VLOOKUP($A:$A,'[3]данные ру Грузы'!$A:$CR,44,0)</f>
        <v>0</v>
      </c>
      <c r="BW373" s="21">
        <f>VLOOKUP($A:$A,'[3]данные ру Грузы'!$A:$CR,57,0)</f>
        <v>0</v>
      </c>
      <c r="BX373" s="21">
        <f>VLOOKUP($A:$A,'[3]данные ру Грузы'!$A:$CR,70,0)</f>
        <v>0</v>
      </c>
      <c r="BY373" s="21">
        <f>VLOOKUP($A:$A,'[3]данные ру Грузы'!$A:$CR,83,0)</f>
        <v>0</v>
      </c>
      <c r="BZ373" s="21">
        <f>VLOOKUP($A:$A,'[3]данные ру Грузы'!$A:$CR,96,0)</f>
        <v>0</v>
      </c>
      <c r="CA373" s="22" t="str">
        <f>VLOOKUP(A:A,[2]Данные_УА!$A:$BO,60,0)</f>
        <v>да</v>
      </c>
      <c r="CB373" s="23" t="str">
        <f>VLOOKUP(A:A,[2]Данные_УА!$A:$BO,61,0)</f>
        <v>нет</v>
      </c>
      <c r="CC373" s="23" t="str">
        <f>VLOOKUP(A:A,[2]Данные_УА!$A:$BO,62,0)</f>
        <v>нет</v>
      </c>
      <c r="CD373" s="23" t="str">
        <f>VLOOKUP(A:A,[2]Данные_УА!$A:$BO,63,0)</f>
        <v>нет</v>
      </c>
      <c r="CE373" s="23" t="str">
        <f>VLOOKUP(A:A,[2]Данные_УА!$A:$BO,64,0)</f>
        <v>нет</v>
      </c>
      <c r="CF373" s="23" t="str">
        <f>VLOOKUP(A:A,[2]Данные_УА!$A:$BO,65,0)</f>
        <v>нет</v>
      </c>
    </row>
    <row r="374" spans="1:84" s="12" customFormat="1" ht="11.25" x14ac:dyDescent="0.2">
      <c r="A374" s="12" t="s">
        <v>274</v>
      </c>
      <c r="B374" s="12" t="str">
        <f>VLOOKUP(A:A,[1]Перечень_ПП!$A:$X,3,0)</f>
        <v>Сочинский</v>
      </c>
      <c r="C374" s="13" t="str">
        <f>VLOOKUP(A:A,[1]Перечень_ПП!$A:$X,4,0)</f>
        <v>МПП</v>
      </c>
      <c r="D374" s="13" t="str">
        <f>VLOOKUP(A:A,[1]Перечень_ПП!$A:$X,5,0)</f>
        <v>МПП</v>
      </c>
      <c r="E374" s="12" t="str">
        <f>VLOOKUP(A:A,[1]Перечень_ПП!$A:$X,6,0)</f>
        <v>Южная Озереевка</v>
      </c>
      <c r="F374" s="12" t="str">
        <f>VLOOKUP(A:A,[1]Перечень_ПП!$A:$X,23,0)</f>
        <v>установлен</v>
      </c>
      <c r="G374" s="13" t="str">
        <f>VLOOKUP(A:A,[1]Перечень_ПП!$A:$X,21,0)</f>
        <v>да</v>
      </c>
      <c r="H374" s="13" t="s">
        <v>524</v>
      </c>
      <c r="I374" s="14" t="str">
        <f>VLOOKUP(A:A,[1]Перечень_ПП!$A:$X,22,0)</f>
        <v>функционирует</v>
      </c>
      <c r="J374" s="15" t="str">
        <f>VLOOKUP(A:A,[2]Данные_УА!$A:$BF,24,0)</f>
        <v>круглосуточно</v>
      </c>
      <c r="K374" s="13" t="str">
        <f>VLOOKUP(A:A,[1]Перечень_ПП!$A:$X,7,0)</f>
        <v>морской</v>
      </c>
      <c r="L374" s="13" t="str">
        <f>VLOOKUP(A:A,[1]Перечень_ПП!$A:$X,8,0)</f>
        <v>не определен</v>
      </c>
      <c r="M374" s="13" t="str">
        <f>VLOOKUP(A:A,[1]Перечень_ПП!$A:$X,9,0)</f>
        <v>грузовой</v>
      </c>
      <c r="N374" s="13" t="str">
        <f>VLOOKUP(A:A,[1]Перечень_ПП!$A:$X,10,0)</f>
        <v>постоянный</v>
      </c>
      <c r="O374" s="13" t="str">
        <f>VLOOKUP(A:A,[1]Перечень_ПП!$A:$X,11,0)</f>
        <v>многосторонний</v>
      </c>
      <c r="P374" s="13" t="str">
        <f>VLOOKUP(A:A,[1]Перечень_ПП!$A:$X,12,0)</f>
        <v>не определен</v>
      </c>
      <c r="Q374" s="13" t="str">
        <f>VLOOKUP(A:A,[1]Перечень_ПП!$A:$X,13,0)</f>
        <v>нет</v>
      </c>
      <c r="R374" s="13" t="str">
        <f>VLOOKUP(A:A,[1]Перечень_ПП!$A:$X,14,0)</f>
        <v>нет</v>
      </c>
      <c r="S374" s="13" t="str">
        <f>VLOOKUP(A:A,[1]Перечень_ПП!$A:$X,15,0)</f>
        <v>нет</v>
      </c>
      <c r="T374" s="13" t="str">
        <f>VLOOKUP(A:A,[1]Перечень_ПП!$A:$X,16,0)</f>
        <v>не применимо</v>
      </c>
      <c r="U374" s="12" t="str">
        <f>VLOOKUP(A:A,[1]Перечень_ПП!$A:$X,17,0)</f>
        <v>не применимо</v>
      </c>
      <c r="V374" s="13" t="str">
        <f>VLOOKUP(A:A,[1]Перечень_ПП!$A:$X,18,0)</f>
        <v>ЮФО</v>
      </c>
      <c r="W374" s="12" t="str">
        <f>VLOOKUP(A:A,[1]Перечень_ПП!$A:$X,19,0)</f>
        <v>Краснодарский край</v>
      </c>
      <c r="X374" s="14" t="str">
        <f>VLOOKUP(A:A,[1]Перечень_ПП!$A:$X,20,0)</f>
        <v>Краснодарский край, г. Новороссийск, п. Южная Озереевка</v>
      </c>
      <c r="Y374" s="14">
        <f>VLOOKUP(A:A,[2]ДОРОГИ!$A:$BX,24,0)</f>
        <v>0</v>
      </c>
      <c r="Z374" s="14">
        <f>VLOOKUP(A:A,[2]ДОРОГИ!$A:$BX,25,0)</f>
        <v>0</v>
      </c>
      <c r="AA374" s="16" t="str">
        <f>VLOOKUP($A:$A,'[3]данные ру Грузы'!$A:$CC,10,0)</f>
        <v>Группа А</v>
      </c>
      <c r="AB374" s="16">
        <f>VLOOKUP($A:$A,'[3]данные ру Грузы'!$A:$CC,11,0)</f>
        <v>43</v>
      </c>
      <c r="AC374" s="16" t="str">
        <f>VLOOKUP($A:$A,'[3]данные ру Грузы'!$A:$CC,13,0)</f>
        <v>Морской</v>
      </c>
      <c r="AD374" s="16" t="str">
        <f>VLOOKUP($A:$A,'[3]данные ру Грузы'!$A:$CC,12,0)</f>
        <v>АЧБ</v>
      </c>
      <c r="AE374" s="16">
        <f>VLOOKUP(A:A,[2]Данные_УА!$A:$BF,37,0)</f>
        <v>3</v>
      </c>
      <c r="AF374" s="16">
        <f>VLOOKUP(A:A,[2]Данные_УА!$A:$BF,41,0)</f>
        <v>0</v>
      </c>
      <c r="AG374" s="16">
        <f>VLOOKUP(A:A,[2]Данные_УА!$A:$BF,45,0)</f>
        <v>0</v>
      </c>
      <c r="AH374" s="16">
        <f>VLOOKUP(A:A,[2]Данные_УА!$A:$BF,49,0)</f>
        <v>3</v>
      </c>
      <c r="AI374" s="16">
        <f>VLOOKUP(A:A,[2]Данные_УА!$A:$BF,53,0)</f>
        <v>0</v>
      </c>
      <c r="AJ374" s="16">
        <f>VLOOKUP(A:A,[2]Данные_УА!$A:$BF,57,0)</f>
        <v>0</v>
      </c>
      <c r="AK374" s="17">
        <f>VLOOKUP(A:A,[2]Данные_УА!$A:$BF,38,0)</f>
        <v>1095</v>
      </c>
      <c r="AL374" s="17">
        <f>VLOOKUP(A:A,[2]Данные_УА!$A:$BF,42,0)</f>
        <v>0</v>
      </c>
      <c r="AM374" s="17">
        <f>VLOOKUP(A:A,[2]Данные_УА!$A:$BF,46,0)</f>
        <v>0</v>
      </c>
      <c r="AN374" s="17">
        <f>VLOOKUP(A:A,[2]Данные_УА!$A:$BF,50,0)</f>
        <v>1095</v>
      </c>
      <c r="AO374" s="17">
        <f>VLOOKUP(A:A,[2]Данные_УА!$A:$BF,54,0)</f>
        <v>0</v>
      </c>
      <c r="AP374" s="18">
        <f>VLOOKUP(A:A,[2]Данные_УА!$A:$BF,58,0)</f>
        <v>0</v>
      </c>
      <c r="AQ374" s="19">
        <f>VLOOKUP($A:$A,'[3]данные ру ТС'!$A:$CZ,22,0)</f>
        <v>1045</v>
      </c>
      <c r="AR374" s="19">
        <f>VLOOKUP($A:$A,'[3]данные ру ТС'!$A:$CZ,27,0)</f>
        <v>0</v>
      </c>
      <c r="AS374" s="19">
        <f>VLOOKUP($A:$A,'[3]данные ру ТС'!$A:$CZ,32,0)</f>
        <v>0</v>
      </c>
      <c r="AT374" s="19">
        <f>VLOOKUP($A:$A,'[3]данные ру ТС'!$A:$CZ,33,0)</f>
        <v>1045</v>
      </c>
      <c r="AU374" s="19">
        <f>VLOOKUP($A:$A,'[3]данные ру ТС'!$A:$CZ,38,0)</f>
        <v>1117</v>
      </c>
      <c r="AV374" s="19">
        <f>VLOOKUP($A:$A,'[3]данные ру ТС'!$A:$CZ,43,0)</f>
        <v>0</v>
      </c>
      <c r="AW374" s="19">
        <f>VLOOKUP($A:$A,'[3]данные ру ТС'!$A:$CZ,48,0)</f>
        <v>0</v>
      </c>
      <c r="AX374" s="19">
        <f>VLOOKUP($A:$A,'[3]данные ру ТС'!$A:$CZ,49,0)</f>
        <v>1117</v>
      </c>
      <c r="AY374" s="19">
        <f>VLOOKUP($A:$A,'[3]данные ру ТС'!$A:$CZ,54,0)</f>
        <v>1190</v>
      </c>
      <c r="AZ374" s="19">
        <f>VLOOKUP($A:$A,'[3]данные ру ТС'!$A:$CZ,59,0)</f>
        <v>0</v>
      </c>
      <c r="BA374" s="19">
        <f>VLOOKUP($A:$A,'[3]данные ру ТС'!$A:$CZ,64,0)</f>
        <v>0</v>
      </c>
      <c r="BB374" s="19">
        <f>VLOOKUP($A:$A,'[3]данные ру ТС'!$A:$CZ,65,0)</f>
        <v>1190</v>
      </c>
      <c r="BC374" s="19">
        <f>VLOOKUP($A:$A,'[3]данные ру ТС'!$A:$CZ,78,0)</f>
        <v>1150</v>
      </c>
      <c r="BD374" s="19">
        <f>VLOOKUP($A:$A,'[3]данные ру ТС'!$A:$CZ,83,0)</f>
        <v>0</v>
      </c>
      <c r="BE374" s="19">
        <f>VLOOKUP($A:$A,'[3]данные ру ТС'!$A:$CZ,88,0)</f>
        <v>0</v>
      </c>
      <c r="BF374" s="19">
        <f>VLOOKUP($A:$A,'[3]данные ру ТС'!$A:$CZ,89,0)</f>
        <v>1150</v>
      </c>
      <c r="BG374" s="19">
        <f>VLOOKUP($A:$A,'[3]данные ру ТС'!$A:$FD,126,0)</f>
        <v>1169</v>
      </c>
      <c r="BH374" s="19">
        <f>VLOOKUP($A:$A,'[3]данные ру ТС'!$A:$FD,127,0)</f>
        <v>0</v>
      </c>
      <c r="BI374" s="19">
        <f>VLOOKUP($A:$A,'[3]данные ру ТС'!$A:$FD,128,0)</f>
        <v>0</v>
      </c>
      <c r="BJ374" s="19">
        <f>VLOOKUP($A:$A,'[3]данные ру ТС'!$A:$FD,129,0)</f>
        <v>1169</v>
      </c>
      <c r="BK374" s="19">
        <f>VLOOKUP($A:$A,'[3]данные ру ТС'!$A:$FD,142,0)</f>
        <v>1034</v>
      </c>
      <c r="BL374" s="19">
        <f>VLOOKUP($A:$A,'[3]данные ру ТС'!$A:$FD,155,0)</f>
        <v>0</v>
      </c>
      <c r="BM374" s="19">
        <f>VLOOKUP($A:$A,'[3]данные ру ТС'!$A:$FW,168,0)</f>
        <v>0</v>
      </c>
      <c r="BN374" s="19">
        <f>Таблица2[[#This Row],[ЛТС 2022 (факт)]]+Таблица2[[#This Row],[ПТС 2022 (факт)]]+Таблица2[[#This Row],[ГТС 2022 (факт)]]</f>
        <v>1034</v>
      </c>
      <c r="BO374" s="20">
        <f>VLOOKUP($A:$A,'[3]данные ру ФЛ'!$A:$DL,27,0)</f>
        <v>25757</v>
      </c>
      <c r="BP374" s="20">
        <f>VLOOKUP($A:$A,'[3]данные ру ФЛ'!$A:$DL,40,0)</f>
        <v>27475</v>
      </c>
      <c r="BQ374" s="20">
        <f>VLOOKUP($A:$A,'[3]данные ру ФЛ'!$A:$DL,53,0)</f>
        <v>28720</v>
      </c>
      <c r="BR374" s="20">
        <f>VLOOKUP($A:$A,'[3]данные ру ФЛ'!$A:$DL,74,0)</f>
        <v>27270</v>
      </c>
      <c r="BS374" s="20">
        <f>VLOOKUP($A:$A,'[3]данные ру ФЛ'!$A:$DL,95,0)</f>
        <v>28050</v>
      </c>
      <c r="BT374" s="20">
        <f>VLOOKUP($A:$A,'[3]данные ру ФЛ'!$A:$DL,116,0)</f>
        <v>25104</v>
      </c>
      <c r="BU374" s="21">
        <f>VLOOKUP($A:$A,'[3]данные ру Грузы'!$A:$CR,31,0)</f>
        <v>0</v>
      </c>
      <c r="BV374" s="21">
        <f>VLOOKUP($A:$A,'[3]данные ру Грузы'!$A:$CR,44,0)</f>
        <v>0</v>
      </c>
      <c r="BW374" s="21">
        <f>VLOOKUP($A:$A,'[3]данные ру Грузы'!$A:$CR,57,0)</f>
        <v>0</v>
      </c>
      <c r="BX374" s="21">
        <f>VLOOKUP($A:$A,'[3]данные ру Грузы'!$A:$CR,70,0)</f>
        <v>0</v>
      </c>
      <c r="BY374" s="21">
        <f>VLOOKUP($A:$A,'[3]данные ру Грузы'!$A:$CR,83,0)</f>
        <v>0</v>
      </c>
      <c r="BZ374" s="21">
        <f>VLOOKUP($A:$A,'[3]данные ру Грузы'!$A:$CR,96,0)</f>
        <v>27821738</v>
      </c>
      <c r="CA374" s="22" t="str">
        <f>VLOOKUP(A:A,[2]Данные_УА!$A:$BO,60,0)</f>
        <v>да</v>
      </c>
      <c r="CB374" s="23" t="str">
        <f>VLOOKUP(A:A,[2]Данные_УА!$A:$BO,61,0)</f>
        <v>да</v>
      </c>
      <c r="CC374" s="23" t="str">
        <f>VLOOKUP(A:A,[2]Данные_УА!$A:$BO,62,0)</f>
        <v>да</v>
      </c>
      <c r="CD374" s="23" t="str">
        <f>VLOOKUP(A:A,[2]Данные_УА!$A:$BO,63,0)</f>
        <v>да</v>
      </c>
      <c r="CE374" s="23" t="str">
        <f>VLOOKUP(A:A,[2]Данные_УА!$A:$BO,64,0)</f>
        <v>да</v>
      </c>
      <c r="CF374" s="23" t="str">
        <f>VLOOKUP(A:A,[2]Данные_УА!$A:$BO,65,0)</f>
        <v>нет</v>
      </c>
    </row>
    <row r="375" spans="1:84" s="12" customFormat="1" ht="11.25" x14ac:dyDescent="0.2">
      <c r="A375" s="12" t="s">
        <v>57</v>
      </c>
      <c r="B375" s="12" t="str">
        <f>VLOOKUP(A:A,[1]Перечень_ПП!$A:$X,3,0)</f>
        <v>Владивостокский</v>
      </c>
      <c r="C375" s="13" t="str">
        <f>VLOOKUP(A:A,[1]Перечень_ПП!$A:$X,4,0)</f>
        <v>ВПП</v>
      </c>
      <c r="D375" s="13" t="str">
        <f>VLOOKUP(A:A,[1]Перечень_ПП!$A:$X,5,0)</f>
        <v>ВПП</v>
      </c>
      <c r="E375" s="12" t="str">
        <f>VLOOKUP(A:A,[1]Перечень_ПП!$A:$X,6,0)</f>
        <v>Южно-Сахалинск (Хомутово)</v>
      </c>
      <c r="F375" s="12" t="str">
        <f>VLOOKUP(A:A,[1]Перечень_ПП!$A:$X,23,0)</f>
        <v>установлен</v>
      </c>
      <c r="G375" s="13" t="str">
        <f>VLOOKUP(A:A,[1]Перечень_ПП!$A:$X,21,0)</f>
        <v>да</v>
      </c>
      <c r="H375" s="13" t="s">
        <v>523</v>
      </c>
      <c r="I375" s="14" t="str">
        <f>VLOOKUP(A:A,[1]Перечень_ПП!$A:$X,22,0)</f>
        <v>функционирует</v>
      </c>
      <c r="J375" s="15" t="str">
        <f>VLOOKUP(A:A,[2]Данные_УА!$A:$BF,24,0)</f>
        <v>с 08.00 до 22.00, круглогодичный</v>
      </c>
      <c r="K375" s="13" t="str">
        <f>VLOOKUP(A:A,[1]Перечень_ПП!$A:$X,7,0)</f>
        <v>воздушный</v>
      </c>
      <c r="L375" s="13" t="str">
        <f>VLOOKUP(A:A,[1]Перечень_ПП!$A:$X,8,0)</f>
        <v>не определен</v>
      </c>
      <c r="M375" s="13" t="str">
        <f>VLOOKUP(A:A,[1]Перечень_ПП!$A:$X,9,0)</f>
        <v>грузо-пассажирский</v>
      </c>
      <c r="N375" s="13" t="str">
        <f>VLOOKUP(A:A,[1]Перечень_ПП!$A:$X,10,0)</f>
        <v>постоянный</v>
      </c>
      <c r="O375" s="13" t="str">
        <f>VLOOKUP(A:A,[1]Перечень_ПП!$A:$X,11,0)</f>
        <v>многосторонний</v>
      </c>
      <c r="P375" s="13" t="str">
        <f>VLOOKUP(A:A,[1]Перечень_ПП!$A:$X,12,0)</f>
        <v>не определен</v>
      </c>
      <c r="Q375" s="13" t="str">
        <f>VLOOKUP(A:A,[1]Перечень_ПП!$A:$X,13,0)</f>
        <v>нет</v>
      </c>
      <c r="R375" s="13" t="str">
        <f>VLOOKUP(A:A,[1]Перечень_ПП!$A:$X,14,0)</f>
        <v>да</v>
      </c>
      <c r="S375" s="13" t="str">
        <f>VLOOKUP(A:A,[1]Перечень_ПП!$A:$X,15,0)</f>
        <v>нет</v>
      </c>
      <c r="T375" s="13" t="str">
        <f>VLOOKUP(A:A,[1]Перечень_ПП!$A:$X,16,0)</f>
        <v>не применимо</v>
      </c>
      <c r="U375" s="12" t="str">
        <f>VLOOKUP(A:A,[1]Перечень_ПП!$A:$X,17,0)</f>
        <v>не применимо</v>
      </c>
      <c r="V375" s="13" t="str">
        <f>VLOOKUP(A:A,[1]Перечень_ПП!$A:$X,18,0)</f>
        <v>ДФО</v>
      </c>
      <c r="W375" s="12" t="str">
        <f>VLOOKUP(A:A,[1]Перечень_ПП!$A:$X,19,0)</f>
        <v>Сахалинская область</v>
      </c>
      <c r="X375" s="14" t="str">
        <f>VLOOKUP(A:A,[1]Перечень_ПП!$A:$X,20,0)</f>
        <v>Сахалинская обл., г. Южно-Сахалинск, Хомутово, аэропорт</v>
      </c>
      <c r="Y375" s="14">
        <f>VLOOKUP(A:A,[2]ДОРОГИ!$A:$BX,24,0)</f>
        <v>0</v>
      </c>
      <c r="Z375" s="14">
        <f>VLOOKUP(A:A,[2]ДОРОГИ!$A:$BX,25,0)</f>
        <v>0</v>
      </c>
      <c r="AA375" s="16" t="str">
        <f>VLOOKUP($A:$A,'[3]данные ру Грузы'!$A:$CC,10,0)</f>
        <v>Группа С</v>
      </c>
      <c r="AB375" s="16">
        <f>VLOOKUP($A:$A,'[3]данные ру Грузы'!$A:$CC,11,0)</f>
        <v>209</v>
      </c>
      <c r="AC375" s="16" t="str">
        <f>VLOOKUP($A:$A,'[3]данные ру Грузы'!$A:$CC,13,0)</f>
        <v>Не является признаком отнесения к МТК</v>
      </c>
      <c r="AD375" s="16" t="str">
        <f>VLOOKUP($A:$A,'[3]данные ру Грузы'!$A:$CC,12,0)</f>
        <v>Не является признаком отнесения к МТК</v>
      </c>
      <c r="AE375" s="16">
        <f>VLOOKUP(A:A,[2]Данные_УА!$A:$BF,37,0)</f>
        <v>0</v>
      </c>
      <c r="AF375" s="16">
        <f>VLOOKUP(A:A,[2]Данные_УА!$A:$BF,41,0)</f>
        <v>0</v>
      </c>
      <c r="AG375" s="16">
        <f>VLOOKUP(A:A,[2]Данные_УА!$A:$BF,45,0)</f>
        <v>0</v>
      </c>
      <c r="AH375" s="16">
        <f>VLOOKUP(A:A,[2]Данные_УА!$A:$BF,49,0)</f>
        <v>0</v>
      </c>
      <c r="AI375" s="16">
        <f>VLOOKUP(A:A,[2]Данные_УА!$A:$BF,53,0)</f>
        <v>0</v>
      </c>
      <c r="AJ375" s="16">
        <f>VLOOKUP(A:A,[2]Данные_УА!$A:$BF,57,0)</f>
        <v>0</v>
      </c>
      <c r="AK375" s="17">
        <f>VLOOKUP(A:A,[2]Данные_УА!$A:$BF,38,0)</f>
        <v>0</v>
      </c>
      <c r="AL375" s="17">
        <f>VLOOKUP(A:A,[2]Данные_УА!$A:$BF,42,0)</f>
        <v>0</v>
      </c>
      <c r="AM375" s="17">
        <f>VLOOKUP(A:A,[2]Данные_УА!$A:$BF,46,0)</f>
        <v>0</v>
      </c>
      <c r="AN375" s="17">
        <f>VLOOKUP(A:A,[2]Данные_УА!$A:$BF,50,0)</f>
        <v>0</v>
      </c>
      <c r="AO375" s="17">
        <f>VLOOKUP(A:A,[2]Данные_УА!$A:$BF,54,0)</f>
        <v>0</v>
      </c>
      <c r="AP375" s="18">
        <f>VLOOKUP(A:A,[2]Данные_УА!$A:$BF,58,0)</f>
        <v>0</v>
      </c>
      <c r="AQ375" s="19">
        <f>VLOOKUP($A:$A,'[3]данные ру ТС'!$A:$CZ,22,0)</f>
        <v>186</v>
      </c>
      <c r="AR375" s="19">
        <f>VLOOKUP($A:$A,'[3]данные ру ТС'!$A:$CZ,27,0)</f>
        <v>1548</v>
      </c>
      <c r="AS375" s="19">
        <f>VLOOKUP($A:$A,'[3]данные ру ТС'!$A:$CZ,32,0)</f>
        <v>0</v>
      </c>
      <c r="AT375" s="19">
        <f>VLOOKUP($A:$A,'[3]данные ру ТС'!$A:$CZ,33,0)</f>
        <v>1734</v>
      </c>
      <c r="AU375" s="19">
        <f>VLOOKUP($A:$A,'[3]данные ру ТС'!$A:$CZ,38,0)</f>
        <v>156</v>
      </c>
      <c r="AV375" s="19">
        <f>VLOOKUP($A:$A,'[3]данные ру ТС'!$A:$CZ,43,0)</f>
        <v>1575</v>
      </c>
      <c r="AW375" s="19">
        <f>VLOOKUP($A:$A,'[3]данные ру ТС'!$A:$CZ,48,0)</f>
        <v>0</v>
      </c>
      <c r="AX375" s="19">
        <f>VLOOKUP($A:$A,'[3]данные ру ТС'!$A:$CZ,49,0)</f>
        <v>1731</v>
      </c>
      <c r="AY375" s="19">
        <f>VLOOKUP($A:$A,'[3]данные ру ТС'!$A:$CZ,54,0)</f>
        <v>157</v>
      </c>
      <c r="AZ375" s="19">
        <f>VLOOKUP($A:$A,'[3]данные ру ТС'!$A:$CZ,59,0)</f>
        <v>1593</v>
      </c>
      <c r="BA375" s="19">
        <f>VLOOKUP($A:$A,'[3]данные ру ТС'!$A:$CZ,64,0)</f>
        <v>0</v>
      </c>
      <c r="BB375" s="19">
        <f>VLOOKUP($A:$A,'[3]данные ру ТС'!$A:$CZ,65,0)</f>
        <v>1750</v>
      </c>
      <c r="BC375" s="19">
        <f>VLOOKUP($A:$A,'[3]данные ру ТС'!$A:$CZ,78,0)</f>
        <v>108</v>
      </c>
      <c r="BD375" s="19">
        <f>VLOOKUP($A:$A,'[3]данные ру ТС'!$A:$CZ,83,0)</f>
        <v>348</v>
      </c>
      <c r="BE375" s="19">
        <f>VLOOKUP($A:$A,'[3]данные ру ТС'!$A:$CZ,88,0)</f>
        <v>0</v>
      </c>
      <c r="BF375" s="19">
        <f>VLOOKUP($A:$A,'[3]данные ру ТС'!$A:$CZ,89,0)</f>
        <v>456</v>
      </c>
      <c r="BG375" s="19">
        <f>VLOOKUP($A:$A,'[3]данные ру ТС'!$A:$FD,126,0)</f>
        <v>31</v>
      </c>
      <c r="BH375" s="19">
        <f>VLOOKUP($A:$A,'[3]данные ру ТС'!$A:$FD,127,0)</f>
        <v>149</v>
      </c>
      <c r="BI375" s="19">
        <f>VLOOKUP($A:$A,'[3]данные ру ТС'!$A:$FD,128,0)</f>
        <v>0</v>
      </c>
      <c r="BJ375" s="19">
        <f>VLOOKUP($A:$A,'[3]данные ру ТС'!$A:$FD,129,0)</f>
        <v>180</v>
      </c>
      <c r="BK375" s="19">
        <f>VLOOKUP($A:$A,'[3]данные ру ТС'!$A:$FD,142,0)</f>
        <v>11</v>
      </c>
      <c r="BL375" s="19">
        <f>VLOOKUP($A:$A,'[3]данные ру ТС'!$A:$FD,155,0)</f>
        <v>22</v>
      </c>
      <c r="BM375" s="19">
        <f>VLOOKUP($A:$A,'[3]данные ру ТС'!$A:$FW,168,0)</f>
        <v>0</v>
      </c>
      <c r="BN375" s="19">
        <f>Таблица2[[#This Row],[ЛТС 2022 (факт)]]+Таблица2[[#This Row],[ПТС 2022 (факт)]]+Таблица2[[#This Row],[ГТС 2022 (факт)]]</f>
        <v>33</v>
      </c>
      <c r="BO375" s="20">
        <f>VLOOKUP($A:$A,'[3]данные ру ФЛ'!$A:$DL,27,0)</f>
        <v>126850</v>
      </c>
      <c r="BP375" s="20">
        <f>VLOOKUP($A:$A,'[3]данные ру ФЛ'!$A:$DL,40,0)</f>
        <v>126207</v>
      </c>
      <c r="BQ375" s="20">
        <f>VLOOKUP($A:$A,'[3]данные ру ФЛ'!$A:$DL,53,0)</f>
        <v>127705</v>
      </c>
      <c r="BR375" s="20">
        <f>VLOOKUP($A:$A,'[3]данные ру ФЛ'!$A:$DL,74,0)</f>
        <v>24082</v>
      </c>
      <c r="BS375" s="20">
        <f>VLOOKUP($A:$A,'[3]данные ру ФЛ'!$A:$DL,95,0)</f>
        <v>5131</v>
      </c>
      <c r="BT375" s="20">
        <f>VLOOKUP($A:$A,'[3]данные ру ФЛ'!$A:$DL,116,0)</f>
        <v>578</v>
      </c>
      <c r="BU375" s="21">
        <f>VLOOKUP($A:$A,'[3]данные ру Грузы'!$A:$CR,31,0)</f>
        <v>1427</v>
      </c>
      <c r="BV375" s="21">
        <f>VLOOKUP($A:$A,'[3]данные ру Грузы'!$A:$CR,44,0)</f>
        <v>1804</v>
      </c>
      <c r="BW375" s="21">
        <f>VLOOKUP($A:$A,'[3]данные ру Грузы'!$A:$CR,57,0)</f>
        <v>1649</v>
      </c>
      <c r="BX375" s="21">
        <f>VLOOKUP($A:$A,'[3]данные ру Грузы'!$A:$CR,70,0)</f>
        <v>418.43499999999995</v>
      </c>
      <c r="BY375" s="21">
        <f>VLOOKUP($A:$A,'[3]данные ру Грузы'!$A:$CR,83,0)</f>
        <v>253.39000000000001</v>
      </c>
      <c r="BZ375" s="21">
        <f>VLOOKUP($A:$A,'[3]данные ру Грузы'!$A:$CR,96,0)</f>
        <v>0</v>
      </c>
      <c r="CA375" s="22" t="str">
        <f>VLOOKUP(A:A,[2]Данные_УА!$A:$BO,60,0)</f>
        <v>да</v>
      </c>
      <c r="CB375" s="23" t="str">
        <f>VLOOKUP(A:A,[2]Данные_УА!$A:$BO,61,0)</f>
        <v>да</v>
      </c>
      <c r="CC375" s="23" t="str">
        <f>VLOOKUP(A:A,[2]Данные_УА!$A:$BO,62,0)</f>
        <v>да</v>
      </c>
      <c r="CD375" s="23" t="str">
        <f>VLOOKUP(A:A,[2]Данные_УА!$A:$BO,63,0)</f>
        <v>да</v>
      </c>
      <c r="CE375" s="23" t="str">
        <f>VLOOKUP(A:A,[2]Данные_УА!$A:$BO,64,0)</f>
        <v>да</v>
      </c>
      <c r="CF375" s="23" t="str">
        <f>VLOOKUP(A:A,[2]Данные_УА!$A:$BO,65,0)</f>
        <v>да</v>
      </c>
    </row>
    <row r="376" spans="1:84" s="12" customFormat="1" ht="11.25" x14ac:dyDescent="0.2">
      <c r="A376" s="12" t="s">
        <v>316</v>
      </c>
      <c r="B376" s="12" t="str">
        <f>VLOOKUP(A:A,[1]Перечень_ПП!$A:$X,3,0)</f>
        <v>Хабаровский</v>
      </c>
      <c r="C376" s="13" t="str">
        <f>VLOOKUP(A:A,[1]Перечень_ПП!$A:$X,4,0)</f>
        <v>ВПП</v>
      </c>
      <c r="D376" s="13" t="str">
        <f>VLOOKUP(A:A,[1]Перечень_ПП!$A:$X,5,0)</f>
        <v>ВПП</v>
      </c>
      <c r="E376" s="12" t="str">
        <f>VLOOKUP(A:A,[1]Перечень_ПП!$A:$X,6,0)</f>
        <v>Якутск</v>
      </c>
      <c r="F376" s="12" t="str">
        <f>VLOOKUP(A:A,[1]Перечень_ПП!$A:$X,23,0)</f>
        <v>установлен</v>
      </c>
      <c r="G376" s="13" t="str">
        <f>VLOOKUP(A:A,[1]Перечень_ПП!$A:$X,21,0)</f>
        <v>да</v>
      </c>
      <c r="H376" s="13" t="s">
        <v>524</v>
      </c>
      <c r="I376" s="14" t="str">
        <f>VLOOKUP(A:A,[1]Перечень_ПП!$A:$X,22,0)</f>
        <v>функционирует</v>
      </c>
      <c r="J376" s="15" t="str">
        <f>VLOOKUP(A:A,[2]Данные_УА!$A:$BF,24,0)</f>
        <v>круглосуточно</v>
      </c>
      <c r="K376" s="13" t="str">
        <f>VLOOKUP(A:A,[1]Перечень_ПП!$A:$X,7,0)</f>
        <v>воздушный</v>
      </c>
      <c r="L376" s="13" t="str">
        <f>VLOOKUP(A:A,[1]Перечень_ПП!$A:$X,8,0)</f>
        <v>не определен</v>
      </c>
      <c r="M376" s="13" t="str">
        <f>VLOOKUP(A:A,[1]Перечень_ПП!$A:$X,9,0)</f>
        <v>грузо-пассажирский</v>
      </c>
      <c r="N376" s="13" t="str">
        <f>VLOOKUP(A:A,[1]Перечень_ПП!$A:$X,10,0)</f>
        <v>постоянный</v>
      </c>
      <c r="O376" s="13" t="str">
        <f>VLOOKUP(A:A,[1]Перечень_ПП!$A:$X,11,0)</f>
        <v>многосторонний</v>
      </c>
      <c r="P376" s="13" t="str">
        <f>VLOOKUP(A:A,[1]Перечень_ПП!$A:$X,12,0)</f>
        <v>не определен</v>
      </c>
      <c r="Q376" s="13" t="str">
        <f>VLOOKUP(A:A,[1]Перечень_ПП!$A:$X,13,0)</f>
        <v>нет</v>
      </c>
      <c r="R376" s="13" t="str">
        <f>VLOOKUP(A:A,[1]Перечень_ПП!$A:$X,14,0)</f>
        <v>нет</v>
      </c>
      <c r="S376" s="13" t="str">
        <f>VLOOKUP(A:A,[1]Перечень_ПП!$A:$X,15,0)</f>
        <v>нет</v>
      </c>
      <c r="T376" s="13" t="str">
        <f>VLOOKUP(A:A,[1]Перечень_ПП!$A:$X,16,0)</f>
        <v>не применимо</v>
      </c>
      <c r="U376" s="12" t="str">
        <f>VLOOKUP(A:A,[1]Перечень_ПП!$A:$X,17,0)</f>
        <v>не применимо</v>
      </c>
      <c r="V376" s="13" t="str">
        <f>VLOOKUP(A:A,[1]Перечень_ПП!$A:$X,18,0)</f>
        <v>ДФО</v>
      </c>
      <c r="W376" s="12" t="str">
        <f>VLOOKUP(A:A,[1]Перечень_ПП!$A:$X,19,0)</f>
        <v>Республика Саха (Якутия)</v>
      </c>
      <c r="X376" s="14" t="str">
        <f>VLOOKUP(A:A,[1]Перечень_ПП!$A:$X,20,0)</f>
        <v>Республика Саха (Якутия), г. Якутск, площадь Валерия Кузьмина, 2</v>
      </c>
      <c r="Y376" s="14">
        <f>VLOOKUP(A:A,[2]ДОРОГИ!$A:$BX,24,0)</f>
        <v>0</v>
      </c>
      <c r="Z376" s="14">
        <f>VLOOKUP(A:A,[2]ДОРОГИ!$A:$BX,25,0)</f>
        <v>0</v>
      </c>
      <c r="AA376" s="16" t="str">
        <f>VLOOKUP($A:$A,'[3]данные ру Грузы'!$A:$CC,10,0)</f>
        <v>Группа С</v>
      </c>
      <c r="AB376" s="16">
        <f>VLOOKUP($A:$A,'[3]данные ру Грузы'!$A:$CC,11,0)</f>
        <v>317</v>
      </c>
      <c r="AC376" s="16" t="str">
        <f>VLOOKUP($A:$A,'[3]данные ру Грузы'!$A:$CC,13,0)</f>
        <v>Не является признаком отнесения к МТК</v>
      </c>
      <c r="AD376" s="16" t="str">
        <f>VLOOKUP($A:$A,'[3]данные ру Грузы'!$A:$CC,12,0)</f>
        <v>Не является признаком отнесения к МТК</v>
      </c>
      <c r="AE376" s="16">
        <f>VLOOKUP(A:A,[2]Данные_УА!$A:$BF,37,0)</f>
        <v>0</v>
      </c>
      <c r="AF376" s="16">
        <f>VLOOKUP(A:A,[2]Данные_УА!$A:$BF,41,0)</f>
        <v>0</v>
      </c>
      <c r="AG376" s="16">
        <f>VLOOKUP(A:A,[2]Данные_УА!$A:$BF,45,0)</f>
        <v>0</v>
      </c>
      <c r="AH376" s="16">
        <f>VLOOKUP(A:A,[2]Данные_УА!$A:$BF,49,0)</f>
        <v>0</v>
      </c>
      <c r="AI376" s="16">
        <f>VLOOKUP(A:A,[2]Данные_УА!$A:$BF,53,0)</f>
        <v>2880</v>
      </c>
      <c r="AJ376" s="16">
        <f>VLOOKUP(A:A,[2]Данные_УА!$A:$BF,57,0)</f>
        <v>6</v>
      </c>
      <c r="AK376" s="17">
        <f>VLOOKUP(A:A,[2]Данные_УА!$A:$BF,38,0)</f>
        <v>0</v>
      </c>
      <c r="AL376" s="17">
        <f>VLOOKUP(A:A,[2]Данные_УА!$A:$BF,42,0)</f>
        <v>0</v>
      </c>
      <c r="AM376" s="17">
        <f>VLOOKUP(A:A,[2]Данные_УА!$A:$BF,46,0)</f>
        <v>0</v>
      </c>
      <c r="AN376" s="17">
        <f>VLOOKUP(A:A,[2]Данные_УА!$A:$BF,50,0)</f>
        <v>0</v>
      </c>
      <c r="AO376" s="17">
        <f>VLOOKUP(A:A,[2]Данные_УА!$A:$BF,54,0)</f>
        <v>1051200</v>
      </c>
      <c r="AP376" s="18">
        <f>VLOOKUP(A:A,[2]Данные_УА!$A:$BF,58,0)</f>
        <v>2190</v>
      </c>
      <c r="AQ376" s="19">
        <f>VLOOKUP($A:$A,'[3]данные ру ТС'!$A:$CZ,22,0)</f>
        <v>19</v>
      </c>
      <c r="AR376" s="19">
        <f>VLOOKUP($A:$A,'[3]данные ру ТС'!$A:$CZ,27,0)</f>
        <v>318</v>
      </c>
      <c r="AS376" s="19">
        <f>VLOOKUP($A:$A,'[3]данные ру ТС'!$A:$CZ,32,0)</f>
        <v>0</v>
      </c>
      <c r="AT376" s="19">
        <f>VLOOKUP($A:$A,'[3]данные ру ТС'!$A:$CZ,33,0)</f>
        <v>337</v>
      </c>
      <c r="AU376" s="19">
        <f>VLOOKUP($A:$A,'[3]данные ру ТС'!$A:$CZ,38,0)</f>
        <v>41</v>
      </c>
      <c r="AV376" s="19">
        <f>VLOOKUP($A:$A,'[3]данные ру ТС'!$A:$CZ,43,0)</f>
        <v>255</v>
      </c>
      <c r="AW376" s="19">
        <f>VLOOKUP($A:$A,'[3]данные ру ТС'!$A:$CZ,48,0)</f>
        <v>0</v>
      </c>
      <c r="AX376" s="19">
        <f>VLOOKUP($A:$A,'[3]данные ру ТС'!$A:$CZ,49,0)</f>
        <v>296</v>
      </c>
      <c r="AY376" s="19">
        <f>VLOOKUP($A:$A,'[3]данные ру ТС'!$A:$CZ,54,0)</f>
        <v>36</v>
      </c>
      <c r="AZ376" s="19">
        <f>VLOOKUP($A:$A,'[3]данные ру ТС'!$A:$CZ,59,0)</f>
        <v>288</v>
      </c>
      <c r="BA376" s="19">
        <f>VLOOKUP($A:$A,'[3]данные ру ТС'!$A:$CZ,64,0)</f>
        <v>0</v>
      </c>
      <c r="BB376" s="19">
        <f>VLOOKUP($A:$A,'[3]данные ру ТС'!$A:$CZ,65,0)</f>
        <v>324</v>
      </c>
      <c r="BC376" s="19">
        <f>VLOOKUP($A:$A,'[3]данные ру ТС'!$A:$CZ,78,0)</f>
        <v>136</v>
      </c>
      <c r="BD376" s="19">
        <f>VLOOKUP($A:$A,'[3]данные ру ТС'!$A:$CZ,83,0)</f>
        <v>56</v>
      </c>
      <c r="BE376" s="19">
        <f>VLOOKUP($A:$A,'[3]данные ру ТС'!$A:$CZ,88,0)</f>
        <v>0</v>
      </c>
      <c r="BF376" s="19">
        <f>VLOOKUP($A:$A,'[3]данные ру ТС'!$A:$CZ,89,0)</f>
        <v>192</v>
      </c>
      <c r="BG376" s="19">
        <f>VLOOKUP($A:$A,'[3]данные ру ТС'!$A:$FD,126,0)</f>
        <v>122</v>
      </c>
      <c r="BH376" s="19">
        <f>VLOOKUP($A:$A,'[3]данные ру ТС'!$A:$FD,127,0)</f>
        <v>3</v>
      </c>
      <c r="BI376" s="19">
        <f>VLOOKUP($A:$A,'[3]данные ру ТС'!$A:$FD,128,0)</f>
        <v>0</v>
      </c>
      <c r="BJ376" s="19">
        <f>VLOOKUP($A:$A,'[3]данные ру ТС'!$A:$FD,129,0)</f>
        <v>125</v>
      </c>
      <c r="BK376" s="19">
        <f>VLOOKUP($A:$A,'[3]данные ру ТС'!$A:$FD,142,0)</f>
        <v>57</v>
      </c>
      <c r="BL376" s="19">
        <f>VLOOKUP($A:$A,'[3]данные ру ТС'!$A:$FD,155,0)</f>
        <v>3</v>
      </c>
      <c r="BM376" s="19">
        <f>VLOOKUP($A:$A,'[3]данные ру ТС'!$A:$FW,168,0)</f>
        <v>0</v>
      </c>
      <c r="BN376" s="19">
        <f>Таблица2[[#This Row],[ЛТС 2022 (факт)]]+Таблица2[[#This Row],[ПТС 2022 (факт)]]+Таблица2[[#This Row],[ГТС 2022 (факт)]]</f>
        <v>60</v>
      </c>
      <c r="BO376" s="20">
        <f>VLOOKUP($A:$A,'[3]данные ру ФЛ'!$A:$DL,27,0)</f>
        <v>33701</v>
      </c>
      <c r="BP376" s="20">
        <f>VLOOKUP($A:$A,'[3]данные ру ФЛ'!$A:$DL,40,0)</f>
        <v>23984</v>
      </c>
      <c r="BQ376" s="20">
        <f>VLOOKUP($A:$A,'[3]данные ру ФЛ'!$A:$DL,53,0)</f>
        <v>30494</v>
      </c>
      <c r="BR376" s="20">
        <f>VLOOKUP($A:$A,'[3]данные ру ФЛ'!$A:$DL,74,0)</f>
        <v>5614</v>
      </c>
      <c r="BS376" s="20">
        <f>VLOOKUP($A:$A,'[3]данные ру ФЛ'!$A:$DL,95,0)</f>
        <v>731</v>
      </c>
      <c r="BT376" s="20">
        <f>VLOOKUP($A:$A,'[3]данные ру ФЛ'!$A:$DL,116,0)</f>
        <v>548</v>
      </c>
      <c r="BU376" s="21">
        <f>VLOOKUP($A:$A,'[3]данные ру Грузы'!$A:$CR,31,0)</f>
        <v>28</v>
      </c>
      <c r="BV376" s="21">
        <f>VLOOKUP($A:$A,'[3]данные ру Грузы'!$A:$CR,44,0)</f>
        <v>31</v>
      </c>
      <c r="BW376" s="21">
        <f>VLOOKUP($A:$A,'[3]данные ру Грузы'!$A:$CR,57,0)</f>
        <v>6</v>
      </c>
      <c r="BX376" s="21">
        <f>VLOOKUP($A:$A,'[3]данные ру Грузы'!$A:$CR,70,0)</f>
        <v>16</v>
      </c>
      <c r="BY376" s="21">
        <f>VLOOKUP($A:$A,'[3]данные ру Грузы'!$A:$CR,83,0)</f>
        <v>0</v>
      </c>
      <c r="BZ376" s="21">
        <f>VLOOKUP($A:$A,'[3]данные ру Грузы'!$A:$CR,96,0)</f>
        <v>0</v>
      </c>
      <c r="CA376" s="22" t="str">
        <f>VLOOKUP(A:A,[2]Данные_УА!$A:$BO,60,0)</f>
        <v>да</v>
      </c>
      <c r="CB376" s="23" t="str">
        <f>VLOOKUP(A:A,[2]Данные_УА!$A:$BO,61,0)</f>
        <v>да</v>
      </c>
      <c r="CC376" s="23" t="str">
        <f>VLOOKUP(A:A,[2]Данные_УА!$A:$BO,62,0)</f>
        <v>да</v>
      </c>
      <c r="CD376" s="23" t="str">
        <f>VLOOKUP(A:A,[2]Данные_УА!$A:$BO,63,0)</f>
        <v>да</v>
      </c>
      <c r="CE376" s="23" t="str">
        <f>VLOOKUP(A:A,[2]Данные_УА!$A:$BO,64,0)</f>
        <v>да</v>
      </c>
      <c r="CF376" s="23" t="str">
        <f>VLOOKUP(A:A,[2]Данные_УА!$A:$BO,65,0)</f>
        <v>нет</v>
      </c>
    </row>
    <row r="377" spans="1:84" s="12" customFormat="1" ht="11.25" x14ac:dyDescent="0.2">
      <c r="A377" s="12" t="s">
        <v>137</v>
      </c>
      <c r="B377" s="12" t="str">
        <f>VLOOKUP(A:A,[1]Перечень_ПП!$A:$X,3,0)</f>
        <v>Крымский</v>
      </c>
      <c r="C377" s="13" t="str">
        <f>VLOOKUP(A:A,[1]Перечень_ПП!$A:$X,4,0)</f>
        <v>МПП</v>
      </c>
      <c r="D377" s="13" t="str">
        <f>VLOOKUP(A:A,[1]Перечень_ПП!$A:$X,5,0)</f>
        <v>МПП</v>
      </c>
      <c r="E377" s="12" t="str">
        <f>VLOOKUP(A:A,[1]Перечень_ПП!$A:$X,6,0)</f>
        <v>Ялта</v>
      </c>
      <c r="F377" s="12" t="str">
        <f>VLOOKUP(A:A,[1]Перечень_ПП!$A:$X,23,0)</f>
        <v>установлен</v>
      </c>
      <c r="G377" s="13" t="str">
        <f>VLOOKUP(A:A,[1]Перечень_ПП!$A:$X,21,0)</f>
        <v>да</v>
      </c>
      <c r="H377" s="13" t="s">
        <v>524</v>
      </c>
      <c r="I377" s="14" t="str">
        <f>VLOOKUP(A:A,[1]Перечень_ПП!$A:$X,22,0)</f>
        <v>функционирует</v>
      </c>
      <c r="J377" s="15" t="str">
        <f>VLOOKUP(A:A,[2]Данные_УА!$A:$BF,24,0)</f>
        <v>круглосуточно</v>
      </c>
      <c r="K377" s="13" t="str">
        <f>VLOOKUP(A:A,[1]Перечень_ПП!$A:$X,7,0)</f>
        <v>морской</v>
      </c>
      <c r="L377" s="13" t="str">
        <f>VLOOKUP(A:A,[1]Перечень_ПП!$A:$X,8,0)</f>
        <v>не определен</v>
      </c>
      <c r="M377" s="13" t="str">
        <f>VLOOKUP(A:A,[1]Перечень_ПП!$A:$X,9,0)</f>
        <v>грузо-пассажирский</v>
      </c>
      <c r="N377" s="13" t="str">
        <f>VLOOKUP(A:A,[1]Перечень_ПП!$A:$X,10,0)</f>
        <v>постоянный</v>
      </c>
      <c r="O377" s="13" t="str">
        <f>VLOOKUP(A:A,[1]Перечень_ПП!$A:$X,11,0)</f>
        <v>многосторонний</v>
      </c>
      <c r="P377" s="13" t="str">
        <f>VLOOKUP(A:A,[1]Перечень_ПП!$A:$X,12,0)</f>
        <v>не определен</v>
      </c>
      <c r="Q377" s="13" t="str">
        <f>VLOOKUP(A:A,[1]Перечень_ПП!$A:$X,13,0)</f>
        <v>нет</v>
      </c>
      <c r="R377" s="13" t="str">
        <f>VLOOKUP(A:A,[1]Перечень_ПП!$A:$X,14,0)</f>
        <v>нет</v>
      </c>
      <c r="S377" s="13" t="str">
        <f>VLOOKUP(A:A,[1]Перечень_ПП!$A:$X,15,0)</f>
        <v>нет</v>
      </c>
      <c r="T377" s="13" t="str">
        <f>VLOOKUP(A:A,[1]Перечень_ПП!$A:$X,16,0)</f>
        <v>не применимо</v>
      </c>
      <c r="U377" s="12" t="str">
        <f>VLOOKUP(A:A,[1]Перечень_ПП!$A:$X,17,0)</f>
        <v>не применимо</v>
      </c>
      <c r="V377" s="13" t="str">
        <f>VLOOKUP(A:A,[1]Перечень_ПП!$A:$X,18,0)</f>
        <v>ЮФО</v>
      </c>
      <c r="W377" s="12" t="str">
        <f>VLOOKUP(A:A,[1]Перечень_ПП!$A:$X,19,0)</f>
        <v>Республика Крым</v>
      </c>
      <c r="X377" s="14" t="str">
        <f>VLOOKUP(A:A,[1]Перечень_ПП!$A:$X,20,0)</f>
        <v>Республика Крым, г. Ялта, ул. Рузвельта, 7 - терминал пассажирского комплекса в г. Ялта, причалы № 1,2 - пассажирские. ул. Дражинского, 2 - терминал грузо-пассажирского комплексеа, причал № 3 - грузовые суда и паромы</v>
      </c>
      <c r="Y377" s="14">
        <f>VLOOKUP(A:A,[2]ДОРОГИ!$A:$BX,24,0)</f>
        <v>0</v>
      </c>
      <c r="Z377" s="14">
        <f>VLOOKUP(A:A,[2]ДОРОГИ!$A:$BX,25,0)</f>
        <v>0</v>
      </c>
      <c r="AA377" s="16" t="str">
        <f>VLOOKUP($A:$A,'[3]данные ру Грузы'!$A:$CC,10,0)</f>
        <v>Группа С</v>
      </c>
      <c r="AB377" s="16">
        <f>VLOOKUP($A:$A,'[3]данные ру Грузы'!$A:$CC,11,0)</f>
        <v>275</v>
      </c>
      <c r="AC377" s="16" t="str">
        <f>VLOOKUP($A:$A,'[3]данные ру Грузы'!$A:$CC,13,0)</f>
        <v>Морской</v>
      </c>
      <c r="AD377" s="16" t="str">
        <f>VLOOKUP($A:$A,'[3]данные ру Грузы'!$A:$CC,12,0)</f>
        <v>АЧБ</v>
      </c>
      <c r="AE377" s="16">
        <f>VLOOKUP(A:A,[2]Данные_УА!$A:$BF,37,0)</f>
        <v>0</v>
      </c>
      <c r="AF377" s="16">
        <f>VLOOKUP(A:A,[2]Данные_УА!$A:$BF,41,0)</f>
        <v>0</v>
      </c>
      <c r="AG377" s="16">
        <f>VLOOKUP(A:A,[2]Данные_УА!$A:$BF,45,0)</f>
        <v>0</v>
      </c>
      <c r="AH377" s="16">
        <f>VLOOKUP(A:A,[2]Данные_УА!$A:$BF,49,0)</f>
        <v>0</v>
      </c>
      <c r="AI377" s="16">
        <f>VLOOKUP(A:A,[2]Данные_УА!$A:$BF,53,0)</f>
        <v>0</v>
      </c>
      <c r="AJ377" s="16">
        <f>VLOOKUP(A:A,[2]Данные_УА!$A:$BF,57,0)</f>
        <v>0</v>
      </c>
      <c r="AK377" s="17">
        <f>VLOOKUP(A:A,[2]Данные_УА!$A:$BF,38,0)</f>
        <v>0</v>
      </c>
      <c r="AL377" s="17">
        <f>VLOOKUP(A:A,[2]Данные_УА!$A:$BF,42,0)</f>
        <v>0</v>
      </c>
      <c r="AM377" s="17">
        <f>VLOOKUP(A:A,[2]Данные_УА!$A:$BF,46,0)</f>
        <v>0</v>
      </c>
      <c r="AN377" s="17">
        <f>VLOOKUP(A:A,[2]Данные_УА!$A:$BF,50,0)</f>
        <v>0</v>
      </c>
      <c r="AO377" s="17">
        <f>VLOOKUP(A:A,[2]Данные_УА!$A:$BF,54,0)</f>
        <v>0</v>
      </c>
      <c r="AP377" s="18">
        <f>VLOOKUP(A:A,[2]Данные_УА!$A:$BF,58,0)</f>
        <v>0</v>
      </c>
      <c r="AQ377" s="19">
        <f>VLOOKUP($A:$A,'[3]данные ру ТС'!$A:$CZ,22,0)</f>
        <v>5</v>
      </c>
      <c r="AR377" s="19">
        <f>VLOOKUP($A:$A,'[3]данные ру ТС'!$A:$CZ,27,0)</f>
        <v>47</v>
      </c>
      <c r="AS377" s="19">
        <f>VLOOKUP($A:$A,'[3]данные ру ТС'!$A:$CZ,32,0)</f>
        <v>0</v>
      </c>
      <c r="AT377" s="19">
        <f>VLOOKUP($A:$A,'[3]данные ру ТС'!$A:$CZ,33,0)</f>
        <v>52</v>
      </c>
      <c r="AU377" s="19">
        <f>VLOOKUP($A:$A,'[3]данные ру ТС'!$A:$CZ,38,0)</f>
        <v>0</v>
      </c>
      <c r="AV377" s="19">
        <f>VLOOKUP($A:$A,'[3]данные ру ТС'!$A:$CZ,43,0)</f>
        <v>54</v>
      </c>
      <c r="AW377" s="19">
        <f>VLOOKUP($A:$A,'[3]данные ру ТС'!$A:$CZ,48,0)</f>
        <v>0</v>
      </c>
      <c r="AX377" s="19">
        <f>VLOOKUP($A:$A,'[3]данные ру ТС'!$A:$CZ,49,0)</f>
        <v>54</v>
      </c>
      <c r="AY377" s="19">
        <f>VLOOKUP($A:$A,'[3]данные ру ТС'!$A:$CZ,54,0)</f>
        <v>8</v>
      </c>
      <c r="AZ377" s="19">
        <f>VLOOKUP($A:$A,'[3]данные ру ТС'!$A:$CZ,59,0)</f>
        <v>59</v>
      </c>
      <c r="BA377" s="19">
        <f>VLOOKUP($A:$A,'[3]данные ру ТС'!$A:$CZ,64,0)</f>
        <v>0</v>
      </c>
      <c r="BB377" s="19">
        <f>VLOOKUP($A:$A,'[3]данные ру ТС'!$A:$CZ,65,0)</f>
        <v>67</v>
      </c>
      <c r="BC377" s="19">
        <f>VLOOKUP($A:$A,'[3]данные ру ТС'!$A:$CZ,78,0)</f>
        <v>2</v>
      </c>
      <c r="BD377" s="19">
        <f>VLOOKUP($A:$A,'[3]данные ру ТС'!$A:$CZ,83,0)</f>
        <v>16</v>
      </c>
      <c r="BE377" s="19">
        <f>VLOOKUP($A:$A,'[3]данные ру ТС'!$A:$CZ,88,0)</f>
        <v>0</v>
      </c>
      <c r="BF377" s="19">
        <f>VLOOKUP($A:$A,'[3]данные ру ТС'!$A:$CZ,89,0)</f>
        <v>18</v>
      </c>
      <c r="BG377" s="19">
        <f>VLOOKUP($A:$A,'[3]данные ру ТС'!$A:$FD,126,0)</f>
        <v>0</v>
      </c>
      <c r="BH377" s="19">
        <f>VLOOKUP($A:$A,'[3]данные ру ТС'!$A:$FD,127,0)</f>
        <v>30</v>
      </c>
      <c r="BI377" s="19">
        <f>VLOOKUP($A:$A,'[3]данные ру ТС'!$A:$FD,128,0)</f>
        <v>0</v>
      </c>
      <c r="BJ377" s="19">
        <f>VLOOKUP($A:$A,'[3]данные ру ТС'!$A:$FD,129,0)</f>
        <v>30</v>
      </c>
      <c r="BK377" s="19">
        <f>VLOOKUP($A:$A,'[3]данные ру ТС'!$A:$FD,142,0)</f>
        <v>0</v>
      </c>
      <c r="BL377" s="19">
        <f>VLOOKUP($A:$A,'[3]данные ру ТС'!$A:$FD,155,0)</f>
        <v>34</v>
      </c>
      <c r="BM377" s="19">
        <f>VLOOKUP($A:$A,'[3]данные ру ТС'!$A:$FW,168,0)</f>
        <v>0</v>
      </c>
      <c r="BN377" s="19">
        <f>Таблица2[[#This Row],[ЛТС 2022 (факт)]]+Таблица2[[#This Row],[ПТС 2022 (факт)]]+Таблица2[[#This Row],[ГТС 2022 (факт)]]</f>
        <v>34</v>
      </c>
      <c r="BO377" s="20">
        <f>VLOOKUP($A:$A,'[3]данные ру ФЛ'!$A:$DL,27,0)</f>
        <v>203</v>
      </c>
      <c r="BP377" s="20">
        <f>VLOOKUP($A:$A,'[3]данные ру ФЛ'!$A:$DL,40,0)</f>
        <v>198</v>
      </c>
      <c r="BQ377" s="20">
        <f>VLOOKUP($A:$A,'[3]данные ру ФЛ'!$A:$DL,53,0)</f>
        <v>163</v>
      </c>
      <c r="BR377" s="20">
        <f>VLOOKUP($A:$A,'[3]данные ру ФЛ'!$A:$DL,74,0)</f>
        <v>55</v>
      </c>
      <c r="BS377" s="20">
        <f>VLOOKUP($A:$A,'[3]данные ру ФЛ'!$A:$DL,95,0)</f>
        <v>126</v>
      </c>
      <c r="BT377" s="20">
        <f>VLOOKUP($A:$A,'[3]данные ру ФЛ'!$A:$DL,116,0)</f>
        <v>169</v>
      </c>
      <c r="BU377" s="21">
        <f>VLOOKUP($A:$A,'[3]данные ру Грузы'!$A:$CR,31,0)</f>
        <v>0</v>
      </c>
      <c r="BV377" s="21">
        <f>VLOOKUP($A:$A,'[3]данные ру Грузы'!$A:$CR,44,0)</f>
        <v>0</v>
      </c>
      <c r="BW377" s="21">
        <f>VLOOKUP($A:$A,'[3]данные ру Грузы'!$A:$CR,57,0)</f>
        <v>0</v>
      </c>
      <c r="BX377" s="21">
        <f>VLOOKUP($A:$A,'[3]данные ру Грузы'!$A:$CR,70,0)</f>
        <v>0</v>
      </c>
      <c r="BY377" s="21">
        <f>VLOOKUP($A:$A,'[3]данные ру Грузы'!$A:$CR,83,0)</f>
        <v>0</v>
      </c>
      <c r="BZ377" s="21">
        <f>VLOOKUP($A:$A,'[3]данные ру Грузы'!$A:$CR,96,0)</f>
        <v>0</v>
      </c>
      <c r="CA377" s="22" t="str">
        <f>VLOOKUP(A:A,[2]Данные_УА!$A:$BO,60,0)</f>
        <v>да</v>
      </c>
      <c r="CB377" s="23" t="str">
        <f>VLOOKUP(A:A,[2]Данные_УА!$A:$BO,61,0)</f>
        <v>да</v>
      </c>
      <c r="CC377" s="23" t="str">
        <f>VLOOKUP(A:A,[2]Данные_УА!$A:$BO,62,0)</f>
        <v>да</v>
      </c>
      <c r="CD377" s="23" t="str">
        <f>VLOOKUP(A:A,[2]Данные_УА!$A:$BO,63,0)</f>
        <v>да</v>
      </c>
      <c r="CE377" s="23" t="str">
        <f>VLOOKUP(A:A,[2]Данные_УА!$A:$BO,64,0)</f>
        <v>да</v>
      </c>
      <c r="CF377" s="23" t="str">
        <f>VLOOKUP(A:A,[2]Данные_УА!$A:$BO,65,0)</f>
        <v>да</v>
      </c>
    </row>
    <row r="378" spans="1:84" x14ac:dyDescent="0.25">
      <c r="A378" s="12" t="s">
        <v>253</v>
      </c>
      <c r="B378" s="12" t="str">
        <f>VLOOKUP(A:A,[1]Перечень_ПП!$A:$X,3,0)</f>
        <v>Северо-Кавказский</v>
      </c>
      <c r="C378" s="13" t="str">
        <f>VLOOKUP(A:A,[1]Перечень_ПП!$A:$X,4,0)</f>
        <v>АПП</v>
      </c>
      <c r="D378" s="13" t="str">
        <f>VLOOKUP(A:A,[1]Перечень_ПП!$A:$X,5,0)</f>
        <v>МАПП</v>
      </c>
      <c r="E378" s="12" t="str">
        <f>VLOOKUP(A:A,[1]Перечень_ПП!$A:$X,6,0)</f>
        <v>Яраг-Казмаляр</v>
      </c>
      <c r="F378" s="12" t="str">
        <f>VLOOKUP(A:A,[1]Перечень_ПП!$A:$X,23,0)</f>
        <v>установлен</v>
      </c>
      <c r="G378" s="13" t="str">
        <f>VLOOKUP(A:A,[1]Перечень_ПП!$A:$X,21,0)</f>
        <v>да</v>
      </c>
      <c r="H378" s="13" t="s">
        <v>523</v>
      </c>
      <c r="I378" s="14" t="str">
        <f>VLOOKUP(A:A,[1]Перечень_ПП!$A:$X,22,0)</f>
        <v>функционирует</v>
      </c>
      <c r="J378" s="15" t="str">
        <f>VLOOKUP(A:A,[2]Данные_УА!$A:$BF,24,0)</f>
        <v>круглосуточно</v>
      </c>
      <c r="K378" s="13" t="str">
        <f>VLOOKUP(A:A,[1]Перечень_ПП!$A:$X,7,0)</f>
        <v>автомобильный</v>
      </c>
      <c r="L378" s="13" t="str">
        <f>VLOOKUP(A:A,[1]Перечень_ПП!$A:$X,8,0)</f>
        <v>не определен</v>
      </c>
      <c r="M378" s="13" t="str">
        <f>VLOOKUP(A:A,[1]Перечень_ПП!$A:$X,9,0)</f>
        <v>грузо-пассажирский</v>
      </c>
      <c r="N378" s="13" t="str">
        <f>VLOOKUP(A:A,[1]Перечень_ПП!$A:$X,10,0)</f>
        <v>постоянный</v>
      </c>
      <c r="O378" s="13" t="str">
        <f>VLOOKUP(A:A,[1]Перечень_ПП!$A:$X,11,0)</f>
        <v>многосторонний</v>
      </c>
      <c r="P378" s="13" t="str">
        <f>VLOOKUP(A:A,[1]Перечень_ПП!$A:$X,12,0)</f>
        <v>не определен</v>
      </c>
      <c r="Q378" s="13" t="str">
        <f>VLOOKUP(A:A,[1]Перечень_ПП!$A:$X,13,0)</f>
        <v>да</v>
      </c>
      <c r="R378" s="13" t="str">
        <f>VLOOKUP(A:A,[1]Перечень_ПП!$A:$X,14,0)</f>
        <v>да</v>
      </c>
      <c r="S378" s="13" t="str">
        <f>VLOOKUP(A:A,[1]Перечень_ПП!$A:$X,15,0)</f>
        <v>да</v>
      </c>
      <c r="T378" s="13" t="str">
        <f>VLOOKUP(A:A,[1]Перечень_ПП!$A:$X,16,0)</f>
        <v>Азербайджанская Республика</v>
      </c>
      <c r="U378" s="12" t="str">
        <f>VLOOKUP(A:A,[1]Перечень_ПП!$A:$X,17,0)</f>
        <v>Самур</v>
      </c>
      <c r="V378" s="13" t="str">
        <f>VLOOKUP(A:A,[1]Перечень_ПП!$A:$X,18,0)</f>
        <v>СКФО</v>
      </c>
      <c r="W378" s="12" t="str">
        <f>VLOOKUP(A:A,[1]Перечень_ПП!$A:$X,19,0)</f>
        <v>Республика Дагестан</v>
      </c>
      <c r="X378" s="14" t="str">
        <f>VLOOKUP(A:A,[1]Перечень_ПП!$A:$X,20,0)</f>
        <v>Республика Дагестан, Магарамкентский район, с. Яраг-Казмаляр</v>
      </c>
      <c r="Y378" s="14" t="str">
        <f>VLOOKUP(A:A,[2]ДОРОГИ!$A:$BX,24,0)</f>
        <v>федеральная</v>
      </c>
      <c r="Z378" s="14" t="str">
        <f>VLOOKUP(A:A,[2]ДОРОГИ!$A:$BX,25,0)</f>
        <v>Р-217</v>
      </c>
      <c r="AA378" s="16" t="str">
        <f>VLOOKUP($A:$A,'[3]данные ру Грузы'!$A:$CC,10,0)</f>
        <v>группа А</v>
      </c>
      <c r="AB378" s="16">
        <f>VLOOKUP($A:$A,'[3]данные ру Грузы'!$A:$CC,11,0)</f>
        <v>1</v>
      </c>
      <c r="AC378" s="16" t="str">
        <f>VLOOKUP($A:$A,'[3]данные ру Грузы'!$A:$CC,13,0)</f>
        <v>Западный</v>
      </c>
      <c r="AD378" s="16" t="str">
        <f>VLOOKUP($A:$A,'[3]данные ру Грузы'!$A:$CC,12,0)</f>
        <v>Север-Юг</v>
      </c>
      <c r="AE378" s="16">
        <f>VLOOKUP(A:A,[2]Данные_УА!$A:$BF,37,0)</f>
        <v>300</v>
      </c>
      <c r="AF378" s="16">
        <f>VLOOKUP(A:A,[2]Данные_УА!$A:$BF,41,0)</f>
        <v>20</v>
      </c>
      <c r="AG378" s="16">
        <f>VLOOKUP(A:A,[2]Данные_УА!$A:$BF,45,0)</f>
        <v>180</v>
      </c>
      <c r="AH378" s="16">
        <f>VLOOKUP(A:A,[2]Данные_УА!$A:$BF,49,0)</f>
        <v>500</v>
      </c>
      <c r="AI378" s="16">
        <f>VLOOKUP(A:A,[2]Данные_УА!$A:$BF,53,0)</f>
        <v>0</v>
      </c>
      <c r="AJ378" s="16">
        <f>VLOOKUP(A:A,[2]Данные_УА!$A:$BF,57,0)</f>
        <v>0</v>
      </c>
      <c r="AK378" s="17">
        <f>VLOOKUP(A:A,[2]Данные_УА!$A:$BF,38,0)</f>
        <v>109500</v>
      </c>
      <c r="AL378" s="17">
        <f>VLOOKUP(A:A,[2]Данные_УА!$A:$BF,42,0)</f>
        <v>7300</v>
      </c>
      <c r="AM378" s="17">
        <f>VLOOKUP(A:A,[2]Данные_УА!$A:$BF,46,0)</f>
        <v>65700</v>
      </c>
      <c r="AN378" s="17">
        <f>VLOOKUP(A:A,[2]Данные_УА!$A:$BF,50,0)</f>
        <v>182500</v>
      </c>
      <c r="AO378" s="17">
        <f>VLOOKUP(A:A,[2]Данные_УА!$A:$BF,54,0)</f>
        <v>0</v>
      </c>
      <c r="AP378" s="18">
        <f>VLOOKUP(A:A,[2]Данные_УА!$A:$BF,58,0)</f>
        <v>0</v>
      </c>
      <c r="AQ378" s="19">
        <f>VLOOKUP($A:$A,'[3]данные ру ТС'!$A:$CZ,22,0)</f>
        <v>82187</v>
      </c>
      <c r="AR378" s="19">
        <f>VLOOKUP($A:$A,'[3]данные ру ТС'!$A:$CZ,27,0)</f>
        <v>10405</v>
      </c>
      <c r="AS378" s="19">
        <f>VLOOKUP($A:$A,'[3]данные ру ТС'!$A:$CZ,32,0)</f>
        <v>215720</v>
      </c>
      <c r="AT378" s="19">
        <f>VLOOKUP($A:$A,'[3]данные ру ТС'!$A:$CZ,33,0)</f>
        <v>308312</v>
      </c>
      <c r="AU378" s="19">
        <f>VLOOKUP($A:$A,'[3]данные ру ТС'!$A:$CZ,38,0)</f>
        <v>110344</v>
      </c>
      <c r="AV378" s="19">
        <f>VLOOKUP($A:$A,'[3]данные ру ТС'!$A:$CZ,43,0)</f>
        <v>5061</v>
      </c>
      <c r="AW378" s="19">
        <f>VLOOKUP($A:$A,'[3]данные ру ТС'!$A:$CZ,48,0)</f>
        <v>270140</v>
      </c>
      <c r="AX378" s="19">
        <f>VLOOKUP($A:$A,'[3]данные ру ТС'!$A:$CZ,49,0)</f>
        <v>385545</v>
      </c>
      <c r="AY378" s="19">
        <f>VLOOKUP($A:$A,'[3]данные ру ТС'!$A:$CZ,54,0)</f>
        <v>125499</v>
      </c>
      <c r="AZ378" s="19">
        <f>VLOOKUP($A:$A,'[3]данные ру ТС'!$A:$CZ,59,0)</f>
        <v>3417</v>
      </c>
      <c r="BA378" s="19">
        <f>VLOOKUP($A:$A,'[3]данные ру ТС'!$A:$CZ,64,0)</f>
        <v>331755</v>
      </c>
      <c r="BB378" s="19">
        <f>VLOOKUP($A:$A,'[3]данные ру ТС'!$A:$CZ,65,0)</f>
        <v>460671</v>
      </c>
      <c r="BC378" s="19">
        <f>VLOOKUP($A:$A,'[3]данные ру ТС'!$A:$CZ,78,0)</f>
        <v>153622</v>
      </c>
      <c r="BD378" s="19">
        <f>VLOOKUP($A:$A,'[3]данные ру ТС'!$A:$CZ,83,0)</f>
        <v>670</v>
      </c>
      <c r="BE378" s="19">
        <f>VLOOKUP($A:$A,'[3]данные ру ТС'!$A:$CZ,88,0)</f>
        <v>67883</v>
      </c>
      <c r="BF378" s="19">
        <f>VLOOKUP($A:$A,'[3]данные ру ТС'!$A:$CZ,89,0)</f>
        <v>222175</v>
      </c>
      <c r="BG378" s="19">
        <f>VLOOKUP($A:$A,'[3]данные ру ТС'!$A:$FD,126,0)</f>
        <v>169212</v>
      </c>
      <c r="BH378" s="19">
        <f>VLOOKUP($A:$A,'[3]данные ру ТС'!$A:$FD,127,0)</f>
        <v>14</v>
      </c>
      <c r="BI378" s="19">
        <f>VLOOKUP($A:$A,'[3]данные ру ТС'!$A:$FD,128,0)</f>
        <v>4255</v>
      </c>
      <c r="BJ378" s="19">
        <f>VLOOKUP($A:$A,'[3]данные ру ТС'!$A:$FD,129,0)</f>
        <v>173481</v>
      </c>
      <c r="BK378" s="19">
        <f>VLOOKUP($A:$A,'[3]данные ру ТС'!$A:$FD,142,0)</f>
        <v>184183</v>
      </c>
      <c r="BL378" s="19">
        <f>VLOOKUP($A:$A,'[3]данные ру ТС'!$A:$FD,155,0)</f>
        <v>17</v>
      </c>
      <c r="BM378" s="19">
        <f>VLOOKUP($A:$A,'[3]данные ру ТС'!$A:$FW,168,0)</f>
        <v>3424</v>
      </c>
      <c r="BN378" s="19">
        <f>Таблица2[[#This Row],[ЛТС 2022 (факт)]]+Таблица2[[#This Row],[ПТС 2022 (факт)]]+Таблица2[[#This Row],[ГТС 2022 (факт)]]</f>
        <v>187624</v>
      </c>
      <c r="BO378" s="20">
        <f>VLOOKUP($A:$A,'[3]данные ру ФЛ'!$A:$DL,27,0)</f>
        <v>1107002</v>
      </c>
      <c r="BP378" s="20">
        <f>VLOOKUP($A:$A,'[3]данные ру ФЛ'!$A:$DL,40,0)</f>
        <v>1201017</v>
      </c>
      <c r="BQ378" s="20">
        <f>VLOOKUP($A:$A,'[3]данные ру ФЛ'!$A:$DL,53,0)</f>
        <v>1328934</v>
      </c>
      <c r="BR378" s="20">
        <f>VLOOKUP($A:$A,'[3]данные ру ФЛ'!$A:$DL,74,0)</f>
        <v>404358</v>
      </c>
      <c r="BS378" s="20">
        <f>VLOOKUP($A:$A,'[3]данные ру ФЛ'!$A:$DL,95,0)</f>
        <v>199252</v>
      </c>
      <c r="BT378" s="20">
        <f>VLOOKUP($A:$A,'[3]данные ру ФЛ'!$A:$DL,116,0)</f>
        <v>238059</v>
      </c>
      <c r="BU378" s="21">
        <f>VLOOKUP($A:$A,'[3]данные ру Грузы'!$A:$CR,31,0)</f>
        <v>1156672.3699999999</v>
      </c>
      <c r="BV378" s="21">
        <f>VLOOKUP($A:$A,'[3]данные ру Грузы'!$A:$CR,44,0)</f>
        <v>1371492.07</v>
      </c>
      <c r="BW378" s="21">
        <f>VLOOKUP($A:$A,'[3]данные ру Грузы'!$A:$CR,57,0)</f>
        <v>1473348.8900000001</v>
      </c>
      <c r="BX378" s="21">
        <f>VLOOKUP($A:$A,'[3]данные ру Грузы'!$A:$CR,70,0)</f>
        <v>1705370</v>
      </c>
      <c r="BY378" s="21">
        <f>VLOOKUP($A:$A,'[3]данные ру Грузы'!$A:$CR,83,0)</f>
        <v>2475025.5269999998</v>
      </c>
      <c r="BZ378" s="21">
        <f>VLOOKUP($A:$A,'[3]данные ру Грузы'!$A:$CR,96,0)</f>
        <v>3145272.5999999996</v>
      </c>
      <c r="CA378" s="22" t="str">
        <f>VLOOKUP(A:A,[2]Данные_УА!$A:$BO,60,0)</f>
        <v>да</v>
      </c>
      <c r="CB378" s="23" t="str">
        <f>VLOOKUP(A:A,[2]Данные_УА!$A:$BO,61,0)</f>
        <v>да</v>
      </c>
      <c r="CC378" s="23" t="str">
        <f>VLOOKUP(A:A,[2]Данные_УА!$A:$BO,62,0)</f>
        <v>да</v>
      </c>
      <c r="CD378" s="23" t="str">
        <f>VLOOKUP(A:A,[2]Данные_УА!$A:$BO,63,0)</f>
        <v>да</v>
      </c>
      <c r="CE378" s="23" t="str">
        <f>VLOOKUP(A:A,[2]Данные_УА!$A:$BO,64,0)</f>
        <v>да</v>
      </c>
      <c r="CF378" s="23" t="str">
        <f>VLOOKUP(A:A,[2]Данные_УА!$A:$BO,65,0)</f>
        <v>да</v>
      </c>
    </row>
    <row r="379" spans="1:84" x14ac:dyDescent="0.25">
      <c r="A379" s="12" t="s">
        <v>343</v>
      </c>
      <c r="B379" s="12" t="str">
        <f>VLOOKUP(A:A,[1]Перечень_ПП!$A:$X,3,0)</f>
        <v>Центральный аппарат</v>
      </c>
      <c r="C379" s="13" t="str">
        <f>VLOOKUP(A:A,[1]Перечень_ПП!$A:$X,4,0)</f>
        <v>ВПП</v>
      </c>
      <c r="D379" s="13" t="str">
        <f>VLOOKUP(A:A,[1]Перечень_ПП!$A:$X,5,0)</f>
        <v>ВПП</v>
      </c>
      <c r="E379" s="12" t="str">
        <f>VLOOKUP(A:A,[1]Перечень_ПП!$A:$X,6,0)</f>
        <v>Ярославль (Туношна)</v>
      </c>
      <c r="F379" s="12" t="str">
        <f>VLOOKUP(A:A,[1]Перечень_ПП!$A:$X,23,0)</f>
        <v>установлен</v>
      </c>
      <c r="G379" s="13" t="str">
        <f>VLOOKUP(A:A,[1]Перечень_ПП!$A:$X,21,0)</f>
        <v>да</v>
      </c>
      <c r="H379" s="13" t="s">
        <v>524</v>
      </c>
      <c r="I379" s="14" t="str">
        <f>VLOOKUP(A:A,[1]Перечень_ПП!$A:$X,22,0)</f>
        <v>функционирует</v>
      </c>
      <c r="J379" s="15" t="str">
        <f>VLOOKUP(A:A,[2]Данные_УА!$A:$BF,24,0)</f>
        <v>круглосуточно</v>
      </c>
      <c r="K379" s="13" t="str">
        <f>VLOOKUP(A:A,[1]Перечень_ПП!$A:$X,7,0)</f>
        <v>воздушный</v>
      </c>
      <c r="L379" s="13" t="str">
        <f>VLOOKUP(A:A,[1]Перечень_ПП!$A:$X,8,0)</f>
        <v>не определен</v>
      </c>
      <c r="M379" s="13" t="str">
        <f>VLOOKUP(A:A,[1]Перечень_ПП!$A:$X,9,0)</f>
        <v>грузо-пассажирский</v>
      </c>
      <c r="N379" s="13" t="str">
        <f>VLOOKUP(A:A,[1]Перечень_ПП!$A:$X,10,0)</f>
        <v>работающий на нерегулярной основе</v>
      </c>
      <c r="O379" s="13" t="str">
        <f>VLOOKUP(A:A,[1]Перечень_ПП!$A:$X,11,0)</f>
        <v>многосторонний</v>
      </c>
      <c r="P379" s="13" t="str">
        <f>VLOOKUP(A:A,[1]Перечень_ПП!$A:$X,12,0)</f>
        <v>не определен</v>
      </c>
      <c r="Q379" s="13" t="str">
        <f>VLOOKUP(A:A,[1]Перечень_ПП!$A:$X,13,0)</f>
        <v>нет</v>
      </c>
      <c r="R379" s="13" t="str">
        <f>VLOOKUP(A:A,[1]Перечень_ПП!$A:$X,14,0)</f>
        <v>нет</v>
      </c>
      <c r="S379" s="13" t="str">
        <f>VLOOKUP(A:A,[1]Перечень_ПП!$A:$X,15,0)</f>
        <v>нет</v>
      </c>
      <c r="T379" s="13" t="str">
        <f>VLOOKUP(A:A,[1]Перечень_ПП!$A:$X,16,0)</f>
        <v>не применимо</v>
      </c>
      <c r="U379" s="12" t="str">
        <f>VLOOKUP(A:A,[1]Перечень_ПП!$A:$X,17,0)</f>
        <v>не применимо</v>
      </c>
      <c r="V379" s="13" t="str">
        <f>VLOOKUP(A:A,[1]Перечень_ПП!$A:$X,18,0)</f>
        <v>ЦФО</v>
      </c>
      <c r="W379" s="12" t="str">
        <f>VLOOKUP(A:A,[1]Перечень_ПП!$A:$X,19,0)</f>
        <v>Ярославская область</v>
      </c>
      <c r="X379" s="14" t="str">
        <f>VLOOKUP(A:A,[1]Перечень_ПП!$A:$X,20,0)</f>
        <v>Ярославская область, Ярославский район, Туношна-городок-26, 21 км юго-восточнее г. Ярославль, аэропорт Туношна</v>
      </c>
      <c r="Y379" s="14">
        <f>VLOOKUP(A:A,[2]ДОРОГИ!$A:$BX,24,0)</f>
        <v>0</v>
      </c>
      <c r="Z379" s="14">
        <f>VLOOKUP(A:A,[2]ДОРОГИ!$A:$BX,25,0)</f>
        <v>0</v>
      </c>
      <c r="AA379" s="16" t="str">
        <f>VLOOKUP($A:$A,'[3]данные ру Грузы'!$A:$CC,10,0)</f>
        <v>Группа В</v>
      </c>
      <c r="AB379" s="16">
        <f>VLOOKUP($A:$A,'[3]данные ру Грузы'!$A:$CC,11,0)</f>
        <v>188</v>
      </c>
      <c r="AC379" s="16" t="str">
        <f>VLOOKUP($A:$A,'[3]данные ру Грузы'!$A:$CC,13,0)</f>
        <v>Не является признаком отнесения к МТК</v>
      </c>
      <c r="AD379" s="16" t="str">
        <f>VLOOKUP($A:$A,'[3]данные ру Грузы'!$A:$CC,12,0)</f>
        <v>Не является признаком отнесения к МТК</v>
      </c>
      <c r="AE379" s="16">
        <f>VLOOKUP(A:A,[2]Данные_УА!$A:$BF,37,0)</f>
        <v>0</v>
      </c>
      <c r="AF379" s="16">
        <f>VLOOKUP(A:A,[2]Данные_УА!$A:$BF,41,0)</f>
        <v>0</v>
      </c>
      <c r="AG379" s="16">
        <f>VLOOKUP(A:A,[2]Данные_УА!$A:$BF,45,0)</f>
        <v>0</v>
      </c>
      <c r="AH379" s="16">
        <f>VLOOKUP(A:A,[2]Данные_УА!$A:$BF,49,0)</f>
        <v>0</v>
      </c>
      <c r="AI379" s="16">
        <f>VLOOKUP(A:A,[2]Данные_УА!$A:$BF,53,0)</f>
        <v>0</v>
      </c>
      <c r="AJ379" s="16">
        <f>VLOOKUP(A:A,[2]Данные_УА!$A:$BF,57,0)</f>
        <v>0</v>
      </c>
      <c r="AK379" s="17">
        <f>VLOOKUP(A:A,[2]Данные_УА!$A:$BF,38,0)</f>
        <v>0</v>
      </c>
      <c r="AL379" s="17">
        <f>VLOOKUP(A:A,[2]Данные_УА!$A:$BF,42,0)</f>
        <v>0</v>
      </c>
      <c r="AM379" s="17">
        <f>VLOOKUP(A:A,[2]Данные_УА!$A:$BF,46,0)</f>
        <v>0</v>
      </c>
      <c r="AN379" s="17">
        <f>VLOOKUP(A:A,[2]Данные_УА!$A:$BF,50,0)</f>
        <v>0</v>
      </c>
      <c r="AO379" s="17">
        <f>VLOOKUP(A:A,[2]Данные_УА!$A:$BF,54,0)</f>
        <v>0</v>
      </c>
      <c r="AP379" s="18">
        <f>VLOOKUP(A:A,[2]Данные_УА!$A:$BF,58,0)</f>
        <v>0</v>
      </c>
      <c r="AQ379" s="19">
        <f>VLOOKUP($A:$A,'[3]данные ру ТС'!$A:$CZ,22,0)</f>
        <v>33</v>
      </c>
      <c r="AR379" s="19">
        <f>VLOOKUP($A:$A,'[3]данные ру ТС'!$A:$CZ,27,0)</f>
        <v>18</v>
      </c>
      <c r="AS379" s="19">
        <f>VLOOKUP($A:$A,'[3]данные ру ТС'!$A:$CZ,32,0)</f>
        <v>0</v>
      </c>
      <c r="AT379" s="19">
        <f>VLOOKUP($A:$A,'[3]данные ру ТС'!$A:$CZ,33,0)</f>
        <v>51</v>
      </c>
      <c r="AU379" s="19">
        <f>VLOOKUP($A:$A,'[3]данные ру ТС'!$A:$CZ,38,0)</f>
        <v>43</v>
      </c>
      <c r="AV379" s="19">
        <f>VLOOKUP($A:$A,'[3]данные ру ТС'!$A:$CZ,43,0)</f>
        <v>22</v>
      </c>
      <c r="AW379" s="19">
        <f>VLOOKUP($A:$A,'[3]данные ру ТС'!$A:$CZ,48,0)</f>
        <v>0</v>
      </c>
      <c r="AX379" s="19">
        <f>VLOOKUP($A:$A,'[3]данные ру ТС'!$A:$CZ,49,0)</f>
        <v>65</v>
      </c>
      <c r="AY379" s="19">
        <f>VLOOKUP($A:$A,'[3]данные ру ТС'!$A:$CZ,54,0)</f>
        <v>11</v>
      </c>
      <c r="AZ379" s="19">
        <f>VLOOKUP($A:$A,'[3]данные ру ТС'!$A:$CZ,59,0)</f>
        <v>38</v>
      </c>
      <c r="BA379" s="19">
        <f>VLOOKUP($A:$A,'[3]данные ру ТС'!$A:$CZ,64,0)</f>
        <v>0</v>
      </c>
      <c r="BB379" s="19">
        <f>VLOOKUP($A:$A,'[3]данные ру ТС'!$A:$CZ,65,0)</f>
        <v>49</v>
      </c>
      <c r="BC379" s="19">
        <f>VLOOKUP($A:$A,'[3]данные ру ТС'!$A:$CZ,78,0)</f>
        <v>2</v>
      </c>
      <c r="BD379" s="19">
        <f>VLOOKUP($A:$A,'[3]данные ру ТС'!$A:$CZ,83,0)</f>
        <v>21</v>
      </c>
      <c r="BE379" s="19">
        <f>VLOOKUP($A:$A,'[3]данные ру ТС'!$A:$CZ,88,0)</f>
        <v>0</v>
      </c>
      <c r="BF379" s="19">
        <f>VLOOKUP($A:$A,'[3]данные ру ТС'!$A:$CZ,89,0)</f>
        <v>23</v>
      </c>
      <c r="BG379" s="19">
        <f>VLOOKUP($A:$A,'[3]данные ру ТС'!$A:$FD,126,0)</f>
        <v>2</v>
      </c>
      <c r="BH379" s="19">
        <f>VLOOKUP($A:$A,'[3]данные ру ТС'!$A:$FD,127,0)</f>
        <v>50</v>
      </c>
      <c r="BI379" s="19">
        <f>VLOOKUP($A:$A,'[3]данные ру ТС'!$A:$FD,128,0)</f>
        <v>0</v>
      </c>
      <c r="BJ379" s="19">
        <f>VLOOKUP($A:$A,'[3]данные ру ТС'!$A:$FD,129,0)</f>
        <v>52</v>
      </c>
      <c r="BK379" s="19">
        <f>VLOOKUP($A:$A,'[3]данные ру ТС'!$A:$FD,142,0)</f>
        <v>0</v>
      </c>
      <c r="BL379" s="19">
        <f>VLOOKUP($A:$A,'[3]данные ру ТС'!$A:$FD,155,0)</f>
        <v>19</v>
      </c>
      <c r="BM379" s="19">
        <f>VLOOKUP($A:$A,'[3]данные ру ТС'!$A:$FW,168,0)</f>
        <v>0</v>
      </c>
      <c r="BN379" s="19">
        <f>Таблица2[[#This Row],[ЛТС 2022 (факт)]]+Таблица2[[#This Row],[ПТС 2022 (факт)]]+Таблица2[[#This Row],[ГТС 2022 (факт)]]</f>
        <v>19</v>
      </c>
      <c r="BO379" s="20">
        <f>VLOOKUP($A:$A,'[3]данные ру ФЛ'!$A:$DL,27,0)</f>
        <v>898</v>
      </c>
      <c r="BP379" s="20">
        <f>VLOOKUP($A:$A,'[3]данные ру ФЛ'!$A:$DL,40,0)</f>
        <v>977</v>
      </c>
      <c r="BQ379" s="20">
        <f>VLOOKUP($A:$A,'[3]данные ру ФЛ'!$A:$DL,53,0)</f>
        <v>1281</v>
      </c>
      <c r="BR379" s="20">
        <f>VLOOKUP($A:$A,'[3]данные ру ФЛ'!$A:$DL,74,0)</f>
        <v>1017</v>
      </c>
      <c r="BS379" s="20">
        <f>VLOOKUP($A:$A,'[3]данные ру ФЛ'!$A:$DL,95,0)</f>
        <v>918</v>
      </c>
      <c r="BT379" s="20">
        <f>VLOOKUP($A:$A,'[3]данные ру ФЛ'!$A:$DL,116,0)</f>
        <v>173</v>
      </c>
      <c r="BU379" s="21">
        <f>VLOOKUP($A:$A,'[3]данные ру Грузы'!$A:$CR,31,0)</f>
        <v>184.08199999999999</v>
      </c>
      <c r="BV379" s="21">
        <f>VLOOKUP($A:$A,'[3]данные ру Грузы'!$A:$CR,44,0)</f>
        <v>322.70400000000001</v>
      </c>
      <c r="BW379" s="21">
        <f>VLOOKUP($A:$A,'[3]данные ру Грузы'!$A:$CR,57,0)</f>
        <v>142.70749999999998</v>
      </c>
      <c r="BX379" s="21">
        <f>VLOOKUP($A:$A,'[3]данные ру Грузы'!$A:$CR,70,0)</f>
        <v>122.3</v>
      </c>
      <c r="BY379" s="21">
        <f>VLOOKUP($A:$A,'[3]данные ру Грузы'!$A:$CR,83,0)</f>
        <v>248.34300000000002</v>
      </c>
      <c r="BZ379" s="21">
        <f>VLOOKUP($A:$A,'[3]данные ру Грузы'!$A:$CR,96,0)</f>
        <v>134.45499999999998</v>
      </c>
      <c r="CA379" s="22" t="str">
        <f>VLOOKUP(A:A,[2]Данные_УА!$A:$BO,60,0)</f>
        <v>да</v>
      </c>
      <c r="CB379" s="23" t="str">
        <f>VLOOKUP(A:A,[2]Данные_УА!$A:$BO,61,0)</f>
        <v>да</v>
      </c>
      <c r="CC379" s="23" t="str">
        <f>VLOOKUP(A:A,[2]Данные_УА!$A:$BO,62,0)</f>
        <v>да</v>
      </c>
      <c r="CD379" s="23" t="str">
        <f>VLOOKUP(A:A,[2]Данные_УА!$A:$BO,63,0)</f>
        <v>да</v>
      </c>
      <c r="CE379" s="23" t="str">
        <f>VLOOKUP(A:A,[2]Данные_УА!$A:$BO,64,0)</f>
        <v>да</v>
      </c>
      <c r="CF379" s="23" t="str">
        <f>VLOOKUP(A:A,[2]Данные_УА!$A:$BO,65,0)</f>
        <v>нет</v>
      </c>
    </row>
    <row r="380" spans="1:84" x14ac:dyDescent="0.25">
      <c r="A380" s="12" t="s">
        <v>526</v>
      </c>
      <c r="B380" s="25" t="str">
        <f>VLOOKUP(A:A,[1]Перечень_ПП!$A:$X,3,0)</f>
        <v>Волгоградский</v>
      </c>
      <c r="C380" s="26" t="str">
        <f>VLOOKUP(A:A,[1]Перечень_ПП!$A:$X,4,0)</f>
        <v>ВПП</v>
      </c>
      <c r="D380" s="26" t="str">
        <f>VLOOKUP(A:A,[1]Перечень_ПП!$A:$X,5,0)</f>
        <v>ВПП</v>
      </c>
      <c r="E380" s="12" t="str">
        <f>VLOOKUP(A:A,[1]Перечень_ПП!$A:$X,6,0)</f>
        <v>Ижевск</v>
      </c>
      <c r="F380" s="26" t="str">
        <f>VLOOKUP(A:A,[1]Перечень_ПП!$A:$X,23,0)</f>
        <v>установлен</v>
      </c>
      <c r="G380" s="26" t="str">
        <f>VLOOKUP(A:A,[1]Перечень_ПП!$A:$X,21,0)</f>
        <v>нет</v>
      </c>
      <c r="H380" s="13" t="s">
        <v>524</v>
      </c>
      <c r="I380" s="29" t="str">
        <f>VLOOKUP(A:A,[1]Перечень_ПП!$A:$X,22,0)</f>
        <v>Установлен в 2023 г. Будет открыт после проведения мероприятий по обустройству</v>
      </c>
      <c r="J380" s="15" t="str">
        <f>VLOOKUP(A:A,[2]Данные_УА!$A:$BF,24,0)</f>
        <v>не определен</v>
      </c>
      <c r="K380" s="26" t="str">
        <f>VLOOKUP(A:A,[1]Перечень_ПП!$A:$X,7,0)</f>
        <v>воздушный</v>
      </c>
      <c r="L380" s="26" t="str">
        <f>VLOOKUP(A:A,[1]Перечень_ПП!$A:$X,8,0)</f>
        <v>не определен</v>
      </c>
      <c r="M380" s="26" t="str">
        <f>VLOOKUP(A:A,[1]Перечень_ПП!$A:$X,9,0)</f>
        <v>грузо-пассажирский</v>
      </c>
      <c r="N380" s="26" t="str">
        <f>VLOOKUP(A:A,[1]Перечень_ПП!$A:$X,10,0)</f>
        <v>постоянный</v>
      </c>
      <c r="O380" s="26" t="str">
        <f>VLOOKUP(A:A,[1]Перечень_ПП!$A:$X,11,0)</f>
        <v>многосторонний</v>
      </c>
      <c r="P380" s="26" t="str">
        <f>VLOOKUP(A:A,[1]Перечень_ПП!$A:$X,12,0)</f>
        <v>не определен</v>
      </c>
      <c r="Q380" s="26" t="str">
        <f>VLOOKUP(A:A,[1]Перечень_ПП!$A:$X,13,0)</f>
        <v>нет</v>
      </c>
      <c r="R380" s="26" t="str">
        <f>VLOOKUP(A:A,[1]Перечень_ПП!$A:$X,14,0)</f>
        <v>нет</v>
      </c>
      <c r="S380" s="26" t="str">
        <f>VLOOKUP(A:A,[1]Перечень_ПП!$A:$X,15,0)</f>
        <v>нет</v>
      </c>
      <c r="T380" s="26" t="str">
        <f>VLOOKUP(A:A,[1]Перечень_ПП!$A:$X,16,0)</f>
        <v>не применимо</v>
      </c>
      <c r="U380" s="25" t="str">
        <f>VLOOKUP(A:A,[1]Перечень_ПП!$A:$X,17,0)</f>
        <v>не применимо</v>
      </c>
      <c r="V380" s="26" t="str">
        <f>VLOOKUP(A:A,[1]Перечень_ПП!$A:$X,18,0)</f>
        <v>ПФО</v>
      </c>
      <c r="W380" s="25" t="str">
        <f>VLOOKUP(A:A,[1]Перечень_ПП!$A:$X,19,0)</f>
        <v>Удмуртская Республика</v>
      </c>
      <c r="X380" s="26" t="str">
        <f>VLOOKUP(A:A,[1]Перечень_ПП!$A:$X,20,0)</f>
        <v>не определен</v>
      </c>
      <c r="Y380" s="29" t="e">
        <f>VLOOKUP(A:A,[2]ДОРОГИ!$A:$BX,24,0)</f>
        <v>#N/A</v>
      </c>
      <c r="Z380" s="29" t="e">
        <f>VLOOKUP(A:A,[2]ДОРОГИ!$A:$BX,25,0)</f>
        <v>#N/A</v>
      </c>
      <c r="AA380" s="30">
        <f>VLOOKUP($A:$A,'[3]данные ру Грузы'!$A:$CC,10,0)</f>
        <v>0</v>
      </c>
      <c r="AB380" s="26">
        <f>VLOOKUP($A:$A,'[3]данные ру Грузы'!$A:$CC,11,0)</f>
        <v>0</v>
      </c>
      <c r="AC380" s="30" t="str">
        <f>VLOOKUP($A:$A,'[3]данные ру Грузы'!$A:$CC,13,0)</f>
        <v>-</v>
      </c>
      <c r="AD380" s="26" t="str">
        <f>VLOOKUP($A:$A,'[3]данные ру Грузы'!$A:$CC,12,0)</f>
        <v>-</v>
      </c>
      <c r="AE380" s="30">
        <f>VLOOKUP(A:A,[2]Данные_УА!$A:$BF,37,0)</f>
        <v>0</v>
      </c>
      <c r="AF380" s="30">
        <f>VLOOKUP(A:A,[2]Данные_УА!$A:$BF,41,0)</f>
        <v>0</v>
      </c>
      <c r="AG380" s="30">
        <f>VLOOKUP(A:A,[2]Данные_УА!$A:$BF,45,0)</f>
        <v>0</v>
      </c>
      <c r="AH380" s="30">
        <f>VLOOKUP(A:A,[2]Данные_УА!$A:$BF,49,0)</f>
        <v>0</v>
      </c>
      <c r="AI380" s="30">
        <f>VLOOKUP(A:A,[2]Данные_УА!$A:$BF,53,0)</f>
        <v>0</v>
      </c>
      <c r="AJ380" s="30">
        <f>VLOOKUP(A:A,[2]Данные_УА!$A:$BF,57,0)</f>
        <v>0</v>
      </c>
      <c r="AK380" s="17">
        <f>VLOOKUP(A:A,[2]Данные_УА!$A:$BF,38,0)</f>
        <v>0</v>
      </c>
      <c r="AL380" s="17">
        <f>VLOOKUP(A:A,[2]Данные_УА!$A:$BF,42,0)</f>
        <v>0</v>
      </c>
      <c r="AM380" s="17">
        <f>VLOOKUP(A:A,[2]Данные_УА!$A:$BF,46,0)</f>
        <v>0</v>
      </c>
      <c r="AN380" s="17">
        <f>VLOOKUP(A:A,[2]Данные_УА!$A:$BF,50,0)</f>
        <v>0</v>
      </c>
      <c r="AO380" s="17">
        <f>VLOOKUP(A:A,[2]Данные_УА!$A:$BF,54,0)</f>
        <v>0</v>
      </c>
      <c r="AP380" s="18">
        <f>VLOOKUP(A:A,[2]Данные_УА!$A:$BF,58,0)</f>
        <v>0</v>
      </c>
      <c r="AQ380" s="17">
        <f>VLOOKUP($A:$A,'[3]данные ру ТС'!$A:$CZ,22,0)</f>
        <v>0</v>
      </c>
      <c r="AR380" s="17">
        <f>VLOOKUP($A:$A,'[3]данные ру ТС'!$A:$CZ,27,0)</f>
        <v>0</v>
      </c>
      <c r="AS380" s="17">
        <f>VLOOKUP($A:$A,'[3]данные ру ТС'!$A:$CZ,32,0)</f>
        <v>0</v>
      </c>
      <c r="AT380" s="17">
        <f>VLOOKUP($A:$A,'[3]данные ру ТС'!$A:$CZ,33,0)</f>
        <v>0</v>
      </c>
      <c r="AU380" s="70">
        <f>VLOOKUP($A:$A,'[3]данные ру ТС'!$A:$CZ,38,0)</f>
        <v>0</v>
      </c>
      <c r="AV380" s="70">
        <f>VLOOKUP($A:$A,'[3]данные ру ТС'!$A:$CZ,43,0)</f>
        <v>0</v>
      </c>
      <c r="AW380" s="70">
        <f>VLOOKUP($A:$A,'[3]данные ру ТС'!$A:$CZ,48,0)</f>
        <v>0</v>
      </c>
      <c r="AX380" s="71">
        <f>VLOOKUP($A:$A,'[3]данные ру ТС'!$A:$CZ,49,0)</f>
        <v>0</v>
      </c>
      <c r="AY380" s="71">
        <f>VLOOKUP($A:$A,'[3]данные ру ТС'!$A:$CZ,54,0)</f>
        <v>0</v>
      </c>
      <c r="AZ380" s="70">
        <f>VLOOKUP($A:$A,'[3]данные ру ТС'!$A:$CZ,59,0)</f>
        <v>0</v>
      </c>
      <c r="BA380" s="70">
        <f>VLOOKUP($A:$A,'[3]данные ру ТС'!$A:$CZ,64,0)</f>
        <v>0</v>
      </c>
      <c r="BB380" s="71">
        <f>VLOOKUP($A:$A,'[3]данные ру ТС'!$A:$CZ,65,0)</f>
        <v>0</v>
      </c>
      <c r="BC380" s="71">
        <f>VLOOKUP($A:$A,'[3]данные ру ТС'!$A:$CZ,78,0)</f>
        <v>0</v>
      </c>
      <c r="BD380" s="71">
        <f>VLOOKUP($A:$A,'[3]данные ру ТС'!$A:$CZ,83,0)</f>
        <v>0</v>
      </c>
      <c r="BE380" s="71">
        <f>VLOOKUP($A:$A,'[3]данные ру ТС'!$A:$CZ,88,0)</f>
        <v>0</v>
      </c>
      <c r="BF380" s="71">
        <f>VLOOKUP($A:$A,'[3]данные ру ТС'!$A:$CZ,89,0)</f>
        <v>0</v>
      </c>
      <c r="BG380" s="19">
        <f>VLOOKUP($A:$A,'[3]данные ру ТС'!$A:$FD,126,0)</f>
        <v>0</v>
      </c>
      <c r="BH380" s="19">
        <f>VLOOKUP($A:$A,'[3]данные ру ТС'!$A:$FD,127,0)</f>
        <v>0</v>
      </c>
      <c r="BI380" s="19">
        <f>VLOOKUP($A:$A,'[3]данные ру ТС'!$A:$FD,128,0)</f>
        <v>0</v>
      </c>
      <c r="BJ380" s="19">
        <f>VLOOKUP($A:$A,'[3]данные ру ТС'!$A:$FD,129,0)</f>
        <v>0</v>
      </c>
      <c r="BK380" s="71">
        <f>VLOOKUP($A:$A,'[3]данные ру ТС'!$A:$FD,142,0)</f>
        <v>0</v>
      </c>
      <c r="BL380" s="71">
        <f>VLOOKUP($A:$A,'[3]данные ру ТС'!$A:$FD,155,0)</f>
        <v>0</v>
      </c>
      <c r="BM380" s="71">
        <f>VLOOKUP($A:$A,'[3]данные ру ТС'!$A:$FW,168,0)</f>
        <v>0</v>
      </c>
      <c r="BN380" s="71">
        <f>Таблица2[[#This Row],[ЛТС 2022 (факт)]]+Таблица2[[#This Row],[ПТС 2022 (факт)]]+Таблица2[[#This Row],[ГТС 2022 (факт)]]</f>
        <v>0</v>
      </c>
      <c r="BO380" s="20">
        <f>VLOOKUP($A:$A,'[3]данные ру ФЛ'!$A:$DL,27,0)</f>
        <v>0</v>
      </c>
      <c r="BP380" s="20">
        <f>VLOOKUP($A:$A,'[3]данные ру ФЛ'!$A:$DL,40,0)</f>
        <v>0</v>
      </c>
      <c r="BQ380" s="20">
        <f>VLOOKUP($A:$A,'[3]данные ру ФЛ'!$A:$DL,53,0)</f>
        <v>0</v>
      </c>
      <c r="BR380" s="20">
        <f>VLOOKUP($A:$A,'[3]данные ру ФЛ'!$A:$DL,74,0)</f>
        <v>0</v>
      </c>
      <c r="BS380" s="20">
        <f>VLOOKUP($A:$A,'[3]данные ру ФЛ'!$A:$DL,95,0)</f>
        <v>0</v>
      </c>
      <c r="BT380" s="20">
        <f>VLOOKUP($A:$A,'[3]данные ру ФЛ'!$A:$DL,116,0)</f>
        <v>0</v>
      </c>
      <c r="BU380" s="21">
        <f>VLOOKUP($A:$A,'[3]данные ру Грузы'!$A:$CR,31,0)</f>
        <v>0</v>
      </c>
      <c r="BV380" s="21">
        <f>VLOOKUP($A:$A,'[3]данные ру Грузы'!$A:$CR,44,0)</f>
        <v>0</v>
      </c>
      <c r="BW380" s="21">
        <f>VLOOKUP($A:$A,'[3]данные ру Грузы'!$A:$CR,57,0)</f>
        <v>0</v>
      </c>
      <c r="BX380" s="21">
        <f>VLOOKUP($A:$A,'[3]данные ру Грузы'!$A:$CR,70,0)</f>
        <v>0</v>
      </c>
      <c r="BY380" s="21">
        <f>VLOOKUP($A:$A,'[3]данные ру Грузы'!$A:$CR,83,0)</f>
        <v>0</v>
      </c>
      <c r="BZ380" s="21">
        <f>VLOOKUP($A:$A,'[3]данные ру Грузы'!$A:$CR,96,0)</f>
        <v>0</v>
      </c>
      <c r="CA380" s="22" t="str">
        <f>VLOOKUP(A:A,[2]Данные_УА!$A:$BO,60,0)</f>
        <v>нет</v>
      </c>
      <c r="CB380" s="23" t="str">
        <f>VLOOKUP(A:A,[2]Данные_УА!$A:$BO,61,0)</f>
        <v>нет</v>
      </c>
      <c r="CC380" s="23" t="str">
        <f>VLOOKUP(A:A,[2]Данные_УА!$A:$BO,62,0)</f>
        <v>нет</v>
      </c>
      <c r="CD380" s="23" t="str">
        <f>VLOOKUP(A:A,[2]Данные_УА!$A:$BO,63,0)</f>
        <v>нет</v>
      </c>
      <c r="CE380" s="23" t="str">
        <f>VLOOKUP(A:A,[2]Данные_УА!$A:$BO,64,0)</f>
        <v>нет</v>
      </c>
      <c r="CF380" s="23" t="str">
        <f>VLOOKUP(A:A,[2]Данные_УА!$A:$BO,65,0)</f>
        <v>нет</v>
      </c>
    </row>
    <row r="381" spans="1:84" x14ac:dyDescent="0.25">
      <c r="A381" s="81" t="s">
        <v>527</v>
      </c>
      <c r="B381" s="82" t="str">
        <f>VLOOKUP(A:A,[1]Перечень_ПП!$A:$X,3,0)</f>
        <v>Владивостокский</v>
      </c>
      <c r="C381" s="83" t="str">
        <f>VLOOKUP(A:A,[1]Перечень_ПП!$A:$X,4,0)</f>
        <v>СПП</v>
      </c>
      <c r="D381" s="83" t="str">
        <f>VLOOKUP(A:A,[1]Перечень_ПП!$A:$X,5,0)</f>
        <v>СПП</v>
      </c>
      <c r="E381" s="97" t="str">
        <f>VLOOKUP(A:A,[1]Перечень_ПП!$A:$X,6,0)</f>
        <v>Лесозаводск</v>
      </c>
      <c r="F381" s="83" t="str">
        <f>VLOOKUP(A:A,[1]Перечень_ПП!$A:$X,23,0)</f>
        <v>установлен</v>
      </c>
      <c r="G381" s="83" t="str">
        <f>VLOOKUP(A:A,[1]Перечень_ПП!$A:$X,21,0)</f>
        <v>нет</v>
      </c>
      <c r="H381" s="84" t="s">
        <v>524</v>
      </c>
      <c r="I381" s="85" t="str">
        <f>VLOOKUP(A:A,[1]Перечень_ПП!$A:$X,22,0)</f>
        <v>Установлен в 2023 г. Будет открыт после проведения мероприятий по обустройству</v>
      </c>
      <c r="J381" s="86" t="str">
        <f>VLOOKUP(A:A,[2]Данные_УА!$A:$BF,24,0)</f>
        <v>не определен</v>
      </c>
      <c r="K381" s="83" t="str">
        <f>VLOOKUP(A:A,[1]Перечень_ПП!$A:$X,7,0)</f>
        <v>смешанный</v>
      </c>
      <c r="L381" s="83" t="str">
        <f>VLOOKUP(A:A,[1]Перечень_ПП!$A:$X,8,0)</f>
        <v>не определен</v>
      </c>
      <c r="M381" s="83" t="str">
        <f>VLOOKUP(A:A,[1]Перечень_ПП!$A:$X,9,0)</f>
        <v>грузо-пассажирский</v>
      </c>
      <c r="N381" s="83" t="str">
        <f>VLOOKUP(A:A,[1]Перечень_ПП!$A:$X,10,0)</f>
        <v>временный</v>
      </c>
      <c r="O381" s="83" t="str">
        <f>VLOOKUP(A:A,[1]Перечень_ПП!$A:$X,11,0)</f>
        <v>двусторонний</v>
      </c>
      <c r="P381" s="83" t="str">
        <f>VLOOKUP(A:A,[1]Перечень_ПП!$A:$X,12,0)</f>
        <v>не определен</v>
      </c>
      <c r="Q381" s="83" t="str">
        <f>VLOOKUP(A:A,[1]Перечень_ПП!$A:$X,13,0)</f>
        <v>нет</v>
      </c>
      <c r="R381" s="83" t="str">
        <f>VLOOKUP(A:A,[1]Перечень_ПП!$A:$X,14,0)</f>
        <v>нет</v>
      </c>
      <c r="S381" s="83" t="str">
        <f>VLOOKUP(A:A,[1]Перечень_ПП!$A:$X,15,0)</f>
        <v>нет</v>
      </c>
      <c r="T381" s="83" t="str">
        <f>VLOOKUP(A:A,[1]Перечень_ПП!$A:$X,16,0)</f>
        <v>Китайская Народная Республика</v>
      </c>
      <c r="U381" s="82">
        <f>VLOOKUP(A:A,[1]Перечень_ПП!$A:$X,17,0)</f>
        <v>0</v>
      </c>
      <c r="V381" s="83" t="str">
        <f>VLOOKUP(A:A,[1]Перечень_ПП!$A:$X,18,0)</f>
        <v>ДФО</v>
      </c>
      <c r="W381" s="82" t="str">
        <f>VLOOKUP(A:A,[1]Перечень_ПП!$A:$X,19,0)</f>
        <v>Приморский край</v>
      </c>
      <c r="X381" s="97" t="str">
        <f>VLOOKUP(A:A,[1]Перечень_ПП!$A:$X,20,0)</f>
        <v>Лесозаводский городской округ Приморского края, в 20 км западнее с. Невского.</v>
      </c>
      <c r="Y381" s="85" t="e">
        <f>VLOOKUP(A:A,[2]ДОРОГИ!$A:$BX,24,0)</f>
        <v>#N/A</v>
      </c>
      <c r="Z381" s="85" t="e">
        <f>VLOOKUP(A:A,[2]ДОРОГИ!$A:$BX,25,0)</f>
        <v>#N/A</v>
      </c>
      <c r="AA381" s="87">
        <f>VLOOKUP($A:$A,'[3]данные ру Грузы'!$A:$CC,10,0)</f>
        <v>0</v>
      </c>
      <c r="AB381" s="83">
        <f>VLOOKUP($A:$A,'[3]данные ру Грузы'!$A:$CC,11,0)</f>
        <v>0</v>
      </c>
      <c r="AC381" s="87" t="str">
        <f>VLOOKUP($A:$A,'[3]данные ру Грузы'!$A:$CC,13,0)</f>
        <v>-</v>
      </c>
      <c r="AD381" s="83" t="str">
        <f>VLOOKUP($A:$A,'[3]данные ру Грузы'!$A:$CC,12,0)</f>
        <v>-</v>
      </c>
      <c r="AE381" s="87">
        <f>VLOOKUP(A:A,[2]Данные_УА!$A:$BF,37,0)</f>
        <v>0</v>
      </c>
      <c r="AF381" s="87">
        <f>VLOOKUP(A:A,[2]Данные_УА!$A:$BF,41,0)</f>
        <v>0</v>
      </c>
      <c r="AG381" s="87">
        <f>VLOOKUP(A:A,[2]Данные_УА!$A:$BF,45,0)</f>
        <v>0</v>
      </c>
      <c r="AH381" s="87">
        <f>VLOOKUP(A:A,[2]Данные_УА!$A:$BF,49,0)</f>
        <v>0</v>
      </c>
      <c r="AI381" s="87">
        <f>VLOOKUP(A:A,[2]Данные_УА!$A:$BF,53,0)</f>
        <v>0</v>
      </c>
      <c r="AJ381" s="87">
        <f>VLOOKUP(A:A,[2]Данные_УА!$A:$BF,57,0)</f>
        <v>0</v>
      </c>
      <c r="AK381" s="88">
        <f>VLOOKUP(A:A,[2]Данные_УА!$A:$BF,38,0)</f>
        <v>0</v>
      </c>
      <c r="AL381" s="88">
        <f>VLOOKUP(A:A,[2]Данные_УА!$A:$BF,42,0)</f>
        <v>0</v>
      </c>
      <c r="AM381" s="88">
        <f>VLOOKUP(A:A,[2]Данные_УА!$A:$BF,46,0)</f>
        <v>0</v>
      </c>
      <c r="AN381" s="88">
        <f>VLOOKUP(A:A,[2]Данные_УА!$A:$BF,50,0)</f>
        <v>0</v>
      </c>
      <c r="AO381" s="88">
        <f>VLOOKUP(A:A,[2]Данные_УА!$A:$BF,54,0)</f>
        <v>0</v>
      </c>
      <c r="AP381" s="89">
        <f>VLOOKUP(A:A,[2]Данные_УА!$A:$BF,58,0)</f>
        <v>0</v>
      </c>
      <c r="AQ381" s="88">
        <f>VLOOKUP($A:$A,'[3]данные ру ТС'!$A:$CZ,22,0)</f>
        <v>0</v>
      </c>
      <c r="AR381" s="88">
        <f>VLOOKUP($A:$A,'[3]данные ру ТС'!$A:$CZ,27,0)</f>
        <v>0</v>
      </c>
      <c r="AS381" s="88">
        <f>VLOOKUP($A:$A,'[3]данные ру ТС'!$A:$CZ,32,0)</f>
        <v>0</v>
      </c>
      <c r="AT381" s="88">
        <f>VLOOKUP($A:$A,'[3]данные ру ТС'!$A:$CZ,33,0)</f>
        <v>0</v>
      </c>
      <c r="AU381" s="90">
        <f>VLOOKUP($A:$A,'[3]данные ру ТС'!$A:$CZ,38,0)</f>
        <v>0</v>
      </c>
      <c r="AV381" s="90">
        <f>VLOOKUP($A:$A,'[3]данные ру ТС'!$A:$CZ,43,0)</f>
        <v>0</v>
      </c>
      <c r="AW381" s="90">
        <f>VLOOKUP($A:$A,'[3]данные ру ТС'!$A:$CZ,48,0)</f>
        <v>0</v>
      </c>
      <c r="AX381" s="91">
        <f>VLOOKUP($A:$A,'[3]данные ру ТС'!$A:$CZ,49,0)</f>
        <v>0</v>
      </c>
      <c r="AY381" s="91">
        <f>VLOOKUP($A:$A,'[3]данные ру ТС'!$A:$CZ,54,0)</f>
        <v>0</v>
      </c>
      <c r="AZ381" s="91">
        <f>VLOOKUP($A:$A,'[3]данные ру ТС'!$A:$CZ,59,0)</f>
        <v>0</v>
      </c>
      <c r="BA381" s="91">
        <f>VLOOKUP($A:$A,'[3]данные ру ТС'!$A:$CZ,64,0)</f>
        <v>0</v>
      </c>
      <c r="BB381" s="91">
        <f>VLOOKUP($A:$A,'[3]данные ру ТС'!$A:$CZ,65,0)</f>
        <v>0</v>
      </c>
      <c r="BC381" s="91">
        <f>VLOOKUP($A:$A,'[3]данные ру ТС'!$A:$CZ,78,0)</f>
        <v>0</v>
      </c>
      <c r="BD381" s="91">
        <f>VLOOKUP($A:$A,'[3]данные ру ТС'!$A:$CZ,83,0)</f>
        <v>0</v>
      </c>
      <c r="BE381" s="91">
        <f>VLOOKUP($A:$A,'[3]данные ру ТС'!$A:$CZ,88,0)</f>
        <v>0</v>
      </c>
      <c r="BF381" s="91">
        <f>VLOOKUP($A:$A,'[3]данные ру ТС'!$A:$CZ,89,0)</f>
        <v>0</v>
      </c>
      <c r="BG381" s="91">
        <f>VLOOKUP($A:$A,'[3]данные ру ТС'!$A:$FD,126,0)</f>
        <v>0</v>
      </c>
      <c r="BH381" s="91">
        <f>VLOOKUP($A:$A,'[3]данные ру ТС'!$A:$FD,127,0)</f>
        <v>0</v>
      </c>
      <c r="BI381" s="91">
        <f>VLOOKUP($A:$A,'[3]данные ру ТС'!$A:$FD,128,0)</f>
        <v>0</v>
      </c>
      <c r="BJ381" s="91">
        <f>VLOOKUP($A:$A,'[3]данные ру ТС'!$A:$FD,129,0)</f>
        <v>0</v>
      </c>
      <c r="BK381" s="91">
        <f>VLOOKUP($A:$A,'[3]данные ру ТС'!$A:$FD,142,0)</f>
        <v>0</v>
      </c>
      <c r="BL381" s="91">
        <f>VLOOKUP($A:$A,'[3]данные ру ТС'!$A:$FD,155,0)</f>
        <v>0</v>
      </c>
      <c r="BM381" s="91">
        <f>VLOOKUP($A:$A,'[3]данные ру ТС'!$A:$FW,168,0)</f>
        <v>0</v>
      </c>
      <c r="BN381" s="91">
        <f>Таблица2[[#This Row],[ЛТС 2022 (факт)]]+Таблица2[[#This Row],[ПТС 2022 (факт)]]+Таблица2[[#This Row],[ГТС 2022 (факт)]]</f>
        <v>0</v>
      </c>
      <c r="BO381" s="91">
        <f>VLOOKUP($A:$A,'[3]данные ру ФЛ'!$A:$DL,27,0)</f>
        <v>0</v>
      </c>
      <c r="BP381" s="91">
        <f>VLOOKUP($A:$A,'[3]данные ру ФЛ'!$A:$DL,40,0)</f>
        <v>0</v>
      </c>
      <c r="BQ381" s="91">
        <f>VLOOKUP($A:$A,'[3]данные ру ФЛ'!$A:$DL,53,0)</f>
        <v>0</v>
      </c>
      <c r="BR381" s="92">
        <f>VLOOKUP($A:$A,'[3]данные ру ФЛ'!$A:$DL,74,0)</f>
        <v>0</v>
      </c>
      <c r="BS381" s="93">
        <f>VLOOKUP($A:$A,'[3]данные ру ФЛ'!$A:$DL,95,0)</f>
        <v>0</v>
      </c>
      <c r="BT381" s="93">
        <f>VLOOKUP($A:$A,'[3]данные ру ФЛ'!$A:$DL,116,0)</f>
        <v>0</v>
      </c>
      <c r="BU381" s="94">
        <f>VLOOKUP($A:$A,'[3]данные ру Грузы'!$A:$CR,31,0)</f>
        <v>0</v>
      </c>
      <c r="BV381" s="94">
        <f>VLOOKUP($A:$A,'[3]данные ру Грузы'!$A:$CR,44,0)</f>
        <v>0</v>
      </c>
      <c r="BW381" s="95">
        <f>VLOOKUP($A:$A,'[3]данные ру Грузы'!$A:$CR,57,0)</f>
        <v>0</v>
      </c>
      <c r="BX381" s="95">
        <f>VLOOKUP($A:$A,'[3]данные ру Грузы'!$A:$CR,70,0)</f>
        <v>0</v>
      </c>
      <c r="BY381" s="95">
        <f>VLOOKUP($A:$A,'[3]данные ру Грузы'!$A:$CR,83,0)</f>
        <v>0</v>
      </c>
      <c r="BZ381" s="95">
        <f>VLOOKUP($A:$A,'[3]данные ру Грузы'!$A:$CR,96,0)</f>
        <v>0</v>
      </c>
      <c r="CA381" s="96" t="str">
        <f>VLOOKUP(A:A,[2]Данные_УА!$A:$BO,60,0)</f>
        <v>нет</v>
      </c>
      <c r="CB381" s="95" t="str">
        <f>VLOOKUP(A:A,[2]Данные_УА!$A:$BO,61,0)</f>
        <v>нет</v>
      </c>
      <c r="CC381" s="95" t="str">
        <f>VLOOKUP(A:A,[2]Данные_УА!$A:$BO,62,0)</f>
        <v>нет</v>
      </c>
      <c r="CD381" s="95" t="str">
        <f>VLOOKUP(A:A,[2]Данные_УА!$A:$BO,63,0)</f>
        <v>нет</v>
      </c>
      <c r="CE381" s="95" t="str">
        <f>VLOOKUP(A:A,[2]Данные_УА!$A:$BO,64,0)</f>
        <v>нет</v>
      </c>
      <c r="CF381" s="95" t="str">
        <f>VLOOKUP(A:A,[2]Данные_УА!$A:$BO,65,0)</f>
        <v>нет</v>
      </c>
    </row>
    <row r="384" spans="1:84" x14ac:dyDescent="0.25">
      <c r="BZ384" s="79"/>
    </row>
    <row r="389" spans="5:6" x14ac:dyDescent="0.25">
      <c r="E389" s="40"/>
      <c r="F389" s="40"/>
    </row>
    <row r="408" spans="6:6" x14ac:dyDescent="0.25">
      <c r="F408" s="80"/>
    </row>
  </sheetData>
  <pageMargins left="0.7" right="0.7" top="0.75" bottom="0.75" header="0.3" footer="0.3"/>
  <pageSetup paperSize="8" orientation="landscape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zoomScale="175" zoomScaleNormal="175" workbookViewId="0">
      <selection activeCell="H5" sqref="H5"/>
    </sheetView>
  </sheetViews>
  <sheetFormatPr defaultRowHeight="15" x14ac:dyDescent="0.25"/>
  <cols>
    <col min="1" max="1" width="33.7109375" customWidth="1"/>
  </cols>
  <sheetData>
    <row r="1" spans="1:10" x14ac:dyDescent="0.25">
      <c r="A1" s="69" t="s">
        <v>528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8.600000000000001" customHeight="1" x14ac:dyDescent="0.25">
      <c r="A2" s="72" t="s">
        <v>496</v>
      </c>
      <c r="B2" s="73" t="s">
        <v>497</v>
      </c>
      <c r="C2" s="73" t="s">
        <v>498</v>
      </c>
      <c r="D2" s="73" t="s">
        <v>499</v>
      </c>
      <c r="E2" s="73" t="s">
        <v>500</v>
      </c>
      <c r="F2" s="73" t="s">
        <v>501</v>
      </c>
      <c r="G2" s="73" t="s">
        <v>502</v>
      </c>
      <c r="H2" s="73" t="s">
        <v>503</v>
      </c>
      <c r="I2" s="73" t="s">
        <v>504</v>
      </c>
      <c r="J2" s="73" t="s">
        <v>505</v>
      </c>
    </row>
    <row r="3" spans="1:10" x14ac:dyDescent="0.25">
      <c r="A3" s="74" t="s">
        <v>506</v>
      </c>
      <c r="B3" s="75">
        <f>SUM(C3:J3)</f>
        <v>380</v>
      </c>
      <c r="C3" s="74">
        <f t="shared" ref="C3:J3" si="0">SUM(C4:C5)</f>
        <v>133</v>
      </c>
      <c r="D3" s="74">
        <f t="shared" si="0"/>
        <v>70</v>
      </c>
      <c r="E3" s="74">
        <f t="shared" si="0"/>
        <v>91</v>
      </c>
      <c r="F3" s="74">
        <f t="shared" si="0"/>
        <v>67</v>
      </c>
      <c r="G3" s="74">
        <f t="shared" si="0"/>
        <v>5</v>
      </c>
      <c r="H3" s="74">
        <f t="shared" si="0"/>
        <v>11</v>
      </c>
      <c r="I3" s="74">
        <f t="shared" si="0"/>
        <v>1</v>
      </c>
      <c r="J3" s="74">
        <f t="shared" si="0"/>
        <v>2</v>
      </c>
    </row>
    <row r="4" spans="1:10" x14ac:dyDescent="0.25">
      <c r="A4" s="76" t="s">
        <v>507</v>
      </c>
      <c r="B4" s="77">
        <f>SUM(C4:J4)</f>
        <v>314</v>
      </c>
      <c r="C4" s="78">
        <v>109</v>
      </c>
      <c r="D4" s="78">
        <v>57</v>
      </c>
      <c r="E4" s="78">
        <v>81</v>
      </c>
      <c r="F4" s="78">
        <v>57</v>
      </c>
      <c r="G4" s="78">
        <v>3</v>
      </c>
      <c r="H4" s="78">
        <v>6</v>
      </c>
      <c r="I4" s="78">
        <v>0</v>
      </c>
      <c r="J4" s="78">
        <v>1</v>
      </c>
    </row>
    <row r="5" spans="1:10" x14ac:dyDescent="0.25">
      <c r="A5" s="76" t="s">
        <v>508</v>
      </c>
      <c r="B5" s="77">
        <f>SUM(C5:J5)</f>
        <v>66</v>
      </c>
      <c r="C5" s="78">
        <v>24</v>
      </c>
      <c r="D5" s="78">
        <v>13</v>
      </c>
      <c r="E5" s="78">
        <v>10</v>
      </c>
      <c r="F5" s="78">
        <v>10</v>
      </c>
      <c r="G5" s="78">
        <v>2</v>
      </c>
      <c r="H5" s="78">
        <v>5</v>
      </c>
      <c r="I5" s="78">
        <v>1</v>
      </c>
      <c r="J5" s="78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Инфо</vt:lpstr>
      <vt:lpstr>сводная</vt:lpstr>
      <vt:lpstr>кол-во ПП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Макаревич Наталия Александровна</dc:creator>
  <cp:lastModifiedBy>Володин Алексей Борисович</cp:lastModifiedBy>
  <cp:lastPrinted>2021-12-28T11:31:01Z</cp:lastPrinted>
  <dcterms:created xsi:type="dcterms:W3CDTF">2021-04-08T08:30:59Z</dcterms:created>
  <dcterms:modified xsi:type="dcterms:W3CDTF">2023-10-23T07:43:32Z</dcterms:modified>
</cp:coreProperties>
</file>